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mc:AlternateContent xmlns:mc="http://schemas.openxmlformats.org/markup-compatibility/2006">
    <mc:Choice Requires="x15">
      <x15ac:absPath xmlns:x15ac="http://schemas.microsoft.com/office/spreadsheetml/2010/11/ac" url="https://hsueast-my.sharepoint.com/personal/alexandra_djurich_hsu_asn_au/Documents/Documents/newsletter docs/"/>
    </mc:Choice>
  </mc:AlternateContent>
  <xr:revisionPtr revIDLastSave="4" documentId="11_3A8CB57600EC25FD012261A0B6F5658CA647D7B5" xr6:coauthVersionLast="47" xr6:coauthVersionMax="47" xr10:uidLastSave="{11F372C9-8461-4915-AE76-C725616C05B6}"/>
  <bookViews>
    <workbookView showSheetTabs="0" xWindow="-110" yWindow="-110" windowWidth="19420" windowHeight="10300" tabRatio="814" firstSheet="12" activeTab="12" xr2:uid="{00000000-000D-0000-FFFF-FFFF00000000}"/>
  </bookViews>
  <sheets>
    <sheet name="HomePage" sheetId="13" r:id="rId1"/>
    <sheet name="Factsheet" sheetId="5" state="veryHidden" r:id="rId2"/>
    <sheet name="Activities" sheetId="10" state="veryHidden" r:id="rId3"/>
    <sheet name="Positions" sheetId="2" state="veryHidden" r:id="rId4"/>
    <sheet name="StaffEstb" sheetId="7" state="veryHidden" r:id="rId5"/>
    <sheet name="Working Standard" sheetId="11" state="veryHidden" r:id="rId6"/>
    <sheet name="Global_Var_Rpt" sheetId="12" state="veryHidden" r:id="rId7"/>
    <sheet name="Database" sheetId="3" state="veryHidden" r:id="rId8"/>
    <sheet name="Database-Deleted" sheetId="4" state="veryHidden" r:id="rId9"/>
    <sheet name="PrintPlan" sheetId="14" state="veryHidden" r:id="rId10"/>
    <sheet name="Inputs" sheetId="1" state="veryHidden" r:id="rId11"/>
    <sheet name="Roster" sheetId="6" state="veryHidden" r:id="rId12"/>
    <sheet name="MastRoster" sheetId="8" r:id="rId13"/>
    <sheet name="Required" sheetId="9" state="veryHidden" r:id="rId14"/>
  </sheets>
  <externalReferences>
    <externalReference r:id="rId15"/>
    <externalReference r:id="rId16"/>
    <externalReference r:id="rId17"/>
  </externalReferences>
  <definedNames>
    <definedName name="_xlnm._FilterDatabase" localSheetId="7" hidden="1">Database!$A$1:$AG$1027</definedName>
    <definedName name="_xlnm._FilterDatabase" localSheetId="8" hidden="1">'Database-Deleted'!$A$1:$AH$1010</definedName>
    <definedName name="_xlnm._FilterDatabase" localSheetId="6" hidden="1">Global_Var_Rpt!$A$1:$Z$500</definedName>
    <definedName name="_xlnm._FilterDatabase" localSheetId="3" hidden="1">Positions!$D$7:$D$120</definedName>
    <definedName name="_xlnm._FilterDatabase" localSheetId="11" hidden="1">Roster!$C$8:$AH$311</definedName>
    <definedName name="_Order1" hidden="1">255</definedName>
    <definedName name="a">[1]MastRoster!$HB$7:$HB$102</definedName>
    <definedName name="_xlnm.Print_Area" localSheetId="6">Global_Var_Rpt!$A:$Z</definedName>
    <definedName name="_xlnm.Print_Area" localSheetId="10">Inputs!$C$4:$P$190</definedName>
    <definedName name="_xlnm.Print_Area" localSheetId="3">Positions!$B$1:$Y$24</definedName>
    <definedName name="_xlnm.Print_Area" localSheetId="11">Roster!$D$4:$T$38</definedName>
    <definedName name="_xlnm.Print_Area" localSheetId="4">StaffEstb!$A$1:$H$27</definedName>
    <definedName name="_xlnm.Print_Area" localSheetId="5">'Working Standard'!$A$1:$AA$128</definedName>
    <definedName name="_xlnm.Print_Titles" localSheetId="6">Global_Var_Rpt!$1:$1</definedName>
    <definedName name="_xlnm.Print_Titles" localSheetId="10">Inputs!$4:$9</definedName>
    <definedName name="_xlnm.Print_Titles" localSheetId="5">'Working Standard'!$1:$8</definedName>
    <definedName name="Shift_Position" localSheetId="6">[2]MastRoster!$HB$7:$HB$130</definedName>
    <definedName name="Shift_Position" localSheetId="0">[3]MastRoster!$HB$7:$HB$130</definedName>
    <definedName name="Shift_Position" localSheetId="5">[2]MastRoster!$HB$7:$HB$130</definedName>
    <definedName name="Shift_Position">MastRoster!$HB$7:$HB$130</definedName>
    <definedName name="StaffList" localSheetId="6">[2]StaffEstb!$G$4:$G$203</definedName>
    <definedName name="StaffList" localSheetId="0">[3]StaffEstb!$G$4:$G$203</definedName>
    <definedName name="StaffList" localSheetId="5">[2]StaffEstb!$G$4:$G$203</definedName>
    <definedName name="StaffList">StaffEstb!$G$4:$G$203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L158" i="6" l="1"/>
  <c r="BK158" i="6"/>
  <c r="BJ158" i="6"/>
  <c r="BI158" i="6"/>
  <c r="BH158" i="6"/>
  <c r="BG158" i="6"/>
  <c r="BF158" i="6"/>
  <c r="BE158" i="6"/>
  <c r="BD158" i="6"/>
  <c r="BC158" i="6"/>
  <c r="BB158" i="6"/>
  <c r="BA158" i="6"/>
  <c r="AZ158" i="6"/>
  <c r="AY158" i="6"/>
  <c r="AX158" i="6"/>
  <c r="AW158" i="6"/>
  <c r="AV158" i="6"/>
  <c r="AU158" i="6"/>
  <c r="AT158" i="6"/>
  <c r="AS158" i="6"/>
  <c r="AR158" i="6"/>
  <c r="AQ158" i="6"/>
  <c r="AP158" i="6"/>
  <c r="AO158" i="6"/>
  <c r="AN158" i="6"/>
  <c r="AM158" i="6"/>
  <c r="AL158" i="6"/>
  <c r="AK158" i="6"/>
  <c r="BL157" i="6"/>
  <c r="BK157" i="6"/>
  <c r="BJ157" i="6"/>
  <c r="BI157" i="6"/>
  <c r="BH157" i="6"/>
  <c r="BG157" i="6"/>
  <c r="BF157" i="6"/>
  <c r="BE157" i="6"/>
  <c r="BD157" i="6"/>
  <c r="BC157" i="6"/>
  <c r="BB157" i="6"/>
  <c r="BA157" i="6"/>
  <c r="AZ157" i="6"/>
  <c r="AY157" i="6"/>
  <c r="AX157" i="6"/>
  <c r="AW157" i="6"/>
  <c r="AV157" i="6"/>
  <c r="AU157" i="6"/>
  <c r="AT157" i="6"/>
  <c r="AS157" i="6"/>
  <c r="AR157" i="6"/>
  <c r="AQ157" i="6"/>
  <c r="AP157" i="6"/>
  <c r="AO157" i="6"/>
  <c r="AN157" i="6"/>
  <c r="AM157" i="6"/>
  <c r="AL157" i="6"/>
  <c r="AK157" i="6"/>
  <c r="BL156" i="6"/>
  <c r="BK156" i="6"/>
  <c r="BJ156" i="6"/>
  <c r="BI156" i="6"/>
  <c r="BH156" i="6"/>
  <c r="BG156" i="6"/>
  <c r="BF156" i="6"/>
  <c r="BE156" i="6"/>
  <c r="BD156" i="6"/>
  <c r="BC156" i="6"/>
  <c r="BB156" i="6"/>
  <c r="BA156" i="6"/>
  <c r="AZ156" i="6"/>
  <c r="AY156" i="6"/>
  <c r="AX156" i="6"/>
  <c r="AW156" i="6"/>
  <c r="AV156" i="6"/>
  <c r="AU156" i="6"/>
  <c r="AT156" i="6"/>
  <c r="AS156" i="6"/>
  <c r="AR156" i="6"/>
  <c r="AQ156" i="6"/>
  <c r="AP156" i="6"/>
  <c r="AO156" i="6"/>
  <c r="AN156" i="6"/>
  <c r="AM156" i="6"/>
  <c r="AL156" i="6"/>
  <c r="AK156" i="6"/>
  <c r="BL155" i="6"/>
  <c r="BK155" i="6"/>
  <c r="BJ155" i="6"/>
  <c r="BI155" i="6"/>
  <c r="BH155" i="6"/>
  <c r="BG155" i="6"/>
  <c r="BF155" i="6"/>
  <c r="BE155" i="6"/>
  <c r="BD155" i="6"/>
  <c r="BC155" i="6"/>
  <c r="BB155" i="6"/>
  <c r="BA155" i="6"/>
  <c r="AZ155" i="6"/>
  <c r="AY155" i="6"/>
  <c r="AX155" i="6"/>
  <c r="AW155" i="6"/>
  <c r="AV155" i="6"/>
  <c r="AU155" i="6"/>
  <c r="AT155" i="6"/>
  <c r="AS155" i="6"/>
  <c r="AR155" i="6"/>
  <c r="AQ155" i="6"/>
  <c r="AP155" i="6"/>
  <c r="AO155" i="6"/>
  <c r="AN155" i="6"/>
  <c r="AM155" i="6"/>
  <c r="AL155" i="6"/>
  <c r="AK155" i="6"/>
  <c r="BL154" i="6"/>
  <c r="BK154" i="6"/>
  <c r="BJ154" i="6"/>
  <c r="BI154" i="6"/>
  <c r="BH154" i="6"/>
  <c r="BG154" i="6"/>
  <c r="BF154" i="6"/>
  <c r="BE154" i="6"/>
  <c r="BD154" i="6"/>
  <c r="BC154" i="6"/>
  <c r="BB154" i="6"/>
  <c r="BA154" i="6"/>
  <c r="AZ154" i="6"/>
  <c r="AY154" i="6"/>
  <c r="AX154" i="6"/>
  <c r="AW154" i="6"/>
  <c r="AV154" i="6"/>
  <c r="AU154" i="6"/>
  <c r="AT154" i="6"/>
  <c r="AS154" i="6"/>
  <c r="AR154" i="6"/>
  <c r="AQ154" i="6"/>
  <c r="AP154" i="6"/>
  <c r="AO154" i="6"/>
  <c r="AN154" i="6"/>
  <c r="AM154" i="6"/>
  <c r="AL154" i="6"/>
  <c r="AK154" i="6"/>
  <c r="BL153" i="6"/>
  <c r="BK153" i="6"/>
  <c r="BJ153" i="6"/>
  <c r="BI153" i="6"/>
  <c r="BH153" i="6"/>
  <c r="BG153" i="6"/>
  <c r="BF153" i="6"/>
  <c r="BE153" i="6"/>
  <c r="BD153" i="6"/>
  <c r="BC153" i="6"/>
  <c r="BB153" i="6"/>
  <c r="BA153" i="6"/>
  <c r="AZ153" i="6"/>
  <c r="AY153" i="6"/>
  <c r="AX153" i="6"/>
  <c r="AW153" i="6"/>
  <c r="AV153" i="6"/>
  <c r="AU153" i="6"/>
  <c r="AT153" i="6"/>
  <c r="AS153" i="6"/>
  <c r="AR153" i="6"/>
  <c r="AQ153" i="6"/>
  <c r="AP153" i="6"/>
  <c r="AO153" i="6"/>
  <c r="AN153" i="6"/>
  <c r="AM153" i="6"/>
  <c r="AL153" i="6"/>
  <c r="AK153" i="6"/>
  <c r="BL152" i="6"/>
  <c r="BK152" i="6"/>
  <c r="BJ152" i="6"/>
  <c r="BI152" i="6"/>
  <c r="BH152" i="6"/>
  <c r="BG152" i="6"/>
  <c r="BF152" i="6"/>
  <c r="BE152" i="6"/>
  <c r="BD152" i="6"/>
  <c r="BC152" i="6"/>
  <c r="BB152" i="6"/>
  <c r="BA152" i="6"/>
  <c r="AZ152" i="6"/>
  <c r="AY152" i="6"/>
  <c r="AX152" i="6"/>
  <c r="AW152" i="6"/>
  <c r="AV152" i="6"/>
  <c r="AU152" i="6"/>
  <c r="AT152" i="6"/>
  <c r="AS152" i="6"/>
  <c r="AR152" i="6"/>
  <c r="AQ152" i="6"/>
  <c r="AP152" i="6"/>
  <c r="AO152" i="6"/>
  <c r="AN152" i="6"/>
  <c r="AM152" i="6"/>
  <c r="AL152" i="6"/>
  <c r="AK152" i="6"/>
  <c r="BL151" i="6"/>
  <c r="BK151" i="6"/>
  <c r="BJ151" i="6"/>
  <c r="BI151" i="6"/>
  <c r="BH151" i="6"/>
  <c r="BG151" i="6"/>
  <c r="BF151" i="6"/>
  <c r="BE151" i="6"/>
  <c r="BD151" i="6"/>
  <c r="BC151" i="6"/>
  <c r="BB151" i="6"/>
  <c r="BA151" i="6"/>
  <c r="AZ151" i="6"/>
  <c r="AY151" i="6"/>
  <c r="AX151" i="6"/>
  <c r="AW151" i="6"/>
  <c r="AV151" i="6"/>
  <c r="AU151" i="6"/>
  <c r="AT151" i="6"/>
  <c r="AS151" i="6"/>
  <c r="AR151" i="6"/>
  <c r="AQ151" i="6"/>
  <c r="AP151" i="6"/>
  <c r="AO151" i="6"/>
  <c r="AN151" i="6"/>
  <c r="AM151" i="6"/>
  <c r="AL151" i="6"/>
  <c r="AK151" i="6"/>
  <c r="BL150" i="6"/>
  <c r="BK150" i="6"/>
  <c r="BJ150" i="6"/>
  <c r="BI150" i="6"/>
  <c r="BH150" i="6"/>
  <c r="BG150" i="6"/>
  <c r="BF150" i="6"/>
  <c r="BE150" i="6"/>
  <c r="BD150" i="6"/>
  <c r="BC150" i="6"/>
  <c r="BB150" i="6"/>
  <c r="BA150" i="6"/>
  <c r="AZ150" i="6"/>
  <c r="AY150" i="6"/>
  <c r="AX150" i="6"/>
  <c r="AW150" i="6"/>
  <c r="AV150" i="6"/>
  <c r="AU150" i="6"/>
  <c r="AT150" i="6"/>
  <c r="AS150" i="6"/>
  <c r="AR150" i="6"/>
  <c r="AQ150" i="6"/>
  <c r="AP150" i="6"/>
  <c r="AO150" i="6"/>
  <c r="AN150" i="6"/>
  <c r="AM150" i="6"/>
  <c r="AL150" i="6"/>
  <c r="AK150" i="6"/>
  <c r="BL149" i="6"/>
  <c r="BK149" i="6"/>
  <c r="BJ149" i="6"/>
  <c r="BI149" i="6"/>
  <c r="BH149" i="6"/>
  <c r="BG149" i="6"/>
  <c r="BF149" i="6"/>
  <c r="BE149" i="6"/>
  <c r="BD149" i="6"/>
  <c r="BC149" i="6"/>
  <c r="BB149" i="6"/>
  <c r="BA149" i="6"/>
  <c r="AZ149" i="6"/>
  <c r="AY149" i="6"/>
  <c r="AX149" i="6"/>
  <c r="AW149" i="6"/>
  <c r="AV149" i="6"/>
  <c r="AU149" i="6"/>
  <c r="AT149" i="6"/>
  <c r="AS149" i="6"/>
  <c r="AR149" i="6"/>
  <c r="AQ149" i="6"/>
  <c r="AP149" i="6"/>
  <c r="AO149" i="6"/>
  <c r="AN149" i="6"/>
  <c r="AM149" i="6"/>
  <c r="AL149" i="6"/>
  <c r="AK149" i="6"/>
  <c r="BL148" i="6"/>
  <c r="BK148" i="6"/>
  <c r="BJ148" i="6"/>
  <c r="BI148" i="6"/>
  <c r="BH148" i="6"/>
  <c r="BG148" i="6"/>
  <c r="BF148" i="6"/>
  <c r="BE148" i="6"/>
  <c r="BD148" i="6"/>
  <c r="BC148" i="6"/>
  <c r="BB148" i="6"/>
  <c r="BA148" i="6"/>
  <c r="AZ148" i="6"/>
  <c r="AY148" i="6"/>
  <c r="AX148" i="6"/>
  <c r="AW148" i="6"/>
  <c r="AV148" i="6"/>
  <c r="AU148" i="6"/>
  <c r="AT148" i="6"/>
  <c r="AS148" i="6"/>
  <c r="AR148" i="6"/>
  <c r="AQ148" i="6"/>
  <c r="AP148" i="6"/>
  <c r="AO148" i="6"/>
  <c r="AN148" i="6"/>
  <c r="AM148" i="6"/>
  <c r="AL148" i="6"/>
  <c r="AK148" i="6"/>
  <c r="BL147" i="6"/>
  <c r="BK147" i="6"/>
  <c r="BJ147" i="6"/>
  <c r="BI147" i="6"/>
  <c r="BH147" i="6"/>
  <c r="BG147" i="6"/>
  <c r="BF147" i="6"/>
  <c r="BE147" i="6"/>
  <c r="BD147" i="6"/>
  <c r="BC147" i="6"/>
  <c r="BB147" i="6"/>
  <c r="BA147" i="6"/>
  <c r="AZ147" i="6"/>
  <c r="AY147" i="6"/>
  <c r="AX147" i="6"/>
  <c r="AW147" i="6"/>
  <c r="AV147" i="6"/>
  <c r="AU147" i="6"/>
  <c r="AT147" i="6"/>
  <c r="AS147" i="6"/>
  <c r="AR147" i="6"/>
  <c r="AQ147" i="6"/>
  <c r="AP147" i="6"/>
  <c r="AO147" i="6"/>
  <c r="AN147" i="6"/>
  <c r="AM147" i="6"/>
  <c r="AL147" i="6"/>
  <c r="AK147" i="6"/>
  <c r="BL146" i="6"/>
  <c r="BK146" i="6"/>
  <c r="BJ146" i="6"/>
  <c r="BI146" i="6"/>
  <c r="BH146" i="6"/>
  <c r="BG146" i="6"/>
  <c r="BF146" i="6"/>
  <c r="BE146" i="6"/>
  <c r="BD146" i="6"/>
  <c r="BC146" i="6"/>
  <c r="BB146" i="6"/>
  <c r="BA146" i="6"/>
  <c r="AZ146" i="6"/>
  <c r="AY146" i="6"/>
  <c r="AX146" i="6"/>
  <c r="AW146" i="6"/>
  <c r="AV146" i="6"/>
  <c r="AU146" i="6"/>
  <c r="AT146" i="6"/>
  <c r="AS146" i="6"/>
  <c r="AR146" i="6"/>
  <c r="AQ146" i="6"/>
  <c r="AP146" i="6"/>
  <c r="AO146" i="6"/>
  <c r="AN146" i="6"/>
  <c r="AM146" i="6"/>
  <c r="AL146" i="6"/>
  <c r="AK146" i="6"/>
  <c r="BL145" i="6"/>
  <c r="BK145" i="6"/>
  <c r="BJ145" i="6"/>
  <c r="BI145" i="6"/>
  <c r="BH145" i="6"/>
  <c r="BG145" i="6"/>
  <c r="BF145" i="6"/>
  <c r="BE145" i="6"/>
  <c r="BD145" i="6"/>
  <c r="BC145" i="6"/>
  <c r="BB145" i="6"/>
  <c r="BA145" i="6"/>
  <c r="AZ145" i="6"/>
  <c r="AY145" i="6"/>
  <c r="AX145" i="6"/>
  <c r="AW145" i="6"/>
  <c r="AV145" i="6"/>
  <c r="AU145" i="6"/>
  <c r="AT145" i="6"/>
  <c r="AS145" i="6"/>
  <c r="AR145" i="6"/>
  <c r="AQ145" i="6"/>
  <c r="AP145" i="6"/>
  <c r="AO145" i="6"/>
  <c r="AN145" i="6"/>
  <c r="AM145" i="6"/>
  <c r="AL145" i="6"/>
  <c r="AK145" i="6"/>
  <c r="BL144" i="6"/>
  <c r="BK144" i="6"/>
  <c r="BJ144" i="6"/>
  <c r="BI144" i="6"/>
  <c r="BH144" i="6"/>
  <c r="BG144" i="6"/>
  <c r="BF144" i="6"/>
  <c r="BE144" i="6"/>
  <c r="BD144" i="6"/>
  <c r="BC144" i="6"/>
  <c r="BB144" i="6"/>
  <c r="BA144" i="6"/>
  <c r="AZ144" i="6"/>
  <c r="AY144" i="6"/>
  <c r="AX144" i="6"/>
  <c r="AW144" i="6"/>
  <c r="AV144" i="6"/>
  <c r="AU144" i="6"/>
  <c r="AT144" i="6"/>
  <c r="AS144" i="6"/>
  <c r="AR144" i="6"/>
  <c r="AQ144" i="6"/>
  <c r="AP144" i="6"/>
  <c r="AO144" i="6"/>
  <c r="AN144" i="6"/>
  <c r="AM144" i="6"/>
  <c r="AL144" i="6"/>
  <c r="AK144" i="6"/>
  <c r="BL143" i="6"/>
  <c r="BK143" i="6"/>
  <c r="BJ143" i="6"/>
  <c r="BI143" i="6"/>
  <c r="BH143" i="6"/>
  <c r="BG143" i="6"/>
  <c r="BF143" i="6"/>
  <c r="BE143" i="6"/>
  <c r="BD143" i="6"/>
  <c r="BC143" i="6"/>
  <c r="BB143" i="6"/>
  <c r="BA143" i="6"/>
  <c r="AZ143" i="6"/>
  <c r="AY143" i="6"/>
  <c r="AX143" i="6"/>
  <c r="AW143" i="6"/>
  <c r="AV143" i="6"/>
  <c r="AU143" i="6"/>
  <c r="AT143" i="6"/>
  <c r="AS143" i="6"/>
  <c r="AR143" i="6"/>
  <c r="AQ143" i="6"/>
  <c r="AP143" i="6"/>
  <c r="AO143" i="6"/>
  <c r="AN143" i="6"/>
  <c r="AM143" i="6"/>
  <c r="AL143" i="6"/>
  <c r="AK143" i="6"/>
  <c r="BL142" i="6"/>
  <c r="BK142" i="6"/>
  <c r="BJ142" i="6"/>
  <c r="BI142" i="6"/>
  <c r="BH142" i="6"/>
  <c r="BG142" i="6"/>
  <c r="BF142" i="6"/>
  <c r="BE142" i="6"/>
  <c r="BD142" i="6"/>
  <c r="BC142" i="6"/>
  <c r="BB142" i="6"/>
  <c r="BA142" i="6"/>
  <c r="AZ142" i="6"/>
  <c r="AY142" i="6"/>
  <c r="AX142" i="6"/>
  <c r="AW142" i="6"/>
  <c r="AV142" i="6"/>
  <c r="AU142" i="6"/>
  <c r="AT142" i="6"/>
  <c r="AS142" i="6"/>
  <c r="AR142" i="6"/>
  <c r="AQ142" i="6"/>
  <c r="AP142" i="6"/>
  <c r="AO142" i="6"/>
  <c r="AN142" i="6"/>
  <c r="AM142" i="6"/>
  <c r="AL142" i="6"/>
  <c r="AK142" i="6"/>
  <c r="BL141" i="6"/>
  <c r="BK141" i="6"/>
  <c r="BJ141" i="6"/>
  <c r="BI141" i="6"/>
  <c r="BH141" i="6"/>
  <c r="BG141" i="6"/>
  <c r="BF141" i="6"/>
  <c r="BE141" i="6"/>
  <c r="BD141" i="6"/>
  <c r="BC141" i="6"/>
  <c r="BB141" i="6"/>
  <c r="BA141" i="6"/>
  <c r="AZ141" i="6"/>
  <c r="AY141" i="6"/>
  <c r="AX141" i="6"/>
  <c r="AW141" i="6"/>
  <c r="AV141" i="6"/>
  <c r="AU141" i="6"/>
  <c r="AT141" i="6"/>
  <c r="AS141" i="6"/>
  <c r="AR141" i="6"/>
  <c r="AQ141" i="6"/>
  <c r="AP141" i="6"/>
  <c r="AO141" i="6"/>
  <c r="AN141" i="6"/>
  <c r="AM141" i="6"/>
  <c r="AL141" i="6"/>
  <c r="AK141"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BL139" i="6"/>
  <c r="BK139" i="6"/>
  <c r="BJ139" i="6"/>
  <c r="BI139" i="6"/>
  <c r="BH139" i="6"/>
  <c r="BG139" i="6"/>
  <c r="BF139" i="6"/>
  <c r="BE139" i="6"/>
  <c r="BD139" i="6"/>
  <c r="BC139" i="6"/>
  <c r="BB139" i="6"/>
  <c r="BA139" i="6"/>
  <c r="AZ139" i="6"/>
  <c r="AY139" i="6"/>
  <c r="AX139" i="6"/>
  <c r="AW139" i="6"/>
  <c r="AV139" i="6"/>
  <c r="AU139" i="6"/>
  <c r="AT139" i="6"/>
  <c r="AS139" i="6"/>
  <c r="AR139" i="6"/>
  <c r="AQ139" i="6"/>
  <c r="AP139" i="6"/>
  <c r="AO139" i="6"/>
  <c r="AN139" i="6"/>
  <c r="AM139" i="6"/>
  <c r="AL139" i="6"/>
  <c r="AK139" i="6"/>
  <c r="BL138" i="6"/>
  <c r="BK138" i="6"/>
  <c r="BJ138" i="6"/>
  <c r="BI138" i="6"/>
  <c r="BH138" i="6"/>
  <c r="BG138" i="6"/>
  <c r="BF138" i="6"/>
  <c r="BE138" i="6"/>
  <c r="BD138" i="6"/>
  <c r="BC138" i="6"/>
  <c r="BB138" i="6"/>
  <c r="BA138" i="6"/>
  <c r="AZ138" i="6"/>
  <c r="AY138" i="6"/>
  <c r="AX138" i="6"/>
  <c r="AW138" i="6"/>
  <c r="AV138" i="6"/>
  <c r="AU138" i="6"/>
  <c r="AT138" i="6"/>
  <c r="AS138" i="6"/>
  <c r="AR138" i="6"/>
  <c r="AQ138" i="6"/>
  <c r="AP138" i="6"/>
  <c r="AO138" i="6"/>
  <c r="AN138" i="6"/>
  <c r="AM138" i="6"/>
  <c r="AL138" i="6"/>
  <c r="AK138" i="6"/>
  <c r="BL137" i="6"/>
  <c r="BK137" i="6"/>
  <c r="BJ137" i="6"/>
  <c r="BI137" i="6"/>
  <c r="BH137" i="6"/>
  <c r="BG137" i="6"/>
  <c r="BF137" i="6"/>
  <c r="BE137" i="6"/>
  <c r="BD137" i="6"/>
  <c r="BC137" i="6"/>
  <c r="BB137" i="6"/>
  <c r="BA137" i="6"/>
  <c r="AZ137" i="6"/>
  <c r="AY137" i="6"/>
  <c r="AX137" i="6"/>
  <c r="AW137" i="6"/>
  <c r="AV137" i="6"/>
  <c r="AU137" i="6"/>
  <c r="AT137" i="6"/>
  <c r="AS137" i="6"/>
  <c r="AR137" i="6"/>
  <c r="AQ137" i="6"/>
  <c r="AP137" i="6"/>
  <c r="AO137" i="6"/>
  <c r="AN137" i="6"/>
  <c r="AM137" i="6"/>
  <c r="AL137" i="6"/>
  <c r="AK137" i="6"/>
  <c r="BL136" i="6"/>
  <c r="BK136" i="6"/>
  <c r="BJ136" i="6"/>
  <c r="BI136" i="6"/>
  <c r="BH136" i="6"/>
  <c r="BG136" i="6"/>
  <c r="BF136" i="6"/>
  <c r="BE136" i="6"/>
  <c r="BD136" i="6"/>
  <c r="BC136" i="6"/>
  <c r="BB136" i="6"/>
  <c r="BA136" i="6"/>
  <c r="AZ136" i="6"/>
  <c r="AY136" i="6"/>
  <c r="AX136" i="6"/>
  <c r="AW136" i="6"/>
  <c r="AV136" i="6"/>
  <c r="AU136" i="6"/>
  <c r="AT136" i="6"/>
  <c r="AS136" i="6"/>
  <c r="AR136" i="6"/>
  <c r="AQ136" i="6"/>
  <c r="AP136" i="6"/>
  <c r="AO136" i="6"/>
  <c r="AN136" i="6"/>
  <c r="AM136" i="6"/>
  <c r="AL136" i="6"/>
  <c r="AK136" i="6"/>
  <c r="BL135" i="6"/>
  <c r="BK135" i="6"/>
  <c r="BJ135" i="6"/>
  <c r="BI135" i="6"/>
  <c r="BH135" i="6"/>
  <c r="BG135" i="6"/>
  <c r="BF135" i="6"/>
  <c r="BE135" i="6"/>
  <c r="BD135" i="6"/>
  <c r="BC135" i="6"/>
  <c r="BB135" i="6"/>
  <c r="BA135" i="6"/>
  <c r="AZ135" i="6"/>
  <c r="AY135" i="6"/>
  <c r="AX135" i="6"/>
  <c r="AW135" i="6"/>
  <c r="AV135" i="6"/>
  <c r="AU135" i="6"/>
  <c r="AT135" i="6"/>
  <c r="AS135" i="6"/>
  <c r="AR135" i="6"/>
  <c r="AQ135" i="6"/>
  <c r="AP135" i="6"/>
  <c r="AO135" i="6"/>
  <c r="AN135" i="6"/>
  <c r="AM135" i="6"/>
  <c r="AL135" i="6"/>
  <c r="AK135" i="6"/>
  <c r="BL134" i="6"/>
  <c r="BK134" i="6"/>
  <c r="BJ134" i="6"/>
  <c r="BI134" i="6"/>
  <c r="BH134" i="6"/>
  <c r="BG134" i="6"/>
  <c r="BF134" i="6"/>
  <c r="BE134" i="6"/>
  <c r="BD134" i="6"/>
  <c r="BC134" i="6"/>
  <c r="BB134" i="6"/>
  <c r="BA134" i="6"/>
  <c r="AZ134" i="6"/>
  <c r="AY134" i="6"/>
  <c r="AX134" i="6"/>
  <c r="AW134" i="6"/>
  <c r="AV134" i="6"/>
  <c r="AU134" i="6"/>
  <c r="AT134" i="6"/>
  <c r="AS134" i="6"/>
  <c r="AR134" i="6"/>
  <c r="AQ134" i="6"/>
  <c r="AP134" i="6"/>
  <c r="AO134" i="6"/>
  <c r="AN134" i="6"/>
  <c r="AM134" i="6"/>
  <c r="AL134" i="6"/>
  <c r="AK134" i="6"/>
  <c r="BL133" i="6"/>
  <c r="BK133" i="6"/>
  <c r="BJ133" i="6"/>
  <c r="BI133" i="6"/>
  <c r="BH133" i="6"/>
  <c r="BG133" i="6"/>
  <c r="BF133" i="6"/>
  <c r="BE133" i="6"/>
  <c r="BD133" i="6"/>
  <c r="BC133" i="6"/>
  <c r="BB133" i="6"/>
  <c r="BA133" i="6"/>
  <c r="AZ133" i="6"/>
  <c r="AY133" i="6"/>
  <c r="AX133" i="6"/>
  <c r="AW133" i="6"/>
  <c r="AV133" i="6"/>
  <c r="AU133" i="6"/>
  <c r="AT133" i="6"/>
  <c r="AS133" i="6"/>
  <c r="AR133" i="6"/>
  <c r="AQ133" i="6"/>
  <c r="AP133" i="6"/>
  <c r="AO133" i="6"/>
  <c r="AN133" i="6"/>
  <c r="AM133" i="6"/>
  <c r="AL133" i="6"/>
  <c r="AK133" i="6"/>
  <c r="BL132" i="6"/>
  <c r="BK132" i="6"/>
  <c r="BJ132" i="6"/>
  <c r="BI132" i="6"/>
  <c r="BH132" i="6"/>
  <c r="BG132" i="6"/>
  <c r="BF132" i="6"/>
  <c r="BE132" i="6"/>
  <c r="BD132" i="6"/>
  <c r="BC132" i="6"/>
  <c r="BB132" i="6"/>
  <c r="BA132" i="6"/>
  <c r="AZ132" i="6"/>
  <c r="AY132" i="6"/>
  <c r="AX132" i="6"/>
  <c r="AW132" i="6"/>
  <c r="AV132" i="6"/>
  <c r="AU132" i="6"/>
  <c r="AT132" i="6"/>
  <c r="AS132" i="6"/>
  <c r="AR132" i="6"/>
  <c r="AQ132" i="6"/>
  <c r="AP132" i="6"/>
  <c r="AO132" i="6"/>
  <c r="AN132" i="6"/>
  <c r="AM132" i="6"/>
  <c r="AL132" i="6"/>
  <c r="AK132" i="6"/>
  <c r="BL131" i="6"/>
  <c r="BK131" i="6"/>
  <c r="BJ131" i="6"/>
  <c r="BI131" i="6"/>
  <c r="BH131" i="6"/>
  <c r="BG131" i="6"/>
  <c r="BF131" i="6"/>
  <c r="BE131" i="6"/>
  <c r="BD131" i="6"/>
  <c r="BC131" i="6"/>
  <c r="BB131" i="6"/>
  <c r="BA131" i="6"/>
  <c r="AZ131" i="6"/>
  <c r="AY131" i="6"/>
  <c r="AX131" i="6"/>
  <c r="AW131" i="6"/>
  <c r="AV131" i="6"/>
  <c r="AU131" i="6"/>
  <c r="AT131" i="6"/>
  <c r="AS131" i="6"/>
  <c r="AR131" i="6"/>
  <c r="AQ131" i="6"/>
  <c r="AP131" i="6"/>
  <c r="AO131" i="6"/>
  <c r="AN131" i="6"/>
  <c r="AM131" i="6"/>
  <c r="AL131" i="6"/>
  <c r="AK131" i="6"/>
  <c r="BL130" i="6"/>
  <c r="BK130" i="6"/>
  <c r="BJ130" i="6"/>
  <c r="BI130" i="6"/>
  <c r="BH130" i="6"/>
  <c r="BG130" i="6"/>
  <c r="BF130" i="6"/>
  <c r="BE130" i="6"/>
  <c r="BD130" i="6"/>
  <c r="BC130" i="6"/>
  <c r="BB130" i="6"/>
  <c r="BA130" i="6"/>
  <c r="AZ130" i="6"/>
  <c r="AY130" i="6"/>
  <c r="AX130" i="6"/>
  <c r="AW130" i="6"/>
  <c r="AV130" i="6"/>
  <c r="AU130" i="6"/>
  <c r="AT130" i="6"/>
  <c r="AS130" i="6"/>
  <c r="AR130" i="6"/>
  <c r="AQ130" i="6"/>
  <c r="AP130" i="6"/>
  <c r="AO130" i="6"/>
  <c r="AN130" i="6"/>
  <c r="AM130" i="6"/>
  <c r="AL130" i="6"/>
  <c r="AK130" i="6"/>
  <c r="BL129" i="6"/>
  <c r="BK129" i="6"/>
  <c r="BJ129" i="6"/>
  <c r="BI129" i="6"/>
  <c r="BH129" i="6"/>
  <c r="BG129" i="6"/>
  <c r="BF129" i="6"/>
  <c r="BE129" i="6"/>
  <c r="BD129" i="6"/>
  <c r="BC129" i="6"/>
  <c r="BB129" i="6"/>
  <c r="BA129" i="6"/>
  <c r="AZ129" i="6"/>
  <c r="AY129" i="6"/>
  <c r="AX129" i="6"/>
  <c r="AW129" i="6"/>
  <c r="AV129" i="6"/>
  <c r="AU129" i="6"/>
  <c r="AT129" i="6"/>
  <c r="AS129" i="6"/>
  <c r="AR129" i="6"/>
  <c r="AQ129" i="6"/>
  <c r="AP129" i="6"/>
  <c r="AO129" i="6"/>
  <c r="AN129" i="6"/>
  <c r="AM129" i="6"/>
  <c r="AL129" i="6"/>
  <c r="AK129" i="6"/>
  <c r="BL128" i="6"/>
  <c r="BK128" i="6"/>
  <c r="BJ128" i="6"/>
  <c r="BI128" i="6"/>
  <c r="BH128" i="6"/>
  <c r="BG128" i="6"/>
  <c r="BF128" i="6"/>
  <c r="BE128" i="6"/>
  <c r="BD128" i="6"/>
  <c r="BC128" i="6"/>
  <c r="BB128" i="6"/>
  <c r="BA128" i="6"/>
  <c r="AZ128" i="6"/>
  <c r="AY128" i="6"/>
  <c r="AX128" i="6"/>
  <c r="AW128" i="6"/>
  <c r="AV128" i="6"/>
  <c r="AU128" i="6"/>
  <c r="AT128" i="6"/>
  <c r="AS128" i="6"/>
  <c r="AR128" i="6"/>
  <c r="AQ128" i="6"/>
  <c r="AP128" i="6"/>
  <c r="AO128" i="6"/>
  <c r="AN128" i="6"/>
  <c r="AM128" i="6"/>
  <c r="AL128" i="6"/>
  <c r="AK128" i="6"/>
  <c r="BL127" i="6"/>
  <c r="BK127" i="6"/>
  <c r="BJ127" i="6"/>
  <c r="BI127" i="6"/>
  <c r="BH127" i="6"/>
  <c r="BG127" i="6"/>
  <c r="BF127" i="6"/>
  <c r="BE127" i="6"/>
  <c r="BD127" i="6"/>
  <c r="BC127" i="6"/>
  <c r="BB127" i="6"/>
  <c r="BA127" i="6"/>
  <c r="AZ127" i="6"/>
  <c r="AY127" i="6"/>
  <c r="AX127" i="6"/>
  <c r="AW127" i="6"/>
  <c r="AV127" i="6"/>
  <c r="AU127" i="6"/>
  <c r="AT127" i="6"/>
  <c r="AS127" i="6"/>
  <c r="AR127" i="6"/>
  <c r="AQ127" i="6"/>
  <c r="AP127" i="6"/>
  <c r="AO127" i="6"/>
  <c r="AN127" i="6"/>
  <c r="AM127" i="6"/>
  <c r="AL127" i="6"/>
  <c r="AK127"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BL125" i="6"/>
  <c r="BK125" i="6"/>
  <c r="BJ125" i="6"/>
  <c r="BI125" i="6"/>
  <c r="BH125" i="6"/>
  <c r="BG125" i="6"/>
  <c r="BF125" i="6"/>
  <c r="BE125" i="6"/>
  <c r="BD125" i="6"/>
  <c r="BC125" i="6"/>
  <c r="BB125" i="6"/>
  <c r="BA125" i="6"/>
  <c r="AZ125" i="6"/>
  <c r="AY125" i="6"/>
  <c r="AX125" i="6"/>
  <c r="AW125" i="6"/>
  <c r="AV125" i="6"/>
  <c r="AU125" i="6"/>
  <c r="AT125" i="6"/>
  <c r="AS125" i="6"/>
  <c r="AR125" i="6"/>
  <c r="AQ125" i="6"/>
  <c r="AP125" i="6"/>
  <c r="AO125" i="6"/>
  <c r="AN125" i="6"/>
  <c r="AM125" i="6"/>
  <c r="AL125" i="6"/>
  <c r="AK125" i="6"/>
  <c r="BL124" i="6"/>
  <c r="BK124" i="6"/>
  <c r="BJ124" i="6"/>
  <c r="BI124" i="6"/>
  <c r="BH124" i="6"/>
  <c r="BG124" i="6"/>
  <c r="BF124" i="6"/>
  <c r="BE124" i="6"/>
  <c r="BD124" i="6"/>
  <c r="BC124" i="6"/>
  <c r="BB124" i="6"/>
  <c r="BA124" i="6"/>
  <c r="AZ124" i="6"/>
  <c r="AY124" i="6"/>
  <c r="AX124" i="6"/>
  <c r="AW124" i="6"/>
  <c r="AV124" i="6"/>
  <c r="AU124" i="6"/>
  <c r="AT124" i="6"/>
  <c r="AS124" i="6"/>
  <c r="AR124" i="6"/>
  <c r="AQ124" i="6"/>
  <c r="AP124" i="6"/>
  <c r="AO124" i="6"/>
  <c r="AN124" i="6"/>
  <c r="AM124" i="6"/>
  <c r="AL124" i="6"/>
  <c r="AK124" i="6"/>
  <c r="BL123" i="6"/>
  <c r="BK123" i="6"/>
  <c r="BJ123" i="6"/>
  <c r="BI123" i="6"/>
  <c r="BH123" i="6"/>
  <c r="BG123" i="6"/>
  <c r="BF123" i="6"/>
  <c r="BE123" i="6"/>
  <c r="BD123" i="6"/>
  <c r="BC123" i="6"/>
  <c r="BB123" i="6"/>
  <c r="BA123" i="6"/>
  <c r="AZ123" i="6"/>
  <c r="AY123" i="6"/>
  <c r="AX123" i="6"/>
  <c r="AW123" i="6"/>
  <c r="AV123" i="6"/>
  <c r="AU123" i="6"/>
  <c r="AT123" i="6"/>
  <c r="AS123" i="6"/>
  <c r="AR123" i="6"/>
  <c r="AQ123" i="6"/>
  <c r="AP123" i="6"/>
  <c r="AO123" i="6"/>
  <c r="AN123" i="6"/>
  <c r="AM123" i="6"/>
  <c r="AL123" i="6"/>
  <c r="AK123" i="6"/>
  <c r="BL122" i="6"/>
  <c r="BK122" i="6"/>
  <c r="BJ122" i="6"/>
  <c r="BI122" i="6"/>
  <c r="BH122" i="6"/>
  <c r="BG122" i="6"/>
  <c r="BF122" i="6"/>
  <c r="BE122" i="6"/>
  <c r="BD122" i="6"/>
  <c r="BC122" i="6"/>
  <c r="BB122" i="6"/>
  <c r="BA122" i="6"/>
  <c r="AZ122" i="6"/>
  <c r="AY122" i="6"/>
  <c r="AX122" i="6"/>
  <c r="AW122" i="6"/>
  <c r="AV122" i="6"/>
  <c r="AU122" i="6"/>
  <c r="AT122" i="6"/>
  <c r="AS122" i="6"/>
  <c r="AR122" i="6"/>
  <c r="AQ122" i="6"/>
  <c r="AP122" i="6"/>
  <c r="AO122" i="6"/>
  <c r="AN122" i="6"/>
  <c r="AM122" i="6"/>
  <c r="AL122" i="6"/>
  <c r="AK122" i="6"/>
  <c r="BL121" i="6"/>
  <c r="BK121" i="6"/>
  <c r="BJ121" i="6"/>
  <c r="BI121" i="6"/>
  <c r="BH121" i="6"/>
  <c r="BG121" i="6"/>
  <c r="BF121" i="6"/>
  <c r="BE121" i="6"/>
  <c r="BD121" i="6"/>
  <c r="BC121" i="6"/>
  <c r="BB121" i="6"/>
  <c r="BA121" i="6"/>
  <c r="AZ121" i="6"/>
  <c r="AY121" i="6"/>
  <c r="AX121" i="6"/>
  <c r="AW121" i="6"/>
  <c r="AV121" i="6"/>
  <c r="AU121" i="6"/>
  <c r="AT121" i="6"/>
  <c r="AS121" i="6"/>
  <c r="AR121" i="6"/>
  <c r="AQ121" i="6"/>
  <c r="AP121" i="6"/>
  <c r="AO121" i="6"/>
  <c r="AN121" i="6"/>
  <c r="AM121" i="6"/>
  <c r="AL121" i="6"/>
  <c r="AK121" i="6"/>
  <c r="BL120" i="6"/>
  <c r="BK120" i="6"/>
  <c r="BJ120" i="6"/>
  <c r="BI120" i="6"/>
  <c r="BH120" i="6"/>
  <c r="BG120" i="6"/>
  <c r="BF120" i="6"/>
  <c r="BE120" i="6"/>
  <c r="BD120" i="6"/>
  <c r="BC120" i="6"/>
  <c r="BB120" i="6"/>
  <c r="BA120" i="6"/>
  <c r="AZ120" i="6"/>
  <c r="AY120" i="6"/>
  <c r="AX120" i="6"/>
  <c r="AW120" i="6"/>
  <c r="AV120" i="6"/>
  <c r="AU120" i="6"/>
  <c r="AT120" i="6"/>
  <c r="AS120" i="6"/>
  <c r="AR120" i="6"/>
  <c r="AQ120" i="6"/>
  <c r="AP120" i="6"/>
  <c r="AO120" i="6"/>
  <c r="AN120" i="6"/>
  <c r="AM120" i="6"/>
  <c r="AL120" i="6"/>
  <c r="AK120" i="6"/>
  <c r="BL119" i="6"/>
  <c r="BK119" i="6"/>
  <c r="BJ119" i="6"/>
  <c r="BI119" i="6"/>
  <c r="BH119" i="6"/>
  <c r="BG119" i="6"/>
  <c r="BF119" i="6"/>
  <c r="BE119" i="6"/>
  <c r="BD119" i="6"/>
  <c r="BC119" i="6"/>
  <c r="BB119" i="6"/>
  <c r="BA119" i="6"/>
  <c r="AZ119" i="6"/>
  <c r="AY119" i="6"/>
  <c r="AX119" i="6"/>
  <c r="AW119" i="6"/>
  <c r="AV119" i="6"/>
  <c r="AU119" i="6"/>
  <c r="AT119" i="6"/>
  <c r="AS119" i="6"/>
  <c r="AR119" i="6"/>
  <c r="AQ119" i="6"/>
  <c r="AP119" i="6"/>
  <c r="AO119" i="6"/>
  <c r="AN119" i="6"/>
  <c r="AM119" i="6"/>
  <c r="AL119" i="6"/>
  <c r="AK119"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BL117" i="6"/>
  <c r="BK117" i="6"/>
  <c r="BJ117" i="6"/>
  <c r="BI117" i="6"/>
  <c r="BH117" i="6"/>
  <c r="BG117" i="6"/>
  <c r="BF117" i="6"/>
  <c r="BE117" i="6"/>
  <c r="BD117" i="6"/>
  <c r="BC117" i="6"/>
  <c r="BB117" i="6"/>
  <c r="BA117" i="6"/>
  <c r="AZ117" i="6"/>
  <c r="AY117" i="6"/>
  <c r="AX117" i="6"/>
  <c r="AW117" i="6"/>
  <c r="AV117" i="6"/>
  <c r="AU117" i="6"/>
  <c r="AT117" i="6"/>
  <c r="AS117" i="6"/>
  <c r="AR117" i="6"/>
  <c r="AQ117" i="6"/>
  <c r="AP117" i="6"/>
  <c r="AO117" i="6"/>
  <c r="AN117" i="6"/>
  <c r="AM117" i="6"/>
  <c r="AL117" i="6"/>
  <c r="AK117" i="6"/>
  <c r="BL116" i="6"/>
  <c r="BK116" i="6"/>
  <c r="BJ116" i="6"/>
  <c r="BI116" i="6"/>
  <c r="BH116" i="6"/>
  <c r="BG116" i="6"/>
  <c r="BF116" i="6"/>
  <c r="BE116" i="6"/>
  <c r="BD116" i="6"/>
  <c r="BC116" i="6"/>
  <c r="BB116" i="6"/>
  <c r="BA116" i="6"/>
  <c r="AZ116" i="6"/>
  <c r="AY116" i="6"/>
  <c r="AX116" i="6"/>
  <c r="AW116" i="6"/>
  <c r="AV116" i="6"/>
  <c r="AU116" i="6"/>
  <c r="AT116" i="6"/>
  <c r="AS116" i="6"/>
  <c r="AR116" i="6"/>
  <c r="AQ116" i="6"/>
  <c r="AP116" i="6"/>
  <c r="AO116" i="6"/>
  <c r="AN116" i="6"/>
  <c r="AM116" i="6"/>
  <c r="AL116" i="6"/>
  <c r="AK116" i="6"/>
  <c r="BL115" i="6"/>
  <c r="BK115" i="6"/>
  <c r="BJ115" i="6"/>
  <c r="BI115" i="6"/>
  <c r="BH115" i="6"/>
  <c r="BG115" i="6"/>
  <c r="BF115" i="6"/>
  <c r="BE115" i="6"/>
  <c r="BD115" i="6"/>
  <c r="BC115" i="6"/>
  <c r="BB115" i="6"/>
  <c r="BA115" i="6"/>
  <c r="AZ115" i="6"/>
  <c r="AY115" i="6"/>
  <c r="AX115" i="6"/>
  <c r="AW115" i="6"/>
  <c r="AV115" i="6"/>
  <c r="AU115" i="6"/>
  <c r="AT115" i="6"/>
  <c r="AS115" i="6"/>
  <c r="AR115" i="6"/>
  <c r="AQ115" i="6"/>
  <c r="AP115" i="6"/>
  <c r="AO115" i="6"/>
  <c r="AN115" i="6"/>
  <c r="AM115" i="6"/>
  <c r="AL115" i="6"/>
  <c r="AK115" i="6"/>
  <c r="BL114" i="6"/>
  <c r="BK114" i="6"/>
  <c r="BJ114" i="6"/>
  <c r="BI114" i="6"/>
  <c r="BH114" i="6"/>
  <c r="BG114" i="6"/>
  <c r="BF114" i="6"/>
  <c r="BE114" i="6"/>
  <c r="BD114" i="6"/>
  <c r="BC114" i="6"/>
  <c r="BB114" i="6"/>
  <c r="BA114" i="6"/>
  <c r="AZ114" i="6"/>
  <c r="AY114" i="6"/>
  <c r="AX114" i="6"/>
  <c r="AW114" i="6"/>
  <c r="AV114" i="6"/>
  <c r="AU114" i="6"/>
  <c r="AT114" i="6"/>
  <c r="AS114" i="6"/>
  <c r="AR114" i="6"/>
  <c r="AQ114" i="6"/>
  <c r="AP114" i="6"/>
  <c r="AO114" i="6"/>
  <c r="AN114" i="6"/>
  <c r="AM114" i="6"/>
  <c r="AL114" i="6"/>
  <c r="AK114" i="6"/>
  <c r="BL113" i="6"/>
  <c r="BK113" i="6"/>
  <c r="BJ113" i="6"/>
  <c r="BI113" i="6"/>
  <c r="BH113" i="6"/>
  <c r="BG113" i="6"/>
  <c r="BF113" i="6"/>
  <c r="BE113" i="6"/>
  <c r="BD113" i="6"/>
  <c r="BC113" i="6"/>
  <c r="BB113" i="6"/>
  <c r="BA113" i="6"/>
  <c r="AZ113" i="6"/>
  <c r="AY113" i="6"/>
  <c r="AX113" i="6"/>
  <c r="AW113" i="6"/>
  <c r="AV113" i="6"/>
  <c r="AU113" i="6"/>
  <c r="AT113" i="6"/>
  <c r="AS113" i="6"/>
  <c r="AR113" i="6"/>
  <c r="AQ113" i="6"/>
  <c r="AP113" i="6"/>
  <c r="AO113" i="6"/>
  <c r="AN113" i="6"/>
  <c r="AM113" i="6"/>
  <c r="AL113" i="6"/>
  <c r="AK113" i="6"/>
  <c r="BL112" i="6"/>
  <c r="BK112" i="6"/>
  <c r="BJ112" i="6"/>
  <c r="BI112" i="6"/>
  <c r="BH112" i="6"/>
  <c r="BG112" i="6"/>
  <c r="BF112" i="6"/>
  <c r="BE112" i="6"/>
  <c r="BD112" i="6"/>
  <c r="BC112" i="6"/>
  <c r="BB112" i="6"/>
  <c r="BA112" i="6"/>
  <c r="AZ112" i="6"/>
  <c r="AY112" i="6"/>
  <c r="AX112" i="6"/>
  <c r="AW112" i="6"/>
  <c r="AV112" i="6"/>
  <c r="AU112" i="6"/>
  <c r="AT112" i="6"/>
  <c r="AS112" i="6"/>
  <c r="AR112" i="6"/>
  <c r="AQ112" i="6"/>
  <c r="AP112" i="6"/>
  <c r="AO112" i="6"/>
  <c r="AN112" i="6"/>
  <c r="AM112" i="6"/>
  <c r="AL112" i="6"/>
  <c r="AK112" i="6"/>
  <c r="BL111" i="6"/>
  <c r="BK111" i="6"/>
  <c r="BJ111" i="6"/>
  <c r="BI111" i="6"/>
  <c r="BH111" i="6"/>
  <c r="BG111" i="6"/>
  <c r="BF111" i="6"/>
  <c r="BE111" i="6"/>
  <c r="BD111" i="6"/>
  <c r="BC111" i="6"/>
  <c r="BB111" i="6"/>
  <c r="BA111" i="6"/>
  <c r="AZ111" i="6"/>
  <c r="AY111" i="6"/>
  <c r="AX111" i="6"/>
  <c r="AW111" i="6"/>
  <c r="AV111" i="6"/>
  <c r="AU111" i="6"/>
  <c r="AT111" i="6"/>
  <c r="AS111" i="6"/>
  <c r="AR111" i="6"/>
  <c r="AQ111" i="6"/>
  <c r="AP111" i="6"/>
  <c r="AO111" i="6"/>
  <c r="AN111" i="6"/>
  <c r="AM111" i="6"/>
  <c r="AL111" i="6"/>
  <c r="AK111" i="6"/>
  <c r="BL110" i="6"/>
  <c r="BK110" i="6"/>
  <c r="BJ110" i="6"/>
  <c r="BI110" i="6"/>
  <c r="BH110" i="6"/>
  <c r="BG110" i="6"/>
  <c r="BF110" i="6"/>
  <c r="BE110" i="6"/>
  <c r="BD110" i="6"/>
  <c r="BC110" i="6"/>
  <c r="BB110" i="6"/>
  <c r="BA110" i="6"/>
  <c r="AZ110" i="6"/>
  <c r="AY110" i="6"/>
  <c r="AX110" i="6"/>
  <c r="AW110" i="6"/>
  <c r="AV110" i="6"/>
  <c r="AU110" i="6"/>
  <c r="AT110" i="6"/>
  <c r="AS110" i="6"/>
  <c r="AR110" i="6"/>
  <c r="AQ110" i="6"/>
  <c r="AP110" i="6"/>
  <c r="AO110" i="6"/>
  <c r="AN110" i="6"/>
  <c r="AM110" i="6"/>
  <c r="AL110" i="6"/>
  <c r="AK110" i="6"/>
  <c r="BL109" i="6"/>
  <c r="BK109" i="6"/>
  <c r="BJ109" i="6"/>
  <c r="BI109" i="6"/>
  <c r="BH109" i="6"/>
  <c r="BG109" i="6"/>
  <c r="BF109" i="6"/>
  <c r="BE109" i="6"/>
  <c r="BD109" i="6"/>
  <c r="BC109" i="6"/>
  <c r="BB109" i="6"/>
  <c r="BA109" i="6"/>
  <c r="AZ109" i="6"/>
  <c r="AY109" i="6"/>
  <c r="AX109" i="6"/>
  <c r="AW109" i="6"/>
  <c r="AV109" i="6"/>
  <c r="AU109" i="6"/>
  <c r="AT109" i="6"/>
  <c r="AS109" i="6"/>
  <c r="AR109" i="6"/>
  <c r="AQ109" i="6"/>
  <c r="AP109" i="6"/>
  <c r="AO109" i="6"/>
  <c r="AN109" i="6"/>
  <c r="AM109" i="6"/>
  <c r="AL109" i="6"/>
  <c r="AK109" i="6"/>
  <c r="BL108" i="6"/>
  <c r="BK108" i="6"/>
  <c r="BJ108" i="6"/>
  <c r="BI108" i="6"/>
  <c r="BH108" i="6"/>
  <c r="BG108" i="6"/>
  <c r="BF108" i="6"/>
  <c r="BE108" i="6"/>
  <c r="BD108" i="6"/>
  <c r="BC108" i="6"/>
  <c r="BB108" i="6"/>
  <c r="BA108" i="6"/>
  <c r="AZ108" i="6"/>
  <c r="AY108" i="6"/>
  <c r="AX108" i="6"/>
  <c r="AW108" i="6"/>
  <c r="AV108" i="6"/>
  <c r="AU108" i="6"/>
  <c r="AT108" i="6"/>
  <c r="AS108" i="6"/>
  <c r="AR108" i="6"/>
  <c r="AQ108" i="6"/>
  <c r="AP108" i="6"/>
  <c r="AO108" i="6"/>
  <c r="AN108" i="6"/>
  <c r="AM108" i="6"/>
  <c r="AL108" i="6"/>
  <c r="AK108" i="6"/>
  <c r="BL107" i="6"/>
  <c r="BK107" i="6"/>
  <c r="BJ107" i="6"/>
  <c r="BI107" i="6"/>
  <c r="BH107" i="6"/>
  <c r="BG107" i="6"/>
  <c r="BF107" i="6"/>
  <c r="BE107" i="6"/>
  <c r="BD107" i="6"/>
  <c r="BC107" i="6"/>
  <c r="BB107" i="6"/>
  <c r="BA107" i="6"/>
  <c r="AZ107" i="6"/>
  <c r="AY107" i="6"/>
  <c r="AX107" i="6"/>
  <c r="AW107" i="6"/>
  <c r="AV107" i="6"/>
  <c r="AU107" i="6"/>
  <c r="AT107" i="6"/>
  <c r="AS107" i="6"/>
  <c r="AR107" i="6"/>
  <c r="AQ107" i="6"/>
  <c r="AP107" i="6"/>
  <c r="AO107" i="6"/>
  <c r="AN107" i="6"/>
  <c r="AM107" i="6"/>
  <c r="AL107" i="6"/>
  <c r="AK107" i="6"/>
  <c r="BL106" i="6"/>
  <c r="BK106" i="6"/>
  <c r="BJ106" i="6"/>
  <c r="BI106" i="6"/>
  <c r="BH106" i="6"/>
  <c r="BG106" i="6"/>
  <c r="BF106" i="6"/>
  <c r="BE106" i="6"/>
  <c r="BD106" i="6"/>
  <c r="BC106" i="6"/>
  <c r="BB106" i="6"/>
  <c r="BA106" i="6"/>
  <c r="AZ106" i="6"/>
  <c r="AY106" i="6"/>
  <c r="AX106" i="6"/>
  <c r="AW106" i="6"/>
  <c r="AV106" i="6"/>
  <c r="AU106" i="6"/>
  <c r="AT106" i="6"/>
  <c r="AS106" i="6"/>
  <c r="AR106" i="6"/>
  <c r="AQ106" i="6"/>
  <c r="AP106" i="6"/>
  <c r="AO106" i="6"/>
  <c r="AN106" i="6"/>
  <c r="AM106" i="6"/>
  <c r="AL106" i="6"/>
  <c r="AK106" i="6"/>
  <c r="BL105" i="6"/>
  <c r="BK105" i="6"/>
  <c r="BJ105" i="6"/>
  <c r="BI105" i="6"/>
  <c r="BH105" i="6"/>
  <c r="BG105" i="6"/>
  <c r="BF105" i="6"/>
  <c r="BE105" i="6"/>
  <c r="BD105" i="6"/>
  <c r="BC105" i="6"/>
  <c r="BB105" i="6"/>
  <c r="BA105" i="6"/>
  <c r="AZ105" i="6"/>
  <c r="AY105" i="6"/>
  <c r="AX105" i="6"/>
  <c r="AW105" i="6"/>
  <c r="AV105" i="6"/>
  <c r="AU105" i="6"/>
  <c r="AT105" i="6"/>
  <c r="AS105" i="6"/>
  <c r="AR105" i="6"/>
  <c r="AQ105" i="6"/>
  <c r="AP105" i="6"/>
  <c r="AO105" i="6"/>
  <c r="AN105" i="6"/>
  <c r="AM105" i="6"/>
  <c r="AL105" i="6"/>
  <c r="AK105" i="6"/>
  <c r="BL104" i="6"/>
  <c r="BK104" i="6"/>
  <c r="BJ104" i="6"/>
  <c r="BI104" i="6"/>
  <c r="BH104" i="6"/>
  <c r="BG104" i="6"/>
  <c r="BF104" i="6"/>
  <c r="BE104" i="6"/>
  <c r="BD104" i="6"/>
  <c r="BC104" i="6"/>
  <c r="BB104" i="6"/>
  <c r="BA104" i="6"/>
  <c r="AZ104" i="6"/>
  <c r="AY104" i="6"/>
  <c r="AX104" i="6"/>
  <c r="AW104" i="6"/>
  <c r="AV104" i="6"/>
  <c r="AU104" i="6"/>
  <c r="AT104" i="6"/>
  <c r="AS104" i="6"/>
  <c r="AR104" i="6"/>
  <c r="AQ104" i="6"/>
  <c r="AP104" i="6"/>
  <c r="AO104" i="6"/>
  <c r="AN104" i="6"/>
  <c r="AM104" i="6"/>
  <c r="AL104" i="6"/>
  <c r="AK104" i="6"/>
  <c r="BL103" i="6"/>
  <c r="BK103" i="6"/>
  <c r="BJ103" i="6"/>
  <c r="BI103" i="6"/>
  <c r="BH103" i="6"/>
  <c r="BG103" i="6"/>
  <c r="BF103" i="6"/>
  <c r="BE103" i="6"/>
  <c r="BD103" i="6"/>
  <c r="BC103" i="6"/>
  <c r="BB103" i="6"/>
  <c r="BA103" i="6"/>
  <c r="AZ103" i="6"/>
  <c r="AY103" i="6"/>
  <c r="AX103" i="6"/>
  <c r="AW103" i="6"/>
  <c r="AV103" i="6"/>
  <c r="AU103" i="6"/>
  <c r="AT103" i="6"/>
  <c r="AS103" i="6"/>
  <c r="AR103" i="6"/>
  <c r="AQ103" i="6"/>
  <c r="AP103" i="6"/>
  <c r="AO103" i="6"/>
  <c r="AN103" i="6"/>
  <c r="AM103" i="6"/>
  <c r="AL103" i="6"/>
  <c r="AK103" i="6"/>
  <c r="BL102" i="6"/>
  <c r="BK102" i="6"/>
  <c r="BJ102" i="6"/>
  <c r="BI102" i="6"/>
  <c r="BH102" i="6"/>
  <c r="BG102" i="6"/>
  <c r="BF102" i="6"/>
  <c r="BE102" i="6"/>
  <c r="BD102" i="6"/>
  <c r="BC102" i="6"/>
  <c r="BB102" i="6"/>
  <c r="BA102" i="6"/>
  <c r="AZ102" i="6"/>
  <c r="AY102" i="6"/>
  <c r="AX102" i="6"/>
  <c r="AW102" i="6"/>
  <c r="AV102" i="6"/>
  <c r="AU102" i="6"/>
  <c r="AT102" i="6"/>
  <c r="AS102" i="6"/>
  <c r="AR102" i="6"/>
  <c r="AQ102" i="6"/>
  <c r="AP102" i="6"/>
  <c r="AO102" i="6"/>
  <c r="AN102" i="6"/>
  <c r="AM102" i="6"/>
  <c r="AL102" i="6"/>
  <c r="AK102" i="6"/>
  <c r="BL101" i="6"/>
  <c r="BK101" i="6"/>
  <c r="BJ101" i="6"/>
  <c r="BI101" i="6"/>
  <c r="BH101" i="6"/>
  <c r="BG101" i="6"/>
  <c r="BF101" i="6"/>
  <c r="BE101" i="6"/>
  <c r="BD101" i="6"/>
  <c r="BC101" i="6"/>
  <c r="BB101" i="6"/>
  <c r="BA101" i="6"/>
  <c r="AZ101" i="6"/>
  <c r="AY101" i="6"/>
  <c r="AX101" i="6"/>
  <c r="AW101" i="6"/>
  <c r="AV101" i="6"/>
  <c r="AU101" i="6"/>
  <c r="AT101" i="6"/>
  <c r="AS101" i="6"/>
  <c r="AR101" i="6"/>
  <c r="AQ101" i="6"/>
  <c r="AP101" i="6"/>
  <c r="AO101" i="6"/>
  <c r="AN101" i="6"/>
  <c r="AM101" i="6"/>
  <c r="AL101" i="6"/>
  <c r="AK101" i="6"/>
  <c r="BL100" i="6"/>
  <c r="BK100" i="6"/>
  <c r="BJ100" i="6"/>
  <c r="BI100" i="6"/>
  <c r="BH100" i="6"/>
  <c r="BG100" i="6"/>
  <c r="BF100" i="6"/>
  <c r="BE100" i="6"/>
  <c r="BD100" i="6"/>
  <c r="BC100" i="6"/>
  <c r="BB100" i="6"/>
  <c r="BA100" i="6"/>
  <c r="AZ100" i="6"/>
  <c r="AY100" i="6"/>
  <c r="AX100" i="6"/>
  <c r="AW100" i="6"/>
  <c r="AV100" i="6"/>
  <c r="AU100" i="6"/>
  <c r="AT100" i="6"/>
  <c r="AS100" i="6"/>
  <c r="AR100" i="6"/>
  <c r="AQ100" i="6"/>
  <c r="AP100" i="6"/>
  <c r="AO100" i="6"/>
  <c r="AN100" i="6"/>
  <c r="AM100" i="6"/>
  <c r="AL100" i="6"/>
  <c r="AK100" i="6"/>
  <c r="BL99" i="6"/>
  <c r="BK99" i="6"/>
  <c r="BJ99" i="6"/>
  <c r="BI99" i="6"/>
  <c r="BH99" i="6"/>
  <c r="BG99" i="6"/>
  <c r="BF99" i="6"/>
  <c r="BE99" i="6"/>
  <c r="BD99" i="6"/>
  <c r="BC99" i="6"/>
  <c r="BB99" i="6"/>
  <c r="BA99" i="6"/>
  <c r="AZ99" i="6"/>
  <c r="AY99" i="6"/>
  <c r="AX99" i="6"/>
  <c r="AW99" i="6"/>
  <c r="AV99" i="6"/>
  <c r="AU99" i="6"/>
  <c r="AT99" i="6"/>
  <c r="AS99" i="6"/>
  <c r="AR99" i="6"/>
  <c r="AQ99" i="6"/>
  <c r="AP99" i="6"/>
  <c r="AO99" i="6"/>
  <c r="AN99" i="6"/>
  <c r="AM99" i="6"/>
  <c r="AL99" i="6"/>
  <c r="AK99" i="6"/>
  <c r="BL98" i="6"/>
  <c r="BK98" i="6"/>
  <c r="BJ98" i="6"/>
  <c r="BI98" i="6"/>
  <c r="BH98" i="6"/>
  <c r="BG98" i="6"/>
  <c r="BF98" i="6"/>
  <c r="BE98" i="6"/>
  <c r="BD98" i="6"/>
  <c r="BC98" i="6"/>
  <c r="BB98" i="6"/>
  <c r="BA98" i="6"/>
  <c r="AZ98" i="6"/>
  <c r="AY98" i="6"/>
  <c r="AX98" i="6"/>
  <c r="AW98" i="6"/>
  <c r="AV98" i="6"/>
  <c r="AU98" i="6"/>
  <c r="AT98" i="6"/>
  <c r="AS98" i="6"/>
  <c r="AR98" i="6"/>
  <c r="AQ98" i="6"/>
  <c r="AP98" i="6"/>
  <c r="AO98" i="6"/>
  <c r="AN98" i="6"/>
  <c r="AM98" i="6"/>
  <c r="AL98" i="6"/>
  <c r="AK98" i="6"/>
  <c r="BL97" i="6"/>
  <c r="BK97" i="6"/>
  <c r="BJ97" i="6"/>
  <c r="BI97" i="6"/>
  <c r="BH97" i="6"/>
  <c r="BG97" i="6"/>
  <c r="BF97" i="6"/>
  <c r="BE97" i="6"/>
  <c r="BD97" i="6"/>
  <c r="BC97" i="6"/>
  <c r="BB97" i="6"/>
  <c r="BA97" i="6"/>
  <c r="AZ97" i="6"/>
  <c r="AY97" i="6"/>
  <c r="AX97" i="6"/>
  <c r="AW97" i="6"/>
  <c r="AV97" i="6"/>
  <c r="AU97" i="6"/>
  <c r="AT97" i="6"/>
  <c r="AS97" i="6"/>
  <c r="AR97" i="6"/>
  <c r="AQ97" i="6"/>
  <c r="AP97" i="6"/>
  <c r="AO97" i="6"/>
  <c r="AN97" i="6"/>
  <c r="AM97" i="6"/>
  <c r="AL97" i="6"/>
  <c r="AK97" i="6"/>
  <c r="BL96" i="6"/>
  <c r="BK96" i="6"/>
  <c r="BJ96" i="6"/>
  <c r="BI96" i="6"/>
  <c r="BH96" i="6"/>
  <c r="BG96" i="6"/>
  <c r="BF96" i="6"/>
  <c r="BE96" i="6"/>
  <c r="BD96" i="6"/>
  <c r="BC96" i="6"/>
  <c r="BB96" i="6"/>
  <c r="BA96" i="6"/>
  <c r="AZ96" i="6"/>
  <c r="AY96" i="6"/>
  <c r="AX96" i="6"/>
  <c r="AW96" i="6"/>
  <c r="AV96" i="6"/>
  <c r="AU96" i="6"/>
  <c r="AT96" i="6"/>
  <c r="AS96" i="6"/>
  <c r="AR96" i="6"/>
  <c r="AQ96" i="6"/>
  <c r="AP96" i="6"/>
  <c r="AO96" i="6"/>
  <c r="AN96" i="6"/>
  <c r="AM96" i="6"/>
  <c r="AL96" i="6"/>
  <c r="AK96" i="6"/>
  <c r="BL95" i="6"/>
  <c r="BK95" i="6"/>
  <c r="BJ95" i="6"/>
  <c r="BI95" i="6"/>
  <c r="BH95" i="6"/>
  <c r="BG95" i="6"/>
  <c r="BF95" i="6"/>
  <c r="BE95" i="6"/>
  <c r="BD95" i="6"/>
  <c r="BC95" i="6"/>
  <c r="BB95" i="6"/>
  <c r="BA95" i="6"/>
  <c r="AZ95" i="6"/>
  <c r="AY95" i="6"/>
  <c r="AX95" i="6"/>
  <c r="AW95" i="6"/>
  <c r="AV95" i="6"/>
  <c r="AU95" i="6"/>
  <c r="AT95" i="6"/>
  <c r="AS95" i="6"/>
  <c r="AR95" i="6"/>
  <c r="AQ95" i="6"/>
  <c r="AP95" i="6"/>
  <c r="AO95" i="6"/>
  <c r="AN95" i="6"/>
  <c r="AM95" i="6"/>
  <c r="AL95" i="6"/>
  <c r="AK95" i="6"/>
  <c r="BL94" i="6"/>
  <c r="BK94" i="6"/>
  <c r="BJ94" i="6"/>
  <c r="BI94" i="6"/>
  <c r="BH94" i="6"/>
  <c r="BG94" i="6"/>
  <c r="BF94" i="6"/>
  <c r="BE94" i="6"/>
  <c r="BD94" i="6"/>
  <c r="BC94" i="6"/>
  <c r="BB94" i="6"/>
  <c r="BA94" i="6"/>
  <c r="AZ94" i="6"/>
  <c r="AY94" i="6"/>
  <c r="AX94" i="6"/>
  <c r="AW94" i="6"/>
  <c r="AV94" i="6"/>
  <c r="AU94" i="6"/>
  <c r="AT94" i="6"/>
  <c r="AS94" i="6"/>
  <c r="AR94" i="6"/>
  <c r="AQ94" i="6"/>
  <c r="AP94" i="6"/>
  <c r="AO94" i="6"/>
  <c r="AN94" i="6"/>
  <c r="AM94" i="6"/>
  <c r="AL94" i="6"/>
  <c r="AK94" i="6"/>
  <c r="BL93" i="6"/>
  <c r="BK93" i="6"/>
  <c r="BJ93" i="6"/>
  <c r="BI93" i="6"/>
  <c r="BH93" i="6"/>
  <c r="BG93" i="6"/>
  <c r="BF93" i="6"/>
  <c r="BE93" i="6"/>
  <c r="BD93" i="6"/>
  <c r="BC93" i="6"/>
  <c r="BB93" i="6"/>
  <c r="BA93" i="6"/>
  <c r="AZ93" i="6"/>
  <c r="AY93" i="6"/>
  <c r="AX93" i="6"/>
  <c r="AW93" i="6"/>
  <c r="AV93" i="6"/>
  <c r="AU93" i="6"/>
  <c r="AT93" i="6"/>
  <c r="AS93" i="6"/>
  <c r="AR93" i="6"/>
  <c r="AQ93" i="6"/>
  <c r="AP93" i="6"/>
  <c r="AO93" i="6"/>
  <c r="AN93" i="6"/>
  <c r="AM93" i="6"/>
  <c r="AL93" i="6"/>
  <c r="AK93" i="6"/>
  <c r="BL92" i="6"/>
  <c r="BK92" i="6"/>
  <c r="BJ92" i="6"/>
  <c r="BI92" i="6"/>
  <c r="BH92" i="6"/>
  <c r="BG92" i="6"/>
  <c r="BF92" i="6"/>
  <c r="BE92" i="6"/>
  <c r="BD92" i="6"/>
  <c r="BC92" i="6"/>
  <c r="BB92" i="6"/>
  <c r="BA92" i="6"/>
  <c r="AZ92" i="6"/>
  <c r="AY92" i="6"/>
  <c r="AX92" i="6"/>
  <c r="AW92" i="6"/>
  <c r="AV92" i="6"/>
  <c r="AU92" i="6"/>
  <c r="AT92" i="6"/>
  <c r="AS92" i="6"/>
  <c r="AR92" i="6"/>
  <c r="AQ92" i="6"/>
  <c r="AP92" i="6"/>
  <c r="AO92" i="6"/>
  <c r="AN92" i="6"/>
  <c r="AM92" i="6"/>
  <c r="AL92" i="6"/>
  <c r="AK92" i="6"/>
  <c r="BL91" i="6"/>
  <c r="BK91" i="6"/>
  <c r="BJ91" i="6"/>
  <c r="BI91" i="6"/>
  <c r="BH91" i="6"/>
  <c r="BG91" i="6"/>
  <c r="BF91" i="6"/>
  <c r="BE91" i="6"/>
  <c r="BD91" i="6"/>
  <c r="BC91" i="6"/>
  <c r="BB91" i="6"/>
  <c r="BA91" i="6"/>
  <c r="AZ91" i="6"/>
  <c r="AY91" i="6"/>
  <c r="AX91" i="6"/>
  <c r="AW91" i="6"/>
  <c r="AV91" i="6"/>
  <c r="AU91" i="6"/>
  <c r="AT91" i="6"/>
  <c r="AS91" i="6"/>
  <c r="AR91" i="6"/>
  <c r="AQ91" i="6"/>
  <c r="AP91" i="6"/>
  <c r="AO91" i="6"/>
  <c r="AN91" i="6"/>
  <c r="AM91" i="6"/>
  <c r="AL91" i="6"/>
  <c r="AK91" i="6"/>
  <c r="BL90" i="6"/>
  <c r="BK90" i="6"/>
  <c r="BJ90" i="6"/>
  <c r="BI90" i="6"/>
  <c r="BH90" i="6"/>
  <c r="BG90" i="6"/>
  <c r="BF90" i="6"/>
  <c r="BE90" i="6"/>
  <c r="BD90" i="6"/>
  <c r="BC90" i="6"/>
  <c r="BB90" i="6"/>
  <c r="BA90" i="6"/>
  <c r="AZ90" i="6"/>
  <c r="AY90" i="6"/>
  <c r="AX90" i="6"/>
  <c r="AW90" i="6"/>
  <c r="AV90" i="6"/>
  <c r="AU90" i="6"/>
  <c r="AT90" i="6"/>
  <c r="AS90" i="6"/>
  <c r="AR90" i="6"/>
  <c r="AQ90" i="6"/>
  <c r="AP90" i="6"/>
  <c r="AO90" i="6"/>
  <c r="AN90" i="6"/>
  <c r="AM90" i="6"/>
  <c r="AL90" i="6"/>
  <c r="AK90"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BL88" i="6"/>
  <c r="BK88" i="6"/>
  <c r="BJ88" i="6"/>
  <c r="BI88" i="6"/>
  <c r="BH88" i="6"/>
  <c r="BG88" i="6"/>
  <c r="BF88" i="6"/>
  <c r="BE88" i="6"/>
  <c r="BD88" i="6"/>
  <c r="BC88" i="6"/>
  <c r="BB88" i="6"/>
  <c r="BA88" i="6"/>
  <c r="AZ88" i="6"/>
  <c r="AY88" i="6"/>
  <c r="AX88" i="6"/>
  <c r="AW88" i="6"/>
  <c r="AV88" i="6"/>
  <c r="AU88" i="6"/>
  <c r="AT88" i="6"/>
  <c r="AS88" i="6"/>
  <c r="AR88" i="6"/>
  <c r="AQ88" i="6"/>
  <c r="AP88" i="6"/>
  <c r="AO88" i="6"/>
  <c r="AN88" i="6"/>
  <c r="AM88" i="6"/>
  <c r="AL88" i="6"/>
  <c r="AK88"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BL86" i="6"/>
  <c r="BK86" i="6"/>
  <c r="BJ86" i="6"/>
  <c r="BI86" i="6"/>
  <c r="BH86" i="6"/>
  <c r="BG86" i="6"/>
  <c r="BF86" i="6"/>
  <c r="BE86" i="6"/>
  <c r="BD86" i="6"/>
  <c r="BC86" i="6"/>
  <c r="BB86" i="6"/>
  <c r="BA86" i="6"/>
  <c r="AZ86" i="6"/>
  <c r="AY86" i="6"/>
  <c r="AX86" i="6"/>
  <c r="AW86" i="6"/>
  <c r="AV86" i="6"/>
  <c r="AU86" i="6"/>
  <c r="AT86" i="6"/>
  <c r="AS86" i="6"/>
  <c r="AR86" i="6"/>
  <c r="AQ86" i="6"/>
  <c r="AP86" i="6"/>
  <c r="AO86" i="6"/>
  <c r="AN86" i="6"/>
  <c r="AM86" i="6"/>
  <c r="AL86" i="6"/>
  <c r="AK86"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BL84" i="6"/>
  <c r="BK84" i="6"/>
  <c r="BJ84" i="6"/>
  <c r="BI84" i="6"/>
  <c r="BH84" i="6"/>
  <c r="BG84" i="6"/>
  <c r="BF84" i="6"/>
  <c r="BE84" i="6"/>
  <c r="BD84" i="6"/>
  <c r="BC84" i="6"/>
  <c r="BB84" i="6"/>
  <c r="BA84" i="6"/>
  <c r="AZ84" i="6"/>
  <c r="AY84" i="6"/>
  <c r="AX84" i="6"/>
  <c r="AW84" i="6"/>
  <c r="AV84" i="6"/>
  <c r="AU84" i="6"/>
  <c r="AT84" i="6"/>
  <c r="AS84" i="6"/>
  <c r="AR84" i="6"/>
  <c r="AQ84" i="6"/>
  <c r="AP84" i="6"/>
  <c r="AO84" i="6"/>
  <c r="AN84" i="6"/>
  <c r="AM84" i="6"/>
  <c r="AL84" i="6"/>
  <c r="AK84" i="6"/>
  <c r="BL83" i="6"/>
  <c r="BK83" i="6"/>
  <c r="BJ83" i="6"/>
  <c r="BI83" i="6"/>
  <c r="BH83" i="6"/>
  <c r="BG83" i="6"/>
  <c r="BF83" i="6"/>
  <c r="BE83" i="6"/>
  <c r="BD83" i="6"/>
  <c r="BC83" i="6"/>
  <c r="BB83" i="6"/>
  <c r="BA83" i="6"/>
  <c r="AZ83" i="6"/>
  <c r="AY83" i="6"/>
  <c r="AX83" i="6"/>
  <c r="AW83" i="6"/>
  <c r="AV83" i="6"/>
  <c r="AU83" i="6"/>
  <c r="AT83" i="6"/>
  <c r="AS83" i="6"/>
  <c r="AR83" i="6"/>
  <c r="AQ83" i="6"/>
  <c r="AP83" i="6"/>
  <c r="AO83" i="6"/>
  <c r="AN83" i="6"/>
  <c r="AM83" i="6"/>
  <c r="AL83" i="6"/>
  <c r="AK83" i="6"/>
  <c r="BL82" i="6"/>
  <c r="BK82" i="6"/>
  <c r="BJ82" i="6"/>
  <c r="BI82" i="6"/>
  <c r="BH82" i="6"/>
  <c r="BG82" i="6"/>
  <c r="BF82" i="6"/>
  <c r="BE82" i="6"/>
  <c r="BD82" i="6"/>
  <c r="BC82" i="6"/>
  <c r="BB82" i="6"/>
  <c r="BA82" i="6"/>
  <c r="AZ82" i="6"/>
  <c r="AY82" i="6"/>
  <c r="AX82" i="6"/>
  <c r="AW82" i="6"/>
  <c r="AV82" i="6"/>
  <c r="AU82" i="6"/>
  <c r="AT82" i="6"/>
  <c r="AS82" i="6"/>
  <c r="AR82" i="6"/>
  <c r="AQ82" i="6"/>
  <c r="AP82" i="6"/>
  <c r="AO82" i="6"/>
  <c r="AN82" i="6"/>
  <c r="AM82" i="6"/>
  <c r="AL82" i="6"/>
  <c r="AK82" i="6"/>
  <c r="BL81" i="6"/>
  <c r="BK81" i="6"/>
  <c r="BJ81" i="6"/>
  <c r="BI81" i="6"/>
  <c r="BH81" i="6"/>
  <c r="BG81" i="6"/>
  <c r="BF81" i="6"/>
  <c r="BE81" i="6"/>
  <c r="BD81" i="6"/>
  <c r="BC81" i="6"/>
  <c r="BB81" i="6"/>
  <c r="BA81" i="6"/>
  <c r="AZ81" i="6"/>
  <c r="AY81" i="6"/>
  <c r="AX81" i="6"/>
  <c r="AW81" i="6"/>
  <c r="AV81" i="6"/>
  <c r="AU81" i="6"/>
  <c r="AT81" i="6"/>
  <c r="AS81" i="6"/>
  <c r="AR81" i="6"/>
  <c r="AQ81" i="6"/>
  <c r="AP81" i="6"/>
  <c r="AO81" i="6"/>
  <c r="AN81" i="6"/>
  <c r="AM81" i="6"/>
  <c r="AL81" i="6"/>
  <c r="AK81" i="6"/>
  <c r="BL80" i="6"/>
  <c r="BK80" i="6"/>
  <c r="BJ80" i="6"/>
  <c r="BI80" i="6"/>
  <c r="BH80" i="6"/>
  <c r="BG80" i="6"/>
  <c r="BF80" i="6"/>
  <c r="BE80" i="6"/>
  <c r="BD80" i="6"/>
  <c r="BC80" i="6"/>
  <c r="BB80" i="6"/>
  <c r="BA80" i="6"/>
  <c r="AZ80" i="6"/>
  <c r="AY80" i="6"/>
  <c r="AX80" i="6"/>
  <c r="AW80" i="6"/>
  <c r="AV80" i="6"/>
  <c r="AU80" i="6"/>
  <c r="AT80" i="6"/>
  <c r="AS80" i="6"/>
  <c r="AR80" i="6"/>
  <c r="AQ80" i="6"/>
  <c r="AP80" i="6"/>
  <c r="AO80" i="6"/>
  <c r="AN80" i="6"/>
  <c r="AM80" i="6"/>
  <c r="AL80" i="6"/>
  <c r="AK80" i="6"/>
  <c r="BL79" i="6"/>
  <c r="BK79" i="6"/>
  <c r="BJ79" i="6"/>
  <c r="BI79" i="6"/>
  <c r="BH79" i="6"/>
  <c r="BG79" i="6"/>
  <c r="BF79" i="6"/>
  <c r="BE79" i="6"/>
  <c r="BD79" i="6"/>
  <c r="BC79" i="6"/>
  <c r="BB79" i="6"/>
  <c r="BA79" i="6"/>
  <c r="AZ79" i="6"/>
  <c r="AY79" i="6"/>
  <c r="AX79" i="6"/>
  <c r="AW79" i="6"/>
  <c r="AV79" i="6"/>
  <c r="AU79" i="6"/>
  <c r="AT79" i="6"/>
  <c r="AS79" i="6"/>
  <c r="AR79" i="6"/>
  <c r="AQ79" i="6"/>
  <c r="AP79" i="6"/>
  <c r="AO79" i="6"/>
  <c r="AN79" i="6"/>
  <c r="AM79" i="6"/>
  <c r="AL79" i="6"/>
  <c r="AK79" i="6"/>
  <c r="BL78" i="6"/>
  <c r="BK78" i="6"/>
  <c r="BJ78" i="6"/>
  <c r="BI78" i="6"/>
  <c r="BH78" i="6"/>
  <c r="BG78" i="6"/>
  <c r="BF78" i="6"/>
  <c r="BE78" i="6"/>
  <c r="BD78" i="6"/>
  <c r="BC78" i="6"/>
  <c r="BB78" i="6"/>
  <c r="BA78" i="6"/>
  <c r="AZ78" i="6"/>
  <c r="AY78" i="6"/>
  <c r="AX78" i="6"/>
  <c r="AW78" i="6"/>
  <c r="AV78" i="6"/>
  <c r="AU78" i="6"/>
  <c r="AT78" i="6"/>
  <c r="AS78" i="6"/>
  <c r="AR78" i="6"/>
  <c r="AQ78" i="6"/>
  <c r="AP78" i="6"/>
  <c r="AO78" i="6"/>
  <c r="AN78" i="6"/>
  <c r="AM78" i="6"/>
  <c r="AL78" i="6"/>
  <c r="AK78" i="6"/>
  <c r="BL77" i="6"/>
  <c r="BK77" i="6"/>
  <c r="BJ77" i="6"/>
  <c r="BI77" i="6"/>
  <c r="BH77" i="6"/>
  <c r="BG77" i="6"/>
  <c r="BF77" i="6"/>
  <c r="BE77" i="6"/>
  <c r="BD77" i="6"/>
  <c r="BC77" i="6"/>
  <c r="BB77" i="6"/>
  <c r="BA77" i="6"/>
  <c r="AZ77" i="6"/>
  <c r="AY77" i="6"/>
  <c r="AX77" i="6"/>
  <c r="AW77" i="6"/>
  <c r="AV77" i="6"/>
  <c r="AU77" i="6"/>
  <c r="AT77" i="6"/>
  <c r="AS77" i="6"/>
  <c r="AR77" i="6"/>
  <c r="AQ77" i="6"/>
  <c r="AP77" i="6"/>
  <c r="AO77" i="6"/>
  <c r="AN77" i="6"/>
  <c r="AM77" i="6"/>
  <c r="AL77" i="6"/>
  <c r="AK77" i="6"/>
  <c r="BL76" i="6"/>
  <c r="BK76" i="6"/>
  <c r="BJ76" i="6"/>
  <c r="BI76" i="6"/>
  <c r="BH76" i="6"/>
  <c r="BG76" i="6"/>
  <c r="BF76" i="6"/>
  <c r="BE76" i="6"/>
  <c r="BD76" i="6"/>
  <c r="BC76" i="6"/>
  <c r="BB76" i="6"/>
  <c r="BA76" i="6"/>
  <c r="AZ76" i="6"/>
  <c r="AY76" i="6"/>
  <c r="AX76" i="6"/>
  <c r="AW76" i="6"/>
  <c r="AV76" i="6"/>
  <c r="AU76" i="6"/>
  <c r="AT76" i="6"/>
  <c r="AS76" i="6"/>
  <c r="AR76" i="6"/>
  <c r="AQ76" i="6"/>
  <c r="AP76" i="6"/>
  <c r="AO76" i="6"/>
  <c r="AN76" i="6"/>
  <c r="AM76" i="6"/>
  <c r="AL76" i="6"/>
  <c r="AK76" i="6"/>
  <c r="BL75" i="6"/>
  <c r="BK75" i="6"/>
  <c r="BJ75" i="6"/>
  <c r="BI75" i="6"/>
  <c r="BH75" i="6"/>
  <c r="BG75" i="6"/>
  <c r="BF75" i="6"/>
  <c r="BE75" i="6"/>
  <c r="BD75" i="6"/>
  <c r="BC75" i="6"/>
  <c r="BB75" i="6"/>
  <c r="BA75" i="6"/>
  <c r="AZ75" i="6"/>
  <c r="AY75" i="6"/>
  <c r="AX75" i="6"/>
  <c r="AW75" i="6"/>
  <c r="AV75" i="6"/>
  <c r="AU75" i="6"/>
  <c r="AT75" i="6"/>
  <c r="AS75" i="6"/>
  <c r="AR75" i="6"/>
  <c r="AQ75" i="6"/>
  <c r="AP75" i="6"/>
  <c r="AO75" i="6"/>
  <c r="AN75" i="6"/>
  <c r="AM75" i="6"/>
  <c r="AL75" i="6"/>
  <c r="AK75" i="6"/>
  <c r="BL74" i="6"/>
  <c r="BK74" i="6"/>
  <c r="BJ74" i="6"/>
  <c r="BI74" i="6"/>
  <c r="BH74" i="6"/>
  <c r="BG74" i="6"/>
  <c r="BF74" i="6"/>
  <c r="BE74" i="6"/>
  <c r="BD74" i="6"/>
  <c r="BC74" i="6"/>
  <c r="BB74" i="6"/>
  <c r="BA74" i="6"/>
  <c r="AZ74" i="6"/>
  <c r="AY74" i="6"/>
  <c r="AX74" i="6"/>
  <c r="AW74" i="6"/>
  <c r="AV74" i="6"/>
  <c r="AU74" i="6"/>
  <c r="AT74" i="6"/>
  <c r="AS74" i="6"/>
  <c r="AR74" i="6"/>
  <c r="AQ74" i="6"/>
  <c r="AP74" i="6"/>
  <c r="AO74" i="6"/>
  <c r="AN74" i="6"/>
  <c r="AM74" i="6"/>
  <c r="AL74" i="6"/>
  <c r="AK74" i="6"/>
  <c r="BL73" i="6"/>
  <c r="BK73" i="6"/>
  <c r="BJ73" i="6"/>
  <c r="BI73" i="6"/>
  <c r="BH73" i="6"/>
  <c r="BG73" i="6"/>
  <c r="BF73" i="6"/>
  <c r="BE73" i="6"/>
  <c r="BD73" i="6"/>
  <c r="BC73" i="6"/>
  <c r="BB73" i="6"/>
  <c r="BA73" i="6"/>
  <c r="AZ73" i="6"/>
  <c r="AY73" i="6"/>
  <c r="AX73" i="6"/>
  <c r="AW73" i="6"/>
  <c r="AV73" i="6"/>
  <c r="AU73" i="6"/>
  <c r="AT73" i="6"/>
  <c r="AS73" i="6"/>
  <c r="AR73" i="6"/>
  <c r="AQ73" i="6"/>
  <c r="AP73" i="6"/>
  <c r="AO73" i="6"/>
  <c r="AN73" i="6"/>
  <c r="AM73" i="6"/>
  <c r="AL73" i="6"/>
  <c r="AK73" i="6"/>
  <c r="BL72" i="6"/>
  <c r="BK72" i="6"/>
  <c r="BJ72" i="6"/>
  <c r="BI72" i="6"/>
  <c r="BH72" i="6"/>
  <c r="BG72" i="6"/>
  <c r="BF72" i="6"/>
  <c r="BE72" i="6"/>
  <c r="BD72" i="6"/>
  <c r="BC72" i="6"/>
  <c r="BB72" i="6"/>
  <c r="BA72" i="6"/>
  <c r="AZ72" i="6"/>
  <c r="AY72" i="6"/>
  <c r="AX72" i="6"/>
  <c r="AW72" i="6"/>
  <c r="AV72" i="6"/>
  <c r="AU72" i="6"/>
  <c r="AT72" i="6"/>
  <c r="AS72" i="6"/>
  <c r="AR72" i="6"/>
  <c r="AQ72" i="6"/>
  <c r="AP72" i="6"/>
  <c r="AO72" i="6"/>
  <c r="AN72" i="6"/>
  <c r="AM72" i="6"/>
  <c r="AL72" i="6"/>
  <c r="AK72" i="6"/>
  <c r="BL71" i="6"/>
  <c r="BK71" i="6"/>
  <c r="BJ71" i="6"/>
  <c r="BI71" i="6"/>
  <c r="BH71" i="6"/>
  <c r="BG71" i="6"/>
  <c r="BF71" i="6"/>
  <c r="BE71" i="6"/>
  <c r="BD71" i="6"/>
  <c r="BC71" i="6"/>
  <c r="BB71" i="6"/>
  <c r="BA71" i="6"/>
  <c r="AZ71" i="6"/>
  <c r="AY71" i="6"/>
  <c r="AX71" i="6"/>
  <c r="AW71" i="6"/>
  <c r="AV71" i="6"/>
  <c r="AU71" i="6"/>
  <c r="AT71" i="6"/>
  <c r="AS71" i="6"/>
  <c r="AR71" i="6"/>
  <c r="AQ71" i="6"/>
  <c r="AP71" i="6"/>
  <c r="AO71" i="6"/>
  <c r="AN71" i="6"/>
  <c r="AM71" i="6"/>
  <c r="AL71" i="6"/>
  <c r="AK71" i="6"/>
  <c r="BL70" i="6"/>
  <c r="BK70" i="6"/>
  <c r="BJ70" i="6"/>
  <c r="BI70" i="6"/>
  <c r="BH70" i="6"/>
  <c r="BG70" i="6"/>
  <c r="BF70" i="6"/>
  <c r="BE70" i="6"/>
  <c r="BD70" i="6"/>
  <c r="BC70" i="6"/>
  <c r="BB70" i="6"/>
  <c r="BA70" i="6"/>
  <c r="AZ70" i="6"/>
  <c r="AY70" i="6"/>
  <c r="AX70" i="6"/>
  <c r="AW70" i="6"/>
  <c r="AV70" i="6"/>
  <c r="AU70" i="6"/>
  <c r="AT70" i="6"/>
  <c r="AS70" i="6"/>
  <c r="AR70" i="6"/>
  <c r="AQ70" i="6"/>
  <c r="AP70" i="6"/>
  <c r="AO70" i="6"/>
  <c r="AN70" i="6"/>
  <c r="AM70" i="6"/>
  <c r="AL70" i="6"/>
  <c r="AK70" i="6"/>
  <c r="BL69" i="6"/>
  <c r="BK69" i="6"/>
  <c r="BJ69" i="6"/>
  <c r="BI69" i="6"/>
  <c r="BH69" i="6"/>
  <c r="BG69" i="6"/>
  <c r="BF69" i="6"/>
  <c r="BE69" i="6"/>
  <c r="BD69" i="6"/>
  <c r="BC69" i="6"/>
  <c r="BB69" i="6"/>
  <c r="BA69" i="6"/>
  <c r="AZ69" i="6"/>
  <c r="AY69" i="6"/>
  <c r="AX69" i="6"/>
  <c r="AW69" i="6"/>
  <c r="AV69" i="6"/>
  <c r="AU69" i="6"/>
  <c r="AT69" i="6"/>
  <c r="AS69" i="6"/>
  <c r="AR69" i="6"/>
  <c r="AQ69" i="6"/>
  <c r="AP69" i="6"/>
  <c r="AO69" i="6"/>
  <c r="AN69" i="6"/>
  <c r="AM69" i="6"/>
  <c r="AL69" i="6"/>
  <c r="AK69" i="6"/>
  <c r="BL68" i="6"/>
  <c r="BK68" i="6"/>
  <c r="BJ68" i="6"/>
  <c r="BI68" i="6"/>
  <c r="BH68" i="6"/>
  <c r="BG68" i="6"/>
  <c r="BF68" i="6"/>
  <c r="BE68" i="6"/>
  <c r="BD68" i="6"/>
  <c r="BC68" i="6"/>
  <c r="BB68" i="6"/>
  <c r="BA68" i="6"/>
  <c r="AZ68" i="6"/>
  <c r="AY68" i="6"/>
  <c r="AX68" i="6"/>
  <c r="AW68" i="6"/>
  <c r="AV68" i="6"/>
  <c r="AU68" i="6"/>
  <c r="AT68" i="6"/>
  <c r="AS68" i="6"/>
  <c r="AR68" i="6"/>
  <c r="AQ68" i="6"/>
  <c r="AP68" i="6"/>
  <c r="AO68" i="6"/>
  <c r="AN68" i="6"/>
  <c r="AM68" i="6"/>
  <c r="AL68" i="6"/>
  <c r="AK68" i="6"/>
  <c r="BL67" i="6"/>
  <c r="BK67" i="6"/>
  <c r="BJ67" i="6"/>
  <c r="BI67" i="6"/>
  <c r="BH67" i="6"/>
  <c r="BG67" i="6"/>
  <c r="BF67" i="6"/>
  <c r="BE67" i="6"/>
  <c r="BD67" i="6"/>
  <c r="BC67" i="6"/>
  <c r="BB67" i="6"/>
  <c r="BA67" i="6"/>
  <c r="AZ67" i="6"/>
  <c r="AY67" i="6"/>
  <c r="AX67" i="6"/>
  <c r="AW67" i="6"/>
  <c r="AV67" i="6"/>
  <c r="AU67" i="6"/>
  <c r="AT67" i="6"/>
  <c r="AS67" i="6"/>
  <c r="AR67" i="6"/>
  <c r="AQ67" i="6"/>
  <c r="AP67" i="6"/>
  <c r="AO67" i="6"/>
  <c r="AN67" i="6"/>
  <c r="AM67" i="6"/>
  <c r="AL67" i="6"/>
  <c r="AK67" i="6"/>
  <c r="BL66" i="6"/>
  <c r="BK66" i="6"/>
  <c r="BJ66" i="6"/>
  <c r="BI66" i="6"/>
  <c r="BH66" i="6"/>
  <c r="BG66" i="6"/>
  <c r="BF66" i="6"/>
  <c r="BE66" i="6"/>
  <c r="BD66" i="6"/>
  <c r="BC66" i="6"/>
  <c r="BB66" i="6"/>
  <c r="BA66" i="6"/>
  <c r="AZ66" i="6"/>
  <c r="AY66" i="6"/>
  <c r="AX66" i="6"/>
  <c r="AW66" i="6"/>
  <c r="AV66" i="6"/>
  <c r="AU66" i="6"/>
  <c r="AT66" i="6"/>
  <c r="AS66" i="6"/>
  <c r="AR66" i="6"/>
  <c r="AQ66" i="6"/>
  <c r="AP66" i="6"/>
  <c r="AO66" i="6"/>
  <c r="AN66" i="6"/>
  <c r="AM66" i="6"/>
  <c r="AL66" i="6"/>
  <c r="AK66" i="6"/>
  <c r="BL65" i="6"/>
  <c r="BK65" i="6"/>
  <c r="BJ65" i="6"/>
  <c r="BI65" i="6"/>
  <c r="BH65" i="6"/>
  <c r="BG65" i="6"/>
  <c r="BF65" i="6"/>
  <c r="BE65" i="6"/>
  <c r="BD65" i="6"/>
  <c r="BC65" i="6"/>
  <c r="BB65" i="6"/>
  <c r="BA65" i="6"/>
  <c r="AZ65" i="6"/>
  <c r="AY65" i="6"/>
  <c r="AX65" i="6"/>
  <c r="AW65" i="6"/>
  <c r="AV65" i="6"/>
  <c r="AU65" i="6"/>
  <c r="AT65" i="6"/>
  <c r="AS65" i="6"/>
  <c r="AR65" i="6"/>
  <c r="AQ65" i="6"/>
  <c r="AP65" i="6"/>
  <c r="AO65" i="6"/>
  <c r="AN65" i="6"/>
  <c r="AM65" i="6"/>
  <c r="AL65" i="6"/>
  <c r="AK65" i="6"/>
  <c r="BL64" i="6"/>
  <c r="BK64" i="6"/>
  <c r="BJ64" i="6"/>
  <c r="BI64" i="6"/>
  <c r="BH64" i="6"/>
  <c r="BG64" i="6"/>
  <c r="BF64" i="6"/>
  <c r="BE64" i="6"/>
  <c r="BD64" i="6"/>
  <c r="BC64" i="6"/>
  <c r="BB64" i="6"/>
  <c r="BA64" i="6"/>
  <c r="AZ64" i="6"/>
  <c r="AY64" i="6"/>
  <c r="AX64" i="6"/>
  <c r="AW64" i="6"/>
  <c r="AV64" i="6"/>
  <c r="AU64" i="6"/>
  <c r="AT64" i="6"/>
  <c r="AS64" i="6"/>
  <c r="AR64" i="6"/>
  <c r="AQ64" i="6"/>
  <c r="AP64" i="6"/>
  <c r="AO64" i="6"/>
  <c r="AN64" i="6"/>
  <c r="AM64" i="6"/>
  <c r="AL64" i="6"/>
  <c r="AK64" i="6"/>
  <c r="BL63" i="6"/>
  <c r="BK63" i="6"/>
  <c r="BJ63" i="6"/>
  <c r="BI63" i="6"/>
  <c r="BH63" i="6"/>
  <c r="BG63" i="6"/>
  <c r="BF63" i="6"/>
  <c r="BE63" i="6"/>
  <c r="BD63" i="6"/>
  <c r="BC63" i="6"/>
  <c r="BB63" i="6"/>
  <c r="BA63" i="6"/>
  <c r="AZ63" i="6"/>
  <c r="AY63" i="6"/>
  <c r="AX63" i="6"/>
  <c r="AW63" i="6"/>
  <c r="AV63" i="6"/>
  <c r="AU63" i="6"/>
  <c r="AT63" i="6"/>
  <c r="AS63" i="6"/>
  <c r="AR63" i="6"/>
  <c r="AQ63" i="6"/>
  <c r="AP63" i="6"/>
  <c r="AO63" i="6"/>
  <c r="AN63" i="6"/>
  <c r="AM63" i="6"/>
  <c r="AL63" i="6"/>
  <c r="AK63" i="6"/>
  <c r="BL62" i="6"/>
  <c r="BK62" i="6"/>
  <c r="BJ62" i="6"/>
  <c r="BI62" i="6"/>
  <c r="BH62" i="6"/>
  <c r="BG62" i="6"/>
  <c r="BF62" i="6"/>
  <c r="BE62" i="6"/>
  <c r="BD62" i="6"/>
  <c r="BC62" i="6"/>
  <c r="BB62" i="6"/>
  <c r="BA62" i="6"/>
  <c r="AZ62" i="6"/>
  <c r="AY62" i="6"/>
  <c r="AX62" i="6"/>
  <c r="AW62" i="6"/>
  <c r="AV62" i="6"/>
  <c r="AU62" i="6"/>
  <c r="AT62" i="6"/>
  <c r="AS62" i="6"/>
  <c r="AR62" i="6"/>
  <c r="AQ62" i="6"/>
  <c r="AP62" i="6"/>
  <c r="AO62" i="6"/>
  <c r="AN62" i="6"/>
  <c r="AM62" i="6"/>
  <c r="AL62" i="6"/>
  <c r="AK62" i="6"/>
  <c r="BL61" i="6"/>
  <c r="BK61" i="6"/>
  <c r="BJ61" i="6"/>
  <c r="BI61" i="6"/>
  <c r="BH61" i="6"/>
  <c r="BG61" i="6"/>
  <c r="BF61" i="6"/>
  <c r="BE61" i="6"/>
  <c r="BD61" i="6"/>
  <c r="BC61" i="6"/>
  <c r="BB61" i="6"/>
  <c r="BA61" i="6"/>
  <c r="AZ61" i="6"/>
  <c r="AY61" i="6"/>
  <c r="AX61" i="6"/>
  <c r="AW61" i="6"/>
  <c r="AV61" i="6"/>
  <c r="AU61" i="6"/>
  <c r="AT61" i="6"/>
  <c r="AS61" i="6"/>
  <c r="AR61" i="6"/>
  <c r="AQ61" i="6"/>
  <c r="AP61" i="6"/>
  <c r="AO61" i="6"/>
  <c r="AN61" i="6"/>
  <c r="AM61" i="6"/>
  <c r="AL61" i="6"/>
  <c r="AK61" i="6"/>
  <c r="BL60" i="6"/>
  <c r="BK60" i="6"/>
  <c r="BJ60" i="6"/>
  <c r="BI60" i="6"/>
  <c r="BH60" i="6"/>
  <c r="BG60" i="6"/>
  <c r="BF60" i="6"/>
  <c r="BE60" i="6"/>
  <c r="BD60" i="6"/>
  <c r="BC60" i="6"/>
  <c r="BB60" i="6"/>
  <c r="BA60" i="6"/>
  <c r="AZ60" i="6"/>
  <c r="AY60" i="6"/>
  <c r="AX60" i="6"/>
  <c r="AW60" i="6"/>
  <c r="AV60" i="6"/>
  <c r="AU60" i="6"/>
  <c r="AT60" i="6"/>
  <c r="AS60" i="6"/>
  <c r="AR60" i="6"/>
  <c r="AQ60" i="6"/>
  <c r="AP60" i="6"/>
  <c r="AO60" i="6"/>
  <c r="AN60" i="6"/>
  <c r="AM60" i="6"/>
  <c r="AL60" i="6"/>
  <c r="AK60" i="6"/>
  <c r="BL59" i="6"/>
  <c r="BK59" i="6"/>
  <c r="BJ59" i="6"/>
  <c r="BI59" i="6"/>
  <c r="BH59" i="6"/>
  <c r="BG59" i="6"/>
  <c r="BF59" i="6"/>
  <c r="BE59" i="6"/>
  <c r="BD59" i="6"/>
  <c r="BC59" i="6"/>
  <c r="BB59" i="6"/>
  <c r="BA59" i="6"/>
  <c r="AZ59" i="6"/>
  <c r="AY59" i="6"/>
  <c r="AX59" i="6"/>
  <c r="AW59" i="6"/>
  <c r="AV59" i="6"/>
  <c r="AU59" i="6"/>
  <c r="AT59" i="6"/>
  <c r="AS59" i="6"/>
  <c r="AR59" i="6"/>
  <c r="AQ59" i="6"/>
  <c r="AP59" i="6"/>
  <c r="AO59" i="6"/>
  <c r="AN59" i="6"/>
  <c r="AM59" i="6"/>
  <c r="AL59" i="6"/>
  <c r="AK59" i="6"/>
  <c r="BL58" i="6"/>
  <c r="BK58" i="6"/>
  <c r="BJ58" i="6"/>
  <c r="BI58" i="6"/>
  <c r="BH58" i="6"/>
  <c r="BG58" i="6"/>
  <c r="BF58" i="6"/>
  <c r="BE58" i="6"/>
  <c r="BD58" i="6"/>
  <c r="BC58" i="6"/>
  <c r="BB58" i="6"/>
  <c r="BA58" i="6"/>
  <c r="AZ58" i="6"/>
  <c r="AY58" i="6"/>
  <c r="AX58" i="6"/>
  <c r="AW58" i="6"/>
  <c r="AV58" i="6"/>
  <c r="AU58" i="6"/>
  <c r="AT58" i="6"/>
  <c r="AS58" i="6"/>
  <c r="AR58" i="6"/>
  <c r="AQ58" i="6"/>
  <c r="AP58" i="6"/>
  <c r="AO58" i="6"/>
  <c r="AN58" i="6"/>
  <c r="AM58" i="6"/>
  <c r="AL58" i="6"/>
  <c r="AK58" i="6"/>
  <c r="BL57" i="6"/>
  <c r="BK57" i="6"/>
  <c r="BJ57" i="6"/>
  <c r="BI57" i="6"/>
  <c r="BH57" i="6"/>
  <c r="BG57" i="6"/>
  <c r="BF57" i="6"/>
  <c r="BE57" i="6"/>
  <c r="BD57" i="6"/>
  <c r="BC57" i="6"/>
  <c r="BB57" i="6"/>
  <c r="BA57" i="6"/>
  <c r="AZ57" i="6"/>
  <c r="AY57" i="6"/>
  <c r="AX57" i="6"/>
  <c r="AW57" i="6"/>
  <c r="AV57" i="6"/>
  <c r="AU57" i="6"/>
  <c r="AT57" i="6"/>
  <c r="AS57" i="6"/>
  <c r="AR57" i="6"/>
  <c r="AQ57" i="6"/>
  <c r="AP57" i="6"/>
  <c r="AO57" i="6"/>
  <c r="AN57" i="6"/>
  <c r="AM57" i="6"/>
  <c r="AL57" i="6"/>
  <c r="AK57" i="6"/>
  <c r="BL56" i="6"/>
  <c r="BK56" i="6"/>
  <c r="BJ56" i="6"/>
  <c r="BI56" i="6"/>
  <c r="BH56" i="6"/>
  <c r="BG56" i="6"/>
  <c r="BF56" i="6"/>
  <c r="BE56" i="6"/>
  <c r="BD56" i="6"/>
  <c r="BC56" i="6"/>
  <c r="BB56" i="6"/>
  <c r="BA56" i="6"/>
  <c r="AZ56" i="6"/>
  <c r="AY56" i="6"/>
  <c r="AX56" i="6"/>
  <c r="AW56" i="6"/>
  <c r="AV56" i="6"/>
  <c r="AU56" i="6"/>
  <c r="AT56" i="6"/>
  <c r="AS56" i="6"/>
  <c r="AR56" i="6"/>
  <c r="AQ56" i="6"/>
  <c r="AP56" i="6"/>
  <c r="AO56" i="6"/>
  <c r="AN56" i="6"/>
  <c r="AM56" i="6"/>
  <c r="AL56" i="6"/>
  <c r="AK56" i="6"/>
  <c r="BL55" i="6"/>
  <c r="BK55" i="6"/>
  <c r="BJ55" i="6"/>
  <c r="BI55" i="6"/>
  <c r="BH55" i="6"/>
  <c r="BG55" i="6"/>
  <c r="BF55" i="6"/>
  <c r="BE55" i="6"/>
  <c r="BD55" i="6"/>
  <c r="BC55" i="6"/>
  <c r="BB55" i="6"/>
  <c r="BA55" i="6"/>
  <c r="AZ55" i="6"/>
  <c r="AY55" i="6"/>
  <c r="AX55" i="6"/>
  <c r="AW55" i="6"/>
  <c r="AV55" i="6"/>
  <c r="AU55" i="6"/>
  <c r="AT55" i="6"/>
  <c r="AS55" i="6"/>
  <c r="AR55" i="6"/>
  <c r="AQ55" i="6"/>
  <c r="AP55" i="6"/>
  <c r="AO55" i="6"/>
  <c r="AN55" i="6"/>
  <c r="AM55" i="6"/>
  <c r="AL55" i="6"/>
  <c r="AK55" i="6"/>
  <c r="BL54" i="6"/>
  <c r="BK54" i="6"/>
  <c r="BJ54" i="6"/>
  <c r="BI54" i="6"/>
  <c r="BH54" i="6"/>
  <c r="BG54" i="6"/>
  <c r="BF54" i="6"/>
  <c r="BE54" i="6"/>
  <c r="BD54" i="6"/>
  <c r="BC54" i="6"/>
  <c r="BB54" i="6"/>
  <c r="BA54" i="6"/>
  <c r="AZ54" i="6"/>
  <c r="AY54" i="6"/>
  <c r="AX54" i="6"/>
  <c r="AW54" i="6"/>
  <c r="AV54" i="6"/>
  <c r="AU54" i="6"/>
  <c r="AT54" i="6"/>
  <c r="AS54" i="6"/>
  <c r="AR54" i="6"/>
  <c r="AQ54" i="6"/>
  <c r="AP54" i="6"/>
  <c r="AO54" i="6"/>
  <c r="AN54" i="6"/>
  <c r="AM54" i="6"/>
  <c r="AL54" i="6"/>
  <c r="AK54" i="6"/>
  <c r="BL53" i="6"/>
  <c r="BK53" i="6"/>
  <c r="BJ53" i="6"/>
  <c r="BI53" i="6"/>
  <c r="BH53" i="6"/>
  <c r="BG53" i="6"/>
  <c r="BF53" i="6"/>
  <c r="BE53" i="6"/>
  <c r="BD53" i="6"/>
  <c r="BC53" i="6"/>
  <c r="BB53" i="6"/>
  <c r="BA53" i="6"/>
  <c r="AZ53" i="6"/>
  <c r="AY53" i="6"/>
  <c r="AX53" i="6"/>
  <c r="AW53" i="6"/>
  <c r="AV53" i="6"/>
  <c r="AU53" i="6"/>
  <c r="AT53" i="6"/>
  <c r="AS53" i="6"/>
  <c r="AR53" i="6"/>
  <c r="AQ53" i="6"/>
  <c r="AP53" i="6"/>
  <c r="AO53" i="6"/>
  <c r="AN53" i="6"/>
  <c r="AM53" i="6"/>
  <c r="AL53" i="6"/>
  <c r="AK53" i="6"/>
  <c r="BL52" i="6"/>
  <c r="BK52" i="6"/>
  <c r="BJ52" i="6"/>
  <c r="BI52" i="6"/>
  <c r="BH52" i="6"/>
  <c r="BG52" i="6"/>
  <c r="BF52" i="6"/>
  <c r="BE52" i="6"/>
  <c r="BD52" i="6"/>
  <c r="BC52" i="6"/>
  <c r="BB52" i="6"/>
  <c r="BA52" i="6"/>
  <c r="AZ52" i="6"/>
  <c r="AY52" i="6"/>
  <c r="AX52" i="6"/>
  <c r="AW52" i="6"/>
  <c r="AV52" i="6"/>
  <c r="AU52" i="6"/>
  <c r="AT52" i="6"/>
  <c r="AS52" i="6"/>
  <c r="AR52" i="6"/>
  <c r="AQ52" i="6"/>
  <c r="AP52" i="6"/>
  <c r="AO52" i="6"/>
  <c r="AN52" i="6"/>
  <c r="AM52" i="6"/>
  <c r="AL52" i="6"/>
  <c r="AK52" i="6"/>
  <c r="BL51" i="6"/>
  <c r="BK51" i="6"/>
  <c r="BJ51" i="6"/>
  <c r="BI51" i="6"/>
  <c r="BH51" i="6"/>
  <c r="BG51" i="6"/>
  <c r="BF51" i="6"/>
  <c r="BE51" i="6"/>
  <c r="BD51" i="6"/>
  <c r="BC51" i="6"/>
  <c r="BB51" i="6"/>
  <c r="BA51" i="6"/>
  <c r="AZ51" i="6"/>
  <c r="AY51" i="6"/>
  <c r="AX51" i="6"/>
  <c r="AW51" i="6"/>
  <c r="AV51" i="6"/>
  <c r="AU51" i="6"/>
  <c r="AT51" i="6"/>
  <c r="AS51" i="6"/>
  <c r="AR51" i="6"/>
  <c r="AQ51" i="6"/>
  <c r="AP51" i="6"/>
  <c r="AO51" i="6"/>
  <c r="AN51" i="6"/>
  <c r="AM51" i="6"/>
  <c r="AL51" i="6"/>
  <c r="AK51" i="6"/>
  <c r="BL50" i="6"/>
  <c r="BK50" i="6"/>
  <c r="BJ50" i="6"/>
  <c r="BI50" i="6"/>
  <c r="BH50" i="6"/>
  <c r="BG50" i="6"/>
  <c r="BF50" i="6"/>
  <c r="BE50" i="6"/>
  <c r="BD50" i="6"/>
  <c r="BC50" i="6"/>
  <c r="BB50" i="6"/>
  <c r="BA50" i="6"/>
  <c r="AZ50" i="6"/>
  <c r="AY50" i="6"/>
  <c r="AX50" i="6"/>
  <c r="AW50" i="6"/>
  <c r="AV50" i="6"/>
  <c r="AU50" i="6"/>
  <c r="AT50" i="6"/>
  <c r="AS50" i="6"/>
  <c r="AR50" i="6"/>
  <c r="AQ50" i="6"/>
  <c r="AP50" i="6"/>
  <c r="AO50" i="6"/>
  <c r="AN50" i="6"/>
  <c r="AM50" i="6"/>
  <c r="AL50" i="6"/>
  <c r="AK50" i="6"/>
  <c r="BL49" i="6"/>
  <c r="BK49" i="6"/>
  <c r="BJ49" i="6"/>
  <c r="BI49" i="6"/>
  <c r="BH49" i="6"/>
  <c r="BG49" i="6"/>
  <c r="BF49" i="6"/>
  <c r="BE49" i="6"/>
  <c r="BD49" i="6"/>
  <c r="BC49" i="6"/>
  <c r="BB49" i="6"/>
  <c r="BA49" i="6"/>
  <c r="AZ49" i="6"/>
  <c r="AY49" i="6"/>
  <c r="AX49" i="6"/>
  <c r="AW49" i="6"/>
  <c r="AV49" i="6"/>
  <c r="AU49" i="6"/>
  <c r="AT49" i="6"/>
  <c r="AS49" i="6"/>
  <c r="AR49" i="6"/>
  <c r="AQ49" i="6"/>
  <c r="AP49" i="6"/>
  <c r="AO49" i="6"/>
  <c r="AN49" i="6"/>
  <c r="AM49" i="6"/>
  <c r="AL49" i="6"/>
  <c r="AK49" i="6"/>
  <c r="BL48" i="6"/>
  <c r="BK48" i="6"/>
  <c r="BJ48" i="6"/>
  <c r="BI48" i="6"/>
  <c r="BH48" i="6"/>
  <c r="BG48" i="6"/>
  <c r="BF48" i="6"/>
  <c r="BE48" i="6"/>
  <c r="BD48" i="6"/>
  <c r="BC48" i="6"/>
  <c r="BB48" i="6"/>
  <c r="BA48" i="6"/>
  <c r="AZ48" i="6"/>
  <c r="AY48" i="6"/>
  <c r="AX48" i="6"/>
  <c r="AW48" i="6"/>
  <c r="AV48" i="6"/>
  <c r="AU48" i="6"/>
  <c r="AT48" i="6"/>
  <c r="AS48" i="6"/>
  <c r="AR48" i="6"/>
  <c r="AQ48" i="6"/>
  <c r="AP48" i="6"/>
  <c r="AO48" i="6"/>
  <c r="AN48" i="6"/>
  <c r="AM48" i="6"/>
  <c r="AL48" i="6"/>
  <c r="AK48" i="6"/>
  <c r="BL47" i="6"/>
  <c r="BK47" i="6"/>
  <c r="BJ47" i="6"/>
  <c r="BI47" i="6"/>
  <c r="BH47" i="6"/>
  <c r="BG47" i="6"/>
  <c r="BF47" i="6"/>
  <c r="BE47" i="6"/>
  <c r="BD47" i="6"/>
  <c r="BC47" i="6"/>
  <c r="BB47" i="6"/>
  <c r="BA47" i="6"/>
  <c r="AZ47" i="6"/>
  <c r="AY47" i="6"/>
  <c r="AX47" i="6"/>
  <c r="AW47" i="6"/>
  <c r="AV47" i="6"/>
  <c r="AU47" i="6"/>
  <c r="AT47" i="6"/>
  <c r="AS47" i="6"/>
  <c r="AR47" i="6"/>
  <c r="AQ47" i="6"/>
  <c r="AP47" i="6"/>
  <c r="AO47" i="6"/>
  <c r="AN47" i="6"/>
  <c r="AM47" i="6"/>
  <c r="AL47" i="6"/>
  <c r="AK47" i="6"/>
  <c r="BL46" i="6"/>
  <c r="BK46" i="6"/>
  <c r="BJ46" i="6"/>
  <c r="BI46" i="6"/>
  <c r="BH46" i="6"/>
  <c r="BG46" i="6"/>
  <c r="BF46" i="6"/>
  <c r="BE46" i="6"/>
  <c r="BD46" i="6"/>
  <c r="BC46" i="6"/>
  <c r="BB46" i="6"/>
  <c r="BA46" i="6"/>
  <c r="AZ46" i="6"/>
  <c r="AY46" i="6"/>
  <c r="AX46" i="6"/>
  <c r="AW46" i="6"/>
  <c r="AV46" i="6"/>
  <c r="AU46" i="6"/>
  <c r="AT46" i="6"/>
  <c r="AS46" i="6"/>
  <c r="AR46" i="6"/>
  <c r="AQ46" i="6"/>
  <c r="AP46" i="6"/>
  <c r="AO46" i="6"/>
  <c r="AN46" i="6"/>
  <c r="AM46" i="6"/>
  <c r="AL46" i="6"/>
  <c r="AK46" i="6"/>
  <c r="BL45" i="6"/>
  <c r="BK45" i="6"/>
  <c r="BJ45" i="6"/>
  <c r="BI45" i="6"/>
  <c r="BH45" i="6"/>
  <c r="BG45" i="6"/>
  <c r="BF45" i="6"/>
  <c r="BE45" i="6"/>
  <c r="BD45" i="6"/>
  <c r="BC45" i="6"/>
  <c r="BB45" i="6"/>
  <c r="BA45" i="6"/>
  <c r="AZ45" i="6"/>
  <c r="AY45" i="6"/>
  <c r="AX45" i="6"/>
  <c r="AW45" i="6"/>
  <c r="AV45" i="6"/>
  <c r="AU45" i="6"/>
  <c r="AT45" i="6"/>
  <c r="AS45" i="6"/>
  <c r="AR45" i="6"/>
  <c r="AQ45" i="6"/>
  <c r="AP45" i="6"/>
  <c r="AO45" i="6"/>
  <c r="AN45" i="6"/>
  <c r="AM45" i="6"/>
  <c r="AL45" i="6"/>
  <c r="AK45" i="6"/>
  <c r="BL44" i="6"/>
  <c r="BK44" i="6"/>
  <c r="BJ44" i="6"/>
  <c r="BI44" i="6"/>
  <c r="BH44" i="6"/>
  <c r="BG44" i="6"/>
  <c r="BF44" i="6"/>
  <c r="BE44" i="6"/>
  <c r="BD44" i="6"/>
  <c r="BC44" i="6"/>
  <c r="BB44" i="6"/>
  <c r="BA44" i="6"/>
  <c r="AZ44" i="6"/>
  <c r="AY44" i="6"/>
  <c r="AX44" i="6"/>
  <c r="AW44" i="6"/>
  <c r="AV44" i="6"/>
  <c r="AU44" i="6"/>
  <c r="AT44" i="6"/>
  <c r="AS44" i="6"/>
  <c r="AR44" i="6"/>
  <c r="AQ44" i="6"/>
  <c r="AP44" i="6"/>
  <c r="AO44" i="6"/>
  <c r="AN44" i="6"/>
  <c r="AM44" i="6"/>
  <c r="AL44" i="6"/>
  <c r="AK44" i="6"/>
  <c r="BL43" i="6"/>
  <c r="BK43" i="6"/>
  <c r="BJ43" i="6"/>
  <c r="BI43" i="6"/>
  <c r="BH43" i="6"/>
  <c r="BG43" i="6"/>
  <c r="BF43" i="6"/>
  <c r="BE43" i="6"/>
  <c r="BD43" i="6"/>
  <c r="BC43" i="6"/>
  <c r="BB43" i="6"/>
  <c r="BA43" i="6"/>
  <c r="AZ43" i="6"/>
  <c r="AY43" i="6"/>
  <c r="AX43" i="6"/>
  <c r="AW43" i="6"/>
  <c r="AV43" i="6"/>
  <c r="AU43" i="6"/>
  <c r="AT43" i="6"/>
  <c r="AS43" i="6"/>
  <c r="AR43" i="6"/>
  <c r="AQ43" i="6"/>
  <c r="AP43" i="6"/>
  <c r="AO43" i="6"/>
  <c r="AN43" i="6"/>
  <c r="AM43" i="6"/>
  <c r="AL43" i="6"/>
  <c r="AK43" i="6"/>
  <c r="BL42" i="6"/>
  <c r="BK42" i="6"/>
  <c r="BF42" i="6"/>
  <c r="BD42" i="6"/>
  <c r="BA42" i="6"/>
  <c r="AZ42" i="6"/>
  <c r="AY42" i="6"/>
  <c r="AW42" i="6"/>
  <c r="AV42" i="6"/>
  <c r="AU42" i="6"/>
  <c r="AT42" i="6"/>
  <c r="AR42" i="6"/>
  <c r="AQ42" i="6"/>
  <c r="AP42" i="6"/>
  <c r="AO42" i="6"/>
  <c r="AM42" i="6"/>
  <c r="AL42" i="6"/>
  <c r="BL41" i="6"/>
  <c r="BK41" i="6"/>
  <c r="BJ41" i="6"/>
  <c r="BG41" i="6"/>
  <c r="BE41" i="6"/>
  <c r="BC41" i="6"/>
  <c r="BA41" i="6"/>
  <c r="AX41" i="6"/>
  <c r="AW41" i="6"/>
  <c r="AV41" i="6"/>
  <c r="AU41" i="6"/>
  <c r="AR41" i="6"/>
  <c r="AQ41" i="6"/>
  <c r="AP41" i="6"/>
  <c r="AO41" i="6"/>
  <c r="AN41" i="6"/>
  <c r="AL41" i="6"/>
  <c r="BL40" i="6"/>
  <c r="BI40" i="6"/>
  <c r="BH40" i="6"/>
  <c r="BD40" i="6"/>
  <c r="BC40" i="6"/>
  <c r="BA40" i="6"/>
  <c r="AX40" i="6"/>
  <c r="AV40" i="6"/>
  <c r="AT40" i="6"/>
  <c r="AS40" i="6"/>
  <c r="AP40" i="6"/>
  <c r="AO40" i="6"/>
  <c r="AM40" i="6"/>
  <c r="AK40" i="6"/>
  <c r="BK39" i="6"/>
  <c r="BH39" i="6"/>
  <c r="BD39" i="6"/>
  <c r="BC39" i="6"/>
  <c r="AX39" i="6"/>
  <c r="AW39" i="6"/>
  <c r="AU39" i="6"/>
  <c r="AT39" i="6"/>
  <c r="AQ39" i="6"/>
  <c r="AN39" i="6"/>
  <c r="AM39" i="6"/>
  <c r="BL38" i="6"/>
  <c r="BK38" i="6"/>
  <c r="BJ38" i="6"/>
  <c r="BH38" i="6"/>
  <c r="BE38" i="6"/>
  <c r="BD38" i="6"/>
  <c r="BB38" i="6"/>
  <c r="BA38" i="6"/>
  <c r="AW38" i="6"/>
  <c r="AV38" i="6"/>
  <c r="AT38" i="6"/>
  <c r="AS38" i="6"/>
  <c r="AQ38" i="6"/>
  <c r="AP38" i="6"/>
  <c r="AM38" i="6"/>
  <c r="AL38" i="6"/>
  <c r="BJ37" i="6"/>
  <c r="BI37" i="6"/>
  <c r="BE37" i="6"/>
  <c r="BD37" i="6"/>
  <c r="AX37" i="6"/>
  <c r="AV37" i="6"/>
  <c r="AU37" i="6"/>
  <c r="AT37" i="6"/>
  <c r="AQ37" i="6"/>
  <c r="AM37" i="6"/>
  <c r="AK37" i="6"/>
  <c r="BJ36" i="6"/>
  <c r="BA35" i="6"/>
  <c r="BK34" i="6"/>
  <c r="BJ34" i="6"/>
  <c r="BH34" i="6"/>
  <c r="BG34" i="6"/>
  <c r="BC34" i="6"/>
  <c r="BB34" i="6"/>
  <c r="AX34" i="6"/>
  <c r="AW34" i="6"/>
  <c r="AV34" i="6"/>
  <c r="AU34" i="6"/>
  <c r="AT34" i="6"/>
  <c r="AP34" i="6"/>
  <c r="AO34" i="6"/>
  <c r="AN34" i="6"/>
  <c r="AM34" i="6"/>
  <c r="AV33" i="6"/>
  <c r="BF32" i="6"/>
  <c r="BE32" i="6"/>
  <c r="AZ32" i="6"/>
  <c r="AY32" i="6"/>
  <c r="AS32" i="6"/>
  <c r="AR32" i="6"/>
  <c r="AN32" i="6"/>
  <c r="AM32" i="6"/>
  <c r="BL31" i="6"/>
  <c r="BK31" i="6"/>
  <c r="BJ31" i="6"/>
  <c r="BI31" i="6"/>
  <c r="BB31" i="6"/>
  <c r="BA31" i="6"/>
  <c r="AX31" i="6"/>
  <c r="AW31" i="6"/>
  <c r="AO31" i="6"/>
  <c r="AN31" i="6"/>
  <c r="BJ30" i="6"/>
  <c r="BE30" i="6"/>
  <c r="BD30" i="6"/>
  <c r="BC30" i="6"/>
  <c r="AZ30" i="6"/>
  <c r="AY30" i="6"/>
  <c r="AQ30" i="6"/>
  <c r="AP30" i="6"/>
  <c r="AL30" i="6"/>
  <c r="AK30" i="6"/>
  <c r="BL29" i="6"/>
  <c r="BK29" i="6"/>
  <c r="BJ29" i="6"/>
  <c r="BI29" i="6"/>
  <c r="BH29" i="6"/>
  <c r="BG29" i="6"/>
  <c r="BF29" i="6"/>
  <c r="BE29" i="6"/>
  <c r="BD29" i="6"/>
  <c r="BC29" i="6"/>
  <c r="BB29" i="6"/>
  <c r="BA29" i="6"/>
  <c r="AZ29" i="6"/>
  <c r="AY29" i="6"/>
  <c r="AX29" i="6"/>
  <c r="AW29" i="6"/>
  <c r="AT29" i="6"/>
  <c r="AS29" i="6"/>
  <c r="AR29" i="6"/>
  <c r="AQ29" i="6"/>
  <c r="AP29" i="6"/>
  <c r="BL28" i="6"/>
  <c r="BK28" i="6"/>
  <c r="BJ28" i="6"/>
  <c r="BI28" i="6"/>
  <c r="BH28" i="6"/>
  <c r="BG28" i="6"/>
  <c r="BF28" i="6"/>
  <c r="BE28" i="6"/>
  <c r="BD28" i="6"/>
  <c r="BC28" i="6"/>
  <c r="BB28" i="6"/>
  <c r="BA28" i="6"/>
  <c r="AZ28" i="6"/>
  <c r="AY28" i="6"/>
  <c r="AX28" i="6"/>
  <c r="AW28" i="6"/>
  <c r="AV28" i="6"/>
  <c r="AU28" i="6"/>
  <c r="AT28" i="6"/>
  <c r="AS28" i="6"/>
  <c r="AR28" i="6"/>
  <c r="AQ28" i="6"/>
  <c r="AP28" i="6"/>
  <c r="AO28" i="6"/>
  <c r="AN28" i="6"/>
  <c r="AM28" i="6"/>
  <c r="AL28" i="6"/>
  <c r="AK28" i="6"/>
  <c r="BL27" i="6"/>
  <c r="BK27" i="6"/>
  <c r="BJ27" i="6"/>
  <c r="BI27" i="6"/>
  <c r="BH27" i="6"/>
  <c r="BG27" i="6"/>
  <c r="BF27" i="6"/>
  <c r="BE27" i="6"/>
  <c r="BD27" i="6"/>
  <c r="BC27" i="6"/>
  <c r="BB27" i="6"/>
  <c r="BA27" i="6"/>
  <c r="AZ27" i="6"/>
  <c r="AY27" i="6"/>
  <c r="AX27" i="6"/>
  <c r="AW27" i="6"/>
  <c r="AS27" i="6"/>
  <c r="AR27" i="6"/>
  <c r="AL27" i="6"/>
  <c r="AK27" i="6"/>
  <c r="BL26" i="6"/>
  <c r="BF26" i="6"/>
  <c r="BE26" i="6"/>
  <c r="AZ26" i="6"/>
  <c r="AY26" i="6"/>
  <c r="AS26" i="6"/>
  <c r="AR26" i="6"/>
  <c r="AQ26" i="6"/>
  <c r="AP26" i="6"/>
  <c r="AO26" i="6"/>
  <c r="BI25" i="6"/>
  <c r="BH25" i="6"/>
  <c r="BG25" i="6"/>
  <c r="BF25" i="6"/>
  <c r="AV25" i="6"/>
  <c r="AU25" i="6"/>
  <c r="AT25" i="6"/>
  <c r="AO25" i="6"/>
  <c r="AN25" i="6"/>
  <c r="BL24" i="6"/>
  <c r="BK24" i="6"/>
  <c r="BJ24" i="6"/>
  <c r="BI24" i="6"/>
  <c r="BH24" i="6"/>
  <c r="BG24" i="6"/>
  <c r="BF24" i="6"/>
  <c r="BE24" i="6"/>
  <c r="BD24" i="6"/>
  <c r="BC24" i="6"/>
  <c r="BB24" i="6"/>
  <c r="BA24" i="6"/>
  <c r="AZ24" i="6"/>
  <c r="AY24" i="6"/>
  <c r="AX24" i="6"/>
  <c r="AW24" i="6"/>
  <c r="AV24" i="6"/>
  <c r="AU24" i="6"/>
  <c r="AT24" i="6"/>
  <c r="AS24" i="6"/>
  <c r="AR24" i="6"/>
  <c r="AQ24" i="6"/>
  <c r="AP24" i="6"/>
  <c r="AO24" i="6"/>
  <c r="AN24" i="6"/>
  <c r="AM24" i="6"/>
  <c r="AL24" i="6"/>
  <c r="AK24" i="6"/>
  <c r="BL23" i="6"/>
  <c r="BK23" i="6"/>
  <c r="BJ23" i="6"/>
  <c r="BI23" i="6"/>
  <c r="BH23" i="6"/>
  <c r="BG23" i="6"/>
  <c r="BF23" i="6"/>
  <c r="BE23" i="6"/>
  <c r="BD23" i="6"/>
  <c r="BC23" i="6"/>
  <c r="BB23" i="6"/>
  <c r="BA23" i="6"/>
  <c r="AZ23" i="6"/>
  <c r="AY23" i="6"/>
  <c r="AX23" i="6"/>
  <c r="AW23" i="6"/>
  <c r="AV23" i="6"/>
  <c r="AU23" i="6"/>
  <c r="AT23" i="6"/>
  <c r="AS23" i="6"/>
  <c r="AR23" i="6"/>
  <c r="AQ23" i="6"/>
  <c r="AP23" i="6"/>
  <c r="AO23" i="6"/>
  <c r="AN23" i="6"/>
  <c r="AM23" i="6"/>
  <c r="AL23" i="6"/>
  <c r="AK23" i="6"/>
  <c r="BL22" i="6"/>
  <c r="BK22" i="6"/>
  <c r="BE22" i="6"/>
  <c r="BD22" i="6"/>
  <c r="AY22" i="6"/>
  <c r="AX22" i="6"/>
  <c r="AW22" i="6"/>
  <c r="AV22" i="6"/>
  <c r="AU22" i="6"/>
  <c r="AQ22" i="6"/>
  <c r="AP22" i="6"/>
  <c r="AO22" i="6"/>
  <c r="AN22" i="6"/>
  <c r="AM22" i="6"/>
  <c r="AL22" i="6"/>
  <c r="AK22" i="6"/>
  <c r="BI21" i="6"/>
  <c r="BH21" i="6"/>
  <c r="BG21" i="6"/>
  <c r="BB21" i="6"/>
  <c r="BA21" i="6"/>
  <c r="AS21" i="6"/>
  <c r="AR21" i="6"/>
  <c r="AL21" i="6"/>
  <c r="AK21" i="6"/>
  <c r="BF20" i="6"/>
  <c r="BE20" i="6"/>
  <c r="AZ20" i="6"/>
  <c r="AY20" i="6"/>
  <c r="AU20" i="6"/>
  <c r="AT20" i="6"/>
  <c r="AQ20" i="6"/>
  <c r="AP20" i="6"/>
  <c r="AO20" i="6"/>
  <c r="BL19" i="6"/>
  <c r="BK19" i="6"/>
  <c r="BJ19" i="6"/>
  <c r="BI19" i="6"/>
  <c r="BH19" i="6"/>
  <c r="BG19" i="6"/>
  <c r="BF19" i="6"/>
  <c r="BE19" i="6"/>
  <c r="BD19" i="6"/>
  <c r="BC19" i="6"/>
  <c r="BB19" i="6"/>
  <c r="BA19" i="6"/>
  <c r="AZ19" i="6"/>
  <c r="AY19" i="6"/>
  <c r="AX19" i="6"/>
  <c r="AW19" i="6"/>
  <c r="AV19" i="6"/>
  <c r="AU19" i="6"/>
  <c r="AT19" i="6"/>
  <c r="AS19" i="6"/>
  <c r="AR19" i="6"/>
  <c r="AQ19" i="6"/>
  <c r="AP19" i="6"/>
  <c r="AO19" i="6"/>
  <c r="AN19" i="6"/>
  <c r="AM19" i="6"/>
  <c r="AL19" i="6"/>
  <c r="AK19" i="6"/>
  <c r="BL18" i="6"/>
  <c r="BK18" i="6"/>
  <c r="BD18" i="6"/>
  <c r="BC18" i="6"/>
  <c r="AX18" i="6"/>
  <c r="AW18" i="6"/>
  <c r="AV18" i="6"/>
  <c r="AN18" i="6"/>
  <c r="AM18" i="6"/>
  <c r="BI17" i="6"/>
  <c r="BH17" i="6"/>
  <c r="BG17" i="6"/>
  <c r="BB17" i="6"/>
  <c r="BA17" i="6"/>
  <c r="AS17" i="6"/>
  <c r="AR17" i="6"/>
  <c r="AL17" i="6"/>
  <c r="AK17" i="6"/>
  <c r="BL16" i="6"/>
  <c r="BK16" i="6"/>
  <c r="BJ16" i="6"/>
  <c r="BI16" i="6"/>
  <c r="BH16" i="6"/>
  <c r="BG16" i="6"/>
  <c r="BF16" i="6"/>
  <c r="BE16" i="6"/>
  <c r="BD16" i="6"/>
  <c r="BC16" i="6"/>
  <c r="BB16" i="6"/>
  <c r="BA16" i="6"/>
  <c r="AZ16" i="6"/>
  <c r="AY16" i="6"/>
  <c r="AX16" i="6"/>
  <c r="AW16" i="6"/>
  <c r="AV16" i="6"/>
  <c r="AU16" i="6"/>
  <c r="AT16" i="6"/>
  <c r="AS16" i="6"/>
  <c r="AR16" i="6"/>
  <c r="AQ16" i="6"/>
  <c r="AP16" i="6"/>
  <c r="AO16" i="6"/>
  <c r="AN16" i="6"/>
  <c r="AM16" i="6"/>
  <c r="AL16" i="6"/>
  <c r="AK16" i="6"/>
  <c r="BL15" i="6"/>
  <c r="BK15" i="6"/>
  <c r="BJ15" i="6"/>
  <c r="BI15" i="6"/>
  <c r="BH15" i="6"/>
  <c r="BG15" i="6"/>
  <c r="BF15" i="6"/>
  <c r="BE15" i="6"/>
  <c r="BD15" i="6"/>
  <c r="BC15" i="6"/>
  <c r="BB15" i="6"/>
  <c r="BA15" i="6"/>
  <c r="AZ15" i="6"/>
  <c r="AY15" i="6"/>
  <c r="AX15" i="6"/>
  <c r="AW15" i="6"/>
  <c r="AV15" i="6"/>
  <c r="AU15" i="6"/>
  <c r="AT15" i="6"/>
  <c r="AS15" i="6"/>
  <c r="AR15" i="6"/>
  <c r="AQ15" i="6"/>
  <c r="AP15" i="6"/>
  <c r="AO15" i="6"/>
  <c r="AN15" i="6"/>
  <c r="AM15" i="6"/>
  <c r="AL15" i="6"/>
  <c r="AK15" i="6"/>
  <c r="BJ14" i="6"/>
  <c r="BI14" i="6"/>
  <c r="BE14" i="6"/>
  <c r="BD14" i="6"/>
  <c r="BC14" i="6"/>
  <c r="BB14" i="6"/>
  <c r="AU14" i="6"/>
  <c r="AT14" i="6"/>
  <c r="AO14" i="6"/>
  <c r="AN14" i="6"/>
  <c r="BL13" i="6"/>
  <c r="BK13" i="6"/>
  <c r="BG13" i="6"/>
  <c r="BF13" i="6"/>
  <c r="AZ13" i="6"/>
  <c r="AY13" i="6"/>
  <c r="AS13" i="6"/>
  <c r="AR13" i="6"/>
  <c r="AM13" i="6"/>
  <c r="AL13" i="6"/>
  <c r="AK13" i="6"/>
  <c r="BL12" i="6"/>
  <c r="BK12" i="6"/>
  <c r="BJ12" i="6"/>
  <c r="BI12" i="6"/>
  <c r="BH12" i="6"/>
  <c r="BG12" i="6"/>
  <c r="BF12" i="6"/>
  <c r="BE12" i="6"/>
  <c r="BD12" i="6"/>
  <c r="BC12" i="6"/>
  <c r="BB12" i="6"/>
  <c r="BA12" i="6"/>
  <c r="AZ12" i="6"/>
  <c r="AY12" i="6"/>
  <c r="AX12" i="6"/>
  <c r="AW12" i="6"/>
  <c r="AV12" i="6"/>
  <c r="AU12" i="6"/>
  <c r="AT12" i="6"/>
  <c r="AS12" i="6"/>
  <c r="AR12" i="6"/>
  <c r="AQ12" i="6"/>
  <c r="AP12" i="6"/>
  <c r="AO12" i="6"/>
  <c r="AN12" i="6"/>
  <c r="AM12" i="6"/>
  <c r="AL12" i="6"/>
  <c r="AK12" i="6"/>
  <c r="BL11" i="6"/>
  <c r="BK11" i="6"/>
  <c r="BE11" i="6"/>
  <c r="BD11" i="6"/>
  <c r="AX11" i="6"/>
  <c r="AW11" i="6"/>
  <c r="AV11" i="6"/>
  <c r="AQ11" i="6"/>
  <c r="AP11" i="6"/>
  <c r="BL10" i="6"/>
  <c r="BK10" i="6"/>
  <c r="BJ10" i="6"/>
  <c r="BI10" i="6"/>
  <c r="BH10" i="6"/>
  <c r="BG10" i="6"/>
  <c r="BF10" i="6"/>
  <c r="BE10" i="6"/>
  <c r="BD10" i="6"/>
  <c r="BC10" i="6"/>
  <c r="BB10" i="6"/>
  <c r="BA10" i="6"/>
  <c r="AZ10" i="6"/>
  <c r="AY10" i="6"/>
  <c r="AX10" i="6"/>
  <c r="AW10" i="6"/>
  <c r="AV10" i="6"/>
  <c r="AU10" i="6"/>
  <c r="AT10" i="6"/>
  <c r="AS10" i="6"/>
  <c r="AR10" i="6"/>
  <c r="AQ10" i="6"/>
  <c r="AP10" i="6"/>
  <c r="AO10" i="6"/>
  <c r="AN10" i="6"/>
  <c r="AM10" i="6"/>
  <c r="AL10" i="6"/>
  <c r="AK10" i="6"/>
  <c r="BL9" i="6"/>
  <c r="BK9" i="6"/>
  <c r="BJ9" i="6"/>
  <c r="BI9" i="6"/>
  <c r="BH9" i="6"/>
  <c r="BE9" i="6"/>
  <c r="BD9" i="6"/>
  <c r="BC9" i="6"/>
  <c r="BB9" i="6"/>
  <c r="BA9" i="6"/>
  <c r="AX9" i="6"/>
  <c r="AW9" i="6"/>
  <c r="AV9" i="6"/>
  <c r="AU9" i="6"/>
  <c r="AT9" i="6"/>
  <c r="AQ9" i="6"/>
  <c r="AP9" i="6"/>
  <c r="AO9" i="6"/>
  <c r="AN9" i="6"/>
  <c r="AM9" i="6"/>
  <c r="E10" i="6"/>
  <c r="F10" i="6"/>
  <c r="E12" i="6"/>
  <c r="F12" i="6"/>
  <c r="E15" i="6"/>
  <c r="F15" i="6"/>
  <c r="E19" i="6"/>
  <c r="F19" i="6"/>
  <c r="E23" i="6"/>
  <c r="F23" i="6"/>
  <c r="E24" i="6"/>
  <c r="F24" i="6"/>
  <c r="E28" i="6"/>
  <c r="F28" i="6"/>
  <c r="E33" i="6"/>
  <c r="F33" i="6"/>
  <c r="E43" i="6"/>
  <c r="F43" i="6"/>
  <c r="E44" i="6"/>
  <c r="F44" i="6"/>
  <c r="E45" i="6"/>
  <c r="F45" i="6"/>
  <c r="E46" i="6"/>
  <c r="F46" i="6"/>
  <c r="E47" i="6"/>
  <c r="F47" i="6"/>
  <c r="E48" i="6"/>
  <c r="F48" i="6"/>
  <c r="E49" i="6"/>
  <c r="F49" i="6"/>
  <c r="E50" i="6"/>
  <c r="F50" i="6"/>
  <c r="E51" i="6"/>
  <c r="F51" i="6"/>
  <c r="E52" i="6"/>
  <c r="F52" i="6"/>
  <c r="E53" i="6"/>
  <c r="F53" i="6"/>
  <c r="E54" i="6"/>
  <c r="F54" i="6"/>
  <c r="E55" i="6"/>
  <c r="F55" i="6"/>
  <c r="E56" i="6"/>
  <c r="F56" i="6"/>
  <c r="E57" i="6"/>
  <c r="F57" i="6"/>
  <c r="E58" i="6"/>
  <c r="F58" i="6"/>
  <c r="E59" i="6"/>
  <c r="F59" i="6"/>
  <c r="E60" i="6"/>
  <c r="F60" i="6"/>
  <c r="E61" i="6"/>
  <c r="F61" i="6"/>
  <c r="E62" i="6"/>
  <c r="F62" i="6"/>
  <c r="E63" i="6"/>
  <c r="F63" i="6"/>
  <c r="E64" i="6"/>
  <c r="F64" i="6"/>
  <c r="E65" i="6"/>
  <c r="F65" i="6"/>
  <c r="E66" i="6"/>
  <c r="F66" i="6"/>
  <c r="E67" i="6"/>
  <c r="F67" i="6"/>
  <c r="E68" i="6"/>
  <c r="F68" i="6"/>
  <c r="E69" i="6"/>
  <c r="F69" i="6"/>
  <c r="E70" i="6"/>
  <c r="F70" i="6"/>
  <c r="E71" i="6"/>
  <c r="F71" i="6"/>
  <c r="E72" i="6"/>
  <c r="F72" i="6"/>
  <c r="E73" i="6"/>
  <c r="F73" i="6"/>
  <c r="E74" i="6"/>
  <c r="F74" i="6"/>
  <c r="E75" i="6"/>
  <c r="F75" i="6"/>
  <c r="E76" i="6"/>
  <c r="F76" i="6"/>
  <c r="E77" i="6"/>
  <c r="F77" i="6"/>
  <c r="E78" i="6"/>
  <c r="F78" i="6"/>
  <c r="E79" i="6"/>
  <c r="F79" i="6"/>
  <c r="E80" i="6"/>
  <c r="F80" i="6"/>
  <c r="E81" i="6"/>
  <c r="F81" i="6"/>
  <c r="E82" i="6"/>
  <c r="F82" i="6"/>
  <c r="E83" i="6"/>
  <c r="F83" i="6"/>
  <c r="E84" i="6"/>
  <c r="F84" i="6"/>
  <c r="E85" i="6"/>
  <c r="F85" i="6"/>
  <c r="E86" i="6"/>
  <c r="F86" i="6"/>
  <c r="E87" i="6"/>
  <c r="F87" i="6"/>
  <c r="E88" i="6"/>
  <c r="F88" i="6"/>
  <c r="E89" i="6"/>
  <c r="F89" i="6"/>
  <c r="E90" i="6"/>
  <c r="F90" i="6"/>
  <c r="E91" i="6"/>
  <c r="F91" i="6"/>
  <c r="E92" i="6"/>
  <c r="F92" i="6"/>
  <c r="E93" i="6"/>
  <c r="F93" i="6"/>
  <c r="E94" i="6"/>
  <c r="F94" i="6"/>
  <c r="E95" i="6"/>
  <c r="F95" i="6"/>
  <c r="E96" i="6"/>
  <c r="F96" i="6"/>
  <c r="E97" i="6"/>
  <c r="F97" i="6"/>
  <c r="E98" i="6"/>
  <c r="F98" i="6"/>
  <c r="E99" i="6"/>
  <c r="F99" i="6"/>
  <c r="E100" i="6"/>
  <c r="F100" i="6"/>
  <c r="E101" i="6"/>
  <c r="F101" i="6"/>
  <c r="E102" i="6"/>
  <c r="F102" i="6"/>
  <c r="E103" i="6"/>
  <c r="F103" i="6"/>
  <c r="E104" i="6"/>
  <c r="F104" i="6"/>
  <c r="E105" i="6"/>
  <c r="F105" i="6"/>
  <c r="E106" i="6"/>
  <c r="F106" i="6"/>
  <c r="E107" i="6"/>
  <c r="F107" i="6"/>
  <c r="E108" i="6"/>
  <c r="F108" i="6"/>
  <c r="E109" i="6"/>
  <c r="F109" i="6"/>
  <c r="E110" i="6"/>
  <c r="F110" i="6"/>
  <c r="E111" i="6"/>
  <c r="F111" i="6"/>
  <c r="E112" i="6"/>
  <c r="F112" i="6"/>
  <c r="E113" i="6"/>
  <c r="F113" i="6"/>
  <c r="E114" i="6"/>
  <c r="F114" i="6"/>
  <c r="E115" i="6"/>
  <c r="F115" i="6"/>
  <c r="E116" i="6"/>
  <c r="F116" i="6"/>
  <c r="E117" i="6"/>
  <c r="F117" i="6"/>
  <c r="E118" i="6"/>
  <c r="F118" i="6"/>
  <c r="E119" i="6"/>
  <c r="F119" i="6"/>
  <c r="E120" i="6"/>
  <c r="F120" i="6"/>
  <c r="E121" i="6"/>
  <c r="F121" i="6"/>
  <c r="E122" i="6"/>
  <c r="F122" i="6"/>
  <c r="E123" i="6"/>
  <c r="F123" i="6"/>
  <c r="E124" i="6"/>
  <c r="F124" i="6"/>
  <c r="E125" i="6"/>
  <c r="F125" i="6"/>
  <c r="E126" i="6"/>
  <c r="F126" i="6"/>
  <c r="E127" i="6"/>
  <c r="F127" i="6"/>
  <c r="E128" i="6"/>
  <c r="F128" i="6"/>
  <c r="E129" i="6"/>
  <c r="F129" i="6"/>
  <c r="E130" i="6"/>
  <c r="F130" i="6"/>
  <c r="E131" i="6"/>
  <c r="F131" i="6"/>
  <c r="E132" i="6"/>
  <c r="F132" i="6"/>
  <c r="E133" i="6"/>
  <c r="F133" i="6"/>
  <c r="E134" i="6"/>
  <c r="F134" i="6"/>
  <c r="E135" i="6"/>
  <c r="F135" i="6"/>
  <c r="E136" i="6"/>
  <c r="F136" i="6"/>
  <c r="E137" i="6"/>
  <c r="F137" i="6"/>
  <c r="E138" i="6"/>
  <c r="F138" i="6"/>
  <c r="E139" i="6"/>
  <c r="F139" i="6"/>
  <c r="E140" i="6"/>
  <c r="F140" i="6"/>
  <c r="E141" i="6"/>
  <c r="F141" i="6"/>
  <c r="E142" i="6"/>
  <c r="F142" i="6"/>
  <c r="E143" i="6"/>
  <c r="F143" i="6"/>
  <c r="E144" i="6"/>
  <c r="F144" i="6"/>
  <c r="E145" i="6"/>
  <c r="F145" i="6"/>
  <c r="E146" i="6"/>
  <c r="F146" i="6"/>
  <c r="E147" i="6"/>
  <c r="F147" i="6"/>
  <c r="E148" i="6"/>
  <c r="F148" i="6"/>
  <c r="E149" i="6"/>
  <c r="F149" i="6"/>
  <c r="E150" i="6"/>
  <c r="F150" i="6"/>
  <c r="E151" i="6"/>
  <c r="F151" i="6"/>
  <c r="E152" i="6"/>
  <c r="F152" i="6"/>
  <c r="E153" i="6"/>
  <c r="F153" i="6"/>
  <c r="E154" i="6"/>
  <c r="F154" i="6"/>
  <c r="E155" i="6"/>
  <c r="F155" i="6"/>
  <c r="E156" i="6"/>
  <c r="F156" i="6"/>
  <c r="E157" i="6"/>
  <c r="F157" i="6"/>
  <c r="E158" i="6"/>
  <c r="F158" i="6"/>
  <c r="E159" i="6"/>
  <c r="F159" i="6"/>
  <c r="E160" i="6"/>
  <c r="F160" i="6"/>
  <c r="E161" i="6"/>
  <c r="F161" i="6"/>
  <c r="E162" i="6"/>
  <c r="F162" i="6"/>
  <c r="E163" i="6"/>
  <c r="F163" i="6"/>
  <c r="E164" i="6"/>
  <c r="F164" i="6"/>
  <c r="E165" i="6"/>
  <c r="F165" i="6"/>
  <c r="E166" i="6"/>
  <c r="F166" i="6"/>
  <c r="E167" i="6"/>
  <c r="F167" i="6"/>
  <c r="E168" i="6"/>
  <c r="F168" i="6"/>
  <c r="E169" i="6"/>
  <c r="F169" i="6"/>
  <c r="E170" i="6"/>
  <c r="F170" i="6"/>
  <c r="E171" i="6"/>
  <c r="F171" i="6"/>
  <c r="E172" i="6"/>
  <c r="F172" i="6"/>
  <c r="E173" i="6"/>
  <c r="F173" i="6"/>
  <c r="E174" i="6"/>
  <c r="F174" i="6"/>
  <c r="E175" i="6"/>
  <c r="F175" i="6"/>
  <c r="E176" i="6"/>
  <c r="F176" i="6"/>
  <c r="E177" i="6"/>
  <c r="F177" i="6"/>
  <c r="E178" i="6"/>
  <c r="F178" i="6"/>
  <c r="E179" i="6"/>
  <c r="F179" i="6"/>
  <c r="E180" i="6"/>
  <c r="F180" i="6"/>
  <c r="E181" i="6"/>
  <c r="F181" i="6"/>
  <c r="E182" i="6"/>
  <c r="F182" i="6"/>
  <c r="E183" i="6"/>
  <c r="F183" i="6"/>
  <c r="E184" i="6"/>
  <c r="F184" i="6"/>
  <c r="E185" i="6"/>
  <c r="F185" i="6"/>
  <c r="E186" i="6"/>
  <c r="F186" i="6"/>
  <c r="E187" i="6"/>
  <c r="F187" i="6"/>
  <c r="E188" i="6"/>
  <c r="F188" i="6"/>
  <c r="E189" i="6"/>
  <c r="F189" i="6"/>
  <c r="E190" i="6"/>
  <c r="F190" i="6"/>
  <c r="E191" i="6"/>
  <c r="F191" i="6"/>
  <c r="E192" i="6"/>
  <c r="F192" i="6"/>
  <c r="E193" i="6"/>
  <c r="F193" i="6"/>
  <c r="E194" i="6"/>
  <c r="F194" i="6"/>
  <c r="E195" i="6"/>
  <c r="F195" i="6"/>
  <c r="E196" i="6"/>
  <c r="F196" i="6"/>
  <c r="E197" i="6"/>
  <c r="F197" i="6"/>
  <c r="E198" i="6"/>
  <c r="F198" i="6"/>
  <c r="E199" i="6"/>
  <c r="F199" i="6"/>
  <c r="E200" i="6"/>
  <c r="F200" i="6"/>
  <c r="F9" i="6"/>
  <c r="E9" i="6"/>
  <c r="BN10" i="6" l="1"/>
  <c r="BO10" i="6"/>
  <c r="BP10" i="6"/>
  <c r="BQ10" i="6"/>
  <c r="BR10" i="6"/>
  <c r="BS10" i="6"/>
  <c r="BT10" i="6"/>
  <c r="BU10" i="6"/>
  <c r="BV10" i="6"/>
  <c r="BW10" i="6"/>
  <c r="BX10" i="6"/>
  <c r="BY10" i="6"/>
  <c r="BZ10" i="6"/>
  <c r="CA10" i="6"/>
  <c r="CB10" i="6"/>
  <c r="CC10" i="6"/>
  <c r="CD10" i="6"/>
  <c r="CE10" i="6"/>
  <c r="CF10" i="6"/>
  <c r="CG10" i="6"/>
  <c r="CH10" i="6"/>
  <c r="CI10" i="6"/>
  <c r="CJ10" i="6"/>
  <c r="CK10" i="6"/>
  <c r="CL10" i="6"/>
  <c r="CM10" i="6"/>
  <c r="CN10" i="6"/>
  <c r="CO10" i="6"/>
  <c r="BS11" i="6"/>
  <c r="BT11" i="6"/>
  <c r="BY11" i="6"/>
  <c r="BZ11" i="6"/>
  <c r="CA11" i="6"/>
  <c r="CG11" i="6"/>
  <c r="CH11" i="6"/>
  <c r="CN11" i="6"/>
  <c r="CO11" i="6"/>
  <c r="BN12" i="6"/>
  <c r="BO12" i="6"/>
  <c r="BP12" i="6"/>
  <c r="BQ12" i="6"/>
  <c r="BR12" i="6"/>
  <c r="BS12" i="6"/>
  <c r="BT12" i="6"/>
  <c r="BU12" i="6"/>
  <c r="BV12" i="6"/>
  <c r="BW12" i="6"/>
  <c r="BX12" i="6"/>
  <c r="BY12" i="6"/>
  <c r="BZ12" i="6"/>
  <c r="CA12" i="6"/>
  <c r="CB12" i="6"/>
  <c r="CC12" i="6"/>
  <c r="CD12" i="6"/>
  <c r="CE12" i="6"/>
  <c r="CF12" i="6"/>
  <c r="CG12" i="6"/>
  <c r="CH12" i="6"/>
  <c r="CI12" i="6"/>
  <c r="CJ12" i="6"/>
  <c r="CK12" i="6"/>
  <c r="CL12" i="6"/>
  <c r="CM12" i="6"/>
  <c r="CN12" i="6"/>
  <c r="CO12" i="6"/>
  <c r="BN13" i="6"/>
  <c r="BO13" i="6"/>
  <c r="BP13" i="6"/>
  <c r="BU13" i="6"/>
  <c r="BV13" i="6"/>
  <c r="CB13" i="6"/>
  <c r="CC13" i="6"/>
  <c r="CI13" i="6"/>
  <c r="CJ13" i="6"/>
  <c r="CN13" i="6"/>
  <c r="CO13" i="6"/>
  <c r="BQ14" i="6"/>
  <c r="BR14" i="6"/>
  <c r="BW14" i="6"/>
  <c r="BX14" i="6"/>
  <c r="CE14" i="6"/>
  <c r="CF14" i="6"/>
  <c r="CG14" i="6"/>
  <c r="CH14" i="6"/>
  <c r="CL14" i="6"/>
  <c r="CM14" i="6"/>
  <c r="BN15" i="6"/>
  <c r="BO15" i="6"/>
  <c r="BP15" i="6"/>
  <c r="BQ15" i="6"/>
  <c r="BR15" i="6"/>
  <c r="BS15" i="6"/>
  <c r="BT15" i="6"/>
  <c r="BU15" i="6"/>
  <c r="BV15" i="6"/>
  <c r="BW15" i="6"/>
  <c r="BX15" i="6"/>
  <c r="BY15" i="6"/>
  <c r="BZ15" i="6"/>
  <c r="CA15" i="6"/>
  <c r="CB15" i="6"/>
  <c r="CC15" i="6"/>
  <c r="CD15" i="6"/>
  <c r="CE15" i="6"/>
  <c r="CF15" i="6"/>
  <c r="CG15" i="6"/>
  <c r="CH15" i="6"/>
  <c r="CI15" i="6"/>
  <c r="CJ15" i="6"/>
  <c r="CK15" i="6"/>
  <c r="CL15" i="6"/>
  <c r="CM15" i="6"/>
  <c r="CN15" i="6"/>
  <c r="CO15" i="6"/>
  <c r="BR16" i="6"/>
  <c r="BS16" i="6"/>
  <c r="BT16" i="6"/>
  <c r="BW16" i="6"/>
  <c r="BX16" i="6"/>
  <c r="CB16" i="6"/>
  <c r="CC16" i="6"/>
  <c r="CH16" i="6"/>
  <c r="CI16" i="6"/>
  <c r="CJ16" i="6"/>
  <c r="CK16" i="6"/>
  <c r="CL16" i="6"/>
  <c r="CM16" i="6"/>
  <c r="CN16" i="6"/>
  <c r="CO16" i="6"/>
  <c r="BN17" i="6"/>
  <c r="BO17" i="6"/>
  <c r="BU17" i="6"/>
  <c r="BV17" i="6"/>
  <c r="CD17" i="6"/>
  <c r="CE17" i="6"/>
  <c r="CJ17" i="6"/>
  <c r="CK17" i="6"/>
  <c r="CL17" i="6"/>
  <c r="BP18" i="6"/>
  <c r="BQ18" i="6"/>
  <c r="BY18" i="6"/>
  <c r="BZ18" i="6"/>
  <c r="CA18" i="6"/>
  <c r="CF18" i="6"/>
  <c r="CG18" i="6"/>
  <c r="CN18" i="6"/>
  <c r="CO18" i="6"/>
  <c r="BN19" i="6"/>
  <c r="BO19" i="6"/>
  <c r="BP19" i="6"/>
  <c r="BQ19" i="6"/>
  <c r="BR19" i="6"/>
  <c r="BS19" i="6"/>
  <c r="BT19" i="6"/>
  <c r="BU19" i="6"/>
  <c r="BV19" i="6"/>
  <c r="BW19" i="6"/>
  <c r="BX19" i="6"/>
  <c r="BY19" i="6"/>
  <c r="BZ19" i="6"/>
  <c r="CA19" i="6"/>
  <c r="CB19" i="6"/>
  <c r="CC19" i="6"/>
  <c r="CD19" i="6"/>
  <c r="CE19" i="6"/>
  <c r="CF19" i="6"/>
  <c r="CG19" i="6"/>
  <c r="CH19" i="6"/>
  <c r="CI19" i="6"/>
  <c r="CJ19" i="6"/>
  <c r="CK19" i="6"/>
  <c r="CL19" i="6"/>
  <c r="CM19" i="6"/>
  <c r="CN19" i="6"/>
  <c r="CO19" i="6"/>
  <c r="BR20" i="6"/>
  <c r="BS20" i="6"/>
  <c r="BT20" i="6"/>
  <c r="BW20" i="6"/>
  <c r="BX20" i="6"/>
  <c r="CB20" i="6"/>
  <c r="CC20" i="6"/>
  <c r="CH20" i="6"/>
  <c r="CI20" i="6"/>
  <c r="CJ21" i="6"/>
  <c r="CK21" i="6"/>
  <c r="CL21" i="6"/>
  <c r="BP22" i="6"/>
  <c r="BQ22" i="6"/>
  <c r="BY22" i="6"/>
  <c r="BZ22" i="6"/>
  <c r="CA22" i="6"/>
  <c r="CG22" i="6"/>
  <c r="CN22" i="6"/>
  <c r="CO22" i="6"/>
  <c r="BN23" i="6"/>
  <c r="BO23" i="6"/>
  <c r="BP23" i="6"/>
  <c r="BQ23" i="6"/>
  <c r="BR23" i="6"/>
  <c r="BS23" i="6"/>
  <c r="BT23" i="6"/>
  <c r="BU23" i="6"/>
  <c r="BV23" i="6"/>
  <c r="BW23" i="6"/>
  <c r="BX23" i="6"/>
  <c r="BY23" i="6"/>
  <c r="BZ23" i="6"/>
  <c r="CA23" i="6"/>
  <c r="CB23" i="6"/>
  <c r="CC23" i="6"/>
  <c r="CD23" i="6"/>
  <c r="CE23" i="6"/>
  <c r="CF23" i="6"/>
  <c r="CG23" i="6"/>
  <c r="CH23" i="6"/>
  <c r="CI23" i="6"/>
  <c r="CJ23" i="6"/>
  <c r="CK23" i="6"/>
  <c r="CL23" i="6"/>
  <c r="CM23" i="6"/>
  <c r="CN23" i="6"/>
  <c r="CO23" i="6"/>
  <c r="BN24" i="6"/>
  <c r="BO24" i="6"/>
  <c r="BP24" i="6"/>
  <c r="BQ24" i="6"/>
  <c r="BR24" i="6"/>
  <c r="BS24" i="6"/>
  <c r="BT24" i="6"/>
  <c r="BU24" i="6"/>
  <c r="BV24" i="6"/>
  <c r="BW24" i="6"/>
  <c r="BX24" i="6"/>
  <c r="BY24" i="6"/>
  <c r="BZ24" i="6"/>
  <c r="CA24" i="6"/>
  <c r="CB24" i="6"/>
  <c r="CC24" i="6"/>
  <c r="CD24" i="6"/>
  <c r="CE24" i="6"/>
  <c r="CF24" i="6"/>
  <c r="CG24" i="6"/>
  <c r="CH24" i="6"/>
  <c r="CI24" i="6"/>
  <c r="CJ24" i="6"/>
  <c r="CK24" i="6"/>
  <c r="CL24" i="6"/>
  <c r="CM24" i="6"/>
  <c r="CN24" i="6"/>
  <c r="CO24" i="6"/>
  <c r="BQ25" i="6"/>
  <c r="BR25" i="6"/>
  <c r="BW25" i="6"/>
  <c r="BX25" i="6"/>
  <c r="BY25" i="6"/>
  <c r="CI25" i="6"/>
  <c r="CJ25" i="6"/>
  <c r="CK25" i="6"/>
  <c r="CL25" i="6"/>
  <c r="BU26" i="6"/>
  <c r="BV26" i="6"/>
  <c r="CB26" i="6"/>
  <c r="CC26" i="6"/>
  <c r="CI26" i="6"/>
  <c r="BO27" i="6"/>
  <c r="BZ27" i="6"/>
  <c r="CA27" i="6"/>
  <c r="CG27" i="6"/>
  <c r="CH27" i="6"/>
  <c r="CK27" i="6"/>
  <c r="CL27" i="6"/>
  <c r="BN28" i="6"/>
  <c r="BO28" i="6"/>
  <c r="BP28" i="6"/>
  <c r="BQ28" i="6"/>
  <c r="BR28" i="6"/>
  <c r="BS28" i="6"/>
  <c r="BT28" i="6"/>
  <c r="BU28" i="6"/>
  <c r="BV28" i="6"/>
  <c r="BW28" i="6"/>
  <c r="BX28" i="6"/>
  <c r="BY28" i="6"/>
  <c r="BZ28" i="6"/>
  <c r="CA28" i="6"/>
  <c r="CB28" i="6"/>
  <c r="CC28" i="6"/>
  <c r="CD28" i="6"/>
  <c r="CE28" i="6"/>
  <c r="CF28" i="6"/>
  <c r="CG28" i="6"/>
  <c r="CH28" i="6"/>
  <c r="CI28" i="6"/>
  <c r="CJ28" i="6"/>
  <c r="CK28" i="6"/>
  <c r="CL28" i="6"/>
  <c r="CM28" i="6"/>
  <c r="CN28" i="6"/>
  <c r="CO28" i="6"/>
  <c r="BS29" i="6"/>
  <c r="BT29" i="6"/>
  <c r="BU29" i="6"/>
  <c r="BV29" i="6"/>
  <c r="BW29" i="6"/>
  <c r="BZ29" i="6"/>
  <c r="CA29" i="6"/>
  <c r="CB29" i="6"/>
  <c r="CC29" i="6"/>
  <c r="CD29" i="6"/>
  <c r="CE29" i="6"/>
  <c r="CF29" i="6"/>
  <c r="CG29" i="6"/>
  <c r="CH29" i="6"/>
  <c r="CI29" i="6"/>
  <c r="CJ29" i="6"/>
  <c r="CK29" i="6"/>
  <c r="CL29" i="6"/>
  <c r="CM29" i="6"/>
  <c r="CN29" i="6"/>
  <c r="CO29" i="6"/>
  <c r="BN30" i="6"/>
  <c r="BO30" i="6"/>
  <c r="BS30" i="6"/>
  <c r="BT30" i="6"/>
  <c r="CB30" i="6"/>
  <c r="CC30" i="6"/>
  <c r="CF30" i="6"/>
  <c r="CG30" i="6"/>
  <c r="CH30" i="6"/>
  <c r="CM30" i="6"/>
  <c r="BZ31" i="6"/>
  <c r="CA31" i="6"/>
  <c r="CE31" i="6"/>
  <c r="CL31" i="6"/>
  <c r="CM31" i="6"/>
  <c r="BU32" i="6"/>
  <c r="BV32" i="6"/>
  <c r="CB32" i="6"/>
  <c r="CC32" i="6"/>
  <c r="CH32" i="6"/>
  <c r="CI32" i="6"/>
  <c r="BY33" i="6"/>
  <c r="BQ34" i="6"/>
  <c r="BX34" i="6"/>
  <c r="BY34" i="6"/>
  <c r="CE34" i="6"/>
  <c r="CF34" i="6"/>
  <c r="CK34" i="6"/>
  <c r="CD35" i="6"/>
  <c r="BP37" i="6"/>
  <c r="BT37" i="6"/>
  <c r="BX37" i="6"/>
  <c r="BY37" i="6"/>
  <c r="CA37" i="6"/>
  <c r="CG37" i="6"/>
  <c r="CH37" i="6"/>
  <c r="CL37" i="6"/>
  <c r="CM37" i="6"/>
  <c r="BO38" i="6"/>
  <c r="BS38" i="6"/>
  <c r="BV38" i="6"/>
  <c r="BY38" i="6"/>
  <c r="CD38" i="6"/>
  <c r="CM38" i="6"/>
  <c r="CO38" i="6"/>
  <c r="BP39" i="6"/>
  <c r="BQ39" i="6"/>
  <c r="BT39" i="6"/>
  <c r="BW39" i="6"/>
  <c r="CA39" i="6"/>
  <c r="CG39" i="6"/>
  <c r="CK39" i="6"/>
  <c r="CN39" i="6"/>
  <c r="BN40" i="6"/>
  <c r="BP40" i="6"/>
  <c r="BR40" i="6"/>
  <c r="BV40" i="6"/>
  <c r="BY40" i="6"/>
  <c r="CA40" i="6"/>
  <c r="CD40" i="6"/>
  <c r="CF40" i="6"/>
  <c r="CK40" i="6"/>
  <c r="CL40" i="6"/>
  <c r="CO40" i="6"/>
  <c r="BR41" i="6"/>
  <c r="BT41" i="6"/>
  <c r="BU41" i="6"/>
  <c r="BX41" i="6"/>
  <c r="BZ41" i="6"/>
  <c r="CA41" i="6"/>
  <c r="CD41" i="6"/>
  <c r="CM41" i="6"/>
  <c r="CN41" i="6"/>
  <c r="CO41" i="6"/>
  <c r="BO42" i="6"/>
  <c r="BT42" i="6"/>
  <c r="BU42" i="6"/>
  <c r="BW42" i="6"/>
  <c r="BX42" i="6"/>
  <c r="BY42" i="6"/>
  <c r="BZ42" i="6"/>
  <c r="CD42" i="6"/>
  <c r="CG42" i="6"/>
  <c r="CN42" i="6"/>
  <c r="CO42" i="6"/>
  <c r="BP43" i="6"/>
  <c r="BQ43" i="6"/>
  <c r="BS43" i="6"/>
  <c r="BT43" i="6"/>
  <c r="BV43" i="6"/>
  <c r="BW43" i="6"/>
  <c r="BZ43" i="6"/>
  <c r="CD43" i="6"/>
  <c r="CF43" i="6"/>
  <c r="CG43" i="6"/>
  <c r="CH43" i="6"/>
  <c r="CI43" i="6"/>
  <c r="CK43" i="6"/>
  <c r="CL43" i="6"/>
  <c r="CM43" i="6"/>
  <c r="CO43" i="6"/>
  <c r="BN44" i="6"/>
  <c r="BO44" i="6"/>
  <c r="BP44" i="6"/>
  <c r="BQ44" i="6"/>
  <c r="BS44" i="6"/>
  <c r="BU44" i="6"/>
  <c r="BW44" i="6"/>
  <c r="BX44" i="6"/>
  <c r="BZ44" i="6"/>
  <c r="CC44" i="6"/>
  <c r="CD44" i="6"/>
  <c r="CE44" i="6"/>
  <c r="CG44" i="6"/>
  <c r="CH44" i="6"/>
  <c r="CI44" i="6"/>
  <c r="CJ44" i="6"/>
  <c r="CK44" i="6"/>
  <c r="CN44" i="6"/>
  <c r="BN45" i="6"/>
  <c r="BO45" i="6"/>
  <c r="BP45" i="6"/>
  <c r="BQ45" i="6"/>
  <c r="BR45" i="6"/>
  <c r="BS45" i="6"/>
  <c r="BT45" i="6"/>
  <c r="BU45" i="6"/>
  <c r="BV45" i="6"/>
  <c r="BW45" i="6"/>
  <c r="BX45" i="6"/>
  <c r="BY45" i="6"/>
  <c r="BZ45" i="6"/>
  <c r="CA45" i="6"/>
  <c r="CB45" i="6"/>
  <c r="CC45" i="6"/>
  <c r="CD45" i="6"/>
  <c r="CE45" i="6"/>
  <c r="CF45" i="6"/>
  <c r="CG45" i="6"/>
  <c r="CH45" i="6"/>
  <c r="CI45" i="6"/>
  <c r="CJ45" i="6"/>
  <c r="CK45" i="6"/>
  <c r="CL45" i="6"/>
  <c r="CM45" i="6"/>
  <c r="CN45" i="6"/>
  <c r="CO45" i="6"/>
  <c r="BN46" i="6"/>
  <c r="BO46" i="6"/>
  <c r="BP46" i="6"/>
  <c r="BQ46" i="6"/>
  <c r="BR46" i="6"/>
  <c r="BS46" i="6"/>
  <c r="BT46" i="6"/>
  <c r="BU46" i="6"/>
  <c r="BV46" i="6"/>
  <c r="BW46" i="6"/>
  <c r="BX46" i="6"/>
  <c r="BY46" i="6"/>
  <c r="BZ46" i="6"/>
  <c r="CA46" i="6"/>
  <c r="CB46" i="6"/>
  <c r="CC46" i="6"/>
  <c r="CD46" i="6"/>
  <c r="CE46" i="6"/>
  <c r="CF46" i="6"/>
  <c r="CG46" i="6"/>
  <c r="CH46" i="6"/>
  <c r="CI46" i="6"/>
  <c r="CJ46" i="6"/>
  <c r="CK46" i="6"/>
  <c r="CL46" i="6"/>
  <c r="CM46" i="6"/>
  <c r="CN46" i="6"/>
  <c r="CO46" i="6"/>
  <c r="BN47" i="6"/>
  <c r="BO47" i="6"/>
  <c r="BP47" i="6"/>
  <c r="BQ47" i="6"/>
  <c r="BR47" i="6"/>
  <c r="BS47" i="6"/>
  <c r="BT47" i="6"/>
  <c r="BU47" i="6"/>
  <c r="BV47" i="6"/>
  <c r="BW47" i="6"/>
  <c r="BX47" i="6"/>
  <c r="BY47" i="6"/>
  <c r="BZ47" i="6"/>
  <c r="CA47" i="6"/>
  <c r="CB47" i="6"/>
  <c r="CC47" i="6"/>
  <c r="CD47" i="6"/>
  <c r="CE47" i="6"/>
  <c r="CF47" i="6"/>
  <c r="CG47" i="6"/>
  <c r="CH47" i="6"/>
  <c r="CI47" i="6"/>
  <c r="CJ47" i="6"/>
  <c r="CK47" i="6"/>
  <c r="CL47" i="6"/>
  <c r="CM47" i="6"/>
  <c r="CN47" i="6"/>
  <c r="CO47" i="6"/>
  <c r="BN48" i="6"/>
  <c r="BO48" i="6"/>
  <c r="BP48" i="6"/>
  <c r="BQ48" i="6"/>
  <c r="BR48" i="6"/>
  <c r="BS48" i="6"/>
  <c r="BT48" i="6"/>
  <c r="BU48" i="6"/>
  <c r="BV48" i="6"/>
  <c r="BW48" i="6"/>
  <c r="BX48" i="6"/>
  <c r="BY48" i="6"/>
  <c r="BZ48" i="6"/>
  <c r="CA48" i="6"/>
  <c r="CB48" i="6"/>
  <c r="CC48" i="6"/>
  <c r="CD48" i="6"/>
  <c r="CE48" i="6"/>
  <c r="CF48" i="6"/>
  <c r="CG48" i="6"/>
  <c r="CH48" i="6"/>
  <c r="CI48" i="6"/>
  <c r="CJ48" i="6"/>
  <c r="CK48" i="6"/>
  <c r="CL48" i="6"/>
  <c r="CM48" i="6"/>
  <c r="CN48" i="6"/>
  <c r="CO48" i="6"/>
  <c r="BN49" i="6"/>
  <c r="BO49" i="6"/>
  <c r="BP49" i="6"/>
  <c r="BQ49" i="6"/>
  <c r="BR49" i="6"/>
  <c r="BS49" i="6"/>
  <c r="BT49" i="6"/>
  <c r="BU49" i="6"/>
  <c r="BV49" i="6"/>
  <c r="BW49" i="6"/>
  <c r="BX49" i="6"/>
  <c r="BY49" i="6"/>
  <c r="BZ49" i="6"/>
  <c r="CA49" i="6"/>
  <c r="CB49" i="6"/>
  <c r="CC49" i="6"/>
  <c r="CD49" i="6"/>
  <c r="CE49" i="6"/>
  <c r="CF49" i="6"/>
  <c r="CG49" i="6"/>
  <c r="CH49" i="6"/>
  <c r="CI49" i="6"/>
  <c r="CJ49" i="6"/>
  <c r="CK49" i="6"/>
  <c r="CL49" i="6"/>
  <c r="CM49" i="6"/>
  <c r="CN49" i="6"/>
  <c r="CO49" i="6"/>
  <c r="BN50" i="6"/>
  <c r="BO50" i="6"/>
  <c r="BP50" i="6"/>
  <c r="BQ50" i="6"/>
  <c r="BR50" i="6"/>
  <c r="BS50" i="6"/>
  <c r="BT50" i="6"/>
  <c r="BU50" i="6"/>
  <c r="BV50" i="6"/>
  <c r="BW50" i="6"/>
  <c r="BX50" i="6"/>
  <c r="BY50" i="6"/>
  <c r="BZ50" i="6"/>
  <c r="CA50" i="6"/>
  <c r="CB50" i="6"/>
  <c r="CC50" i="6"/>
  <c r="CD50" i="6"/>
  <c r="CE50" i="6"/>
  <c r="CF50" i="6"/>
  <c r="CG50" i="6"/>
  <c r="CH50" i="6"/>
  <c r="CI50" i="6"/>
  <c r="CJ50" i="6"/>
  <c r="CK50" i="6"/>
  <c r="CL50" i="6"/>
  <c r="CM50" i="6"/>
  <c r="CN50" i="6"/>
  <c r="CO50" i="6"/>
  <c r="BN51" i="6"/>
  <c r="BO51" i="6"/>
  <c r="BP51" i="6"/>
  <c r="BQ51" i="6"/>
  <c r="BR51" i="6"/>
  <c r="BS51" i="6"/>
  <c r="BT51" i="6"/>
  <c r="BU51" i="6"/>
  <c r="BV51" i="6"/>
  <c r="BW51" i="6"/>
  <c r="BX51" i="6"/>
  <c r="BY51" i="6"/>
  <c r="BZ51" i="6"/>
  <c r="CA51" i="6"/>
  <c r="CB51" i="6"/>
  <c r="CC51" i="6"/>
  <c r="CD51" i="6"/>
  <c r="CE51" i="6"/>
  <c r="CF51" i="6"/>
  <c r="CG51" i="6"/>
  <c r="CH51" i="6"/>
  <c r="CI51" i="6"/>
  <c r="CJ51" i="6"/>
  <c r="CK51" i="6"/>
  <c r="CL51" i="6"/>
  <c r="CM51" i="6"/>
  <c r="CN51" i="6"/>
  <c r="CO51" i="6"/>
  <c r="BN52" i="6"/>
  <c r="BO52" i="6"/>
  <c r="BP52" i="6"/>
  <c r="BQ52" i="6"/>
  <c r="BR52" i="6"/>
  <c r="BS52" i="6"/>
  <c r="BT52" i="6"/>
  <c r="BU52" i="6"/>
  <c r="BV52" i="6"/>
  <c r="BW52" i="6"/>
  <c r="BX52" i="6"/>
  <c r="BY52" i="6"/>
  <c r="BZ52" i="6"/>
  <c r="CA52" i="6"/>
  <c r="CB52" i="6"/>
  <c r="CC52" i="6"/>
  <c r="CD52" i="6"/>
  <c r="CE52" i="6"/>
  <c r="CF52" i="6"/>
  <c r="CG52" i="6"/>
  <c r="CH52" i="6"/>
  <c r="CI52" i="6"/>
  <c r="CJ52" i="6"/>
  <c r="CK52" i="6"/>
  <c r="CL52" i="6"/>
  <c r="CM52" i="6"/>
  <c r="CN52" i="6"/>
  <c r="CO52" i="6"/>
  <c r="BN53" i="6"/>
  <c r="BO53" i="6"/>
  <c r="BP53" i="6"/>
  <c r="BQ53" i="6"/>
  <c r="BR53" i="6"/>
  <c r="BS53" i="6"/>
  <c r="BT53" i="6"/>
  <c r="BU53" i="6"/>
  <c r="BV53" i="6"/>
  <c r="BW53" i="6"/>
  <c r="BX53" i="6"/>
  <c r="BY53" i="6"/>
  <c r="BZ53" i="6"/>
  <c r="CA53" i="6"/>
  <c r="CB53" i="6"/>
  <c r="CC53" i="6"/>
  <c r="CD53" i="6"/>
  <c r="CE53" i="6"/>
  <c r="CF53" i="6"/>
  <c r="CG53" i="6"/>
  <c r="CH53" i="6"/>
  <c r="CI53" i="6"/>
  <c r="CJ53" i="6"/>
  <c r="CK53" i="6"/>
  <c r="CL53" i="6"/>
  <c r="CM53" i="6"/>
  <c r="CN53" i="6"/>
  <c r="CO53" i="6"/>
  <c r="BN54" i="6"/>
  <c r="BO54" i="6"/>
  <c r="BP54" i="6"/>
  <c r="BQ54" i="6"/>
  <c r="BR54" i="6"/>
  <c r="BS54" i="6"/>
  <c r="BT54" i="6"/>
  <c r="BU54" i="6"/>
  <c r="BV54" i="6"/>
  <c r="BW54" i="6"/>
  <c r="BX54" i="6"/>
  <c r="BY54" i="6"/>
  <c r="BZ54" i="6"/>
  <c r="CA54" i="6"/>
  <c r="CB54" i="6"/>
  <c r="CC54" i="6"/>
  <c r="CD54" i="6"/>
  <c r="CE54" i="6"/>
  <c r="CF54" i="6"/>
  <c r="CG54" i="6"/>
  <c r="CH54" i="6"/>
  <c r="CI54" i="6"/>
  <c r="CJ54" i="6"/>
  <c r="CK54" i="6"/>
  <c r="CL54" i="6"/>
  <c r="CM54" i="6"/>
  <c r="CN54" i="6"/>
  <c r="CO54" i="6"/>
  <c r="BN55" i="6"/>
  <c r="BO55" i="6"/>
  <c r="BP55" i="6"/>
  <c r="BQ55" i="6"/>
  <c r="BR55" i="6"/>
  <c r="BS55" i="6"/>
  <c r="BT55" i="6"/>
  <c r="BU55" i="6"/>
  <c r="BV55" i="6"/>
  <c r="BW55" i="6"/>
  <c r="BX55" i="6"/>
  <c r="BY55" i="6"/>
  <c r="BZ55" i="6"/>
  <c r="CA55" i="6"/>
  <c r="CB55" i="6"/>
  <c r="CC55" i="6"/>
  <c r="CD55" i="6"/>
  <c r="CE55" i="6"/>
  <c r="CF55" i="6"/>
  <c r="CG55" i="6"/>
  <c r="CH55" i="6"/>
  <c r="CI55" i="6"/>
  <c r="CJ55" i="6"/>
  <c r="CK55" i="6"/>
  <c r="CL55" i="6"/>
  <c r="CM55" i="6"/>
  <c r="CN55" i="6"/>
  <c r="CO55" i="6"/>
  <c r="BN56" i="6"/>
  <c r="BO56" i="6"/>
  <c r="BP56" i="6"/>
  <c r="BQ56" i="6"/>
  <c r="BR56" i="6"/>
  <c r="BS56" i="6"/>
  <c r="BT56" i="6"/>
  <c r="BU56" i="6"/>
  <c r="BV56" i="6"/>
  <c r="BW56" i="6"/>
  <c r="BX56" i="6"/>
  <c r="BY56" i="6"/>
  <c r="BZ56" i="6"/>
  <c r="CA56" i="6"/>
  <c r="CB56" i="6"/>
  <c r="CC56" i="6"/>
  <c r="CD56" i="6"/>
  <c r="CE56" i="6"/>
  <c r="CF56" i="6"/>
  <c r="CG56" i="6"/>
  <c r="CH56" i="6"/>
  <c r="CI56" i="6"/>
  <c r="CJ56" i="6"/>
  <c r="CK56" i="6"/>
  <c r="CL56" i="6"/>
  <c r="CM56" i="6"/>
  <c r="CN56" i="6"/>
  <c r="CO56" i="6"/>
  <c r="BN57" i="6"/>
  <c r="BO57" i="6"/>
  <c r="BP57" i="6"/>
  <c r="BQ57" i="6"/>
  <c r="BR57" i="6"/>
  <c r="BS57" i="6"/>
  <c r="BT57" i="6"/>
  <c r="BU57" i="6"/>
  <c r="BV57" i="6"/>
  <c r="BW57" i="6"/>
  <c r="BX57" i="6"/>
  <c r="BY57" i="6"/>
  <c r="BZ57" i="6"/>
  <c r="CA57" i="6"/>
  <c r="CB57" i="6"/>
  <c r="CC57" i="6"/>
  <c r="CD57" i="6"/>
  <c r="CE57" i="6"/>
  <c r="CF57" i="6"/>
  <c r="CG57" i="6"/>
  <c r="CH57" i="6"/>
  <c r="CI57" i="6"/>
  <c r="CJ57" i="6"/>
  <c r="CK57" i="6"/>
  <c r="CL57" i="6"/>
  <c r="CM57" i="6"/>
  <c r="CN57" i="6"/>
  <c r="CO57" i="6"/>
  <c r="BN58" i="6"/>
  <c r="BO58" i="6"/>
  <c r="BP58" i="6"/>
  <c r="BQ58" i="6"/>
  <c r="BR58" i="6"/>
  <c r="BS58" i="6"/>
  <c r="BT58" i="6"/>
  <c r="BU58" i="6"/>
  <c r="BV58" i="6"/>
  <c r="BW58" i="6"/>
  <c r="BX58" i="6"/>
  <c r="BY58" i="6"/>
  <c r="BZ58" i="6"/>
  <c r="CA58" i="6"/>
  <c r="CB58" i="6"/>
  <c r="CC58" i="6"/>
  <c r="CD58" i="6"/>
  <c r="CE58" i="6"/>
  <c r="CF58" i="6"/>
  <c r="CG58" i="6"/>
  <c r="CH58" i="6"/>
  <c r="CI58" i="6"/>
  <c r="CJ58" i="6"/>
  <c r="CK58" i="6"/>
  <c r="CL58" i="6"/>
  <c r="CM58" i="6"/>
  <c r="CN58" i="6"/>
  <c r="CO58" i="6"/>
  <c r="BN59" i="6"/>
  <c r="BO59" i="6"/>
  <c r="BP59" i="6"/>
  <c r="BQ59" i="6"/>
  <c r="BR59" i="6"/>
  <c r="BS59" i="6"/>
  <c r="BT59" i="6"/>
  <c r="BU59" i="6"/>
  <c r="BV59" i="6"/>
  <c r="BW59" i="6"/>
  <c r="BX59" i="6"/>
  <c r="BY59" i="6"/>
  <c r="BZ59" i="6"/>
  <c r="CA59" i="6"/>
  <c r="CB59" i="6"/>
  <c r="CC59" i="6"/>
  <c r="CD59" i="6"/>
  <c r="CE59" i="6"/>
  <c r="CF59" i="6"/>
  <c r="CG59" i="6"/>
  <c r="CH59" i="6"/>
  <c r="CI59" i="6"/>
  <c r="CJ59" i="6"/>
  <c r="CK59" i="6"/>
  <c r="CL59" i="6"/>
  <c r="CM59" i="6"/>
  <c r="CN59" i="6"/>
  <c r="CO59" i="6"/>
  <c r="BN60" i="6"/>
  <c r="BO60" i="6"/>
  <c r="BP60" i="6"/>
  <c r="BQ60" i="6"/>
  <c r="BR60" i="6"/>
  <c r="BS60" i="6"/>
  <c r="BT60" i="6"/>
  <c r="BU60" i="6"/>
  <c r="BV60" i="6"/>
  <c r="BW60" i="6"/>
  <c r="BX60" i="6"/>
  <c r="BY60" i="6"/>
  <c r="BZ60" i="6"/>
  <c r="CA60" i="6"/>
  <c r="CB60" i="6"/>
  <c r="CC60" i="6"/>
  <c r="CD60" i="6"/>
  <c r="CE60" i="6"/>
  <c r="CF60" i="6"/>
  <c r="CG60" i="6"/>
  <c r="CH60" i="6"/>
  <c r="CI60" i="6"/>
  <c r="CJ60" i="6"/>
  <c r="CK60" i="6"/>
  <c r="CL60" i="6"/>
  <c r="CM60" i="6"/>
  <c r="CN60" i="6"/>
  <c r="CO60" i="6"/>
  <c r="BN61" i="6"/>
  <c r="BO61" i="6"/>
  <c r="BP61" i="6"/>
  <c r="BQ61" i="6"/>
  <c r="BR61" i="6"/>
  <c r="BS61" i="6"/>
  <c r="BT61" i="6"/>
  <c r="BU61" i="6"/>
  <c r="BV61" i="6"/>
  <c r="BW61" i="6"/>
  <c r="BX61" i="6"/>
  <c r="BY61" i="6"/>
  <c r="BZ61" i="6"/>
  <c r="CA61" i="6"/>
  <c r="CB61" i="6"/>
  <c r="CC61" i="6"/>
  <c r="CD61" i="6"/>
  <c r="CE61" i="6"/>
  <c r="CF61" i="6"/>
  <c r="CG61" i="6"/>
  <c r="CH61" i="6"/>
  <c r="CI61" i="6"/>
  <c r="CJ61" i="6"/>
  <c r="CK61" i="6"/>
  <c r="CL61" i="6"/>
  <c r="CM61" i="6"/>
  <c r="CN61" i="6"/>
  <c r="CO61" i="6"/>
  <c r="BN62" i="6"/>
  <c r="BO62" i="6"/>
  <c r="BP62" i="6"/>
  <c r="BQ62" i="6"/>
  <c r="BR62" i="6"/>
  <c r="BS62" i="6"/>
  <c r="BT62" i="6"/>
  <c r="BU62" i="6"/>
  <c r="BV62" i="6"/>
  <c r="BW62" i="6"/>
  <c r="BX62" i="6"/>
  <c r="BY62" i="6"/>
  <c r="BZ62" i="6"/>
  <c r="CA62" i="6"/>
  <c r="CB62" i="6"/>
  <c r="CC62" i="6"/>
  <c r="CD62" i="6"/>
  <c r="CE62" i="6"/>
  <c r="CF62" i="6"/>
  <c r="CG62" i="6"/>
  <c r="CH62" i="6"/>
  <c r="CI62" i="6"/>
  <c r="CJ62" i="6"/>
  <c r="CK62" i="6"/>
  <c r="CL62" i="6"/>
  <c r="CM62" i="6"/>
  <c r="CN62" i="6"/>
  <c r="CO62" i="6"/>
  <c r="BN63" i="6"/>
  <c r="BO63" i="6"/>
  <c r="BP63" i="6"/>
  <c r="BQ63" i="6"/>
  <c r="BR63" i="6"/>
  <c r="BS63" i="6"/>
  <c r="BT63" i="6"/>
  <c r="BU63" i="6"/>
  <c r="BV63" i="6"/>
  <c r="BW63" i="6"/>
  <c r="BX63" i="6"/>
  <c r="BY63" i="6"/>
  <c r="BZ63" i="6"/>
  <c r="CA63" i="6"/>
  <c r="CB63" i="6"/>
  <c r="CC63" i="6"/>
  <c r="CD63" i="6"/>
  <c r="CE63" i="6"/>
  <c r="CF63" i="6"/>
  <c r="CG63" i="6"/>
  <c r="CH63" i="6"/>
  <c r="CI63" i="6"/>
  <c r="CJ63" i="6"/>
  <c r="CK63" i="6"/>
  <c r="CL63" i="6"/>
  <c r="CM63" i="6"/>
  <c r="CN63" i="6"/>
  <c r="CO63" i="6"/>
  <c r="BN64" i="6"/>
  <c r="BO64" i="6"/>
  <c r="BP64" i="6"/>
  <c r="BQ64" i="6"/>
  <c r="BR64" i="6"/>
  <c r="BS64" i="6"/>
  <c r="BT64" i="6"/>
  <c r="BU64" i="6"/>
  <c r="BV64" i="6"/>
  <c r="BW64" i="6"/>
  <c r="BX64" i="6"/>
  <c r="BY64" i="6"/>
  <c r="BZ64" i="6"/>
  <c r="CA64" i="6"/>
  <c r="CB64" i="6"/>
  <c r="CC64" i="6"/>
  <c r="CD64" i="6"/>
  <c r="CE64" i="6"/>
  <c r="CF64" i="6"/>
  <c r="CG64" i="6"/>
  <c r="CH64" i="6"/>
  <c r="CI64" i="6"/>
  <c r="CJ64" i="6"/>
  <c r="CK64" i="6"/>
  <c r="CL64" i="6"/>
  <c r="CM64" i="6"/>
  <c r="CN64" i="6"/>
  <c r="CO64" i="6"/>
  <c r="BN65" i="6"/>
  <c r="BO65" i="6"/>
  <c r="BP65" i="6"/>
  <c r="BQ65" i="6"/>
  <c r="BR65" i="6"/>
  <c r="BS65" i="6"/>
  <c r="BT65" i="6"/>
  <c r="BU65" i="6"/>
  <c r="BV65" i="6"/>
  <c r="BW65" i="6"/>
  <c r="BX65" i="6"/>
  <c r="BY65" i="6"/>
  <c r="BZ65" i="6"/>
  <c r="CA65" i="6"/>
  <c r="CB65" i="6"/>
  <c r="CC65" i="6"/>
  <c r="CD65" i="6"/>
  <c r="CE65" i="6"/>
  <c r="CF65" i="6"/>
  <c r="CG65" i="6"/>
  <c r="CH65" i="6"/>
  <c r="CI65" i="6"/>
  <c r="CJ65" i="6"/>
  <c r="CK65" i="6"/>
  <c r="CL65" i="6"/>
  <c r="CM65" i="6"/>
  <c r="CN65" i="6"/>
  <c r="CO65" i="6"/>
  <c r="BN66" i="6"/>
  <c r="BO66" i="6"/>
  <c r="BP66" i="6"/>
  <c r="BQ66" i="6"/>
  <c r="BR66" i="6"/>
  <c r="BS66" i="6"/>
  <c r="BT66" i="6"/>
  <c r="BU66" i="6"/>
  <c r="BV66" i="6"/>
  <c r="BW66" i="6"/>
  <c r="BX66" i="6"/>
  <c r="BY66" i="6"/>
  <c r="BZ66" i="6"/>
  <c r="CA66" i="6"/>
  <c r="CB66" i="6"/>
  <c r="CC66" i="6"/>
  <c r="CD66" i="6"/>
  <c r="CE66" i="6"/>
  <c r="CF66" i="6"/>
  <c r="CG66" i="6"/>
  <c r="CH66" i="6"/>
  <c r="CI66" i="6"/>
  <c r="CJ66" i="6"/>
  <c r="CK66" i="6"/>
  <c r="CL66" i="6"/>
  <c r="CM66" i="6"/>
  <c r="CN66" i="6"/>
  <c r="CO66" i="6"/>
  <c r="BN67" i="6"/>
  <c r="BO67" i="6"/>
  <c r="BP67" i="6"/>
  <c r="BQ67" i="6"/>
  <c r="BR67" i="6"/>
  <c r="BS67" i="6"/>
  <c r="BT67" i="6"/>
  <c r="BU67" i="6"/>
  <c r="BV67" i="6"/>
  <c r="BW67" i="6"/>
  <c r="BX67" i="6"/>
  <c r="BY67" i="6"/>
  <c r="BZ67" i="6"/>
  <c r="CA67" i="6"/>
  <c r="CB67" i="6"/>
  <c r="CC67" i="6"/>
  <c r="CD67" i="6"/>
  <c r="CE67" i="6"/>
  <c r="CF67" i="6"/>
  <c r="CG67" i="6"/>
  <c r="CH67" i="6"/>
  <c r="CI67" i="6"/>
  <c r="CJ67" i="6"/>
  <c r="CK67" i="6"/>
  <c r="CL67" i="6"/>
  <c r="CM67" i="6"/>
  <c r="CN67" i="6"/>
  <c r="CO67" i="6"/>
  <c r="BN68" i="6"/>
  <c r="BO68" i="6"/>
  <c r="BP68" i="6"/>
  <c r="BQ68" i="6"/>
  <c r="BR68" i="6"/>
  <c r="BS68" i="6"/>
  <c r="BT68" i="6"/>
  <c r="BU68" i="6"/>
  <c r="BV68" i="6"/>
  <c r="BW68" i="6"/>
  <c r="BX68" i="6"/>
  <c r="BY68" i="6"/>
  <c r="BZ68" i="6"/>
  <c r="CA68" i="6"/>
  <c r="CB68" i="6"/>
  <c r="CC68" i="6"/>
  <c r="CD68" i="6"/>
  <c r="CE68" i="6"/>
  <c r="CF68" i="6"/>
  <c r="CG68" i="6"/>
  <c r="CH68" i="6"/>
  <c r="CI68" i="6"/>
  <c r="CJ68" i="6"/>
  <c r="CK68" i="6"/>
  <c r="CL68" i="6"/>
  <c r="CM68" i="6"/>
  <c r="CN68" i="6"/>
  <c r="CO68" i="6"/>
  <c r="BN69" i="6"/>
  <c r="BO69" i="6"/>
  <c r="BP69" i="6"/>
  <c r="BQ69" i="6"/>
  <c r="BR69" i="6"/>
  <c r="BS69" i="6"/>
  <c r="BT69" i="6"/>
  <c r="BU69" i="6"/>
  <c r="BV69" i="6"/>
  <c r="BW69" i="6"/>
  <c r="BX69" i="6"/>
  <c r="BY69" i="6"/>
  <c r="BZ69" i="6"/>
  <c r="CA69" i="6"/>
  <c r="CB69" i="6"/>
  <c r="CC69" i="6"/>
  <c r="CD69" i="6"/>
  <c r="CE69" i="6"/>
  <c r="CF69" i="6"/>
  <c r="CG69" i="6"/>
  <c r="CH69" i="6"/>
  <c r="CI69" i="6"/>
  <c r="CJ69" i="6"/>
  <c r="CK69" i="6"/>
  <c r="CL69" i="6"/>
  <c r="CM69" i="6"/>
  <c r="CN69" i="6"/>
  <c r="CO69" i="6"/>
  <c r="BN70" i="6"/>
  <c r="BO70" i="6"/>
  <c r="BP70" i="6"/>
  <c r="BQ70" i="6"/>
  <c r="BR70" i="6"/>
  <c r="BS70" i="6"/>
  <c r="BT70" i="6"/>
  <c r="BU70" i="6"/>
  <c r="BV70" i="6"/>
  <c r="BW70" i="6"/>
  <c r="BX70" i="6"/>
  <c r="BY70" i="6"/>
  <c r="BZ70" i="6"/>
  <c r="CA70" i="6"/>
  <c r="CB70" i="6"/>
  <c r="CC70" i="6"/>
  <c r="CD70" i="6"/>
  <c r="CE70" i="6"/>
  <c r="CF70" i="6"/>
  <c r="CG70" i="6"/>
  <c r="CH70" i="6"/>
  <c r="CI70" i="6"/>
  <c r="CJ70" i="6"/>
  <c r="CK70" i="6"/>
  <c r="CL70" i="6"/>
  <c r="CM70" i="6"/>
  <c r="CN70" i="6"/>
  <c r="CO70" i="6"/>
  <c r="BN71" i="6"/>
  <c r="BO71" i="6"/>
  <c r="BP71" i="6"/>
  <c r="BQ71" i="6"/>
  <c r="BR71" i="6"/>
  <c r="BS71" i="6"/>
  <c r="BT71" i="6"/>
  <c r="BU71" i="6"/>
  <c r="BV71" i="6"/>
  <c r="BW71" i="6"/>
  <c r="BX71" i="6"/>
  <c r="BY71" i="6"/>
  <c r="BZ71" i="6"/>
  <c r="CA71" i="6"/>
  <c r="CB71" i="6"/>
  <c r="CC71" i="6"/>
  <c r="CD71" i="6"/>
  <c r="CE71" i="6"/>
  <c r="CF71" i="6"/>
  <c r="CG71" i="6"/>
  <c r="CH71" i="6"/>
  <c r="CI71" i="6"/>
  <c r="CJ71" i="6"/>
  <c r="CK71" i="6"/>
  <c r="CL71" i="6"/>
  <c r="CM71" i="6"/>
  <c r="CN71" i="6"/>
  <c r="CO71" i="6"/>
  <c r="BN72" i="6"/>
  <c r="BO72" i="6"/>
  <c r="BP72" i="6"/>
  <c r="BQ72" i="6"/>
  <c r="BR72" i="6"/>
  <c r="BS72" i="6"/>
  <c r="BT72" i="6"/>
  <c r="BU72" i="6"/>
  <c r="BV72" i="6"/>
  <c r="BW72" i="6"/>
  <c r="BX72" i="6"/>
  <c r="BY72" i="6"/>
  <c r="BZ72" i="6"/>
  <c r="CA72" i="6"/>
  <c r="CB72" i="6"/>
  <c r="CC72" i="6"/>
  <c r="CD72" i="6"/>
  <c r="CE72" i="6"/>
  <c r="CF72" i="6"/>
  <c r="CG72" i="6"/>
  <c r="CH72" i="6"/>
  <c r="CI72" i="6"/>
  <c r="CJ72" i="6"/>
  <c r="CK72" i="6"/>
  <c r="CL72" i="6"/>
  <c r="CM72" i="6"/>
  <c r="CN72" i="6"/>
  <c r="CO72" i="6"/>
  <c r="BN73" i="6"/>
  <c r="BO73" i="6"/>
  <c r="BP73" i="6"/>
  <c r="BQ73" i="6"/>
  <c r="BR73" i="6"/>
  <c r="BS73" i="6"/>
  <c r="BT73" i="6"/>
  <c r="BU73" i="6"/>
  <c r="BV73" i="6"/>
  <c r="BW73" i="6"/>
  <c r="BX73" i="6"/>
  <c r="BY73" i="6"/>
  <c r="BZ73" i="6"/>
  <c r="CA73" i="6"/>
  <c r="CB73" i="6"/>
  <c r="CC73" i="6"/>
  <c r="CD73" i="6"/>
  <c r="CE73" i="6"/>
  <c r="CF73" i="6"/>
  <c r="CG73" i="6"/>
  <c r="CH73" i="6"/>
  <c r="CI73" i="6"/>
  <c r="CJ73" i="6"/>
  <c r="CK73" i="6"/>
  <c r="CL73" i="6"/>
  <c r="CM73" i="6"/>
  <c r="CN73" i="6"/>
  <c r="CO73" i="6"/>
  <c r="BN74" i="6"/>
  <c r="BO74" i="6"/>
  <c r="BP74" i="6"/>
  <c r="BQ74" i="6"/>
  <c r="BR74" i="6"/>
  <c r="BS74" i="6"/>
  <c r="BT74" i="6"/>
  <c r="BU74" i="6"/>
  <c r="BV74" i="6"/>
  <c r="BW74" i="6"/>
  <c r="BX74" i="6"/>
  <c r="BY74" i="6"/>
  <c r="BZ74" i="6"/>
  <c r="CA74" i="6"/>
  <c r="CB74" i="6"/>
  <c r="CC74" i="6"/>
  <c r="CD74" i="6"/>
  <c r="CE74" i="6"/>
  <c r="CF74" i="6"/>
  <c r="CG74" i="6"/>
  <c r="CH74" i="6"/>
  <c r="CI74" i="6"/>
  <c r="CJ74" i="6"/>
  <c r="CK74" i="6"/>
  <c r="CL74" i="6"/>
  <c r="CM74" i="6"/>
  <c r="CN74" i="6"/>
  <c r="CO74" i="6"/>
  <c r="BN75" i="6"/>
  <c r="BO75" i="6"/>
  <c r="BP75" i="6"/>
  <c r="BQ75" i="6"/>
  <c r="BR75" i="6"/>
  <c r="BS75" i="6"/>
  <c r="BT75" i="6"/>
  <c r="BU75" i="6"/>
  <c r="BV75" i="6"/>
  <c r="BW75" i="6"/>
  <c r="BX75" i="6"/>
  <c r="BY75" i="6"/>
  <c r="BZ75" i="6"/>
  <c r="CA75" i="6"/>
  <c r="CB75" i="6"/>
  <c r="CC75" i="6"/>
  <c r="CD75" i="6"/>
  <c r="CE75" i="6"/>
  <c r="CF75" i="6"/>
  <c r="CG75" i="6"/>
  <c r="CH75" i="6"/>
  <c r="CI75" i="6"/>
  <c r="CJ75" i="6"/>
  <c r="CK75" i="6"/>
  <c r="CL75" i="6"/>
  <c r="CM75" i="6"/>
  <c r="CN75" i="6"/>
  <c r="CO75" i="6"/>
  <c r="BN76" i="6"/>
  <c r="BO76" i="6"/>
  <c r="BP76" i="6"/>
  <c r="BQ76" i="6"/>
  <c r="BR76" i="6"/>
  <c r="BS76" i="6"/>
  <c r="BT76" i="6"/>
  <c r="BU76" i="6"/>
  <c r="BV76" i="6"/>
  <c r="BW76" i="6"/>
  <c r="BX76" i="6"/>
  <c r="BY76" i="6"/>
  <c r="BZ76" i="6"/>
  <c r="CA76" i="6"/>
  <c r="CB76" i="6"/>
  <c r="CC76" i="6"/>
  <c r="CD76" i="6"/>
  <c r="CE76" i="6"/>
  <c r="CF76" i="6"/>
  <c r="CG76" i="6"/>
  <c r="CH76" i="6"/>
  <c r="CI76" i="6"/>
  <c r="CJ76" i="6"/>
  <c r="CK76" i="6"/>
  <c r="CL76" i="6"/>
  <c r="CM76" i="6"/>
  <c r="CN76" i="6"/>
  <c r="CO76" i="6"/>
  <c r="BN77" i="6"/>
  <c r="BO77" i="6"/>
  <c r="BP77" i="6"/>
  <c r="BQ77" i="6"/>
  <c r="BR77" i="6"/>
  <c r="BS77" i="6"/>
  <c r="BT77" i="6"/>
  <c r="BU77" i="6"/>
  <c r="BV77" i="6"/>
  <c r="BW77" i="6"/>
  <c r="BX77" i="6"/>
  <c r="BY77" i="6"/>
  <c r="BZ77" i="6"/>
  <c r="CA77" i="6"/>
  <c r="CB77" i="6"/>
  <c r="CC77" i="6"/>
  <c r="CD77" i="6"/>
  <c r="CE77" i="6"/>
  <c r="CF77" i="6"/>
  <c r="CG77" i="6"/>
  <c r="CH77" i="6"/>
  <c r="CI77" i="6"/>
  <c r="CJ77" i="6"/>
  <c r="CK77" i="6"/>
  <c r="CL77" i="6"/>
  <c r="CM77" i="6"/>
  <c r="CN77" i="6"/>
  <c r="CO77" i="6"/>
  <c r="BN78" i="6"/>
  <c r="BO78" i="6"/>
  <c r="BP78" i="6"/>
  <c r="BQ78" i="6"/>
  <c r="BR78" i="6"/>
  <c r="BS78" i="6"/>
  <c r="BT78" i="6"/>
  <c r="BU78" i="6"/>
  <c r="BV78" i="6"/>
  <c r="BW78" i="6"/>
  <c r="BX78" i="6"/>
  <c r="BY78" i="6"/>
  <c r="BZ78" i="6"/>
  <c r="CA78" i="6"/>
  <c r="CB78" i="6"/>
  <c r="CC78" i="6"/>
  <c r="CD78" i="6"/>
  <c r="CE78" i="6"/>
  <c r="CF78" i="6"/>
  <c r="CG78" i="6"/>
  <c r="CH78" i="6"/>
  <c r="CI78" i="6"/>
  <c r="CJ78" i="6"/>
  <c r="CK78" i="6"/>
  <c r="CL78" i="6"/>
  <c r="CM78" i="6"/>
  <c r="CN78" i="6"/>
  <c r="CO78" i="6"/>
  <c r="BN79" i="6"/>
  <c r="BO79" i="6"/>
  <c r="BP79" i="6"/>
  <c r="BQ79" i="6"/>
  <c r="BR79" i="6"/>
  <c r="BS79" i="6"/>
  <c r="BT79" i="6"/>
  <c r="BU79" i="6"/>
  <c r="BV79" i="6"/>
  <c r="BW79" i="6"/>
  <c r="BX79" i="6"/>
  <c r="BY79" i="6"/>
  <c r="BZ79" i="6"/>
  <c r="CA79" i="6"/>
  <c r="CB79" i="6"/>
  <c r="CC79" i="6"/>
  <c r="CD79" i="6"/>
  <c r="CE79" i="6"/>
  <c r="CF79" i="6"/>
  <c r="CG79" i="6"/>
  <c r="CH79" i="6"/>
  <c r="CI79" i="6"/>
  <c r="CJ79" i="6"/>
  <c r="CK79" i="6"/>
  <c r="CL79" i="6"/>
  <c r="CM79" i="6"/>
  <c r="CN79" i="6"/>
  <c r="CO79" i="6"/>
  <c r="BN80" i="6"/>
  <c r="BO80" i="6"/>
  <c r="BP80" i="6"/>
  <c r="BQ80" i="6"/>
  <c r="BR80" i="6"/>
  <c r="BS80" i="6"/>
  <c r="BT80" i="6"/>
  <c r="BU80" i="6"/>
  <c r="BV80" i="6"/>
  <c r="BW80" i="6"/>
  <c r="BX80" i="6"/>
  <c r="BY80" i="6"/>
  <c r="BZ80" i="6"/>
  <c r="CA80" i="6"/>
  <c r="CB80" i="6"/>
  <c r="CC80" i="6"/>
  <c r="CD80" i="6"/>
  <c r="CE80" i="6"/>
  <c r="CF80" i="6"/>
  <c r="CG80" i="6"/>
  <c r="CH80" i="6"/>
  <c r="CI80" i="6"/>
  <c r="CJ80" i="6"/>
  <c r="CK80" i="6"/>
  <c r="CL80" i="6"/>
  <c r="CM80" i="6"/>
  <c r="CN80" i="6"/>
  <c r="CO80" i="6"/>
  <c r="BN81" i="6"/>
  <c r="BO81" i="6"/>
  <c r="BP81" i="6"/>
  <c r="BQ81" i="6"/>
  <c r="BR81" i="6"/>
  <c r="BS81" i="6"/>
  <c r="BT81" i="6"/>
  <c r="BU81" i="6"/>
  <c r="BV81" i="6"/>
  <c r="BW81" i="6"/>
  <c r="BX81" i="6"/>
  <c r="BY81" i="6"/>
  <c r="BZ81" i="6"/>
  <c r="CA81" i="6"/>
  <c r="CB81" i="6"/>
  <c r="CC81" i="6"/>
  <c r="CD81" i="6"/>
  <c r="CE81" i="6"/>
  <c r="CF81" i="6"/>
  <c r="CG81" i="6"/>
  <c r="CH81" i="6"/>
  <c r="CI81" i="6"/>
  <c r="CJ81" i="6"/>
  <c r="CK81" i="6"/>
  <c r="CL81" i="6"/>
  <c r="CM81" i="6"/>
  <c r="CN81" i="6"/>
  <c r="CO81" i="6"/>
  <c r="BN82" i="6"/>
  <c r="BO82" i="6"/>
  <c r="BP82" i="6"/>
  <c r="BQ82" i="6"/>
  <c r="BR82" i="6"/>
  <c r="BS82" i="6"/>
  <c r="BT82" i="6"/>
  <c r="BU82" i="6"/>
  <c r="BV82" i="6"/>
  <c r="BW82" i="6"/>
  <c r="BX82" i="6"/>
  <c r="BY82" i="6"/>
  <c r="BZ82" i="6"/>
  <c r="CA82" i="6"/>
  <c r="CB82" i="6"/>
  <c r="CC82" i="6"/>
  <c r="CD82" i="6"/>
  <c r="CE82" i="6"/>
  <c r="CF82" i="6"/>
  <c r="CG82" i="6"/>
  <c r="CH82" i="6"/>
  <c r="CI82" i="6"/>
  <c r="CJ82" i="6"/>
  <c r="CK82" i="6"/>
  <c r="CL82" i="6"/>
  <c r="CM82" i="6"/>
  <c r="CN82" i="6"/>
  <c r="CO82" i="6"/>
  <c r="BN83" i="6"/>
  <c r="BO83" i="6"/>
  <c r="BP83" i="6"/>
  <c r="BQ83" i="6"/>
  <c r="BR83" i="6"/>
  <c r="BS83" i="6"/>
  <c r="BT83" i="6"/>
  <c r="BU83" i="6"/>
  <c r="BV83" i="6"/>
  <c r="BW83" i="6"/>
  <c r="BX83" i="6"/>
  <c r="BY83" i="6"/>
  <c r="BZ83" i="6"/>
  <c r="CA83" i="6"/>
  <c r="CB83" i="6"/>
  <c r="CC83" i="6"/>
  <c r="CD83" i="6"/>
  <c r="CE83" i="6"/>
  <c r="CF83" i="6"/>
  <c r="CG83" i="6"/>
  <c r="CH83" i="6"/>
  <c r="CI83" i="6"/>
  <c r="CJ83" i="6"/>
  <c r="CK83" i="6"/>
  <c r="CL83" i="6"/>
  <c r="CM83" i="6"/>
  <c r="CN83" i="6"/>
  <c r="CO83" i="6"/>
  <c r="BN84" i="6"/>
  <c r="BO84" i="6"/>
  <c r="BP84" i="6"/>
  <c r="BQ84" i="6"/>
  <c r="BR84" i="6"/>
  <c r="BS84" i="6"/>
  <c r="BT84" i="6"/>
  <c r="BU84" i="6"/>
  <c r="BV84" i="6"/>
  <c r="BW84" i="6"/>
  <c r="BX84" i="6"/>
  <c r="BY84" i="6"/>
  <c r="BZ84" i="6"/>
  <c r="CA84" i="6"/>
  <c r="CB84" i="6"/>
  <c r="CC84" i="6"/>
  <c r="CD84" i="6"/>
  <c r="CE84" i="6"/>
  <c r="CF84" i="6"/>
  <c r="CG84" i="6"/>
  <c r="CH84" i="6"/>
  <c r="CI84" i="6"/>
  <c r="CJ84" i="6"/>
  <c r="CK84" i="6"/>
  <c r="CL84" i="6"/>
  <c r="CM84" i="6"/>
  <c r="CN84" i="6"/>
  <c r="CO84" i="6"/>
  <c r="BN85" i="6"/>
  <c r="BO85" i="6"/>
  <c r="BP85" i="6"/>
  <c r="BQ85" i="6"/>
  <c r="BR85" i="6"/>
  <c r="BS85" i="6"/>
  <c r="BT85" i="6"/>
  <c r="BU85" i="6"/>
  <c r="BV85" i="6"/>
  <c r="BW85" i="6"/>
  <c r="BX85" i="6"/>
  <c r="BY85" i="6"/>
  <c r="BZ85" i="6"/>
  <c r="CA85" i="6"/>
  <c r="CB85" i="6"/>
  <c r="CC85" i="6"/>
  <c r="CD85" i="6"/>
  <c r="CE85" i="6"/>
  <c r="CF85" i="6"/>
  <c r="CG85" i="6"/>
  <c r="CH85" i="6"/>
  <c r="CI85" i="6"/>
  <c r="CJ85" i="6"/>
  <c r="CK85" i="6"/>
  <c r="CL85" i="6"/>
  <c r="CM85" i="6"/>
  <c r="CN85" i="6"/>
  <c r="CO85" i="6"/>
  <c r="BN86" i="6"/>
  <c r="BO86" i="6"/>
  <c r="BP86" i="6"/>
  <c r="BQ86" i="6"/>
  <c r="BR86" i="6"/>
  <c r="BS86" i="6"/>
  <c r="BT86" i="6"/>
  <c r="BU86" i="6"/>
  <c r="BV86" i="6"/>
  <c r="BW86" i="6"/>
  <c r="BX86" i="6"/>
  <c r="BY86" i="6"/>
  <c r="BZ86" i="6"/>
  <c r="CA86" i="6"/>
  <c r="CB86" i="6"/>
  <c r="CC86" i="6"/>
  <c r="CD86" i="6"/>
  <c r="CE86" i="6"/>
  <c r="CF86" i="6"/>
  <c r="CG86" i="6"/>
  <c r="CH86" i="6"/>
  <c r="CI86" i="6"/>
  <c r="CJ86" i="6"/>
  <c r="CK86" i="6"/>
  <c r="CL86" i="6"/>
  <c r="CM86" i="6"/>
  <c r="CN86" i="6"/>
  <c r="CO86" i="6"/>
  <c r="BN87" i="6"/>
  <c r="BO87" i="6"/>
  <c r="BP87" i="6"/>
  <c r="BQ87" i="6"/>
  <c r="BR87" i="6"/>
  <c r="BS87" i="6"/>
  <c r="BT87" i="6"/>
  <c r="BU87" i="6"/>
  <c r="BV87" i="6"/>
  <c r="BW87" i="6"/>
  <c r="BX87" i="6"/>
  <c r="BY87" i="6"/>
  <c r="BZ87" i="6"/>
  <c r="CA87" i="6"/>
  <c r="CB87" i="6"/>
  <c r="CC87" i="6"/>
  <c r="CD87" i="6"/>
  <c r="CE87" i="6"/>
  <c r="CF87" i="6"/>
  <c r="CG87" i="6"/>
  <c r="CH87" i="6"/>
  <c r="CI87" i="6"/>
  <c r="CJ87" i="6"/>
  <c r="CK87" i="6"/>
  <c r="CL87" i="6"/>
  <c r="CM87" i="6"/>
  <c r="CN87" i="6"/>
  <c r="CO87" i="6"/>
  <c r="BN88" i="6"/>
  <c r="BO88" i="6"/>
  <c r="BP88" i="6"/>
  <c r="BQ88" i="6"/>
  <c r="BR88" i="6"/>
  <c r="BS88" i="6"/>
  <c r="BT88" i="6"/>
  <c r="BU88" i="6"/>
  <c r="BV88" i="6"/>
  <c r="BW88" i="6"/>
  <c r="BX88" i="6"/>
  <c r="BY88" i="6"/>
  <c r="BZ88" i="6"/>
  <c r="CA88" i="6"/>
  <c r="CB88" i="6"/>
  <c r="CC88" i="6"/>
  <c r="CD88" i="6"/>
  <c r="CE88" i="6"/>
  <c r="CF88" i="6"/>
  <c r="CG88" i="6"/>
  <c r="CH88" i="6"/>
  <c r="CI88" i="6"/>
  <c r="CJ88" i="6"/>
  <c r="CK88" i="6"/>
  <c r="CL88" i="6"/>
  <c r="CM88" i="6"/>
  <c r="CN88" i="6"/>
  <c r="CO88" i="6"/>
  <c r="BN89" i="6"/>
  <c r="BO89" i="6"/>
  <c r="BP89" i="6"/>
  <c r="BQ89" i="6"/>
  <c r="BR89" i="6"/>
  <c r="BS89" i="6"/>
  <c r="BT89" i="6"/>
  <c r="BU89" i="6"/>
  <c r="BV89" i="6"/>
  <c r="BW89" i="6"/>
  <c r="BX89" i="6"/>
  <c r="BY89" i="6"/>
  <c r="BZ89" i="6"/>
  <c r="CA89" i="6"/>
  <c r="CB89" i="6"/>
  <c r="CC89" i="6"/>
  <c r="CD89" i="6"/>
  <c r="CE89" i="6"/>
  <c r="CF89" i="6"/>
  <c r="CG89" i="6"/>
  <c r="CH89" i="6"/>
  <c r="CI89" i="6"/>
  <c r="CJ89" i="6"/>
  <c r="CK89" i="6"/>
  <c r="CL89" i="6"/>
  <c r="CM89" i="6"/>
  <c r="CN89" i="6"/>
  <c r="CO89" i="6"/>
  <c r="BN90" i="6"/>
  <c r="BO90" i="6"/>
  <c r="BP90" i="6"/>
  <c r="BQ90" i="6"/>
  <c r="BR90" i="6"/>
  <c r="BS90" i="6"/>
  <c r="BT90" i="6"/>
  <c r="BU90" i="6"/>
  <c r="BV90" i="6"/>
  <c r="BW90" i="6"/>
  <c r="BX90" i="6"/>
  <c r="BY90" i="6"/>
  <c r="BZ90" i="6"/>
  <c r="CA90" i="6"/>
  <c r="CB90" i="6"/>
  <c r="CC90" i="6"/>
  <c r="CD90" i="6"/>
  <c r="CE90" i="6"/>
  <c r="CF90" i="6"/>
  <c r="CG90" i="6"/>
  <c r="CH90" i="6"/>
  <c r="CI90" i="6"/>
  <c r="CJ90" i="6"/>
  <c r="CK90" i="6"/>
  <c r="CL90" i="6"/>
  <c r="CM90" i="6"/>
  <c r="CN90" i="6"/>
  <c r="CO90" i="6"/>
  <c r="BN91" i="6"/>
  <c r="BO91" i="6"/>
  <c r="BP91" i="6"/>
  <c r="BQ91" i="6"/>
  <c r="BR91" i="6"/>
  <c r="BS91" i="6"/>
  <c r="BT91" i="6"/>
  <c r="BU91" i="6"/>
  <c r="BV91" i="6"/>
  <c r="BW91" i="6"/>
  <c r="BX91" i="6"/>
  <c r="BY91" i="6"/>
  <c r="BZ91" i="6"/>
  <c r="CA91" i="6"/>
  <c r="CB91" i="6"/>
  <c r="CC91" i="6"/>
  <c r="CD91" i="6"/>
  <c r="CE91" i="6"/>
  <c r="CF91" i="6"/>
  <c r="CG91" i="6"/>
  <c r="CH91" i="6"/>
  <c r="CI91" i="6"/>
  <c r="CJ91" i="6"/>
  <c r="CK91" i="6"/>
  <c r="CL91" i="6"/>
  <c r="CM91" i="6"/>
  <c r="CN91" i="6"/>
  <c r="CO91" i="6"/>
  <c r="BN92" i="6"/>
  <c r="BO92" i="6"/>
  <c r="BP92" i="6"/>
  <c r="BQ92" i="6"/>
  <c r="BR92" i="6"/>
  <c r="BS92" i="6"/>
  <c r="BT92" i="6"/>
  <c r="BU92" i="6"/>
  <c r="BV92" i="6"/>
  <c r="BW92" i="6"/>
  <c r="BX92" i="6"/>
  <c r="BY92" i="6"/>
  <c r="BZ92" i="6"/>
  <c r="CA92" i="6"/>
  <c r="CB92" i="6"/>
  <c r="CC92" i="6"/>
  <c r="CD92" i="6"/>
  <c r="CE92" i="6"/>
  <c r="CF92" i="6"/>
  <c r="CG92" i="6"/>
  <c r="CH92" i="6"/>
  <c r="CI92" i="6"/>
  <c r="CJ92" i="6"/>
  <c r="CK92" i="6"/>
  <c r="CL92" i="6"/>
  <c r="CM92" i="6"/>
  <c r="CN92" i="6"/>
  <c r="CO92" i="6"/>
  <c r="BN93" i="6"/>
  <c r="BO93" i="6"/>
  <c r="BP93" i="6"/>
  <c r="BQ93" i="6"/>
  <c r="BR93" i="6"/>
  <c r="BS93" i="6"/>
  <c r="BT93" i="6"/>
  <c r="BU93" i="6"/>
  <c r="BV93" i="6"/>
  <c r="BW93" i="6"/>
  <c r="BX93" i="6"/>
  <c r="BY93" i="6"/>
  <c r="BZ93" i="6"/>
  <c r="CA93" i="6"/>
  <c r="CB93" i="6"/>
  <c r="CC93" i="6"/>
  <c r="CD93" i="6"/>
  <c r="CE93" i="6"/>
  <c r="CF93" i="6"/>
  <c r="CG93" i="6"/>
  <c r="CH93" i="6"/>
  <c r="CI93" i="6"/>
  <c r="CJ93" i="6"/>
  <c r="CK93" i="6"/>
  <c r="CL93" i="6"/>
  <c r="CM93" i="6"/>
  <c r="CN93" i="6"/>
  <c r="CO93" i="6"/>
  <c r="BN94" i="6"/>
  <c r="BO94" i="6"/>
  <c r="BP94" i="6"/>
  <c r="BQ94" i="6"/>
  <c r="BR94" i="6"/>
  <c r="BS94" i="6"/>
  <c r="BT94" i="6"/>
  <c r="BU94" i="6"/>
  <c r="BV94" i="6"/>
  <c r="BW94" i="6"/>
  <c r="BX94" i="6"/>
  <c r="BY94" i="6"/>
  <c r="BZ94" i="6"/>
  <c r="CA94" i="6"/>
  <c r="CB94" i="6"/>
  <c r="CC94" i="6"/>
  <c r="CD94" i="6"/>
  <c r="CE94" i="6"/>
  <c r="CF94" i="6"/>
  <c r="CG94" i="6"/>
  <c r="CH94" i="6"/>
  <c r="CI94" i="6"/>
  <c r="CJ94" i="6"/>
  <c r="CK94" i="6"/>
  <c r="CL94" i="6"/>
  <c r="CM94" i="6"/>
  <c r="CN94" i="6"/>
  <c r="CO94" i="6"/>
  <c r="BN95" i="6"/>
  <c r="BO95" i="6"/>
  <c r="BP95" i="6"/>
  <c r="BQ95" i="6"/>
  <c r="BR95" i="6"/>
  <c r="BS95" i="6"/>
  <c r="BT95" i="6"/>
  <c r="BU95" i="6"/>
  <c r="BV95" i="6"/>
  <c r="BW95" i="6"/>
  <c r="BX95" i="6"/>
  <c r="BY95" i="6"/>
  <c r="BZ95" i="6"/>
  <c r="CA95" i="6"/>
  <c r="CB95" i="6"/>
  <c r="CC95" i="6"/>
  <c r="CD95" i="6"/>
  <c r="CE95" i="6"/>
  <c r="CF95" i="6"/>
  <c r="CG95" i="6"/>
  <c r="CH95" i="6"/>
  <c r="CI95" i="6"/>
  <c r="CJ95" i="6"/>
  <c r="CK95" i="6"/>
  <c r="CL95" i="6"/>
  <c r="CM95" i="6"/>
  <c r="CN95" i="6"/>
  <c r="CO95" i="6"/>
  <c r="BN96" i="6"/>
  <c r="BO96" i="6"/>
  <c r="BP96" i="6"/>
  <c r="BQ96" i="6"/>
  <c r="BR96" i="6"/>
  <c r="BS96" i="6"/>
  <c r="BT96" i="6"/>
  <c r="BU96" i="6"/>
  <c r="BV96" i="6"/>
  <c r="BW96" i="6"/>
  <c r="BX96" i="6"/>
  <c r="BY96" i="6"/>
  <c r="BZ96" i="6"/>
  <c r="CA96" i="6"/>
  <c r="CB96" i="6"/>
  <c r="CC96" i="6"/>
  <c r="CD96" i="6"/>
  <c r="CE96" i="6"/>
  <c r="CF96" i="6"/>
  <c r="CG96" i="6"/>
  <c r="CH96" i="6"/>
  <c r="CI96" i="6"/>
  <c r="CJ96" i="6"/>
  <c r="CK96" i="6"/>
  <c r="CL96" i="6"/>
  <c r="CM96" i="6"/>
  <c r="CN96" i="6"/>
  <c r="CO96" i="6"/>
  <c r="BN97" i="6"/>
  <c r="BO97" i="6"/>
  <c r="BP97" i="6"/>
  <c r="BQ97" i="6"/>
  <c r="BR97" i="6"/>
  <c r="BS97" i="6"/>
  <c r="BT97" i="6"/>
  <c r="BU97" i="6"/>
  <c r="BV97" i="6"/>
  <c r="BW97" i="6"/>
  <c r="BX97" i="6"/>
  <c r="BY97" i="6"/>
  <c r="BZ97" i="6"/>
  <c r="CA97" i="6"/>
  <c r="CB97" i="6"/>
  <c r="CC97" i="6"/>
  <c r="CD97" i="6"/>
  <c r="CE97" i="6"/>
  <c r="CF97" i="6"/>
  <c r="CG97" i="6"/>
  <c r="CH97" i="6"/>
  <c r="CI97" i="6"/>
  <c r="CJ97" i="6"/>
  <c r="CK97" i="6"/>
  <c r="CL97" i="6"/>
  <c r="CM97" i="6"/>
  <c r="CN97" i="6"/>
  <c r="CO97" i="6"/>
  <c r="BN98" i="6"/>
  <c r="BO98" i="6"/>
  <c r="BP98" i="6"/>
  <c r="BQ98" i="6"/>
  <c r="BR98" i="6"/>
  <c r="BS98" i="6"/>
  <c r="BT98" i="6"/>
  <c r="BU98" i="6"/>
  <c r="BV98" i="6"/>
  <c r="BW98" i="6"/>
  <c r="BX98" i="6"/>
  <c r="BY98" i="6"/>
  <c r="BZ98" i="6"/>
  <c r="CA98" i="6"/>
  <c r="CB98" i="6"/>
  <c r="CC98" i="6"/>
  <c r="CD98" i="6"/>
  <c r="CE98" i="6"/>
  <c r="CF98" i="6"/>
  <c r="CG98" i="6"/>
  <c r="CH98" i="6"/>
  <c r="CI98" i="6"/>
  <c r="CJ98" i="6"/>
  <c r="CK98" i="6"/>
  <c r="CL98" i="6"/>
  <c r="CM98" i="6"/>
  <c r="CN98" i="6"/>
  <c r="CO98" i="6"/>
  <c r="BN99" i="6"/>
  <c r="BO99" i="6"/>
  <c r="BP99" i="6"/>
  <c r="BQ99" i="6"/>
  <c r="BR99" i="6"/>
  <c r="BS99" i="6"/>
  <c r="BT99" i="6"/>
  <c r="BU99" i="6"/>
  <c r="BV99" i="6"/>
  <c r="BW99" i="6"/>
  <c r="BX99" i="6"/>
  <c r="BY99" i="6"/>
  <c r="BZ99" i="6"/>
  <c r="CA99" i="6"/>
  <c r="CB99" i="6"/>
  <c r="CC99" i="6"/>
  <c r="CD99" i="6"/>
  <c r="CE99" i="6"/>
  <c r="CF99" i="6"/>
  <c r="CG99" i="6"/>
  <c r="CH99" i="6"/>
  <c r="CI99" i="6"/>
  <c r="CJ99" i="6"/>
  <c r="CK99" i="6"/>
  <c r="CL99" i="6"/>
  <c r="CM99" i="6"/>
  <c r="CN99" i="6"/>
  <c r="CO99" i="6"/>
  <c r="BN100" i="6"/>
  <c r="BO100" i="6"/>
  <c r="BP100" i="6"/>
  <c r="BQ100" i="6"/>
  <c r="BR100" i="6"/>
  <c r="BS100" i="6"/>
  <c r="BT100" i="6"/>
  <c r="BU100" i="6"/>
  <c r="BV100" i="6"/>
  <c r="BW100" i="6"/>
  <c r="BX100" i="6"/>
  <c r="BY100" i="6"/>
  <c r="BZ100" i="6"/>
  <c r="CA100" i="6"/>
  <c r="CB100" i="6"/>
  <c r="CC100" i="6"/>
  <c r="CD100" i="6"/>
  <c r="CE100" i="6"/>
  <c r="CF100" i="6"/>
  <c r="CG100" i="6"/>
  <c r="CH100" i="6"/>
  <c r="CI100" i="6"/>
  <c r="CJ100" i="6"/>
  <c r="CK100" i="6"/>
  <c r="CL100" i="6"/>
  <c r="CM100" i="6"/>
  <c r="CN100" i="6"/>
  <c r="CO100" i="6"/>
  <c r="BN101" i="6"/>
  <c r="BO101" i="6"/>
  <c r="BP101" i="6"/>
  <c r="BQ101" i="6"/>
  <c r="BR101" i="6"/>
  <c r="BS101" i="6"/>
  <c r="BT101" i="6"/>
  <c r="BU101" i="6"/>
  <c r="BV101" i="6"/>
  <c r="BW101" i="6"/>
  <c r="BX101" i="6"/>
  <c r="BY101" i="6"/>
  <c r="BZ101" i="6"/>
  <c r="CA101" i="6"/>
  <c r="CB101" i="6"/>
  <c r="CC101" i="6"/>
  <c r="CD101" i="6"/>
  <c r="CE101" i="6"/>
  <c r="CF101" i="6"/>
  <c r="CG101" i="6"/>
  <c r="CH101" i="6"/>
  <c r="CI101" i="6"/>
  <c r="CJ101" i="6"/>
  <c r="CK101" i="6"/>
  <c r="CL101" i="6"/>
  <c r="CM101" i="6"/>
  <c r="CN101" i="6"/>
  <c r="CO101" i="6"/>
  <c r="BN102" i="6"/>
  <c r="BO102" i="6"/>
  <c r="BP102" i="6"/>
  <c r="BQ102" i="6"/>
  <c r="BR102" i="6"/>
  <c r="BS102" i="6"/>
  <c r="BT102" i="6"/>
  <c r="BU102" i="6"/>
  <c r="BV102" i="6"/>
  <c r="BW102" i="6"/>
  <c r="BX102" i="6"/>
  <c r="BY102" i="6"/>
  <c r="BZ102" i="6"/>
  <c r="CA102" i="6"/>
  <c r="CB102" i="6"/>
  <c r="CC102" i="6"/>
  <c r="CD102" i="6"/>
  <c r="CE102" i="6"/>
  <c r="CF102" i="6"/>
  <c r="CG102" i="6"/>
  <c r="CH102" i="6"/>
  <c r="CI102" i="6"/>
  <c r="CJ102" i="6"/>
  <c r="CK102" i="6"/>
  <c r="CL102" i="6"/>
  <c r="CM102" i="6"/>
  <c r="CN102" i="6"/>
  <c r="CO102" i="6"/>
  <c r="BN103" i="6"/>
  <c r="BO103" i="6"/>
  <c r="BP103" i="6"/>
  <c r="BQ103" i="6"/>
  <c r="BR103" i="6"/>
  <c r="BS103" i="6"/>
  <c r="BT103" i="6"/>
  <c r="BU103" i="6"/>
  <c r="BV103" i="6"/>
  <c r="BW103" i="6"/>
  <c r="BX103" i="6"/>
  <c r="BY103" i="6"/>
  <c r="BZ103" i="6"/>
  <c r="CA103" i="6"/>
  <c r="CB103" i="6"/>
  <c r="CC103" i="6"/>
  <c r="CD103" i="6"/>
  <c r="CE103" i="6"/>
  <c r="CF103" i="6"/>
  <c r="CG103" i="6"/>
  <c r="CH103" i="6"/>
  <c r="CI103" i="6"/>
  <c r="CJ103" i="6"/>
  <c r="CK103" i="6"/>
  <c r="CL103" i="6"/>
  <c r="CM103" i="6"/>
  <c r="CN103" i="6"/>
  <c r="CO103" i="6"/>
  <c r="BN104" i="6"/>
  <c r="BO104" i="6"/>
  <c r="BP104" i="6"/>
  <c r="BQ104" i="6"/>
  <c r="BR104" i="6"/>
  <c r="BS104" i="6"/>
  <c r="BT104" i="6"/>
  <c r="BU104" i="6"/>
  <c r="BV104" i="6"/>
  <c r="BW104" i="6"/>
  <c r="BX104" i="6"/>
  <c r="BY104" i="6"/>
  <c r="BZ104" i="6"/>
  <c r="CA104" i="6"/>
  <c r="CB104" i="6"/>
  <c r="CC104" i="6"/>
  <c r="CD104" i="6"/>
  <c r="CE104" i="6"/>
  <c r="CF104" i="6"/>
  <c r="CG104" i="6"/>
  <c r="CH104" i="6"/>
  <c r="CI104" i="6"/>
  <c r="CJ104" i="6"/>
  <c r="CK104" i="6"/>
  <c r="CL104" i="6"/>
  <c r="CM104" i="6"/>
  <c r="CN104" i="6"/>
  <c r="CO104" i="6"/>
  <c r="BN105" i="6"/>
  <c r="BO105" i="6"/>
  <c r="BP105" i="6"/>
  <c r="BQ105" i="6"/>
  <c r="BR105" i="6"/>
  <c r="BS105" i="6"/>
  <c r="BT105" i="6"/>
  <c r="BU105" i="6"/>
  <c r="BV105" i="6"/>
  <c r="BW105" i="6"/>
  <c r="BX105" i="6"/>
  <c r="BY105" i="6"/>
  <c r="BZ105" i="6"/>
  <c r="CA105" i="6"/>
  <c r="CB105" i="6"/>
  <c r="CC105" i="6"/>
  <c r="CD105" i="6"/>
  <c r="CE105" i="6"/>
  <c r="CF105" i="6"/>
  <c r="CG105" i="6"/>
  <c r="CH105" i="6"/>
  <c r="CI105" i="6"/>
  <c r="CJ105" i="6"/>
  <c r="CK105" i="6"/>
  <c r="CL105" i="6"/>
  <c r="CM105" i="6"/>
  <c r="CN105" i="6"/>
  <c r="CO105" i="6"/>
  <c r="BN106" i="6"/>
  <c r="BO106" i="6"/>
  <c r="BP106" i="6"/>
  <c r="BQ106" i="6"/>
  <c r="BR106" i="6"/>
  <c r="BS106" i="6"/>
  <c r="BT106" i="6"/>
  <c r="BU106" i="6"/>
  <c r="BV106" i="6"/>
  <c r="BW106" i="6"/>
  <c r="BX106" i="6"/>
  <c r="BY106" i="6"/>
  <c r="BZ106" i="6"/>
  <c r="CA106" i="6"/>
  <c r="CB106" i="6"/>
  <c r="CC106" i="6"/>
  <c r="CD106" i="6"/>
  <c r="CE106" i="6"/>
  <c r="CF106" i="6"/>
  <c r="CG106" i="6"/>
  <c r="CH106" i="6"/>
  <c r="CI106" i="6"/>
  <c r="CJ106" i="6"/>
  <c r="CK106" i="6"/>
  <c r="CL106" i="6"/>
  <c r="CM106" i="6"/>
  <c r="CN106" i="6"/>
  <c r="CO106" i="6"/>
  <c r="BN107" i="6"/>
  <c r="BO107" i="6"/>
  <c r="BP107" i="6"/>
  <c r="BQ107" i="6"/>
  <c r="BR107" i="6"/>
  <c r="BS107" i="6"/>
  <c r="BT107" i="6"/>
  <c r="BU107" i="6"/>
  <c r="BV107" i="6"/>
  <c r="BW107" i="6"/>
  <c r="BX107" i="6"/>
  <c r="BY107" i="6"/>
  <c r="BZ107" i="6"/>
  <c r="CA107" i="6"/>
  <c r="CB107" i="6"/>
  <c r="CC107" i="6"/>
  <c r="CD107" i="6"/>
  <c r="CE107" i="6"/>
  <c r="CF107" i="6"/>
  <c r="CG107" i="6"/>
  <c r="CH107" i="6"/>
  <c r="CI107" i="6"/>
  <c r="CJ107" i="6"/>
  <c r="CK107" i="6"/>
  <c r="CL107" i="6"/>
  <c r="CM107" i="6"/>
  <c r="CN107" i="6"/>
  <c r="CO107" i="6"/>
  <c r="BN108" i="6"/>
  <c r="BO108" i="6"/>
  <c r="BP108" i="6"/>
  <c r="BQ108" i="6"/>
  <c r="BR108" i="6"/>
  <c r="BS108" i="6"/>
  <c r="BT108" i="6"/>
  <c r="BU108" i="6"/>
  <c r="BV108" i="6"/>
  <c r="BW108" i="6"/>
  <c r="BX108" i="6"/>
  <c r="BY108" i="6"/>
  <c r="BZ108" i="6"/>
  <c r="CA108" i="6"/>
  <c r="CB108" i="6"/>
  <c r="CC108" i="6"/>
  <c r="CD108" i="6"/>
  <c r="CE108" i="6"/>
  <c r="CF108" i="6"/>
  <c r="CG108" i="6"/>
  <c r="CH108" i="6"/>
  <c r="CI108" i="6"/>
  <c r="CJ108" i="6"/>
  <c r="CK108" i="6"/>
  <c r="CL108" i="6"/>
  <c r="CM108" i="6"/>
  <c r="CN108" i="6"/>
  <c r="CO108" i="6"/>
  <c r="BN109" i="6"/>
  <c r="BO109" i="6"/>
  <c r="BP109" i="6"/>
  <c r="BQ109" i="6"/>
  <c r="BR109" i="6"/>
  <c r="BS109" i="6"/>
  <c r="BT109" i="6"/>
  <c r="BU109" i="6"/>
  <c r="BV109" i="6"/>
  <c r="BW109" i="6"/>
  <c r="BX109" i="6"/>
  <c r="BY109" i="6"/>
  <c r="BZ109" i="6"/>
  <c r="CA109" i="6"/>
  <c r="CB109" i="6"/>
  <c r="CC109" i="6"/>
  <c r="CD109" i="6"/>
  <c r="CE109" i="6"/>
  <c r="CF109" i="6"/>
  <c r="CG109" i="6"/>
  <c r="CH109" i="6"/>
  <c r="CI109" i="6"/>
  <c r="CJ109" i="6"/>
  <c r="CK109" i="6"/>
  <c r="CL109" i="6"/>
  <c r="CM109" i="6"/>
  <c r="CN109" i="6"/>
  <c r="CO109" i="6"/>
  <c r="BN110" i="6"/>
  <c r="BO110" i="6"/>
  <c r="BP110" i="6"/>
  <c r="BQ110" i="6"/>
  <c r="BR110" i="6"/>
  <c r="BS110" i="6"/>
  <c r="BT110" i="6"/>
  <c r="BU110" i="6"/>
  <c r="BV110" i="6"/>
  <c r="BW110" i="6"/>
  <c r="BX110" i="6"/>
  <c r="BY110" i="6"/>
  <c r="BZ110" i="6"/>
  <c r="CA110" i="6"/>
  <c r="CB110" i="6"/>
  <c r="CC110" i="6"/>
  <c r="CD110" i="6"/>
  <c r="CE110" i="6"/>
  <c r="CF110" i="6"/>
  <c r="CG110" i="6"/>
  <c r="CH110" i="6"/>
  <c r="CI110" i="6"/>
  <c r="CJ110" i="6"/>
  <c r="CK110" i="6"/>
  <c r="CL110" i="6"/>
  <c r="CM110" i="6"/>
  <c r="CN110" i="6"/>
  <c r="CO110" i="6"/>
  <c r="BN111" i="6"/>
  <c r="BO111" i="6"/>
  <c r="BP111" i="6"/>
  <c r="BQ111" i="6"/>
  <c r="BR111" i="6"/>
  <c r="BS111" i="6"/>
  <c r="BT111" i="6"/>
  <c r="BU111" i="6"/>
  <c r="BV111" i="6"/>
  <c r="BW111" i="6"/>
  <c r="BX111" i="6"/>
  <c r="BY111" i="6"/>
  <c r="BZ111" i="6"/>
  <c r="CA111" i="6"/>
  <c r="CB111" i="6"/>
  <c r="CC111" i="6"/>
  <c r="CD111" i="6"/>
  <c r="CE111" i="6"/>
  <c r="CF111" i="6"/>
  <c r="CG111" i="6"/>
  <c r="CH111" i="6"/>
  <c r="CI111" i="6"/>
  <c r="CJ111" i="6"/>
  <c r="CK111" i="6"/>
  <c r="CL111" i="6"/>
  <c r="CM111" i="6"/>
  <c r="CN111" i="6"/>
  <c r="CO111" i="6"/>
  <c r="BN112" i="6"/>
  <c r="BO112" i="6"/>
  <c r="BP112" i="6"/>
  <c r="BQ112" i="6"/>
  <c r="BR112" i="6"/>
  <c r="BS112" i="6"/>
  <c r="BT112" i="6"/>
  <c r="BU112" i="6"/>
  <c r="BV112" i="6"/>
  <c r="BW112" i="6"/>
  <c r="BX112" i="6"/>
  <c r="BY112" i="6"/>
  <c r="BZ112" i="6"/>
  <c r="CA112" i="6"/>
  <c r="CB112" i="6"/>
  <c r="CC112" i="6"/>
  <c r="CD112" i="6"/>
  <c r="CE112" i="6"/>
  <c r="CF112" i="6"/>
  <c r="CG112" i="6"/>
  <c r="CH112" i="6"/>
  <c r="CI112" i="6"/>
  <c r="CJ112" i="6"/>
  <c r="CK112" i="6"/>
  <c r="CL112" i="6"/>
  <c r="CM112" i="6"/>
  <c r="CN112" i="6"/>
  <c r="CO112" i="6"/>
  <c r="BN113" i="6"/>
  <c r="BO113" i="6"/>
  <c r="BP113" i="6"/>
  <c r="BQ113" i="6"/>
  <c r="BR113" i="6"/>
  <c r="BS113" i="6"/>
  <c r="BT113" i="6"/>
  <c r="BU113" i="6"/>
  <c r="BV113" i="6"/>
  <c r="BW113" i="6"/>
  <c r="BX113" i="6"/>
  <c r="BY113" i="6"/>
  <c r="BZ113" i="6"/>
  <c r="CA113" i="6"/>
  <c r="CB113" i="6"/>
  <c r="CC113" i="6"/>
  <c r="CD113" i="6"/>
  <c r="CE113" i="6"/>
  <c r="CF113" i="6"/>
  <c r="CG113" i="6"/>
  <c r="CH113" i="6"/>
  <c r="CI113" i="6"/>
  <c r="CJ113" i="6"/>
  <c r="CK113" i="6"/>
  <c r="CL113" i="6"/>
  <c r="CM113" i="6"/>
  <c r="CN113" i="6"/>
  <c r="CO113" i="6"/>
  <c r="BN114" i="6"/>
  <c r="BO114" i="6"/>
  <c r="BP114" i="6"/>
  <c r="BQ114" i="6"/>
  <c r="BR114" i="6"/>
  <c r="BS114" i="6"/>
  <c r="BT114" i="6"/>
  <c r="BU114" i="6"/>
  <c r="BV114" i="6"/>
  <c r="BW114" i="6"/>
  <c r="BX114" i="6"/>
  <c r="BY114" i="6"/>
  <c r="BZ114" i="6"/>
  <c r="CA114" i="6"/>
  <c r="CB114" i="6"/>
  <c r="CC114" i="6"/>
  <c r="CD114" i="6"/>
  <c r="CE114" i="6"/>
  <c r="CF114" i="6"/>
  <c r="CG114" i="6"/>
  <c r="CH114" i="6"/>
  <c r="CI114" i="6"/>
  <c r="CJ114" i="6"/>
  <c r="CK114" i="6"/>
  <c r="CL114" i="6"/>
  <c r="CM114" i="6"/>
  <c r="CN114" i="6"/>
  <c r="CO114" i="6"/>
  <c r="BN115" i="6"/>
  <c r="BO115" i="6"/>
  <c r="BP115" i="6"/>
  <c r="BQ115" i="6"/>
  <c r="BR115" i="6"/>
  <c r="BS115" i="6"/>
  <c r="BT115" i="6"/>
  <c r="BU115" i="6"/>
  <c r="BV115" i="6"/>
  <c r="BW115" i="6"/>
  <c r="BX115" i="6"/>
  <c r="BY115" i="6"/>
  <c r="BZ115" i="6"/>
  <c r="CA115" i="6"/>
  <c r="CB115" i="6"/>
  <c r="CC115" i="6"/>
  <c r="CD115" i="6"/>
  <c r="CE115" i="6"/>
  <c r="CF115" i="6"/>
  <c r="CG115" i="6"/>
  <c r="CH115" i="6"/>
  <c r="CI115" i="6"/>
  <c r="CJ115" i="6"/>
  <c r="CK115" i="6"/>
  <c r="CL115" i="6"/>
  <c r="CM115" i="6"/>
  <c r="CN115" i="6"/>
  <c r="CO115" i="6"/>
  <c r="BN116" i="6"/>
  <c r="BO116" i="6"/>
  <c r="BP116" i="6"/>
  <c r="BQ116" i="6"/>
  <c r="BR116" i="6"/>
  <c r="BS116" i="6"/>
  <c r="BT116" i="6"/>
  <c r="BU116" i="6"/>
  <c r="BV116" i="6"/>
  <c r="BW116" i="6"/>
  <c r="BX116" i="6"/>
  <c r="BY116" i="6"/>
  <c r="BZ116" i="6"/>
  <c r="CA116" i="6"/>
  <c r="CB116" i="6"/>
  <c r="CC116" i="6"/>
  <c r="CD116" i="6"/>
  <c r="CE116" i="6"/>
  <c r="CF116" i="6"/>
  <c r="CG116" i="6"/>
  <c r="CH116" i="6"/>
  <c r="CI116" i="6"/>
  <c r="CJ116" i="6"/>
  <c r="CK116" i="6"/>
  <c r="CL116" i="6"/>
  <c r="CM116" i="6"/>
  <c r="CN116" i="6"/>
  <c r="CO116" i="6"/>
  <c r="BN117" i="6"/>
  <c r="BO117" i="6"/>
  <c r="BP117" i="6"/>
  <c r="BQ117" i="6"/>
  <c r="BR117" i="6"/>
  <c r="BS117" i="6"/>
  <c r="BT117" i="6"/>
  <c r="BU117" i="6"/>
  <c r="BV117" i="6"/>
  <c r="BW117" i="6"/>
  <c r="BX117" i="6"/>
  <c r="BY117" i="6"/>
  <c r="BZ117" i="6"/>
  <c r="CA117" i="6"/>
  <c r="CB117" i="6"/>
  <c r="CC117" i="6"/>
  <c r="CD117" i="6"/>
  <c r="CE117" i="6"/>
  <c r="CF117" i="6"/>
  <c r="CG117" i="6"/>
  <c r="CH117" i="6"/>
  <c r="CI117" i="6"/>
  <c r="CJ117" i="6"/>
  <c r="CK117" i="6"/>
  <c r="CL117" i="6"/>
  <c r="CM117" i="6"/>
  <c r="CN117" i="6"/>
  <c r="CO117" i="6"/>
  <c r="BN118" i="6"/>
  <c r="BO118" i="6"/>
  <c r="BP118" i="6"/>
  <c r="BQ118" i="6"/>
  <c r="BR118" i="6"/>
  <c r="BS118" i="6"/>
  <c r="BT118" i="6"/>
  <c r="BU118" i="6"/>
  <c r="BV118" i="6"/>
  <c r="BW118" i="6"/>
  <c r="BX118" i="6"/>
  <c r="BY118" i="6"/>
  <c r="BZ118" i="6"/>
  <c r="CA118" i="6"/>
  <c r="CB118" i="6"/>
  <c r="CC118" i="6"/>
  <c r="CD118" i="6"/>
  <c r="CE118" i="6"/>
  <c r="CF118" i="6"/>
  <c r="CG118" i="6"/>
  <c r="CH118" i="6"/>
  <c r="CI118" i="6"/>
  <c r="CJ118" i="6"/>
  <c r="CK118" i="6"/>
  <c r="CL118" i="6"/>
  <c r="CM118" i="6"/>
  <c r="CN118" i="6"/>
  <c r="CO118" i="6"/>
  <c r="BN119" i="6"/>
  <c r="BO119" i="6"/>
  <c r="BP119" i="6"/>
  <c r="BQ119" i="6"/>
  <c r="BR119" i="6"/>
  <c r="BS119" i="6"/>
  <c r="BT119" i="6"/>
  <c r="BU119" i="6"/>
  <c r="BV119" i="6"/>
  <c r="BW119" i="6"/>
  <c r="BX119" i="6"/>
  <c r="BY119" i="6"/>
  <c r="BZ119" i="6"/>
  <c r="CA119" i="6"/>
  <c r="CB119" i="6"/>
  <c r="CC119" i="6"/>
  <c r="CD119" i="6"/>
  <c r="CE119" i="6"/>
  <c r="CF119" i="6"/>
  <c r="CG119" i="6"/>
  <c r="CH119" i="6"/>
  <c r="CI119" i="6"/>
  <c r="CJ119" i="6"/>
  <c r="CK119" i="6"/>
  <c r="CL119" i="6"/>
  <c r="CM119" i="6"/>
  <c r="CN119" i="6"/>
  <c r="CO119" i="6"/>
  <c r="BN120" i="6"/>
  <c r="BO120" i="6"/>
  <c r="BP120" i="6"/>
  <c r="BQ120" i="6"/>
  <c r="BR120" i="6"/>
  <c r="BS120" i="6"/>
  <c r="BT120" i="6"/>
  <c r="BU120" i="6"/>
  <c r="BV120" i="6"/>
  <c r="BW120" i="6"/>
  <c r="BX120" i="6"/>
  <c r="BY120" i="6"/>
  <c r="BZ120" i="6"/>
  <c r="CA120" i="6"/>
  <c r="CB120" i="6"/>
  <c r="CC120" i="6"/>
  <c r="CD120" i="6"/>
  <c r="CE120" i="6"/>
  <c r="CF120" i="6"/>
  <c r="CG120" i="6"/>
  <c r="CH120" i="6"/>
  <c r="CI120" i="6"/>
  <c r="CJ120" i="6"/>
  <c r="CK120" i="6"/>
  <c r="CL120" i="6"/>
  <c r="CM120" i="6"/>
  <c r="CN120" i="6"/>
  <c r="CO120" i="6"/>
  <c r="BN121" i="6"/>
  <c r="BO121" i="6"/>
  <c r="BP121" i="6"/>
  <c r="BQ121" i="6"/>
  <c r="BR121" i="6"/>
  <c r="BS121" i="6"/>
  <c r="BT121" i="6"/>
  <c r="BU121" i="6"/>
  <c r="BV121" i="6"/>
  <c r="BW121" i="6"/>
  <c r="BX121" i="6"/>
  <c r="BY121" i="6"/>
  <c r="BZ121" i="6"/>
  <c r="CA121" i="6"/>
  <c r="CB121" i="6"/>
  <c r="CC121" i="6"/>
  <c r="CD121" i="6"/>
  <c r="CE121" i="6"/>
  <c r="CF121" i="6"/>
  <c r="CG121" i="6"/>
  <c r="CH121" i="6"/>
  <c r="CI121" i="6"/>
  <c r="CJ121" i="6"/>
  <c r="CK121" i="6"/>
  <c r="CL121" i="6"/>
  <c r="CM121" i="6"/>
  <c r="CN121" i="6"/>
  <c r="CO121" i="6"/>
  <c r="BN122" i="6"/>
  <c r="BO122" i="6"/>
  <c r="BP122" i="6"/>
  <c r="BQ122" i="6"/>
  <c r="BR122" i="6"/>
  <c r="BS122" i="6"/>
  <c r="BT122" i="6"/>
  <c r="BU122" i="6"/>
  <c r="BV122" i="6"/>
  <c r="BW122" i="6"/>
  <c r="BX122" i="6"/>
  <c r="BY122" i="6"/>
  <c r="BZ122" i="6"/>
  <c r="CA122" i="6"/>
  <c r="CB122" i="6"/>
  <c r="CC122" i="6"/>
  <c r="CD122" i="6"/>
  <c r="CE122" i="6"/>
  <c r="CF122" i="6"/>
  <c r="CG122" i="6"/>
  <c r="CH122" i="6"/>
  <c r="CI122" i="6"/>
  <c r="CJ122" i="6"/>
  <c r="CK122" i="6"/>
  <c r="CL122" i="6"/>
  <c r="CM122" i="6"/>
  <c r="CN122" i="6"/>
  <c r="CO122" i="6"/>
  <c r="BN123" i="6"/>
  <c r="BO123" i="6"/>
  <c r="BP123" i="6"/>
  <c r="BQ123" i="6"/>
  <c r="BR123" i="6"/>
  <c r="BS123" i="6"/>
  <c r="BT123" i="6"/>
  <c r="BU123" i="6"/>
  <c r="BV123" i="6"/>
  <c r="BW123" i="6"/>
  <c r="BX123" i="6"/>
  <c r="BY123" i="6"/>
  <c r="BZ123" i="6"/>
  <c r="CA123" i="6"/>
  <c r="CB123" i="6"/>
  <c r="CC123" i="6"/>
  <c r="CD123" i="6"/>
  <c r="CE123" i="6"/>
  <c r="CF123" i="6"/>
  <c r="CG123" i="6"/>
  <c r="CH123" i="6"/>
  <c r="CI123" i="6"/>
  <c r="CJ123" i="6"/>
  <c r="CK123" i="6"/>
  <c r="CL123" i="6"/>
  <c r="CM123" i="6"/>
  <c r="CN123" i="6"/>
  <c r="CO123" i="6"/>
  <c r="BN124" i="6"/>
  <c r="BO124" i="6"/>
  <c r="BP124" i="6"/>
  <c r="BQ124" i="6"/>
  <c r="BR124" i="6"/>
  <c r="BS124" i="6"/>
  <c r="BT124" i="6"/>
  <c r="BU124" i="6"/>
  <c r="BV124" i="6"/>
  <c r="BW124" i="6"/>
  <c r="BX124" i="6"/>
  <c r="BY124" i="6"/>
  <c r="BZ124" i="6"/>
  <c r="CA124" i="6"/>
  <c r="CB124" i="6"/>
  <c r="CC124" i="6"/>
  <c r="CD124" i="6"/>
  <c r="CE124" i="6"/>
  <c r="CF124" i="6"/>
  <c r="CG124" i="6"/>
  <c r="CH124" i="6"/>
  <c r="CI124" i="6"/>
  <c r="CJ124" i="6"/>
  <c r="CK124" i="6"/>
  <c r="CL124" i="6"/>
  <c r="CM124" i="6"/>
  <c r="CN124" i="6"/>
  <c r="CO124" i="6"/>
  <c r="BN125" i="6"/>
  <c r="BO125" i="6"/>
  <c r="BP125" i="6"/>
  <c r="BQ125" i="6"/>
  <c r="BR125" i="6"/>
  <c r="BS125" i="6"/>
  <c r="BT125" i="6"/>
  <c r="BU125" i="6"/>
  <c r="BV125" i="6"/>
  <c r="BW125" i="6"/>
  <c r="BX125" i="6"/>
  <c r="BY125" i="6"/>
  <c r="BZ125" i="6"/>
  <c r="CA125" i="6"/>
  <c r="CB125" i="6"/>
  <c r="CC125" i="6"/>
  <c r="CD125" i="6"/>
  <c r="CE125" i="6"/>
  <c r="CF125" i="6"/>
  <c r="CG125" i="6"/>
  <c r="CH125" i="6"/>
  <c r="CI125" i="6"/>
  <c r="CJ125" i="6"/>
  <c r="CK125" i="6"/>
  <c r="CL125" i="6"/>
  <c r="CM125" i="6"/>
  <c r="CN125" i="6"/>
  <c r="CO125" i="6"/>
  <c r="BN126" i="6"/>
  <c r="BO126" i="6"/>
  <c r="BP126" i="6"/>
  <c r="BQ126" i="6"/>
  <c r="BR126" i="6"/>
  <c r="BS126" i="6"/>
  <c r="BT126" i="6"/>
  <c r="BU126" i="6"/>
  <c r="BV126" i="6"/>
  <c r="BW126" i="6"/>
  <c r="BX126" i="6"/>
  <c r="BY126" i="6"/>
  <c r="BZ126" i="6"/>
  <c r="CA126" i="6"/>
  <c r="CB126" i="6"/>
  <c r="CC126" i="6"/>
  <c r="CD126" i="6"/>
  <c r="CE126" i="6"/>
  <c r="CF126" i="6"/>
  <c r="CG126" i="6"/>
  <c r="CH126" i="6"/>
  <c r="CI126" i="6"/>
  <c r="CJ126" i="6"/>
  <c r="CK126" i="6"/>
  <c r="CL126" i="6"/>
  <c r="CM126" i="6"/>
  <c r="CN126" i="6"/>
  <c r="CO126" i="6"/>
  <c r="BN127" i="6"/>
  <c r="BO127" i="6"/>
  <c r="BP127" i="6"/>
  <c r="BQ127" i="6"/>
  <c r="BR127" i="6"/>
  <c r="BS127" i="6"/>
  <c r="BT127" i="6"/>
  <c r="BU127" i="6"/>
  <c r="BV127" i="6"/>
  <c r="BW127" i="6"/>
  <c r="BX127" i="6"/>
  <c r="BY127" i="6"/>
  <c r="BZ127" i="6"/>
  <c r="CA127" i="6"/>
  <c r="CB127" i="6"/>
  <c r="CC127" i="6"/>
  <c r="CD127" i="6"/>
  <c r="CE127" i="6"/>
  <c r="CF127" i="6"/>
  <c r="CG127" i="6"/>
  <c r="CH127" i="6"/>
  <c r="CI127" i="6"/>
  <c r="CJ127" i="6"/>
  <c r="CK127" i="6"/>
  <c r="CL127" i="6"/>
  <c r="CM127" i="6"/>
  <c r="CN127" i="6"/>
  <c r="CO127" i="6"/>
  <c r="BN128" i="6"/>
  <c r="BO128" i="6"/>
  <c r="BP128" i="6"/>
  <c r="BQ128" i="6"/>
  <c r="BR128" i="6"/>
  <c r="BS128" i="6"/>
  <c r="BT128" i="6"/>
  <c r="BU128" i="6"/>
  <c r="BV128" i="6"/>
  <c r="BW128" i="6"/>
  <c r="BX128" i="6"/>
  <c r="BY128" i="6"/>
  <c r="BZ128" i="6"/>
  <c r="CA128" i="6"/>
  <c r="CB128" i="6"/>
  <c r="CC128" i="6"/>
  <c r="CD128" i="6"/>
  <c r="CE128" i="6"/>
  <c r="CF128" i="6"/>
  <c r="CG128" i="6"/>
  <c r="CH128" i="6"/>
  <c r="CI128" i="6"/>
  <c r="CJ128" i="6"/>
  <c r="CK128" i="6"/>
  <c r="CL128" i="6"/>
  <c r="CM128" i="6"/>
  <c r="CN128" i="6"/>
  <c r="CO128" i="6"/>
  <c r="BN129" i="6"/>
  <c r="BO129" i="6"/>
  <c r="BP129" i="6"/>
  <c r="BQ129" i="6"/>
  <c r="BR129" i="6"/>
  <c r="BS129" i="6"/>
  <c r="BT129" i="6"/>
  <c r="BU129" i="6"/>
  <c r="BV129" i="6"/>
  <c r="BW129" i="6"/>
  <c r="BX129" i="6"/>
  <c r="BY129" i="6"/>
  <c r="BZ129" i="6"/>
  <c r="CA129" i="6"/>
  <c r="CB129" i="6"/>
  <c r="CC129" i="6"/>
  <c r="CD129" i="6"/>
  <c r="CE129" i="6"/>
  <c r="CF129" i="6"/>
  <c r="CG129" i="6"/>
  <c r="CH129" i="6"/>
  <c r="CI129" i="6"/>
  <c r="CJ129" i="6"/>
  <c r="CK129" i="6"/>
  <c r="CL129" i="6"/>
  <c r="CM129" i="6"/>
  <c r="CN129" i="6"/>
  <c r="CO129" i="6"/>
  <c r="BN130" i="6"/>
  <c r="BO130" i="6"/>
  <c r="BP130" i="6"/>
  <c r="BQ130" i="6"/>
  <c r="BR130" i="6"/>
  <c r="BS130" i="6"/>
  <c r="BT130" i="6"/>
  <c r="BU130" i="6"/>
  <c r="BV130" i="6"/>
  <c r="BW130" i="6"/>
  <c r="BX130" i="6"/>
  <c r="BY130" i="6"/>
  <c r="BZ130" i="6"/>
  <c r="CA130" i="6"/>
  <c r="CB130" i="6"/>
  <c r="CC130" i="6"/>
  <c r="CD130" i="6"/>
  <c r="CE130" i="6"/>
  <c r="CF130" i="6"/>
  <c r="CG130" i="6"/>
  <c r="CH130" i="6"/>
  <c r="CI130" i="6"/>
  <c r="CJ130" i="6"/>
  <c r="CK130" i="6"/>
  <c r="CL130" i="6"/>
  <c r="CM130" i="6"/>
  <c r="CN130" i="6"/>
  <c r="CO130" i="6"/>
  <c r="BN131" i="6"/>
  <c r="BO131" i="6"/>
  <c r="BP131" i="6"/>
  <c r="BQ131" i="6"/>
  <c r="BR131" i="6"/>
  <c r="BS131" i="6"/>
  <c r="BT131" i="6"/>
  <c r="BU131" i="6"/>
  <c r="BV131" i="6"/>
  <c r="BW131" i="6"/>
  <c r="BX131" i="6"/>
  <c r="BY131" i="6"/>
  <c r="BZ131" i="6"/>
  <c r="CA131" i="6"/>
  <c r="CB131" i="6"/>
  <c r="CC131" i="6"/>
  <c r="CD131" i="6"/>
  <c r="CE131" i="6"/>
  <c r="CF131" i="6"/>
  <c r="CG131" i="6"/>
  <c r="CH131" i="6"/>
  <c r="CI131" i="6"/>
  <c r="CJ131" i="6"/>
  <c r="CK131" i="6"/>
  <c r="CL131" i="6"/>
  <c r="CM131" i="6"/>
  <c r="CN131" i="6"/>
  <c r="CO131" i="6"/>
  <c r="BN132" i="6"/>
  <c r="BO132" i="6"/>
  <c r="BP132" i="6"/>
  <c r="BQ132" i="6"/>
  <c r="BR132" i="6"/>
  <c r="BS132" i="6"/>
  <c r="BT132" i="6"/>
  <c r="BU132" i="6"/>
  <c r="BV132" i="6"/>
  <c r="BW132" i="6"/>
  <c r="BX132" i="6"/>
  <c r="BY132" i="6"/>
  <c r="BZ132" i="6"/>
  <c r="CA132" i="6"/>
  <c r="CB132" i="6"/>
  <c r="CC132" i="6"/>
  <c r="CD132" i="6"/>
  <c r="CE132" i="6"/>
  <c r="CF132" i="6"/>
  <c r="CG132" i="6"/>
  <c r="CH132" i="6"/>
  <c r="CI132" i="6"/>
  <c r="CJ132" i="6"/>
  <c r="CK132" i="6"/>
  <c r="CL132" i="6"/>
  <c r="CM132" i="6"/>
  <c r="CN132" i="6"/>
  <c r="CO132" i="6"/>
  <c r="BN133" i="6"/>
  <c r="BO133" i="6"/>
  <c r="BP133" i="6"/>
  <c r="BQ133" i="6"/>
  <c r="BR133" i="6"/>
  <c r="BS133" i="6"/>
  <c r="BT133" i="6"/>
  <c r="BU133" i="6"/>
  <c r="BV133" i="6"/>
  <c r="BW133" i="6"/>
  <c r="BX133" i="6"/>
  <c r="BY133" i="6"/>
  <c r="BZ133" i="6"/>
  <c r="CA133" i="6"/>
  <c r="CB133" i="6"/>
  <c r="CC133" i="6"/>
  <c r="CD133" i="6"/>
  <c r="CE133" i="6"/>
  <c r="CF133" i="6"/>
  <c r="CG133" i="6"/>
  <c r="CH133" i="6"/>
  <c r="CI133" i="6"/>
  <c r="CJ133" i="6"/>
  <c r="CK133" i="6"/>
  <c r="CL133" i="6"/>
  <c r="CM133" i="6"/>
  <c r="CN133" i="6"/>
  <c r="CO133" i="6"/>
  <c r="BN134" i="6"/>
  <c r="BO134" i="6"/>
  <c r="BP134" i="6"/>
  <c r="BQ134" i="6"/>
  <c r="BR134" i="6"/>
  <c r="BS134" i="6"/>
  <c r="BT134" i="6"/>
  <c r="BU134" i="6"/>
  <c r="BV134" i="6"/>
  <c r="BW134" i="6"/>
  <c r="BX134" i="6"/>
  <c r="BY134" i="6"/>
  <c r="BZ134" i="6"/>
  <c r="CA134" i="6"/>
  <c r="CB134" i="6"/>
  <c r="CC134" i="6"/>
  <c r="CD134" i="6"/>
  <c r="CE134" i="6"/>
  <c r="CF134" i="6"/>
  <c r="CG134" i="6"/>
  <c r="CH134" i="6"/>
  <c r="CI134" i="6"/>
  <c r="CJ134" i="6"/>
  <c r="CK134" i="6"/>
  <c r="CL134" i="6"/>
  <c r="CM134" i="6"/>
  <c r="CN134" i="6"/>
  <c r="CO134" i="6"/>
  <c r="BN135" i="6"/>
  <c r="BO135" i="6"/>
  <c r="BP135" i="6"/>
  <c r="BQ135" i="6"/>
  <c r="BR135" i="6"/>
  <c r="BS135" i="6"/>
  <c r="BT135" i="6"/>
  <c r="BU135" i="6"/>
  <c r="BV135" i="6"/>
  <c r="BW135" i="6"/>
  <c r="BX135" i="6"/>
  <c r="BY135" i="6"/>
  <c r="BZ135" i="6"/>
  <c r="CA135" i="6"/>
  <c r="CB135" i="6"/>
  <c r="CC135" i="6"/>
  <c r="CD135" i="6"/>
  <c r="CE135" i="6"/>
  <c r="CF135" i="6"/>
  <c r="CG135" i="6"/>
  <c r="CH135" i="6"/>
  <c r="CI135" i="6"/>
  <c r="CJ135" i="6"/>
  <c r="CK135" i="6"/>
  <c r="CL135" i="6"/>
  <c r="CM135" i="6"/>
  <c r="CN135" i="6"/>
  <c r="CO135" i="6"/>
  <c r="BN136" i="6"/>
  <c r="BO136" i="6"/>
  <c r="BP136" i="6"/>
  <c r="BQ136" i="6"/>
  <c r="BR136" i="6"/>
  <c r="BS136" i="6"/>
  <c r="BT136" i="6"/>
  <c r="BU136" i="6"/>
  <c r="BV136" i="6"/>
  <c r="BW136" i="6"/>
  <c r="BX136" i="6"/>
  <c r="BY136" i="6"/>
  <c r="BZ136" i="6"/>
  <c r="CA136" i="6"/>
  <c r="CB136" i="6"/>
  <c r="CC136" i="6"/>
  <c r="CD136" i="6"/>
  <c r="CE136" i="6"/>
  <c r="CF136" i="6"/>
  <c r="CG136" i="6"/>
  <c r="CH136" i="6"/>
  <c r="CI136" i="6"/>
  <c r="CJ136" i="6"/>
  <c r="CK136" i="6"/>
  <c r="CL136" i="6"/>
  <c r="CM136" i="6"/>
  <c r="CN136" i="6"/>
  <c r="CO136" i="6"/>
  <c r="BN137" i="6"/>
  <c r="BO137" i="6"/>
  <c r="BP137" i="6"/>
  <c r="BQ137" i="6"/>
  <c r="BR137" i="6"/>
  <c r="BS137" i="6"/>
  <c r="BT137" i="6"/>
  <c r="BU137" i="6"/>
  <c r="BV137" i="6"/>
  <c r="BW137" i="6"/>
  <c r="BX137" i="6"/>
  <c r="BY137" i="6"/>
  <c r="BZ137" i="6"/>
  <c r="CA137" i="6"/>
  <c r="CB137" i="6"/>
  <c r="CC137" i="6"/>
  <c r="CD137" i="6"/>
  <c r="CE137" i="6"/>
  <c r="CF137" i="6"/>
  <c r="CG137" i="6"/>
  <c r="CH137" i="6"/>
  <c r="CI137" i="6"/>
  <c r="CJ137" i="6"/>
  <c r="CK137" i="6"/>
  <c r="CL137" i="6"/>
  <c r="CM137" i="6"/>
  <c r="CN137" i="6"/>
  <c r="CO137" i="6"/>
  <c r="BN138" i="6"/>
  <c r="BO138" i="6"/>
  <c r="BP138" i="6"/>
  <c r="BQ138" i="6"/>
  <c r="BR138" i="6"/>
  <c r="BS138" i="6"/>
  <c r="BT138" i="6"/>
  <c r="BU138" i="6"/>
  <c r="BV138" i="6"/>
  <c r="BW138" i="6"/>
  <c r="BX138" i="6"/>
  <c r="BY138" i="6"/>
  <c r="BZ138" i="6"/>
  <c r="CA138" i="6"/>
  <c r="CB138" i="6"/>
  <c r="CC138" i="6"/>
  <c r="CD138" i="6"/>
  <c r="CE138" i="6"/>
  <c r="CF138" i="6"/>
  <c r="CG138" i="6"/>
  <c r="CH138" i="6"/>
  <c r="CI138" i="6"/>
  <c r="CJ138" i="6"/>
  <c r="CK138" i="6"/>
  <c r="CL138" i="6"/>
  <c r="CM138" i="6"/>
  <c r="CN138" i="6"/>
  <c r="CO138" i="6"/>
  <c r="BN139" i="6"/>
  <c r="BO139" i="6"/>
  <c r="BP139" i="6"/>
  <c r="BQ139" i="6"/>
  <c r="BR139" i="6"/>
  <c r="BS139" i="6"/>
  <c r="BT139" i="6"/>
  <c r="BU139" i="6"/>
  <c r="BV139" i="6"/>
  <c r="BW139" i="6"/>
  <c r="BX139" i="6"/>
  <c r="BY139" i="6"/>
  <c r="BZ139" i="6"/>
  <c r="CA139" i="6"/>
  <c r="CB139" i="6"/>
  <c r="CC139" i="6"/>
  <c r="CD139" i="6"/>
  <c r="CE139" i="6"/>
  <c r="CF139" i="6"/>
  <c r="CG139" i="6"/>
  <c r="CH139" i="6"/>
  <c r="CI139" i="6"/>
  <c r="CJ139" i="6"/>
  <c r="CK139" i="6"/>
  <c r="CL139" i="6"/>
  <c r="CM139" i="6"/>
  <c r="CN139" i="6"/>
  <c r="CO139" i="6"/>
  <c r="BN140" i="6"/>
  <c r="BO140" i="6"/>
  <c r="BP140" i="6"/>
  <c r="BQ140" i="6"/>
  <c r="BR140" i="6"/>
  <c r="BS140" i="6"/>
  <c r="BT140" i="6"/>
  <c r="BU140" i="6"/>
  <c r="BV140" i="6"/>
  <c r="BW140" i="6"/>
  <c r="BX140" i="6"/>
  <c r="BY140" i="6"/>
  <c r="BZ140" i="6"/>
  <c r="CA140" i="6"/>
  <c r="CB140" i="6"/>
  <c r="CC140" i="6"/>
  <c r="CD140" i="6"/>
  <c r="CE140" i="6"/>
  <c r="CF140" i="6"/>
  <c r="CG140" i="6"/>
  <c r="CH140" i="6"/>
  <c r="CI140" i="6"/>
  <c r="CJ140" i="6"/>
  <c r="CK140" i="6"/>
  <c r="CL140" i="6"/>
  <c r="CM140" i="6"/>
  <c r="CN140" i="6"/>
  <c r="CO140" i="6"/>
  <c r="BN141" i="6"/>
  <c r="BO141" i="6"/>
  <c r="BP141" i="6"/>
  <c r="BQ141" i="6"/>
  <c r="BR141" i="6"/>
  <c r="BS141" i="6"/>
  <c r="BT141" i="6"/>
  <c r="BU141" i="6"/>
  <c r="BV141" i="6"/>
  <c r="BW141" i="6"/>
  <c r="BX141" i="6"/>
  <c r="BY141" i="6"/>
  <c r="BZ141" i="6"/>
  <c r="CA141" i="6"/>
  <c r="CB141" i="6"/>
  <c r="CC141" i="6"/>
  <c r="CD141" i="6"/>
  <c r="CE141" i="6"/>
  <c r="CF141" i="6"/>
  <c r="CG141" i="6"/>
  <c r="CH141" i="6"/>
  <c r="CI141" i="6"/>
  <c r="CJ141" i="6"/>
  <c r="CK141" i="6"/>
  <c r="CL141" i="6"/>
  <c r="CM141" i="6"/>
  <c r="CN141" i="6"/>
  <c r="CO141" i="6"/>
  <c r="BN142" i="6"/>
  <c r="BO142" i="6"/>
  <c r="BP142" i="6"/>
  <c r="BQ142" i="6"/>
  <c r="BR142" i="6"/>
  <c r="BS142" i="6"/>
  <c r="BT142" i="6"/>
  <c r="BU142" i="6"/>
  <c r="BV142" i="6"/>
  <c r="BW142" i="6"/>
  <c r="BX142" i="6"/>
  <c r="BY142" i="6"/>
  <c r="BZ142" i="6"/>
  <c r="CA142" i="6"/>
  <c r="CB142" i="6"/>
  <c r="CC142" i="6"/>
  <c r="CD142" i="6"/>
  <c r="CE142" i="6"/>
  <c r="CF142" i="6"/>
  <c r="CG142" i="6"/>
  <c r="CH142" i="6"/>
  <c r="CI142" i="6"/>
  <c r="CJ142" i="6"/>
  <c r="CK142" i="6"/>
  <c r="CL142" i="6"/>
  <c r="CM142" i="6"/>
  <c r="CN142" i="6"/>
  <c r="CO142" i="6"/>
  <c r="BN143" i="6"/>
  <c r="BO143" i="6"/>
  <c r="BP143" i="6"/>
  <c r="BQ143" i="6"/>
  <c r="BR143" i="6"/>
  <c r="BS143" i="6"/>
  <c r="BT143" i="6"/>
  <c r="BU143" i="6"/>
  <c r="BV143" i="6"/>
  <c r="BW143" i="6"/>
  <c r="BX143" i="6"/>
  <c r="BY143" i="6"/>
  <c r="BZ143" i="6"/>
  <c r="CA143" i="6"/>
  <c r="CB143" i="6"/>
  <c r="CC143" i="6"/>
  <c r="CD143" i="6"/>
  <c r="CE143" i="6"/>
  <c r="CF143" i="6"/>
  <c r="CG143" i="6"/>
  <c r="CH143" i="6"/>
  <c r="CI143" i="6"/>
  <c r="CJ143" i="6"/>
  <c r="CK143" i="6"/>
  <c r="CL143" i="6"/>
  <c r="CM143" i="6"/>
  <c r="CN143" i="6"/>
  <c r="CO143" i="6"/>
  <c r="BN144" i="6"/>
  <c r="BO144" i="6"/>
  <c r="BP144" i="6"/>
  <c r="BQ144" i="6"/>
  <c r="BR144" i="6"/>
  <c r="BS144" i="6"/>
  <c r="BT144" i="6"/>
  <c r="BU144" i="6"/>
  <c r="BV144" i="6"/>
  <c r="BW144" i="6"/>
  <c r="BX144" i="6"/>
  <c r="BY144" i="6"/>
  <c r="BZ144" i="6"/>
  <c r="CA144" i="6"/>
  <c r="CB144" i="6"/>
  <c r="CC144" i="6"/>
  <c r="CD144" i="6"/>
  <c r="CE144" i="6"/>
  <c r="CF144" i="6"/>
  <c r="CG144" i="6"/>
  <c r="CH144" i="6"/>
  <c r="CI144" i="6"/>
  <c r="CJ144" i="6"/>
  <c r="CK144" i="6"/>
  <c r="CL144" i="6"/>
  <c r="CM144" i="6"/>
  <c r="CN144" i="6"/>
  <c r="CO144" i="6"/>
  <c r="BN145" i="6"/>
  <c r="BO145" i="6"/>
  <c r="BP145" i="6"/>
  <c r="BQ145" i="6"/>
  <c r="BR145" i="6"/>
  <c r="BS145" i="6"/>
  <c r="BT145" i="6"/>
  <c r="BU145" i="6"/>
  <c r="BV145" i="6"/>
  <c r="BW145" i="6"/>
  <c r="BX145" i="6"/>
  <c r="BY145" i="6"/>
  <c r="BZ145" i="6"/>
  <c r="CA145" i="6"/>
  <c r="CB145" i="6"/>
  <c r="CC145" i="6"/>
  <c r="CD145" i="6"/>
  <c r="CE145" i="6"/>
  <c r="CF145" i="6"/>
  <c r="CG145" i="6"/>
  <c r="CH145" i="6"/>
  <c r="CI145" i="6"/>
  <c r="CJ145" i="6"/>
  <c r="CK145" i="6"/>
  <c r="CL145" i="6"/>
  <c r="CM145" i="6"/>
  <c r="CN145" i="6"/>
  <c r="CO145" i="6"/>
  <c r="BN146" i="6"/>
  <c r="BO146" i="6"/>
  <c r="BP146" i="6"/>
  <c r="BQ146" i="6"/>
  <c r="BR146" i="6"/>
  <c r="BS146" i="6"/>
  <c r="BT146" i="6"/>
  <c r="BU146" i="6"/>
  <c r="BV146" i="6"/>
  <c r="BW146" i="6"/>
  <c r="BX146" i="6"/>
  <c r="BY146" i="6"/>
  <c r="BZ146" i="6"/>
  <c r="CA146" i="6"/>
  <c r="CB146" i="6"/>
  <c r="CC146" i="6"/>
  <c r="CD146" i="6"/>
  <c r="CE146" i="6"/>
  <c r="CF146" i="6"/>
  <c r="CG146" i="6"/>
  <c r="CH146" i="6"/>
  <c r="CI146" i="6"/>
  <c r="CJ146" i="6"/>
  <c r="CK146" i="6"/>
  <c r="CL146" i="6"/>
  <c r="CM146" i="6"/>
  <c r="CN146" i="6"/>
  <c r="CO146" i="6"/>
  <c r="BN147" i="6"/>
  <c r="BO147" i="6"/>
  <c r="BP147" i="6"/>
  <c r="BQ147" i="6"/>
  <c r="BR147" i="6"/>
  <c r="BS147" i="6"/>
  <c r="BT147" i="6"/>
  <c r="BU147" i="6"/>
  <c r="BV147" i="6"/>
  <c r="BW147" i="6"/>
  <c r="BX147" i="6"/>
  <c r="BY147" i="6"/>
  <c r="BZ147" i="6"/>
  <c r="CA147" i="6"/>
  <c r="CB147" i="6"/>
  <c r="CC147" i="6"/>
  <c r="CD147" i="6"/>
  <c r="CE147" i="6"/>
  <c r="CF147" i="6"/>
  <c r="CG147" i="6"/>
  <c r="CH147" i="6"/>
  <c r="CI147" i="6"/>
  <c r="CJ147" i="6"/>
  <c r="CK147" i="6"/>
  <c r="CL147" i="6"/>
  <c r="CM147" i="6"/>
  <c r="CN147" i="6"/>
  <c r="CO147" i="6"/>
  <c r="BN148" i="6"/>
  <c r="BO148" i="6"/>
  <c r="BP148" i="6"/>
  <c r="BQ148" i="6"/>
  <c r="BR148" i="6"/>
  <c r="BS148" i="6"/>
  <c r="BT148" i="6"/>
  <c r="BU148" i="6"/>
  <c r="BV148" i="6"/>
  <c r="BW148" i="6"/>
  <c r="BX148" i="6"/>
  <c r="BY148" i="6"/>
  <c r="BZ148" i="6"/>
  <c r="CA148" i="6"/>
  <c r="CB148" i="6"/>
  <c r="CC148" i="6"/>
  <c r="CD148" i="6"/>
  <c r="CE148" i="6"/>
  <c r="CF148" i="6"/>
  <c r="CG148" i="6"/>
  <c r="CH148" i="6"/>
  <c r="CI148" i="6"/>
  <c r="CJ148" i="6"/>
  <c r="CK148" i="6"/>
  <c r="CL148" i="6"/>
  <c r="CM148" i="6"/>
  <c r="CN148" i="6"/>
  <c r="CO148" i="6"/>
  <c r="BN149" i="6"/>
  <c r="BO149" i="6"/>
  <c r="BP149" i="6"/>
  <c r="BQ149" i="6"/>
  <c r="BR149" i="6"/>
  <c r="BS149" i="6"/>
  <c r="BT149" i="6"/>
  <c r="BU149" i="6"/>
  <c r="BV149" i="6"/>
  <c r="BW149" i="6"/>
  <c r="BX149" i="6"/>
  <c r="BY149" i="6"/>
  <c r="BZ149" i="6"/>
  <c r="CA149" i="6"/>
  <c r="CB149" i="6"/>
  <c r="CC149" i="6"/>
  <c r="CD149" i="6"/>
  <c r="CE149" i="6"/>
  <c r="CF149" i="6"/>
  <c r="CG149" i="6"/>
  <c r="CH149" i="6"/>
  <c r="CI149" i="6"/>
  <c r="CJ149" i="6"/>
  <c r="CK149" i="6"/>
  <c r="CL149" i="6"/>
  <c r="CM149" i="6"/>
  <c r="CN149" i="6"/>
  <c r="CO149" i="6"/>
  <c r="BN150" i="6"/>
  <c r="BO150" i="6"/>
  <c r="BP150" i="6"/>
  <c r="BQ150" i="6"/>
  <c r="BR150" i="6"/>
  <c r="BS150" i="6"/>
  <c r="BT150" i="6"/>
  <c r="BU150" i="6"/>
  <c r="BV150" i="6"/>
  <c r="BW150" i="6"/>
  <c r="BX150" i="6"/>
  <c r="BY150" i="6"/>
  <c r="BZ150" i="6"/>
  <c r="CA150" i="6"/>
  <c r="CB150" i="6"/>
  <c r="CC150" i="6"/>
  <c r="CD150" i="6"/>
  <c r="CE150" i="6"/>
  <c r="CF150" i="6"/>
  <c r="CG150" i="6"/>
  <c r="CH150" i="6"/>
  <c r="CI150" i="6"/>
  <c r="CJ150" i="6"/>
  <c r="CK150" i="6"/>
  <c r="CL150" i="6"/>
  <c r="CM150" i="6"/>
  <c r="CN150" i="6"/>
  <c r="CO150" i="6"/>
  <c r="BN151" i="6"/>
  <c r="BO151" i="6"/>
  <c r="BP151" i="6"/>
  <c r="BQ151" i="6"/>
  <c r="BR151" i="6"/>
  <c r="BS151" i="6"/>
  <c r="BT151" i="6"/>
  <c r="BU151" i="6"/>
  <c r="BV151" i="6"/>
  <c r="BW151" i="6"/>
  <c r="BX151" i="6"/>
  <c r="BY151" i="6"/>
  <c r="BZ151" i="6"/>
  <c r="CA151" i="6"/>
  <c r="CB151" i="6"/>
  <c r="CC151" i="6"/>
  <c r="CD151" i="6"/>
  <c r="CE151" i="6"/>
  <c r="CF151" i="6"/>
  <c r="CG151" i="6"/>
  <c r="CH151" i="6"/>
  <c r="CI151" i="6"/>
  <c r="CJ151" i="6"/>
  <c r="CK151" i="6"/>
  <c r="CL151" i="6"/>
  <c r="CM151" i="6"/>
  <c r="CN151" i="6"/>
  <c r="CO151" i="6"/>
  <c r="BN152" i="6"/>
  <c r="BO152" i="6"/>
  <c r="BP152" i="6"/>
  <c r="BQ152" i="6"/>
  <c r="BR152" i="6"/>
  <c r="BS152" i="6"/>
  <c r="BT152" i="6"/>
  <c r="BU152" i="6"/>
  <c r="BV152" i="6"/>
  <c r="BW152" i="6"/>
  <c r="BX152" i="6"/>
  <c r="BY152" i="6"/>
  <c r="BZ152" i="6"/>
  <c r="CA152" i="6"/>
  <c r="CB152" i="6"/>
  <c r="CC152" i="6"/>
  <c r="CD152" i="6"/>
  <c r="CE152" i="6"/>
  <c r="CF152" i="6"/>
  <c r="CG152" i="6"/>
  <c r="CH152" i="6"/>
  <c r="CI152" i="6"/>
  <c r="CJ152" i="6"/>
  <c r="CK152" i="6"/>
  <c r="CL152" i="6"/>
  <c r="CM152" i="6"/>
  <c r="CN152" i="6"/>
  <c r="CO152" i="6"/>
  <c r="BN153" i="6"/>
  <c r="BO153" i="6"/>
  <c r="BP153" i="6"/>
  <c r="BQ153" i="6"/>
  <c r="BR153" i="6"/>
  <c r="BS153" i="6"/>
  <c r="BT153" i="6"/>
  <c r="BU153" i="6"/>
  <c r="BV153" i="6"/>
  <c r="BW153" i="6"/>
  <c r="BX153" i="6"/>
  <c r="BY153" i="6"/>
  <c r="BZ153" i="6"/>
  <c r="CA153" i="6"/>
  <c r="CB153" i="6"/>
  <c r="CC153" i="6"/>
  <c r="CD153" i="6"/>
  <c r="CE153" i="6"/>
  <c r="CF153" i="6"/>
  <c r="CG153" i="6"/>
  <c r="CH153" i="6"/>
  <c r="CI153" i="6"/>
  <c r="CJ153" i="6"/>
  <c r="CK153" i="6"/>
  <c r="CL153" i="6"/>
  <c r="CM153" i="6"/>
  <c r="CN153" i="6"/>
  <c r="CO153" i="6"/>
  <c r="BN154" i="6"/>
  <c r="BO154" i="6"/>
  <c r="BP154" i="6"/>
  <c r="BQ154" i="6"/>
  <c r="BR154" i="6"/>
  <c r="BS154" i="6"/>
  <c r="BT154" i="6"/>
  <c r="BU154" i="6"/>
  <c r="BV154" i="6"/>
  <c r="BW154" i="6"/>
  <c r="BX154" i="6"/>
  <c r="BY154" i="6"/>
  <c r="BZ154" i="6"/>
  <c r="CA154" i="6"/>
  <c r="CB154" i="6"/>
  <c r="CC154" i="6"/>
  <c r="CD154" i="6"/>
  <c r="CE154" i="6"/>
  <c r="CF154" i="6"/>
  <c r="CG154" i="6"/>
  <c r="CH154" i="6"/>
  <c r="CI154" i="6"/>
  <c r="CJ154" i="6"/>
  <c r="CK154" i="6"/>
  <c r="CL154" i="6"/>
  <c r="CM154" i="6"/>
  <c r="CN154" i="6"/>
  <c r="CO154" i="6"/>
  <c r="BN155" i="6"/>
  <c r="BO155" i="6"/>
  <c r="BP155" i="6"/>
  <c r="BQ155" i="6"/>
  <c r="BR155" i="6"/>
  <c r="BS155" i="6"/>
  <c r="BT155" i="6"/>
  <c r="BU155" i="6"/>
  <c r="BV155" i="6"/>
  <c r="BW155" i="6"/>
  <c r="BX155" i="6"/>
  <c r="BY155" i="6"/>
  <c r="BZ155" i="6"/>
  <c r="CA155" i="6"/>
  <c r="CB155" i="6"/>
  <c r="CC155" i="6"/>
  <c r="CD155" i="6"/>
  <c r="CE155" i="6"/>
  <c r="CF155" i="6"/>
  <c r="CG155" i="6"/>
  <c r="CH155" i="6"/>
  <c r="CI155" i="6"/>
  <c r="CJ155" i="6"/>
  <c r="CK155" i="6"/>
  <c r="CL155" i="6"/>
  <c r="CM155" i="6"/>
  <c r="CN155" i="6"/>
  <c r="CO155" i="6"/>
  <c r="BN156" i="6"/>
  <c r="BO156" i="6"/>
  <c r="BP156" i="6"/>
  <c r="BQ156" i="6"/>
  <c r="BR156" i="6"/>
  <c r="BS156" i="6"/>
  <c r="BT156" i="6"/>
  <c r="BU156" i="6"/>
  <c r="BV156" i="6"/>
  <c r="BW156" i="6"/>
  <c r="BX156" i="6"/>
  <c r="BY156" i="6"/>
  <c r="BZ156" i="6"/>
  <c r="CA156" i="6"/>
  <c r="CB156" i="6"/>
  <c r="CC156" i="6"/>
  <c r="CD156" i="6"/>
  <c r="CE156" i="6"/>
  <c r="CF156" i="6"/>
  <c r="CG156" i="6"/>
  <c r="CH156" i="6"/>
  <c r="CI156" i="6"/>
  <c r="CJ156" i="6"/>
  <c r="CK156" i="6"/>
  <c r="CL156" i="6"/>
  <c r="CM156" i="6"/>
  <c r="CN156" i="6"/>
  <c r="CO156" i="6"/>
  <c r="BN157" i="6"/>
  <c r="BO157" i="6"/>
  <c r="BP157" i="6"/>
  <c r="BQ157" i="6"/>
  <c r="BR157" i="6"/>
  <c r="BS157" i="6"/>
  <c r="BT157" i="6"/>
  <c r="BU157" i="6"/>
  <c r="BV157" i="6"/>
  <c r="BW157" i="6"/>
  <c r="BX157" i="6"/>
  <c r="BY157" i="6"/>
  <c r="BZ157" i="6"/>
  <c r="CA157" i="6"/>
  <c r="CB157" i="6"/>
  <c r="CC157" i="6"/>
  <c r="CD157" i="6"/>
  <c r="CE157" i="6"/>
  <c r="CF157" i="6"/>
  <c r="CG157" i="6"/>
  <c r="CH157" i="6"/>
  <c r="CI157" i="6"/>
  <c r="CJ157" i="6"/>
  <c r="CK157" i="6"/>
  <c r="CL157" i="6"/>
  <c r="CM157" i="6"/>
  <c r="CN157" i="6"/>
  <c r="CO157" i="6"/>
  <c r="BN158" i="6"/>
  <c r="BO158" i="6"/>
  <c r="BP158" i="6"/>
  <c r="BQ158" i="6"/>
  <c r="BR158" i="6"/>
  <c r="BS158" i="6"/>
  <c r="BT158" i="6"/>
  <c r="BU158" i="6"/>
  <c r="BV158" i="6"/>
  <c r="BW158" i="6"/>
  <c r="BX158" i="6"/>
  <c r="BY158" i="6"/>
  <c r="BZ158" i="6"/>
  <c r="CA158" i="6"/>
  <c r="CB158" i="6"/>
  <c r="CC158" i="6"/>
  <c r="CD158" i="6"/>
  <c r="CE158" i="6"/>
  <c r="CF158" i="6"/>
  <c r="CG158" i="6"/>
  <c r="CH158" i="6"/>
  <c r="CI158" i="6"/>
  <c r="CJ158" i="6"/>
  <c r="CK158" i="6"/>
  <c r="CL158" i="6"/>
  <c r="CM158" i="6"/>
  <c r="CN158" i="6"/>
  <c r="CO158" i="6"/>
  <c r="BN159" i="6"/>
  <c r="BO159" i="6"/>
  <c r="BP159" i="6"/>
  <c r="BQ159" i="6"/>
  <c r="BR159" i="6"/>
  <c r="BS159" i="6"/>
  <c r="BT159" i="6"/>
  <c r="BU159" i="6"/>
  <c r="BV159" i="6"/>
  <c r="BW159" i="6"/>
  <c r="BX159" i="6"/>
  <c r="BY159" i="6"/>
  <c r="BZ159" i="6"/>
  <c r="CA159" i="6"/>
  <c r="CB159" i="6"/>
  <c r="CC159" i="6"/>
  <c r="CD159" i="6"/>
  <c r="CE159" i="6"/>
  <c r="CF159" i="6"/>
  <c r="CG159" i="6"/>
  <c r="CH159" i="6"/>
  <c r="CI159" i="6"/>
  <c r="CJ159" i="6"/>
  <c r="CK159" i="6"/>
  <c r="CL159" i="6"/>
  <c r="CM159" i="6"/>
  <c r="CN159" i="6"/>
  <c r="CO159" i="6"/>
  <c r="BN160" i="6"/>
  <c r="BO160" i="6"/>
  <c r="BP160" i="6"/>
  <c r="BQ160" i="6"/>
  <c r="BR160" i="6"/>
  <c r="BS160" i="6"/>
  <c r="BT160" i="6"/>
  <c r="BU160" i="6"/>
  <c r="BV160" i="6"/>
  <c r="BW160" i="6"/>
  <c r="BX160" i="6"/>
  <c r="BY160" i="6"/>
  <c r="BZ160" i="6"/>
  <c r="CA160" i="6"/>
  <c r="CB160" i="6"/>
  <c r="CC160" i="6"/>
  <c r="CD160" i="6"/>
  <c r="CE160" i="6"/>
  <c r="CF160" i="6"/>
  <c r="CG160" i="6"/>
  <c r="CH160" i="6"/>
  <c r="CI160" i="6"/>
  <c r="CJ160" i="6"/>
  <c r="CK160" i="6"/>
  <c r="CL160" i="6"/>
  <c r="CM160" i="6"/>
  <c r="CN160" i="6"/>
  <c r="CO160" i="6"/>
  <c r="BN161" i="6"/>
  <c r="BO161" i="6"/>
  <c r="BP161" i="6"/>
  <c r="BQ161" i="6"/>
  <c r="BR161" i="6"/>
  <c r="BS161" i="6"/>
  <c r="BT161" i="6"/>
  <c r="BU161" i="6"/>
  <c r="BV161" i="6"/>
  <c r="BW161" i="6"/>
  <c r="BX161" i="6"/>
  <c r="BY161" i="6"/>
  <c r="BZ161" i="6"/>
  <c r="CA161" i="6"/>
  <c r="CB161" i="6"/>
  <c r="CC161" i="6"/>
  <c r="CD161" i="6"/>
  <c r="CE161" i="6"/>
  <c r="CF161" i="6"/>
  <c r="CG161" i="6"/>
  <c r="CH161" i="6"/>
  <c r="CI161" i="6"/>
  <c r="CJ161" i="6"/>
  <c r="CK161" i="6"/>
  <c r="CL161" i="6"/>
  <c r="CM161" i="6"/>
  <c r="CN161" i="6"/>
  <c r="CO161" i="6"/>
  <c r="BN162" i="6"/>
  <c r="BO162" i="6"/>
  <c r="BP162" i="6"/>
  <c r="BQ162" i="6"/>
  <c r="BR162" i="6"/>
  <c r="BS162" i="6"/>
  <c r="BT162" i="6"/>
  <c r="BU162" i="6"/>
  <c r="BV162" i="6"/>
  <c r="BW162" i="6"/>
  <c r="BX162" i="6"/>
  <c r="BY162" i="6"/>
  <c r="BZ162" i="6"/>
  <c r="CA162" i="6"/>
  <c r="CB162" i="6"/>
  <c r="CC162" i="6"/>
  <c r="CD162" i="6"/>
  <c r="CE162" i="6"/>
  <c r="CF162" i="6"/>
  <c r="CG162" i="6"/>
  <c r="CH162" i="6"/>
  <c r="CI162" i="6"/>
  <c r="CJ162" i="6"/>
  <c r="CK162" i="6"/>
  <c r="CL162" i="6"/>
  <c r="CM162" i="6"/>
  <c r="CN162" i="6"/>
  <c r="CO162" i="6"/>
  <c r="BN163" i="6"/>
  <c r="BO163" i="6"/>
  <c r="BP163" i="6"/>
  <c r="BQ163" i="6"/>
  <c r="BR163" i="6"/>
  <c r="BS163" i="6"/>
  <c r="BT163" i="6"/>
  <c r="BU163" i="6"/>
  <c r="BV163" i="6"/>
  <c r="BW163" i="6"/>
  <c r="BX163" i="6"/>
  <c r="BY163" i="6"/>
  <c r="BZ163" i="6"/>
  <c r="CA163" i="6"/>
  <c r="CB163" i="6"/>
  <c r="CC163" i="6"/>
  <c r="CD163" i="6"/>
  <c r="CE163" i="6"/>
  <c r="CF163" i="6"/>
  <c r="CG163" i="6"/>
  <c r="CH163" i="6"/>
  <c r="CI163" i="6"/>
  <c r="CJ163" i="6"/>
  <c r="CK163" i="6"/>
  <c r="CL163" i="6"/>
  <c r="CM163" i="6"/>
  <c r="CN163" i="6"/>
  <c r="CO163" i="6"/>
  <c r="BN164" i="6"/>
  <c r="BO164" i="6"/>
  <c r="BP164" i="6"/>
  <c r="BQ164" i="6"/>
  <c r="BR164" i="6"/>
  <c r="BS164" i="6"/>
  <c r="BT164" i="6"/>
  <c r="BU164" i="6"/>
  <c r="BV164" i="6"/>
  <c r="BW164" i="6"/>
  <c r="BX164" i="6"/>
  <c r="BY164" i="6"/>
  <c r="BZ164" i="6"/>
  <c r="CA164" i="6"/>
  <c r="CB164" i="6"/>
  <c r="CC164" i="6"/>
  <c r="CD164" i="6"/>
  <c r="CE164" i="6"/>
  <c r="CF164" i="6"/>
  <c r="CG164" i="6"/>
  <c r="CH164" i="6"/>
  <c r="CI164" i="6"/>
  <c r="CJ164" i="6"/>
  <c r="CK164" i="6"/>
  <c r="CL164" i="6"/>
  <c r="CM164" i="6"/>
  <c r="CN164" i="6"/>
  <c r="CO164" i="6"/>
  <c r="BN165" i="6"/>
  <c r="BO165" i="6"/>
  <c r="BP165" i="6"/>
  <c r="BQ165" i="6"/>
  <c r="BR165" i="6"/>
  <c r="BS165" i="6"/>
  <c r="BT165" i="6"/>
  <c r="BU165" i="6"/>
  <c r="BV165" i="6"/>
  <c r="BW165" i="6"/>
  <c r="BX165" i="6"/>
  <c r="BY165" i="6"/>
  <c r="BZ165" i="6"/>
  <c r="CA165" i="6"/>
  <c r="CB165" i="6"/>
  <c r="CC165" i="6"/>
  <c r="CD165" i="6"/>
  <c r="CE165" i="6"/>
  <c r="CF165" i="6"/>
  <c r="CG165" i="6"/>
  <c r="CH165" i="6"/>
  <c r="CI165" i="6"/>
  <c r="CJ165" i="6"/>
  <c r="CK165" i="6"/>
  <c r="CL165" i="6"/>
  <c r="CM165" i="6"/>
  <c r="CN165" i="6"/>
  <c r="CO165" i="6"/>
  <c r="BN166" i="6"/>
  <c r="BO166" i="6"/>
  <c r="BP166" i="6"/>
  <c r="BQ166" i="6"/>
  <c r="BR166" i="6"/>
  <c r="BS166" i="6"/>
  <c r="BT166" i="6"/>
  <c r="BU166" i="6"/>
  <c r="BV166" i="6"/>
  <c r="BW166" i="6"/>
  <c r="BX166" i="6"/>
  <c r="BY166" i="6"/>
  <c r="BZ166" i="6"/>
  <c r="CA166" i="6"/>
  <c r="CB166" i="6"/>
  <c r="CC166" i="6"/>
  <c r="CD166" i="6"/>
  <c r="CE166" i="6"/>
  <c r="CF166" i="6"/>
  <c r="CG166" i="6"/>
  <c r="CH166" i="6"/>
  <c r="CI166" i="6"/>
  <c r="CJ166" i="6"/>
  <c r="CK166" i="6"/>
  <c r="CL166" i="6"/>
  <c r="CM166" i="6"/>
  <c r="CN166" i="6"/>
  <c r="CO166" i="6"/>
  <c r="BN167" i="6"/>
  <c r="BO167" i="6"/>
  <c r="BP167" i="6"/>
  <c r="BQ167" i="6"/>
  <c r="BR167" i="6"/>
  <c r="BS167" i="6"/>
  <c r="BT167" i="6"/>
  <c r="BU167" i="6"/>
  <c r="BV167" i="6"/>
  <c r="BW167" i="6"/>
  <c r="BX167" i="6"/>
  <c r="BY167" i="6"/>
  <c r="BZ167" i="6"/>
  <c r="CA167" i="6"/>
  <c r="CB167" i="6"/>
  <c r="CC167" i="6"/>
  <c r="CD167" i="6"/>
  <c r="CE167" i="6"/>
  <c r="CF167" i="6"/>
  <c r="CG167" i="6"/>
  <c r="CH167" i="6"/>
  <c r="CI167" i="6"/>
  <c r="CJ167" i="6"/>
  <c r="CK167" i="6"/>
  <c r="CL167" i="6"/>
  <c r="CM167" i="6"/>
  <c r="CN167" i="6"/>
  <c r="CO167" i="6"/>
  <c r="BN168" i="6"/>
  <c r="BO168" i="6"/>
  <c r="BP168" i="6"/>
  <c r="BQ168" i="6"/>
  <c r="BR168" i="6"/>
  <c r="BS168" i="6"/>
  <c r="BT168" i="6"/>
  <c r="BU168" i="6"/>
  <c r="BV168" i="6"/>
  <c r="BW168" i="6"/>
  <c r="BX168" i="6"/>
  <c r="BY168" i="6"/>
  <c r="BZ168" i="6"/>
  <c r="CA168" i="6"/>
  <c r="CB168" i="6"/>
  <c r="CC168" i="6"/>
  <c r="CD168" i="6"/>
  <c r="CE168" i="6"/>
  <c r="CF168" i="6"/>
  <c r="CG168" i="6"/>
  <c r="CH168" i="6"/>
  <c r="CI168" i="6"/>
  <c r="CJ168" i="6"/>
  <c r="CK168" i="6"/>
  <c r="CL168" i="6"/>
  <c r="CM168" i="6"/>
  <c r="CN168" i="6"/>
  <c r="CO168" i="6"/>
  <c r="BN169" i="6"/>
  <c r="BO169" i="6"/>
  <c r="BP169" i="6"/>
  <c r="BQ169" i="6"/>
  <c r="BR169" i="6"/>
  <c r="BS169" i="6"/>
  <c r="BT169" i="6"/>
  <c r="BU169" i="6"/>
  <c r="BV169" i="6"/>
  <c r="BW169" i="6"/>
  <c r="BX169" i="6"/>
  <c r="BY169" i="6"/>
  <c r="BZ169" i="6"/>
  <c r="CA169" i="6"/>
  <c r="CB169" i="6"/>
  <c r="CC169" i="6"/>
  <c r="CD169" i="6"/>
  <c r="CE169" i="6"/>
  <c r="CF169" i="6"/>
  <c r="CG169" i="6"/>
  <c r="CH169" i="6"/>
  <c r="CI169" i="6"/>
  <c r="CJ169" i="6"/>
  <c r="CK169" i="6"/>
  <c r="CL169" i="6"/>
  <c r="CM169" i="6"/>
  <c r="CN169" i="6"/>
  <c r="CO169" i="6"/>
  <c r="BN170" i="6"/>
  <c r="BO170" i="6"/>
  <c r="BP170" i="6"/>
  <c r="BQ170" i="6"/>
  <c r="BR170" i="6"/>
  <c r="BS170" i="6"/>
  <c r="BT170" i="6"/>
  <c r="BU170" i="6"/>
  <c r="BV170" i="6"/>
  <c r="BW170" i="6"/>
  <c r="BX170" i="6"/>
  <c r="BY170" i="6"/>
  <c r="BZ170" i="6"/>
  <c r="CA170" i="6"/>
  <c r="CB170" i="6"/>
  <c r="CC170" i="6"/>
  <c r="CD170" i="6"/>
  <c r="CE170" i="6"/>
  <c r="CF170" i="6"/>
  <c r="CG170" i="6"/>
  <c r="CH170" i="6"/>
  <c r="CI170" i="6"/>
  <c r="CJ170" i="6"/>
  <c r="CK170" i="6"/>
  <c r="CL170" i="6"/>
  <c r="CM170" i="6"/>
  <c r="CN170" i="6"/>
  <c r="CO170" i="6"/>
  <c r="BN171" i="6"/>
  <c r="BO171" i="6"/>
  <c r="BP171" i="6"/>
  <c r="BQ171" i="6"/>
  <c r="BR171" i="6"/>
  <c r="BS171" i="6"/>
  <c r="BT171" i="6"/>
  <c r="BU171" i="6"/>
  <c r="BV171" i="6"/>
  <c r="BW171" i="6"/>
  <c r="BX171" i="6"/>
  <c r="BY171" i="6"/>
  <c r="BZ171" i="6"/>
  <c r="CA171" i="6"/>
  <c r="CB171" i="6"/>
  <c r="CC171" i="6"/>
  <c r="CD171" i="6"/>
  <c r="CE171" i="6"/>
  <c r="CF171" i="6"/>
  <c r="CG171" i="6"/>
  <c r="CH171" i="6"/>
  <c r="CI171" i="6"/>
  <c r="CJ171" i="6"/>
  <c r="CK171" i="6"/>
  <c r="CL171" i="6"/>
  <c r="CM171" i="6"/>
  <c r="CN171" i="6"/>
  <c r="CO171" i="6"/>
  <c r="BN172" i="6"/>
  <c r="BO172" i="6"/>
  <c r="BP172" i="6"/>
  <c r="BQ172" i="6"/>
  <c r="BR172" i="6"/>
  <c r="BS172" i="6"/>
  <c r="BT172" i="6"/>
  <c r="BU172" i="6"/>
  <c r="BV172" i="6"/>
  <c r="BW172" i="6"/>
  <c r="BX172" i="6"/>
  <c r="BY172" i="6"/>
  <c r="BZ172" i="6"/>
  <c r="CA172" i="6"/>
  <c r="CB172" i="6"/>
  <c r="CC172" i="6"/>
  <c r="CD172" i="6"/>
  <c r="CE172" i="6"/>
  <c r="CF172" i="6"/>
  <c r="CG172" i="6"/>
  <c r="CH172" i="6"/>
  <c r="CI172" i="6"/>
  <c r="CJ172" i="6"/>
  <c r="CK172" i="6"/>
  <c r="CL172" i="6"/>
  <c r="CM172" i="6"/>
  <c r="CN172" i="6"/>
  <c r="CO172" i="6"/>
  <c r="BN173" i="6"/>
  <c r="BO173" i="6"/>
  <c r="BP173" i="6"/>
  <c r="BQ173" i="6"/>
  <c r="BR173" i="6"/>
  <c r="BS173" i="6"/>
  <c r="BT173" i="6"/>
  <c r="BU173" i="6"/>
  <c r="BV173" i="6"/>
  <c r="BW173" i="6"/>
  <c r="BX173" i="6"/>
  <c r="BY173" i="6"/>
  <c r="BZ173" i="6"/>
  <c r="CA173" i="6"/>
  <c r="CB173" i="6"/>
  <c r="CC173" i="6"/>
  <c r="CD173" i="6"/>
  <c r="CE173" i="6"/>
  <c r="CF173" i="6"/>
  <c r="CG173" i="6"/>
  <c r="CH173" i="6"/>
  <c r="CI173" i="6"/>
  <c r="CJ173" i="6"/>
  <c r="CK173" i="6"/>
  <c r="CL173" i="6"/>
  <c r="CM173" i="6"/>
  <c r="CN173" i="6"/>
  <c r="CO173" i="6"/>
  <c r="BN174" i="6"/>
  <c r="BO174" i="6"/>
  <c r="BP174" i="6"/>
  <c r="BQ174" i="6"/>
  <c r="BR174" i="6"/>
  <c r="BS174" i="6"/>
  <c r="BT174" i="6"/>
  <c r="BU174" i="6"/>
  <c r="BV174" i="6"/>
  <c r="BW174" i="6"/>
  <c r="BX174" i="6"/>
  <c r="BY174" i="6"/>
  <c r="BZ174" i="6"/>
  <c r="CA174" i="6"/>
  <c r="CB174" i="6"/>
  <c r="CC174" i="6"/>
  <c r="CD174" i="6"/>
  <c r="CE174" i="6"/>
  <c r="CF174" i="6"/>
  <c r="CG174" i="6"/>
  <c r="CH174" i="6"/>
  <c r="CI174" i="6"/>
  <c r="CJ174" i="6"/>
  <c r="CK174" i="6"/>
  <c r="CL174" i="6"/>
  <c r="CM174" i="6"/>
  <c r="CN174" i="6"/>
  <c r="CO174" i="6"/>
  <c r="BN175" i="6"/>
  <c r="BO175" i="6"/>
  <c r="BP175" i="6"/>
  <c r="BQ175" i="6"/>
  <c r="BR175" i="6"/>
  <c r="BS175" i="6"/>
  <c r="BT175" i="6"/>
  <c r="BU175" i="6"/>
  <c r="BV175" i="6"/>
  <c r="BW175" i="6"/>
  <c r="BX175" i="6"/>
  <c r="BY175" i="6"/>
  <c r="BZ175" i="6"/>
  <c r="CA175" i="6"/>
  <c r="CB175" i="6"/>
  <c r="CC175" i="6"/>
  <c r="CD175" i="6"/>
  <c r="CE175" i="6"/>
  <c r="CF175" i="6"/>
  <c r="CG175" i="6"/>
  <c r="CH175" i="6"/>
  <c r="CI175" i="6"/>
  <c r="CJ175" i="6"/>
  <c r="CK175" i="6"/>
  <c r="CL175" i="6"/>
  <c r="CM175" i="6"/>
  <c r="CN175" i="6"/>
  <c r="CO175" i="6"/>
  <c r="BN176" i="6"/>
  <c r="BO176" i="6"/>
  <c r="BP176" i="6"/>
  <c r="BQ176" i="6"/>
  <c r="BR176" i="6"/>
  <c r="BS176" i="6"/>
  <c r="BT176" i="6"/>
  <c r="BU176" i="6"/>
  <c r="BV176" i="6"/>
  <c r="BW176" i="6"/>
  <c r="BX176" i="6"/>
  <c r="BY176" i="6"/>
  <c r="BZ176" i="6"/>
  <c r="CA176" i="6"/>
  <c r="CB176" i="6"/>
  <c r="CC176" i="6"/>
  <c r="CD176" i="6"/>
  <c r="CE176" i="6"/>
  <c r="CF176" i="6"/>
  <c r="CG176" i="6"/>
  <c r="CH176" i="6"/>
  <c r="CI176" i="6"/>
  <c r="CJ176" i="6"/>
  <c r="CK176" i="6"/>
  <c r="CL176" i="6"/>
  <c r="CM176" i="6"/>
  <c r="CN176" i="6"/>
  <c r="CO176" i="6"/>
  <c r="BN177" i="6"/>
  <c r="BO177" i="6"/>
  <c r="BP177" i="6"/>
  <c r="BQ177" i="6"/>
  <c r="BR177" i="6"/>
  <c r="BS177" i="6"/>
  <c r="BT177" i="6"/>
  <c r="BU177" i="6"/>
  <c r="BV177" i="6"/>
  <c r="BW177" i="6"/>
  <c r="BX177" i="6"/>
  <c r="BY177" i="6"/>
  <c r="BZ177" i="6"/>
  <c r="CA177" i="6"/>
  <c r="CB177" i="6"/>
  <c r="CC177" i="6"/>
  <c r="CD177" i="6"/>
  <c r="CE177" i="6"/>
  <c r="CF177" i="6"/>
  <c r="CG177" i="6"/>
  <c r="CH177" i="6"/>
  <c r="CI177" i="6"/>
  <c r="CJ177" i="6"/>
  <c r="CK177" i="6"/>
  <c r="CL177" i="6"/>
  <c r="CM177" i="6"/>
  <c r="CN177" i="6"/>
  <c r="CO177" i="6"/>
  <c r="BN178" i="6"/>
  <c r="BO178" i="6"/>
  <c r="BP178" i="6"/>
  <c r="BQ178" i="6"/>
  <c r="BR178" i="6"/>
  <c r="BS178" i="6"/>
  <c r="BT178" i="6"/>
  <c r="BU178" i="6"/>
  <c r="BV178" i="6"/>
  <c r="BW178" i="6"/>
  <c r="BX178" i="6"/>
  <c r="BY178" i="6"/>
  <c r="BZ178" i="6"/>
  <c r="CA178" i="6"/>
  <c r="CB178" i="6"/>
  <c r="CC178" i="6"/>
  <c r="CD178" i="6"/>
  <c r="CE178" i="6"/>
  <c r="CF178" i="6"/>
  <c r="CG178" i="6"/>
  <c r="CH178" i="6"/>
  <c r="CI178" i="6"/>
  <c r="CJ178" i="6"/>
  <c r="CK178" i="6"/>
  <c r="CL178" i="6"/>
  <c r="CM178" i="6"/>
  <c r="CN178" i="6"/>
  <c r="CO178" i="6"/>
  <c r="BN179" i="6"/>
  <c r="BO179" i="6"/>
  <c r="BP179" i="6"/>
  <c r="BQ179" i="6"/>
  <c r="BR179" i="6"/>
  <c r="BS179" i="6"/>
  <c r="BT179" i="6"/>
  <c r="BU179" i="6"/>
  <c r="BV179" i="6"/>
  <c r="BW179" i="6"/>
  <c r="BX179" i="6"/>
  <c r="BY179" i="6"/>
  <c r="BZ179" i="6"/>
  <c r="CA179" i="6"/>
  <c r="CB179" i="6"/>
  <c r="CC179" i="6"/>
  <c r="CD179" i="6"/>
  <c r="CE179" i="6"/>
  <c r="CF179" i="6"/>
  <c r="CG179" i="6"/>
  <c r="CH179" i="6"/>
  <c r="CI179" i="6"/>
  <c r="CJ179" i="6"/>
  <c r="CK179" i="6"/>
  <c r="CL179" i="6"/>
  <c r="CM179" i="6"/>
  <c r="CN179" i="6"/>
  <c r="CO179" i="6"/>
  <c r="BN180" i="6"/>
  <c r="BO180" i="6"/>
  <c r="BP180" i="6"/>
  <c r="BQ180" i="6"/>
  <c r="BR180" i="6"/>
  <c r="BS180" i="6"/>
  <c r="BT180" i="6"/>
  <c r="BU180" i="6"/>
  <c r="BV180" i="6"/>
  <c r="BW180" i="6"/>
  <c r="BX180" i="6"/>
  <c r="BY180" i="6"/>
  <c r="BZ180" i="6"/>
  <c r="CA180" i="6"/>
  <c r="CB180" i="6"/>
  <c r="CC180" i="6"/>
  <c r="CD180" i="6"/>
  <c r="CE180" i="6"/>
  <c r="CF180" i="6"/>
  <c r="CG180" i="6"/>
  <c r="CH180" i="6"/>
  <c r="CI180" i="6"/>
  <c r="CJ180" i="6"/>
  <c r="CK180" i="6"/>
  <c r="CL180" i="6"/>
  <c r="CM180" i="6"/>
  <c r="CN180" i="6"/>
  <c r="CO180" i="6"/>
  <c r="BN181" i="6"/>
  <c r="BO181" i="6"/>
  <c r="BP181" i="6"/>
  <c r="BQ181" i="6"/>
  <c r="BR181" i="6"/>
  <c r="BS181" i="6"/>
  <c r="BT181" i="6"/>
  <c r="BU181" i="6"/>
  <c r="BV181" i="6"/>
  <c r="BW181" i="6"/>
  <c r="BX181" i="6"/>
  <c r="BY181" i="6"/>
  <c r="BZ181" i="6"/>
  <c r="CA181" i="6"/>
  <c r="CB181" i="6"/>
  <c r="CC181" i="6"/>
  <c r="CD181" i="6"/>
  <c r="CE181" i="6"/>
  <c r="CF181" i="6"/>
  <c r="CG181" i="6"/>
  <c r="CH181" i="6"/>
  <c r="CI181" i="6"/>
  <c r="CJ181" i="6"/>
  <c r="CK181" i="6"/>
  <c r="CL181" i="6"/>
  <c r="CM181" i="6"/>
  <c r="CN181" i="6"/>
  <c r="CO181" i="6"/>
  <c r="BN182" i="6"/>
  <c r="BO182" i="6"/>
  <c r="BP182" i="6"/>
  <c r="BQ182" i="6"/>
  <c r="BR182" i="6"/>
  <c r="BS182" i="6"/>
  <c r="BT182" i="6"/>
  <c r="BU182" i="6"/>
  <c r="BV182" i="6"/>
  <c r="BW182" i="6"/>
  <c r="BX182" i="6"/>
  <c r="BY182" i="6"/>
  <c r="BZ182" i="6"/>
  <c r="CA182" i="6"/>
  <c r="CB182" i="6"/>
  <c r="CC182" i="6"/>
  <c r="CD182" i="6"/>
  <c r="CE182" i="6"/>
  <c r="CF182" i="6"/>
  <c r="CG182" i="6"/>
  <c r="CH182" i="6"/>
  <c r="CI182" i="6"/>
  <c r="CJ182" i="6"/>
  <c r="CK182" i="6"/>
  <c r="CL182" i="6"/>
  <c r="CM182" i="6"/>
  <c r="CN182" i="6"/>
  <c r="CO182" i="6"/>
  <c r="BN183" i="6"/>
  <c r="BO183" i="6"/>
  <c r="BP183" i="6"/>
  <c r="BQ183" i="6"/>
  <c r="BR183" i="6"/>
  <c r="BS183" i="6"/>
  <c r="BT183" i="6"/>
  <c r="BU183" i="6"/>
  <c r="BV183" i="6"/>
  <c r="BW183" i="6"/>
  <c r="BX183" i="6"/>
  <c r="BY183" i="6"/>
  <c r="BZ183" i="6"/>
  <c r="CA183" i="6"/>
  <c r="CB183" i="6"/>
  <c r="CC183" i="6"/>
  <c r="CD183" i="6"/>
  <c r="CE183" i="6"/>
  <c r="CF183" i="6"/>
  <c r="CG183" i="6"/>
  <c r="CH183" i="6"/>
  <c r="CI183" i="6"/>
  <c r="CJ183" i="6"/>
  <c r="CK183" i="6"/>
  <c r="CL183" i="6"/>
  <c r="CM183" i="6"/>
  <c r="CN183" i="6"/>
  <c r="CO183" i="6"/>
  <c r="BN184" i="6"/>
  <c r="BO184" i="6"/>
  <c r="BP184" i="6"/>
  <c r="BQ184" i="6"/>
  <c r="BR184" i="6"/>
  <c r="BS184" i="6"/>
  <c r="BT184" i="6"/>
  <c r="BU184" i="6"/>
  <c r="BV184" i="6"/>
  <c r="BW184" i="6"/>
  <c r="BX184" i="6"/>
  <c r="BY184" i="6"/>
  <c r="BZ184" i="6"/>
  <c r="CA184" i="6"/>
  <c r="CB184" i="6"/>
  <c r="CC184" i="6"/>
  <c r="CD184" i="6"/>
  <c r="CE184" i="6"/>
  <c r="CF184" i="6"/>
  <c r="CG184" i="6"/>
  <c r="CH184" i="6"/>
  <c r="CI184" i="6"/>
  <c r="CJ184" i="6"/>
  <c r="CK184" i="6"/>
  <c r="CL184" i="6"/>
  <c r="CM184" i="6"/>
  <c r="CN184" i="6"/>
  <c r="CO184" i="6"/>
  <c r="BN185" i="6"/>
  <c r="BO185" i="6"/>
  <c r="BP185" i="6"/>
  <c r="BQ185" i="6"/>
  <c r="BR185" i="6"/>
  <c r="BS185" i="6"/>
  <c r="BT185" i="6"/>
  <c r="BU185" i="6"/>
  <c r="BV185" i="6"/>
  <c r="BW185" i="6"/>
  <c r="BX185" i="6"/>
  <c r="BY185" i="6"/>
  <c r="BZ185" i="6"/>
  <c r="CA185" i="6"/>
  <c r="CB185" i="6"/>
  <c r="CC185" i="6"/>
  <c r="CD185" i="6"/>
  <c r="CE185" i="6"/>
  <c r="CF185" i="6"/>
  <c r="CG185" i="6"/>
  <c r="CH185" i="6"/>
  <c r="CI185" i="6"/>
  <c r="CJ185" i="6"/>
  <c r="CK185" i="6"/>
  <c r="CL185" i="6"/>
  <c r="CM185" i="6"/>
  <c r="CN185" i="6"/>
  <c r="CO185" i="6"/>
  <c r="BN186" i="6"/>
  <c r="BO186" i="6"/>
  <c r="BP186" i="6"/>
  <c r="BQ186" i="6"/>
  <c r="BR186" i="6"/>
  <c r="BS186" i="6"/>
  <c r="BT186" i="6"/>
  <c r="BU186" i="6"/>
  <c r="BV186" i="6"/>
  <c r="BW186" i="6"/>
  <c r="BX186" i="6"/>
  <c r="BY186" i="6"/>
  <c r="BZ186" i="6"/>
  <c r="CA186" i="6"/>
  <c r="CB186" i="6"/>
  <c r="CC186" i="6"/>
  <c r="CD186" i="6"/>
  <c r="CE186" i="6"/>
  <c r="CF186" i="6"/>
  <c r="CG186" i="6"/>
  <c r="CH186" i="6"/>
  <c r="CI186" i="6"/>
  <c r="CJ186" i="6"/>
  <c r="CK186" i="6"/>
  <c r="CL186" i="6"/>
  <c r="CM186" i="6"/>
  <c r="CN186" i="6"/>
  <c r="CO186" i="6"/>
  <c r="BN187" i="6"/>
  <c r="BO187" i="6"/>
  <c r="BP187" i="6"/>
  <c r="BQ187" i="6"/>
  <c r="BR187" i="6"/>
  <c r="BS187" i="6"/>
  <c r="BT187" i="6"/>
  <c r="BU187" i="6"/>
  <c r="BV187" i="6"/>
  <c r="BW187" i="6"/>
  <c r="BX187" i="6"/>
  <c r="BY187" i="6"/>
  <c r="BZ187" i="6"/>
  <c r="CA187" i="6"/>
  <c r="CB187" i="6"/>
  <c r="CC187" i="6"/>
  <c r="CD187" i="6"/>
  <c r="CE187" i="6"/>
  <c r="CF187" i="6"/>
  <c r="CG187" i="6"/>
  <c r="CH187" i="6"/>
  <c r="CI187" i="6"/>
  <c r="CJ187" i="6"/>
  <c r="CK187" i="6"/>
  <c r="CL187" i="6"/>
  <c r="CM187" i="6"/>
  <c r="CN187" i="6"/>
  <c r="CO187" i="6"/>
  <c r="BN188" i="6"/>
  <c r="BO188" i="6"/>
  <c r="BP188" i="6"/>
  <c r="BQ188" i="6"/>
  <c r="BR188" i="6"/>
  <c r="BS188" i="6"/>
  <c r="BT188" i="6"/>
  <c r="BU188" i="6"/>
  <c r="BV188" i="6"/>
  <c r="BW188" i="6"/>
  <c r="BX188" i="6"/>
  <c r="BY188" i="6"/>
  <c r="BZ188" i="6"/>
  <c r="CA188" i="6"/>
  <c r="CB188" i="6"/>
  <c r="CC188" i="6"/>
  <c r="CD188" i="6"/>
  <c r="CE188" i="6"/>
  <c r="CF188" i="6"/>
  <c r="CG188" i="6"/>
  <c r="CH188" i="6"/>
  <c r="CI188" i="6"/>
  <c r="CJ188" i="6"/>
  <c r="CK188" i="6"/>
  <c r="CL188" i="6"/>
  <c r="CM188" i="6"/>
  <c r="CN188" i="6"/>
  <c r="CO188" i="6"/>
  <c r="BN189" i="6"/>
  <c r="BO189" i="6"/>
  <c r="BP189" i="6"/>
  <c r="BQ189" i="6"/>
  <c r="BR189" i="6"/>
  <c r="BS189" i="6"/>
  <c r="BT189" i="6"/>
  <c r="BU189" i="6"/>
  <c r="BV189" i="6"/>
  <c r="BW189" i="6"/>
  <c r="BX189" i="6"/>
  <c r="BY189" i="6"/>
  <c r="BZ189" i="6"/>
  <c r="CA189" i="6"/>
  <c r="CB189" i="6"/>
  <c r="CC189" i="6"/>
  <c r="CD189" i="6"/>
  <c r="CE189" i="6"/>
  <c r="CF189" i="6"/>
  <c r="CG189" i="6"/>
  <c r="CH189" i="6"/>
  <c r="CI189" i="6"/>
  <c r="CJ189" i="6"/>
  <c r="CK189" i="6"/>
  <c r="CL189" i="6"/>
  <c r="CM189" i="6"/>
  <c r="CN189" i="6"/>
  <c r="CO189" i="6"/>
  <c r="BN190" i="6"/>
  <c r="BO190" i="6"/>
  <c r="BP190" i="6"/>
  <c r="BQ190" i="6"/>
  <c r="BR190" i="6"/>
  <c r="BS190" i="6"/>
  <c r="BT190" i="6"/>
  <c r="BU190" i="6"/>
  <c r="BV190" i="6"/>
  <c r="BW190" i="6"/>
  <c r="BX190" i="6"/>
  <c r="BY190" i="6"/>
  <c r="BZ190" i="6"/>
  <c r="CA190" i="6"/>
  <c r="CB190" i="6"/>
  <c r="CC190" i="6"/>
  <c r="CD190" i="6"/>
  <c r="CE190" i="6"/>
  <c r="CF190" i="6"/>
  <c r="CG190" i="6"/>
  <c r="CH190" i="6"/>
  <c r="CI190" i="6"/>
  <c r="CJ190" i="6"/>
  <c r="CK190" i="6"/>
  <c r="CL190" i="6"/>
  <c r="CM190" i="6"/>
  <c r="CN190" i="6"/>
  <c r="CO190" i="6"/>
  <c r="BN191" i="6"/>
  <c r="BO191" i="6"/>
  <c r="BP191" i="6"/>
  <c r="BQ191" i="6"/>
  <c r="BR191" i="6"/>
  <c r="BS191" i="6"/>
  <c r="BT191" i="6"/>
  <c r="BU191" i="6"/>
  <c r="BV191" i="6"/>
  <c r="BW191" i="6"/>
  <c r="BX191" i="6"/>
  <c r="BY191" i="6"/>
  <c r="BZ191" i="6"/>
  <c r="CA191" i="6"/>
  <c r="CB191" i="6"/>
  <c r="CC191" i="6"/>
  <c r="CD191" i="6"/>
  <c r="CE191" i="6"/>
  <c r="CF191" i="6"/>
  <c r="CG191" i="6"/>
  <c r="CH191" i="6"/>
  <c r="CI191" i="6"/>
  <c r="CJ191" i="6"/>
  <c r="CK191" i="6"/>
  <c r="CL191" i="6"/>
  <c r="CM191" i="6"/>
  <c r="CN191" i="6"/>
  <c r="CO191" i="6"/>
  <c r="BN192" i="6"/>
  <c r="BO192" i="6"/>
  <c r="BP192" i="6"/>
  <c r="BQ192" i="6"/>
  <c r="BR192" i="6"/>
  <c r="BS192" i="6"/>
  <c r="BT192" i="6"/>
  <c r="BU192" i="6"/>
  <c r="BV192" i="6"/>
  <c r="BW192" i="6"/>
  <c r="BX192" i="6"/>
  <c r="BY192" i="6"/>
  <c r="BZ192" i="6"/>
  <c r="CA192" i="6"/>
  <c r="CB192" i="6"/>
  <c r="CC192" i="6"/>
  <c r="CD192" i="6"/>
  <c r="CE192" i="6"/>
  <c r="CF192" i="6"/>
  <c r="CG192" i="6"/>
  <c r="CH192" i="6"/>
  <c r="CI192" i="6"/>
  <c r="CJ192" i="6"/>
  <c r="CK192" i="6"/>
  <c r="CL192" i="6"/>
  <c r="CM192" i="6"/>
  <c r="CN192" i="6"/>
  <c r="CO192" i="6"/>
  <c r="BN193" i="6"/>
  <c r="BO193" i="6"/>
  <c r="BP193" i="6"/>
  <c r="BQ193" i="6"/>
  <c r="BR193" i="6"/>
  <c r="BS193" i="6"/>
  <c r="BT193" i="6"/>
  <c r="BU193" i="6"/>
  <c r="BV193" i="6"/>
  <c r="BW193" i="6"/>
  <c r="BX193" i="6"/>
  <c r="BY193" i="6"/>
  <c r="BZ193" i="6"/>
  <c r="CA193" i="6"/>
  <c r="CB193" i="6"/>
  <c r="CC193" i="6"/>
  <c r="CD193" i="6"/>
  <c r="CE193" i="6"/>
  <c r="CF193" i="6"/>
  <c r="CG193" i="6"/>
  <c r="CH193" i="6"/>
  <c r="CI193" i="6"/>
  <c r="CJ193" i="6"/>
  <c r="CK193" i="6"/>
  <c r="CL193" i="6"/>
  <c r="CM193" i="6"/>
  <c r="CN193" i="6"/>
  <c r="CO193" i="6"/>
  <c r="BN194" i="6"/>
  <c r="BO194" i="6"/>
  <c r="BP194" i="6"/>
  <c r="BQ194" i="6"/>
  <c r="BR194" i="6"/>
  <c r="BS194" i="6"/>
  <c r="BT194" i="6"/>
  <c r="BU194" i="6"/>
  <c r="BV194" i="6"/>
  <c r="BW194" i="6"/>
  <c r="BX194" i="6"/>
  <c r="BY194" i="6"/>
  <c r="BZ194" i="6"/>
  <c r="CA194" i="6"/>
  <c r="CB194" i="6"/>
  <c r="CC194" i="6"/>
  <c r="CD194" i="6"/>
  <c r="CE194" i="6"/>
  <c r="CF194" i="6"/>
  <c r="CG194" i="6"/>
  <c r="CH194" i="6"/>
  <c r="CI194" i="6"/>
  <c r="CJ194" i="6"/>
  <c r="CK194" i="6"/>
  <c r="CL194" i="6"/>
  <c r="CM194" i="6"/>
  <c r="CN194" i="6"/>
  <c r="CO194" i="6"/>
  <c r="BN195" i="6"/>
  <c r="BO195" i="6"/>
  <c r="BP195" i="6"/>
  <c r="BQ195" i="6"/>
  <c r="BR195" i="6"/>
  <c r="BS195" i="6"/>
  <c r="BT195" i="6"/>
  <c r="BU195" i="6"/>
  <c r="BV195" i="6"/>
  <c r="BW195" i="6"/>
  <c r="BX195" i="6"/>
  <c r="BY195" i="6"/>
  <c r="BZ195" i="6"/>
  <c r="CA195" i="6"/>
  <c r="CB195" i="6"/>
  <c r="CC195" i="6"/>
  <c r="CD195" i="6"/>
  <c r="CE195" i="6"/>
  <c r="CF195" i="6"/>
  <c r="CG195" i="6"/>
  <c r="CH195" i="6"/>
  <c r="CI195" i="6"/>
  <c r="CJ195" i="6"/>
  <c r="CK195" i="6"/>
  <c r="CL195" i="6"/>
  <c r="CM195" i="6"/>
  <c r="CN195" i="6"/>
  <c r="CO195" i="6"/>
  <c r="BN196" i="6"/>
  <c r="BO196" i="6"/>
  <c r="BP196" i="6"/>
  <c r="BQ196" i="6"/>
  <c r="BR196" i="6"/>
  <c r="BS196" i="6"/>
  <c r="BT196" i="6"/>
  <c r="BU196" i="6"/>
  <c r="BV196" i="6"/>
  <c r="BW196" i="6"/>
  <c r="BX196" i="6"/>
  <c r="BY196" i="6"/>
  <c r="BZ196" i="6"/>
  <c r="CA196" i="6"/>
  <c r="CB196" i="6"/>
  <c r="CC196" i="6"/>
  <c r="CD196" i="6"/>
  <c r="CE196" i="6"/>
  <c r="CF196" i="6"/>
  <c r="CG196" i="6"/>
  <c r="CH196" i="6"/>
  <c r="CI196" i="6"/>
  <c r="CJ196" i="6"/>
  <c r="CK196" i="6"/>
  <c r="CL196" i="6"/>
  <c r="CM196" i="6"/>
  <c r="CN196" i="6"/>
  <c r="CO196" i="6"/>
  <c r="BN197" i="6"/>
  <c r="BO197" i="6"/>
  <c r="BP197" i="6"/>
  <c r="BQ197" i="6"/>
  <c r="BR197" i="6"/>
  <c r="BS197" i="6"/>
  <c r="BT197" i="6"/>
  <c r="BU197" i="6"/>
  <c r="BV197" i="6"/>
  <c r="BW197" i="6"/>
  <c r="BX197" i="6"/>
  <c r="BY197" i="6"/>
  <c r="BZ197" i="6"/>
  <c r="CA197" i="6"/>
  <c r="CB197" i="6"/>
  <c r="CC197" i="6"/>
  <c r="CD197" i="6"/>
  <c r="CE197" i="6"/>
  <c r="CF197" i="6"/>
  <c r="CG197" i="6"/>
  <c r="CH197" i="6"/>
  <c r="CI197" i="6"/>
  <c r="CJ197" i="6"/>
  <c r="CK197" i="6"/>
  <c r="CL197" i="6"/>
  <c r="CM197" i="6"/>
  <c r="CN197" i="6"/>
  <c r="CO197" i="6"/>
  <c r="BN198" i="6"/>
  <c r="BO198" i="6"/>
  <c r="BP198" i="6"/>
  <c r="BQ198" i="6"/>
  <c r="BR198" i="6"/>
  <c r="BS198" i="6"/>
  <c r="BT198" i="6"/>
  <c r="BU198" i="6"/>
  <c r="BV198" i="6"/>
  <c r="BW198" i="6"/>
  <c r="BX198" i="6"/>
  <c r="BY198" i="6"/>
  <c r="BZ198" i="6"/>
  <c r="CA198" i="6"/>
  <c r="CB198" i="6"/>
  <c r="CC198" i="6"/>
  <c r="CD198" i="6"/>
  <c r="CE198" i="6"/>
  <c r="CF198" i="6"/>
  <c r="CG198" i="6"/>
  <c r="CH198" i="6"/>
  <c r="CI198" i="6"/>
  <c r="CJ198" i="6"/>
  <c r="CK198" i="6"/>
  <c r="CL198" i="6"/>
  <c r="CM198" i="6"/>
  <c r="CN198" i="6"/>
  <c r="CO198" i="6"/>
  <c r="BN199" i="6"/>
  <c r="BO199" i="6"/>
  <c r="BP199" i="6"/>
  <c r="BQ199" i="6"/>
  <c r="BR199" i="6"/>
  <c r="BS199" i="6"/>
  <c r="BT199" i="6"/>
  <c r="BU199" i="6"/>
  <c r="BV199" i="6"/>
  <c r="BW199" i="6"/>
  <c r="BX199" i="6"/>
  <c r="BY199" i="6"/>
  <c r="BZ199" i="6"/>
  <c r="CA199" i="6"/>
  <c r="CB199" i="6"/>
  <c r="CC199" i="6"/>
  <c r="CD199" i="6"/>
  <c r="CE199" i="6"/>
  <c r="CF199" i="6"/>
  <c r="CG199" i="6"/>
  <c r="CH199" i="6"/>
  <c r="CI199" i="6"/>
  <c r="CJ199" i="6"/>
  <c r="CK199" i="6"/>
  <c r="CL199" i="6"/>
  <c r="CM199" i="6"/>
  <c r="CN199" i="6"/>
  <c r="CO199" i="6"/>
  <c r="BN200" i="6"/>
  <c r="BO200" i="6"/>
  <c r="BP200" i="6"/>
  <c r="BQ200" i="6"/>
  <c r="BR200" i="6"/>
  <c r="BS200" i="6"/>
  <c r="BT200" i="6"/>
  <c r="BU200" i="6"/>
  <c r="BV200" i="6"/>
  <c r="BW200" i="6"/>
  <c r="BX200" i="6"/>
  <c r="BY200" i="6"/>
  <c r="BZ200" i="6"/>
  <c r="CA200" i="6"/>
  <c r="CB200" i="6"/>
  <c r="CC200" i="6"/>
  <c r="CD200" i="6"/>
  <c r="CE200" i="6"/>
  <c r="CF200" i="6"/>
  <c r="CG200" i="6"/>
  <c r="CH200" i="6"/>
  <c r="CI200" i="6"/>
  <c r="CJ200" i="6"/>
  <c r="CK200" i="6"/>
  <c r="CL200" i="6"/>
  <c r="CM200" i="6"/>
  <c r="CN200" i="6"/>
  <c r="CO200" i="6"/>
  <c r="BP201" i="6"/>
  <c r="BQ201" i="6"/>
  <c r="BR201" i="6"/>
  <c r="BS201" i="6"/>
  <c r="BT201" i="6"/>
  <c r="BW201" i="6"/>
  <c r="BX201" i="6"/>
  <c r="BZ201" i="6"/>
  <c r="CA201" i="6"/>
  <c r="CD201" i="6"/>
  <c r="CE201" i="6"/>
  <c r="CF201" i="6"/>
  <c r="CG201" i="6"/>
  <c r="CL201" i="6"/>
  <c r="CN201" i="6"/>
  <c r="CO201" i="6"/>
  <c r="BN202" i="6"/>
  <c r="BO202" i="6"/>
  <c r="BP202" i="6"/>
  <c r="BQ202" i="6"/>
  <c r="BR202" i="6"/>
  <c r="BS202" i="6"/>
  <c r="BT202" i="6"/>
  <c r="BU202" i="6"/>
  <c r="BV202" i="6"/>
  <c r="BW202" i="6"/>
  <c r="BX202" i="6"/>
  <c r="BY202" i="6"/>
  <c r="BZ202" i="6"/>
  <c r="CA202" i="6"/>
  <c r="CB202" i="6"/>
  <c r="CC202" i="6"/>
  <c r="CE202" i="6"/>
  <c r="CF202" i="6"/>
  <c r="CG202" i="6"/>
  <c r="CH202" i="6"/>
  <c r="CI202" i="6"/>
  <c r="CJ202" i="6"/>
  <c r="CK202" i="6"/>
  <c r="CL202" i="6"/>
  <c r="CM202" i="6"/>
  <c r="CN202" i="6"/>
  <c r="CO202" i="6"/>
  <c r="BN203" i="6"/>
  <c r="BO203" i="6"/>
  <c r="BP203" i="6"/>
  <c r="BQ203" i="6"/>
  <c r="BR203" i="6"/>
  <c r="BS203" i="6"/>
  <c r="BT203" i="6"/>
  <c r="BU203" i="6"/>
  <c r="BV203" i="6"/>
  <c r="BW203" i="6"/>
  <c r="BX203" i="6"/>
  <c r="BY203" i="6"/>
  <c r="BZ203" i="6"/>
  <c r="CA203" i="6"/>
  <c r="CB203" i="6"/>
  <c r="CC203" i="6"/>
  <c r="CD203" i="6"/>
  <c r="CE203" i="6"/>
  <c r="CF203" i="6"/>
  <c r="CG203" i="6"/>
  <c r="CH203" i="6"/>
  <c r="CI203" i="6"/>
  <c r="CJ203" i="6"/>
  <c r="CK203" i="6"/>
  <c r="CL203" i="6"/>
  <c r="CM203" i="6"/>
  <c r="CN203" i="6"/>
  <c r="CO203" i="6"/>
  <c r="BN204" i="6"/>
  <c r="BO204" i="6"/>
  <c r="BP204" i="6"/>
  <c r="BQ204" i="6"/>
  <c r="BR204" i="6"/>
  <c r="BS204" i="6"/>
  <c r="BT204" i="6"/>
  <c r="BU204" i="6"/>
  <c r="BV204" i="6"/>
  <c r="BW204" i="6"/>
  <c r="BX204" i="6"/>
  <c r="BY204" i="6"/>
  <c r="BZ204" i="6"/>
  <c r="CA204" i="6"/>
  <c r="CB204" i="6"/>
  <c r="CC204" i="6"/>
  <c r="CD204" i="6"/>
  <c r="CE204" i="6"/>
  <c r="CF204" i="6"/>
  <c r="CG204" i="6"/>
  <c r="CH204" i="6"/>
  <c r="CI204" i="6"/>
  <c r="CJ204" i="6"/>
  <c r="CK204" i="6"/>
  <c r="CL204" i="6"/>
  <c r="CM204" i="6"/>
  <c r="CN204" i="6"/>
  <c r="CO204" i="6"/>
  <c r="BN205" i="6"/>
  <c r="BO205" i="6"/>
  <c r="BP205" i="6"/>
  <c r="BQ205" i="6"/>
  <c r="BR205" i="6"/>
  <c r="BS205" i="6"/>
  <c r="BT205" i="6"/>
  <c r="BU205" i="6"/>
  <c r="BV205" i="6"/>
  <c r="BX205" i="6"/>
  <c r="BY205" i="6"/>
  <c r="BZ205" i="6"/>
  <c r="CA205" i="6"/>
  <c r="CB205" i="6"/>
  <c r="CG205" i="6"/>
  <c r="CH205" i="6"/>
  <c r="CN205" i="6"/>
  <c r="CO205" i="6"/>
  <c r="BN206" i="6"/>
  <c r="BO206" i="6"/>
  <c r="BR206" i="6"/>
  <c r="BZ206" i="6"/>
  <c r="CA206" i="6"/>
  <c r="CB206" i="6"/>
  <c r="CD206" i="6"/>
  <c r="CE206" i="6"/>
  <c r="CF206" i="6"/>
  <c r="CG206" i="6"/>
  <c r="CH206" i="6"/>
  <c r="CI206" i="6"/>
  <c r="CJ206" i="6"/>
  <c r="CK206" i="6"/>
  <c r="CL206" i="6"/>
  <c r="CM206" i="6"/>
  <c r="CN206" i="6"/>
  <c r="CO206" i="6"/>
  <c r="BU207" i="6"/>
  <c r="BV207" i="6"/>
  <c r="CB207" i="6"/>
  <c r="CC207" i="6"/>
  <c r="CD207" i="6"/>
  <c r="CE207" i="6"/>
  <c r="CI207" i="6"/>
  <c r="CJ207" i="6"/>
  <c r="CK207" i="6"/>
  <c r="CM207" i="6"/>
  <c r="BP208" i="6"/>
  <c r="BS208" i="6"/>
  <c r="BT208" i="6"/>
  <c r="BW208" i="6"/>
  <c r="CD208" i="6"/>
  <c r="CG208" i="6"/>
  <c r="CH208" i="6"/>
  <c r="CN208" i="6"/>
  <c r="BP209" i="6"/>
  <c r="BS209" i="6"/>
  <c r="BT209" i="6"/>
  <c r="BW209" i="6"/>
  <c r="BY209" i="6"/>
  <c r="BZ209" i="6"/>
  <c r="CA209" i="6"/>
  <c r="CF209" i="6"/>
  <c r="CG209" i="6"/>
  <c r="CK209" i="6"/>
  <c r="CM209" i="6"/>
  <c r="CO209" i="6"/>
  <c r="BP210" i="6"/>
  <c r="BQ210" i="6"/>
  <c r="BR210" i="6"/>
  <c r="BS210" i="6"/>
  <c r="BT210" i="6"/>
  <c r="BX210" i="6"/>
  <c r="BY210" i="6"/>
  <c r="BZ210" i="6"/>
  <c r="CA210" i="6"/>
  <c r="CF210" i="6"/>
  <c r="CG210" i="6"/>
  <c r="CH210" i="6"/>
  <c r="CK210" i="6"/>
  <c r="CL210" i="6"/>
  <c r="CM210" i="6"/>
  <c r="CN210" i="6"/>
  <c r="CO210" i="6"/>
  <c r="BO211" i="6"/>
  <c r="BP211" i="6"/>
  <c r="BQ211" i="6"/>
  <c r="BR211" i="6"/>
  <c r="BS211" i="6"/>
  <c r="BT211" i="6"/>
  <c r="BU211" i="6"/>
  <c r="BV211" i="6"/>
  <c r="BW211" i="6"/>
  <c r="BY211" i="6"/>
  <c r="BZ211" i="6"/>
  <c r="CA211" i="6"/>
  <c r="CF211" i="6"/>
  <c r="CG211" i="6"/>
  <c r="CH211" i="6"/>
  <c r="CK211" i="6"/>
  <c r="CL211" i="6"/>
  <c r="CM211" i="6"/>
  <c r="CN211" i="6"/>
  <c r="CO211" i="6"/>
  <c r="BO212" i="6"/>
  <c r="BP212" i="6"/>
  <c r="BQ212" i="6"/>
  <c r="BR212" i="6"/>
  <c r="BS212" i="6"/>
  <c r="BT212" i="6"/>
  <c r="BU212" i="6"/>
  <c r="BV212" i="6"/>
  <c r="BW212" i="6"/>
  <c r="BX212" i="6"/>
  <c r="BY212" i="6"/>
  <c r="BZ212" i="6"/>
  <c r="CA212" i="6"/>
  <c r="CB212" i="6"/>
  <c r="CC212" i="6"/>
  <c r="CD212" i="6"/>
  <c r="CE212" i="6"/>
  <c r="CF212" i="6"/>
  <c r="CG212" i="6"/>
  <c r="CH212" i="6"/>
  <c r="CI212" i="6"/>
  <c r="CJ212" i="6"/>
  <c r="CK212" i="6"/>
  <c r="CL212" i="6"/>
  <c r="CM212" i="6"/>
  <c r="CN212" i="6"/>
  <c r="CO212" i="6"/>
  <c r="BN213" i="6"/>
  <c r="BO213" i="6"/>
  <c r="BP213" i="6"/>
  <c r="BQ213" i="6"/>
  <c r="BR213" i="6"/>
  <c r="BS213" i="6"/>
  <c r="BT213" i="6"/>
  <c r="BU213" i="6"/>
  <c r="BV213" i="6"/>
  <c r="BW213" i="6"/>
  <c r="BX213" i="6"/>
  <c r="BY213" i="6"/>
  <c r="BZ213" i="6"/>
  <c r="CA213" i="6"/>
  <c r="CB213" i="6"/>
  <c r="CC213" i="6"/>
  <c r="CD213" i="6"/>
  <c r="CE213" i="6"/>
  <c r="CF213" i="6"/>
  <c r="CG213" i="6"/>
  <c r="CH213" i="6"/>
  <c r="CI213" i="6"/>
  <c r="CJ213" i="6"/>
  <c r="CK213" i="6"/>
  <c r="CL213" i="6"/>
  <c r="CM213" i="6"/>
  <c r="CN213" i="6"/>
  <c r="CO213" i="6"/>
  <c r="BN214" i="6"/>
  <c r="BO214" i="6"/>
  <c r="BP214" i="6"/>
  <c r="BQ214" i="6"/>
  <c r="BR214" i="6"/>
  <c r="BS214" i="6"/>
  <c r="BT214" i="6"/>
  <c r="BU214" i="6"/>
  <c r="BV214" i="6"/>
  <c r="BW214" i="6"/>
  <c r="BX214" i="6"/>
  <c r="BY214" i="6"/>
  <c r="BZ214" i="6"/>
  <c r="CA214" i="6"/>
  <c r="CB214" i="6"/>
  <c r="CC214" i="6"/>
  <c r="CD214" i="6"/>
  <c r="CE214" i="6"/>
  <c r="CF214" i="6"/>
  <c r="CG214" i="6"/>
  <c r="CH214" i="6"/>
  <c r="CI214" i="6"/>
  <c r="CJ214" i="6"/>
  <c r="CK214" i="6"/>
  <c r="CL214" i="6"/>
  <c r="CM214" i="6"/>
  <c r="CN214" i="6"/>
  <c r="CO214" i="6"/>
  <c r="BN215" i="6"/>
  <c r="BO215" i="6"/>
  <c r="BP215" i="6"/>
  <c r="BQ215" i="6"/>
  <c r="BR215" i="6"/>
  <c r="BS215" i="6"/>
  <c r="BT215" i="6"/>
  <c r="BU215" i="6"/>
  <c r="BV215" i="6"/>
  <c r="BW215" i="6"/>
  <c r="BX215" i="6"/>
  <c r="BY215" i="6"/>
  <c r="BZ215" i="6"/>
  <c r="CA215" i="6"/>
  <c r="CB215" i="6"/>
  <c r="CC215" i="6"/>
  <c r="CD215" i="6"/>
  <c r="CE215" i="6"/>
  <c r="CF215" i="6"/>
  <c r="CG215" i="6"/>
  <c r="CH215" i="6"/>
  <c r="CI215" i="6"/>
  <c r="CJ215" i="6"/>
  <c r="CK215" i="6"/>
  <c r="CL215" i="6"/>
  <c r="CM215" i="6"/>
  <c r="CN215" i="6"/>
  <c r="CO215" i="6"/>
  <c r="BN216" i="6"/>
  <c r="BO216" i="6"/>
  <c r="BP216" i="6"/>
  <c r="BQ216" i="6"/>
  <c r="BR216" i="6"/>
  <c r="BS216" i="6"/>
  <c r="BT216" i="6"/>
  <c r="BU216" i="6"/>
  <c r="BV216" i="6"/>
  <c r="BW216" i="6"/>
  <c r="BX216" i="6"/>
  <c r="BY216" i="6"/>
  <c r="BZ216" i="6"/>
  <c r="CA216" i="6"/>
  <c r="CB216" i="6"/>
  <c r="CC216" i="6"/>
  <c r="CD216" i="6"/>
  <c r="CE216" i="6"/>
  <c r="CF216" i="6"/>
  <c r="CG216" i="6"/>
  <c r="CH216" i="6"/>
  <c r="CI216" i="6"/>
  <c r="CJ216" i="6"/>
  <c r="CK216" i="6"/>
  <c r="CL216" i="6"/>
  <c r="CM216" i="6"/>
  <c r="CN216" i="6"/>
  <c r="CO216" i="6"/>
  <c r="BN217" i="6"/>
  <c r="BO217" i="6"/>
  <c r="BP217" i="6"/>
  <c r="BQ217" i="6"/>
  <c r="BR217" i="6"/>
  <c r="BS217" i="6"/>
  <c r="BT217" i="6"/>
  <c r="BU217" i="6"/>
  <c r="BV217" i="6"/>
  <c r="BW217" i="6"/>
  <c r="BX217" i="6"/>
  <c r="BY217" i="6"/>
  <c r="BZ217" i="6"/>
  <c r="CA217" i="6"/>
  <c r="CB217" i="6"/>
  <c r="CC217" i="6"/>
  <c r="CD217" i="6"/>
  <c r="CE217" i="6"/>
  <c r="CF217" i="6"/>
  <c r="CG217" i="6"/>
  <c r="CH217" i="6"/>
  <c r="CI217" i="6"/>
  <c r="CJ217" i="6"/>
  <c r="CK217" i="6"/>
  <c r="CL217" i="6"/>
  <c r="CM217" i="6"/>
  <c r="CN217" i="6"/>
  <c r="CO217" i="6"/>
  <c r="BN218" i="6"/>
  <c r="BO218" i="6"/>
  <c r="BP218" i="6"/>
  <c r="BQ218" i="6"/>
  <c r="BR218" i="6"/>
  <c r="BS218" i="6"/>
  <c r="BT218" i="6"/>
  <c r="BU218" i="6"/>
  <c r="BV218" i="6"/>
  <c r="BW218" i="6"/>
  <c r="BX218" i="6"/>
  <c r="BY218" i="6"/>
  <c r="BZ218" i="6"/>
  <c r="CA218" i="6"/>
  <c r="CB218" i="6"/>
  <c r="CC218" i="6"/>
  <c r="CD218" i="6"/>
  <c r="CE218" i="6"/>
  <c r="CF218" i="6"/>
  <c r="CG218" i="6"/>
  <c r="CH218" i="6"/>
  <c r="CI218" i="6"/>
  <c r="CJ218" i="6"/>
  <c r="CK218" i="6"/>
  <c r="CL218" i="6"/>
  <c r="CM218" i="6"/>
  <c r="CN218" i="6"/>
  <c r="CO218" i="6"/>
  <c r="BN219" i="6"/>
  <c r="BO219" i="6"/>
  <c r="BP219" i="6"/>
  <c r="BQ219" i="6"/>
  <c r="BR219" i="6"/>
  <c r="BS219" i="6"/>
  <c r="BT219" i="6"/>
  <c r="BU219" i="6"/>
  <c r="BV219" i="6"/>
  <c r="BW219" i="6"/>
  <c r="BX219" i="6"/>
  <c r="BY219" i="6"/>
  <c r="BZ219" i="6"/>
  <c r="CA219" i="6"/>
  <c r="CB219" i="6"/>
  <c r="CC219" i="6"/>
  <c r="CD219" i="6"/>
  <c r="CE219" i="6"/>
  <c r="CF219" i="6"/>
  <c r="CG219" i="6"/>
  <c r="CH219" i="6"/>
  <c r="CI219" i="6"/>
  <c r="CJ219" i="6"/>
  <c r="CK219" i="6"/>
  <c r="CL219" i="6"/>
  <c r="CM219" i="6"/>
  <c r="CN219" i="6"/>
  <c r="CO219" i="6"/>
  <c r="BN220" i="6"/>
  <c r="BO220" i="6"/>
  <c r="BP220" i="6"/>
  <c r="BQ220" i="6"/>
  <c r="BR220" i="6"/>
  <c r="BS220" i="6"/>
  <c r="BT220" i="6"/>
  <c r="BU220" i="6"/>
  <c r="BV220" i="6"/>
  <c r="BW220" i="6"/>
  <c r="BX220" i="6"/>
  <c r="BY220" i="6"/>
  <c r="BZ220" i="6"/>
  <c r="CA220" i="6"/>
  <c r="CB220" i="6"/>
  <c r="CC220" i="6"/>
  <c r="CD220" i="6"/>
  <c r="CE220" i="6"/>
  <c r="CF220" i="6"/>
  <c r="CG220" i="6"/>
  <c r="CH220" i="6"/>
  <c r="CI220" i="6"/>
  <c r="CJ220" i="6"/>
  <c r="CK220" i="6"/>
  <c r="CL220" i="6"/>
  <c r="CM220" i="6"/>
  <c r="CN220" i="6"/>
  <c r="CO220" i="6"/>
  <c r="BN221" i="6"/>
  <c r="BO221" i="6"/>
  <c r="BP221" i="6"/>
  <c r="BQ221" i="6"/>
  <c r="BR221" i="6"/>
  <c r="BS221" i="6"/>
  <c r="BT221" i="6"/>
  <c r="BU221" i="6"/>
  <c r="BV221" i="6"/>
  <c r="BW221" i="6"/>
  <c r="BX221" i="6"/>
  <c r="BY221" i="6"/>
  <c r="BZ221" i="6"/>
  <c r="CA221" i="6"/>
  <c r="CB221" i="6"/>
  <c r="CC221" i="6"/>
  <c r="CD221" i="6"/>
  <c r="CE221" i="6"/>
  <c r="CF221" i="6"/>
  <c r="CG221" i="6"/>
  <c r="CH221" i="6"/>
  <c r="CI221" i="6"/>
  <c r="CJ221" i="6"/>
  <c r="CK221" i="6"/>
  <c r="CL221" i="6"/>
  <c r="CM221" i="6"/>
  <c r="CN221" i="6"/>
  <c r="CO221" i="6"/>
  <c r="BN222" i="6"/>
  <c r="BO222" i="6"/>
  <c r="BP222" i="6"/>
  <c r="BQ222" i="6"/>
  <c r="BR222" i="6"/>
  <c r="BS222" i="6"/>
  <c r="BT222" i="6"/>
  <c r="BU222" i="6"/>
  <c r="BV222" i="6"/>
  <c r="BW222" i="6"/>
  <c r="BX222" i="6"/>
  <c r="BY222" i="6"/>
  <c r="BZ222" i="6"/>
  <c r="CA222" i="6"/>
  <c r="CB222" i="6"/>
  <c r="CC222" i="6"/>
  <c r="CD222" i="6"/>
  <c r="CE222" i="6"/>
  <c r="CF222" i="6"/>
  <c r="CG222" i="6"/>
  <c r="CH222" i="6"/>
  <c r="CI222" i="6"/>
  <c r="CJ222" i="6"/>
  <c r="CK222" i="6"/>
  <c r="CL222" i="6"/>
  <c r="CM222" i="6"/>
  <c r="CN222" i="6"/>
  <c r="CO222" i="6"/>
  <c r="BN223" i="6"/>
  <c r="BO223" i="6"/>
  <c r="BP223" i="6"/>
  <c r="BQ223" i="6"/>
  <c r="BR223" i="6"/>
  <c r="BS223" i="6"/>
  <c r="BT223" i="6"/>
  <c r="BU223" i="6"/>
  <c r="BV223" i="6"/>
  <c r="BW223" i="6"/>
  <c r="BX223" i="6"/>
  <c r="BY223" i="6"/>
  <c r="BZ223" i="6"/>
  <c r="CA223" i="6"/>
  <c r="CB223" i="6"/>
  <c r="CC223" i="6"/>
  <c r="CD223" i="6"/>
  <c r="CE223" i="6"/>
  <c r="CF223" i="6"/>
  <c r="CG223" i="6"/>
  <c r="CH223" i="6"/>
  <c r="CI223" i="6"/>
  <c r="CJ223" i="6"/>
  <c r="CK223" i="6"/>
  <c r="CL223" i="6"/>
  <c r="CM223" i="6"/>
  <c r="CN223" i="6"/>
  <c r="CO223" i="6"/>
  <c r="BN224" i="6"/>
  <c r="BO224" i="6"/>
  <c r="BP224" i="6"/>
  <c r="BQ224" i="6"/>
  <c r="BR224" i="6"/>
  <c r="BS224" i="6"/>
  <c r="BT224" i="6"/>
  <c r="BU224" i="6"/>
  <c r="BV224" i="6"/>
  <c r="BW224" i="6"/>
  <c r="BX224" i="6"/>
  <c r="BY224" i="6"/>
  <c r="BZ224" i="6"/>
  <c r="CA224" i="6"/>
  <c r="CB224" i="6"/>
  <c r="CC224" i="6"/>
  <c r="CD224" i="6"/>
  <c r="CE224" i="6"/>
  <c r="CF224" i="6"/>
  <c r="CG224" i="6"/>
  <c r="CH224" i="6"/>
  <c r="CI224" i="6"/>
  <c r="CJ224" i="6"/>
  <c r="CK224" i="6"/>
  <c r="CL224" i="6"/>
  <c r="CM224" i="6"/>
  <c r="CN224" i="6"/>
  <c r="CO224" i="6"/>
  <c r="BN225" i="6"/>
  <c r="BO225" i="6"/>
  <c r="BP225" i="6"/>
  <c r="BQ225" i="6"/>
  <c r="BR225" i="6"/>
  <c r="BS225" i="6"/>
  <c r="BT225" i="6"/>
  <c r="BU225" i="6"/>
  <c r="BV225" i="6"/>
  <c r="BW225" i="6"/>
  <c r="BX225" i="6"/>
  <c r="BY225" i="6"/>
  <c r="BZ225" i="6"/>
  <c r="CA225" i="6"/>
  <c r="CB225" i="6"/>
  <c r="CC225" i="6"/>
  <c r="CD225" i="6"/>
  <c r="CE225" i="6"/>
  <c r="CF225" i="6"/>
  <c r="CG225" i="6"/>
  <c r="CH225" i="6"/>
  <c r="CI225" i="6"/>
  <c r="CJ225" i="6"/>
  <c r="CK225" i="6"/>
  <c r="CL225" i="6"/>
  <c r="CM225" i="6"/>
  <c r="CN225" i="6"/>
  <c r="CO225" i="6"/>
  <c r="BN226" i="6"/>
  <c r="BO226" i="6"/>
  <c r="BP226" i="6"/>
  <c r="BQ226" i="6"/>
  <c r="BR226" i="6"/>
  <c r="BS226" i="6"/>
  <c r="BT226" i="6"/>
  <c r="BU226" i="6"/>
  <c r="BV226" i="6"/>
  <c r="BW226" i="6"/>
  <c r="BX226" i="6"/>
  <c r="BY226" i="6"/>
  <c r="BZ226" i="6"/>
  <c r="CA226" i="6"/>
  <c r="CB226" i="6"/>
  <c r="CC226" i="6"/>
  <c r="CD226" i="6"/>
  <c r="CE226" i="6"/>
  <c r="CF226" i="6"/>
  <c r="CG226" i="6"/>
  <c r="CH226" i="6"/>
  <c r="CI226" i="6"/>
  <c r="CJ226" i="6"/>
  <c r="CK226" i="6"/>
  <c r="CL226" i="6"/>
  <c r="CM226" i="6"/>
  <c r="CN226" i="6"/>
  <c r="CO226" i="6"/>
  <c r="BN227" i="6"/>
  <c r="BO227" i="6"/>
  <c r="BP227" i="6"/>
  <c r="BQ227" i="6"/>
  <c r="BR227" i="6"/>
  <c r="BS227" i="6"/>
  <c r="BT227" i="6"/>
  <c r="BU227" i="6"/>
  <c r="BV227" i="6"/>
  <c r="BW227" i="6"/>
  <c r="BX227" i="6"/>
  <c r="BY227" i="6"/>
  <c r="BZ227" i="6"/>
  <c r="CA227" i="6"/>
  <c r="CB227" i="6"/>
  <c r="CC227" i="6"/>
  <c r="CD227" i="6"/>
  <c r="CE227" i="6"/>
  <c r="CF227" i="6"/>
  <c r="CG227" i="6"/>
  <c r="CH227" i="6"/>
  <c r="CI227" i="6"/>
  <c r="CJ227" i="6"/>
  <c r="CK227" i="6"/>
  <c r="CL227" i="6"/>
  <c r="CM227" i="6"/>
  <c r="CN227" i="6"/>
  <c r="CO227" i="6"/>
  <c r="BN228" i="6"/>
  <c r="BO228" i="6"/>
  <c r="BP228" i="6"/>
  <c r="BQ228" i="6"/>
  <c r="BR228" i="6"/>
  <c r="BS228" i="6"/>
  <c r="BT228" i="6"/>
  <c r="BU228" i="6"/>
  <c r="BV228" i="6"/>
  <c r="BW228" i="6"/>
  <c r="BX228" i="6"/>
  <c r="BY228" i="6"/>
  <c r="BZ228" i="6"/>
  <c r="CA228" i="6"/>
  <c r="CB228" i="6"/>
  <c r="CC228" i="6"/>
  <c r="CD228" i="6"/>
  <c r="CE228" i="6"/>
  <c r="CF228" i="6"/>
  <c r="CG228" i="6"/>
  <c r="CH228" i="6"/>
  <c r="CI228" i="6"/>
  <c r="CJ228" i="6"/>
  <c r="CK228" i="6"/>
  <c r="CL228" i="6"/>
  <c r="CM228" i="6"/>
  <c r="CN228" i="6"/>
  <c r="CO228" i="6"/>
  <c r="BN229" i="6"/>
  <c r="BO229" i="6"/>
  <c r="BP229" i="6"/>
  <c r="BQ229" i="6"/>
  <c r="BR229" i="6"/>
  <c r="BS229" i="6"/>
  <c r="BT229" i="6"/>
  <c r="BU229" i="6"/>
  <c r="BV229" i="6"/>
  <c r="BW229" i="6"/>
  <c r="BX229" i="6"/>
  <c r="BY229" i="6"/>
  <c r="BZ229" i="6"/>
  <c r="CA229" i="6"/>
  <c r="CB229" i="6"/>
  <c r="CC229" i="6"/>
  <c r="CD229" i="6"/>
  <c r="CE229" i="6"/>
  <c r="CF229" i="6"/>
  <c r="CG229" i="6"/>
  <c r="CH229" i="6"/>
  <c r="CI229" i="6"/>
  <c r="CJ229" i="6"/>
  <c r="CK229" i="6"/>
  <c r="CL229" i="6"/>
  <c r="CM229" i="6"/>
  <c r="CN229" i="6"/>
  <c r="CO229" i="6"/>
  <c r="BN230" i="6"/>
  <c r="BO230" i="6"/>
  <c r="BP230" i="6"/>
  <c r="BQ230" i="6"/>
  <c r="BR230" i="6"/>
  <c r="BS230" i="6"/>
  <c r="BT230" i="6"/>
  <c r="BU230" i="6"/>
  <c r="BV230" i="6"/>
  <c r="BW230" i="6"/>
  <c r="BX230" i="6"/>
  <c r="BY230" i="6"/>
  <c r="BZ230" i="6"/>
  <c r="CA230" i="6"/>
  <c r="CB230" i="6"/>
  <c r="CC230" i="6"/>
  <c r="CD230" i="6"/>
  <c r="CE230" i="6"/>
  <c r="CF230" i="6"/>
  <c r="CG230" i="6"/>
  <c r="CH230" i="6"/>
  <c r="CI230" i="6"/>
  <c r="CJ230" i="6"/>
  <c r="CK230" i="6"/>
  <c r="CL230" i="6"/>
  <c r="CM230" i="6"/>
  <c r="CN230" i="6"/>
  <c r="CO230" i="6"/>
  <c r="BN231" i="6"/>
  <c r="BO231" i="6"/>
  <c r="BP231" i="6"/>
  <c r="BQ231" i="6"/>
  <c r="BR231" i="6"/>
  <c r="BS231" i="6"/>
  <c r="BT231" i="6"/>
  <c r="BU231" i="6"/>
  <c r="BV231" i="6"/>
  <c r="BW231" i="6"/>
  <c r="BX231" i="6"/>
  <c r="BY231" i="6"/>
  <c r="BZ231" i="6"/>
  <c r="CA231" i="6"/>
  <c r="CB231" i="6"/>
  <c r="CC231" i="6"/>
  <c r="CD231" i="6"/>
  <c r="CE231" i="6"/>
  <c r="CF231" i="6"/>
  <c r="CG231" i="6"/>
  <c r="CH231" i="6"/>
  <c r="CI231" i="6"/>
  <c r="CJ231" i="6"/>
  <c r="CK231" i="6"/>
  <c r="CL231" i="6"/>
  <c r="CM231" i="6"/>
  <c r="CN231" i="6"/>
  <c r="CO231" i="6"/>
  <c r="BN232" i="6"/>
  <c r="BO232" i="6"/>
  <c r="BP232" i="6"/>
  <c r="BQ232" i="6"/>
  <c r="BR232" i="6"/>
  <c r="BS232" i="6"/>
  <c r="BT232" i="6"/>
  <c r="BU232" i="6"/>
  <c r="BV232" i="6"/>
  <c r="BW232" i="6"/>
  <c r="BX232" i="6"/>
  <c r="BY232" i="6"/>
  <c r="BZ232" i="6"/>
  <c r="CA232" i="6"/>
  <c r="CB232" i="6"/>
  <c r="CC232" i="6"/>
  <c r="CD232" i="6"/>
  <c r="CE232" i="6"/>
  <c r="CF232" i="6"/>
  <c r="CG232" i="6"/>
  <c r="CH232" i="6"/>
  <c r="CI232" i="6"/>
  <c r="CJ232" i="6"/>
  <c r="CK232" i="6"/>
  <c r="CL232" i="6"/>
  <c r="CM232" i="6"/>
  <c r="CN232" i="6"/>
  <c r="CO232" i="6"/>
  <c r="BN233" i="6"/>
  <c r="BO233" i="6"/>
  <c r="BP233" i="6"/>
  <c r="BQ233" i="6"/>
  <c r="BR233" i="6"/>
  <c r="BS233" i="6"/>
  <c r="BT233" i="6"/>
  <c r="BU233" i="6"/>
  <c r="BV233" i="6"/>
  <c r="BW233" i="6"/>
  <c r="BX233" i="6"/>
  <c r="BY233" i="6"/>
  <c r="BZ233" i="6"/>
  <c r="CA233" i="6"/>
  <c r="CB233" i="6"/>
  <c r="CC233" i="6"/>
  <c r="CD233" i="6"/>
  <c r="CE233" i="6"/>
  <c r="CF233" i="6"/>
  <c r="CG233" i="6"/>
  <c r="CH233" i="6"/>
  <c r="CI233" i="6"/>
  <c r="CJ233" i="6"/>
  <c r="CK233" i="6"/>
  <c r="CL233" i="6"/>
  <c r="CM233" i="6"/>
  <c r="CN233" i="6"/>
  <c r="CO233" i="6"/>
  <c r="BN234" i="6"/>
  <c r="BO234" i="6"/>
  <c r="BP234" i="6"/>
  <c r="BQ234" i="6"/>
  <c r="BR234" i="6"/>
  <c r="BS234" i="6"/>
  <c r="BT234" i="6"/>
  <c r="BU234" i="6"/>
  <c r="BV234" i="6"/>
  <c r="BW234" i="6"/>
  <c r="BX234" i="6"/>
  <c r="BY234" i="6"/>
  <c r="BZ234" i="6"/>
  <c r="CA234" i="6"/>
  <c r="CB234" i="6"/>
  <c r="CC234" i="6"/>
  <c r="CD234" i="6"/>
  <c r="CE234" i="6"/>
  <c r="CF234" i="6"/>
  <c r="CG234" i="6"/>
  <c r="CH234" i="6"/>
  <c r="CI234" i="6"/>
  <c r="CJ234" i="6"/>
  <c r="CK234" i="6"/>
  <c r="CL234" i="6"/>
  <c r="CM234" i="6"/>
  <c r="CN234" i="6"/>
  <c r="CO234" i="6"/>
  <c r="BN235" i="6"/>
  <c r="BO235" i="6"/>
  <c r="BP235" i="6"/>
  <c r="BQ235" i="6"/>
  <c r="BR235" i="6"/>
  <c r="BS235" i="6"/>
  <c r="BT235" i="6"/>
  <c r="BU235" i="6"/>
  <c r="BV235" i="6"/>
  <c r="BW235" i="6"/>
  <c r="BX235" i="6"/>
  <c r="BY235" i="6"/>
  <c r="BZ235" i="6"/>
  <c r="CA235" i="6"/>
  <c r="CB235" i="6"/>
  <c r="CC235" i="6"/>
  <c r="CD235" i="6"/>
  <c r="CE235" i="6"/>
  <c r="CF235" i="6"/>
  <c r="CG235" i="6"/>
  <c r="CH235" i="6"/>
  <c r="CI235" i="6"/>
  <c r="CJ235" i="6"/>
  <c r="CK235" i="6"/>
  <c r="CL235" i="6"/>
  <c r="CM235" i="6"/>
  <c r="CN235" i="6"/>
  <c r="CO235" i="6"/>
  <c r="BN236" i="6"/>
  <c r="BO236" i="6"/>
  <c r="BP236" i="6"/>
  <c r="BQ236" i="6"/>
  <c r="BR236" i="6"/>
  <c r="BS236" i="6"/>
  <c r="BT236" i="6"/>
  <c r="BU236" i="6"/>
  <c r="BV236" i="6"/>
  <c r="BW236" i="6"/>
  <c r="BX236" i="6"/>
  <c r="BY236" i="6"/>
  <c r="BZ236" i="6"/>
  <c r="CA236" i="6"/>
  <c r="CB236" i="6"/>
  <c r="CC236" i="6"/>
  <c r="CD236" i="6"/>
  <c r="CE236" i="6"/>
  <c r="CF236" i="6"/>
  <c r="CG236" i="6"/>
  <c r="CH236" i="6"/>
  <c r="CI236" i="6"/>
  <c r="CJ236" i="6"/>
  <c r="CK236" i="6"/>
  <c r="CL236" i="6"/>
  <c r="CM236" i="6"/>
  <c r="CN236" i="6"/>
  <c r="CO236" i="6"/>
  <c r="BN237" i="6"/>
  <c r="BO237" i="6"/>
  <c r="BP237" i="6"/>
  <c r="BQ237" i="6"/>
  <c r="BR237" i="6"/>
  <c r="BS237" i="6"/>
  <c r="BT237" i="6"/>
  <c r="BU237" i="6"/>
  <c r="BV237" i="6"/>
  <c r="BW237" i="6"/>
  <c r="BX237" i="6"/>
  <c r="BY237" i="6"/>
  <c r="BZ237" i="6"/>
  <c r="CA237" i="6"/>
  <c r="CB237" i="6"/>
  <c r="CC237" i="6"/>
  <c r="CD237" i="6"/>
  <c r="CE237" i="6"/>
  <c r="CF237" i="6"/>
  <c r="CG237" i="6"/>
  <c r="CH237" i="6"/>
  <c r="CI237" i="6"/>
  <c r="CJ237" i="6"/>
  <c r="CK237" i="6"/>
  <c r="CL237" i="6"/>
  <c r="CM237" i="6"/>
  <c r="CN237" i="6"/>
  <c r="CO237" i="6"/>
  <c r="BN238" i="6"/>
  <c r="BO238" i="6"/>
  <c r="BP238" i="6"/>
  <c r="BQ238" i="6"/>
  <c r="BR238" i="6"/>
  <c r="BS238" i="6"/>
  <c r="BT238" i="6"/>
  <c r="BU238" i="6"/>
  <c r="BV238" i="6"/>
  <c r="BW238" i="6"/>
  <c r="BX238" i="6"/>
  <c r="BY238" i="6"/>
  <c r="BZ238" i="6"/>
  <c r="CA238" i="6"/>
  <c r="CB238" i="6"/>
  <c r="CC238" i="6"/>
  <c r="CD238" i="6"/>
  <c r="CE238" i="6"/>
  <c r="CF238" i="6"/>
  <c r="CG238" i="6"/>
  <c r="CH238" i="6"/>
  <c r="CI238" i="6"/>
  <c r="CJ238" i="6"/>
  <c r="CK238" i="6"/>
  <c r="CL238" i="6"/>
  <c r="CM238" i="6"/>
  <c r="CN238" i="6"/>
  <c r="CO238" i="6"/>
  <c r="BN239" i="6"/>
  <c r="BO239" i="6"/>
  <c r="BP239" i="6"/>
  <c r="BQ239" i="6"/>
  <c r="BR239" i="6"/>
  <c r="BS239" i="6"/>
  <c r="BT239" i="6"/>
  <c r="BU239" i="6"/>
  <c r="BV239" i="6"/>
  <c r="BW239" i="6"/>
  <c r="BX239" i="6"/>
  <c r="BY239" i="6"/>
  <c r="BZ239" i="6"/>
  <c r="CA239" i="6"/>
  <c r="CB239" i="6"/>
  <c r="CC239" i="6"/>
  <c r="CD239" i="6"/>
  <c r="CE239" i="6"/>
  <c r="CF239" i="6"/>
  <c r="CG239" i="6"/>
  <c r="CH239" i="6"/>
  <c r="CI239" i="6"/>
  <c r="CJ239" i="6"/>
  <c r="CK239" i="6"/>
  <c r="CL239" i="6"/>
  <c r="CM239" i="6"/>
  <c r="CN239" i="6"/>
  <c r="CO239" i="6"/>
  <c r="BN240" i="6"/>
  <c r="BO240" i="6"/>
  <c r="BP240" i="6"/>
  <c r="BQ240" i="6"/>
  <c r="BR240" i="6"/>
  <c r="BS240" i="6"/>
  <c r="BT240" i="6"/>
  <c r="BU240" i="6"/>
  <c r="BV240" i="6"/>
  <c r="BW240" i="6"/>
  <c r="BX240" i="6"/>
  <c r="BY240" i="6"/>
  <c r="BZ240" i="6"/>
  <c r="CA240" i="6"/>
  <c r="CB240" i="6"/>
  <c r="CC240" i="6"/>
  <c r="CD240" i="6"/>
  <c r="CE240" i="6"/>
  <c r="CF240" i="6"/>
  <c r="CG240" i="6"/>
  <c r="CH240" i="6"/>
  <c r="CI240" i="6"/>
  <c r="CJ240" i="6"/>
  <c r="CK240" i="6"/>
  <c r="CL240" i="6"/>
  <c r="CM240" i="6"/>
  <c r="CN240" i="6"/>
  <c r="CO240" i="6"/>
  <c r="BN241" i="6"/>
  <c r="BO241" i="6"/>
  <c r="BP241" i="6"/>
  <c r="BQ241" i="6"/>
  <c r="BR241" i="6"/>
  <c r="BS241" i="6"/>
  <c r="BT241" i="6"/>
  <c r="BU241" i="6"/>
  <c r="BV241" i="6"/>
  <c r="BW241" i="6"/>
  <c r="BX241" i="6"/>
  <c r="BY241" i="6"/>
  <c r="BZ241" i="6"/>
  <c r="CA241" i="6"/>
  <c r="CB241" i="6"/>
  <c r="CC241" i="6"/>
  <c r="CD241" i="6"/>
  <c r="CE241" i="6"/>
  <c r="CF241" i="6"/>
  <c r="CG241" i="6"/>
  <c r="CH241" i="6"/>
  <c r="CI241" i="6"/>
  <c r="CJ241" i="6"/>
  <c r="CK241" i="6"/>
  <c r="CL241" i="6"/>
  <c r="CM241" i="6"/>
  <c r="CN241" i="6"/>
  <c r="CO241" i="6"/>
  <c r="BN242" i="6"/>
  <c r="BO242" i="6"/>
  <c r="BP242" i="6"/>
  <c r="BQ242" i="6"/>
  <c r="BR242" i="6"/>
  <c r="BS242" i="6"/>
  <c r="BT242" i="6"/>
  <c r="BU242" i="6"/>
  <c r="BV242" i="6"/>
  <c r="BW242" i="6"/>
  <c r="BX242" i="6"/>
  <c r="BY242" i="6"/>
  <c r="BZ242" i="6"/>
  <c r="CA242" i="6"/>
  <c r="CB242" i="6"/>
  <c r="CC242" i="6"/>
  <c r="CD242" i="6"/>
  <c r="CE242" i="6"/>
  <c r="CF242" i="6"/>
  <c r="CG242" i="6"/>
  <c r="CH242" i="6"/>
  <c r="CI242" i="6"/>
  <c r="CJ242" i="6"/>
  <c r="CK242" i="6"/>
  <c r="CL242" i="6"/>
  <c r="CM242" i="6"/>
  <c r="CN242" i="6"/>
  <c r="CO242" i="6"/>
  <c r="BN243" i="6"/>
  <c r="BO243" i="6"/>
  <c r="BP243" i="6"/>
  <c r="BQ243" i="6"/>
  <c r="BR243" i="6"/>
  <c r="BS243" i="6"/>
  <c r="BT243" i="6"/>
  <c r="BU243" i="6"/>
  <c r="BV243" i="6"/>
  <c r="BW243" i="6"/>
  <c r="BX243" i="6"/>
  <c r="BY243" i="6"/>
  <c r="BZ243" i="6"/>
  <c r="CA243" i="6"/>
  <c r="CB243" i="6"/>
  <c r="CC243" i="6"/>
  <c r="CD243" i="6"/>
  <c r="CE243" i="6"/>
  <c r="CF243" i="6"/>
  <c r="CG243" i="6"/>
  <c r="CH243" i="6"/>
  <c r="CI243" i="6"/>
  <c r="CJ243" i="6"/>
  <c r="CK243" i="6"/>
  <c r="CL243" i="6"/>
  <c r="CM243" i="6"/>
  <c r="CN243" i="6"/>
  <c r="CO243" i="6"/>
  <c r="BN244" i="6"/>
  <c r="BO244" i="6"/>
  <c r="BP244" i="6"/>
  <c r="BQ244" i="6"/>
  <c r="BR244" i="6"/>
  <c r="BS244" i="6"/>
  <c r="BT244" i="6"/>
  <c r="BU244" i="6"/>
  <c r="BV244" i="6"/>
  <c r="BW244" i="6"/>
  <c r="BX244" i="6"/>
  <c r="BY244" i="6"/>
  <c r="BZ244" i="6"/>
  <c r="CA244" i="6"/>
  <c r="CB244" i="6"/>
  <c r="CC244" i="6"/>
  <c r="CD244" i="6"/>
  <c r="CE244" i="6"/>
  <c r="CF244" i="6"/>
  <c r="CG244" i="6"/>
  <c r="CH244" i="6"/>
  <c r="CI244" i="6"/>
  <c r="CJ244" i="6"/>
  <c r="CK244" i="6"/>
  <c r="CL244" i="6"/>
  <c r="CM244" i="6"/>
  <c r="CN244" i="6"/>
  <c r="CO244" i="6"/>
  <c r="BN245" i="6"/>
  <c r="BO245" i="6"/>
  <c r="BP245" i="6"/>
  <c r="BQ245" i="6"/>
  <c r="BR245" i="6"/>
  <c r="BS245" i="6"/>
  <c r="BT245" i="6"/>
  <c r="BU245" i="6"/>
  <c r="BV245" i="6"/>
  <c r="BW245" i="6"/>
  <c r="BX245" i="6"/>
  <c r="BY245" i="6"/>
  <c r="BZ245" i="6"/>
  <c r="CA245" i="6"/>
  <c r="CB245" i="6"/>
  <c r="CC245" i="6"/>
  <c r="CD245" i="6"/>
  <c r="CE245" i="6"/>
  <c r="CF245" i="6"/>
  <c r="CG245" i="6"/>
  <c r="CH245" i="6"/>
  <c r="CI245" i="6"/>
  <c r="CJ245" i="6"/>
  <c r="CK245" i="6"/>
  <c r="CL245" i="6"/>
  <c r="CM245" i="6"/>
  <c r="CN245" i="6"/>
  <c r="CO245" i="6"/>
  <c r="BN246" i="6"/>
  <c r="BO246" i="6"/>
  <c r="BP246" i="6"/>
  <c r="BQ246" i="6"/>
  <c r="BR246" i="6"/>
  <c r="BS246" i="6"/>
  <c r="BT246" i="6"/>
  <c r="BU246" i="6"/>
  <c r="BV246" i="6"/>
  <c r="BW246" i="6"/>
  <c r="BX246" i="6"/>
  <c r="BY246" i="6"/>
  <c r="BZ246" i="6"/>
  <c r="CA246" i="6"/>
  <c r="CB246" i="6"/>
  <c r="CC246" i="6"/>
  <c r="CD246" i="6"/>
  <c r="CE246" i="6"/>
  <c r="CF246" i="6"/>
  <c r="CG246" i="6"/>
  <c r="CH246" i="6"/>
  <c r="CI246" i="6"/>
  <c r="CJ246" i="6"/>
  <c r="CK246" i="6"/>
  <c r="CL246" i="6"/>
  <c r="CM246" i="6"/>
  <c r="CN246" i="6"/>
  <c r="CO246" i="6"/>
  <c r="BN247" i="6"/>
  <c r="BO247" i="6"/>
  <c r="BP247" i="6"/>
  <c r="BQ247" i="6"/>
  <c r="BR247" i="6"/>
  <c r="BS247" i="6"/>
  <c r="BT247" i="6"/>
  <c r="BU247" i="6"/>
  <c r="BV247" i="6"/>
  <c r="BW247" i="6"/>
  <c r="BX247" i="6"/>
  <c r="BY247" i="6"/>
  <c r="BZ247" i="6"/>
  <c r="CA247" i="6"/>
  <c r="CB247" i="6"/>
  <c r="CC247" i="6"/>
  <c r="CD247" i="6"/>
  <c r="CE247" i="6"/>
  <c r="CF247" i="6"/>
  <c r="CG247" i="6"/>
  <c r="CH247" i="6"/>
  <c r="CI247" i="6"/>
  <c r="CJ247" i="6"/>
  <c r="CK247" i="6"/>
  <c r="CL247" i="6"/>
  <c r="CM247" i="6"/>
  <c r="CN247" i="6"/>
  <c r="CO247" i="6"/>
  <c r="BN248" i="6"/>
  <c r="BO248" i="6"/>
  <c r="BP248" i="6"/>
  <c r="BQ248" i="6"/>
  <c r="BR248" i="6"/>
  <c r="BS248" i="6"/>
  <c r="BT248" i="6"/>
  <c r="BU248" i="6"/>
  <c r="BV248" i="6"/>
  <c r="BW248" i="6"/>
  <c r="BX248" i="6"/>
  <c r="BY248" i="6"/>
  <c r="BZ248" i="6"/>
  <c r="CA248" i="6"/>
  <c r="CB248" i="6"/>
  <c r="CC248" i="6"/>
  <c r="CD248" i="6"/>
  <c r="CE248" i="6"/>
  <c r="CF248" i="6"/>
  <c r="CG248" i="6"/>
  <c r="CH248" i="6"/>
  <c r="CI248" i="6"/>
  <c r="CJ248" i="6"/>
  <c r="CK248" i="6"/>
  <c r="CL248" i="6"/>
  <c r="CM248" i="6"/>
  <c r="CN248" i="6"/>
  <c r="CO248" i="6"/>
  <c r="BN249" i="6"/>
  <c r="BO249" i="6"/>
  <c r="BP249" i="6"/>
  <c r="BQ249" i="6"/>
  <c r="BR249" i="6"/>
  <c r="BS249" i="6"/>
  <c r="BT249" i="6"/>
  <c r="BU249" i="6"/>
  <c r="BV249" i="6"/>
  <c r="BW249" i="6"/>
  <c r="BX249" i="6"/>
  <c r="BY249" i="6"/>
  <c r="BZ249" i="6"/>
  <c r="CA249" i="6"/>
  <c r="CB249" i="6"/>
  <c r="CC249" i="6"/>
  <c r="CD249" i="6"/>
  <c r="CE249" i="6"/>
  <c r="CF249" i="6"/>
  <c r="CG249" i="6"/>
  <c r="CH249" i="6"/>
  <c r="CI249" i="6"/>
  <c r="CJ249" i="6"/>
  <c r="CK249" i="6"/>
  <c r="CL249" i="6"/>
  <c r="CM249" i="6"/>
  <c r="CN249" i="6"/>
  <c r="CO249" i="6"/>
  <c r="BN250" i="6"/>
  <c r="BO250" i="6"/>
  <c r="BP250" i="6"/>
  <c r="BQ250" i="6"/>
  <c r="BR250" i="6"/>
  <c r="BS250" i="6"/>
  <c r="BT250" i="6"/>
  <c r="BU250" i="6"/>
  <c r="BV250" i="6"/>
  <c r="BW250" i="6"/>
  <c r="BX250" i="6"/>
  <c r="BY250" i="6"/>
  <c r="BZ250" i="6"/>
  <c r="CA250" i="6"/>
  <c r="CB250" i="6"/>
  <c r="CC250" i="6"/>
  <c r="CD250" i="6"/>
  <c r="CE250" i="6"/>
  <c r="CF250" i="6"/>
  <c r="CG250" i="6"/>
  <c r="CH250" i="6"/>
  <c r="CI250" i="6"/>
  <c r="CJ250" i="6"/>
  <c r="CK250" i="6"/>
  <c r="CL250" i="6"/>
  <c r="CM250" i="6"/>
  <c r="CN250" i="6"/>
  <c r="CO250" i="6"/>
  <c r="BN251" i="6"/>
  <c r="BO251" i="6"/>
  <c r="BP251" i="6"/>
  <c r="BQ251" i="6"/>
  <c r="BR251" i="6"/>
  <c r="BS251" i="6"/>
  <c r="BT251" i="6"/>
  <c r="BU251" i="6"/>
  <c r="BV251" i="6"/>
  <c r="BW251" i="6"/>
  <c r="BX251" i="6"/>
  <c r="BY251" i="6"/>
  <c r="BZ251" i="6"/>
  <c r="CA251" i="6"/>
  <c r="CB251" i="6"/>
  <c r="CC251" i="6"/>
  <c r="CD251" i="6"/>
  <c r="CE251" i="6"/>
  <c r="CF251" i="6"/>
  <c r="CG251" i="6"/>
  <c r="CH251" i="6"/>
  <c r="CI251" i="6"/>
  <c r="CJ251" i="6"/>
  <c r="CK251" i="6"/>
  <c r="CL251" i="6"/>
  <c r="CM251" i="6"/>
  <c r="CN251" i="6"/>
  <c r="CO251" i="6"/>
  <c r="BN252" i="6"/>
  <c r="BO252" i="6"/>
  <c r="BP252" i="6"/>
  <c r="BQ252" i="6"/>
  <c r="BR252" i="6"/>
  <c r="BS252" i="6"/>
  <c r="BT252" i="6"/>
  <c r="BU252" i="6"/>
  <c r="BV252" i="6"/>
  <c r="BW252" i="6"/>
  <c r="BX252" i="6"/>
  <c r="BY252" i="6"/>
  <c r="BZ252" i="6"/>
  <c r="CA252" i="6"/>
  <c r="CB252" i="6"/>
  <c r="CC252" i="6"/>
  <c r="CD252" i="6"/>
  <c r="CE252" i="6"/>
  <c r="CF252" i="6"/>
  <c r="CG252" i="6"/>
  <c r="CH252" i="6"/>
  <c r="CI252" i="6"/>
  <c r="CJ252" i="6"/>
  <c r="CK252" i="6"/>
  <c r="CL252" i="6"/>
  <c r="CM252" i="6"/>
  <c r="CN252" i="6"/>
  <c r="CO252" i="6"/>
  <c r="BN253" i="6"/>
  <c r="BO253" i="6"/>
  <c r="BP253" i="6"/>
  <c r="BQ253" i="6"/>
  <c r="BR253" i="6"/>
  <c r="BS253" i="6"/>
  <c r="BT253" i="6"/>
  <c r="BU253" i="6"/>
  <c r="BV253" i="6"/>
  <c r="BW253" i="6"/>
  <c r="BX253" i="6"/>
  <c r="BY253" i="6"/>
  <c r="BZ253" i="6"/>
  <c r="CA253" i="6"/>
  <c r="CB253" i="6"/>
  <c r="CC253" i="6"/>
  <c r="CD253" i="6"/>
  <c r="CE253" i="6"/>
  <c r="CF253" i="6"/>
  <c r="CG253" i="6"/>
  <c r="CH253" i="6"/>
  <c r="CI253" i="6"/>
  <c r="CJ253" i="6"/>
  <c r="CK253" i="6"/>
  <c r="CL253" i="6"/>
  <c r="CM253" i="6"/>
  <c r="CN253" i="6"/>
  <c r="CO253" i="6"/>
  <c r="BN254" i="6"/>
  <c r="BO254" i="6"/>
  <c r="BP254" i="6"/>
  <c r="BQ254" i="6"/>
  <c r="BR254" i="6"/>
  <c r="BS254" i="6"/>
  <c r="BT254" i="6"/>
  <c r="BU254" i="6"/>
  <c r="BV254" i="6"/>
  <c r="BW254" i="6"/>
  <c r="BX254" i="6"/>
  <c r="BY254" i="6"/>
  <c r="BZ254" i="6"/>
  <c r="CA254" i="6"/>
  <c r="CB254" i="6"/>
  <c r="CC254" i="6"/>
  <c r="CD254" i="6"/>
  <c r="CE254" i="6"/>
  <c r="CF254" i="6"/>
  <c r="CG254" i="6"/>
  <c r="CH254" i="6"/>
  <c r="CI254" i="6"/>
  <c r="CJ254" i="6"/>
  <c r="CK254" i="6"/>
  <c r="CL254" i="6"/>
  <c r="CM254" i="6"/>
  <c r="CN254" i="6"/>
  <c r="CO254" i="6"/>
  <c r="BN255" i="6"/>
  <c r="BO255" i="6"/>
  <c r="BP255" i="6"/>
  <c r="BQ255" i="6"/>
  <c r="BR255" i="6"/>
  <c r="BS255" i="6"/>
  <c r="BT255" i="6"/>
  <c r="BU255" i="6"/>
  <c r="BV255" i="6"/>
  <c r="BW255" i="6"/>
  <c r="BX255" i="6"/>
  <c r="BY255" i="6"/>
  <c r="BZ255" i="6"/>
  <c r="CA255" i="6"/>
  <c r="CB255" i="6"/>
  <c r="CC255" i="6"/>
  <c r="CD255" i="6"/>
  <c r="CE255" i="6"/>
  <c r="CF255" i="6"/>
  <c r="CG255" i="6"/>
  <c r="CH255" i="6"/>
  <c r="CI255" i="6"/>
  <c r="CJ255" i="6"/>
  <c r="CK255" i="6"/>
  <c r="CL255" i="6"/>
  <c r="CM255" i="6"/>
  <c r="CN255" i="6"/>
  <c r="CO255" i="6"/>
  <c r="BN256" i="6"/>
  <c r="BO256" i="6"/>
  <c r="BP256" i="6"/>
  <c r="BQ256" i="6"/>
  <c r="BR256" i="6"/>
  <c r="BS256" i="6"/>
  <c r="BT256" i="6"/>
  <c r="BU256" i="6"/>
  <c r="BV256" i="6"/>
  <c r="BW256" i="6"/>
  <c r="BX256" i="6"/>
  <c r="BY256" i="6"/>
  <c r="BZ256" i="6"/>
  <c r="CA256" i="6"/>
  <c r="CB256" i="6"/>
  <c r="CC256" i="6"/>
  <c r="CD256" i="6"/>
  <c r="CE256" i="6"/>
  <c r="CF256" i="6"/>
  <c r="CG256" i="6"/>
  <c r="CH256" i="6"/>
  <c r="CI256" i="6"/>
  <c r="CJ256" i="6"/>
  <c r="CK256" i="6"/>
  <c r="CL256" i="6"/>
  <c r="CM256" i="6"/>
  <c r="CN256" i="6"/>
  <c r="CO256" i="6"/>
  <c r="BN257" i="6"/>
  <c r="BO257" i="6"/>
  <c r="BP257" i="6"/>
  <c r="BQ257" i="6"/>
  <c r="BR257" i="6"/>
  <c r="BS257" i="6"/>
  <c r="BT257" i="6"/>
  <c r="BU257" i="6"/>
  <c r="BV257" i="6"/>
  <c r="BW257" i="6"/>
  <c r="BX257" i="6"/>
  <c r="BY257" i="6"/>
  <c r="BZ257" i="6"/>
  <c r="CA257" i="6"/>
  <c r="CB257" i="6"/>
  <c r="CC257" i="6"/>
  <c r="CD257" i="6"/>
  <c r="CE257" i="6"/>
  <c r="CF257" i="6"/>
  <c r="CG257" i="6"/>
  <c r="CH257" i="6"/>
  <c r="CI257" i="6"/>
  <c r="CJ257" i="6"/>
  <c r="CK257" i="6"/>
  <c r="CL257" i="6"/>
  <c r="CM257" i="6"/>
  <c r="CN257" i="6"/>
  <c r="CO257" i="6"/>
  <c r="BN258" i="6"/>
  <c r="BO258" i="6"/>
  <c r="BP258" i="6"/>
  <c r="BQ258" i="6"/>
  <c r="BR258" i="6"/>
  <c r="BS258" i="6"/>
  <c r="BT258" i="6"/>
  <c r="BU258" i="6"/>
  <c r="BV258" i="6"/>
  <c r="BW258" i="6"/>
  <c r="BX258" i="6"/>
  <c r="BY258" i="6"/>
  <c r="BZ258" i="6"/>
  <c r="CA258" i="6"/>
  <c r="CB258" i="6"/>
  <c r="CC258" i="6"/>
  <c r="CD258" i="6"/>
  <c r="CE258" i="6"/>
  <c r="CF258" i="6"/>
  <c r="CG258" i="6"/>
  <c r="CH258" i="6"/>
  <c r="CI258" i="6"/>
  <c r="CJ258" i="6"/>
  <c r="CK258" i="6"/>
  <c r="CL258" i="6"/>
  <c r="CM258" i="6"/>
  <c r="CN258" i="6"/>
  <c r="CO258" i="6"/>
  <c r="BN259" i="6"/>
  <c r="BO259" i="6"/>
  <c r="BP259" i="6"/>
  <c r="BQ259" i="6"/>
  <c r="BR259" i="6"/>
  <c r="BS259" i="6"/>
  <c r="BT259" i="6"/>
  <c r="BU259" i="6"/>
  <c r="BV259" i="6"/>
  <c r="BW259" i="6"/>
  <c r="BX259" i="6"/>
  <c r="BY259" i="6"/>
  <c r="BZ259" i="6"/>
  <c r="CA259" i="6"/>
  <c r="CB259" i="6"/>
  <c r="CC259" i="6"/>
  <c r="CD259" i="6"/>
  <c r="CE259" i="6"/>
  <c r="CF259" i="6"/>
  <c r="CG259" i="6"/>
  <c r="CH259" i="6"/>
  <c r="CI259" i="6"/>
  <c r="CJ259" i="6"/>
  <c r="CK259" i="6"/>
  <c r="CL259" i="6"/>
  <c r="CM259" i="6"/>
  <c r="CN259" i="6"/>
  <c r="CO259" i="6"/>
  <c r="BN260" i="6"/>
  <c r="BO260" i="6"/>
  <c r="BP260" i="6"/>
  <c r="BQ260" i="6"/>
  <c r="BR260" i="6"/>
  <c r="BS260" i="6"/>
  <c r="BT260" i="6"/>
  <c r="BU260" i="6"/>
  <c r="BV260" i="6"/>
  <c r="BW260" i="6"/>
  <c r="BX260" i="6"/>
  <c r="BY260" i="6"/>
  <c r="BZ260" i="6"/>
  <c r="CA260" i="6"/>
  <c r="CB260" i="6"/>
  <c r="CC260" i="6"/>
  <c r="CD260" i="6"/>
  <c r="CE260" i="6"/>
  <c r="CF260" i="6"/>
  <c r="CG260" i="6"/>
  <c r="CH260" i="6"/>
  <c r="CI260" i="6"/>
  <c r="CJ260" i="6"/>
  <c r="CK260" i="6"/>
  <c r="CL260" i="6"/>
  <c r="CM260" i="6"/>
  <c r="CN260" i="6"/>
  <c r="CO260" i="6"/>
  <c r="BN261" i="6"/>
  <c r="BO261" i="6"/>
  <c r="BP261" i="6"/>
  <c r="BQ261" i="6"/>
  <c r="BR261" i="6"/>
  <c r="BS261" i="6"/>
  <c r="BT261" i="6"/>
  <c r="BU261" i="6"/>
  <c r="BV261" i="6"/>
  <c r="BW261" i="6"/>
  <c r="BX261" i="6"/>
  <c r="BY261" i="6"/>
  <c r="BZ261" i="6"/>
  <c r="CA261" i="6"/>
  <c r="CB261" i="6"/>
  <c r="CC261" i="6"/>
  <c r="CD261" i="6"/>
  <c r="CE261" i="6"/>
  <c r="CF261" i="6"/>
  <c r="CG261" i="6"/>
  <c r="CH261" i="6"/>
  <c r="CI261" i="6"/>
  <c r="CJ261" i="6"/>
  <c r="CK261" i="6"/>
  <c r="CL261" i="6"/>
  <c r="CM261" i="6"/>
  <c r="CN261" i="6"/>
  <c r="CO261" i="6"/>
  <c r="BN262" i="6"/>
  <c r="BO262" i="6"/>
  <c r="BP262" i="6"/>
  <c r="BQ262" i="6"/>
  <c r="BR262" i="6"/>
  <c r="BS262" i="6"/>
  <c r="BT262" i="6"/>
  <c r="BU262" i="6"/>
  <c r="BV262" i="6"/>
  <c r="BW262" i="6"/>
  <c r="BX262" i="6"/>
  <c r="BY262" i="6"/>
  <c r="BZ262" i="6"/>
  <c r="CA262" i="6"/>
  <c r="CB262" i="6"/>
  <c r="CC262" i="6"/>
  <c r="CD262" i="6"/>
  <c r="CE262" i="6"/>
  <c r="CF262" i="6"/>
  <c r="CG262" i="6"/>
  <c r="CH262" i="6"/>
  <c r="CI262" i="6"/>
  <c r="CJ262" i="6"/>
  <c r="CK262" i="6"/>
  <c r="CL262" i="6"/>
  <c r="CM262" i="6"/>
  <c r="CN262" i="6"/>
  <c r="CO262" i="6"/>
  <c r="BN263" i="6"/>
  <c r="BO263" i="6"/>
  <c r="BP263" i="6"/>
  <c r="BQ263" i="6"/>
  <c r="BR263" i="6"/>
  <c r="BS263" i="6"/>
  <c r="BT263" i="6"/>
  <c r="BU263" i="6"/>
  <c r="BV263" i="6"/>
  <c r="BW263" i="6"/>
  <c r="BX263" i="6"/>
  <c r="BY263" i="6"/>
  <c r="BZ263" i="6"/>
  <c r="CA263" i="6"/>
  <c r="CB263" i="6"/>
  <c r="CC263" i="6"/>
  <c r="CD263" i="6"/>
  <c r="CE263" i="6"/>
  <c r="CF263" i="6"/>
  <c r="CG263" i="6"/>
  <c r="CH263" i="6"/>
  <c r="CI263" i="6"/>
  <c r="CJ263" i="6"/>
  <c r="CK263" i="6"/>
  <c r="CL263" i="6"/>
  <c r="CM263" i="6"/>
  <c r="CN263" i="6"/>
  <c r="CO263" i="6"/>
  <c r="BN264" i="6"/>
  <c r="BO264" i="6"/>
  <c r="BP264" i="6"/>
  <c r="BQ264" i="6"/>
  <c r="BR264" i="6"/>
  <c r="BS264" i="6"/>
  <c r="BT264" i="6"/>
  <c r="BU264" i="6"/>
  <c r="BV264" i="6"/>
  <c r="BW264" i="6"/>
  <c r="BX264" i="6"/>
  <c r="BY264" i="6"/>
  <c r="BZ264" i="6"/>
  <c r="CA264" i="6"/>
  <c r="CB264" i="6"/>
  <c r="CC264" i="6"/>
  <c r="CD264" i="6"/>
  <c r="CE264" i="6"/>
  <c r="CF264" i="6"/>
  <c r="CG264" i="6"/>
  <c r="CH264" i="6"/>
  <c r="CI264" i="6"/>
  <c r="CJ264" i="6"/>
  <c r="CK264" i="6"/>
  <c r="CL264" i="6"/>
  <c r="CM264" i="6"/>
  <c r="CN264" i="6"/>
  <c r="CO264" i="6"/>
  <c r="BN265" i="6"/>
  <c r="BO265" i="6"/>
  <c r="BP265" i="6"/>
  <c r="BQ265" i="6"/>
  <c r="BR265" i="6"/>
  <c r="BS265" i="6"/>
  <c r="BT265" i="6"/>
  <c r="BU265" i="6"/>
  <c r="BV265" i="6"/>
  <c r="BW265" i="6"/>
  <c r="BX265" i="6"/>
  <c r="BY265" i="6"/>
  <c r="BZ265" i="6"/>
  <c r="CA265" i="6"/>
  <c r="CB265" i="6"/>
  <c r="CC265" i="6"/>
  <c r="CD265" i="6"/>
  <c r="CE265" i="6"/>
  <c r="CF265" i="6"/>
  <c r="CG265" i="6"/>
  <c r="CH265" i="6"/>
  <c r="CI265" i="6"/>
  <c r="CJ265" i="6"/>
  <c r="CK265" i="6"/>
  <c r="CL265" i="6"/>
  <c r="CM265" i="6"/>
  <c r="CN265" i="6"/>
  <c r="CO265" i="6"/>
  <c r="BN266" i="6"/>
  <c r="BO266" i="6"/>
  <c r="BP266" i="6"/>
  <c r="BQ266" i="6"/>
  <c r="BR266" i="6"/>
  <c r="BS266" i="6"/>
  <c r="BT266" i="6"/>
  <c r="BU266" i="6"/>
  <c r="BV266" i="6"/>
  <c r="BW266" i="6"/>
  <c r="BX266" i="6"/>
  <c r="BY266" i="6"/>
  <c r="BZ266" i="6"/>
  <c r="CA266" i="6"/>
  <c r="CB266" i="6"/>
  <c r="CC266" i="6"/>
  <c r="CD266" i="6"/>
  <c r="CE266" i="6"/>
  <c r="CF266" i="6"/>
  <c r="CG266" i="6"/>
  <c r="CH266" i="6"/>
  <c r="CI266" i="6"/>
  <c r="CJ266" i="6"/>
  <c r="CK266" i="6"/>
  <c r="CL266" i="6"/>
  <c r="CM266" i="6"/>
  <c r="CN266" i="6"/>
  <c r="CO266" i="6"/>
  <c r="BN267" i="6"/>
  <c r="BO267" i="6"/>
  <c r="BP267" i="6"/>
  <c r="BQ267" i="6"/>
  <c r="BR267" i="6"/>
  <c r="BS267" i="6"/>
  <c r="BT267" i="6"/>
  <c r="BU267" i="6"/>
  <c r="BV267" i="6"/>
  <c r="BW267" i="6"/>
  <c r="BX267" i="6"/>
  <c r="BY267" i="6"/>
  <c r="BZ267" i="6"/>
  <c r="CA267" i="6"/>
  <c r="CB267" i="6"/>
  <c r="CC267" i="6"/>
  <c r="CD267" i="6"/>
  <c r="CE267" i="6"/>
  <c r="CF267" i="6"/>
  <c r="CG267" i="6"/>
  <c r="CH267" i="6"/>
  <c r="CI267" i="6"/>
  <c r="CJ267" i="6"/>
  <c r="CK267" i="6"/>
  <c r="CL267" i="6"/>
  <c r="CM267" i="6"/>
  <c r="CN267" i="6"/>
  <c r="CO267" i="6"/>
  <c r="BN268" i="6"/>
  <c r="BO268" i="6"/>
  <c r="BP268" i="6"/>
  <c r="BQ268" i="6"/>
  <c r="BR268" i="6"/>
  <c r="BS268" i="6"/>
  <c r="BT268" i="6"/>
  <c r="BU268" i="6"/>
  <c r="BV268" i="6"/>
  <c r="BW268" i="6"/>
  <c r="BX268" i="6"/>
  <c r="BY268" i="6"/>
  <c r="BZ268" i="6"/>
  <c r="CA268" i="6"/>
  <c r="CB268" i="6"/>
  <c r="CC268" i="6"/>
  <c r="CD268" i="6"/>
  <c r="CE268" i="6"/>
  <c r="CF268" i="6"/>
  <c r="CG268" i="6"/>
  <c r="CH268" i="6"/>
  <c r="CI268" i="6"/>
  <c r="CJ268" i="6"/>
  <c r="CK268" i="6"/>
  <c r="CL268" i="6"/>
  <c r="CM268" i="6"/>
  <c r="CN268" i="6"/>
  <c r="CO268" i="6"/>
  <c r="BN269" i="6"/>
  <c r="BO269" i="6"/>
  <c r="BP269" i="6"/>
  <c r="BQ269" i="6"/>
  <c r="BR269" i="6"/>
  <c r="BS269" i="6"/>
  <c r="BT269" i="6"/>
  <c r="BU269" i="6"/>
  <c r="BV269" i="6"/>
  <c r="BW269" i="6"/>
  <c r="BX269" i="6"/>
  <c r="BY269" i="6"/>
  <c r="BZ269" i="6"/>
  <c r="CA269" i="6"/>
  <c r="CB269" i="6"/>
  <c r="CC269" i="6"/>
  <c r="CD269" i="6"/>
  <c r="CE269" i="6"/>
  <c r="CF269" i="6"/>
  <c r="CG269" i="6"/>
  <c r="CH269" i="6"/>
  <c r="CI269" i="6"/>
  <c r="CJ269" i="6"/>
  <c r="CK269" i="6"/>
  <c r="CL269" i="6"/>
  <c r="CM269" i="6"/>
  <c r="CN269" i="6"/>
  <c r="CO269" i="6"/>
  <c r="BN270" i="6"/>
  <c r="BO270" i="6"/>
  <c r="BP270" i="6"/>
  <c r="BQ270" i="6"/>
  <c r="BR270" i="6"/>
  <c r="BS270" i="6"/>
  <c r="BT270" i="6"/>
  <c r="BU270" i="6"/>
  <c r="BV270" i="6"/>
  <c r="BW270" i="6"/>
  <c r="BX270" i="6"/>
  <c r="BY270" i="6"/>
  <c r="BZ270" i="6"/>
  <c r="CA270" i="6"/>
  <c r="CB270" i="6"/>
  <c r="CC270" i="6"/>
  <c r="CD270" i="6"/>
  <c r="CE270" i="6"/>
  <c r="CF270" i="6"/>
  <c r="CG270" i="6"/>
  <c r="CH270" i="6"/>
  <c r="CI270" i="6"/>
  <c r="CJ270" i="6"/>
  <c r="CK270" i="6"/>
  <c r="CL270" i="6"/>
  <c r="CM270" i="6"/>
  <c r="CN270" i="6"/>
  <c r="CO270" i="6"/>
  <c r="BN271" i="6"/>
  <c r="BO271" i="6"/>
  <c r="BP271" i="6"/>
  <c r="BQ271" i="6"/>
  <c r="BR271" i="6"/>
  <c r="BS271" i="6"/>
  <c r="BT271" i="6"/>
  <c r="BU271" i="6"/>
  <c r="BV271" i="6"/>
  <c r="BW271" i="6"/>
  <c r="BX271" i="6"/>
  <c r="BY271" i="6"/>
  <c r="BZ271" i="6"/>
  <c r="CA271" i="6"/>
  <c r="CB271" i="6"/>
  <c r="CC271" i="6"/>
  <c r="CD271" i="6"/>
  <c r="CE271" i="6"/>
  <c r="CF271" i="6"/>
  <c r="CG271" i="6"/>
  <c r="CH271" i="6"/>
  <c r="CI271" i="6"/>
  <c r="CJ271" i="6"/>
  <c r="CK271" i="6"/>
  <c r="CL271" i="6"/>
  <c r="CM271" i="6"/>
  <c r="CN271" i="6"/>
  <c r="CO271" i="6"/>
  <c r="BN272" i="6"/>
  <c r="BO272" i="6"/>
  <c r="BP272" i="6"/>
  <c r="BQ272" i="6"/>
  <c r="BR272" i="6"/>
  <c r="BS272" i="6"/>
  <c r="BT272" i="6"/>
  <c r="BU272" i="6"/>
  <c r="BV272" i="6"/>
  <c r="BW272" i="6"/>
  <c r="BX272" i="6"/>
  <c r="BY272" i="6"/>
  <c r="BZ272" i="6"/>
  <c r="CA272" i="6"/>
  <c r="CB272" i="6"/>
  <c r="CC272" i="6"/>
  <c r="CD272" i="6"/>
  <c r="CE272" i="6"/>
  <c r="CF272" i="6"/>
  <c r="CG272" i="6"/>
  <c r="CH272" i="6"/>
  <c r="CI272" i="6"/>
  <c r="CJ272" i="6"/>
  <c r="CK272" i="6"/>
  <c r="CL272" i="6"/>
  <c r="CM272" i="6"/>
  <c r="CN272" i="6"/>
  <c r="CO272" i="6"/>
  <c r="BN273" i="6"/>
  <c r="BO273" i="6"/>
  <c r="BP273" i="6"/>
  <c r="BQ273" i="6"/>
  <c r="BR273" i="6"/>
  <c r="BS273" i="6"/>
  <c r="BT273" i="6"/>
  <c r="BU273" i="6"/>
  <c r="BV273" i="6"/>
  <c r="BW273" i="6"/>
  <c r="BX273" i="6"/>
  <c r="BY273" i="6"/>
  <c r="BZ273" i="6"/>
  <c r="CA273" i="6"/>
  <c r="CB273" i="6"/>
  <c r="CC273" i="6"/>
  <c r="CD273" i="6"/>
  <c r="CE273" i="6"/>
  <c r="CF273" i="6"/>
  <c r="CG273" i="6"/>
  <c r="CH273" i="6"/>
  <c r="CI273" i="6"/>
  <c r="CJ273" i="6"/>
  <c r="CK273" i="6"/>
  <c r="CL273" i="6"/>
  <c r="CM273" i="6"/>
  <c r="CN273" i="6"/>
  <c r="CO273" i="6"/>
  <c r="BN274" i="6"/>
  <c r="BO274" i="6"/>
  <c r="BP274" i="6"/>
  <c r="BQ274" i="6"/>
  <c r="BR274" i="6"/>
  <c r="BS274" i="6"/>
  <c r="BT274" i="6"/>
  <c r="BU274" i="6"/>
  <c r="BV274" i="6"/>
  <c r="BW274" i="6"/>
  <c r="BX274" i="6"/>
  <c r="BY274" i="6"/>
  <c r="BZ274" i="6"/>
  <c r="CA274" i="6"/>
  <c r="CB274" i="6"/>
  <c r="CC274" i="6"/>
  <c r="CD274" i="6"/>
  <c r="CE274" i="6"/>
  <c r="CF274" i="6"/>
  <c r="CG274" i="6"/>
  <c r="CH274" i="6"/>
  <c r="CI274" i="6"/>
  <c r="CJ274" i="6"/>
  <c r="CK274" i="6"/>
  <c r="CL274" i="6"/>
  <c r="CM274" i="6"/>
  <c r="CN274" i="6"/>
  <c r="CO274" i="6"/>
  <c r="BN275" i="6"/>
  <c r="BO275" i="6"/>
  <c r="BP275" i="6"/>
  <c r="BQ275" i="6"/>
  <c r="BR275" i="6"/>
  <c r="BS275" i="6"/>
  <c r="BT275" i="6"/>
  <c r="BU275" i="6"/>
  <c r="BV275" i="6"/>
  <c r="BW275" i="6"/>
  <c r="BX275" i="6"/>
  <c r="BY275" i="6"/>
  <c r="BZ275" i="6"/>
  <c r="CA275" i="6"/>
  <c r="CB275" i="6"/>
  <c r="CC275" i="6"/>
  <c r="CD275" i="6"/>
  <c r="CE275" i="6"/>
  <c r="CF275" i="6"/>
  <c r="CG275" i="6"/>
  <c r="CH275" i="6"/>
  <c r="CI275" i="6"/>
  <c r="CJ275" i="6"/>
  <c r="CK275" i="6"/>
  <c r="CL275" i="6"/>
  <c r="CM275" i="6"/>
  <c r="CN275" i="6"/>
  <c r="CO275" i="6"/>
  <c r="BN276" i="6"/>
  <c r="BO276" i="6"/>
  <c r="BP276" i="6"/>
  <c r="BQ276" i="6"/>
  <c r="BR276" i="6"/>
  <c r="BS276" i="6"/>
  <c r="BT276" i="6"/>
  <c r="BU276" i="6"/>
  <c r="BV276" i="6"/>
  <c r="BW276" i="6"/>
  <c r="BX276" i="6"/>
  <c r="BY276" i="6"/>
  <c r="BZ276" i="6"/>
  <c r="CA276" i="6"/>
  <c r="CB276" i="6"/>
  <c r="CC276" i="6"/>
  <c r="CD276" i="6"/>
  <c r="CE276" i="6"/>
  <c r="CF276" i="6"/>
  <c r="CG276" i="6"/>
  <c r="CH276" i="6"/>
  <c r="CI276" i="6"/>
  <c r="CJ276" i="6"/>
  <c r="CK276" i="6"/>
  <c r="CL276" i="6"/>
  <c r="CM276" i="6"/>
  <c r="CN276" i="6"/>
  <c r="CO276" i="6"/>
  <c r="BN277" i="6"/>
  <c r="BO277" i="6"/>
  <c r="BP277" i="6"/>
  <c r="BQ277" i="6"/>
  <c r="BR277" i="6"/>
  <c r="BS277" i="6"/>
  <c r="BT277" i="6"/>
  <c r="BU277" i="6"/>
  <c r="BV277" i="6"/>
  <c r="BW277" i="6"/>
  <c r="BX277" i="6"/>
  <c r="BY277" i="6"/>
  <c r="BZ277" i="6"/>
  <c r="CA277" i="6"/>
  <c r="CB277" i="6"/>
  <c r="CC277" i="6"/>
  <c r="CD277" i="6"/>
  <c r="CE277" i="6"/>
  <c r="CF277" i="6"/>
  <c r="CG277" i="6"/>
  <c r="CH277" i="6"/>
  <c r="CI277" i="6"/>
  <c r="CJ277" i="6"/>
  <c r="CK277" i="6"/>
  <c r="CL277" i="6"/>
  <c r="CM277" i="6"/>
  <c r="CN277" i="6"/>
  <c r="CO277" i="6"/>
  <c r="BN278" i="6"/>
  <c r="BO278" i="6"/>
  <c r="BP278" i="6"/>
  <c r="BQ278" i="6"/>
  <c r="BR278" i="6"/>
  <c r="BS278" i="6"/>
  <c r="BT278" i="6"/>
  <c r="BU278" i="6"/>
  <c r="BV278" i="6"/>
  <c r="BW278" i="6"/>
  <c r="BX278" i="6"/>
  <c r="BY278" i="6"/>
  <c r="BZ278" i="6"/>
  <c r="CA278" i="6"/>
  <c r="CB278" i="6"/>
  <c r="CC278" i="6"/>
  <c r="CD278" i="6"/>
  <c r="CE278" i="6"/>
  <c r="CF278" i="6"/>
  <c r="CG278" i="6"/>
  <c r="CH278" i="6"/>
  <c r="CI278" i="6"/>
  <c r="CJ278" i="6"/>
  <c r="CK278" i="6"/>
  <c r="CL278" i="6"/>
  <c r="CM278" i="6"/>
  <c r="CN278" i="6"/>
  <c r="CO278" i="6"/>
  <c r="BN279" i="6"/>
  <c r="BO279" i="6"/>
  <c r="BP279" i="6"/>
  <c r="BQ279" i="6"/>
  <c r="BR279" i="6"/>
  <c r="BS279" i="6"/>
  <c r="BT279" i="6"/>
  <c r="BU279" i="6"/>
  <c r="BV279" i="6"/>
  <c r="BW279" i="6"/>
  <c r="BX279" i="6"/>
  <c r="BY279" i="6"/>
  <c r="BZ279" i="6"/>
  <c r="CA279" i="6"/>
  <c r="CB279" i="6"/>
  <c r="CC279" i="6"/>
  <c r="CD279" i="6"/>
  <c r="CE279" i="6"/>
  <c r="CF279" i="6"/>
  <c r="CG279" i="6"/>
  <c r="CH279" i="6"/>
  <c r="CI279" i="6"/>
  <c r="CJ279" i="6"/>
  <c r="CK279" i="6"/>
  <c r="CL279" i="6"/>
  <c r="CM279" i="6"/>
  <c r="CN279" i="6"/>
  <c r="CO279" i="6"/>
  <c r="BN280" i="6"/>
  <c r="BO280" i="6"/>
  <c r="BP280" i="6"/>
  <c r="BQ280" i="6"/>
  <c r="BR280" i="6"/>
  <c r="BS280" i="6"/>
  <c r="BT280" i="6"/>
  <c r="BU280" i="6"/>
  <c r="BV280" i="6"/>
  <c r="BW280" i="6"/>
  <c r="BX280" i="6"/>
  <c r="BY280" i="6"/>
  <c r="BZ280" i="6"/>
  <c r="CA280" i="6"/>
  <c r="CB280" i="6"/>
  <c r="CC280" i="6"/>
  <c r="CD280" i="6"/>
  <c r="CE280" i="6"/>
  <c r="CF280" i="6"/>
  <c r="CG280" i="6"/>
  <c r="CH280" i="6"/>
  <c r="CI280" i="6"/>
  <c r="CJ280" i="6"/>
  <c r="CK280" i="6"/>
  <c r="CL280" i="6"/>
  <c r="CM280" i="6"/>
  <c r="CN280" i="6"/>
  <c r="CO280" i="6"/>
  <c r="BN281" i="6"/>
  <c r="BO281" i="6"/>
  <c r="BP281" i="6"/>
  <c r="BQ281" i="6"/>
  <c r="BR281" i="6"/>
  <c r="BS281" i="6"/>
  <c r="BT281" i="6"/>
  <c r="BU281" i="6"/>
  <c r="BV281" i="6"/>
  <c r="BW281" i="6"/>
  <c r="BX281" i="6"/>
  <c r="BY281" i="6"/>
  <c r="BZ281" i="6"/>
  <c r="CA281" i="6"/>
  <c r="CB281" i="6"/>
  <c r="CC281" i="6"/>
  <c r="CD281" i="6"/>
  <c r="CE281" i="6"/>
  <c r="CF281" i="6"/>
  <c r="CG281" i="6"/>
  <c r="CH281" i="6"/>
  <c r="CI281" i="6"/>
  <c r="CJ281" i="6"/>
  <c r="CK281" i="6"/>
  <c r="CL281" i="6"/>
  <c r="CM281" i="6"/>
  <c r="CN281" i="6"/>
  <c r="CO281" i="6"/>
  <c r="BN282" i="6"/>
  <c r="BO282" i="6"/>
  <c r="BP282" i="6"/>
  <c r="BQ282" i="6"/>
  <c r="BR282" i="6"/>
  <c r="BS282" i="6"/>
  <c r="BT282" i="6"/>
  <c r="BU282" i="6"/>
  <c r="BV282" i="6"/>
  <c r="BW282" i="6"/>
  <c r="BX282" i="6"/>
  <c r="BY282" i="6"/>
  <c r="BZ282" i="6"/>
  <c r="CA282" i="6"/>
  <c r="CB282" i="6"/>
  <c r="CC282" i="6"/>
  <c r="CD282" i="6"/>
  <c r="CE282" i="6"/>
  <c r="CF282" i="6"/>
  <c r="CG282" i="6"/>
  <c r="CH282" i="6"/>
  <c r="CI282" i="6"/>
  <c r="CJ282" i="6"/>
  <c r="CK282" i="6"/>
  <c r="CL282" i="6"/>
  <c r="CM282" i="6"/>
  <c r="CN282" i="6"/>
  <c r="CO282" i="6"/>
  <c r="BN283" i="6"/>
  <c r="BO283" i="6"/>
  <c r="BP283" i="6"/>
  <c r="BQ283" i="6"/>
  <c r="BR283" i="6"/>
  <c r="BS283" i="6"/>
  <c r="BT283" i="6"/>
  <c r="BU283" i="6"/>
  <c r="BV283" i="6"/>
  <c r="BW283" i="6"/>
  <c r="BX283" i="6"/>
  <c r="BY283" i="6"/>
  <c r="BZ283" i="6"/>
  <c r="CA283" i="6"/>
  <c r="CB283" i="6"/>
  <c r="CC283" i="6"/>
  <c r="CD283" i="6"/>
  <c r="CE283" i="6"/>
  <c r="CF283" i="6"/>
  <c r="CG283" i="6"/>
  <c r="CH283" i="6"/>
  <c r="CI283" i="6"/>
  <c r="CJ283" i="6"/>
  <c r="CK283" i="6"/>
  <c r="CL283" i="6"/>
  <c r="CM283" i="6"/>
  <c r="CN283" i="6"/>
  <c r="CO283" i="6"/>
  <c r="BN284" i="6"/>
  <c r="BO284" i="6"/>
  <c r="BP284" i="6"/>
  <c r="BQ284" i="6"/>
  <c r="BR284" i="6"/>
  <c r="BS284" i="6"/>
  <c r="BT284" i="6"/>
  <c r="BU284" i="6"/>
  <c r="BV284" i="6"/>
  <c r="BW284" i="6"/>
  <c r="BX284" i="6"/>
  <c r="BY284" i="6"/>
  <c r="BZ284" i="6"/>
  <c r="CA284" i="6"/>
  <c r="CB284" i="6"/>
  <c r="CC284" i="6"/>
  <c r="CD284" i="6"/>
  <c r="CE284" i="6"/>
  <c r="CF284" i="6"/>
  <c r="CG284" i="6"/>
  <c r="CH284" i="6"/>
  <c r="CI284" i="6"/>
  <c r="CJ284" i="6"/>
  <c r="CK284" i="6"/>
  <c r="CL284" i="6"/>
  <c r="CM284" i="6"/>
  <c r="CN284" i="6"/>
  <c r="CO284" i="6"/>
  <c r="BN285" i="6"/>
  <c r="BO285" i="6"/>
  <c r="BP285" i="6"/>
  <c r="BQ285" i="6"/>
  <c r="BR285" i="6"/>
  <c r="BS285" i="6"/>
  <c r="BT285" i="6"/>
  <c r="BU285" i="6"/>
  <c r="BV285" i="6"/>
  <c r="BW285" i="6"/>
  <c r="BX285" i="6"/>
  <c r="BY285" i="6"/>
  <c r="BZ285" i="6"/>
  <c r="CA285" i="6"/>
  <c r="CB285" i="6"/>
  <c r="CC285" i="6"/>
  <c r="CD285" i="6"/>
  <c r="CE285" i="6"/>
  <c r="CF285" i="6"/>
  <c r="CG285" i="6"/>
  <c r="CH285" i="6"/>
  <c r="CI285" i="6"/>
  <c r="CJ285" i="6"/>
  <c r="CK285" i="6"/>
  <c r="CL285" i="6"/>
  <c r="CM285" i="6"/>
  <c r="CN285" i="6"/>
  <c r="CO285" i="6"/>
  <c r="BN286" i="6"/>
  <c r="BO286" i="6"/>
  <c r="BP286" i="6"/>
  <c r="BQ286" i="6"/>
  <c r="BR286" i="6"/>
  <c r="BS286" i="6"/>
  <c r="BT286" i="6"/>
  <c r="BU286" i="6"/>
  <c r="BV286" i="6"/>
  <c r="BW286" i="6"/>
  <c r="BX286" i="6"/>
  <c r="BY286" i="6"/>
  <c r="BZ286" i="6"/>
  <c r="CA286" i="6"/>
  <c r="CB286" i="6"/>
  <c r="CC286" i="6"/>
  <c r="CD286" i="6"/>
  <c r="CE286" i="6"/>
  <c r="CF286" i="6"/>
  <c r="CG286" i="6"/>
  <c r="CH286" i="6"/>
  <c r="CI286" i="6"/>
  <c r="CJ286" i="6"/>
  <c r="CK286" i="6"/>
  <c r="CL286" i="6"/>
  <c r="CM286" i="6"/>
  <c r="CN286" i="6"/>
  <c r="CO286" i="6"/>
  <c r="BN287" i="6"/>
  <c r="BO287" i="6"/>
  <c r="BP287" i="6"/>
  <c r="BQ287" i="6"/>
  <c r="BR287" i="6"/>
  <c r="BS287" i="6"/>
  <c r="BT287" i="6"/>
  <c r="BU287" i="6"/>
  <c r="BV287" i="6"/>
  <c r="BW287" i="6"/>
  <c r="BX287" i="6"/>
  <c r="BY287" i="6"/>
  <c r="BZ287" i="6"/>
  <c r="CA287" i="6"/>
  <c r="CB287" i="6"/>
  <c r="CC287" i="6"/>
  <c r="CD287" i="6"/>
  <c r="CE287" i="6"/>
  <c r="CF287" i="6"/>
  <c r="CG287" i="6"/>
  <c r="CH287" i="6"/>
  <c r="CI287" i="6"/>
  <c r="CJ287" i="6"/>
  <c r="CK287" i="6"/>
  <c r="CL287" i="6"/>
  <c r="CM287" i="6"/>
  <c r="CN287" i="6"/>
  <c r="CO287" i="6"/>
  <c r="BN288" i="6"/>
  <c r="BO288" i="6"/>
  <c r="BP288" i="6"/>
  <c r="BQ288" i="6"/>
  <c r="BR288" i="6"/>
  <c r="BS288" i="6"/>
  <c r="BT288" i="6"/>
  <c r="BU288" i="6"/>
  <c r="BV288" i="6"/>
  <c r="BW288" i="6"/>
  <c r="BX288" i="6"/>
  <c r="BY288" i="6"/>
  <c r="BZ288" i="6"/>
  <c r="CA288" i="6"/>
  <c r="CB288" i="6"/>
  <c r="CC288" i="6"/>
  <c r="CD288" i="6"/>
  <c r="CE288" i="6"/>
  <c r="CF288" i="6"/>
  <c r="CG288" i="6"/>
  <c r="CH288" i="6"/>
  <c r="CI288" i="6"/>
  <c r="CJ288" i="6"/>
  <c r="CK288" i="6"/>
  <c r="CL288" i="6"/>
  <c r="CM288" i="6"/>
  <c r="CN288" i="6"/>
  <c r="CO288" i="6"/>
  <c r="BN289" i="6"/>
  <c r="BO289" i="6"/>
  <c r="BP289" i="6"/>
  <c r="BQ289" i="6"/>
  <c r="BR289" i="6"/>
  <c r="BS289" i="6"/>
  <c r="BT289" i="6"/>
  <c r="BU289" i="6"/>
  <c r="BV289" i="6"/>
  <c r="BW289" i="6"/>
  <c r="BX289" i="6"/>
  <c r="BY289" i="6"/>
  <c r="BZ289" i="6"/>
  <c r="CA289" i="6"/>
  <c r="CB289" i="6"/>
  <c r="CC289" i="6"/>
  <c r="CD289" i="6"/>
  <c r="CE289" i="6"/>
  <c r="CF289" i="6"/>
  <c r="CG289" i="6"/>
  <c r="CH289" i="6"/>
  <c r="CI289" i="6"/>
  <c r="CJ289" i="6"/>
  <c r="CK289" i="6"/>
  <c r="CL289" i="6"/>
  <c r="CM289" i="6"/>
  <c r="CN289" i="6"/>
  <c r="CO289" i="6"/>
  <c r="BN290" i="6"/>
  <c r="BO290" i="6"/>
  <c r="BP290" i="6"/>
  <c r="BQ290" i="6"/>
  <c r="BR290" i="6"/>
  <c r="BS290" i="6"/>
  <c r="BT290" i="6"/>
  <c r="BU290" i="6"/>
  <c r="BV290" i="6"/>
  <c r="BW290" i="6"/>
  <c r="BX290" i="6"/>
  <c r="BY290" i="6"/>
  <c r="BZ290" i="6"/>
  <c r="CA290" i="6"/>
  <c r="CB290" i="6"/>
  <c r="CC290" i="6"/>
  <c r="CD290" i="6"/>
  <c r="CE290" i="6"/>
  <c r="CF290" i="6"/>
  <c r="CG290" i="6"/>
  <c r="CH290" i="6"/>
  <c r="CI290" i="6"/>
  <c r="CJ290" i="6"/>
  <c r="CK290" i="6"/>
  <c r="CL290" i="6"/>
  <c r="CM290" i="6"/>
  <c r="CN290" i="6"/>
  <c r="CO290" i="6"/>
  <c r="BN291" i="6"/>
  <c r="BO291" i="6"/>
  <c r="BP291" i="6"/>
  <c r="BQ291" i="6"/>
  <c r="BR291" i="6"/>
  <c r="BS291" i="6"/>
  <c r="BT291" i="6"/>
  <c r="BU291" i="6"/>
  <c r="BV291" i="6"/>
  <c r="BW291" i="6"/>
  <c r="BX291" i="6"/>
  <c r="BY291" i="6"/>
  <c r="BZ291" i="6"/>
  <c r="CA291" i="6"/>
  <c r="CB291" i="6"/>
  <c r="CC291" i="6"/>
  <c r="CD291" i="6"/>
  <c r="CE291" i="6"/>
  <c r="CF291" i="6"/>
  <c r="CG291" i="6"/>
  <c r="CH291" i="6"/>
  <c r="CI291" i="6"/>
  <c r="CJ291" i="6"/>
  <c r="CK291" i="6"/>
  <c r="CL291" i="6"/>
  <c r="CM291" i="6"/>
  <c r="CN291" i="6"/>
  <c r="CO291" i="6"/>
  <c r="BN292" i="6"/>
  <c r="BO292" i="6"/>
  <c r="BP292" i="6"/>
  <c r="BQ292" i="6"/>
  <c r="BR292" i="6"/>
  <c r="BS292" i="6"/>
  <c r="BT292" i="6"/>
  <c r="BU292" i="6"/>
  <c r="BV292" i="6"/>
  <c r="BW292" i="6"/>
  <c r="BX292" i="6"/>
  <c r="BY292" i="6"/>
  <c r="BZ292" i="6"/>
  <c r="CA292" i="6"/>
  <c r="CB292" i="6"/>
  <c r="CC292" i="6"/>
  <c r="CD292" i="6"/>
  <c r="CE292" i="6"/>
  <c r="CF292" i="6"/>
  <c r="CG292" i="6"/>
  <c r="CH292" i="6"/>
  <c r="CI292" i="6"/>
  <c r="CJ292" i="6"/>
  <c r="CK292" i="6"/>
  <c r="CL292" i="6"/>
  <c r="CM292" i="6"/>
  <c r="CN292" i="6"/>
  <c r="CO292" i="6"/>
  <c r="BN293" i="6"/>
  <c r="BO293" i="6"/>
  <c r="BP293" i="6"/>
  <c r="BQ293" i="6"/>
  <c r="BR293" i="6"/>
  <c r="BS293" i="6"/>
  <c r="BT293" i="6"/>
  <c r="BU293" i="6"/>
  <c r="BV293" i="6"/>
  <c r="BW293" i="6"/>
  <c r="BX293" i="6"/>
  <c r="BY293" i="6"/>
  <c r="BZ293" i="6"/>
  <c r="CA293" i="6"/>
  <c r="CB293" i="6"/>
  <c r="CC293" i="6"/>
  <c r="CD293" i="6"/>
  <c r="CE293" i="6"/>
  <c r="CF293" i="6"/>
  <c r="CG293" i="6"/>
  <c r="CH293" i="6"/>
  <c r="CI293" i="6"/>
  <c r="CJ293" i="6"/>
  <c r="CK293" i="6"/>
  <c r="CL293" i="6"/>
  <c r="CM293" i="6"/>
  <c r="CN293" i="6"/>
  <c r="CO293" i="6"/>
  <c r="BN294" i="6"/>
  <c r="BO294" i="6"/>
  <c r="BP294" i="6"/>
  <c r="BQ294" i="6"/>
  <c r="BR294" i="6"/>
  <c r="BS294" i="6"/>
  <c r="BT294" i="6"/>
  <c r="BU294" i="6"/>
  <c r="BV294" i="6"/>
  <c r="BW294" i="6"/>
  <c r="BX294" i="6"/>
  <c r="BY294" i="6"/>
  <c r="BZ294" i="6"/>
  <c r="CA294" i="6"/>
  <c r="CB294" i="6"/>
  <c r="CC294" i="6"/>
  <c r="CD294" i="6"/>
  <c r="CE294" i="6"/>
  <c r="CF294" i="6"/>
  <c r="CG294" i="6"/>
  <c r="CH294" i="6"/>
  <c r="CI294" i="6"/>
  <c r="CJ294" i="6"/>
  <c r="CK294" i="6"/>
  <c r="CL294" i="6"/>
  <c r="CM294" i="6"/>
  <c r="CN294" i="6"/>
  <c r="CO294" i="6"/>
  <c r="BN295" i="6"/>
  <c r="BO295" i="6"/>
  <c r="BP295" i="6"/>
  <c r="BQ295" i="6"/>
  <c r="BR295" i="6"/>
  <c r="BS295" i="6"/>
  <c r="BT295" i="6"/>
  <c r="BU295" i="6"/>
  <c r="BV295" i="6"/>
  <c r="BW295" i="6"/>
  <c r="BX295" i="6"/>
  <c r="BY295" i="6"/>
  <c r="BZ295" i="6"/>
  <c r="CA295" i="6"/>
  <c r="CB295" i="6"/>
  <c r="CC295" i="6"/>
  <c r="CD295" i="6"/>
  <c r="CE295" i="6"/>
  <c r="CF295" i="6"/>
  <c r="CG295" i="6"/>
  <c r="CH295" i="6"/>
  <c r="CI295" i="6"/>
  <c r="CJ295" i="6"/>
  <c r="CK295" i="6"/>
  <c r="CL295" i="6"/>
  <c r="CM295" i="6"/>
  <c r="CN295" i="6"/>
  <c r="CO295" i="6"/>
  <c r="BN296" i="6"/>
  <c r="BO296" i="6"/>
  <c r="BP296" i="6"/>
  <c r="BQ296" i="6"/>
  <c r="BR296" i="6"/>
  <c r="BS296" i="6"/>
  <c r="BT296" i="6"/>
  <c r="BU296" i="6"/>
  <c r="BV296" i="6"/>
  <c r="BW296" i="6"/>
  <c r="BX296" i="6"/>
  <c r="BY296" i="6"/>
  <c r="BZ296" i="6"/>
  <c r="CA296" i="6"/>
  <c r="CB296" i="6"/>
  <c r="CC296" i="6"/>
  <c r="CD296" i="6"/>
  <c r="CE296" i="6"/>
  <c r="CF296" i="6"/>
  <c r="CG296" i="6"/>
  <c r="CH296" i="6"/>
  <c r="CI296" i="6"/>
  <c r="CJ296" i="6"/>
  <c r="CK296" i="6"/>
  <c r="CL296" i="6"/>
  <c r="CM296" i="6"/>
  <c r="CN296" i="6"/>
  <c r="CO296" i="6"/>
  <c r="BN297" i="6"/>
  <c r="BO297" i="6"/>
  <c r="BP297" i="6"/>
  <c r="BQ297" i="6"/>
  <c r="BR297" i="6"/>
  <c r="BS297" i="6"/>
  <c r="BT297" i="6"/>
  <c r="BU297" i="6"/>
  <c r="BV297" i="6"/>
  <c r="BW297" i="6"/>
  <c r="BX297" i="6"/>
  <c r="BY297" i="6"/>
  <c r="BZ297" i="6"/>
  <c r="CA297" i="6"/>
  <c r="CB297" i="6"/>
  <c r="CC297" i="6"/>
  <c r="CD297" i="6"/>
  <c r="CE297" i="6"/>
  <c r="CF297" i="6"/>
  <c r="CG297" i="6"/>
  <c r="CH297" i="6"/>
  <c r="CI297" i="6"/>
  <c r="CJ297" i="6"/>
  <c r="CK297" i="6"/>
  <c r="CL297" i="6"/>
  <c r="CM297" i="6"/>
  <c r="CN297" i="6"/>
  <c r="CO297" i="6"/>
  <c r="BN298" i="6"/>
  <c r="BO298" i="6"/>
  <c r="BP298" i="6"/>
  <c r="BQ298" i="6"/>
  <c r="BR298" i="6"/>
  <c r="BS298" i="6"/>
  <c r="BT298" i="6"/>
  <c r="BU298" i="6"/>
  <c r="BV298" i="6"/>
  <c r="BW298" i="6"/>
  <c r="BX298" i="6"/>
  <c r="BY298" i="6"/>
  <c r="BZ298" i="6"/>
  <c r="CA298" i="6"/>
  <c r="CB298" i="6"/>
  <c r="CC298" i="6"/>
  <c r="CD298" i="6"/>
  <c r="CE298" i="6"/>
  <c r="CF298" i="6"/>
  <c r="CG298" i="6"/>
  <c r="CH298" i="6"/>
  <c r="CI298" i="6"/>
  <c r="CJ298" i="6"/>
  <c r="CK298" i="6"/>
  <c r="CL298" i="6"/>
  <c r="CM298" i="6"/>
  <c r="CN298" i="6"/>
  <c r="CO298" i="6"/>
  <c r="BN299" i="6"/>
  <c r="BO299" i="6"/>
  <c r="BP299" i="6"/>
  <c r="BQ299" i="6"/>
  <c r="BR299" i="6"/>
  <c r="BS299" i="6"/>
  <c r="BT299" i="6"/>
  <c r="BU299" i="6"/>
  <c r="BV299" i="6"/>
  <c r="BW299" i="6"/>
  <c r="BX299" i="6"/>
  <c r="BY299" i="6"/>
  <c r="BZ299" i="6"/>
  <c r="CA299" i="6"/>
  <c r="CB299" i="6"/>
  <c r="CC299" i="6"/>
  <c r="CD299" i="6"/>
  <c r="CE299" i="6"/>
  <c r="CF299" i="6"/>
  <c r="CG299" i="6"/>
  <c r="CH299" i="6"/>
  <c r="CI299" i="6"/>
  <c r="CJ299" i="6"/>
  <c r="CK299" i="6"/>
  <c r="CL299" i="6"/>
  <c r="CM299" i="6"/>
  <c r="CN299" i="6"/>
  <c r="CO299" i="6"/>
  <c r="BN300" i="6"/>
  <c r="BO300" i="6"/>
  <c r="BP300" i="6"/>
  <c r="BQ300" i="6"/>
  <c r="BR300" i="6"/>
  <c r="BS300" i="6"/>
  <c r="BT300" i="6"/>
  <c r="BU300" i="6"/>
  <c r="BV300" i="6"/>
  <c r="BW300" i="6"/>
  <c r="BX300" i="6"/>
  <c r="BY300" i="6"/>
  <c r="BZ300" i="6"/>
  <c r="CA300" i="6"/>
  <c r="CB300" i="6"/>
  <c r="CC300" i="6"/>
  <c r="CD300" i="6"/>
  <c r="CE300" i="6"/>
  <c r="CF300" i="6"/>
  <c r="CG300" i="6"/>
  <c r="CH300" i="6"/>
  <c r="CI300" i="6"/>
  <c r="CJ300" i="6"/>
  <c r="CK300" i="6"/>
  <c r="CL300" i="6"/>
  <c r="CM300" i="6"/>
  <c r="CN300" i="6"/>
  <c r="CO300" i="6"/>
  <c r="BN301" i="6"/>
  <c r="BO301" i="6"/>
  <c r="BP301" i="6"/>
  <c r="BQ301" i="6"/>
  <c r="BR301" i="6"/>
  <c r="BS301" i="6"/>
  <c r="BT301" i="6"/>
  <c r="BU301" i="6"/>
  <c r="BV301" i="6"/>
  <c r="BW301" i="6"/>
  <c r="BX301" i="6"/>
  <c r="BY301" i="6"/>
  <c r="BZ301" i="6"/>
  <c r="CA301" i="6"/>
  <c r="CB301" i="6"/>
  <c r="CC301" i="6"/>
  <c r="CD301" i="6"/>
  <c r="CE301" i="6"/>
  <c r="CF301" i="6"/>
  <c r="CG301" i="6"/>
  <c r="CH301" i="6"/>
  <c r="CI301" i="6"/>
  <c r="CJ301" i="6"/>
  <c r="CK301" i="6"/>
  <c r="CL301" i="6"/>
  <c r="CM301" i="6"/>
  <c r="CN301" i="6"/>
  <c r="CO301" i="6"/>
  <c r="BN302" i="6"/>
  <c r="BO302" i="6"/>
  <c r="BP302" i="6"/>
  <c r="BQ302" i="6"/>
  <c r="BR302" i="6"/>
  <c r="BS302" i="6"/>
  <c r="BT302" i="6"/>
  <c r="BU302" i="6"/>
  <c r="BV302" i="6"/>
  <c r="BW302" i="6"/>
  <c r="BX302" i="6"/>
  <c r="BY302" i="6"/>
  <c r="BZ302" i="6"/>
  <c r="CA302" i="6"/>
  <c r="CB302" i="6"/>
  <c r="CC302" i="6"/>
  <c r="CD302" i="6"/>
  <c r="CE302" i="6"/>
  <c r="CF302" i="6"/>
  <c r="CG302" i="6"/>
  <c r="CH302" i="6"/>
  <c r="CI302" i="6"/>
  <c r="CJ302" i="6"/>
  <c r="CK302" i="6"/>
  <c r="CL302" i="6"/>
  <c r="CM302" i="6"/>
  <c r="CN302" i="6"/>
  <c r="CO302" i="6"/>
  <c r="BN303" i="6"/>
  <c r="BO303" i="6"/>
  <c r="BP303" i="6"/>
  <c r="BQ303" i="6"/>
  <c r="BR303" i="6"/>
  <c r="BS303" i="6"/>
  <c r="BT303" i="6"/>
  <c r="BU303" i="6"/>
  <c r="BV303" i="6"/>
  <c r="BW303" i="6"/>
  <c r="BX303" i="6"/>
  <c r="BY303" i="6"/>
  <c r="BZ303" i="6"/>
  <c r="CA303" i="6"/>
  <c r="CB303" i="6"/>
  <c r="CC303" i="6"/>
  <c r="CD303" i="6"/>
  <c r="CE303" i="6"/>
  <c r="CF303" i="6"/>
  <c r="CG303" i="6"/>
  <c r="CH303" i="6"/>
  <c r="CI303" i="6"/>
  <c r="CJ303" i="6"/>
  <c r="CK303" i="6"/>
  <c r="CL303" i="6"/>
  <c r="CM303" i="6"/>
  <c r="CN303" i="6"/>
  <c r="CO303" i="6"/>
  <c r="BN304" i="6"/>
  <c r="BO304" i="6"/>
  <c r="BP304" i="6"/>
  <c r="BQ304" i="6"/>
  <c r="BR304" i="6"/>
  <c r="BS304" i="6"/>
  <c r="BT304" i="6"/>
  <c r="BU304" i="6"/>
  <c r="BV304" i="6"/>
  <c r="BW304" i="6"/>
  <c r="BX304" i="6"/>
  <c r="BY304" i="6"/>
  <c r="BZ304" i="6"/>
  <c r="CA304" i="6"/>
  <c r="CB304" i="6"/>
  <c r="CC304" i="6"/>
  <c r="CD304" i="6"/>
  <c r="CE304" i="6"/>
  <c r="CF304" i="6"/>
  <c r="CG304" i="6"/>
  <c r="CH304" i="6"/>
  <c r="CI304" i="6"/>
  <c r="CJ304" i="6"/>
  <c r="CK304" i="6"/>
  <c r="CL304" i="6"/>
  <c r="CM304" i="6"/>
  <c r="CN304" i="6"/>
  <c r="CO304" i="6"/>
  <c r="BN305" i="6"/>
  <c r="BO305" i="6"/>
  <c r="BP305" i="6"/>
  <c r="BQ305" i="6"/>
  <c r="BR305" i="6"/>
  <c r="BS305" i="6"/>
  <c r="BT305" i="6"/>
  <c r="BU305" i="6"/>
  <c r="BV305" i="6"/>
  <c r="BW305" i="6"/>
  <c r="BX305" i="6"/>
  <c r="BY305" i="6"/>
  <c r="BZ305" i="6"/>
  <c r="CA305" i="6"/>
  <c r="CB305" i="6"/>
  <c r="CC305" i="6"/>
  <c r="CD305" i="6"/>
  <c r="CE305" i="6"/>
  <c r="CF305" i="6"/>
  <c r="CG305" i="6"/>
  <c r="CH305" i="6"/>
  <c r="CI305" i="6"/>
  <c r="CJ305" i="6"/>
  <c r="CK305" i="6"/>
  <c r="CL305" i="6"/>
  <c r="CM305" i="6"/>
  <c r="CN305" i="6"/>
  <c r="CO305" i="6"/>
  <c r="BN306" i="6"/>
  <c r="BO306" i="6"/>
  <c r="BP306" i="6"/>
  <c r="BQ306" i="6"/>
  <c r="BR306" i="6"/>
  <c r="BS306" i="6"/>
  <c r="BT306" i="6"/>
  <c r="BU306" i="6"/>
  <c r="BV306" i="6"/>
  <c r="BW306" i="6"/>
  <c r="BX306" i="6"/>
  <c r="BY306" i="6"/>
  <c r="BZ306" i="6"/>
  <c r="CA306" i="6"/>
  <c r="CB306" i="6"/>
  <c r="CC306" i="6"/>
  <c r="CD306" i="6"/>
  <c r="CE306" i="6"/>
  <c r="CF306" i="6"/>
  <c r="CG306" i="6"/>
  <c r="CH306" i="6"/>
  <c r="CI306" i="6"/>
  <c r="CJ306" i="6"/>
  <c r="CK306" i="6"/>
  <c r="CL306" i="6"/>
  <c r="CM306" i="6"/>
  <c r="CN306" i="6"/>
  <c r="CO306" i="6"/>
  <c r="BN307" i="6"/>
  <c r="BO307" i="6"/>
  <c r="BP307" i="6"/>
  <c r="BQ307" i="6"/>
  <c r="BR307" i="6"/>
  <c r="BS307" i="6"/>
  <c r="BT307" i="6"/>
  <c r="BU307" i="6"/>
  <c r="BV307" i="6"/>
  <c r="BW307" i="6"/>
  <c r="BX307" i="6"/>
  <c r="BY307" i="6"/>
  <c r="BZ307" i="6"/>
  <c r="CA307" i="6"/>
  <c r="CB307" i="6"/>
  <c r="CC307" i="6"/>
  <c r="CD307" i="6"/>
  <c r="CE307" i="6"/>
  <c r="CF307" i="6"/>
  <c r="CG307" i="6"/>
  <c r="CH307" i="6"/>
  <c r="CI307" i="6"/>
  <c r="CJ307" i="6"/>
  <c r="CK307" i="6"/>
  <c r="CL307" i="6"/>
  <c r="CM307" i="6"/>
  <c r="CN307" i="6"/>
  <c r="CO307" i="6"/>
  <c r="BN308" i="6"/>
  <c r="BO308" i="6"/>
  <c r="BP308" i="6"/>
  <c r="BQ308" i="6"/>
  <c r="BR308" i="6"/>
  <c r="BS308" i="6"/>
  <c r="BT308" i="6"/>
  <c r="BU308" i="6"/>
  <c r="BV308" i="6"/>
  <c r="BW308" i="6"/>
  <c r="BX308" i="6"/>
  <c r="BY308" i="6"/>
  <c r="BZ308" i="6"/>
  <c r="CA308" i="6"/>
  <c r="CB308" i="6"/>
  <c r="CC308" i="6"/>
  <c r="CD308" i="6"/>
  <c r="CE308" i="6"/>
  <c r="CF308" i="6"/>
  <c r="CG308" i="6"/>
  <c r="CH308" i="6"/>
  <c r="CI308" i="6"/>
  <c r="CJ308" i="6"/>
  <c r="CK308" i="6"/>
  <c r="CL308" i="6"/>
  <c r="CM308" i="6"/>
  <c r="CN308" i="6"/>
  <c r="CO308" i="6"/>
  <c r="BN309" i="6"/>
  <c r="BO309" i="6"/>
  <c r="BP309" i="6"/>
  <c r="BQ309" i="6"/>
  <c r="BR309" i="6"/>
  <c r="BS309" i="6"/>
  <c r="BT309" i="6"/>
  <c r="BU309" i="6"/>
  <c r="BV309" i="6"/>
  <c r="BW309" i="6"/>
  <c r="BX309" i="6"/>
  <c r="BY309" i="6"/>
  <c r="BZ309" i="6"/>
  <c r="CA309" i="6"/>
  <c r="CB309" i="6"/>
  <c r="CC309" i="6"/>
  <c r="CD309" i="6"/>
  <c r="CE309" i="6"/>
  <c r="CF309" i="6"/>
  <c r="CG309" i="6"/>
  <c r="CH309" i="6"/>
  <c r="CI309" i="6"/>
  <c r="CJ309" i="6"/>
  <c r="CK309" i="6"/>
  <c r="CL309" i="6"/>
  <c r="CM309" i="6"/>
  <c r="CN309" i="6"/>
  <c r="CO309" i="6"/>
  <c r="BN310" i="6"/>
  <c r="BO310" i="6"/>
  <c r="BP310" i="6"/>
  <c r="BQ310" i="6"/>
  <c r="BR310" i="6"/>
  <c r="BS310" i="6"/>
  <c r="BT310" i="6"/>
  <c r="BU310" i="6"/>
  <c r="BV310" i="6"/>
  <c r="BW310" i="6"/>
  <c r="BX310" i="6"/>
  <c r="BY310" i="6"/>
  <c r="BZ310" i="6"/>
  <c r="CA310" i="6"/>
  <c r="CB310" i="6"/>
  <c r="CC310" i="6"/>
  <c r="CD310" i="6"/>
  <c r="CE310" i="6"/>
  <c r="CF310" i="6"/>
  <c r="CG310" i="6"/>
  <c r="CH310" i="6"/>
  <c r="CI310" i="6"/>
  <c r="CJ310" i="6"/>
  <c r="CK310" i="6"/>
  <c r="CL310" i="6"/>
  <c r="CM310" i="6"/>
  <c r="CN310" i="6"/>
  <c r="CO310" i="6"/>
  <c r="BN311" i="6"/>
  <c r="BO311" i="6"/>
  <c r="BP311" i="6"/>
  <c r="BQ311" i="6"/>
  <c r="BR311" i="6"/>
  <c r="BS311" i="6"/>
  <c r="BT311" i="6"/>
  <c r="BU311" i="6"/>
  <c r="BV311" i="6"/>
  <c r="BW311" i="6"/>
  <c r="BX311" i="6"/>
  <c r="BY311" i="6"/>
  <c r="BZ311" i="6"/>
  <c r="CA311" i="6"/>
  <c r="CB311" i="6"/>
  <c r="CC311" i="6"/>
  <c r="CD311" i="6"/>
  <c r="CE311" i="6"/>
  <c r="CF311" i="6"/>
  <c r="CG311" i="6"/>
  <c r="CH311" i="6"/>
  <c r="CI311" i="6"/>
  <c r="CJ311" i="6"/>
  <c r="CK311" i="6"/>
  <c r="CL311" i="6"/>
  <c r="CM311" i="6"/>
  <c r="CN311" i="6"/>
  <c r="CO311" i="6"/>
  <c r="BP9" i="6"/>
  <c r="BQ9" i="6"/>
  <c r="BR9" i="6"/>
  <c r="BS9" i="6"/>
  <c r="BT9" i="6"/>
  <c r="BW9" i="6"/>
  <c r="BX9" i="6"/>
  <c r="BY9" i="6"/>
  <c r="BZ9" i="6"/>
  <c r="CA9" i="6"/>
  <c r="CD9" i="6"/>
  <c r="CE9" i="6"/>
  <c r="CF9" i="6"/>
  <c r="CG9" i="6"/>
  <c r="CH9" i="6"/>
  <c r="CK9" i="6"/>
  <c r="CL9" i="6"/>
  <c r="CM9" i="6"/>
  <c r="CN9" i="6"/>
  <c r="CO9" i="6"/>
  <c r="BL200" i="6" l="1"/>
  <c r="BK200" i="6"/>
  <c r="BJ200" i="6"/>
  <c r="BI200" i="6"/>
  <c r="BH200" i="6"/>
  <c r="BG200" i="6"/>
  <c r="BF200" i="6"/>
  <c r="BE200" i="6"/>
  <c r="BD200" i="6"/>
  <c r="BC200" i="6"/>
  <c r="BB200" i="6"/>
  <c r="BA200" i="6"/>
  <c r="AZ200" i="6"/>
  <c r="AY200" i="6"/>
  <c r="AX200" i="6"/>
  <c r="AW200" i="6"/>
  <c r="AV200" i="6"/>
  <c r="AU200" i="6"/>
  <c r="AT200" i="6"/>
  <c r="AS200" i="6"/>
  <c r="AR200" i="6"/>
  <c r="AQ200" i="6"/>
  <c r="AP200" i="6"/>
  <c r="AO200" i="6"/>
  <c r="AN200" i="6"/>
  <c r="AM200" i="6"/>
  <c r="AL200" i="6"/>
  <c r="AK200" i="6"/>
  <c r="BL199" i="6"/>
  <c r="BK199" i="6"/>
  <c r="BJ199" i="6"/>
  <c r="BI199" i="6"/>
  <c r="BH199" i="6"/>
  <c r="BG199" i="6"/>
  <c r="BF199" i="6"/>
  <c r="BE199" i="6"/>
  <c r="BD199" i="6"/>
  <c r="BC199" i="6"/>
  <c r="BB199" i="6"/>
  <c r="BA199" i="6"/>
  <c r="AZ199" i="6"/>
  <c r="AY199" i="6"/>
  <c r="AX199" i="6"/>
  <c r="AW199" i="6"/>
  <c r="AV199" i="6"/>
  <c r="AU199" i="6"/>
  <c r="AT199" i="6"/>
  <c r="AS199" i="6"/>
  <c r="AR199" i="6"/>
  <c r="AQ199" i="6"/>
  <c r="AP199" i="6"/>
  <c r="AO199" i="6"/>
  <c r="AN199" i="6"/>
  <c r="AM199" i="6"/>
  <c r="AL199" i="6"/>
  <c r="AK199" i="6"/>
  <c r="BL198" i="6"/>
  <c r="BK198" i="6"/>
  <c r="BJ198" i="6"/>
  <c r="BI198" i="6"/>
  <c r="BH198" i="6"/>
  <c r="BG198" i="6"/>
  <c r="BF198" i="6"/>
  <c r="BE198" i="6"/>
  <c r="BD198" i="6"/>
  <c r="BC198" i="6"/>
  <c r="BB198" i="6"/>
  <c r="BA198" i="6"/>
  <c r="AZ198" i="6"/>
  <c r="AY198" i="6"/>
  <c r="AX198" i="6"/>
  <c r="AW198" i="6"/>
  <c r="AV198" i="6"/>
  <c r="AU198" i="6"/>
  <c r="AT198" i="6"/>
  <c r="AS198" i="6"/>
  <c r="AR198" i="6"/>
  <c r="AQ198" i="6"/>
  <c r="AP198" i="6"/>
  <c r="AO198" i="6"/>
  <c r="AN198" i="6"/>
  <c r="AM198" i="6"/>
  <c r="AL198" i="6"/>
  <c r="AK198" i="6"/>
  <c r="BL197" i="6"/>
  <c r="BK197" i="6"/>
  <c r="BJ197" i="6"/>
  <c r="BI197" i="6"/>
  <c r="BH197" i="6"/>
  <c r="BG197" i="6"/>
  <c r="BF197" i="6"/>
  <c r="BE197" i="6"/>
  <c r="BD197" i="6"/>
  <c r="BC197" i="6"/>
  <c r="BB197" i="6"/>
  <c r="BA197" i="6"/>
  <c r="AZ197" i="6"/>
  <c r="AY197" i="6"/>
  <c r="AX197" i="6"/>
  <c r="AW197" i="6"/>
  <c r="AV197" i="6"/>
  <c r="AU197" i="6"/>
  <c r="AT197" i="6"/>
  <c r="AS197" i="6"/>
  <c r="AR197" i="6"/>
  <c r="AQ197" i="6"/>
  <c r="AP197" i="6"/>
  <c r="AO197" i="6"/>
  <c r="AN197" i="6"/>
  <c r="AM197" i="6"/>
  <c r="AL197" i="6"/>
  <c r="AK197" i="6"/>
  <c r="BL196" i="6"/>
  <c r="BK196" i="6"/>
  <c r="BJ196" i="6"/>
  <c r="BI196" i="6"/>
  <c r="BH196" i="6"/>
  <c r="BG196" i="6"/>
  <c r="BF196" i="6"/>
  <c r="BE196" i="6"/>
  <c r="BD196" i="6"/>
  <c r="BC196" i="6"/>
  <c r="BB196" i="6"/>
  <c r="BA196" i="6"/>
  <c r="AZ196" i="6"/>
  <c r="AY196" i="6"/>
  <c r="AX196" i="6"/>
  <c r="AW196" i="6"/>
  <c r="AV196" i="6"/>
  <c r="AU196" i="6"/>
  <c r="AT196" i="6"/>
  <c r="AS196" i="6"/>
  <c r="AR196" i="6"/>
  <c r="AQ196" i="6"/>
  <c r="AP196" i="6"/>
  <c r="AO196" i="6"/>
  <c r="AN196" i="6"/>
  <c r="AM196" i="6"/>
  <c r="AL196" i="6"/>
  <c r="AK196" i="6"/>
  <c r="BL195" i="6"/>
  <c r="BK195" i="6"/>
  <c r="BJ195" i="6"/>
  <c r="BI195" i="6"/>
  <c r="BH195" i="6"/>
  <c r="BG195" i="6"/>
  <c r="BF195" i="6"/>
  <c r="BE195" i="6"/>
  <c r="BD195" i="6"/>
  <c r="BC195" i="6"/>
  <c r="BB195" i="6"/>
  <c r="BA195" i="6"/>
  <c r="AZ195" i="6"/>
  <c r="AY195" i="6"/>
  <c r="AX195" i="6"/>
  <c r="AW195" i="6"/>
  <c r="AV195" i="6"/>
  <c r="AU195" i="6"/>
  <c r="AT195" i="6"/>
  <c r="AS195" i="6"/>
  <c r="AR195" i="6"/>
  <c r="AQ195" i="6"/>
  <c r="AP195" i="6"/>
  <c r="AO195" i="6"/>
  <c r="AN195" i="6"/>
  <c r="AM195" i="6"/>
  <c r="AL195" i="6"/>
  <c r="AK195" i="6"/>
  <c r="BL194" i="6"/>
  <c r="BK194" i="6"/>
  <c r="BJ194" i="6"/>
  <c r="BI194" i="6"/>
  <c r="BH194" i="6"/>
  <c r="BG194" i="6"/>
  <c r="BF194" i="6"/>
  <c r="BE194" i="6"/>
  <c r="BD194" i="6"/>
  <c r="BC194" i="6"/>
  <c r="BB194" i="6"/>
  <c r="BA194" i="6"/>
  <c r="AZ194" i="6"/>
  <c r="AY194" i="6"/>
  <c r="AX194" i="6"/>
  <c r="AW194" i="6"/>
  <c r="AV194" i="6"/>
  <c r="AU194" i="6"/>
  <c r="AT194" i="6"/>
  <c r="AS194" i="6"/>
  <c r="AR194" i="6"/>
  <c r="AQ194" i="6"/>
  <c r="AP194" i="6"/>
  <c r="AO194" i="6"/>
  <c r="AN194" i="6"/>
  <c r="AM194" i="6"/>
  <c r="AL194" i="6"/>
  <c r="AK194" i="6"/>
  <c r="BL193" i="6"/>
  <c r="BK193" i="6"/>
  <c r="BJ193" i="6"/>
  <c r="BI193" i="6"/>
  <c r="BH193" i="6"/>
  <c r="BG193" i="6"/>
  <c r="BF193" i="6"/>
  <c r="BE193" i="6"/>
  <c r="BD193" i="6"/>
  <c r="BC193" i="6"/>
  <c r="BB193" i="6"/>
  <c r="BA193" i="6"/>
  <c r="AZ193" i="6"/>
  <c r="AY193" i="6"/>
  <c r="AX193" i="6"/>
  <c r="AW193" i="6"/>
  <c r="AV193" i="6"/>
  <c r="AU193" i="6"/>
  <c r="AT193" i="6"/>
  <c r="AS193" i="6"/>
  <c r="AR193" i="6"/>
  <c r="AQ193" i="6"/>
  <c r="AP193" i="6"/>
  <c r="AO193" i="6"/>
  <c r="AN193" i="6"/>
  <c r="AM193" i="6"/>
  <c r="AL193" i="6"/>
  <c r="AK193" i="6"/>
  <c r="BL192" i="6"/>
  <c r="BK192" i="6"/>
  <c r="BJ192" i="6"/>
  <c r="BI192" i="6"/>
  <c r="BH192" i="6"/>
  <c r="BG192" i="6"/>
  <c r="BF192" i="6"/>
  <c r="BE192" i="6"/>
  <c r="BD192" i="6"/>
  <c r="BC192" i="6"/>
  <c r="BB192" i="6"/>
  <c r="BA192" i="6"/>
  <c r="AZ192" i="6"/>
  <c r="AY192" i="6"/>
  <c r="AX192" i="6"/>
  <c r="AW192" i="6"/>
  <c r="AV192" i="6"/>
  <c r="AU192" i="6"/>
  <c r="AT192" i="6"/>
  <c r="AS192" i="6"/>
  <c r="AR192" i="6"/>
  <c r="AQ192" i="6"/>
  <c r="AP192" i="6"/>
  <c r="AO192" i="6"/>
  <c r="AN192" i="6"/>
  <c r="AM192" i="6"/>
  <c r="AL192" i="6"/>
  <c r="AK192" i="6"/>
  <c r="BL191" i="6"/>
  <c r="BK191" i="6"/>
  <c r="BJ191" i="6"/>
  <c r="BI191" i="6"/>
  <c r="BH191" i="6"/>
  <c r="BG191" i="6"/>
  <c r="BF191" i="6"/>
  <c r="BE191" i="6"/>
  <c r="BD191" i="6"/>
  <c r="BC191" i="6"/>
  <c r="BB191" i="6"/>
  <c r="BA191" i="6"/>
  <c r="AZ191" i="6"/>
  <c r="AY191" i="6"/>
  <c r="AX191" i="6"/>
  <c r="AW191" i="6"/>
  <c r="AV191" i="6"/>
  <c r="AU191" i="6"/>
  <c r="AT191" i="6"/>
  <c r="AS191" i="6"/>
  <c r="AR191" i="6"/>
  <c r="AQ191" i="6"/>
  <c r="AP191" i="6"/>
  <c r="AO191" i="6"/>
  <c r="AN191" i="6"/>
  <c r="AM191" i="6"/>
  <c r="AL191" i="6"/>
  <c r="AK191" i="6"/>
  <c r="BL190" i="6"/>
  <c r="BK190" i="6"/>
  <c r="BJ190" i="6"/>
  <c r="BI190" i="6"/>
  <c r="BH190" i="6"/>
  <c r="BG190" i="6"/>
  <c r="BF190" i="6"/>
  <c r="BE190" i="6"/>
  <c r="BD190" i="6"/>
  <c r="BC190" i="6"/>
  <c r="BB190" i="6"/>
  <c r="BA190" i="6"/>
  <c r="AZ190" i="6"/>
  <c r="AY190" i="6"/>
  <c r="AX190" i="6"/>
  <c r="AW190" i="6"/>
  <c r="AV190" i="6"/>
  <c r="AU190" i="6"/>
  <c r="AT190" i="6"/>
  <c r="AS190" i="6"/>
  <c r="AR190" i="6"/>
  <c r="AQ190" i="6"/>
  <c r="AP190" i="6"/>
  <c r="AO190" i="6"/>
  <c r="AN190" i="6"/>
  <c r="AM190" i="6"/>
  <c r="AL190" i="6"/>
  <c r="AK190" i="6"/>
  <c r="BL189" i="6"/>
  <c r="BK189" i="6"/>
  <c r="BJ189" i="6"/>
  <c r="BI189" i="6"/>
  <c r="BH189" i="6"/>
  <c r="BG189" i="6"/>
  <c r="BF189" i="6"/>
  <c r="BE189" i="6"/>
  <c r="BD189" i="6"/>
  <c r="BC189" i="6"/>
  <c r="BB189" i="6"/>
  <c r="BA189" i="6"/>
  <c r="AZ189" i="6"/>
  <c r="AY189" i="6"/>
  <c r="AX189" i="6"/>
  <c r="AW189" i="6"/>
  <c r="AV189" i="6"/>
  <c r="AU189" i="6"/>
  <c r="AT189" i="6"/>
  <c r="AS189" i="6"/>
  <c r="AR189" i="6"/>
  <c r="AQ189" i="6"/>
  <c r="AP189" i="6"/>
  <c r="AO189" i="6"/>
  <c r="AN189" i="6"/>
  <c r="AM189" i="6"/>
  <c r="AL189" i="6"/>
  <c r="AK189" i="6"/>
  <c r="BL188" i="6"/>
  <c r="BK188" i="6"/>
  <c r="BJ188" i="6"/>
  <c r="BI188" i="6"/>
  <c r="BH188" i="6"/>
  <c r="BG188" i="6"/>
  <c r="BF188" i="6"/>
  <c r="BE188" i="6"/>
  <c r="BD188" i="6"/>
  <c r="BC188" i="6"/>
  <c r="BB188" i="6"/>
  <c r="BA188" i="6"/>
  <c r="AZ188" i="6"/>
  <c r="AY188" i="6"/>
  <c r="AX188" i="6"/>
  <c r="AW188" i="6"/>
  <c r="AV188" i="6"/>
  <c r="AU188" i="6"/>
  <c r="AT188" i="6"/>
  <c r="AS188" i="6"/>
  <c r="AR188" i="6"/>
  <c r="AQ188" i="6"/>
  <c r="AP188" i="6"/>
  <c r="AO188" i="6"/>
  <c r="AN188" i="6"/>
  <c r="AM188" i="6"/>
  <c r="AL188" i="6"/>
  <c r="AK188" i="6"/>
  <c r="BL187" i="6"/>
  <c r="BK187" i="6"/>
  <c r="BJ187" i="6"/>
  <c r="BI187" i="6"/>
  <c r="BH187" i="6"/>
  <c r="BG187" i="6"/>
  <c r="BF187" i="6"/>
  <c r="BE187" i="6"/>
  <c r="BD187" i="6"/>
  <c r="BC187" i="6"/>
  <c r="BB187" i="6"/>
  <c r="BA187" i="6"/>
  <c r="AZ187" i="6"/>
  <c r="AY187" i="6"/>
  <c r="AX187" i="6"/>
  <c r="AW187" i="6"/>
  <c r="AV187" i="6"/>
  <c r="AU187" i="6"/>
  <c r="AT187" i="6"/>
  <c r="AS187" i="6"/>
  <c r="AR187" i="6"/>
  <c r="AQ187" i="6"/>
  <c r="AP187" i="6"/>
  <c r="AO187" i="6"/>
  <c r="AN187" i="6"/>
  <c r="AM187" i="6"/>
  <c r="AL187" i="6"/>
  <c r="AK187" i="6"/>
  <c r="BL186" i="6"/>
  <c r="BK186" i="6"/>
  <c r="BJ186" i="6"/>
  <c r="BI186" i="6"/>
  <c r="BH186" i="6"/>
  <c r="BG186" i="6"/>
  <c r="BF186" i="6"/>
  <c r="BE186" i="6"/>
  <c r="BD186" i="6"/>
  <c r="BC186" i="6"/>
  <c r="BB186" i="6"/>
  <c r="BA186" i="6"/>
  <c r="AZ186" i="6"/>
  <c r="AY186" i="6"/>
  <c r="AX186" i="6"/>
  <c r="AW186" i="6"/>
  <c r="AV186" i="6"/>
  <c r="AU186" i="6"/>
  <c r="AT186" i="6"/>
  <c r="AS186" i="6"/>
  <c r="AR186" i="6"/>
  <c r="AQ186" i="6"/>
  <c r="AP186" i="6"/>
  <c r="AO186" i="6"/>
  <c r="AN186" i="6"/>
  <c r="AM186" i="6"/>
  <c r="AL186" i="6"/>
  <c r="AK186" i="6"/>
  <c r="BL185" i="6"/>
  <c r="BK185" i="6"/>
  <c r="BJ185" i="6"/>
  <c r="BI185" i="6"/>
  <c r="BH185" i="6"/>
  <c r="BG185" i="6"/>
  <c r="BF185" i="6"/>
  <c r="BE185" i="6"/>
  <c r="BD185" i="6"/>
  <c r="BC185" i="6"/>
  <c r="BB185" i="6"/>
  <c r="BA185" i="6"/>
  <c r="AZ185" i="6"/>
  <c r="AY185" i="6"/>
  <c r="AX185" i="6"/>
  <c r="AW185" i="6"/>
  <c r="AV185" i="6"/>
  <c r="AU185" i="6"/>
  <c r="AT185" i="6"/>
  <c r="AS185" i="6"/>
  <c r="AR185" i="6"/>
  <c r="AQ185" i="6"/>
  <c r="AP185" i="6"/>
  <c r="AO185" i="6"/>
  <c r="AN185" i="6"/>
  <c r="AM185" i="6"/>
  <c r="AL185" i="6"/>
  <c r="AK185" i="6"/>
  <c r="BL184" i="6"/>
  <c r="BK184" i="6"/>
  <c r="BJ184" i="6"/>
  <c r="BI184" i="6"/>
  <c r="BH184" i="6"/>
  <c r="BG184" i="6"/>
  <c r="BF184" i="6"/>
  <c r="BE184" i="6"/>
  <c r="BD184" i="6"/>
  <c r="BC184" i="6"/>
  <c r="BB184" i="6"/>
  <c r="BA184" i="6"/>
  <c r="AZ184" i="6"/>
  <c r="AY184" i="6"/>
  <c r="AX184" i="6"/>
  <c r="AW184" i="6"/>
  <c r="AV184" i="6"/>
  <c r="AU184" i="6"/>
  <c r="AT184" i="6"/>
  <c r="AS184" i="6"/>
  <c r="AR184" i="6"/>
  <c r="AQ184" i="6"/>
  <c r="AP184" i="6"/>
  <c r="AO184" i="6"/>
  <c r="AN184" i="6"/>
  <c r="AM184" i="6"/>
  <c r="AL184" i="6"/>
  <c r="AK184" i="6"/>
  <c r="BL183" i="6"/>
  <c r="BK183" i="6"/>
  <c r="BJ183" i="6"/>
  <c r="BI183" i="6"/>
  <c r="BH183" i="6"/>
  <c r="BG183" i="6"/>
  <c r="BF183" i="6"/>
  <c r="BE183" i="6"/>
  <c r="BD183" i="6"/>
  <c r="BC183" i="6"/>
  <c r="BB183" i="6"/>
  <c r="BA183" i="6"/>
  <c r="AZ183" i="6"/>
  <c r="AY183" i="6"/>
  <c r="AX183" i="6"/>
  <c r="AW183" i="6"/>
  <c r="AV183" i="6"/>
  <c r="AU183" i="6"/>
  <c r="AT183" i="6"/>
  <c r="AS183" i="6"/>
  <c r="AR183" i="6"/>
  <c r="AQ183" i="6"/>
  <c r="AP183" i="6"/>
  <c r="AO183" i="6"/>
  <c r="AN183" i="6"/>
  <c r="AM183" i="6"/>
  <c r="AL183" i="6"/>
  <c r="AK183" i="6"/>
  <c r="BL182" i="6"/>
  <c r="BK182" i="6"/>
  <c r="BJ182" i="6"/>
  <c r="BI182" i="6"/>
  <c r="BH182" i="6"/>
  <c r="BG182" i="6"/>
  <c r="BF182" i="6"/>
  <c r="BE182" i="6"/>
  <c r="BD182" i="6"/>
  <c r="BC182" i="6"/>
  <c r="BB182" i="6"/>
  <c r="BA182" i="6"/>
  <c r="AZ182" i="6"/>
  <c r="AY182" i="6"/>
  <c r="AX182" i="6"/>
  <c r="AW182" i="6"/>
  <c r="AV182" i="6"/>
  <c r="AU182" i="6"/>
  <c r="AT182" i="6"/>
  <c r="AS182" i="6"/>
  <c r="AR182" i="6"/>
  <c r="AQ182" i="6"/>
  <c r="AP182" i="6"/>
  <c r="AO182" i="6"/>
  <c r="AN182" i="6"/>
  <c r="AM182" i="6"/>
  <c r="AL182" i="6"/>
  <c r="AK182" i="6"/>
  <c r="BL181" i="6"/>
  <c r="BK181" i="6"/>
  <c r="BJ181" i="6"/>
  <c r="BI181" i="6"/>
  <c r="BH181" i="6"/>
  <c r="BG181" i="6"/>
  <c r="BF181" i="6"/>
  <c r="BE181" i="6"/>
  <c r="BD181" i="6"/>
  <c r="BC181" i="6"/>
  <c r="BB181" i="6"/>
  <c r="BA181" i="6"/>
  <c r="AZ181" i="6"/>
  <c r="AY181" i="6"/>
  <c r="AX181" i="6"/>
  <c r="AW181" i="6"/>
  <c r="AV181" i="6"/>
  <c r="AU181" i="6"/>
  <c r="AT181" i="6"/>
  <c r="AS181" i="6"/>
  <c r="AR181" i="6"/>
  <c r="AQ181" i="6"/>
  <c r="AP181" i="6"/>
  <c r="AO181" i="6"/>
  <c r="AN181" i="6"/>
  <c r="AM181" i="6"/>
  <c r="AL181" i="6"/>
  <c r="AK181" i="6"/>
  <c r="BL180" i="6"/>
  <c r="BK180" i="6"/>
  <c r="BJ180" i="6"/>
  <c r="BI180" i="6"/>
  <c r="BH180" i="6"/>
  <c r="BG180" i="6"/>
  <c r="BF180" i="6"/>
  <c r="BE180" i="6"/>
  <c r="BD180" i="6"/>
  <c r="BC180" i="6"/>
  <c r="BB180" i="6"/>
  <c r="BA180" i="6"/>
  <c r="AZ180" i="6"/>
  <c r="AY180" i="6"/>
  <c r="AX180" i="6"/>
  <c r="AW180" i="6"/>
  <c r="AV180" i="6"/>
  <c r="AU180" i="6"/>
  <c r="AT180" i="6"/>
  <c r="AS180" i="6"/>
  <c r="AR180" i="6"/>
  <c r="AQ180" i="6"/>
  <c r="AP180" i="6"/>
  <c r="AO180" i="6"/>
  <c r="AN180" i="6"/>
  <c r="AM180" i="6"/>
  <c r="AL180" i="6"/>
  <c r="AK180" i="6"/>
  <c r="BL179" i="6"/>
  <c r="BK179" i="6"/>
  <c r="BJ179" i="6"/>
  <c r="BI179" i="6"/>
  <c r="BH179" i="6"/>
  <c r="BG179" i="6"/>
  <c r="BF179" i="6"/>
  <c r="BE179" i="6"/>
  <c r="BD179" i="6"/>
  <c r="BC179" i="6"/>
  <c r="BB179" i="6"/>
  <c r="BA179" i="6"/>
  <c r="AZ179" i="6"/>
  <c r="AY179" i="6"/>
  <c r="AX179" i="6"/>
  <c r="AW179" i="6"/>
  <c r="AV179" i="6"/>
  <c r="AU179" i="6"/>
  <c r="AT179" i="6"/>
  <c r="AS179" i="6"/>
  <c r="AR179" i="6"/>
  <c r="AQ179" i="6"/>
  <c r="AP179" i="6"/>
  <c r="AO179" i="6"/>
  <c r="AN179" i="6"/>
  <c r="AM179" i="6"/>
  <c r="AL179" i="6"/>
  <c r="AK179" i="6"/>
  <c r="BL178" i="6"/>
  <c r="BK178" i="6"/>
  <c r="BJ178" i="6"/>
  <c r="BI178" i="6"/>
  <c r="BH178" i="6"/>
  <c r="BG178" i="6"/>
  <c r="BF178" i="6"/>
  <c r="BE178" i="6"/>
  <c r="BD178" i="6"/>
  <c r="BC178" i="6"/>
  <c r="BB178" i="6"/>
  <c r="BA178" i="6"/>
  <c r="AZ178" i="6"/>
  <c r="AY178" i="6"/>
  <c r="AX178" i="6"/>
  <c r="AW178" i="6"/>
  <c r="AV178" i="6"/>
  <c r="AU178" i="6"/>
  <c r="AT178" i="6"/>
  <c r="AS178" i="6"/>
  <c r="AR178" i="6"/>
  <c r="AQ178" i="6"/>
  <c r="AP178" i="6"/>
  <c r="AO178" i="6"/>
  <c r="AN178" i="6"/>
  <c r="AM178" i="6"/>
  <c r="AL178" i="6"/>
  <c r="AK178" i="6"/>
  <c r="BL177" i="6"/>
  <c r="BK177" i="6"/>
  <c r="BJ177" i="6"/>
  <c r="BI177" i="6"/>
  <c r="BH177" i="6"/>
  <c r="BG177" i="6"/>
  <c r="BF177" i="6"/>
  <c r="BE177" i="6"/>
  <c r="BD177" i="6"/>
  <c r="BC177" i="6"/>
  <c r="BB177" i="6"/>
  <c r="BA177" i="6"/>
  <c r="AZ177" i="6"/>
  <c r="AY177" i="6"/>
  <c r="AX177" i="6"/>
  <c r="AW177" i="6"/>
  <c r="AV177" i="6"/>
  <c r="AU177" i="6"/>
  <c r="AT177" i="6"/>
  <c r="AS177" i="6"/>
  <c r="AR177" i="6"/>
  <c r="AQ177" i="6"/>
  <c r="AP177" i="6"/>
  <c r="AO177" i="6"/>
  <c r="AN177" i="6"/>
  <c r="AM177" i="6"/>
  <c r="AL177" i="6"/>
  <c r="AK177" i="6"/>
  <c r="BL176" i="6"/>
  <c r="BK176" i="6"/>
  <c r="BJ176" i="6"/>
  <c r="BI176" i="6"/>
  <c r="BH176" i="6"/>
  <c r="BG176" i="6"/>
  <c r="BF176" i="6"/>
  <c r="BE176" i="6"/>
  <c r="BD176" i="6"/>
  <c r="BC176" i="6"/>
  <c r="BB176" i="6"/>
  <c r="BA176" i="6"/>
  <c r="AZ176" i="6"/>
  <c r="AY176" i="6"/>
  <c r="AX176" i="6"/>
  <c r="AW176" i="6"/>
  <c r="AV176" i="6"/>
  <c r="AU176" i="6"/>
  <c r="AT176" i="6"/>
  <c r="AS176" i="6"/>
  <c r="AR176" i="6"/>
  <c r="AQ176" i="6"/>
  <c r="AP176" i="6"/>
  <c r="AO176" i="6"/>
  <c r="AN176" i="6"/>
  <c r="AM176" i="6"/>
  <c r="AL176" i="6"/>
  <c r="AK176" i="6"/>
  <c r="BL175" i="6"/>
  <c r="BK175" i="6"/>
  <c r="BJ175" i="6"/>
  <c r="BI175" i="6"/>
  <c r="BH175" i="6"/>
  <c r="BG175" i="6"/>
  <c r="BF175" i="6"/>
  <c r="BE175" i="6"/>
  <c r="BD175" i="6"/>
  <c r="BC175" i="6"/>
  <c r="BB175" i="6"/>
  <c r="BA175" i="6"/>
  <c r="AZ175" i="6"/>
  <c r="AY175" i="6"/>
  <c r="AX175" i="6"/>
  <c r="AW175" i="6"/>
  <c r="AV175" i="6"/>
  <c r="AU175" i="6"/>
  <c r="AT175" i="6"/>
  <c r="AS175" i="6"/>
  <c r="AR175" i="6"/>
  <c r="AQ175" i="6"/>
  <c r="AP175" i="6"/>
  <c r="AO175" i="6"/>
  <c r="AN175" i="6"/>
  <c r="AM175" i="6"/>
  <c r="AL175" i="6"/>
  <c r="AK175" i="6"/>
  <c r="BL174" i="6"/>
  <c r="BK174" i="6"/>
  <c r="BJ174" i="6"/>
  <c r="BI174" i="6"/>
  <c r="BH174" i="6"/>
  <c r="BG174" i="6"/>
  <c r="BF174" i="6"/>
  <c r="BE174" i="6"/>
  <c r="BD174" i="6"/>
  <c r="BC174" i="6"/>
  <c r="BB174" i="6"/>
  <c r="BA174" i="6"/>
  <c r="AZ174" i="6"/>
  <c r="AY174" i="6"/>
  <c r="AX174" i="6"/>
  <c r="AW174" i="6"/>
  <c r="AV174" i="6"/>
  <c r="AU174" i="6"/>
  <c r="AT174" i="6"/>
  <c r="AS174" i="6"/>
  <c r="AR174" i="6"/>
  <c r="AQ174" i="6"/>
  <c r="AP174" i="6"/>
  <c r="AO174" i="6"/>
  <c r="AN174" i="6"/>
  <c r="AM174" i="6"/>
  <c r="AL174" i="6"/>
  <c r="AK174" i="6"/>
  <c r="BL173" i="6"/>
  <c r="BK173" i="6"/>
  <c r="BJ173" i="6"/>
  <c r="BI173" i="6"/>
  <c r="BH173" i="6"/>
  <c r="BG173" i="6"/>
  <c r="BF173" i="6"/>
  <c r="BE173" i="6"/>
  <c r="BD173" i="6"/>
  <c r="BC173" i="6"/>
  <c r="BB173" i="6"/>
  <c r="BA173" i="6"/>
  <c r="AZ173" i="6"/>
  <c r="AY173" i="6"/>
  <c r="AX173" i="6"/>
  <c r="AW173" i="6"/>
  <c r="AV173" i="6"/>
  <c r="AU173" i="6"/>
  <c r="AT173" i="6"/>
  <c r="AS173" i="6"/>
  <c r="AR173" i="6"/>
  <c r="AQ173" i="6"/>
  <c r="AP173" i="6"/>
  <c r="AO173" i="6"/>
  <c r="AN173" i="6"/>
  <c r="AM173" i="6"/>
  <c r="AL173" i="6"/>
  <c r="AK173" i="6"/>
  <c r="BL172" i="6"/>
  <c r="BK172" i="6"/>
  <c r="BJ172" i="6"/>
  <c r="BI172" i="6"/>
  <c r="BH172" i="6"/>
  <c r="BG172" i="6"/>
  <c r="BF172" i="6"/>
  <c r="BE172" i="6"/>
  <c r="BD172" i="6"/>
  <c r="BC172" i="6"/>
  <c r="BB172" i="6"/>
  <c r="BA172" i="6"/>
  <c r="AZ172" i="6"/>
  <c r="AY172" i="6"/>
  <c r="AX172" i="6"/>
  <c r="AW172" i="6"/>
  <c r="AV172" i="6"/>
  <c r="AU172" i="6"/>
  <c r="AT172" i="6"/>
  <c r="AS172" i="6"/>
  <c r="AR172" i="6"/>
  <c r="AQ172" i="6"/>
  <c r="AP172" i="6"/>
  <c r="AO172" i="6"/>
  <c r="AN172" i="6"/>
  <c r="AM172" i="6"/>
  <c r="AL172" i="6"/>
  <c r="AK172" i="6"/>
  <c r="BL171" i="6"/>
  <c r="BK171" i="6"/>
  <c r="BJ171" i="6"/>
  <c r="BI171" i="6"/>
  <c r="BH171" i="6"/>
  <c r="BG171" i="6"/>
  <c r="BF171" i="6"/>
  <c r="BE171" i="6"/>
  <c r="BD171" i="6"/>
  <c r="BC171" i="6"/>
  <c r="BB171" i="6"/>
  <c r="BA171" i="6"/>
  <c r="AZ171" i="6"/>
  <c r="AY171" i="6"/>
  <c r="AX171" i="6"/>
  <c r="AW171" i="6"/>
  <c r="AV171" i="6"/>
  <c r="AU171" i="6"/>
  <c r="AT171" i="6"/>
  <c r="AS171" i="6"/>
  <c r="AR171" i="6"/>
  <c r="AQ171" i="6"/>
  <c r="AP171" i="6"/>
  <c r="AO171" i="6"/>
  <c r="AN171" i="6"/>
  <c r="AM171" i="6"/>
  <c r="AL171" i="6"/>
  <c r="AK171" i="6"/>
  <c r="BL170" i="6"/>
  <c r="BK170" i="6"/>
  <c r="BJ170" i="6"/>
  <c r="BI170" i="6"/>
  <c r="BH170" i="6"/>
  <c r="BG170" i="6"/>
  <c r="BF170" i="6"/>
  <c r="BE170" i="6"/>
  <c r="BD170" i="6"/>
  <c r="BC170" i="6"/>
  <c r="BB170" i="6"/>
  <c r="BA170" i="6"/>
  <c r="AZ170" i="6"/>
  <c r="AY170" i="6"/>
  <c r="AX170" i="6"/>
  <c r="AW170" i="6"/>
  <c r="AV170" i="6"/>
  <c r="AU170" i="6"/>
  <c r="AT170" i="6"/>
  <c r="AS170" i="6"/>
  <c r="AR170" i="6"/>
  <c r="AQ170" i="6"/>
  <c r="AP170" i="6"/>
  <c r="AO170" i="6"/>
  <c r="AN170" i="6"/>
  <c r="AM170" i="6"/>
  <c r="AL170" i="6"/>
  <c r="AK170" i="6"/>
  <c r="BL169" i="6"/>
  <c r="BK169" i="6"/>
  <c r="BJ169" i="6"/>
  <c r="BI169" i="6"/>
  <c r="BH169" i="6"/>
  <c r="BG169" i="6"/>
  <c r="BF169" i="6"/>
  <c r="BE169" i="6"/>
  <c r="BD169" i="6"/>
  <c r="BC169" i="6"/>
  <c r="BB169" i="6"/>
  <c r="BA169" i="6"/>
  <c r="AZ169" i="6"/>
  <c r="AY169" i="6"/>
  <c r="AX169" i="6"/>
  <c r="AW169" i="6"/>
  <c r="AV169" i="6"/>
  <c r="AU169" i="6"/>
  <c r="AT169" i="6"/>
  <c r="AS169" i="6"/>
  <c r="AR169" i="6"/>
  <c r="AQ169" i="6"/>
  <c r="AP169" i="6"/>
  <c r="AO169" i="6"/>
  <c r="AN169" i="6"/>
  <c r="AM169" i="6"/>
  <c r="AL169" i="6"/>
  <c r="AK169" i="6"/>
  <c r="BL168" i="6"/>
  <c r="BK168" i="6"/>
  <c r="BJ168" i="6"/>
  <c r="BI168" i="6"/>
  <c r="BH168" i="6"/>
  <c r="BG168" i="6"/>
  <c r="BF168" i="6"/>
  <c r="BE168" i="6"/>
  <c r="BD168" i="6"/>
  <c r="BC168" i="6"/>
  <c r="BB168" i="6"/>
  <c r="BA168" i="6"/>
  <c r="AZ168" i="6"/>
  <c r="AY168" i="6"/>
  <c r="AX168" i="6"/>
  <c r="AW168" i="6"/>
  <c r="AV168" i="6"/>
  <c r="AU168" i="6"/>
  <c r="AT168" i="6"/>
  <c r="AS168" i="6"/>
  <c r="AR168" i="6"/>
  <c r="AQ168" i="6"/>
  <c r="AP168" i="6"/>
  <c r="AO168" i="6"/>
  <c r="AN168" i="6"/>
  <c r="AM168" i="6"/>
  <c r="AL168" i="6"/>
  <c r="AK168" i="6"/>
  <c r="BL167" i="6"/>
  <c r="BK167" i="6"/>
  <c r="BJ167" i="6"/>
  <c r="BI167" i="6"/>
  <c r="BH167" i="6"/>
  <c r="BG167" i="6"/>
  <c r="BF167" i="6"/>
  <c r="BE167" i="6"/>
  <c r="BD167" i="6"/>
  <c r="BC167" i="6"/>
  <c r="BB167" i="6"/>
  <c r="BA167" i="6"/>
  <c r="AZ167" i="6"/>
  <c r="AY167" i="6"/>
  <c r="AX167" i="6"/>
  <c r="AW167" i="6"/>
  <c r="AV167" i="6"/>
  <c r="AU167" i="6"/>
  <c r="AT167" i="6"/>
  <c r="AS167" i="6"/>
  <c r="AR167" i="6"/>
  <c r="AQ167" i="6"/>
  <c r="AP167" i="6"/>
  <c r="AO167" i="6"/>
  <c r="AN167" i="6"/>
  <c r="AM167" i="6"/>
  <c r="AL167" i="6"/>
  <c r="AK167" i="6"/>
  <c r="BL166" i="6"/>
  <c r="BK166" i="6"/>
  <c r="BJ166" i="6"/>
  <c r="BI166" i="6"/>
  <c r="BH166" i="6"/>
  <c r="BG166" i="6"/>
  <c r="BF166" i="6"/>
  <c r="BE166" i="6"/>
  <c r="BD166" i="6"/>
  <c r="BC166" i="6"/>
  <c r="BB166" i="6"/>
  <c r="BA166" i="6"/>
  <c r="AZ166" i="6"/>
  <c r="AY166" i="6"/>
  <c r="AX166" i="6"/>
  <c r="AW166" i="6"/>
  <c r="AV166" i="6"/>
  <c r="AU166" i="6"/>
  <c r="AT166" i="6"/>
  <c r="AS166" i="6"/>
  <c r="AR166" i="6"/>
  <c r="AQ166" i="6"/>
  <c r="AP166" i="6"/>
  <c r="AO166" i="6"/>
  <c r="AN166" i="6"/>
  <c r="AM166" i="6"/>
  <c r="AL166" i="6"/>
  <c r="AK166" i="6"/>
  <c r="BL165" i="6"/>
  <c r="BK165" i="6"/>
  <c r="BJ165" i="6"/>
  <c r="BI165" i="6"/>
  <c r="BH165" i="6"/>
  <c r="BG165" i="6"/>
  <c r="BF165" i="6"/>
  <c r="BE165" i="6"/>
  <c r="BD165" i="6"/>
  <c r="BC165" i="6"/>
  <c r="BB165" i="6"/>
  <c r="BA165" i="6"/>
  <c r="AZ165" i="6"/>
  <c r="AY165" i="6"/>
  <c r="AX165" i="6"/>
  <c r="AW165" i="6"/>
  <c r="AV165" i="6"/>
  <c r="AU165" i="6"/>
  <c r="AT165" i="6"/>
  <c r="AS165" i="6"/>
  <c r="AR165" i="6"/>
  <c r="AQ165" i="6"/>
  <c r="AP165" i="6"/>
  <c r="AO165" i="6"/>
  <c r="AN165" i="6"/>
  <c r="AM165" i="6"/>
  <c r="AL165" i="6"/>
  <c r="AK165" i="6"/>
  <c r="BL164" i="6"/>
  <c r="BK164" i="6"/>
  <c r="BJ164" i="6"/>
  <c r="BI164" i="6"/>
  <c r="BH164" i="6"/>
  <c r="BG164" i="6"/>
  <c r="BF164" i="6"/>
  <c r="BE164" i="6"/>
  <c r="BD164" i="6"/>
  <c r="BC164" i="6"/>
  <c r="BB164" i="6"/>
  <c r="BA164" i="6"/>
  <c r="AZ164" i="6"/>
  <c r="AY164" i="6"/>
  <c r="AX164" i="6"/>
  <c r="AW164" i="6"/>
  <c r="AV164" i="6"/>
  <c r="AU164" i="6"/>
  <c r="AT164" i="6"/>
  <c r="AS164" i="6"/>
  <c r="AR164" i="6"/>
  <c r="AQ164" i="6"/>
  <c r="AP164" i="6"/>
  <c r="AO164" i="6"/>
  <c r="AN164" i="6"/>
  <c r="AM164" i="6"/>
  <c r="AL164" i="6"/>
  <c r="AK164" i="6"/>
  <c r="BL163" i="6"/>
  <c r="BK163" i="6"/>
  <c r="BJ163" i="6"/>
  <c r="BI163" i="6"/>
  <c r="BH163" i="6"/>
  <c r="BG163" i="6"/>
  <c r="BF163" i="6"/>
  <c r="BE163" i="6"/>
  <c r="BD163" i="6"/>
  <c r="BC163" i="6"/>
  <c r="BB163" i="6"/>
  <c r="BA163" i="6"/>
  <c r="AZ163" i="6"/>
  <c r="AY163" i="6"/>
  <c r="AX163" i="6"/>
  <c r="AW163" i="6"/>
  <c r="AV163" i="6"/>
  <c r="AU163" i="6"/>
  <c r="AT163" i="6"/>
  <c r="AS163" i="6"/>
  <c r="AR163" i="6"/>
  <c r="AQ163" i="6"/>
  <c r="AP163" i="6"/>
  <c r="AO163" i="6"/>
  <c r="AN163" i="6"/>
  <c r="AM163" i="6"/>
  <c r="AL163" i="6"/>
  <c r="AK163" i="6"/>
  <c r="BL162" i="6"/>
  <c r="BK162" i="6"/>
  <c r="BJ162" i="6"/>
  <c r="BI162" i="6"/>
  <c r="BH162" i="6"/>
  <c r="BG162" i="6"/>
  <c r="BF162" i="6"/>
  <c r="BE162" i="6"/>
  <c r="BD162" i="6"/>
  <c r="BC162" i="6"/>
  <c r="BB162" i="6"/>
  <c r="BA162" i="6"/>
  <c r="AZ162" i="6"/>
  <c r="AY162" i="6"/>
  <c r="AX162" i="6"/>
  <c r="AW162" i="6"/>
  <c r="AV162" i="6"/>
  <c r="AU162" i="6"/>
  <c r="AT162" i="6"/>
  <c r="AS162" i="6"/>
  <c r="AR162" i="6"/>
  <c r="AQ162" i="6"/>
  <c r="AP162" i="6"/>
  <c r="AO162" i="6"/>
  <c r="AN162" i="6"/>
  <c r="AM162" i="6"/>
  <c r="AL162" i="6"/>
  <c r="AK162" i="6"/>
  <c r="BL161" i="6"/>
  <c r="BK161" i="6"/>
  <c r="BJ161" i="6"/>
  <c r="BI161" i="6"/>
  <c r="BH161" i="6"/>
  <c r="BG161" i="6"/>
  <c r="BF161" i="6"/>
  <c r="BE161" i="6"/>
  <c r="BD161" i="6"/>
  <c r="BC161" i="6"/>
  <c r="BB161" i="6"/>
  <c r="BA161" i="6"/>
  <c r="AZ161" i="6"/>
  <c r="AY161" i="6"/>
  <c r="AX161" i="6"/>
  <c r="AW161" i="6"/>
  <c r="AV161" i="6"/>
  <c r="AU161" i="6"/>
  <c r="AT161" i="6"/>
  <c r="AS161" i="6"/>
  <c r="AR161" i="6"/>
  <c r="AQ161" i="6"/>
  <c r="AP161" i="6"/>
  <c r="AO161" i="6"/>
  <c r="AN161" i="6"/>
  <c r="AM161" i="6"/>
  <c r="AL161" i="6"/>
  <c r="AK161" i="6"/>
  <c r="BL160" i="6"/>
  <c r="BK160" i="6"/>
  <c r="BJ160" i="6"/>
  <c r="BI160" i="6"/>
  <c r="BH160" i="6"/>
  <c r="BG160" i="6"/>
  <c r="BF160" i="6"/>
  <c r="BE160" i="6"/>
  <c r="BD160" i="6"/>
  <c r="BC160" i="6"/>
  <c r="BB160" i="6"/>
  <c r="BA160" i="6"/>
  <c r="AZ160" i="6"/>
  <c r="AY160" i="6"/>
  <c r="AX160" i="6"/>
  <c r="AW160" i="6"/>
  <c r="AV160" i="6"/>
  <c r="AU160" i="6"/>
  <c r="AT160" i="6"/>
  <c r="AS160" i="6"/>
  <c r="AR160" i="6"/>
  <c r="AQ160" i="6"/>
  <c r="AP160" i="6"/>
  <c r="AO160" i="6"/>
  <c r="AN160" i="6"/>
  <c r="AM160" i="6"/>
  <c r="AL160" i="6"/>
  <c r="AK160"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AE16" i="2" l="1"/>
  <c r="V16" i="2" s="1"/>
  <c r="AF16" i="2"/>
  <c r="AE14" i="2"/>
  <c r="AF14" i="2"/>
  <c r="K9" i="1" s="1"/>
  <c r="AE15" i="2"/>
  <c r="AF15" i="2"/>
  <c r="V15" i="2"/>
  <c r="AE24" i="2"/>
  <c r="AF24" i="2"/>
  <c r="AE11" i="2"/>
  <c r="V11" i="2" s="1"/>
  <c r="AF11" i="2"/>
  <c r="AE10" i="2"/>
  <c r="AF10" i="2"/>
  <c r="AE13" i="2"/>
  <c r="AF13" i="2"/>
  <c r="V13" i="2" s="1"/>
  <c r="AE8" i="2"/>
  <c r="V8" i="2" s="1"/>
  <c r="AF8" i="2"/>
  <c r="AE7" i="2"/>
  <c r="AF7" i="2"/>
  <c r="AE9" i="2"/>
  <c r="AF9" i="2"/>
  <c r="AE18" i="2"/>
  <c r="AF18" i="2"/>
  <c r="AE19" i="2"/>
  <c r="AF19" i="2"/>
  <c r="AE20" i="2"/>
  <c r="AF20" i="2"/>
  <c r="Q9" i="1" s="1"/>
  <c r="AE21" i="2"/>
  <c r="AF21" i="2"/>
  <c r="AE22" i="2"/>
  <c r="AF22" i="2"/>
  <c r="J5" i="7"/>
  <c r="E11" i="6" s="1"/>
  <c r="E5" i="7"/>
  <c r="K5" i="7"/>
  <c r="F11" i="6" s="1"/>
  <c r="J6" i="7"/>
  <c r="E13" i="6" s="1"/>
  <c r="E6" i="7"/>
  <c r="K6" i="7"/>
  <c r="F13" i="6" s="1"/>
  <c r="J7" i="7"/>
  <c r="E14" i="6" s="1"/>
  <c r="E7" i="7"/>
  <c r="K7" i="7"/>
  <c r="F14" i="6" s="1"/>
  <c r="J9" i="7"/>
  <c r="E18" i="6" s="1"/>
  <c r="E9" i="7"/>
  <c r="K9" i="7" s="1"/>
  <c r="F18" i="6" s="1"/>
  <c r="J8" i="7"/>
  <c r="E16" i="6" s="1"/>
  <c r="E8" i="7"/>
  <c r="K8" i="7" s="1"/>
  <c r="F16" i="6" s="1"/>
  <c r="J10" i="7"/>
  <c r="E17" i="6" s="1"/>
  <c r="E10" i="7"/>
  <c r="K10" i="7" s="1"/>
  <c r="F17" i="6" s="1"/>
  <c r="J11" i="7"/>
  <c r="E20" i="6" s="1"/>
  <c r="E11" i="7"/>
  <c r="K11" i="7"/>
  <c r="F20" i="6" s="1"/>
  <c r="J12" i="7"/>
  <c r="E21" i="6" s="1"/>
  <c r="E12" i="7"/>
  <c r="K12" i="7" s="1"/>
  <c r="F21" i="6" s="1"/>
  <c r="J13" i="7"/>
  <c r="E22" i="6" s="1"/>
  <c r="E13" i="7"/>
  <c r="K13" i="7"/>
  <c r="F22" i="6" s="1"/>
  <c r="J23" i="7"/>
  <c r="E23" i="7"/>
  <c r="K23" i="7" s="1"/>
  <c r="J14" i="7"/>
  <c r="E27" i="6" s="1"/>
  <c r="E14" i="7"/>
  <c r="K14" i="7" s="1"/>
  <c r="F27" i="6" s="1"/>
  <c r="J15" i="7"/>
  <c r="E26" i="6" s="1"/>
  <c r="E15" i="7"/>
  <c r="K15" i="7" s="1"/>
  <c r="F26" i="6" s="1"/>
  <c r="J16" i="7"/>
  <c r="E29" i="6" s="1"/>
  <c r="E16" i="7"/>
  <c r="K16" i="7" s="1"/>
  <c r="F29" i="6" s="1"/>
  <c r="J17" i="7"/>
  <c r="E25" i="6" s="1"/>
  <c r="E17" i="7"/>
  <c r="K17" i="7" s="1"/>
  <c r="F25" i="6" s="1"/>
  <c r="J18" i="7"/>
  <c r="E31" i="6" s="1"/>
  <c r="E18" i="7"/>
  <c r="K18" i="7" s="1"/>
  <c r="F31" i="6" s="1"/>
  <c r="J19" i="7"/>
  <c r="E32" i="6" s="1"/>
  <c r="E19" i="7"/>
  <c r="K19" i="7" s="1"/>
  <c r="F32" i="6" s="1"/>
  <c r="J20" i="7"/>
  <c r="E30" i="6" s="1"/>
  <c r="E20" i="7"/>
  <c r="K20" i="7"/>
  <c r="F30" i="6" s="1"/>
  <c r="J21" i="7"/>
  <c r="E34" i="6" s="1"/>
  <c r="E21" i="7"/>
  <c r="K21" i="7"/>
  <c r="F34" i="6" s="1"/>
  <c r="J22" i="7"/>
  <c r="E22" i="7"/>
  <c r="K22" i="7" s="1"/>
  <c r="J24" i="7"/>
  <c r="E24" i="7"/>
  <c r="K24" i="7" s="1"/>
  <c r="J25" i="7"/>
  <c r="E25" i="7"/>
  <c r="K25" i="7" s="1"/>
  <c r="E4" i="7"/>
  <c r="K4" i="7" s="1"/>
  <c r="J4" i="7"/>
  <c r="S8" i="1"/>
  <c r="AE12" i="2"/>
  <c r="AF12" i="2"/>
  <c r="V12" i="2"/>
  <c r="M9" i="1"/>
  <c r="AE17" i="2"/>
  <c r="N8" i="1" s="1"/>
  <c r="AF17" i="2"/>
  <c r="V76" i="3"/>
  <c r="P76" i="3"/>
  <c r="I61" i="5"/>
  <c r="T12" i="3" s="1"/>
  <c r="E61" i="5"/>
  <c r="V97" i="3"/>
  <c r="P97" i="3"/>
  <c r="U97" i="3" s="1"/>
  <c r="V12" i="3"/>
  <c r="P12" i="3"/>
  <c r="R3" i="12"/>
  <c r="R4" i="12"/>
  <c r="R5" i="12"/>
  <c r="R6" i="12"/>
  <c r="R7" i="12"/>
  <c r="R8"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R195" i="12"/>
  <c r="R196" i="12"/>
  <c r="R197" i="12"/>
  <c r="R198" i="12"/>
  <c r="R199" i="12"/>
  <c r="R200" i="12"/>
  <c r="R201" i="12"/>
  <c r="R202" i="12"/>
  <c r="R203" i="12"/>
  <c r="R204" i="12"/>
  <c r="R205" i="12"/>
  <c r="R206" i="12"/>
  <c r="R207" i="12"/>
  <c r="R208" i="12"/>
  <c r="R209" i="12"/>
  <c r="R210" i="12"/>
  <c r="R211" i="12"/>
  <c r="R212" i="12"/>
  <c r="R213" i="12"/>
  <c r="R214" i="12"/>
  <c r="R215" i="12"/>
  <c r="R216" i="12"/>
  <c r="R217" i="12"/>
  <c r="R218" i="12"/>
  <c r="R219" i="12"/>
  <c r="R220" i="12"/>
  <c r="R221" i="12"/>
  <c r="R222" i="12"/>
  <c r="R223" i="12"/>
  <c r="R224" i="12"/>
  <c r="R225" i="12"/>
  <c r="R226" i="12"/>
  <c r="R227" i="12"/>
  <c r="R228" i="12"/>
  <c r="R229" i="12"/>
  <c r="R230" i="12"/>
  <c r="R231" i="12"/>
  <c r="R232" i="12"/>
  <c r="R233" i="12"/>
  <c r="R234" i="12"/>
  <c r="R235" i="12"/>
  <c r="R236" i="12"/>
  <c r="R237" i="12"/>
  <c r="R238" i="12"/>
  <c r="R239" i="12"/>
  <c r="R240" i="12"/>
  <c r="R241" i="12"/>
  <c r="R242" i="12"/>
  <c r="R243" i="12"/>
  <c r="R244" i="12"/>
  <c r="R245" i="12"/>
  <c r="R246" i="12"/>
  <c r="R247" i="12"/>
  <c r="R248" i="12"/>
  <c r="R249" i="12"/>
  <c r="R250" i="12"/>
  <c r="R251" i="12"/>
  <c r="R252" i="12"/>
  <c r="R253" i="12"/>
  <c r="R254" i="12"/>
  <c r="R255" i="12"/>
  <c r="R256" i="12"/>
  <c r="R257" i="12"/>
  <c r="R258" i="12"/>
  <c r="R259" i="12"/>
  <c r="R260" i="12"/>
  <c r="R261" i="12"/>
  <c r="R262" i="12"/>
  <c r="R263" i="12"/>
  <c r="R264" i="12"/>
  <c r="R265" i="12"/>
  <c r="R266" i="12"/>
  <c r="R267" i="12"/>
  <c r="R268" i="12"/>
  <c r="R269" i="12"/>
  <c r="R270" i="12"/>
  <c r="R271" i="12"/>
  <c r="R272" i="12"/>
  <c r="R273" i="12"/>
  <c r="R274" i="12"/>
  <c r="R275" i="12"/>
  <c r="R276" i="12"/>
  <c r="R277" i="12"/>
  <c r="R278" i="12"/>
  <c r="R279" i="12"/>
  <c r="R280" i="12"/>
  <c r="R281" i="12"/>
  <c r="R282" i="12"/>
  <c r="R283" i="12"/>
  <c r="R284" i="12"/>
  <c r="R285" i="12"/>
  <c r="R286" i="12"/>
  <c r="R287" i="12"/>
  <c r="R288" i="12"/>
  <c r="R289" i="12"/>
  <c r="R290" i="12"/>
  <c r="R291" i="12"/>
  <c r="R292" i="12"/>
  <c r="R293" i="12"/>
  <c r="R294" i="12"/>
  <c r="R295" i="12"/>
  <c r="R296" i="12"/>
  <c r="R297" i="12"/>
  <c r="R298" i="12"/>
  <c r="R299" i="12"/>
  <c r="R300" i="12"/>
  <c r="R301" i="12"/>
  <c r="R302" i="12"/>
  <c r="R303" i="12"/>
  <c r="R304" i="12"/>
  <c r="R305" i="12"/>
  <c r="R306" i="12"/>
  <c r="R307" i="12"/>
  <c r="R308" i="12"/>
  <c r="R309" i="12"/>
  <c r="R310" i="12"/>
  <c r="R311" i="12"/>
  <c r="R312" i="12"/>
  <c r="R313" i="12"/>
  <c r="R314" i="12"/>
  <c r="R315" i="12"/>
  <c r="R316" i="12"/>
  <c r="R317" i="12"/>
  <c r="R318" i="12"/>
  <c r="R319" i="12"/>
  <c r="R320" i="12"/>
  <c r="R321" i="12"/>
  <c r="R322" i="12"/>
  <c r="R323" i="12"/>
  <c r="R324" i="12"/>
  <c r="R325" i="12"/>
  <c r="R326" i="12"/>
  <c r="R327" i="12"/>
  <c r="R328" i="12"/>
  <c r="R329" i="12"/>
  <c r="R330" i="12"/>
  <c r="R331" i="12"/>
  <c r="R332" i="12"/>
  <c r="R333" i="12"/>
  <c r="R334" i="12"/>
  <c r="R335" i="12"/>
  <c r="R336" i="12"/>
  <c r="R337" i="12"/>
  <c r="R338" i="12"/>
  <c r="R339" i="12"/>
  <c r="R340" i="12"/>
  <c r="R341" i="12"/>
  <c r="R342" i="12"/>
  <c r="R343" i="12"/>
  <c r="R344" i="12"/>
  <c r="R345" i="12"/>
  <c r="R346" i="12"/>
  <c r="R347" i="12"/>
  <c r="R348" i="12"/>
  <c r="R349" i="12"/>
  <c r="R350" i="12"/>
  <c r="R351" i="12"/>
  <c r="R352" i="12"/>
  <c r="R353" i="12"/>
  <c r="R354" i="12"/>
  <c r="R355" i="12"/>
  <c r="R356" i="12"/>
  <c r="R357" i="12"/>
  <c r="R358" i="12"/>
  <c r="R359" i="12"/>
  <c r="R360" i="12"/>
  <c r="R361" i="12"/>
  <c r="R362" i="12"/>
  <c r="R363" i="12"/>
  <c r="R364" i="12"/>
  <c r="R365" i="12"/>
  <c r="R366" i="12"/>
  <c r="R367" i="12"/>
  <c r="R368" i="12"/>
  <c r="R369" i="12"/>
  <c r="R370" i="12"/>
  <c r="R371" i="12"/>
  <c r="R372" i="12"/>
  <c r="R373" i="12"/>
  <c r="R374" i="12"/>
  <c r="R375" i="12"/>
  <c r="R376" i="12"/>
  <c r="R377" i="12"/>
  <c r="R378" i="12"/>
  <c r="R379" i="12"/>
  <c r="R380" i="12"/>
  <c r="R381" i="12"/>
  <c r="R382" i="12"/>
  <c r="R383" i="12"/>
  <c r="R384" i="12"/>
  <c r="R385" i="12"/>
  <c r="R386" i="12"/>
  <c r="R387" i="12"/>
  <c r="R388" i="12"/>
  <c r="R389" i="12"/>
  <c r="R390" i="12"/>
  <c r="R391" i="12"/>
  <c r="R392" i="12"/>
  <c r="R393" i="12"/>
  <c r="R394" i="12"/>
  <c r="R395" i="12"/>
  <c r="R396" i="12"/>
  <c r="R397" i="12"/>
  <c r="R398" i="12"/>
  <c r="R399" i="12"/>
  <c r="R400" i="12"/>
  <c r="R401" i="12"/>
  <c r="R402" i="12"/>
  <c r="R403" i="12"/>
  <c r="R404" i="12"/>
  <c r="R405" i="12"/>
  <c r="R406" i="12"/>
  <c r="R407" i="12"/>
  <c r="R408" i="12"/>
  <c r="R409" i="12"/>
  <c r="R410" i="12"/>
  <c r="R411" i="12"/>
  <c r="R412" i="12"/>
  <c r="R413" i="12"/>
  <c r="R414" i="12"/>
  <c r="R415" i="12"/>
  <c r="R416" i="12"/>
  <c r="R417" i="12"/>
  <c r="R418" i="12"/>
  <c r="R419" i="12"/>
  <c r="R420" i="12"/>
  <c r="R421" i="12"/>
  <c r="R422" i="12"/>
  <c r="R423" i="12"/>
  <c r="R424" i="12"/>
  <c r="R425" i="12"/>
  <c r="R426" i="12"/>
  <c r="R427" i="12"/>
  <c r="R428" i="12"/>
  <c r="R429" i="12"/>
  <c r="R430" i="12"/>
  <c r="R431" i="12"/>
  <c r="R432" i="12"/>
  <c r="R433" i="12"/>
  <c r="R434" i="12"/>
  <c r="R435" i="12"/>
  <c r="R436" i="12"/>
  <c r="R437" i="12"/>
  <c r="R438" i="12"/>
  <c r="R439" i="12"/>
  <c r="R440" i="12"/>
  <c r="R441" i="12"/>
  <c r="R442" i="12"/>
  <c r="R443" i="12"/>
  <c r="R444" i="12"/>
  <c r="R445" i="12"/>
  <c r="R446" i="12"/>
  <c r="R447" i="12"/>
  <c r="R448" i="12"/>
  <c r="R449" i="12"/>
  <c r="R450" i="12"/>
  <c r="R451" i="12"/>
  <c r="R452" i="12"/>
  <c r="R453" i="12"/>
  <c r="R454" i="12"/>
  <c r="R455" i="12"/>
  <c r="R456" i="12"/>
  <c r="R457" i="12"/>
  <c r="R458" i="12"/>
  <c r="R459" i="12"/>
  <c r="R460" i="12"/>
  <c r="R461" i="12"/>
  <c r="R462" i="12"/>
  <c r="R463" i="12"/>
  <c r="R464" i="12"/>
  <c r="R465" i="12"/>
  <c r="R466" i="12"/>
  <c r="R467" i="12"/>
  <c r="R468" i="12"/>
  <c r="R469" i="12"/>
  <c r="R470" i="12"/>
  <c r="R471" i="12"/>
  <c r="R472" i="12"/>
  <c r="R473" i="12"/>
  <c r="R474" i="12"/>
  <c r="R475" i="12"/>
  <c r="R476" i="12"/>
  <c r="R477" i="12"/>
  <c r="R478" i="12"/>
  <c r="R479" i="12"/>
  <c r="R480" i="12"/>
  <c r="R481" i="12"/>
  <c r="R482" i="12"/>
  <c r="R483" i="12"/>
  <c r="R484" i="12"/>
  <c r="R485" i="12"/>
  <c r="R486" i="12"/>
  <c r="R487" i="12"/>
  <c r="R488" i="12"/>
  <c r="R489" i="12"/>
  <c r="R490" i="12"/>
  <c r="R491" i="12"/>
  <c r="R492" i="12"/>
  <c r="R493" i="12"/>
  <c r="R494" i="12"/>
  <c r="R495" i="12"/>
  <c r="R496" i="12"/>
  <c r="R497" i="12"/>
  <c r="R498" i="12"/>
  <c r="R499" i="12"/>
  <c r="R500" i="12"/>
  <c r="R2" i="12"/>
  <c r="E28" i="7"/>
  <c r="E27" i="7"/>
  <c r="K27" i="7" s="1"/>
  <c r="F35" i="6" s="1"/>
  <c r="E26" i="7"/>
  <c r="K26" i="7" s="1"/>
  <c r="I4" i="7"/>
  <c r="I5" i="7"/>
  <c r="I6" i="7" s="1"/>
  <c r="I7" i="7" s="1"/>
  <c r="I8" i="7" s="1"/>
  <c r="I9" i="7" s="1"/>
  <c r="I10" i="7" s="1"/>
  <c r="I11" i="7" s="1"/>
  <c r="I12" i="7" s="1"/>
  <c r="I13" i="7" s="1"/>
  <c r="I14" i="7" s="1"/>
  <c r="I15" i="7" s="1"/>
  <c r="I16" i="7" s="1"/>
  <c r="I17" i="7" s="1"/>
  <c r="I18" i="7" s="1"/>
  <c r="I19" i="7" s="1"/>
  <c r="I20" i="7" s="1"/>
  <c r="R9" i="1"/>
  <c r="E29" i="7"/>
  <c r="E30" i="7"/>
  <c r="E31" i="7"/>
  <c r="E32" i="7"/>
  <c r="E33" i="7"/>
  <c r="E34" i="7"/>
  <c r="E35" i="7"/>
  <c r="K35" i="7" s="1"/>
  <c r="E36" i="7"/>
  <c r="K36" i="7" s="1"/>
  <c r="E37" i="7"/>
  <c r="K37" i="7" s="1"/>
  <c r="E38" i="7"/>
  <c r="E39" i="7"/>
  <c r="E40" i="7"/>
  <c r="K40" i="7" s="1"/>
  <c r="E41" i="7"/>
  <c r="E42" i="7"/>
  <c r="E43" i="7"/>
  <c r="E44" i="7"/>
  <c r="E45" i="7"/>
  <c r="K45" i="7" s="1"/>
  <c r="E46" i="7"/>
  <c r="E47" i="7"/>
  <c r="K47" i="7" s="1"/>
  <c r="E48" i="7"/>
  <c r="K48" i="7"/>
  <c r="E49" i="7"/>
  <c r="E50" i="7"/>
  <c r="E51" i="7"/>
  <c r="K51" i="7" s="1"/>
  <c r="E52" i="7"/>
  <c r="K52" i="7" s="1"/>
  <c r="E53" i="7"/>
  <c r="K53" i="7" s="1"/>
  <c r="E54" i="7"/>
  <c r="E55" i="7"/>
  <c r="E56" i="7"/>
  <c r="K56" i="7"/>
  <c r="E57" i="7"/>
  <c r="K57" i="7" s="1"/>
  <c r="E58" i="7"/>
  <c r="E59" i="7"/>
  <c r="E60" i="7"/>
  <c r="K60" i="7" s="1"/>
  <c r="E61" i="7"/>
  <c r="E62" i="7"/>
  <c r="K62" i="7" s="1"/>
  <c r="E63" i="7"/>
  <c r="K63" i="7" s="1"/>
  <c r="E64" i="7"/>
  <c r="E65" i="7"/>
  <c r="E66" i="7"/>
  <c r="E67" i="7"/>
  <c r="E68" i="7"/>
  <c r="K68" i="7" s="1"/>
  <c r="E69" i="7"/>
  <c r="K69" i="7" s="1"/>
  <c r="E70" i="7"/>
  <c r="K70" i="7" s="1"/>
  <c r="E71" i="7"/>
  <c r="K71" i="7" s="1"/>
  <c r="E72" i="7"/>
  <c r="K72" i="7" s="1"/>
  <c r="E73" i="7"/>
  <c r="E74" i="7"/>
  <c r="K74" i="7" s="1"/>
  <c r="E75" i="7"/>
  <c r="E76" i="7"/>
  <c r="K76" i="7"/>
  <c r="E77" i="7"/>
  <c r="E78" i="7"/>
  <c r="E79" i="7"/>
  <c r="E80" i="7"/>
  <c r="K80" i="7" s="1"/>
  <c r="E81" i="7"/>
  <c r="E82" i="7"/>
  <c r="K82" i="7" s="1"/>
  <c r="E83" i="7"/>
  <c r="E84" i="7"/>
  <c r="E85" i="7"/>
  <c r="K85" i="7" s="1"/>
  <c r="E86" i="7"/>
  <c r="E87" i="7"/>
  <c r="K87" i="7" s="1"/>
  <c r="E88" i="7"/>
  <c r="K88" i="7" s="1"/>
  <c r="E89" i="7"/>
  <c r="E90" i="7"/>
  <c r="E91" i="7"/>
  <c r="E92" i="7"/>
  <c r="K92" i="7" s="1"/>
  <c r="E93" i="7"/>
  <c r="E94" i="7"/>
  <c r="K94" i="7" s="1"/>
  <c r="E95" i="7"/>
  <c r="E96" i="7"/>
  <c r="K96" i="7"/>
  <c r="E97" i="7"/>
  <c r="E98" i="7"/>
  <c r="K98" i="7" s="1"/>
  <c r="E99" i="7"/>
  <c r="K99" i="7" s="1"/>
  <c r="E100" i="7"/>
  <c r="K100" i="7" s="1"/>
  <c r="E101" i="7"/>
  <c r="E102" i="7"/>
  <c r="E103" i="7"/>
  <c r="K103" i="7" s="1"/>
  <c r="E104" i="7"/>
  <c r="K104" i="7"/>
  <c r="E105" i="7"/>
  <c r="E106" i="7"/>
  <c r="K106" i="7" s="1"/>
  <c r="E107" i="7"/>
  <c r="K107" i="7" s="1"/>
  <c r="E108" i="7"/>
  <c r="E109" i="7"/>
  <c r="E110" i="7"/>
  <c r="E111" i="7"/>
  <c r="E112" i="7"/>
  <c r="K112" i="7" s="1"/>
  <c r="E113" i="7"/>
  <c r="K113" i="7" s="1"/>
  <c r="E114" i="7"/>
  <c r="K114" i="7" s="1"/>
  <c r="E115" i="7"/>
  <c r="E116" i="7"/>
  <c r="K116" i="7" s="1"/>
  <c r="E117" i="7"/>
  <c r="E118" i="7"/>
  <c r="K118" i="7" s="1"/>
  <c r="E119" i="7"/>
  <c r="E120" i="7"/>
  <c r="K120" i="7" s="1"/>
  <c r="E121" i="7"/>
  <c r="E122" i="7"/>
  <c r="E123" i="7"/>
  <c r="K123" i="7" s="1"/>
  <c r="E124" i="7"/>
  <c r="K124" i="7"/>
  <c r="E125" i="7"/>
  <c r="E126" i="7"/>
  <c r="K126" i="7" s="1"/>
  <c r="E127" i="7"/>
  <c r="E128" i="7"/>
  <c r="E129" i="7"/>
  <c r="K129" i="7" s="1"/>
  <c r="E130" i="7"/>
  <c r="K130" i="7" s="1"/>
  <c r="E131" i="7"/>
  <c r="E132" i="7"/>
  <c r="K132" i="7" s="1"/>
  <c r="E133" i="7"/>
  <c r="E134" i="7"/>
  <c r="E135" i="7"/>
  <c r="E136" i="7"/>
  <c r="K136" i="7" s="1"/>
  <c r="E137" i="7"/>
  <c r="K137" i="7" s="1"/>
  <c r="E138" i="7"/>
  <c r="K138" i="7" s="1"/>
  <c r="E139" i="7"/>
  <c r="E140" i="7"/>
  <c r="K140" i="7" s="1"/>
  <c r="E141" i="7"/>
  <c r="E142" i="7"/>
  <c r="E143" i="7"/>
  <c r="E144" i="7"/>
  <c r="K144" i="7" s="1"/>
  <c r="E145" i="7"/>
  <c r="E146" i="7"/>
  <c r="K146" i="7" s="1"/>
  <c r="E147" i="7"/>
  <c r="E148" i="7"/>
  <c r="K148" i="7" s="1"/>
  <c r="E149" i="7"/>
  <c r="E150" i="7"/>
  <c r="E151" i="7"/>
  <c r="K151" i="7" s="1"/>
  <c r="E152" i="7"/>
  <c r="K152" i="7" s="1"/>
  <c r="E153" i="7"/>
  <c r="E154" i="7"/>
  <c r="K154" i="7" s="1"/>
  <c r="E155" i="7"/>
  <c r="E156" i="7"/>
  <c r="K156" i="7"/>
  <c r="E157" i="7"/>
  <c r="K157" i="7" s="1"/>
  <c r="E158" i="7"/>
  <c r="E159" i="7"/>
  <c r="E160" i="7"/>
  <c r="K160" i="7" s="1"/>
  <c r="E161" i="7"/>
  <c r="E162" i="7"/>
  <c r="K162" i="7" s="1"/>
  <c r="E163" i="7"/>
  <c r="E164" i="7"/>
  <c r="E165" i="7"/>
  <c r="K165" i="7" s="1"/>
  <c r="E166" i="7"/>
  <c r="E167" i="7"/>
  <c r="E168" i="7"/>
  <c r="K168" i="7" s="1"/>
  <c r="E169" i="7"/>
  <c r="E170" i="7"/>
  <c r="K170" i="7" s="1"/>
  <c r="E171" i="7"/>
  <c r="K171" i="7" s="1"/>
  <c r="E172" i="7"/>
  <c r="K172" i="7" s="1"/>
  <c r="E173" i="7"/>
  <c r="K173" i="7" s="1"/>
  <c r="E174" i="7"/>
  <c r="K174" i="7" s="1"/>
  <c r="E175" i="7"/>
  <c r="E176" i="7"/>
  <c r="K176" i="7"/>
  <c r="E177" i="7"/>
  <c r="E178" i="7"/>
  <c r="E179" i="7"/>
  <c r="E180" i="7"/>
  <c r="K180" i="7" s="1"/>
  <c r="E181" i="7"/>
  <c r="E182" i="7"/>
  <c r="K182" i="7" s="1"/>
  <c r="E183" i="7"/>
  <c r="E184" i="7"/>
  <c r="K184" i="7" s="1"/>
  <c r="E185" i="7"/>
  <c r="K185" i="7" s="1"/>
  <c r="E186" i="7"/>
  <c r="E187" i="7"/>
  <c r="K187" i="7" s="1"/>
  <c r="E188" i="7"/>
  <c r="K188" i="7" s="1"/>
  <c r="E189" i="7"/>
  <c r="E190" i="7"/>
  <c r="E191" i="7"/>
  <c r="E192" i="7"/>
  <c r="K192" i="7" s="1"/>
  <c r="E193" i="7"/>
  <c r="E194" i="7"/>
  <c r="K194" i="7" s="1"/>
  <c r="E195" i="7"/>
  <c r="E196" i="7"/>
  <c r="E197" i="7"/>
  <c r="K197" i="7" s="1"/>
  <c r="E198" i="7"/>
  <c r="E199" i="7"/>
  <c r="E200" i="7"/>
  <c r="K200" i="7" s="1"/>
  <c r="E201" i="7"/>
  <c r="E202" i="7"/>
  <c r="E203" i="7"/>
  <c r="K203" i="7" s="1"/>
  <c r="V3" i="3"/>
  <c r="V4" i="3"/>
  <c r="V5" i="3"/>
  <c r="V6" i="3"/>
  <c r="V7" i="3"/>
  <c r="V8" i="3"/>
  <c r="V9" i="3"/>
  <c r="V10" i="3"/>
  <c r="V11"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7" i="3"/>
  <c r="V78" i="3"/>
  <c r="V79" i="3"/>
  <c r="V80" i="3"/>
  <c r="V81" i="3"/>
  <c r="V82" i="3"/>
  <c r="V83" i="3"/>
  <c r="V84" i="3"/>
  <c r="V85" i="3"/>
  <c r="V86" i="3"/>
  <c r="V87" i="3"/>
  <c r="V88" i="3"/>
  <c r="V89" i="3"/>
  <c r="V90" i="3"/>
  <c r="V91" i="3"/>
  <c r="V92" i="3"/>
  <c r="V93" i="3"/>
  <c r="V94" i="3"/>
  <c r="V95" i="3"/>
  <c r="V96"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194" i="3"/>
  <c r="V195" i="3"/>
  <c r="V196" i="3"/>
  <c r="V197" i="3"/>
  <c r="V198" i="3"/>
  <c r="V199" i="3"/>
  <c r="V200" i="3"/>
  <c r="V201" i="3"/>
  <c r="V202" i="3"/>
  <c r="V203" i="3"/>
  <c r="V204" i="3"/>
  <c r="V205" i="3"/>
  <c r="V206" i="3"/>
  <c r="V207" i="3"/>
  <c r="V208" i="3"/>
  <c r="V209" i="3"/>
  <c r="V210" i="3"/>
  <c r="V211" i="3"/>
  <c r="V212" i="3"/>
  <c r="V213" i="3"/>
  <c r="V214" i="3"/>
  <c r="V215" i="3"/>
  <c r="V216" i="3"/>
  <c r="V217" i="3"/>
  <c r="V218" i="3"/>
  <c r="V219" i="3"/>
  <c r="V220" i="3"/>
  <c r="V221" i="3"/>
  <c r="V222" i="3"/>
  <c r="V223" i="3"/>
  <c r="V224" i="3"/>
  <c r="V225" i="3"/>
  <c r="V226" i="3"/>
  <c r="V227" i="3"/>
  <c r="V228" i="3"/>
  <c r="V229" i="3"/>
  <c r="V230" i="3"/>
  <c r="V231" i="3"/>
  <c r="V232" i="3"/>
  <c r="V233" i="3"/>
  <c r="V234" i="3"/>
  <c r="V235" i="3"/>
  <c r="V236" i="3"/>
  <c r="V237" i="3"/>
  <c r="V238" i="3"/>
  <c r="V239" i="3"/>
  <c r="V240" i="3"/>
  <c r="V241" i="3"/>
  <c r="V242" i="3"/>
  <c r="V243" i="3"/>
  <c r="V244" i="3"/>
  <c r="V245" i="3"/>
  <c r="V246" i="3"/>
  <c r="V247" i="3"/>
  <c r="V248" i="3"/>
  <c r="V249" i="3"/>
  <c r="V250" i="3"/>
  <c r="V251" i="3"/>
  <c r="V252" i="3"/>
  <c r="V253" i="3"/>
  <c r="V254" i="3"/>
  <c r="V255" i="3"/>
  <c r="V256" i="3"/>
  <c r="V257" i="3"/>
  <c r="V258" i="3"/>
  <c r="V259" i="3"/>
  <c r="V260" i="3"/>
  <c r="V261" i="3"/>
  <c r="V262" i="3"/>
  <c r="V263" i="3"/>
  <c r="V264" i="3"/>
  <c r="V265" i="3"/>
  <c r="V266" i="3"/>
  <c r="V267" i="3"/>
  <c r="V268" i="3"/>
  <c r="V269" i="3"/>
  <c r="V270" i="3"/>
  <c r="V271" i="3"/>
  <c r="V272" i="3"/>
  <c r="V273" i="3"/>
  <c r="V274" i="3"/>
  <c r="V275" i="3"/>
  <c r="V276" i="3"/>
  <c r="V277" i="3"/>
  <c r="V278" i="3"/>
  <c r="V279" i="3"/>
  <c r="V280" i="3"/>
  <c r="V281" i="3"/>
  <c r="V282" i="3"/>
  <c r="V283" i="3"/>
  <c r="V284" i="3"/>
  <c r="V285" i="3"/>
  <c r="V286" i="3"/>
  <c r="V287" i="3"/>
  <c r="V288" i="3"/>
  <c r="V289" i="3"/>
  <c r="V290" i="3"/>
  <c r="V291" i="3"/>
  <c r="V292" i="3"/>
  <c r="V293" i="3"/>
  <c r="V294" i="3"/>
  <c r="V295" i="3"/>
  <c r="V296" i="3"/>
  <c r="V297" i="3"/>
  <c r="V298" i="3"/>
  <c r="V299" i="3"/>
  <c r="V300" i="3"/>
  <c r="V301" i="3"/>
  <c r="V302" i="3"/>
  <c r="V303" i="3"/>
  <c r="V304" i="3"/>
  <c r="V305" i="3"/>
  <c r="V306" i="3"/>
  <c r="V307" i="3"/>
  <c r="V308" i="3"/>
  <c r="V309" i="3"/>
  <c r="V310" i="3"/>
  <c r="V311" i="3"/>
  <c r="V312" i="3"/>
  <c r="V313" i="3"/>
  <c r="V314" i="3"/>
  <c r="V315" i="3"/>
  <c r="V316" i="3"/>
  <c r="V317" i="3"/>
  <c r="V318" i="3"/>
  <c r="V319" i="3"/>
  <c r="V320" i="3"/>
  <c r="V321" i="3"/>
  <c r="V322" i="3"/>
  <c r="V323" i="3"/>
  <c r="V324" i="3"/>
  <c r="V325" i="3"/>
  <c r="V326" i="3"/>
  <c r="V327" i="3"/>
  <c r="V328" i="3"/>
  <c r="V329" i="3"/>
  <c r="V330" i="3"/>
  <c r="V331" i="3"/>
  <c r="V332" i="3"/>
  <c r="V333" i="3"/>
  <c r="V334" i="3"/>
  <c r="V335" i="3"/>
  <c r="V336" i="3"/>
  <c r="V337" i="3"/>
  <c r="V338" i="3"/>
  <c r="V339" i="3"/>
  <c r="V340" i="3"/>
  <c r="V341" i="3"/>
  <c r="V342" i="3"/>
  <c r="V343" i="3"/>
  <c r="V344" i="3"/>
  <c r="V345" i="3"/>
  <c r="V346" i="3"/>
  <c r="V347" i="3"/>
  <c r="V348" i="3"/>
  <c r="V349" i="3"/>
  <c r="V350" i="3"/>
  <c r="V351" i="3"/>
  <c r="V352" i="3"/>
  <c r="V353" i="3"/>
  <c r="V354" i="3"/>
  <c r="V355" i="3"/>
  <c r="V356" i="3"/>
  <c r="V357" i="3"/>
  <c r="V358" i="3"/>
  <c r="V359" i="3"/>
  <c r="V360" i="3"/>
  <c r="V361" i="3"/>
  <c r="V362" i="3"/>
  <c r="V363" i="3"/>
  <c r="V364" i="3"/>
  <c r="V365" i="3"/>
  <c r="V366" i="3"/>
  <c r="V367" i="3"/>
  <c r="V368" i="3"/>
  <c r="V369" i="3"/>
  <c r="V370" i="3"/>
  <c r="V371" i="3"/>
  <c r="V372" i="3"/>
  <c r="V373" i="3"/>
  <c r="V374" i="3"/>
  <c r="V375" i="3"/>
  <c r="V376" i="3"/>
  <c r="V377" i="3"/>
  <c r="V378" i="3"/>
  <c r="V379" i="3"/>
  <c r="V380" i="3"/>
  <c r="V381" i="3"/>
  <c r="V382" i="3"/>
  <c r="V383" i="3"/>
  <c r="V384" i="3"/>
  <c r="V385" i="3"/>
  <c r="V386" i="3"/>
  <c r="V387" i="3"/>
  <c r="V388" i="3"/>
  <c r="V389" i="3"/>
  <c r="V390" i="3"/>
  <c r="V391" i="3"/>
  <c r="V392" i="3"/>
  <c r="V393" i="3"/>
  <c r="V394" i="3"/>
  <c r="V395" i="3"/>
  <c r="V396" i="3"/>
  <c r="V397" i="3"/>
  <c r="V398" i="3"/>
  <c r="V399" i="3"/>
  <c r="V400" i="3"/>
  <c r="V401" i="3"/>
  <c r="V402" i="3"/>
  <c r="V403" i="3"/>
  <c r="V404" i="3"/>
  <c r="V405" i="3"/>
  <c r="V406" i="3"/>
  <c r="V407" i="3"/>
  <c r="V408" i="3"/>
  <c r="V409" i="3"/>
  <c r="V410" i="3"/>
  <c r="V411" i="3"/>
  <c r="V412" i="3"/>
  <c r="V413" i="3"/>
  <c r="V414" i="3"/>
  <c r="V415" i="3"/>
  <c r="V416" i="3"/>
  <c r="V417" i="3"/>
  <c r="V418" i="3"/>
  <c r="V419" i="3"/>
  <c r="V420" i="3"/>
  <c r="V421" i="3"/>
  <c r="V422" i="3"/>
  <c r="V423" i="3"/>
  <c r="V424" i="3"/>
  <c r="V425" i="3"/>
  <c r="V426" i="3"/>
  <c r="V427" i="3"/>
  <c r="V428" i="3"/>
  <c r="V429" i="3"/>
  <c r="V430" i="3"/>
  <c r="V431" i="3"/>
  <c r="V432" i="3"/>
  <c r="V433" i="3"/>
  <c r="V434" i="3"/>
  <c r="V435" i="3"/>
  <c r="V436" i="3"/>
  <c r="V437" i="3"/>
  <c r="V438" i="3"/>
  <c r="V439" i="3"/>
  <c r="V440" i="3"/>
  <c r="V441" i="3"/>
  <c r="V442" i="3"/>
  <c r="V443" i="3"/>
  <c r="V444" i="3"/>
  <c r="V445" i="3"/>
  <c r="V446" i="3"/>
  <c r="V447" i="3"/>
  <c r="V448" i="3"/>
  <c r="V449" i="3"/>
  <c r="V450" i="3"/>
  <c r="V451" i="3"/>
  <c r="V452" i="3"/>
  <c r="V453" i="3"/>
  <c r="V454" i="3"/>
  <c r="V455" i="3"/>
  <c r="V456" i="3"/>
  <c r="V457" i="3"/>
  <c r="V458" i="3"/>
  <c r="V459" i="3"/>
  <c r="V460" i="3"/>
  <c r="V461" i="3"/>
  <c r="V462" i="3"/>
  <c r="V463" i="3"/>
  <c r="V464" i="3"/>
  <c r="V465" i="3"/>
  <c r="V466" i="3"/>
  <c r="V467" i="3"/>
  <c r="V468" i="3"/>
  <c r="V469" i="3"/>
  <c r="V470" i="3"/>
  <c r="V471" i="3"/>
  <c r="V472" i="3"/>
  <c r="V473" i="3"/>
  <c r="V474" i="3"/>
  <c r="V475" i="3"/>
  <c r="V476" i="3"/>
  <c r="V477" i="3"/>
  <c r="V478" i="3"/>
  <c r="V479" i="3"/>
  <c r="V480" i="3"/>
  <c r="V481" i="3"/>
  <c r="V482" i="3"/>
  <c r="V483" i="3"/>
  <c r="V484" i="3"/>
  <c r="V485" i="3"/>
  <c r="V486" i="3"/>
  <c r="V487" i="3"/>
  <c r="V488" i="3"/>
  <c r="V489" i="3"/>
  <c r="V490" i="3"/>
  <c r="V491" i="3"/>
  <c r="V492" i="3"/>
  <c r="V493" i="3"/>
  <c r="V494" i="3"/>
  <c r="V495" i="3"/>
  <c r="V496" i="3"/>
  <c r="V497" i="3"/>
  <c r="V498" i="3"/>
  <c r="V499" i="3"/>
  <c r="V500" i="3"/>
  <c r="V501" i="3"/>
  <c r="V502" i="3"/>
  <c r="V503" i="3"/>
  <c r="V504" i="3"/>
  <c r="V505" i="3"/>
  <c r="V506" i="3"/>
  <c r="V507" i="3"/>
  <c r="V508" i="3"/>
  <c r="V509" i="3"/>
  <c r="V510" i="3"/>
  <c r="V511" i="3"/>
  <c r="V512" i="3"/>
  <c r="V513" i="3"/>
  <c r="V514" i="3"/>
  <c r="V515" i="3"/>
  <c r="V516" i="3"/>
  <c r="V517" i="3"/>
  <c r="V518" i="3"/>
  <c r="V519" i="3"/>
  <c r="V520" i="3"/>
  <c r="V521" i="3"/>
  <c r="V522" i="3"/>
  <c r="V523" i="3"/>
  <c r="V524" i="3"/>
  <c r="V525" i="3"/>
  <c r="V526" i="3"/>
  <c r="V527" i="3"/>
  <c r="V528" i="3"/>
  <c r="V529" i="3"/>
  <c r="V530" i="3"/>
  <c r="V531" i="3"/>
  <c r="V532" i="3"/>
  <c r="V533" i="3"/>
  <c r="V534" i="3"/>
  <c r="V535" i="3"/>
  <c r="V536" i="3"/>
  <c r="V537" i="3"/>
  <c r="V538" i="3"/>
  <c r="V539" i="3"/>
  <c r="V540" i="3"/>
  <c r="V541" i="3"/>
  <c r="V542" i="3"/>
  <c r="V543" i="3"/>
  <c r="V544" i="3"/>
  <c r="V545" i="3"/>
  <c r="V546" i="3"/>
  <c r="V547" i="3"/>
  <c r="V548" i="3"/>
  <c r="V549" i="3"/>
  <c r="V550" i="3"/>
  <c r="V551" i="3"/>
  <c r="V552" i="3"/>
  <c r="V553" i="3"/>
  <c r="V554" i="3"/>
  <c r="V555" i="3"/>
  <c r="V556" i="3"/>
  <c r="V557" i="3"/>
  <c r="V558" i="3"/>
  <c r="V559" i="3"/>
  <c r="V560" i="3"/>
  <c r="V561" i="3"/>
  <c r="V562" i="3"/>
  <c r="V563" i="3"/>
  <c r="V564" i="3"/>
  <c r="V565" i="3"/>
  <c r="V566" i="3"/>
  <c r="V567" i="3"/>
  <c r="V568" i="3"/>
  <c r="V569" i="3"/>
  <c r="V570" i="3"/>
  <c r="V571" i="3"/>
  <c r="V572" i="3"/>
  <c r="V573" i="3"/>
  <c r="V574" i="3"/>
  <c r="V575" i="3"/>
  <c r="V576" i="3"/>
  <c r="V577" i="3"/>
  <c r="V578" i="3"/>
  <c r="V579" i="3"/>
  <c r="V580" i="3"/>
  <c r="V581" i="3"/>
  <c r="V582" i="3"/>
  <c r="V583" i="3"/>
  <c r="V584" i="3"/>
  <c r="V585" i="3"/>
  <c r="V586" i="3"/>
  <c r="V587" i="3"/>
  <c r="V588" i="3"/>
  <c r="V589" i="3"/>
  <c r="V590" i="3"/>
  <c r="V591" i="3"/>
  <c r="V592" i="3"/>
  <c r="V593" i="3"/>
  <c r="V594" i="3"/>
  <c r="V595" i="3"/>
  <c r="V596" i="3"/>
  <c r="V597" i="3"/>
  <c r="V598" i="3"/>
  <c r="V599" i="3"/>
  <c r="V600" i="3"/>
  <c r="V601" i="3"/>
  <c r="V602" i="3"/>
  <c r="V603" i="3"/>
  <c r="V604" i="3"/>
  <c r="V605" i="3"/>
  <c r="V606" i="3"/>
  <c r="V607" i="3"/>
  <c r="V608" i="3"/>
  <c r="V609" i="3"/>
  <c r="V610" i="3"/>
  <c r="V611" i="3"/>
  <c r="V612" i="3"/>
  <c r="V613" i="3"/>
  <c r="V614" i="3"/>
  <c r="V615" i="3"/>
  <c r="V616" i="3"/>
  <c r="V617" i="3"/>
  <c r="V618" i="3"/>
  <c r="V619" i="3"/>
  <c r="V620" i="3"/>
  <c r="V621" i="3"/>
  <c r="V622" i="3"/>
  <c r="V623" i="3"/>
  <c r="V624" i="3"/>
  <c r="V625" i="3"/>
  <c r="V626" i="3"/>
  <c r="V627" i="3"/>
  <c r="V628" i="3"/>
  <c r="V629" i="3"/>
  <c r="V630" i="3"/>
  <c r="V631" i="3"/>
  <c r="V632" i="3"/>
  <c r="V633" i="3"/>
  <c r="V634" i="3"/>
  <c r="V635" i="3"/>
  <c r="V636" i="3"/>
  <c r="V637" i="3"/>
  <c r="V638" i="3"/>
  <c r="V639" i="3"/>
  <c r="V640" i="3"/>
  <c r="V641" i="3"/>
  <c r="V642" i="3"/>
  <c r="V643" i="3"/>
  <c r="V644" i="3"/>
  <c r="V645" i="3"/>
  <c r="V646" i="3"/>
  <c r="V647" i="3"/>
  <c r="V648" i="3"/>
  <c r="V649" i="3"/>
  <c r="V650" i="3"/>
  <c r="V651" i="3"/>
  <c r="V652" i="3"/>
  <c r="V653" i="3"/>
  <c r="V654" i="3"/>
  <c r="V655" i="3"/>
  <c r="V656" i="3"/>
  <c r="V657" i="3"/>
  <c r="V658" i="3"/>
  <c r="V659" i="3"/>
  <c r="V660" i="3"/>
  <c r="V661" i="3"/>
  <c r="V662" i="3"/>
  <c r="V663" i="3"/>
  <c r="V664" i="3"/>
  <c r="V665" i="3"/>
  <c r="V666" i="3"/>
  <c r="V667" i="3"/>
  <c r="V668" i="3"/>
  <c r="V669" i="3"/>
  <c r="V670" i="3"/>
  <c r="V671" i="3"/>
  <c r="V672" i="3"/>
  <c r="V673" i="3"/>
  <c r="V674" i="3"/>
  <c r="V675" i="3"/>
  <c r="V676" i="3"/>
  <c r="V677" i="3"/>
  <c r="V678" i="3"/>
  <c r="V679" i="3"/>
  <c r="V680" i="3"/>
  <c r="V681" i="3"/>
  <c r="V682" i="3"/>
  <c r="V683" i="3"/>
  <c r="V684" i="3"/>
  <c r="V685" i="3"/>
  <c r="V686" i="3"/>
  <c r="V687" i="3"/>
  <c r="V688" i="3"/>
  <c r="V689" i="3"/>
  <c r="V690" i="3"/>
  <c r="V691" i="3"/>
  <c r="V692" i="3"/>
  <c r="V693" i="3"/>
  <c r="V694" i="3"/>
  <c r="V695" i="3"/>
  <c r="V696" i="3"/>
  <c r="V697" i="3"/>
  <c r="V698" i="3"/>
  <c r="V699" i="3"/>
  <c r="V700" i="3"/>
  <c r="V701" i="3"/>
  <c r="V702" i="3"/>
  <c r="V703" i="3"/>
  <c r="V704" i="3"/>
  <c r="V705" i="3"/>
  <c r="V706" i="3"/>
  <c r="V707" i="3"/>
  <c r="V708" i="3"/>
  <c r="V709" i="3"/>
  <c r="V710" i="3"/>
  <c r="V711" i="3"/>
  <c r="V712" i="3"/>
  <c r="V713" i="3"/>
  <c r="V714" i="3"/>
  <c r="V715" i="3"/>
  <c r="V716" i="3"/>
  <c r="V717" i="3"/>
  <c r="V718" i="3"/>
  <c r="V719" i="3"/>
  <c r="V720" i="3"/>
  <c r="V721" i="3"/>
  <c r="V722" i="3"/>
  <c r="V723" i="3"/>
  <c r="V724" i="3"/>
  <c r="V725" i="3"/>
  <c r="V726" i="3"/>
  <c r="V727" i="3"/>
  <c r="V728" i="3"/>
  <c r="V729" i="3"/>
  <c r="V730" i="3"/>
  <c r="V731" i="3"/>
  <c r="V732" i="3"/>
  <c r="V733" i="3"/>
  <c r="V734" i="3"/>
  <c r="V735" i="3"/>
  <c r="V736" i="3"/>
  <c r="V737" i="3"/>
  <c r="V738" i="3"/>
  <c r="V739" i="3"/>
  <c r="V740" i="3"/>
  <c r="V741" i="3"/>
  <c r="V742" i="3"/>
  <c r="V743" i="3"/>
  <c r="V744" i="3"/>
  <c r="V745" i="3"/>
  <c r="V746" i="3"/>
  <c r="V747" i="3"/>
  <c r="V748" i="3"/>
  <c r="V749" i="3"/>
  <c r="V750" i="3"/>
  <c r="V751" i="3"/>
  <c r="V752" i="3"/>
  <c r="V753" i="3"/>
  <c r="V754" i="3"/>
  <c r="V755" i="3"/>
  <c r="V756" i="3"/>
  <c r="V757" i="3"/>
  <c r="V758" i="3"/>
  <c r="V759" i="3"/>
  <c r="V760" i="3"/>
  <c r="V761" i="3"/>
  <c r="V762" i="3"/>
  <c r="V763" i="3"/>
  <c r="V764" i="3"/>
  <c r="V765" i="3"/>
  <c r="V766" i="3"/>
  <c r="V767" i="3"/>
  <c r="V768" i="3"/>
  <c r="V769" i="3"/>
  <c r="V770" i="3"/>
  <c r="V771" i="3"/>
  <c r="V772" i="3"/>
  <c r="V773" i="3"/>
  <c r="V774" i="3"/>
  <c r="V775" i="3"/>
  <c r="V776" i="3"/>
  <c r="V777" i="3"/>
  <c r="V778" i="3"/>
  <c r="V779" i="3"/>
  <c r="V780" i="3"/>
  <c r="V781" i="3"/>
  <c r="V782" i="3"/>
  <c r="V783" i="3"/>
  <c r="V784" i="3"/>
  <c r="V785" i="3"/>
  <c r="V786" i="3"/>
  <c r="V787" i="3"/>
  <c r="V788" i="3"/>
  <c r="V789" i="3"/>
  <c r="V790" i="3"/>
  <c r="V791" i="3"/>
  <c r="V792" i="3"/>
  <c r="V793" i="3"/>
  <c r="V794" i="3"/>
  <c r="V795" i="3"/>
  <c r="V796" i="3"/>
  <c r="V797" i="3"/>
  <c r="V798" i="3"/>
  <c r="V799" i="3"/>
  <c r="V800" i="3"/>
  <c r="V801" i="3"/>
  <c r="V802" i="3"/>
  <c r="V803" i="3"/>
  <c r="V804" i="3"/>
  <c r="V805" i="3"/>
  <c r="V806" i="3"/>
  <c r="V807" i="3"/>
  <c r="V808" i="3"/>
  <c r="V809" i="3"/>
  <c r="V810" i="3"/>
  <c r="V811" i="3"/>
  <c r="V812" i="3"/>
  <c r="V813" i="3"/>
  <c r="V814" i="3"/>
  <c r="V815" i="3"/>
  <c r="V816" i="3"/>
  <c r="V817" i="3"/>
  <c r="V818" i="3"/>
  <c r="V819" i="3"/>
  <c r="V820" i="3"/>
  <c r="V821" i="3"/>
  <c r="V822" i="3"/>
  <c r="V823" i="3"/>
  <c r="V824" i="3"/>
  <c r="V825" i="3"/>
  <c r="V826" i="3"/>
  <c r="V827" i="3"/>
  <c r="V828" i="3"/>
  <c r="V829" i="3"/>
  <c r="V830" i="3"/>
  <c r="V831" i="3"/>
  <c r="V832" i="3"/>
  <c r="V833" i="3"/>
  <c r="V834" i="3"/>
  <c r="V835" i="3"/>
  <c r="V836" i="3"/>
  <c r="V837" i="3"/>
  <c r="V838" i="3"/>
  <c r="V839" i="3"/>
  <c r="V840" i="3"/>
  <c r="V841" i="3"/>
  <c r="V842" i="3"/>
  <c r="V843" i="3"/>
  <c r="V844" i="3"/>
  <c r="V845" i="3"/>
  <c r="V846" i="3"/>
  <c r="V847" i="3"/>
  <c r="V848" i="3"/>
  <c r="V849" i="3"/>
  <c r="V850" i="3"/>
  <c r="V851" i="3"/>
  <c r="V852" i="3"/>
  <c r="V853" i="3"/>
  <c r="V854" i="3"/>
  <c r="V855" i="3"/>
  <c r="V856" i="3"/>
  <c r="V857" i="3"/>
  <c r="V858" i="3"/>
  <c r="V859" i="3"/>
  <c r="V860" i="3"/>
  <c r="V861" i="3"/>
  <c r="V862" i="3"/>
  <c r="V863" i="3"/>
  <c r="V864" i="3"/>
  <c r="V865" i="3"/>
  <c r="V866" i="3"/>
  <c r="V867" i="3"/>
  <c r="V868" i="3"/>
  <c r="V869" i="3"/>
  <c r="V870" i="3"/>
  <c r="V871" i="3"/>
  <c r="V872" i="3"/>
  <c r="V873" i="3"/>
  <c r="V874" i="3"/>
  <c r="V875" i="3"/>
  <c r="V876" i="3"/>
  <c r="V877" i="3"/>
  <c r="V878" i="3"/>
  <c r="V879" i="3"/>
  <c r="V880" i="3"/>
  <c r="V881" i="3"/>
  <c r="V882" i="3"/>
  <c r="V883" i="3"/>
  <c r="V884" i="3"/>
  <c r="V885" i="3"/>
  <c r="V886" i="3"/>
  <c r="V887" i="3"/>
  <c r="V888" i="3"/>
  <c r="V889" i="3"/>
  <c r="V890" i="3"/>
  <c r="V891" i="3"/>
  <c r="V892" i="3"/>
  <c r="V893" i="3"/>
  <c r="V894" i="3"/>
  <c r="V895" i="3"/>
  <c r="V896" i="3"/>
  <c r="V897" i="3"/>
  <c r="V898" i="3"/>
  <c r="V899" i="3"/>
  <c r="V900" i="3"/>
  <c r="V901" i="3"/>
  <c r="V902" i="3"/>
  <c r="V903" i="3"/>
  <c r="V904" i="3"/>
  <c r="V905" i="3"/>
  <c r="V906" i="3"/>
  <c r="V907" i="3"/>
  <c r="V908" i="3"/>
  <c r="V909" i="3"/>
  <c r="V910" i="3"/>
  <c r="V911" i="3"/>
  <c r="V912" i="3"/>
  <c r="V913" i="3"/>
  <c r="V914" i="3"/>
  <c r="V915" i="3"/>
  <c r="V916" i="3"/>
  <c r="V917" i="3"/>
  <c r="V918" i="3"/>
  <c r="V919" i="3"/>
  <c r="V920" i="3"/>
  <c r="V921" i="3"/>
  <c r="V922" i="3"/>
  <c r="V923" i="3"/>
  <c r="V924" i="3"/>
  <c r="V925" i="3"/>
  <c r="V926" i="3"/>
  <c r="V927" i="3"/>
  <c r="V928" i="3"/>
  <c r="V929" i="3"/>
  <c r="V930" i="3"/>
  <c r="V931" i="3"/>
  <c r="V932" i="3"/>
  <c r="V933" i="3"/>
  <c r="V934" i="3"/>
  <c r="V935" i="3"/>
  <c r="V936" i="3"/>
  <c r="V937" i="3"/>
  <c r="V938" i="3"/>
  <c r="V939" i="3"/>
  <c r="V940" i="3"/>
  <c r="V941" i="3"/>
  <c r="V942" i="3"/>
  <c r="V943" i="3"/>
  <c r="V944" i="3"/>
  <c r="V945" i="3"/>
  <c r="V946" i="3"/>
  <c r="V947" i="3"/>
  <c r="V948" i="3"/>
  <c r="V949" i="3"/>
  <c r="V950" i="3"/>
  <c r="V951" i="3"/>
  <c r="V952" i="3"/>
  <c r="V953" i="3"/>
  <c r="V954" i="3"/>
  <c r="V955" i="3"/>
  <c r="V956" i="3"/>
  <c r="V957" i="3"/>
  <c r="V958" i="3"/>
  <c r="V959" i="3"/>
  <c r="V960" i="3"/>
  <c r="V961" i="3"/>
  <c r="V962" i="3"/>
  <c r="V963" i="3"/>
  <c r="V964" i="3"/>
  <c r="V965" i="3"/>
  <c r="V966" i="3"/>
  <c r="V967" i="3"/>
  <c r="V968" i="3"/>
  <c r="V969" i="3"/>
  <c r="V970" i="3"/>
  <c r="V971" i="3"/>
  <c r="V972" i="3"/>
  <c r="V973" i="3"/>
  <c r="V974" i="3"/>
  <c r="V975" i="3"/>
  <c r="V976" i="3"/>
  <c r="V977" i="3"/>
  <c r="V978" i="3"/>
  <c r="V979" i="3"/>
  <c r="V980" i="3"/>
  <c r="V981" i="3"/>
  <c r="V982" i="3"/>
  <c r="V983" i="3"/>
  <c r="V984" i="3"/>
  <c r="V985" i="3"/>
  <c r="V986" i="3"/>
  <c r="V987" i="3"/>
  <c r="V988" i="3"/>
  <c r="V989" i="3"/>
  <c r="V990" i="3"/>
  <c r="V991" i="3"/>
  <c r="V992" i="3"/>
  <c r="V993" i="3"/>
  <c r="V994" i="3"/>
  <c r="V995" i="3"/>
  <c r="V996" i="3"/>
  <c r="V997" i="3"/>
  <c r="V998" i="3"/>
  <c r="V999" i="3"/>
  <c r="V1000" i="3"/>
  <c r="V1001" i="3"/>
  <c r="V1002" i="3"/>
  <c r="V1003" i="3"/>
  <c r="V1004" i="3"/>
  <c r="V1005" i="3"/>
  <c r="V1006" i="3"/>
  <c r="V1007" i="3"/>
  <c r="V1008" i="3"/>
  <c r="V1009" i="3"/>
  <c r="V1010" i="3"/>
  <c r="V1011" i="3"/>
  <c r="V1012" i="3"/>
  <c r="V1013" i="3"/>
  <c r="V1014" i="3"/>
  <c r="V1015" i="3"/>
  <c r="V1016" i="3"/>
  <c r="V1017" i="3"/>
  <c r="V1018" i="3"/>
  <c r="V1019" i="3"/>
  <c r="V1020" i="3"/>
  <c r="V1021" i="3"/>
  <c r="V1022" i="3"/>
  <c r="V1023" i="3"/>
  <c r="V1024" i="3"/>
  <c r="V1025" i="3"/>
  <c r="V1026" i="3"/>
  <c r="V1027" i="3"/>
  <c r="V2" i="3"/>
  <c r="AE55" i="2"/>
  <c r="AF55" i="2"/>
  <c r="AE9" i="11"/>
  <c r="AJ9" i="11" s="1"/>
  <c r="AE10" i="11"/>
  <c r="AL10" i="11" s="1"/>
  <c r="AE11" i="11"/>
  <c r="AL11" i="11" s="1"/>
  <c r="AE12" i="11"/>
  <c r="AL12" i="11" s="1"/>
  <c r="AH12" i="11"/>
  <c r="AG12" i="11"/>
  <c r="AJ12" i="11"/>
  <c r="AE13" i="11"/>
  <c r="AH13" i="11"/>
  <c r="AE14" i="11"/>
  <c r="AH14" i="11" s="1"/>
  <c r="AE15" i="11"/>
  <c r="AE16" i="11"/>
  <c r="AI16" i="11" s="1"/>
  <c r="AE17" i="11"/>
  <c r="AG17" i="11" s="1"/>
  <c r="AE18" i="11"/>
  <c r="AJ18" i="11" s="1"/>
  <c r="AE19" i="11"/>
  <c r="AL19" i="11"/>
  <c r="AE20" i="11"/>
  <c r="AG20" i="11" s="1"/>
  <c r="AE21" i="11"/>
  <c r="AH21" i="11" s="1"/>
  <c r="F22" i="11"/>
  <c r="G22" i="11"/>
  <c r="H22" i="11"/>
  <c r="AE22" i="11"/>
  <c r="I23" i="11"/>
  <c r="M23" i="11" s="1"/>
  <c r="J23" i="11"/>
  <c r="AE23" i="11"/>
  <c r="AL23" i="11"/>
  <c r="F24" i="11"/>
  <c r="G24" i="11"/>
  <c r="H24" i="11"/>
  <c r="AE23" i="2"/>
  <c r="V23" i="2" s="1"/>
  <c r="AF23" i="2"/>
  <c r="H25" i="11"/>
  <c r="AE25" i="2"/>
  <c r="V25" i="2" s="1"/>
  <c r="AF25" i="2"/>
  <c r="AE27" i="2"/>
  <c r="V27" i="2" s="1"/>
  <c r="AF27" i="2"/>
  <c r="H29" i="11"/>
  <c r="AE28" i="2"/>
  <c r="AF28" i="2"/>
  <c r="H30" i="11"/>
  <c r="AE30" i="2"/>
  <c r="V30" i="2" s="1"/>
  <c r="AF30" i="2"/>
  <c r="H32" i="11"/>
  <c r="H33" i="11"/>
  <c r="AE32" i="2"/>
  <c r="V32" i="2" s="1"/>
  <c r="AF32" i="2"/>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I24" i="11"/>
  <c r="M24" i="11" s="1"/>
  <c r="J24" i="11"/>
  <c r="N24" i="11" s="1"/>
  <c r="AE24" i="11"/>
  <c r="AH24" i="11" s="1"/>
  <c r="D25" i="11"/>
  <c r="E25" i="11"/>
  <c r="F25" i="11"/>
  <c r="G25" i="11"/>
  <c r="I25" i="11"/>
  <c r="M25" i="11"/>
  <c r="J25" i="11"/>
  <c r="Y25" i="11" s="1"/>
  <c r="AE25" i="11"/>
  <c r="AK25" i="11" s="1"/>
  <c r="E26" i="11"/>
  <c r="F26" i="11"/>
  <c r="J26" i="11"/>
  <c r="N26" i="11"/>
  <c r="AE26" i="11"/>
  <c r="AE27" i="11"/>
  <c r="AE28" i="11"/>
  <c r="AK28" i="11" s="1"/>
  <c r="F29" i="11"/>
  <c r="I29" i="11"/>
  <c r="M29" i="11" s="1"/>
  <c r="J29" i="11"/>
  <c r="N29" i="11"/>
  <c r="AE29" i="11"/>
  <c r="AK29" i="11" s="1"/>
  <c r="D30" i="11"/>
  <c r="E30" i="11"/>
  <c r="F30" i="11"/>
  <c r="G30" i="11"/>
  <c r="AE30" i="11"/>
  <c r="AE31" i="11"/>
  <c r="AI31" i="11" s="1"/>
  <c r="E32" i="11"/>
  <c r="F32" i="11"/>
  <c r="G32" i="11"/>
  <c r="I32" i="11"/>
  <c r="M32" i="11" s="1"/>
  <c r="J32" i="11"/>
  <c r="N32" i="11" s="1"/>
  <c r="AE32" i="11"/>
  <c r="AK32" i="11" s="1"/>
  <c r="D33" i="11"/>
  <c r="E33" i="11"/>
  <c r="F33" i="11"/>
  <c r="G33" i="11"/>
  <c r="AE31" i="2"/>
  <c r="AF31" i="2"/>
  <c r="I33" i="11"/>
  <c r="M33" i="11"/>
  <c r="J33" i="11"/>
  <c r="N33" i="11" s="1"/>
  <c r="AE33" i="11"/>
  <c r="AK33" i="11" s="1"/>
  <c r="D34" i="11"/>
  <c r="E34" i="11"/>
  <c r="F34" i="11"/>
  <c r="G34" i="11"/>
  <c r="I34" i="11"/>
  <c r="M34" i="11"/>
  <c r="J34" i="11"/>
  <c r="N34" i="11" s="1"/>
  <c r="AE34" i="11"/>
  <c r="AG34" i="11"/>
  <c r="AE33" i="2"/>
  <c r="V33" i="2" s="1"/>
  <c r="AF33" i="2"/>
  <c r="D35" i="11"/>
  <c r="E35" i="11"/>
  <c r="F35" i="11"/>
  <c r="G35" i="11"/>
  <c r="I35" i="11"/>
  <c r="M35" i="11" s="1"/>
  <c r="J35" i="11"/>
  <c r="N35" i="11" s="1"/>
  <c r="AE35" i="11"/>
  <c r="AJ35" i="11" s="1"/>
  <c r="AK35" i="11"/>
  <c r="AI35" i="11"/>
  <c r="D36" i="11"/>
  <c r="E36" i="11"/>
  <c r="K36" i="11" s="1"/>
  <c r="F36" i="11"/>
  <c r="G36" i="11"/>
  <c r="I36" i="11"/>
  <c r="M36" i="11"/>
  <c r="J36" i="11"/>
  <c r="N36" i="11" s="1"/>
  <c r="AE36" i="11"/>
  <c r="AJ36" i="11" s="1"/>
  <c r="D37" i="11"/>
  <c r="E37" i="11"/>
  <c r="F37" i="11"/>
  <c r="G37" i="11"/>
  <c r="I37" i="11"/>
  <c r="M37" i="11" s="1"/>
  <c r="J37" i="11"/>
  <c r="N37" i="11" s="1"/>
  <c r="AE37" i="11"/>
  <c r="AI37" i="11" s="1"/>
  <c r="D38" i="11"/>
  <c r="E38" i="11"/>
  <c r="F38" i="11"/>
  <c r="G38" i="11"/>
  <c r="I38" i="11"/>
  <c r="M38" i="11" s="1"/>
  <c r="J38" i="11"/>
  <c r="N38" i="11"/>
  <c r="AE38" i="11"/>
  <c r="AJ38" i="11" s="1"/>
  <c r="D39" i="11"/>
  <c r="E39" i="11"/>
  <c r="F39" i="11"/>
  <c r="G39" i="11"/>
  <c r="I39" i="11"/>
  <c r="Y39" i="11" s="1"/>
  <c r="J39" i="11"/>
  <c r="N39" i="11" s="1"/>
  <c r="AE39" i="11"/>
  <c r="AK39" i="11" s="1"/>
  <c r="D40" i="11"/>
  <c r="E40" i="11"/>
  <c r="F40" i="11"/>
  <c r="G40" i="11"/>
  <c r="I40" i="11"/>
  <c r="M40" i="11" s="1"/>
  <c r="J40" i="11"/>
  <c r="N40" i="11" s="1"/>
  <c r="AE40" i="11"/>
  <c r="AJ40" i="11"/>
  <c r="D41" i="11"/>
  <c r="E41" i="11"/>
  <c r="F41" i="11"/>
  <c r="G41" i="11"/>
  <c r="I41" i="11"/>
  <c r="J41" i="11"/>
  <c r="N41" i="11"/>
  <c r="AE41" i="11"/>
  <c r="AK41" i="11" s="1"/>
  <c r="D42" i="11"/>
  <c r="E42" i="11"/>
  <c r="F42" i="11"/>
  <c r="G42" i="11"/>
  <c r="I42" i="11"/>
  <c r="J42" i="11"/>
  <c r="N42" i="11" s="1"/>
  <c r="M42" i="11"/>
  <c r="AE42" i="11"/>
  <c r="AJ42" i="11"/>
  <c r="D43" i="11"/>
  <c r="E43" i="11"/>
  <c r="F43" i="11"/>
  <c r="G43" i="11"/>
  <c r="I43" i="11"/>
  <c r="M43" i="11"/>
  <c r="J43" i="11"/>
  <c r="Y43" i="11" s="1"/>
  <c r="AE43" i="11"/>
  <c r="AK43" i="11"/>
  <c r="D44" i="11"/>
  <c r="E44" i="11"/>
  <c r="F44" i="11"/>
  <c r="G44" i="11"/>
  <c r="I44" i="11"/>
  <c r="M44" i="11"/>
  <c r="J44" i="11"/>
  <c r="N44" i="11"/>
  <c r="AE44" i="11"/>
  <c r="D45" i="11"/>
  <c r="E45" i="11"/>
  <c r="F45" i="11"/>
  <c r="G45" i="11"/>
  <c r="I45" i="11"/>
  <c r="Y45" i="11" s="1"/>
  <c r="J45" i="11"/>
  <c r="N45" i="11"/>
  <c r="AE45" i="11"/>
  <c r="AK45" i="11" s="1"/>
  <c r="D46" i="11"/>
  <c r="E46" i="11"/>
  <c r="F46" i="11"/>
  <c r="G46" i="11"/>
  <c r="I46" i="11"/>
  <c r="Y46" i="11" s="1"/>
  <c r="J46" i="11"/>
  <c r="N46" i="11"/>
  <c r="AE46" i="11"/>
  <c r="D47" i="11"/>
  <c r="E47" i="11"/>
  <c r="F47" i="11"/>
  <c r="G47" i="11"/>
  <c r="I47" i="11"/>
  <c r="M47" i="11" s="1"/>
  <c r="J47" i="11"/>
  <c r="N47" i="11"/>
  <c r="AE47" i="11"/>
  <c r="AI47" i="11" s="1"/>
  <c r="D48" i="11"/>
  <c r="E48" i="11"/>
  <c r="F48" i="11"/>
  <c r="G48" i="11"/>
  <c r="I48" i="11"/>
  <c r="M48" i="11" s="1"/>
  <c r="J48" i="11"/>
  <c r="N48" i="11" s="1"/>
  <c r="AE48" i="11"/>
  <c r="D49" i="11"/>
  <c r="E49" i="11"/>
  <c r="F49" i="11"/>
  <c r="G49" i="11"/>
  <c r="I49" i="11"/>
  <c r="M49" i="11"/>
  <c r="J49" i="11"/>
  <c r="N49" i="11"/>
  <c r="AE49" i="11"/>
  <c r="AG49" i="11"/>
  <c r="D50" i="11"/>
  <c r="E50" i="11"/>
  <c r="F50" i="11"/>
  <c r="G50" i="11"/>
  <c r="I50" i="11"/>
  <c r="M50" i="11" s="1"/>
  <c r="J50" i="11"/>
  <c r="AE50" i="11"/>
  <c r="D51" i="11"/>
  <c r="E51" i="11"/>
  <c r="F51" i="11"/>
  <c r="G51" i="11"/>
  <c r="I51" i="11"/>
  <c r="M51" i="11" s="1"/>
  <c r="J51" i="11"/>
  <c r="N51" i="11" s="1"/>
  <c r="AE51" i="11"/>
  <c r="D52" i="11"/>
  <c r="E52" i="11"/>
  <c r="F52" i="11"/>
  <c r="G52" i="11"/>
  <c r="I52" i="11"/>
  <c r="M52" i="11"/>
  <c r="J52" i="11"/>
  <c r="N52" i="11"/>
  <c r="AE52" i="11"/>
  <c r="AH52" i="11" s="1"/>
  <c r="AL52" i="11"/>
  <c r="D53" i="11"/>
  <c r="E53" i="11"/>
  <c r="F53" i="11"/>
  <c r="G53" i="11"/>
  <c r="I53" i="11"/>
  <c r="J53" i="11"/>
  <c r="N53" i="11" s="1"/>
  <c r="AE53" i="11"/>
  <c r="AH53" i="11" s="1"/>
  <c r="AL53" i="11"/>
  <c r="D54" i="11"/>
  <c r="E54" i="11"/>
  <c r="F54" i="11"/>
  <c r="G54" i="11"/>
  <c r="I54" i="11"/>
  <c r="M54" i="11"/>
  <c r="J54" i="11"/>
  <c r="N54" i="11" s="1"/>
  <c r="AE54" i="11"/>
  <c r="D55" i="11"/>
  <c r="E55" i="11"/>
  <c r="F55" i="11"/>
  <c r="G55" i="11"/>
  <c r="I55" i="11"/>
  <c r="M55" i="11" s="1"/>
  <c r="J55" i="11"/>
  <c r="N55" i="11" s="1"/>
  <c r="AE55" i="11"/>
  <c r="AK55" i="11" s="1"/>
  <c r="D56" i="11"/>
  <c r="E56" i="11"/>
  <c r="F56" i="11"/>
  <c r="G56" i="11"/>
  <c r="I56" i="11"/>
  <c r="M56" i="11" s="1"/>
  <c r="J56" i="11"/>
  <c r="N56" i="11" s="1"/>
  <c r="AE56" i="11"/>
  <c r="AI56" i="11" s="1"/>
  <c r="D57" i="11"/>
  <c r="E57" i="11"/>
  <c r="F57" i="11"/>
  <c r="G57" i="11"/>
  <c r="I57" i="11"/>
  <c r="J57" i="11"/>
  <c r="N57" i="11"/>
  <c r="AE57" i="11"/>
  <c r="AI57" i="11" s="1"/>
  <c r="AJ57" i="11"/>
  <c r="D58" i="11"/>
  <c r="E58" i="11"/>
  <c r="F58" i="11"/>
  <c r="G58" i="11"/>
  <c r="I58" i="11"/>
  <c r="M58" i="11"/>
  <c r="J58" i="11"/>
  <c r="N58" i="11" s="1"/>
  <c r="AE58" i="11"/>
  <c r="AJ58" i="11" s="1"/>
  <c r="D59" i="11"/>
  <c r="E59" i="11"/>
  <c r="F59" i="11"/>
  <c r="G59" i="11"/>
  <c r="I59" i="11"/>
  <c r="M59" i="11" s="1"/>
  <c r="J59" i="11"/>
  <c r="N59" i="11" s="1"/>
  <c r="AE59" i="11"/>
  <c r="D60" i="11"/>
  <c r="L60" i="11" s="1"/>
  <c r="X60" i="11" s="1"/>
  <c r="Z60" i="11" s="1"/>
  <c r="E60" i="11"/>
  <c r="F60" i="11"/>
  <c r="G60" i="11"/>
  <c r="I60" i="11"/>
  <c r="M60" i="11" s="1"/>
  <c r="J60" i="11"/>
  <c r="N60" i="11"/>
  <c r="AE60" i="11"/>
  <c r="AI60" i="11"/>
  <c r="D61" i="11"/>
  <c r="E61" i="11"/>
  <c r="F61" i="11"/>
  <c r="G61" i="11"/>
  <c r="I61" i="11"/>
  <c r="M61" i="11"/>
  <c r="J61" i="11"/>
  <c r="N61" i="11" s="1"/>
  <c r="AE61" i="11"/>
  <c r="AG61" i="11" s="1"/>
  <c r="AL61" i="11"/>
  <c r="D62" i="11"/>
  <c r="E62" i="11"/>
  <c r="F62" i="11"/>
  <c r="G62" i="11"/>
  <c r="I62" i="11"/>
  <c r="M62" i="11" s="1"/>
  <c r="J62" i="11"/>
  <c r="Y62" i="11" s="1"/>
  <c r="AE62" i="11"/>
  <c r="AJ62" i="11" s="1"/>
  <c r="AI62" i="11"/>
  <c r="AK62" i="11"/>
  <c r="D63" i="11"/>
  <c r="E63" i="11"/>
  <c r="F63" i="11"/>
  <c r="G63" i="11"/>
  <c r="I63" i="11"/>
  <c r="M63" i="11" s="1"/>
  <c r="J63" i="11"/>
  <c r="N63" i="11" s="1"/>
  <c r="AE63" i="11"/>
  <c r="AK63" i="11" s="1"/>
  <c r="D64" i="11"/>
  <c r="E64" i="11"/>
  <c r="F64" i="11"/>
  <c r="G64" i="11"/>
  <c r="I64" i="11"/>
  <c r="Y64" i="11" s="1"/>
  <c r="J64" i="11"/>
  <c r="N64" i="11" s="1"/>
  <c r="AE64" i="11"/>
  <c r="AI64" i="11" s="1"/>
  <c r="D65" i="11"/>
  <c r="E65" i="11"/>
  <c r="F65" i="11"/>
  <c r="G65" i="11"/>
  <c r="I65" i="11"/>
  <c r="M65" i="11" s="1"/>
  <c r="J65" i="11"/>
  <c r="N65" i="11"/>
  <c r="AE65" i="11"/>
  <c r="AL65" i="11" s="1"/>
  <c r="AI65" i="11"/>
  <c r="D66" i="11"/>
  <c r="E66" i="11"/>
  <c r="F66" i="11"/>
  <c r="G66" i="11"/>
  <c r="I66" i="11"/>
  <c r="M66" i="11"/>
  <c r="J66" i="11"/>
  <c r="N66" i="11"/>
  <c r="AE66" i="11"/>
  <c r="AI66" i="11" s="1"/>
  <c r="D67" i="11"/>
  <c r="E67" i="11"/>
  <c r="F67" i="11"/>
  <c r="G67" i="11"/>
  <c r="I67" i="11"/>
  <c r="M67" i="11" s="1"/>
  <c r="J67" i="11"/>
  <c r="N67" i="11" s="1"/>
  <c r="AE67" i="11"/>
  <c r="AG67" i="11" s="1"/>
  <c r="AI67" i="11"/>
  <c r="D68" i="11"/>
  <c r="E68" i="11"/>
  <c r="F68" i="11"/>
  <c r="G68" i="11"/>
  <c r="I68" i="11"/>
  <c r="M68" i="11"/>
  <c r="J68" i="11"/>
  <c r="N68" i="11"/>
  <c r="AE68" i="11"/>
  <c r="D69" i="11"/>
  <c r="E69" i="11"/>
  <c r="F69" i="11"/>
  <c r="G69" i="11"/>
  <c r="I69" i="11"/>
  <c r="M69" i="11" s="1"/>
  <c r="J69" i="11"/>
  <c r="AE69" i="11"/>
  <c r="AK69" i="11" s="1"/>
  <c r="D70" i="11"/>
  <c r="E70" i="11"/>
  <c r="F70" i="11"/>
  <c r="G70" i="11"/>
  <c r="I70" i="11"/>
  <c r="M70" i="11"/>
  <c r="J70" i="11"/>
  <c r="N70" i="11" s="1"/>
  <c r="AE70" i="11"/>
  <c r="AH70" i="11" s="1"/>
  <c r="D71" i="11"/>
  <c r="E71" i="11"/>
  <c r="F71" i="11"/>
  <c r="G71" i="11"/>
  <c r="I71" i="11"/>
  <c r="M71" i="11" s="1"/>
  <c r="J71" i="11"/>
  <c r="N71" i="11"/>
  <c r="AE71" i="11"/>
  <c r="AJ71" i="11" s="1"/>
  <c r="AG71" i="11"/>
  <c r="D72" i="11"/>
  <c r="E72" i="11"/>
  <c r="F72" i="11"/>
  <c r="G72" i="11"/>
  <c r="I72" i="11"/>
  <c r="M72" i="11" s="1"/>
  <c r="J72" i="11"/>
  <c r="Y72" i="11" s="1"/>
  <c r="AE72" i="11"/>
  <c r="AJ72" i="11" s="1"/>
  <c r="AH72" i="11"/>
  <c r="D73" i="11"/>
  <c r="E73" i="11"/>
  <c r="F73" i="11"/>
  <c r="G73" i="11"/>
  <c r="I73" i="11"/>
  <c r="M73" i="11" s="1"/>
  <c r="J73" i="11"/>
  <c r="N73" i="11" s="1"/>
  <c r="AE73" i="11"/>
  <c r="D74" i="11"/>
  <c r="E74" i="11"/>
  <c r="F74" i="11"/>
  <c r="G74" i="11"/>
  <c r="I74" i="11"/>
  <c r="Y74" i="11" s="1"/>
  <c r="J74" i="11"/>
  <c r="N74" i="11" s="1"/>
  <c r="AE74" i="11"/>
  <c r="D75" i="11"/>
  <c r="E75" i="11"/>
  <c r="F75" i="11"/>
  <c r="G75" i="11"/>
  <c r="I75" i="11"/>
  <c r="M75" i="11"/>
  <c r="J75" i="11"/>
  <c r="N75" i="11" s="1"/>
  <c r="AE75" i="11"/>
  <c r="D76" i="11"/>
  <c r="E76" i="11"/>
  <c r="F76" i="11"/>
  <c r="G76" i="11"/>
  <c r="I76" i="11"/>
  <c r="M76" i="11" s="1"/>
  <c r="J76" i="11"/>
  <c r="N76" i="11" s="1"/>
  <c r="AE76" i="11"/>
  <c r="AJ76" i="11"/>
  <c r="AI76" i="11"/>
  <c r="D77" i="11"/>
  <c r="E77" i="11"/>
  <c r="F77" i="11"/>
  <c r="G77" i="11"/>
  <c r="I77" i="11"/>
  <c r="M77" i="11" s="1"/>
  <c r="J77" i="11"/>
  <c r="N77" i="11" s="1"/>
  <c r="AE77" i="11"/>
  <c r="AG77" i="11" s="1"/>
  <c r="D78" i="11"/>
  <c r="E78" i="11"/>
  <c r="F78" i="11"/>
  <c r="G78" i="11"/>
  <c r="I78" i="11"/>
  <c r="M78" i="11" s="1"/>
  <c r="J78" i="11"/>
  <c r="Y78" i="11" s="1"/>
  <c r="AE78" i="11"/>
  <c r="AJ78" i="11" s="1"/>
  <c r="D79" i="11"/>
  <c r="E79" i="11"/>
  <c r="F79" i="11"/>
  <c r="G79" i="11"/>
  <c r="I79" i="11"/>
  <c r="M79" i="11"/>
  <c r="J79" i="11"/>
  <c r="N79" i="11" s="1"/>
  <c r="AE79" i="11"/>
  <c r="AI79" i="11" s="1"/>
  <c r="D80" i="11"/>
  <c r="E80" i="11"/>
  <c r="F80" i="11"/>
  <c r="G80" i="11"/>
  <c r="I80" i="11"/>
  <c r="Y80" i="11" s="1"/>
  <c r="J80" i="11"/>
  <c r="N80" i="11" s="1"/>
  <c r="AE80" i="11"/>
  <c r="AI80" i="11" s="1"/>
  <c r="D81" i="11"/>
  <c r="E81" i="11"/>
  <c r="F81" i="11"/>
  <c r="G81" i="11"/>
  <c r="I81" i="11"/>
  <c r="M81" i="11" s="1"/>
  <c r="J81" i="11"/>
  <c r="N81" i="11" s="1"/>
  <c r="AE81" i="11"/>
  <c r="AJ81" i="11" s="1"/>
  <c r="D82" i="11"/>
  <c r="E82" i="11"/>
  <c r="F82" i="11"/>
  <c r="G82" i="11"/>
  <c r="I82" i="11"/>
  <c r="M82" i="11" s="1"/>
  <c r="J82" i="11"/>
  <c r="N82" i="11" s="1"/>
  <c r="AE82" i="11"/>
  <c r="D83" i="11"/>
  <c r="E83" i="11"/>
  <c r="F83" i="11"/>
  <c r="G83" i="11"/>
  <c r="I83" i="11"/>
  <c r="J83" i="11"/>
  <c r="N83" i="11" s="1"/>
  <c r="M83" i="11"/>
  <c r="AE83" i="11"/>
  <c r="AG83" i="11" s="1"/>
  <c r="D84" i="11"/>
  <c r="E84" i="11"/>
  <c r="F84" i="11"/>
  <c r="G84" i="11"/>
  <c r="I84" i="11"/>
  <c r="M84" i="11" s="1"/>
  <c r="J84" i="11"/>
  <c r="N84" i="11" s="1"/>
  <c r="AE84" i="11"/>
  <c r="AH84" i="11" s="1"/>
  <c r="D85" i="11"/>
  <c r="E85" i="11"/>
  <c r="F85" i="11"/>
  <c r="G85" i="11"/>
  <c r="I85" i="11"/>
  <c r="M85" i="11" s="1"/>
  <c r="J85" i="11"/>
  <c r="N85" i="11" s="1"/>
  <c r="AE85" i="11"/>
  <c r="AK85" i="11" s="1"/>
  <c r="D86" i="11"/>
  <c r="E86" i="11"/>
  <c r="F86" i="11"/>
  <c r="G86" i="11"/>
  <c r="I86" i="11"/>
  <c r="M86" i="11"/>
  <c r="J86" i="11"/>
  <c r="N86" i="11" s="1"/>
  <c r="AE86" i="11"/>
  <c r="AK86" i="11" s="1"/>
  <c r="D87" i="11"/>
  <c r="E87" i="11"/>
  <c r="F87" i="11"/>
  <c r="G87" i="11"/>
  <c r="I87" i="11"/>
  <c r="J87" i="11"/>
  <c r="N87" i="11" s="1"/>
  <c r="AE87" i="11"/>
  <c r="AI87" i="11" s="1"/>
  <c r="AJ87" i="11"/>
  <c r="D88" i="11"/>
  <c r="E88" i="11"/>
  <c r="F88" i="11"/>
  <c r="G88" i="11"/>
  <c r="I88" i="11"/>
  <c r="M88" i="11" s="1"/>
  <c r="J88" i="11"/>
  <c r="N88" i="11" s="1"/>
  <c r="AE88" i="11"/>
  <c r="AJ88" i="11" s="1"/>
  <c r="D89" i="11"/>
  <c r="E89" i="11"/>
  <c r="F89" i="11"/>
  <c r="G89" i="11"/>
  <c r="I89" i="11"/>
  <c r="M89" i="11" s="1"/>
  <c r="J89" i="11"/>
  <c r="AE89" i="11"/>
  <c r="AI89" i="11" s="1"/>
  <c r="AG89" i="11"/>
  <c r="AK89" i="11"/>
  <c r="D90" i="11"/>
  <c r="E90" i="11"/>
  <c r="F90" i="11"/>
  <c r="G90" i="11"/>
  <c r="I90" i="11"/>
  <c r="Y90" i="11" s="1"/>
  <c r="J90" i="11"/>
  <c r="N90" i="11" s="1"/>
  <c r="AE90" i="11"/>
  <c r="AJ90" i="11" s="1"/>
  <c r="D91" i="11"/>
  <c r="E91" i="11"/>
  <c r="F91" i="11"/>
  <c r="G91" i="11"/>
  <c r="I91" i="11"/>
  <c r="M91" i="11" s="1"/>
  <c r="J91" i="11"/>
  <c r="N91" i="11" s="1"/>
  <c r="AE91" i="11"/>
  <c r="AG91" i="11" s="1"/>
  <c r="AK91" i="11"/>
  <c r="D92" i="11"/>
  <c r="E92" i="11"/>
  <c r="F92" i="11"/>
  <c r="G92" i="11"/>
  <c r="I92" i="11"/>
  <c r="M92" i="11"/>
  <c r="J92" i="11"/>
  <c r="N92" i="11"/>
  <c r="AE92" i="11"/>
  <c r="AJ92" i="11"/>
  <c r="D93" i="11"/>
  <c r="E93" i="11"/>
  <c r="F93" i="11"/>
  <c r="G93" i="11"/>
  <c r="I93" i="11"/>
  <c r="M93" i="11"/>
  <c r="J93" i="11"/>
  <c r="N93" i="11"/>
  <c r="AE93" i="11"/>
  <c r="AI93" i="11"/>
  <c r="D94" i="11"/>
  <c r="E94" i="11"/>
  <c r="L94" i="11" s="1"/>
  <c r="X94" i="11" s="1"/>
  <c r="F94" i="11"/>
  <c r="G94" i="11"/>
  <c r="I94" i="11"/>
  <c r="M94" i="11" s="1"/>
  <c r="J94" i="11"/>
  <c r="N94" i="11" s="1"/>
  <c r="AE94" i="11"/>
  <c r="AK94" i="11" s="1"/>
  <c r="D95" i="11"/>
  <c r="E95" i="11"/>
  <c r="F95" i="11"/>
  <c r="G95" i="11"/>
  <c r="I95" i="11"/>
  <c r="M95" i="11" s="1"/>
  <c r="J95" i="11"/>
  <c r="N95" i="11" s="1"/>
  <c r="AE95" i="11"/>
  <c r="AG95" i="11" s="1"/>
  <c r="D96" i="11"/>
  <c r="E96" i="11"/>
  <c r="F96" i="11"/>
  <c r="G96" i="11"/>
  <c r="I96" i="11"/>
  <c r="M96" i="11" s="1"/>
  <c r="J96" i="11"/>
  <c r="N96" i="11" s="1"/>
  <c r="AE96" i="11"/>
  <c r="AL96" i="11" s="1"/>
  <c r="D97" i="11"/>
  <c r="E97" i="11"/>
  <c r="F97" i="11"/>
  <c r="G97" i="11"/>
  <c r="I97" i="11"/>
  <c r="Y97" i="11" s="1"/>
  <c r="J97" i="11"/>
  <c r="N97" i="11" s="1"/>
  <c r="AE97" i="11"/>
  <c r="AG97" i="11" s="1"/>
  <c r="AJ97" i="11"/>
  <c r="D98" i="11"/>
  <c r="E98" i="11"/>
  <c r="F98" i="11"/>
  <c r="G98" i="11"/>
  <c r="I98" i="11"/>
  <c r="M98" i="11" s="1"/>
  <c r="J98" i="11"/>
  <c r="N98" i="11" s="1"/>
  <c r="AE98" i="11"/>
  <c r="AI98" i="11" s="1"/>
  <c r="D99" i="11"/>
  <c r="E99" i="11"/>
  <c r="F99" i="11"/>
  <c r="G99" i="11"/>
  <c r="I99" i="11"/>
  <c r="Y99" i="11" s="1"/>
  <c r="J99" i="11"/>
  <c r="N99" i="11" s="1"/>
  <c r="AE99" i="11"/>
  <c r="D100" i="11"/>
  <c r="E100" i="11"/>
  <c r="F100" i="11"/>
  <c r="G100" i="11"/>
  <c r="I100" i="11"/>
  <c r="M100" i="11"/>
  <c r="J100" i="11"/>
  <c r="N100" i="11" s="1"/>
  <c r="AE100" i="11"/>
  <c r="AJ100" i="11"/>
  <c r="D101" i="11"/>
  <c r="E101" i="11"/>
  <c r="F101" i="11"/>
  <c r="K101" i="11" s="1"/>
  <c r="G101" i="11"/>
  <c r="I101" i="11"/>
  <c r="M101" i="11" s="1"/>
  <c r="J101" i="11"/>
  <c r="N101" i="11"/>
  <c r="AE101" i="11"/>
  <c r="D102" i="11"/>
  <c r="E102" i="11"/>
  <c r="F102" i="11"/>
  <c r="G102" i="11"/>
  <c r="I102" i="11"/>
  <c r="M102" i="11" s="1"/>
  <c r="J102" i="11"/>
  <c r="N102" i="11" s="1"/>
  <c r="AE102" i="11"/>
  <c r="AI102" i="11" s="1"/>
  <c r="D103" i="11"/>
  <c r="E103" i="11"/>
  <c r="F103" i="11"/>
  <c r="G103" i="11"/>
  <c r="I103" i="11"/>
  <c r="Y103" i="11" s="1"/>
  <c r="J103" i="11"/>
  <c r="N103" i="11" s="1"/>
  <c r="AE103" i="11"/>
  <c r="AG103" i="11" s="1"/>
  <c r="D104" i="11"/>
  <c r="E104" i="11"/>
  <c r="F104" i="11"/>
  <c r="G104" i="11"/>
  <c r="I104" i="11"/>
  <c r="M104" i="11" s="1"/>
  <c r="J104" i="11"/>
  <c r="N104" i="11" s="1"/>
  <c r="AE104" i="11"/>
  <c r="AL104" i="11" s="1"/>
  <c r="AJ104" i="11"/>
  <c r="D105" i="11"/>
  <c r="E105" i="11"/>
  <c r="F105" i="11"/>
  <c r="G105" i="11"/>
  <c r="I105" i="11"/>
  <c r="M105" i="11" s="1"/>
  <c r="J105" i="11"/>
  <c r="N105" i="11" s="1"/>
  <c r="AE105" i="11"/>
  <c r="AI105" i="11" s="1"/>
  <c r="D106" i="11"/>
  <c r="E106" i="11"/>
  <c r="F106" i="11"/>
  <c r="G106" i="11"/>
  <c r="I106" i="11"/>
  <c r="J106" i="11"/>
  <c r="N106" i="11" s="1"/>
  <c r="AE106" i="11"/>
  <c r="D107" i="11"/>
  <c r="E107" i="11"/>
  <c r="F107" i="11"/>
  <c r="G107" i="11"/>
  <c r="I107" i="11"/>
  <c r="M107" i="11"/>
  <c r="J107" i="11"/>
  <c r="N107" i="11"/>
  <c r="AE107" i="11"/>
  <c r="AL107" i="11"/>
  <c r="D108" i="11"/>
  <c r="E108" i="11"/>
  <c r="F108" i="11"/>
  <c r="G108" i="11"/>
  <c r="I108" i="11"/>
  <c r="M108" i="11" s="1"/>
  <c r="J108" i="11"/>
  <c r="N108" i="11" s="1"/>
  <c r="AE108" i="11"/>
  <c r="AG108" i="11" s="1"/>
  <c r="D109" i="11"/>
  <c r="E109" i="11"/>
  <c r="F109" i="11"/>
  <c r="G109" i="11"/>
  <c r="I109" i="11"/>
  <c r="Y109" i="11" s="1"/>
  <c r="J109" i="11"/>
  <c r="N109" i="11" s="1"/>
  <c r="AE109" i="11"/>
  <c r="D110" i="11"/>
  <c r="E110" i="11"/>
  <c r="F110" i="11"/>
  <c r="G110" i="11"/>
  <c r="I110" i="11"/>
  <c r="J110" i="11"/>
  <c r="N110" i="11" s="1"/>
  <c r="AE110" i="11"/>
  <c r="AJ110" i="11" s="1"/>
  <c r="D111" i="11"/>
  <c r="E111" i="11"/>
  <c r="F111" i="11"/>
  <c r="G111" i="11"/>
  <c r="I111" i="11"/>
  <c r="M111" i="11" s="1"/>
  <c r="J111" i="11"/>
  <c r="N111" i="11" s="1"/>
  <c r="AE111" i="11"/>
  <c r="D112" i="11"/>
  <c r="E112" i="11"/>
  <c r="F112" i="11"/>
  <c r="G112" i="11"/>
  <c r="I112" i="11"/>
  <c r="J112" i="11"/>
  <c r="N112" i="11" s="1"/>
  <c r="AE112" i="11"/>
  <c r="D113" i="11"/>
  <c r="E113" i="11"/>
  <c r="F113" i="11"/>
  <c r="G113" i="11"/>
  <c r="I113" i="11"/>
  <c r="M113" i="11" s="1"/>
  <c r="J113" i="11"/>
  <c r="N113" i="11" s="1"/>
  <c r="AE113" i="11"/>
  <c r="AJ113" i="11" s="1"/>
  <c r="D114" i="11"/>
  <c r="E114" i="11"/>
  <c r="F114" i="11"/>
  <c r="G114" i="11"/>
  <c r="I114" i="11"/>
  <c r="M114" i="11" s="1"/>
  <c r="J114" i="11"/>
  <c r="N114" i="11" s="1"/>
  <c r="AE114" i="11"/>
  <c r="AI114" i="11" s="1"/>
  <c r="D115" i="11"/>
  <c r="E115" i="11"/>
  <c r="F115" i="11"/>
  <c r="G115" i="11"/>
  <c r="I115" i="11"/>
  <c r="M115" i="11" s="1"/>
  <c r="J115" i="11"/>
  <c r="N115" i="11" s="1"/>
  <c r="AE115" i="11"/>
  <c r="AH115" i="11" s="1"/>
  <c r="D116" i="11"/>
  <c r="E116" i="11"/>
  <c r="F116" i="11"/>
  <c r="G116" i="11"/>
  <c r="I116" i="11"/>
  <c r="M116" i="11" s="1"/>
  <c r="J116" i="11"/>
  <c r="Y116" i="11" s="1"/>
  <c r="AE116" i="11"/>
  <c r="AH116" i="11" s="1"/>
  <c r="AJ116" i="11"/>
  <c r="D117" i="11"/>
  <c r="E117" i="11"/>
  <c r="F117" i="11"/>
  <c r="G117" i="11"/>
  <c r="I117" i="11"/>
  <c r="Y117" i="11" s="1"/>
  <c r="J117" i="11"/>
  <c r="N117" i="11" s="1"/>
  <c r="AE117" i="11"/>
  <c r="AJ117" i="11" s="1"/>
  <c r="D118" i="11"/>
  <c r="E118" i="11"/>
  <c r="F118" i="11"/>
  <c r="G118" i="11"/>
  <c r="I118" i="11"/>
  <c r="M118" i="11" s="1"/>
  <c r="J118" i="11"/>
  <c r="N118" i="11"/>
  <c r="AE118" i="11"/>
  <c r="D119" i="11"/>
  <c r="E119" i="11"/>
  <c r="F119" i="11"/>
  <c r="G119" i="11"/>
  <c r="I119" i="11"/>
  <c r="M119" i="11"/>
  <c r="J119" i="11"/>
  <c r="N119" i="11"/>
  <c r="AE119" i="11"/>
  <c r="AL119" i="11" s="1"/>
  <c r="AJ119" i="11"/>
  <c r="AI119" i="11"/>
  <c r="D120" i="11"/>
  <c r="E120" i="11"/>
  <c r="F120" i="11"/>
  <c r="G120" i="11"/>
  <c r="I120" i="11"/>
  <c r="M120" i="11"/>
  <c r="J120" i="11"/>
  <c r="N120" i="11"/>
  <c r="AE120" i="11"/>
  <c r="AI120" i="11" s="1"/>
  <c r="AG120" i="11"/>
  <c r="AK120" i="11"/>
  <c r="D121" i="11"/>
  <c r="E121" i="11"/>
  <c r="F121" i="11"/>
  <c r="G121" i="11"/>
  <c r="I121" i="11"/>
  <c r="Y121" i="11" s="1"/>
  <c r="J121" i="11"/>
  <c r="N121" i="11" s="1"/>
  <c r="AE121" i="11"/>
  <c r="AJ121" i="11" s="1"/>
  <c r="D122" i="11"/>
  <c r="E122" i="11"/>
  <c r="F122" i="11"/>
  <c r="G122" i="11"/>
  <c r="I122" i="11"/>
  <c r="M122" i="11" s="1"/>
  <c r="J122" i="11"/>
  <c r="N122" i="11"/>
  <c r="AE122" i="11"/>
  <c r="AI122" i="11"/>
  <c r="D123" i="11"/>
  <c r="E123" i="11"/>
  <c r="L123" i="11" s="1"/>
  <c r="X123" i="11" s="1"/>
  <c r="F123" i="11"/>
  <c r="G123" i="11"/>
  <c r="I123" i="11"/>
  <c r="Y123" i="11" s="1"/>
  <c r="J123" i="11"/>
  <c r="D124" i="11"/>
  <c r="L124" i="11" s="1"/>
  <c r="X124" i="11" s="1"/>
  <c r="E124" i="11"/>
  <c r="F124" i="11"/>
  <c r="G124" i="11"/>
  <c r="I124" i="11"/>
  <c r="J124" i="11"/>
  <c r="D125" i="11"/>
  <c r="E125" i="11"/>
  <c r="F125" i="11"/>
  <c r="G125" i="11"/>
  <c r="I125" i="11"/>
  <c r="J125" i="11"/>
  <c r="D126" i="11"/>
  <c r="L126" i="11" s="1"/>
  <c r="X126" i="11" s="1"/>
  <c r="E126" i="11"/>
  <c r="F126" i="11"/>
  <c r="G126" i="11"/>
  <c r="I126" i="11"/>
  <c r="J126" i="11"/>
  <c r="Y126" i="11" s="1"/>
  <c r="D127" i="11"/>
  <c r="E127" i="11"/>
  <c r="F127" i="11"/>
  <c r="G127" i="11"/>
  <c r="I127" i="11"/>
  <c r="J127" i="11"/>
  <c r="Y127" i="11" s="1"/>
  <c r="D128" i="11"/>
  <c r="E128" i="11"/>
  <c r="F128" i="11"/>
  <c r="G128" i="11"/>
  <c r="I128" i="11"/>
  <c r="Y128" i="11" s="1"/>
  <c r="J128" i="11"/>
  <c r="V1014" i="4"/>
  <c r="P1014" i="4"/>
  <c r="P17" i="3"/>
  <c r="U17" i="3" s="1"/>
  <c r="S17" i="3"/>
  <c r="P18" i="3"/>
  <c r="Q18" i="3" s="1"/>
  <c r="V1013" i="4"/>
  <c r="P1013" i="4"/>
  <c r="U1013" i="4" s="1"/>
  <c r="T1013" i="4"/>
  <c r="S1013" i="4"/>
  <c r="V1012" i="4"/>
  <c r="P1012" i="4"/>
  <c r="U1012" i="4" s="1"/>
  <c r="T1012" i="4"/>
  <c r="S1012" i="4"/>
  <c r="V1011" i="4"/>
  <c r="T1011" i="4"/>
  <c r="P1011" i="4"/>
  <c r="Q1011" i="4" s="1"/>
  <c r="S3" i="3"/>
  <c r="S5" i="3"/>
  <c r="S6" i="3"/>
  <c r="S7" i="3"/>
  <c r="S9" i="3"/>
  <c r="S10" i="3"/>
  <c r="S11" i="3"/>
  <c r="S13" i="3"/>
  <c r="S14" i="3"/>
  <c r="S15" i="3"/>
  <c r="S16" i="3"/>
  <c r="S19" i="3"/>
  <c r="S20" i="3"/>
  <c r="S21" i="3"/>
  <c r="S23" i="3"/>
  <c r="S24" i="3"/>
  <c r="S25" i="3"/>
  <c r="S26" i="3"/>
  <c r="S27" i="3"/>
  <c r="S28" i="3"/>
  <c r="S29" i="3"/>
  <c r="S31" i="3"/>
  <c r="S32" i="3"/>
  <c r="S33" i="3"/>
  <c r="S35" i="3"/>
  <c r="S36" i="3"/>
  <c r="S37" i="3"/>
  <c r="S39" i="3"/>
  <c r="S40" i="3"/>
  <c r="S41" i="3"/>
  <c r="S42" i="3"/>
  <c r="S43" i="3"/>
  <c r="S44" i="3"/>
  <c r="S45" i="3"/>
  <c r="S47" i="3"/>
  <c r="S48" i="3"/>
  <c r="S49" i="3"/>
  <c r="S51" i="3"/>
  <c r="S52" i="3"/>
  <c r="S53" i="3"/>
  <c r="S55" i="3"/>
  <c r="S56" i="3"/>
  <c r="S57" i="3"/>
  <c r="S59" i="3"/>
  <c r="S60" i="3"/>
  <c r="S61" i="3"/>
  <c r="S62" i="3"/>
  <c r="S63" i="3"/>
  <c r="S64" i="3"/>
  <c r="S65" i="3"/>
  <c r="S67" i="3"/>
  <c r="S68" i="3"/>
  <c r="S69" i="3"/>
  <c r="S71" i="3"/>
  <c r="S72" i="3"/>
  <c r="S73" i="3"/>
  <c r="S75" i="3"/>
  <c r="S77" i="3"/>
  <c r="S78" i="3"/>
  <c r="S80" i="3"/>
  <c r="S81" i="3"/>
  <c r="S82" i="3"/>
  <c r="S83" i="3"/>
  <c r="S84" i="3"/>
  <c r="S85" i="3"/>
  <c r="S86" i="3"/>
  <c r="S88" i="3"/>
  <c r="S89" i="3"/>
  <c r="S90" i="3"/>
  <c r="S92" i="3"/>
  <c r="S93" i="3"/>
  <c r="S94" i="3"/>
  <c r="S96" i="3"/>
  <c r="S98" i="3"/>
  <c r="S99" i="3"/>
  <c r="S101" i="3"/>
  <c r="S102" i="3"/>
  <c r="S103" i="3"/>
  <c r="S104" i="3"/>
  <c r="S105" i="3"/>
  <c r="S106" i="3"/>
  <c r="S107" i="3"/>
  <c r="S109" i="3"/>
  <c r="S110" i="3"/>
  <c r="S111" i="3"/>
  <c r="S113" i="3"/>
  <c r="S114" i="3"/>
  <c r="S115" i="3"/>
  <c r="S117" i="3"/>
  <c r="S118" i="3"/>
  <c r="S119" i="3"/>
  <c r="S120" i="3"/>
  <c r="S121" i="3"/>
  <c r="S122" i="3"/>
  <c r="S123" i="3"/>
  <c r="S124" i="3"/>
  <c r="S125" i="3"/>
  <c r="S126" i="3"/>
  <c r="S127" i="3"/>
  <c r="S128" i="3"/>
  <c r="S129" i="3"/>
  <c r="S130" i="3"/>
  <c r="S131" i="3"/>
  <c r="S132" i="3"/>
  <c r="S133" i="3"/>
  <c r="S134" i="3"/>
  <c r="S135" i="3"/>
  <c r="S136" i="3"/>
  <c r="S137" i="3"/>
  <c r="S138" i="3"/>
  <c r="S139" i="3"/>
  <c r="S140" i="3"/>
  <c r="S141" i="3"/>
  <c r="S142" i="3"/>
  <c r="S143" i="3"/>
  <c r="S144" i="3"/>
  <c r="S145" i="3"/>
  <c r="S146" i="3"/>
  <c r="S147" i="3"/>
  <c r="S148" i="3"/>
  <c r="S149" i="3"/>
  <c r="S150" i="3"/>
  <c r="S151" i="3"/>
  <c r="S152" i="3"/>
  <c r="S153" i="3"/>
  <c r="S154" i="3"/>
  <c r="S155" i="3"/>
  <c r="S156" i="3"/>
  <c r="S157" i="3"/>
  <c r="S158" i="3"/>
  <c r="S159" i="3"/>
  <c r="S160" i="3"/>
  <c r="S161" i="3"/>
  <c r="S162" i="3"/>
  <c r="S163" i="3"/>
  <c r="S164" i="3"/>
  <c r="S165" i="3"/>
  <c r="S166" i="3"/>
  <c r="S167" i="3"/>
  <c r="S168" i="3"/>
  <c r="S169" i="3"/>
  <c r="S170" i="3"/>
  <c r="S171" i="3"/>
  <c r="S172" i="3"/>
  <c r="S173" i="3"/>
  <c r="S174" i="3"/>
  <c r="S175" i="3"/>
  <c r="S176" i="3"/>
  <c r="S177" i="3"/>
  <c r="S178" i="3"/>
  <c r="S179" i="3"/>
  <c r="S180" i="3"/>
  <c r="S181" i="3"/>
  <c r="S182" i="3"/>
  <c r="S183" i="3"/>
  <c r="S184" i="3"/>
  <c r="S185" i="3"/>
  <c r="S186" i="3"/>
  <c r="S187" i="3"/>
  <c r="S188" i="3"/>
  <c r="S189" i="3"/>
  <c r="S190" i="3"/>
  <c r="S191" i="3"/>
  <c r="S192" i="3"/>
  <c r="S193" i="3"/>
  <c r="S194" i="3"/>
  <c r="S195" i="3"/>
  <c r="S196" i="3"/>
  <c r="S197" i="3"/>
  <c r="S198" i="3"/>
  <c r="S199" i="3"/>
  <c r="S200" i="3"/>
  <c r="S201" i="3"/>
  <c r="S202" i="3"/>
  <c r="S203" i="3"/>
  <c r="S204" i="3"/>
  <c r="S205" i="3"/>
  <c r="S206" i="3"/>
  <c r="S207" i="3"/>
  <c r="S208" i="3"/>
  <c r="S209" i="3"/>
  <c r="S210" i="3"/>
  <c r="S211" i="3"/>
  <c r="S212" i="3"/>
  <c r="S213" i="3"/>
  <c r="S214" i="3"/>
  <c r="S215" i="3"/>
  <c r="S216" i="3"/>
  <c r="S217" i="3"/>
  <c r="S218" i="3"/>
  <c r="S219" i="3"/>
  <c r="S220" i="3"/>
  <c r="S221" i="3"/>
  <c r="S222" i="3"/>
  <c r="S223" i="3"/>
  <c r="S224" i="3"/>
  <c r="S225" i="3"/>
  <c r="S226" i="3"/>
  <c r="S227" i="3"/>
  <c r="S228" i="3"/>
  <c r="S229" i="3"/>
  <c r="S230" i="3"/>
  <c r="S231" i="3"/>
  <c r="S232" i="3"/>
  <c r="S233" i="3"/>
  <c r="S234" i="3"/>
  <c r="S235" i="3"/>
  <c r="S236" i="3"/>
  <c r="S237" i="3"/>
  <c r="S238" i="3"/>
  <c r="S239" i="3"/>
  <c r="S240" i="3"/>
  <c r="S241" i="3"/>
  <c r="S242" i="3"/>
  <c r="S243" i="3"/>
  <c r="S244" i="3"/>
  <c r="S245" i="3"/>
  <c r="S246" i="3"/>
  <c r="S247" i="3"/>
  <c r="S248" i="3"/>
  <c r="S249" i="3"/>
  <c r="S250" i="3"/>
  <c r="S251" i="3"/>
  <c r="S252" i="3"/>
  <c r="S253" i="3"/>
  <c r="S254" i="3"/>
  <c r="S255" i="3"/>
  <c r="S256" i="3"/>
  <c r="S257" i="3"/>
  <c r="S258" i="3"/>
  <c r="S259" i="3"/>
  <c r="S260" i="3"/>
  <c r="S261" i="3"/>
  <c r="S262" i="3"/>
  <c r="S263" i="3"/>
  <c r="S264" i="3"/>
  <c r="S265" i="3"/>
  <c r="S266" i="3"/>
  <c r="S267" i="3"/>
  <c r="S268" i="3"/>
  <c r="S269" i="3"/>
  <c r="S270" i="3"/>
  <c r="S271" i="3"/>
  <c r="S272" i="3"/>
  <c r="S273" i="3"/>
  <c r="S274" i="3"/>
  <c r="S275" i="3"/>
  <c r="S276" i="3"/>
  <c r="S277" i="3"/>
  <c r="S278" i="3"/>
  <c r="S279" i="3"/>
  <c r="S280" i="3"/>
  <c r="S281" i="3"/>
  <c r="S282" i="3"/>
  <c r="S283" i="3"/>
  <c r="S284" i="3"/>
  <c r="S285" i="3"/>
  <c r="S286" i="3"/>
  <c r="S287" i="3"/>
  <c r="S288" i="3"/>
  <c r="S289" i="3"/>
  <c r="S290" i="3"/>
  <c r="S291" i="3"/>
  <c r="S292" i="3"/>
  <c r="S293" i="3"/>
  <c r="S294" i="3"/>
  <c r="S295" i="3"/>
  <c r="S296" i="3"/>
  <c r="S297" i="3"/>
  <c r="S298" i="3"/>
  <c r="S299" i="3"/>
  <c r="S300" i="3"/>
  <c r="S301" i="3"/>
  <c r="S302" i="3"/>
  <c r="S303" i="3"/>
  <c r="S304" i="3"/>
  <c r="S305" i="3"/>
  <c r="S306" i="3"/>
  <c r="S307" i="3"/>
  <c r="S308" i="3"/>
  <c r="S309" i="3"/>
  <c r="S310" i="3"/>
  <c r="S311" i="3"/>
  <c r="S312" i="3"/>
  <c r="S313" i="3"/>
  <c r="S314" i="3"/>
  <c r="S315" i="3"/>
  <c r="S316" i="3"/>
  <c r="S317" i="3"/>
  <c r="S318" i="3"/>
  <c r="S319" i="3"/>
  <c r="S320" i="3"/>
  <c r="S321" i="3"/>
  <c r="S322" i="3"/>
  <c r="S323" i="3"/>
  <c r="S324" i="3"/>
  <c r="S325" i="3"/>
  <c r="S326" i="3"/>
  <c r="S327" i="3"/>
  <c r="S328" i="3"/>
  <c r="S329" i="3"/>
  <c r="S330" i="3"/>
  <c r="S331" i="3"/>
  <c r="S332" i="3"/>
  <c r="S333" i="3"/>
  <c r="S334" i="3"/>
  <c r="S335" i="3"/>
  <c r="S336" i="3"/>
  <c r="S337" i="3"/>
  <c r="S338" i="3"/>
  <c r="S339" i="3"/>
  <c r="S340" i="3"/>
  <c r="S341" i="3"/>
  <c r="S342" i="3"/>
  <c r="S343" i="3"/>
  <c r="S344" i="3"/>
  <c r="S345" i="3"/>
  <c r="S346" i="3"/>
  <c r="S347" i="3"/>
  <c r="S348" i="3"/>
  <c r="S349" i="3"/>
  <c r="S350" i="3"/>
  <c r="S351" i="3"/>
  <c r="S352" i="3"/>
  <c r="S353" i="3"/>
  <c r="S354" i="3"/>
  <c r="S355" i="3"/>
  <c r="S356" i="3"/>
  <c r="S357" i="3"/>
  <c r="S358" i="3"/>
  <c r="S359" i="3"/>
  <c r="S360" i="3"/>
  <c r="S361" i="3"/>
  <c r="S362" i="3"/>
  <c r="S363" i="3"/>
  <c r="S364" i="3"/>
  <c r="S365" i="3"/>
  <c r="S366" i="3"/>
  <c r="S367" i="3"/>
  <c r="S368" i="3"/>
  <c r="S369" i="3"/>
  <c r="S370" i="3"/>
  <c r="S371" i="3"/>
  <c r="S372" i="3"/>
  <c r="S373" i="3"/>
  <c r="S374" i="3"/>
  <c r="S375" i="3"/>
  <c r="S376" i="3"/>
  <c r="S377" i="3"/>
  <c r="S378" i="3"/>
  <c r="S379" i="3"/>
  <c r="S380" i="3"/>
  <c r="S381" i="3"/>
  <c r="S382" i="3"/>
  <c r="S383" i="3"/>
  <c r="S384" i="3"/>
  <c r="S385" i="3"/>
  <c r="S386" i="3"/>
  <c r="S387" i="3"/>
  <c r="S388" i="3"/>
  <c r="S389" i="3"/>
  <c r="S390" i="3"/>
  <c r="S391" i="3"/>
  <c r="S392" i="3"/>
  <c r="S393" i="3"/>
  <c r="S394" i="3"/>
  <c r="S395" i="3"/>
  <c r="S396" i="3"/>
  <c r="S397" i="3"/>
  <c r="S398" i="3"/>
  <c r="S399" i="3"/>
  <c r="S400" i="3"/>
  <c r="S401" i="3"/>
  <c r="S402" i="3"/>
  <c r="S403" i="3"/>
  <c r="S404" i="3"/>
  <c r="S405" i="3"/>
  <c r="S406" i="3"/>
  <c r="S407" i="3"/>
  <c r="S408" i="3"/>
  <c r="S409" i="3"/>
  <c r="S410" i="3"/>
  <c r="S411" i="3"/>
  <c r="S412" i="3"/>
  <c r="S413" i="3"/>
  <c r="S414" i="3"/>
  <c r="S415" i="3"/>
  <c r="S416" i="3"/>
  <c r="S417" i="3"/>
  <c r="S418" i="3"/>
  <c r="S419" i="3"/>
  <c r="S420" i="3"/>
  <c r="S421" i="3"/>
  <c r="S422" i="3"/>
  <c r="S423" i="3"/>
  <c r="S424" i="3"/>
  <c r="S425" i="3"/>
  <c r="S426" i="3"/>
  <c r="S427" i="3"/>
  <c r="S428" i="3"/>
  <c r="S429" i="3"/>
  <c r="S430" i="3"/>
  <c r="S431" i="3"/>
  <c r="S432" i="3"/>
  <c r="S433" i="3"/>
  <c r="S434" i="3"/>
  <c r="S435" i="3"/>
  <c r="S436" i="3"/>
  <c r="S437" i="3"/>
  <c r="S438" i="3"/>
  <c r="S439" i="3"/>
  <c r="S440" i="3"/>
  <c r="S441" i="3"/>
  <c r="S442" i="3"/>
  <c r="S443" i="3"/>
  <c r="S444" i="3"/>
  <c r="S445" i="3"/>
  <c r="S446" i="3"/>
  <c r="S447" i="3"/>
  <c r="S448" i="3"/>
  <c r="S449" i="3"/>
  <c r="S450" i="3"/>
  <c r="S451" i="3"/>
  <c r="S452" i="3"/>
  <c r="S453" i="3"/>
  <c r="S454" i="3"/>
  <c r="S455" i="3"/>
  <c r="S456" i="3"/>
  <c r="S457" i="3"/>
  <c r="S458" i="3"/>
  <c r="S459" i="3"/>
  <c r="S460" i="3"/>
  <c r="S461" i="3"/>
  <c r="S462" i="3"/>
  <c r="S463" i="3"/>
  <c r="S464" i="3"/>
  <c r="S465" i="3"/>
  <c r="S466" i="3"/>
  <c r="S467" i="3"/>
  <c r="S468" i="3"/>
  <c r="S469" i="3"/>
  <c r="S470" i="3"/>
  <c r="S471" i="3"/>
  <c r="S472" i="3"/>
  <c r="S473" i="3"/>
  <c r="S474" i="3"/>
  <c r="S475" i="3"/>
  <c r="S476" i="3"/>
  <c r="S477" i="3"/>
  <c r="S478" i="3"/>
  <c r="S479" i="3"/>
  <c r="S480" i="3"/>
  <c r="S481" i="3"/>
  <c r="S482" i="3"/>
  <c r="S483" i="3"/>
  <c r="S484" i="3"/>
  <c r="S485" i="3"/>
  <c r="S486" i="3"/>
  <c r="S487" i="3"/>
  <c r="S488" i="3"/>
  <c r="S489" i="3"/>
  <c r="S490" i="3"/>
  <c r="S491" i="3"/>
  <c r="S492" i="3"/>
  <c r="S493" i="3"/>
  <c r="S494" i="3"/>
  <c r="S495" i="3"/>
  <c r="S496" i="3"/>
  <c r="S497" i="3"/>
  <c r="S498" i="3"/>
  <c r="S499" i="3"/>
  <c r="S500" i="3"/>
  <c r="S501" i="3"/>
  <c r="S502" i="3"/>
  <c r="S503" i="3"/>
  <c r="S504" i="3"/>
  <c r="S505" i="3"/>
  <c r="S506" i="3"/>
  <c r="S507" i="3"/>
  <c r="S508" i="3"/>
  <c r="S509" i="3"/>
  <c r="S510" i="3"/>
  <c r="S511" i="3"/>
  <c r="S512" i="3"/>
  <c r="S513" i="3"/>
  <c r="S514" i="3"/>
  <c r="S515" i="3"/>
  <c r="S516" i="3"/>
  <c r="S517" i="3"/>
  <c r="S518" i="3"/>
  <c r="S519" i="3"/>
  <c r="S520" i="3"/>
  <c r="S521" i="3"/>
  <c r="S522" i="3"/>
  <c r="S523" i="3"/>
  <c r="S524" i="3"/>
  <c r="S525" i="3"/>
  <c r="S526" i="3"/>
  <c r="S527" i="3"/>
  <c r="S528" i="3"/>
  <c r="S529" i="3"/>
  <c r="S530" i="3"/>
  <c r="S531" i="3"/>
  <c r="S532" i="3"/>
  <c r="S533" i="3"/>
  <c r="S534" i="3"/>
  <c r="S535" i="3"/>
  <c r="S536" i="3"/>
  <c r="S537" i="3"/>
  <c r="S538" i="3"/>
  <c r="S539" i="3"/>
  <c r="S540" i="3"/>
  <c r="S541" i="3"/>
  <c r="S542" i="3"/>
  <c r="S543" i="3"/>
  <c r="S544" i="3"/>
  <c r="S545" i="3"/>
  <c r="S546" i="3"/>
  <c r="S547" i="3"/>
  <c r="S548" i="3"/>
  <c r="S549" i="3"/>
  <c r="S550" i="3"/>
  <c r="S551" i="3"/>
  <c r="S552" i="3"/>
  <c r="S553" i="3"/>
  <c r="S554" i="3"/>
  <c r="S555" i="3"/>
  <c r="S556" i="3"/>
  <c r="S557" i="3"/>
  <c r="S558" i="3"/>
  <c r="S559" i="3"/>
  <c r="S560" i="3"/>
  <c r="S561" i="3"/>
  <c r="S562" i="3"/>
  <c r="S563" i="3"/>
  <c r="S564" i="3"/>
  <c r="S565" i="3"/>
  <c r="S566" i="3"/>
  <c r="S567" i="3"/>
  <c r="S568" i="3"/>
  <c r="S569" i="3"/>
  <c r="S570" i="3"/>
  <c r="S571" i="3"/>
  <c r="S572" i="3"/>
  <c r="S573" i="3"/>
  <c r="S574" i="3"/>
  <c r="S575" i="3"/>
  <c r="S576" i="3"/>
  <c r="S577" i="3"/>
  <c r="S578" i="3"/>
  <c r="S579" i="3"/>
  <c r="S580" i="3"/>
  <c r="S581" i="3"/>
  <c r="S582" i="3"/>
  <c r="S583" i="3"/>
  <c r="S584" i="3"/>
  <c r="S585" i="3"/>
  <c r="S586" i="3"/>
  <c r="S587" i="3"/>
  <c r="S588" i="3"/>
  <c r="S589" i="3"/>
  <c r="S590" i="3"/>
  <c r="S591" i="3"/>
  <c r="S592" i="3"/>
  <c r="S593" i="3"/>
  <c r="S594" i="3"/>
  <c r="S595" i="3"/>
  <c r="S596" i="3"/>
  <c r="S597" i="3"/>
  <c r="S598" i="3"/>
  <c r="S599" i="3"/>
  <c r="S600" i="3"/>
  <c r="S601" i="3"/>
  <c r="S602" i="3"/>
  <c r="S603" i="3"/>
  <c r="S604" i="3"/>
  <c r="S605" i="3"/>
  <c r="S606" i="3"/>
  <c r="S607" i="3"/>
  <c r="S608" i="3"/>
  <c r="S609" i="3"/>
  <c r="S610" i="3"/>
  <c r="S611" i="3"/>
  <c r="S612" i="3"/>
  <c r="S613" i="3"/>
  <c r="S614" i="3"/>
  <c r="S615" i="3"/>
  <c r="S616" i="3"/>
  <c r="S617" i="3"/>
  <c r="S618" i="3"/>
  <c r="S619" i="3"/>
  <c r="S620" i="3"/>
  <c r="S621" i="3"/>
  <c r="S622" i="3"/>
  <c r="S623" i="3"/>
  <c r="S624" i="3"/>
  <c r="S625" i="3"/>
  <c r="S626" i="3"/>
  <c r="S627" i="3"/>
  <c r="S628" i="3"/>
  <c r="S629" i="3"/>
  <c r="S630" i="3"/>
  <c r="S631" i="3"/>
  <c r="S632" i="3"/>
  <c r="S633" i="3"/>
  <c r="S634" i="3"/>
  <c r="S635" i="3"/>
  <c r="S636" i="3"/>
  <c r="S637" i="3"/>
  <c r="S638" i="3"/>
  <c r="S639" i="3"/>
  <c r="S640" i="3"/>
  <c r="S641" i="3"/>
  <c r="S642" i="3"/>
  <c r="S643" i="3"/>
  <c r="S644" i="3"/>
  <c r="S645" i="3"/>
  <c r="S646" i="3"/>
  <c r="S647" i="3"/>
  <c r="S648" i="3"/>
  <c r="S649" i="3"/>
  <c r="S650" i="3"/>
  <c r="S651" i="3"/>
  <c r="S652" i="3"/>
  <c r="S653" i="3"/>
  <c r="S654" i="3"/>
  <c r="S655" i="3"/>
  <c r="S656" i="3"/>
  <c r="S657" i="3"/>
  <c r="S658" i="3"/>
  <c r="S659" i="3"/>
  <c r="S660" i="3"/>
  <c r="S661" i="3"/>
  <c r="S662" i="3"/>
  <c r="S663" i="3"/>
  <c r="S664" i="3"/>
  <c r="S665" i="3"/>
  <c r="S666" i="3"/>
  <c r="S667" i="3"/>
  <c r="S668" i="3"/>
  <c r="S669" i="3"/>
  <c r="S670" i="3"/>
  <c r="S671" i="3"/>
  <c r="S672" i="3"/>
  <c r="S673" i="3"/>
  <c r="S674" i="3"/>
  <c r="S675" i="3"/>
  <c r="S676" i="3"/>
  <c r="S677" i="3"/>
  <c r="S678" i="3"/>
  <c r="S679" i="3"/>
  <c r="S680" i="3"/>
  <c r="S681" i="3"/>
  <c r="S682" i="3"/>
  <c r="S683" i="3"/>
  <c r="S684" i="3"/>
  <c r="S685" i="3"/>
  <c r="S686" i="3"/>
  <c r="S687" i="3"/>
  <c r="S688" i="3"/>
  <c r="S689" i="3"/>
  <c r="S690" i="3"/>
  <c r="S691" i="3"/>
  <c r="S692" i="3"/>
  <c r="S693" i="3"/>
  <c r="S694" i="3"/>
  <c r="S695" i="3"/>
  <c r="S696" i="3"/>
  <c r="S697" i="3"/>
  <c r="S698" i="3"/>
  <c r="S699" i="3"/>
  <c r="S700" i="3"/>
  <c r="S701" i="3"/>
  <c r="S702" i="3"/>
  <c r="S703" i="3"/>
  <c r="S704" i="3"/>
  <c r="S705" i="3"/>
  <c r="S706" i="3"/>
  <c r="S707" i="3"/>
  <c r="S708" i="3"/>
  <c r="S709" i="3"/>
  <c r="S710" i="3"/>
  <c r="S711" i="3"/>
  <c r="S712" i="3"/>
  <c r="S713" i="3"/>
  <c r="S714" i="3"/>
  <c r="S715" i="3"/>
  <c r="S716" i="3"/>
  <c r="S717" i="3"/>
  <c r="S718" i="3"/>
  <c r="S719" i="3"/>
  <c r="S720" i="3"/>
  <c r="S721" i="3"/>
  <c r="S722" i="3"/>
  <c r="S723" i="3"/>
  <c r="S724" i="3"/>
  <c r="S725" i="3"/>
  <c r="S726" i="3"/>
  <c r="S727" i="3"/>
  <c r="S728" i="3"/>
  <c r="S729" i="3"/>
  <c r="S730" i="3"/>
  <c r="S731" i="3"/>
  <c r="S732" i="3"/>
  <c r="S733" i="3"/>
  <c r="S734" i="3"/>
  <c r="S735" i="3"/>
  <c r="S736" i="3"/>
  <c r="S737" i="3"/>
  <c r="S738" i="3"/>
  <c r="S739" i="3"/>
  <c r="S740" i="3"/>
  <c r="S741" i="3"/>
  <c r="S742" i="3"/>
  <c r="S743" i="3"/>
  <c r="S744" i="3"/>
  <c r="S745" i="3"/>
  <c r="S746" i="3"/>
  <c r="S747" i="3"/>
  <c r="S748" i="3"/>
  <c r="S749" i="3"/>
  <c r="S750" i="3"/>
  <c r="S751" i="3"/>
  <c r="S752" i="3"/>
  <c r="S753" i="3"/>
  <c r="S754" i="3"/>
  <c r="S755" i="3"/>
  <c r="S756" i="3"/>
  <c r="S757" i="3"/>
  <c r="S758" i="3"/>
  <c r="S759" i="3"/>
  <c r="S760" i="3"/>
  <c r="S761" i="3"/>
  <c r="S762" i="3"/>
  <c r="S763" i="3"/>
  <c r="S764" i="3"/>
  <c r="S765" i="3"/>
  <c r="S766" i="3"/>
  <c r="S767" i="3"/>
  <c r="S768" i="3"/>
  <c r="S769" i="3"/>
  <c r="S770" i="3"/>
  <c r="S771" i="3"/>
  <c r="S772" i="3"/>
  <c r="S773" i="3"/>
  <c r="S774" i="3"/>
  <c r="S775" i="3"/>
  <c r="S776" i="3"/>
  <c r="S777" i="3"/>
  <c r="S778" i="3"/>
  <c r="S779" i="3"/>
  <c r="S780" i="3"/>
  <c r="S781" i="3"/>
  <c r="S782" i="3"/>
  <c r="S783" i="3"/>
  <c r="S784" i="3"/>
  <c r="S785" i="3"/>
  <c r="S786" i="3"/>
  <c r="S787" i="3"/>
  <c r="S788" i="3"/>
  <c r="S789" i="3"/>
  <c r="S790" i="3"/>
  <c r="S791" i="3"/>
  <c r="S792" i="3"/>
  <c r="S793" i="3"/>
  <c r="S794" i="3"/>
  <c r="S795" i="3"/>
  <c r="S796" i="3"/>
  <c r="S797" i="3"/>
  <c r="S798" i="3"/>
  <c r="S799" i="3"/>
  <c r="S800" i="3"/>
  <c r="S801" i="3"/>
  <c r="S802" i="3"/>
  <c r="S803" i="3"/>
  <c r="S804" i="3"/>
  <c r="S805" i="3"/>
  <c r="S806" i="3"/>
  <c r="S807" i="3"/>
  <c r="S808" i="3"/>
  <c r="S809" i="3"/>
  <c r="S810" i="3"/>
  <c r="S811" i="3"/>
  <c r="S812" i="3"/>
  <c r="S813" i="3"/>
  <c r="S814" i="3"/>
  <c r="S815" i="3"/>
  <c r="S816" i="3"/>
  <c r="S817" i="3"/>
  <c r="S818" i="3"/>
  <c r="S819" i="3"/>
  <c r="S820" i="3"/>
  <c r="S821" i="3"/>
  <c r="S822" i="3"/>
  <c r="S823" i="3"/>
  <c r="S824" i="3"/>
  <c r="S825" i="3"/>
  <c r="S826" i="3"/>
  <c r="S827" i="3"/>
  <c r="S828" i="3"/>
  <c r="S829" i="3"/>
  <c r="S830" i="3"/>
  <c r="S831" i="3"/>
  <c r="S832" i="3"/>
  <c r="S833" i="3"/>
  <c r="S834" i="3"/>
  <c r="S835" i="3"/>
  <c r="S836" i="3"/>
  <c r="S837" i="3"/>
  <c r="S838" i="3"/>
  <c r="S839" i="3"/>
  <c r="S840" i="3"/>
  <c r="S841" i="3"/>
  <c r="S842" i="3"/>
  <c r="S843" i="3"/>
  <c r="S844" i="3"/>
  <c r="S845" i="3"/>
  <c r="S846" i="3"/>
  <c r="S847" i="3"/>
  <c r="S848" i="3"/>
  <c r="S849" i="3"/>
  <c r="S850" i="3"/>
  <c r="S851" i="3"/>
  <c r="S852" i="3"/>
  <c r="S853" i="3"/>
  <c r="S854" i="3"/>
  <c r="S855" i="3"/>
  <c r="S856" i="3"/>
  <c r="S857" i="3"/>
  <c r="S858" i="3"/>
  <c r="S859" i="3"/>
  <c r="S860" i="3"/>
  <c r="S861" i="3"/>
  <c r="S862" i="3"/>
  <c r="S863" i="3"/>
  <c r="S864" i="3"/>
  <c r="S865" i="3"/>
  <c r="S866" i="3"/>
  <c r="S867" i="3"/>
  <c r="S868" i="3"/>
  <c r="S869" i="3"/>
  <c r="S870" i="3"/>
  <c r="S871" i="3"/>
  <c r="S872" i="3"/>
  <c r="S873" i="3"/>
  <c r="S874" i="3"/>
  <c r="S875" i="3"/>
  <c r="S876" i="3"/>
  <c r="S877" i="3"/>
  <c r="S878" i="3"/>
  <c r="S879" i="3"/>
  <c r="S880" i="3"/>
  <c r="S881" i="3"/>
  <c r="S882" i="3"/>
  <c r="S883" i="3"/>
  <c r="S884" i="3"/>
  <c r="S885" i="3"/>
  <c r="S886" i="3"/>
  <c r="S887" i="3"/>
  <c r="S888" i="3"/>
  <c r="S889" i="3"/>
  <c r="S890" i="3"/>
  <c r="S891" i="3"/>
  <c r="S892" i="3"/>
  <c r="S893" i="3"/>
  <c r="S894" i="3"/>
  <c r="S895" i="3"/>
  <c r="S896" i="3"/>
  <c r="S897" i="3"/>
  <c r="S898" i="3"/>
  <c r="S899" i="3"/>
  <c r="S900" i="3"/>
  <c r="S901" i="3"/>
  <c r="S902" i="3"/>
  <c r="S903" i="3"/>
  <c r="S904" i="3"/>
  <c r="S905" i="3"/>
  <c r="S906" i="3"/>
  <c r="S907" i="3"/>
  <c r="S908" i="3"/>
  <c r="S909" i="3"/>
  <c r="S910" i="3"/>
  <c r="S911" i="3"/>
  <c r="S912" i="3"/>
  <c r="S913" i="3"/>
  <c r="S914" i="3"/>
  <c r="S915" i="3"/>
  <c r="S916" i="3"/>
  <c r="S917" i="3"/>
  <c r="S918" i="3"/>
  <c r="S919" i="3"/>
  <c r="S920" i="3"/>
  <c r="S921" i="3"/>
  <c r="S922" i="3"/>
  <c r="S923" i="3"/>
  <c r="S924" i="3"/>
  <c r="S925" i="3"/>
  <c r="S926" i="3"/>
  <c r="S927" i="3"/>
  <c r="S928" i="3"/>
  <c r="S929" i="3"/>
  <c r="S930" i="3"/>
  <c r="S931" i="3"/>
  <c r="S932" i="3"/>
  <c r="S933" i="3"/>
  <c r="S934" i="3"/>
  <c r="S935" i="3"/>
  <c r="S936" i="3"/>
  <c r="S937" i="3"/>
  <c r="S938" i="3"/>
  <c r="S939" i="3"/>
  <c r="S940" i="3"/>
  <c r="S941" i="3"/>
  <c r="S942" i="3"/>
  <c r="S943" i="3"/>
  <c r="S944" i="3"/>
  <c r="S945" i="3"/>
  <c r="S946" i="3"/>
  <c r="S947" i="3"/>
  <c r="S948" i="3"/>
  <c r="S949" i="3"/>
  <c r="S950" i="3"/>
  <c r="S951" i="3"/>
  <c r="S952" i="3"/>
  <c r="S953" i="3"/>
  <c r="S954" i="3"/>
  <c r="S955" i="3"/>
  <c r="S956" i="3"/>
  <c r="S957" i="3"/>
  <c r="S958" i="3"/>
  <c r="S959" i="3"/>
  <c r="S960" i="3"/>
  <c r="S961" i="3"/>
  <c r="S962" i="3"/>
  <c r="S963" i="3"/>
  <c r="S964" i="3"/>
  <c r="S965" i="3"/>
  <c r="S966" i="3"/>
  <c r="S967" i="3"/>
  <c r="S968" i="3"/>
  <c r="S969" i="3"/>
  <c r="S970" i="3"/>
  <c r="S971" i="3"/>
  <c r="S972" i="3"/>
  <c r="S973" i="3"/>
  <c r="S974" i="3"/>
  <c r="S975" i="3"/>
  <c r="S976" i="3"/>
  <c r="S977" i="3"/>
  <c r="S978" i="3"/>
  <c r="S979" i="3"/>
  <c r="S980" i="3"/>
  <c r="S981" i="3"/>
  <c r="S982" i="3"/>
  <c r="S983" i="3"/>
  <c r="S984" i="3"/>
  <c r="S985" i="3"/>
  <c r="S986" i="3"/>
  <c r="S987" i="3"/>
  <c r="S988" i="3"/>
  <c r="S989" i="3"/>
  <c r="S990" i="3"/>
  <c r="S991" i="3"/>
  <c r="S992" i="3"/>
  <c r="S993" i="3"/>
  <c r="S994" i="3"/>
  <c r="S995" i="3"/>
  <c r="S996" i="3"/>
  <c r="S997" i="3"/>
  <c r="S998" i="3"/>
  <c r="S999" i="3"/>
  <c r="S1000" i="3"/>
  <c r="S1001" i="3"/>
  <c r="S1002" i="3"/>
  <c r="S1003" i="3"/>
  <c r="S1004" i="3"/>
  <c r="S1005" i="3"/>
  <c r="S1006" i="3"/>
  <c r="S1007" i="3"/>
  <c r="S1008" i="3"/>
  <c r="S1009" i="3"/>
  <c r="S1010" i="3"/>
  <c r="S1011" i="3"/>
  <c r="S1012" i="3"/>
  <c r="S1013" i="3"/>
  <c r="S1014" i="3"/>
  <c r="S1015" i="3"/>
  <c r="S1016" i="3"/>
  <c r="S1017" i="3"/>
  <c r="S1018" i="3"/>
  <c r="S1019" i="3"/>
  <c r="S1020" i="3"/>
  <c r="S1021" i="3"/>
  <c r="S1022" i="3"/>
  <c r="S1023" i="3"/>
  <c r="S1024" i="3"/>
  <c r="S1025" i="3"/>
  <c r="S1026" i="3"/>
  <c r="S1027" i="3"/>
  <c r="K28" i="7"/>
  <c r="F36" i="6" s="1"/>
  <c r="K29" i="7"/>
  <c r="F37" i="6" s="1"/>
  <c r="K32" i="7"/>
  <c r="F40" i="6" s="1"/>
  <c r="K34" i="7"/>
  <c r="F42" i="6" s="1"/>
  <c r="K41" i="7"/>
  <c r="K44" i="7"/>
  <c r="K64" i="7"/>
  <c r="K84" i="7"/>
  <c r="K108" i="7"/>
  <c r="K128" i="7"/>
  <c r="K164" i="7"/>
  <c r="K196" i="7"/>
  <c r="J35" i="7"/>
  <c r="J37" i="7"/>
  <c r="J36" i="7"/>
  <c r="J34" i="7"/>
  <c r="E42" i="6" s="1"/>
  <c r="K38" i="7"/>
  <c r="J38" i="7"/>
  <c r="K31" i="7"/>
  <c r="F39" i="6" s="1"/>
  <c r="J31" i="7"/>
  <c r="E39" i="6" s="1"/>
  <c r="J28" i="7"/>
  <c r="E36" i="6" s="1"/>
  <c r="J29" i="7"/>
  <c r="E37" i="6" s="1"/>
  <c r="K30" i="7"/>
  <c r="F38" i="6" s="1"/>
  <c r="J30" i="7"/>
  <c r="E38" i="6" s="1"/>
  <c r="J41" i="7"/>
  <c r="K33" i="7"/>
  <c r="F41" i="6" s="1"/>
  <c r="J33" i="7"/>
  <c r="E41" i="6" s="1"/>
  <c r="J32" i="7"/>
  <c r="E40" i="6" s="1"/>
  <c r="J40" i="7"/>
  <c r="J27" i="7"/>
  <c r="E35" i="6" s="1"/>
  <c r="K39" i="7"/>
  <c r="J39" i="7"/>
  <c r="J26" i="7"/>
  <c r="AC8" i="1"/>
  <c r="AC9" i="1"/>
  <c r="AE51" i="2"/>
  <c r="V51" i="2" s="1"/>
  <c r="AF51" i="2"/>
  <c r="AE52" i="2"/>
  <c r="V52" i="2" s="1"/>
  <c r="AF52" i="2"/>
  <c r="AE50" i="2"/>
  <c r="AF50" i="2"/>
  <c r="AE49" i="2"/>
  <c r="AF49" i="2"/>
  <c r="V49" i="2"/>
  <c r="AE48" i="2"/>
  <c r="AF48" i="2"/>
  <c r="AE47" i="2"/>
  <c r="V47" i="2"/>
  <c r="AF47" i="2"/>
  <c r="AE46" i="2"/>
  <c r="AF46" i="2"/>
  <c r="AE45" i="2"/>
  <c r="AF45" i="2"/>
  <c r="AE44" i="2"/>
  <c r="AF44" i="2"/>
  <c r="V44" i="2" s="1"/>
  <c r="AE43" i="2"/>
  <c r="AF43" i="2"/>
  <c r="R8" i="1"/>
  <c r="AE42" i="2"/>
  <c r="AF42" i="2"/>
  <c r="AE40" i="2"/>
  <c r="AF40" i="2"/>
  <c r="AE39" i="2"/>
  <c r="V39" i="2" s="1"/>
  <c r="AF39" i="2"/>
  <c r="AE38" i="2"/>
  <c r="AF38" i="2"/>
  <c r="AE37" i="2"/>
  <c r="AF37" i="2"/>
  <c r="AE36" i="2"/>
  <c r="V36" i="2" s="1"/>
  <c r="AF36" i="2"/>
  <c r="AE34" i="2"/>
  <c r="V34" i="2" s="1"/>
  <c r="AF34" i="2"/>
  <c r="AE29" i="2"/>
  <c r="V29" i="2"/>
  <c r="AF29" i="2"/>
  <c r="D31" i="11"/>
  <c r="AE56" i="2"/>
  <c r="V56" i="2" s="1"/>
  <c r="AF56" i="2"/>
  <c r="AE26" i="2"/>
  <c r="W8" i="1" s="1"/>
  <c r="AF26" i="2"/>
  <c r="AE54" i="2"/>
  <c r="AF54" i="2"/>
  <c r="AE53" i="2"/>
  <c r="V53" i="2" s="1"/>
  <c r="W53" i="2" s="1"/>
  <c r="AF53" i="2"/>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K42" i="7"/>
  <c r="K43" i="7"/>
  <c r="K46" i="7"/>
  <c r="K49" i="7"/>
  <c r="K50" i="7"/>
  <c r="K54" i="7"/>
  <c r="K55" i="7"/>
  <c r="K58" i="7"/>
  <c r="K59" i="7"/>
  <c r="K61" i="7"/>
  <c r="K65" i="7"/>
  <c r="K66" i="7"/>
  <c r="K67" i="7"/>
  <c r="K73" i="7"/>
  <c r="K75" i="7"/>
  <c r="K77" i="7"/>
  <c r="K78" i="7"/>
  <c r="K79" i="7"/>
  <c r="K81" i="7"/>
  <c r="K83" i="7"/>
  <c r="K86" i="7"/>
  <c r="K89" i="7"/>
  <c r="K90" i="7"/>
  <c r="K91" i="7"/>
  <c r="K93" i="7"/>
  <c r="K95" i="7"/>
  <c r="K97" i="7"/>
  <c r="K101" i="7"/>
  <c r="K102" i="7"/>
  <c r="K105" i="7"/>
  <c r="K109" i="7"/>
  <c r="K110" i="7"/>
  <c r="K111" i="7"/>
  <c r="K115" i="7"/>
  <c r="K117" i="7"/>
  <c r="K119" i="7"/>
  <c r="K121" i="7"/>
  <c r="K122" i="7"/>
  <c r="K125" i="7"/>
  <c r="K127" i="7"/>
  <c r="K131" i="7"/>
  <c r="K133" i="7"/>
  <c r="K134" i="7"/>
  <c r="K135" i="7"/>
  <c r="K139" i="7"/>
  <c r="K141" i="7"/>
  <c r="K142" i="7"/>
  <c r="K143" i="7"/>
  <c r="K145" i="7"/>
  <c r="K147" i="7"/>
  <c r="K149" i="7"/>
  <c r="K150" i="7"/>
  <c r="K153" i="7"/>
  <c r="K155" i="7"/>
  <c r="K158" i="7"/>
  <c r="K159" i="7"/>
  <c r="K161" i="7"/>
  <c r="K163" i="7"/>
  <c r="K166" i="7"/>
  <c r="K167" i="7"/>
  <c r="K169" i="7"/>
  <c r="K175" i="7"/>
  <c r="K177" i="7"/>
  <c r="K178" i="7"/>
  <c r="K179" i="7"/>
  <c r="K181" i="7"/>
  <c r="K183" i="7"/>
  <c r="K186" i="7"/>
  <c r="K189" i="7"/>
  <c r="K190" i="7"/>
  <c r="K191" i="7"/>
  <c r="K193" i="7"/>
  <c r="K195" i="7"/>
  <c r="K198" i="7"/>
  <c r="K199" i="7"/>
  <c r="K201" i="7"/>
  <c r="K202"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Y29" i="11"/>
  <c r="Y34" i="11"/>
  <c r="Y36" i="11"/>
  <c r="Y37" i="11"/>
  <c r="Y38" i="11"/>
  <c r="Y44" i="11"/>
  <c r="Y49" i="11"/>
  <c r="Y52" i="11"/>
  <c r="Y58" i="11"/>
  <c r="Y65" i="11"/>
  <c r="Y66" i="11"/>
  <c r="Y68" i="11"/>
  <c r="Y70" i="11"/>
  <c r="Y77" i="11"/>
  <c r="Y79" i="11"/>
  <c r="Y86" i="11"/>
  <c r="Y88" i="11"/>
  <c r="Y92" i="11"/>
  <c r="Y93" i="11"/>
  <c r="Y100" i="11"/>
  <c r="Y104" i="11"/>
  <c r="Y107" i="11"/>
  <c r="Y113" i="11"/>
  <c r="Y114" i="11"/>
  <c r="Y118" i="11"/>
  <c r="Y119" i="11"/>
  <c r="Y120" i="11"/>
  <c r="Y122" i="11"/>
  <c r="Y124" i="11"/>
  <c r="Y125" i="11"/>
  <c r="P3" i="3"/>
  <c r="U3" i="3" s="1"/>
  <c r="P4" i="3"/>
  <c r="P5" i="3"/>
  <c r="P6" i="3"/>
  <c r="Q6" i="3" s="1"/>
  <c r="P7" i="3"/>
  <c r="U7" i="3" s="1"/>
  <c r="P8" i="3"/>
  <c r="P9" i="3"/>
  <c r="P10" i="3"/>
  <c r="Q10" i="3" s="1"/>
  <c r="P11" i="3"/>
  <c r="U11" i="3" s="1"/>
  <c r="P13" i="3"/>
  <c r="P14" i="3"/>
  <c r="P15" i="3"/>
  <c r="Q15" i="3" s="1"/>
  <c r="P16" i="3"/>
  <c r="U16" i="3" s="1"/>
  <c r="P19" i="3"/>
  <c r="P20" i="3"/>
  <c r="Q20" i="3" s="1"/>
  <c r="P21" i="3"/>
  <c r="Q21" i="3" s="1"/>
  <c r="P22" i="3"/>
  <c r="Q22" i="3" s="1"/>
  <c r="P23" i="3"/>
  <c r="Q23" i="3" s="1"/>
  <c r="P24" i="3"/>
  <c r="Q24" i="3" s="1"/>
  <c r="P25" i="3"/>
  <c r="Q25" i="3" s="1"/>
  <c r="P26" i="3"/>
  <c r="Q26" i="3" s="1"/>
  <c r="P27" i="3"/>
  <c r="Q27" i="3" s="1"/>
  <c r="P28" i="3"/>
  <c r="Q28" i="3" s="1"/>
  <c r="P29" i="3"/>
  <c r="Q29" i="3" s="1"/>
  <c r="P30" i="3"/>
  <c r="Q30" i="3" s="1"/>
  <c r="P31" i="3"/>
  <c r="Q31" i="3" s="1"/>
  <c r="P32" i="3"/>
  <c r="Q32" i="3" s="1"/>
  <c r="P33" i="3"/>
  <c r="Q33" i="3" s="1"/>
  <c r="P34" i="3"/>
  <c r="Q34" i="3" s="1"/>
  <c r="P35" i="3"/>
  <c r="P36" i="3"/>
  <c r="Q36" i="3" s="1"/>
  <c r="P37" i="3"/>
  <c r="P38" i="3"/>
  <c r="Q38" i="3" s="1"/>
  <c r="P39" i="3"/>
  <c r="U39" i="3" s="1"/>
  <c r="P40" i="3"/>
  <c r="P41" i="3"/>
  <c r="P42" i="3"/>
  <c r="P43" i="3"/>
  <c r="Q43" i="3" s="1"/>
  <c r="P44" i="3"/>
  <c r="U44" i="3" s="1"/>
  <c r="P45" i="3"/>
  <c r="P46" i="3"/>
  <c r="Q46" i="3" s="1"/>
  <c r="P47" i="3"/>
  <c r="Q47" i="3" s="1"/>
  <c r="P48" i="3"/>
  <c r="U48" i="3" s="1"/>
  <c r="P49" i="3"/>
  <c r="P50" i="3"/>
  <c r="Q50" i="3" s="1"/>
  <c r="P51" i="3"/>
  <c r="Q51" i="3" s="1"/>
  <c r="P52" i="3"/>
  <c r="Q52" i="3" s="1"/>
  <c r="P53" i="3"/>
  <c r="P54" i="3"/>
  <c r="Q54" i="3" s="1"/>
  <c r="P55" i="3"/>
  <c r="Q55" i="3" s="1"/>
  <c r="P56" i="3"/>
  <c r="U56" i="3" s="1"/>
  <c r="P57" i="3"/>
  <c r="P58" i="3"/>
  <c r="Q58" i="3" s="1"/>
  <c r="P59" i="3"/>
  <c r="Q59" i="3" s="1"/>
  <c r="P60" i="3"/>
  <c r="Q60" i="3" s="1"/>
  <c r="P61" i="3"/>
  <c r="P62" i="3"/>
  <c r="Q62" i="3" s="1"/>
  <c r="P63" i="3"/>
  <c r="P64" i="3"/>
  <c r="Q64" i="3" s="1"/>
  <c r="P65" i="3"/>
  <c r="P66" i="3"/>
  <c r="Q66" i="3" s="1"/>
  <c r="P67" i="3"/>
  <c r="P68" i="3"/>
  <c r="Q68" i="3" s="1"/>
  <c r="P69" i="3"/>
  <c r="P70" i="3"/>
  <c r="Q70" i="3" s="1"/>
  <c r="P71" i="3"/>
  <c r="U71" i="3" s="1"/>
  <c r="P72" i="3"/>
  <c r="U72" i="3" s="1"/>
  <c r="P73" i="3"/>
  <c r="P74" i="3"/>
  <c r="Q74" i="3" s="1"/>
  <c r="P75" i="3"/>
  <c r="U75" i="3" s="1"/>
  <c r="P77" i="3"/>
  <c r="P78" i="3"/>
  <c r="P79" i="3"/>
  <c r="P80" i="3"/>
  <c r="U80" i="3" s="1"/>
  <c r="P81" i="3"/>
  <c r="U81" i="3" s="1"/>
  <c r="P82" i="3"/>
  <c r="P83" i="3"/>
  <c r="Q83" i="3" s="1"/>
  <c r="P84" i="3"/>
  <c r="Q84" i="3" s="1"/>
  <c r="P85" i="3"/>
  <c r="U85" i="3" s="1"/>
  <c r="P86" i="3"/>
  <c r="P87" i="3"/>
  <c r="Q87" i="3" s="1"/>
  <c r="P88" i="3"/>
  <c r="Q88" i="3" s="1"/>
  <c r="P89" i="3"/>
  <c r="Q89" i="3" s="1"/>
  <c r="P90" i="3"/>
  <c r="Q90" i="3" s="1"/>
  <c r="P91" i="3"/>
  <c r="Q91" i="3" s="1"/>
  <c r="P92" i="3"/>
  <c r="U92" i="3" s="1"/>
  <c r="P93" i="3"/>
  <c r="U93" i="3" s="1"/>
  <c r="P94" i="3"/>
  <c r="Q94" i="3" s="1"/>
  <c r="P95" i="3"/>
  <c r="P96" i="3"/>
  <c r="Q96" i="3" s="1"/>
  <c r="P98" i="3"/>
  <c r="P99" i="3"/>
  <c r="Q99" i="3" s="1"/>
  <c r="P100" i="3"/>
  <c r="P101" i="3"/>
  <c r="Q101" i="3" s="1"/>
  <c r="P102" i="3"/>
  <c r="P103" i="3"/>
  <c r="Q103" i="3" s="1"/>
  <c r="P104" i="3"/>
  <c r="U104" i="3" s="1"/>
  <c r="P105" i="3"/>
  <c r="P106" i="3"/>
  <c r="U106" i="3" s="1"/>
  <c r="P107" i="3"/>
  <c r="Q107" i="3" s="1"/>
  <c r="P108" i="3"/>
  <c r="U108" i="3" s="1"/>
  <c r="P109" i="3"/>
  <c r="P110" i="3"/>
  <c r="P111" i="3"/>
  <c r="U111" i="3" s="1"/>
  <c r="P112" i="3"/>
  <c r="Q112" i="3" s="1"/>
  <c r="P113" i="3"/>
  <c r="U113" i="3" s="1"/>
  <c r="P114" i="3"/>
  <c r="Q114" i="3" s="1"/>
  <c r="P115" i="3"/>
  <c r="Q115" i="3" s="1"/>
  <c r="P116" i="3"/>
  <c r="U116" i="3" s="1"/>
  <c r="P117" i="3"/>
  <c r="U117" i="3" s="1"/>
  <c r="P118" i="3"/>
  <c r="U118" i="3" s="1"/>
  <c r="P119" i="3"/>
  <c r="Q119" i="3" s="1"/>
  <c r="P120" i="3"/>
  <c r="Q120" i="3" s="1"/>
  <c r="P121" i="3"/>
  <c r="U121" i="3" s="1"/>
  <c r="P122" i="3"/>
  <c r="P123" i="3"/>
  <c r="Q123" i="3" s="1"/>
  <c r="P124" i="3"/>
  <c r="Q124" i="3" s="1"/>
  <c r="P125" i="3"/>
  <c r="U125" i="3" s="1"/>
  <c r="P126" i="3"/>
  <c r="U126" i="3" s="1"/>
  <c r="P127" i="3"/>
  <c r="Q127" i="3" s="1"/>
  <c r="P128" i="3"/>
  <c r="P129" i="3"/>
  <c r="P130" i="3"/>
  <c r="Q130" i="3" s="1"/>
  <c r="P131" i="3"/>
  <c r="Q131" i="3" s="1"/>
  <c r="P132" i="3"/>
  <c r="Q132" i="3" s="1"/>
  <c r="P133" i="3"/>
  <c r="P134" i="3"/>
  <c r="Q134" i="3" s="1"/>
  <c r="P135" i="3"/>
  <c r="Q135" i="3" s="1"/>
  <c r="P136" i="3"/>
  <c r="U136" i="3" s="1"/>
  <c r="P137" i="3"/>
  <c r="P138" i="3"/>
  <c r="Q138" i="3" s="1"/>
  <c r="P139" i="3"/>
  <c r="Q139" i="3" s="1"/>
  <c r="P140" i="3"/>
  <c r="U140" i="3" s="1"/>
  <c r="P141" i="3"/>
  <c r="P142" i="3"/>
  <c r="Q142" i="3" s="1"/>
  <c r="P143" i="3"/>
  <c r="Q143" i="3" s="1"/>
  <c r="P144" i="3"/>
  <c r="U144" i="3" s="1"/>
  <c r="P145" i="3"/>
  <c r="P146" i="3"/>
  <c r="Q146" i="3" s="1"/>
  <c r="P147" i="3"/>
  <c r="Q147" i="3" s="1"/>
  <c r="P148" i="3"/>
  <c r="U148" i="3" s="1"/>
  <c r="P149" i="3"/>
  <c r="P150" i="3"/>
  <c r="Q150" i="3" s="1"/>
  <c r="P151" i="3"/>
  <c r="Q151" i="3" s="1"/>
  <c r="P152" i="3"/>
  <c r="U152" i="3" s="1"/>
  <c r="P153" i="3"/>
  <c r="P154" i="3"/>
  <c r="Q154" i="3" s="1"/>
  <c r="P155" i="3"/>
  <c r="Q155" i="3" s="1"/>
  <c r="P156" i="3"/>
  <c r="U156" i="3" s="1"/>
  <c r="P157" i="3"/>
  <c r="P158" i="3"/>
  <c r="Q158" i="3" s="1"/>
  <c r="P159" i="3"/>
  <c r="Q159" i="3" s="1"/>
  <c r="P160" i="3"/>
  <c r="U160" i="3" s="1"/>
  <c r="P161" i="3"/>
  <c r="P162" i="3"/>
  <c r="Q162" i="3" s="1"/>
  <c r="P163" i="3"/>
  <c r="Q163" i="3" s="1"/>
  <c r="P164" i="3"/>
  <c r="U164" i="3" s="1"/>
  <c r="P165" i="3"/>
  <c r="P166" i="3"/>
  <c r="Q166" i="3" s="1"/>
  <c r="P167" i="3"/>
  <c r="Q167" i="3" s="1"/>
  <c r="P168" i="3"/>
  <c r="U168" i="3" s="1"/>
  <c r="P169" i="3"/>
  <c r="P170" i="3"/>
  <c r="Q170" i="3" s="1"/>
  <c r="P171" i="3"/>
  <c r="Q171" i="3" s="1"/>
  <c r="P172" i="3"/>
  <c r="U172" i="3" s="1"/>
  <c r="P173" i="3"/>
  <c r="P174" i="3"/>
  <c r="Q174" i="3" s="1"/>
  <c r="P175" i="3"/>
  <c r="Q175" i="3" s="1"/>
  <c r="P176" i="3"/>
  <c r="U176" i="3" s="1"/>
  <c r="P177" i="3"/>
  <c r="P178" i="3"/>
  <c r="Q178" i="3" s="1"/>
  <c r="P179" i="3"/>
  <c r="Q179" i="3" s="1"/>
  <c r="P180" i="3"/>
  <c r="U180" i="3" s="1"/>
  <c r="P181" i="3"/>
  <c r="P182" i="3"/>
  <c r="Q182" i="3" s="1"/>
  <c r="P183" i="3"/>
  <c r="Q183" i="3" s="1"/>
  <c r="P184" i="3"/>
  <c r="U184" i="3" s="1"/>
  <c r="P185" i="3"/>
  <c r="P186" i="3"/>
  <c r="Q186" i="3" s="1"/>
  <c r="P187" i="3"/>
  <c r="U187" i="3" s="1"/>
  <c r="P188" i="3"/>
  <c r="P189" i="3"/>
  <c r="Q189" i="3" s="1"/>
  <c r="P190" i="3"/>
  <c r="Q190" i="3" s="1"/>
  <c r="P191" i="3"/>
  <c r="U191" i="3" s="1"/>
  <c r="P192" i="3"/>
  <c r="U192" i="3" s="1"/>
  <c r="P193" i="3"/>
  <c r="Q193" i="3" s="1"/>
  <c r="P194" i="3"/>
  <c r="U194" i="3" s="1"/>
  <c r="P195" i="3"/>
  <c r="Q195" i="3" s="1"/>
  <c r="P196" i="3"/>
  <c r="U196" i="3" s="1"/>
  <c r="P197" i="3"/>
  <c r="Q197" i="3" s="1"/>
  <c r="P198" i="3"/>
  <c r="Q198" i="3" s="1"/>
  <c r="P199" i="3"/>
  <c r="U199" i="3" s="1"/>
  <c r="P200" i="3"/>
  <c r="P201" i="3"/>
  <c r="Q201" i="3" s="1"/>
  <c r="P202" i="3"/>
  <c r="Q202" i="3" s="1"/>
  <c r="P203" i="3"/>
  <c r="U203" i="3" s="1"/>
  <c r="P204" i="3"/>
  <c r="U204" i="3" s="1"/>
  <c r="P205" i="3"/>
  <c r="Q205" i="3" s="1"/>
  <c r="P206" i="3"/>
  <c r="U206" i="3" s="1"/>
  <c r="P207" i="3"/>
  <c r="Q207" i="3" s="1"/>
  <c r="P208" i="3"/>
  <c r="Q208" i="3" s="1"/>
  <c r="P209" i="3"/>
  <c r="U209" i="3" s="1"/>
  <c r="P210" i="3"/>
  <c r="U210" i="3" s="1"/>
  <c r="P211" i="3"/>
  <c r="U211" i="3" s="1"/>
  <c r="P212" i="3"/>
  <c r="Q212" i="3" s="1"/>
  <c r="P213" i="3"/>
  <c r="U213" i="3" s="1"/>
  <c r="P214" i="3"/>
  <c r="U214" i="3" s="1"/>
  <c r="P215" i="3"/>
  <c r="U215" i="3" s="1"/>
  <c r="P216" i="3"/>
  <c r="Q216" i="3" s="1"/>
  <c r="P217" i="3"/>
  <c r="U217" i="3" s="1"/>
  <c r="P218" i="3"/>
  <c r="U218" i="3" s="1"/>
  <c r="P219" i="3"/>
  <c r="U219" i="3" s="1"/>
  <c r="P220" i="3"/>
  <c r="Q220" i="3" s="1"/>
  <c r="P221" i="3"/>
  <c r="U221" i="3" s="1"/>
  <c r="P222" i="3"/>
  <c r="Q222" i="3" s="1"/>
  <c r="P223" i="3"/>
  <c r="U223" i="3" s="1"/>
  <c r="P224" i="3"/>
  <c r="Q224" i="3" s="1"/>
  <c r="P225" i="3"/>
  <c r="U225" i="3" s="1"/>
  <c r="P226" i="3"/>
  <c r="U226" i="3" s="1"/>
  <c r="P227" i="3"/>
  <c r="U227" i="3" s="1"/>
  <c r="P228" i="3"/>
  <c r="Q228" i="3" s="1"/>
  <c r="P229" i="3"/>
  <c r="U229" i="3" s="1"/>
  <c r="P230" i="3"/>
  <c r="Q230" i="3" s="1"/>
  <c r="P231" i="3"/>
  <c r="U231" i="3" s="1"/>
  <c r="P232" i="3"/>
  <c r="Q232" i="3" s="1"/>
  <c r="P233" i="3"/>
  <c r="U233" i="3" s="1"/>
  <c r="P234" i="3"/>
  <c r="U234" i="3" s="1"/>
  <c r="P235" i="3"/>
  <c r="Q235" i="3" s="1"/>
  <c r="P236" i="3"/>
  <c r="Q236" i="3" s="1"/>
  <c r="P237" i="3"/>
  <c r="U237" i="3" s="1"/>
  <c r="P238" i="3"/>
  <c r="U238" i="3" s="1"/>
  <c r="P239" i="3"/>
  <c r="Q239" i="3" s="1"/>
  <c r="P240" i="3"/>
  <c r="Q240" i="3" s="1"/>
  <c r="P241" i="3"/>
  <c r="U241" i="3" s="1"/>
  <c r="P242" i="3"/>
  <c r="U242" i="3" s="1"/>
  <c r="P243" i="3"/>
  <c r="U243" i="3" s="1"/>
  <c r="P244" i="3"/>
  <c r="Q244" i="3" s="1"/>
  <c r="P245" i="3"/>
  <c r="U245" i="3" s="1"/>
  <c r="P246" i="3"/>
  <c r="U246" i="3" s="1"/>
  <c r="P247" i="3"/>
  <c r="Q247" i="3" s="1"/>
  <c r="P248" i="3"/>
  <c r="Q248" i="3" s="1"/>
  <c r="P249" i="3"/>
  <c r="U249" i="3" s="1"/>
  <c r="P250" i="3"/>
  <c r="U250" i="3" s="1"/>
  <c r="P251" i="3"/>
  <c r="Q251" i="3" s="1"/>
  <c r="P252" i="3"/>
  <c r="Q252" i="3" s="1"/>
  <c r="P253" i="3"/>
  <c r="U253" i="3" s="1"/>
  <c r="P254" i="3"/>
  <c r="U254" i="3" s="1"/>
  <c r="P255" i="3"/>
  <c r="Q255" i="3" s="1"/>
  <c r="P256" i="3"/>
  <c r="Q256" i="3" s="1"/>
  <c r="P257" i="3"/>
  <c r="U257" i="3" s="1"/>
  <c r="P258" i="3"/>
  <c r="Q258" i="3" s="1"/>
  <c r="P259" i="3"/>
  <c r="U259" i="3" s="1"/>
  <c r="P260" i="3"/>
  <c r="Q260" i="3" s="1"/>
  <c r="P261" i="3"/>
  <c r="U261" i="3" s="1"/>
  <c r="P262" i="3"/>
  <c r="Q262" i="3" s="1"/>
  <c r="P263" i="3"/>
  <c r="U263" i="3" s="1"/>
  <c r="P264" i="3"/>
  <c r="Q264" i="3" s="1"/>
  <c r="P265" i="3"/>
  <c r="U265" i="3" s="1"/>
  <c r="P266" i="3"/>
  <c r="U266" i="3" s="1"/>
  <c r="P267" i="3"/>
  <c r="Q267" i="3" s="1"/>
  <c r="P268" i="3"/>
  <c r="Q268" i="3" s="1"/>
  <c r="P269" i="3"/>
  <c r="U269" i="3" s="1"/>
  <c r="P270" i="3"/>
  <c r="U270" i="3" s="1"/>
  <c r="P271" i="3"/>
  <c r="U271" i="3" s="1"/>
  <c r="P272" i="3"/>
  <c r="Q272" i="3" s="1"/>
  <c r="P273" i="3"/>
  <c r="U273" i="3" s="1"/>
  <c r="P274" i="3"/>
  <c r="U274" i="3" s="1"/>
  <c r="P275" i="3"/>
  <c r="Q275" i="3" s="1"/>
  <c r="P276" i="3"/>
  <c r="Q276" i="3" s="1"/>
  <c r="P277" i="3"/>
  <c r="U277" i="3" s="1"/>
  <c r="P278" i="3"/>
  <c r="Q278" i="3" s="1"/>
  <c r="P279" i="3"/>
  <c r="U279" i="3" s="1"/>
  <c r="P280" i="3"/>
  <c r="Q280" i="3" s="1"/>
  <c r="P281" i="3"/>
  <c r="U281" i="3" s="1"/>
  <c r="P282" i="3"/>
  <c r="U282" i="3" s="1"/>
  <c r="P283" i="3"/>
  <c r="Q283" i="3" s="1"/>
  <c r="P284" i="3"/>
  <c r="Q284" i="3" s="1"/>
  <c r="P285" i="3"/>
  <c r="U285" i="3" s="1"/>
  <c r="P286" i="3"/>
  <c r="U286" i="3" s="1"/>
  <c r="P287" i="3"/>
  <c r="Q287" i="3" s="1"/>
  <c r="P288" i="3"/>
  <c r="Q288" i="3" s="1"/>
  <c r="P289" i="3"/>
  <c r="U289" i="3" s="1"/>
  <c r="P290" i="3"/>
  <c r="U290" i="3" s="1"/>
  <c r="P291" i="3"/>
  <c r="Q291" i="3" s="1"/>
  <c r="P292" i="3"/>
  <c r="Q292" i="3" s="1"/>
  <c r="P293" i="3"/>
  <c r="U293" i="3" s="1"/>
  <c r="P294" i="3"/>
  <c r="Q294" i="3" s="1"/>
  <c r="P295" i="3"/>
  <c r="U295" i="3" s="1"/>
  <c r="P296" i="3"/>
  <c r="Q296" i="3" s="1"/>
  <c r="P297" i="3"/>
  <c r="U297" i="3" s="1"/>
  <c r="P298" i="3"/>
  <c r="U298" i="3" s="1"/>
  <c r="P299" i="3"/>
  <c r="U299" i="3" s="1"/>
  <c r="P300" i="3"/>
  <c r="Q300" i="3" s="1"/>
  <c r="P301" i="3"/>
  <c r="U301" i="3" s="1"/>
  <c r="P302" i="3"/>
  <c r="U302" i="3" s="1"/>
  <c r="P303" i="3"/>
  <c r="U303" i="3" s="1"/>
  <c r="P304" i="3"/>
  <c r="Q304" i="3" s="1"/>
  <c r="P305" i="3"/>
  <c r="U305" i="3" s="1"/>
  <c r="P306" i="3"/>
  <c r="U306" i="3" s="1"/>
  <c r="P307" i="3"/>
  <c r="U307" i="3" s="1"/>
  <c r="P308" i="3"/>
  <c r="Q308" i="3" s="1"/>
  <c r="P309" i="3"/>
  <c r="U309" i="3" s="1"/>
  <c r="P310" i="3"/>
  <c r="Q310" i="3" s="1"/>
  <c r="P311" i="3"/>
  <c r="U311" i="3" s="1"/>
  <c r="P312" i="3"/>
  <c r="Q312" i="3" s="1"/>
  <c r="P313" i="3"/>
  <c r="Q313" i="3" s="1"/>
  <c r="P314" i="3"/>
  <c r="U314" i="3" s="1"/>
  <c r="P315" i="3"/>
  <c r="U315" i="3" s="1"/>
  <c r="P316" i="3"/>
  <c r="Q316" i="3" s="1"/>
  <c r="P317" i="3"/>
  <c r="U317" i="3" s="1"/>
  <c r="P318" i="3"/>
  <c r="U318" i="3" s="1"/>
  <c r="P319" i="3"/>
  <c r="Q319" i="3" s="1"/>
  <c r="P320" i="3"/>
  <c r="Q320" i="3" s="1"/>
  <c r="P321" i="3"/>
  <c r="U321" i="3" s="1"/>
  <c r="P322" i="3"/>
  <c r="Q322" i="3" s="1"/>
  <c r="P323" i="3"/>
  <c r="U323" i="3" s="1"/>
  <c r="P324" i="3"/>
  <c r="Q324" i="3" s="1"/>
  <c r="P325" i="3"/>
  <c r="U325" i="3" s="1"/>
  <c r="P326" i="3"/>
  <c r="U326" i="3" s="1"/>
  <c r="P327" i="3"/>
  <c r="Q327" i="3" s="1"/>
  <c r="P328" i="3"/>
  <c r="Q328" i="3" s="1"/>
  <c r="P329" i="3"/>
  <c r="U329" i="3" s="1"/>
  <c r="P330" i="3"/>
  <c r="Q330" i="3" s="1"/>
  <c r="P331" i="3"/>
  <c r="Q331" i="3" s="1"/>
  <c r="P332" i="3"/>
  <c r="Q332" i="3" s="1"/>
  <c r="P333" i="3"/>
  <c r="U333" i="3" s="1"/>
  <c r="P334" i="3"/>
  <c r="U334" i="3" s="1"/>
  <c r="P335" i="3"/>
  <c r="U335" i="3" s="1"/>
  <c r="P336" i="3"/>
  <c r="Q336" i="3" s="1"/>
  <c r="P337" i="3"/>
  <c r="Q337" i="3" s="1"/>
  <c r="P338" i="3"/>
  <c r="U338" i="3" s="1"/>
  <c r="P339" i="3"/>
  <c r="U339" i="3" s="1"/>
  <c r="P340" i="3"/>
  <c r="Q340" i="3" s="1"/>
  <c r="P341" i="3"/>
  <c r="U341" i="3" s="1"/>
  <c r="P342" i="3"/>
  <c r="U342" i="3" s="1"/>
  <c r="P343" i="3"/>
  <c r="U343" i="3" s="1"/>
  <c r="P344" i="3"/>
  <c r="Q344" i="3" s="1"/>
  <c r="P345" i="3"/>
  <c r="Q345" i="3" s="1"/>
  <c r="P346" i="3"/>
  <c r="U346" i="3" s="1"/>
  <c r="P347" i="3"/>
  <c r="U347" i="3" s="1"/>
  <c r="P348" i="3"/>
  <c r="Q348" i="3" s="1"/>
  <c r="P349" i="3"/>
  <c r="U349" i="3" s="1"/>
  <c r="P350" i="3"/>
  <c r="U350" i="3" s="1"/>
  <c r="P351" i="3"/>
  <c r="U351" i="3" s="1"/>
  <c r="P352" i="3"/>
  <c r="Q352" i="3" s="1"/>
  <c r="P353" i="3"/>
  <c r="Q353" i="3" s="1"/>
  <c r="P354" i="3"/>
  <c r="U354" i="3" s="1"/>
  <c r="P355" i="3"/>
  <c r="U355" i="3" s="1"/>
  <c r="P356" i="3"/>
  <c r="Q356" i="3" s="1"/>
  <c r="P357" i="3"/>
  <c r="Q357" i="3" s="1"/>
  <c r="P358" i="3"/>
  <c r="U358" i="3" s="1"/>
  <c r="P359" i="3"/>
  <c r="U359" i="3" s="1"/>
  <c r="P360" i="3"/>
  <c r="Q360" i="3" s="1"/>
  <c r="P361" i="3"/>
  <c r="Q361" i="3" s="1"/>
  <c r="P362" i="3"/>
  <c r="U362" i="3" s="1"/>
  <c r="P363" i="3"/>
  <c r="U363" i="3" s="1"/>
  <c r="P364" i="3"/>
  <c r="Q364" i="3" s="1"/>
  <c r="P365" i="3"/>
  <c r="Q365" i="3" s="1"/>
  <c r="P366" i="3"/>
  <c r="U366" i="3" s="1"/>
  <c r="P367" i="3"/>
  <c r="U367" i="3" s="1"/>
  <c r="P368" i="3"/>
  <c r="Q368" i="3" s="1"/>
  <c r="P369" i="3"/>
  <c r="Q369" i="3" s="1"/>
  <c r="P370" i="3"/>
  <c r="U370" i="3" s="1"/>
  <c r="P371" i="3"/>
  <c r="U371" i="3" s="1"/>
  <c r="P372" i="3"/>
  <c r="Q372" i="3" s="1"/>
  <c r="P373" i="3"/>
  <c r="Q373" i="3" s="1"/>
  <c r="P374" i="3"/>
  <c r="U374" i="3" s="1"/>
  <c r="P375" i="3"/>
  <c r="U375" i="3" s="1"/>
  <c r="P376" i="3"/>
  <c r="Q376" i="3" s="1"/>
  <c r="P377" i="3"/>
  <c r="P378" i="3"/>
  <c r="U378" i="3" s="1"/>
  <c r="P379" i="3"/>
  <c r="U379" i="3" s="1"/>
  <c r="P380" i="3"/>
  <c r="Q380" i="3" s="1"/>
  <c r="P381" i="3"/>
  <c r="Q381" i="3" s="1"/>
  <c r="P382" i="3"/>
  <c r="Q382" i="3" s="1"/>
  <c r="P383" i="3"/>
  <c r="U383" i="3" s="1"/>
  <c r="P384" i="3"/>
  <c r="Q384" i="3" s="1"/>
  <c r="P385" i="3"/>
  <c r="P386" i="3"/>
  <c r="Q386" i="3" s="1"/>
  <c r="P387" i="3"/>
  <c r="U387" i="3" s="1"/>
  <c r="P388" i="3"/>
  <c r="Q388" i="3" s="1"/>
  <c r="P389" i="3"/>
  <c r="P390" i="3"/>
  <c r="Q390" i="3" s="1"/>
  <c r="P391" i="3"/>
  <c r="U391" i="3" s="1"/>
  <c r="P392" i="3"/>
  <c r="Q392" i="3" s="1"/>
  <c r="P393" i="3"/>
  <c r="Q393" i="3" s="1"/>
  <c r="P394" i="3"/>
  <c r="Q394" i="3" s="1"/>
  <c r="P395" i="3"/>
  <c r="U395" i="3" s="1"/>
  <c r="P396" i="3"/>
  <c r="U396" i="3" s="1"/>
  <c r="P397" i="3"/>
  <c r="P398" i="3"/>
  <c r="Q398" i="3" s="1"/>
  <c r="P399" i="3"/>
  <c r="U399" i="3" s="1"/>
  <c r="P400" i="3"/>
  <c r="Q400" i="3" s="1"/>
  <c r="P401" i="3"/>
  <c r="U401" i="3" s="1"/>
  <c r="P402" i="3"/>
  <c r="Q402" i="3" s="1"/>
  <c r="P403" i="3"/>
  <c r="U403" i="3" s="1"/>
  <c r="P404" i="3"/>
  <c r="U404" i="3" s="1"/>
  <c r="P405" i="3"/>
  <c r="U405" i="3" s="1"/>
  <c r="P406" i="3"/>
  <c r="Q406" i="3" s="1"/>
  <c r="P407" i="3"/>
  <c r="U407" i="3" s="1"/>
  <c r="P408" i="3"/>
  <c r="U408" i="3" s="1"/>
  <c r="P409" i="3"/>
  <c r="U409" i="3" s="1"/>
  <c r="P410" i="3"/>
  <c r="Q410" i="3" s="1"/>
  <c r="P411" i="3"/>
  <c r="U411" i="3" s="1"/>
  <c r="P412" i="3"/>
  <c r="U412" i="3" s="1"/>
  <c r="P413" i="3"/>
  <c r="Q413" i="3" s="1"/>
  <c r="P414" i="3"/>
  <c r="Q414" i="3" s="1"/>
  <c r="P415" i="3"/>
  <c r="Q415" i="3" s="1"/>
  <c r="P416" i="3"/>
  <c r="U416" i="3" s="1"/>
  <c r="P417" i="3"/>
  <c r="U417" i="3" s="1"/>
  <c r="P418" i="3"/>
  <c r="Q418" i="3" s="1"/>
  <c r="P419" i="3"/>
  <c r="Q419" i="3" s="1"/>
  <c r="P420" i="3"/>
  <c r="Q420" i="3" s="1"/>
  <c r="P421" i="3"/>
  <c r="U421" i="3" s="1"/>
  <c r="P422" i="3"/>
  <c r="Q422" i="3" s="1"/>
  <c r="P423" i="3"/>
  <c r="U423" i="3" s="1"/>
  <c r="P424" i="3"/>
  <c r="Q424" i="3" s="1"/>
  <c r="P425" i="3"/>
  <c r="Q425" i="3" s="1"/>
  <c r="P426" i="3"/>
  <c r="Q426" i="3" s="1"/>
  <c r="P427" i="3"/>
  <c r="U427" i="3" s="1"/>
  <c r="P428" i="3"/>
  <c r="U428" i="3" s="1"/>
  <c r="P429" i="3"/>
  <c r="U429" i="3" s="1"/>
  <c r="P430" i="3"/>
  <c r="U430" i="3" s="1"/>
  <c r="P431" i="3"/>
  <c r="Q431" i="3" s="1"/>
  <c r="P432" i="3"/>
  <c r="U432" i="3" s="1"/>
  <c r="P433" i="3"/>
  <c r="P434" i="3"/>
  <c r="U434" i="3" s="1"/>
  <c r="P435" i="3"/>
  <c r="Q435" i="3" s="1"/>
  <c r="P436" i="3"/>
  <c r="Q436" i="3" s="1"/>
  <c r="P437" i="3"/>
  <c r="Q437" i="3" s="1"/>
  <c r="P438" i="3"/>
  <c r="Q438" i="3" s="1"/>
  <c r="P439" i="3"/>
  <c r="Q439" i="3" s="1"/>
  <c r="P440" i="3"/>
  <c r="Q440" i="3" s="1"/>
  <c r="P441" i="3"/>
  <c r="Q441" i="3" s="1"/>
  <c r="P442" i="3"/>
  <c r="Q442" i="3" s="1"/>
  <c r="P443" i="3"/>
  <c r="Q443" i="3" s="1"/>
  <c r="P444" i="3"/>
  <c r="U444" i="3" s="1"/>
  <c r="P445" i="3"/>
  <c r="U445" i="3" s="1"/>
  <c r="P446" i="3"/>
  <c r="U446" i="3" s="1"/>
  <c r="P447" i="3"/>
  <c r="U447" i="3" s="1"/>
  <c r="P448" i="3"/>
  <c r="Q448" i="3" s="1"/>
  <c r="P449" i="3"/>
  <c r="U449" i="3" s="1"/>
  <c r="P450" i="3"/>
  <c r="U450" i="3" s="1"/>
  <c r="P451" i="3"/>
  <c r="U451" i="3" s="1"/>
  <c r="P452" i="3"/>
  <c r="U452" i="3" s="1"/>
  <c r="P453" i="3"/>
  <c r="U453" i="3" s="1"/>
  <c r="P454" i="3"/>
  <c r="U454" i="3" s="1"/>
  <c r="P455" i="3"/>
  <c r="Q455" i="3" s="1"/>
  <c r="P456" i="3"/>
  <c r="U456" i="3" s="1"/>
  <c r="P457" i="3"/>
  <c r="U457" i="3" s="1"/>
  <c r="P458" i="3"/>
  <c r="U458" i="3" s="1"/>
  <c r="P459" i="3"/>
  <c r="Q459" i="3" s="1"/>
  <c r="P460" i="3"/>
  <c r="Q460" i="3" s="1"/>
  <c r="P461" i="3"/>
  <c r="U461" i="3" s="1"/>
  <c r="P462" i="3"/>
  <c r="U462" i="3" s="1"/>
  <c r="P463" i="3"/>
  <c r="U463" i="3" s="1"/>
  <c r="P464" i="3"/>
  <c r="Q464" i="3" s="1"/>
  <c r="P465" i="3"/>
  <c r="U465" i="3" s="1"/>
  <c r="P466" i="3"/>
  <c r="U466" i="3" s="1"/>
  <c r="P467" i="3"/>
  <c r="U467" i="3" s="1"/>
  <c r="P468" i="3"/>
  <c r="U468" i="3" s="1"/>
  <c r="P469" i="3"/>
  <c r="U469" i="3" s="1"/>
  <c r="P470" i="3"/>
  <c r="U470" i="3" s="1"/>
  <c r="P471" i="3"/>
  <c r="Q471" i="3" s="1"/>
  <c r="P472" i="3"/>
  <c r="U472" i="3" s="1"/>
  <c r="P473" i="3"/>
  <c r="Q473" i="3" s="1"/>
  <c r="P474" i="3"/>
  <c r="U474" i="3" s="1"/>
  <c r="P475" i="3"/>
  <c r="U475" i="3" s="1"/>
  <c r="P476" i="3"/>
  <c r="Q476" i="3" s="1"/>
  <c r="P477" i="3"/>
  <c r="Q477" i="3" s="1"/>
  <c r="P478" i="3"/>
  <c r="Q478" i="3" s="1"/>
  <c r="P479" i="3"/>
  <c r="U479" i="3" s="1"/>
  <c r="P480" i="3"/>
  <c r="U480" i="3" s="1"/>
  <c r="P481" i="3"/>
  <c r="U481" i="3" s="1"/>
  <c r="P482" i="3"/>
  <c r="Q482" i="3" s="1"/>
  <c r="P483" i="3"/>
  <c r="U483" i="3" s="1"/>
  <c r="P484" i="3"/>
  <c r="Q484" i="3" s="1"/>
  <c r="P485" i="3"/>
  <c r="U485" i="3" s="1"/>
  <c r="P486" i="3"/>
  <c r="U486" i="3" s="1"/>
  <c r="P487" i="3"/>
  <c r="U487" i="3" s="1"/>
  <c r="P488" i="3"/>
  <c r="U488" i="3" s="1"/>
  <c r="P489" i="3"/>
  <c r="U489" i="3" s="1"/>
  <c r="P490" i="3"/>
  <c r="U490" i="3" s="1"/>
  <c r="P491" i="3"/>
  <c r="Q491" i="3" s="1"/>
  <c r="P492" i="3"/>
  <c r="P493" i="3"/>
  <c r="Q493" i="3" s="1"/>
  <c r="P494" i="3"/>
  <c r="Q494" i="3" s="1"/>
  <c r="P495" i="3"/>
  <c r="U495" i="3" s="1"/>
  <c r="P496" i="3"/>
  <c r="U496" i="3" s="1"/>
  <c r="P497" i="3"/>
  <c r="U497" i="3" s="1"/>
  <c r="P498" i="3"/>
  <c r="P499" i="3"/>
  <c r="Q499" i="3" s="1"/>
  <c r="P500" i="3"/>
  <c r="Q500" i="3" s="1"/>
  <c r="P501" i="3"/>
  <c r="Q501" i="3" s="1"/>
  <c r="P502" i="3"/>
  <c r="U502" i="3" s="1"/>
  <c r="P503" i="3"/>
  <c r="U503" i="3" s="1"/>
  <c r="P504" i="3"/>
  <c r="U504" i="3" s="1"/>
  <c r="P505" i="3"/>
  <c r="U505" i="3" s="1"/>
  <c r="P506" i="3"/>
  <c r="Q506" i="3" s="1"/>
  <c r="P507" i="3"/>
  <c r="Q507" i="3" s="1"/>
  <c r="P508" i="3"/>
  <c r="Q508" i="3" s="1"/>
  <c r="P509" i="3"/>
  <c r="Q509" i="3" s="1"/>
  <c r="P510" i="3"/>
  <c r="Q510" i="3" s="1"/>
  <c r="P511" i="3"/>
  <c r="U511" i="3" s="1"/>
  <c r="P512" i="3"/>
  <c r="Q512" i="3" s="1"/>
  <c r="P513" i="3"/>
  <c r="U513" i="3" s="1"/>
  <c r="P514" i="3"/>
  <c r="U514" i="3" s="1"/>
  <c r="P515" i="3"/>
  <c r="U515" i="3" s="1"/>
  <c r="P516" i="3"/>
  <c r="Q516" i="3" s="1"/>
  <c r="P517" i="3"/>
  <c r="U517" i="3" s="1"/>
  <c r="P518" i="3"/>
  <c r="U518" i="3" s="1"/>
  <c r="P519" i="3"/>
  <c r="U519" i="3" s="1"/>
  <c r="P520" i="3"/>
  <c r="Q520" i="3" s="1"/>
  <c r="P521" i="3"/>
  <c r="U521" i="3" s="1"/>
  <c r="P522" i="3"/>
  <c r="Q522" i="3" s="1"/>
  <c r="P523" i="3"/>
  <c r="U523" i="3" s="1"/>
  <c r="P524" i="3"/>
  <c r="Q524" i="3" s="1"/>
  <c r="P525" i="3"/>
  <c r="U525" i="3" s="1"/>
  <c r="P526" i="3"/>
  <c r="U526" i="3" s="1"/>
  <c r="P527" i="3"/>
  <c r="U527" i="3" s="1"/>
  <c r="P528" i="3"/>
  <c r="U528" i="3" s="1"/>
  <c r="P529" i="3"/>
  <c r="U529" i="3" s="1"/>
  <c r="P530" i="3"/>
  <c r="P531" i="3"/>
  <c r="U531" i="3" s="1"/>
  <c r="P532" i="3"/>
  <c r="Q532" i="3" s="1"/>
  <c r="P533" i="3"/>
  <c r="Q533" i="3" s="1"/>
  <c r="P534" i="3"/>
  <c r="Q534" i="3" s="1"/>
  <c r="P535" i="3"/>
  <c r="U535" i="3" s="1"/>
  <c r="P536" i="3"/>
  <c r="U536" i="3" s="1"/>
  <c r="P537" i="3"/>
  <c r="Q537" i="3" s="1"/>
  <c r="P538" i="3"/>
  <c r="Q538" i="3" s="1"/>
  <c r="P539" i="3"/>
  <c r="U539" i="3" s="1"/>
  <c r="P540" i="3"/>
  <c r="U540" i="3" s="1"/>
  <c r="P541" i="3"/>
  <c r="Q541" i="3" s="1"/>
  <c r="P542" i="3"/>
  <c r="Q542" i="3" s="1"/>
  <c r="P543" i="3"/>
  <c r="U543" i="3" s="1"/>
  <c r="P544" i="3"/>
  <c r="U544" i="3" s="1"/>
  <c r="P545" i="3"/>
  <c r="Q545" i="3" s="1"/>
  <c r="P546" i="3"/>
  <c r="P547" i="3"/>
  <c r="Q547" i="3" s="1"/>
  <c r="P548" i="3"/>
  <c r="Q548" i="3" s="1"/>
  <c r="P549" i="3"/>
  <c r="Q549" i="3" s="1"/>
  <c r="P550" i="3"/>
  <c r="Q550" i="3" s="1"/>
  <c r="P551" i="3"/>
  <c r="U551" i="3" s="1"/>
  <c r="P552" i="3"/>
  <c r="U552" i="3" s="1"/>
  <c r="P553" i="3"/>
  <c r="U553" i="3" s="1"/>
  <c r="P554" i="3"/>
  <c r="Q554" i="3" s="1"/>
  <c r="P555" i="3"/>
  <c r="U555" i="3" s="1"/>
  <c r="P556" i="3"/>
  <c r="U556" i="3" s="1"/>
  <c r="P557" i="3"/>
  <c r="U557" i="3" s="1"/>
  <c r="P558" i="3"/>
  <c r="Q558" i="3" s="1"/>
  <c r="P559" i="3"/>
  <c r="U559" i="3" s="1"/>
  <c r="P560" i="3"/>
  <c r="U560" i="3" s="1"/>
  <c r="P561" i="3"/>
  <c r="Q561" i="3" s="1"/>
  <c r="P562" i="3"/>
  <c r="Q562" i="3" s="1"/>
  <c r="P563" i="3"/>
  <c r="Q563" i="3" s="1"/>
  <c r="P564" i="3"/>
  <c r="Q564" i="3" s="1"/>
  <c r="P565" i="3"/>
  <c r="U565" i="3" s="1"/>
  <c r="P566" i="3"/>
  <c r="Q566" i="3" s="1"/>
  <c r="P567" i="3"/>
  <c r="P568" i="3"/>
  <c r="U568" i="3" s="1"/>
  <c r="P569" i="3"/>
  <c r="Q569" i="3" s="1"/>
  <c r="P570" i="3"/>
  <c r="Q570" i="3" s="1"/>
  <c r="P571" i="3"/>
  <c r="U571" i="3" s="1"/>
  <c r="P572" i="3"/>
  <c r="U572" i="3" s="1"/>
  <c r="P573" i="3"/>
  <c r="U573" i="3" s="1"/>
  <c r="P574" i="3"/>
  <c r="Q574" i="3" s="1"/>
  <c r="P575" i="3"/>
  <c r="U575" i="3" s="1"/>
  <c r="P576" i="3"/>
  <c r="Q576" i="3" s="1"/>
  <c r="P577" i="3"/>
  <c r="U577" i="3" s="1"/>
  <c r="P578" i="3"/>
  <c r="P579" i="3"/>
  <c r="U579" i="3" s="1"/>
  <c r="P580" i="3"/>
  <c r="U580" i="3" s="1"/>
  <c r="P581" i="3"/>
  <c r="Q581" i="3" s="1"/>
  <c r="P582" i="3"/>
  <c r="Q582" i="3" s="1"/>
  <c r="P583" i="3"/>
  <c r="U583" i="3" s="1"/>
  <c r="P584" i="3"/>
  <c r="Q584" i="3" s="1"/>
  <c r="P585" i="3"/>
  <c r="U585" i="3" s="1"/>
  <c r="P586" i="3"/>
  <c r="Q586" i="3" s="1"/>
  <c r="P587" i="3"/>
  <c r="U587" i="3" s="1"/>
  <c r="P588" i="3"/>
  <c r="U588" i="3" s="1"/>
  <c r="P589" i="3"/>
  <c r="U589" i="3" s="1"/>
  <c r="P590" i="3"/>
  <c r="Q590" i="3" s="1"/>
  <c r="P591" i="3"/>
  <c r="U591" i="3" s="1"/>
  <c r="P592" i="3"/>
  <c r="Q592" i="3" s="1"/>
  <c r="P593" i="3"/>
  <c r="Q593" i="3" s="1"/>
  <c r="P594" i="3"/>
  <c r="Q594" i="3" s="1"/>
  <c r="P595" i="3"/>
  <c r="U595" i="3" s="1"/>
  <c r="P596" i="3"/>
  <c r="Q596" i="3" s="1"/>
  <c r="P597" i="3"/>
  <c r="U597" i="3" s="1"/>
  <c r="P598" i="3"/>
  <c r="Q598" i="3" s="1"/>
  <c r="P599" i="3"/>
  <c r="U599" i="3" s="1"/>
  <c r="P600" i="3"/>
  <c r="Q600" i="3" s="1"/>
  <c r="P601" i="3"/>
  <c r="U601" i="3" s="1"/>
  <c r="P602" i="3"/>
  <c r="Q602" i="3" s="1"/>
  <c r="P603" i="3"/>
  <c r="U603" i="3" s="1"/>
  <c r="P604" i="3"/>
  <c r="U604" i="3" s="1"/>
  <c r="P605" i="3"/>
  <c r="U605" i="3" s="1"/>
  <c r="P606" i="3"/>
  <c r="Q606" i="3" s="1"/>
  <c r="P607" i="3"/>
  <c r="U607" i="3" s="1"/>
  <c r="P608" i="3"/>
  <c r="U608" i="3" s="1"/>
  <c r="P609" i="3"/>
  <c r="U609" i="3" s="1"/>
  <c r="P610" i="3"/>
  <c r="Q610" i="3" s="1"/>
  <c r="P611" i="3"/>
  <c r="U611" i="3" s="1"/>
  <c r="P612" i="3"/>
  <c r="U612" i="3" s="1"/>
  <c r="P613" i="3"/>
  <c r="U613" i="3" s="1"/>
  <c r="P614" i="3"/>
  <c r="Q614" i="3" s="1"/>
  <c r="P615" i="3"/>
  <c r="U615" i="3" s="1"/>
  <c r="P616" i="3"/>
  <c r="U616" i="3" s="1"/>
  <c r="P617" i="3"/>
  <c r="U617" i="3" s="1"/>
  <c r="P618" i="3"/>
  <c r="U618" i="3" s="1"/>
  <c r="P619" i="3"/>
  <c r="P620" i="3"/>
  <c r="U620" i="3" s="1"/>
  <c r="P621" i="3"/>
  <c r="U621" i="3" s="1"/>
  <c r="P622" i="3"/>
  <c r="P623" i="3"/>
  <c r="U623" i="3" s="1"/>
  <c r="P624" i="3"/>
  <c r="Q624" i="3" s="1"/>
  <c r="P625" i="3"/>
  <c r="U625" i="3" s="1"/>
  <c r="P626" i="3"/>
  <c r="Q626" i="3" s="1"/>
  <c r="P627" i="3"/>
  <c r="U627" i="3" s="1"/>
  <c r="P628" i="3"/>
  <c r="U628" i="3" s="1"/>
  <c r="P629" i="3"/>
  <c r="U629" i="3" s="1"/>
  <c r="P630" i="3"/>
  <c r="Q630" i="3" s="1"/>
  <c r="P631" i="3"/>
  <c r="U631" i="3" s="1"/>
  <c r="P632" i="3"/>
  <c r="Q632" i="3" s="1"/>
  <c r="P633" i="3"/>
  <c r="U633" i="3" s="1"/>
  <c r="P634" i="3"/>
  <c r="Q634" i="3" s="1"/>
  <c r="P635" i="3"/>
  <c r="U635" i="3" s="1"/>
  <c r="P636" i="3"/>
  <c r="Q636" i="3" s="1"/>
  <c r="P637" i="3"/>
  <c r="U637" i="3" s="1"/>
  <c r="P638" i="3"/>
  <c r="Q638" i="3" s="1"/>
  <c r="P639" i="3"/>
  <c r="P640" i="3"/>
  <c r="U640" i="3" s="1"/>
  <c r="P641" i="3"/>
  <c r="U641" i="3" s="1"/>
  <c r="P642" i="3"/>
  <c r="Q642" i="3" s="1"/>
  <c r="P643" i="3"/>
  <c r="U643" i="3" s="1"/>
  <c r="P644" i="3"/>
  <c r="U644" i="3" s="1"/>
  <c r="P645" i="3"/>
  <c r="U645" i="3" s="1"/>
  <c r="P646" i="3"/>
  <c r="Q646" i="3" s="1"/>
  <c r="P647" i="3"/>
  <c r="U647" i="3" s="1"/>
  <c r="P648" i="3"/>
  <c r="Q648" i="3" s="1"/>
  <c r="P649" i="3"/>
  <c r="U649" i="3" s="1"/>
  <c r="P650" i="3"/>
  <c r="Q650" i="3" s="1"/>
  <c r="P651" i="3"/>
  <c r="U651" i="3" s="1"/>
  <c r="P652" i="3"/>
  <c r="Q652" i="3" s="1"/>
  <c r="P653" i="3"/>
  <c r="U653" i="3" s="1"/>
  <c r="P654" i="3"/>
  <c r="Q654" i="3" s="1"/>
  <c r="P655" i="3"/>
  <c r="Q655" i="3" s="1"/>
  <c r="P656" i="3"/>
  <c r="U656" i="3" s="1"/>
  <c r="P657" i="3"/>
  <c r="U657" i="3" s="1"/>
  <c r="P658" i="3"/>
  <c r="Q658" i="3" s="1"/>
  <c r="P659" i="3"/>
  <c r="U659" i="3" s="1"/>
  <c r="P660" i="3"/>
  <c r="P661" i="3"/>
  <c r="U661" i="3" s="1"/>
  <c r="P662" i="3"/>
  <c r="Q662" i="3" s="1"/>
  <c r="P663" i="3"/>
  <c r="Q663" i="3" s="1"/>
  <c r="P664" i="3"/>
  <c r="U664" i="3" s="1"/>
  <c r="P665" i="3"/>
  <c r="U665" i="3" s="1"/>
  <c r="P666" i="3"/>
  <c r="U666" i="3" s="1"/>
  <c r="P667" i="3"/>
  <c r="U667" i="3" s="1"/>
  <c r="P668" i="3"/>
  <c r="Q668" i="3" s="1"/>
  <c r="P669" i="3"/>
  <c r="U669" i="3" s="1"/>
  <c r="P670" i="3"/>
  <c r="Q670" i="3" s="1"/>
  <c r="P671" i="3"/>
  <c r="U671" i="3" s="1"/>
  <c r="P672" i="3"/>
  <c r="U672" i="3" s="1"/>
  <c r="P673" i="3"/>
  <c r="U673" i="3" s="1"/>
  <c r="P674" i="3"/>
  <c r="Q674" i="3" s="1"/>
  <c r="P675" i="3"/>
  <c r="P676" i="3"/>
  <c r="Q676" i="3" s="1"/>
  <c r="P677" i="3"/>
  <c r="U677" i="3" s="1"/>
  <c r="P678" i="3"/>
  <c r="P679" i="3"/>
  <c r="Q679" i="3" s="1"/>
  <c r="P680" i="3"/>
  <c r="P681" i="3"/>
  <c r="U681" i="3" s="1"/>
  <c r="P682" i="3"/>
  <c r="P683" i="3"/>
  <c r="U683" i="3" s="1"/>
  <c r="P684" i="3"/>
  <c r="Q684" i="3" s="1"/>
  <c r="P685" i="3"/>
  <c r="U685" i="3" s="1"/>
  <c r="P686" i="3"/>
  <c r="Q686" i="3" s="1"/>
  <c r="P687" i="3"/>
  <c r="Q687" i="3" s="1"/>
  <c r="P688" i="3"/>
  <c r="U688" i="3" s="1"/>
  <c r="P689" i="3"/>
  <c r="U689" i="3" s="1"/>
  <c r="P690" i="3"/>
  <c r="Q690" i="3" s="1"/>
  <c r="P691" i="3"/>
  <c r="U691" i="3" s="1"/>
  <c r="P692" i="3"/>
  <c r="U692" i="3" s="1"/>
  <c r="P693" i="3"/>
  <c r="U693" i="3" s="1"/>
  <c r="P694" i="3"/>
  <c r="P695" i="3"/>
  <c r="Q695" i="3" s="1"/>
  <c r="P696" i="3"/>
  <c r="U696" i="3" s="1"/>
  <c r="P697" i="3"/>
  <c r="U697" i="3" s="1"/>
  <c r="P698" i="3"/>
  <c r="Q698" i="3" s="1"/>
  <c r="P699" i="3"/>
  <c r="U699" i="3" s="1"/>
  <c r="P700" i="3"/>
  <c r="Q700" i="3" s="1"/>
  <c r="P701" i="3"/>
  <c r="U701" i="3" s="1"/>
  <c r="P702" i="3"/>
  <c r="Q702" i="3" s="1"/>
  <c r="P703" i="3"/>
  <c r="U703" i="3" s="1"/>
  <c r="P704" i="3"/>
  <c r="U704" i="3" s="1"/>
  <c r="P705" i="3"/>
  <c r="U705" i="3" s="1"/>
  <c r="P706" i="3"/>
  <c r="P707" i="3"/>
  <c r="Q707" i="3" s="1"/>
  <c r="P708" i="3"/>
  <c r="Q708" i="3" s="1"/>
  <c r="P709" i="3"/>
  <c r="U709" i="3" s="1"/>
  <c r="P710" i="3"/>
  <c r="Q710" i="3" s="1"/>
  <c r="P711" i="3"/>
  <c r="Q711" i="3" s="1"/>
  <c r="P712" i="3"/>
  <c r="Q712" i="3" s="1"/>
  <c r="P713" i="3"/>
  <c r="U713" i="3" s="1"/>
  <c r="P714" i="3"/>
  <c r="Q714" i="3" s="1"/>
  <c r="P715" i="3"/>
  <c r="U715" i="3" s="1"/>
  <c r="P716" i="3"/>
  <c r="Q716" i="3" s="1"/>
  <c r="P717" i="3"/>
  <c r="U717" i="3" s="1"/>
  <c r="P718" i="3"/>
  <c r="Q718" i="3" s="1"/>
  <c r="P719" i="3"/>
  <c r="U719" i="3" s="1"/>
  <c r="P720" i="3"/>
  <c r="U720" i="3" s="1"/>
  <c r="P721" i="3"/>
  <c r="U721" i="3" s="1"/>
  <c r="P722" i="3"/>
  <c r="P723" i="3"/>
  <c r="Q723" i="3" s="1"/>
  <c r="P724" i="3"/>
  <c r="U724" i="3" s="1"/>
  <c r="P725" i="3"/>
  <c r="U725" i="3" s="1"/>
  <c r="P726" i="3"/>
  <c r="Q726" i="3" s="1"/>
  <c r="P727" i="3"/>
  <c r="Q727" i="3" s="1"/>
  <c r="P728" i="3"/>
  <c r="U728" i="3" s="1"/>
  <c r="P729" i="3"/>
  <c r="U729" i="3" s="1"/>
  <c r="P730" i="3"/>
  <c r="Q730" i="3" s="1"/>
  <c r="P731" i="3"/>
  <c r="U731" i="3" s="1"/>
  <c r="P732" i="3"/>
  <c r="Q732" i="3" s="1"/>
  <c r="P733" i="3"/>
  <c r="U733" i="3" s="1"/>
  <c r="P734" i="3"/>
  <c r="Q734" i="3" s="1"/>
  <c r="P735" i="3"/>
  <c r="U735" i="3" s="1"/>
  <c r="P736" i="3"/>
  <c r="U736" i="3" s="1"/>
  <c r="P737" i="3"/>
  <c r="U737" i="3" s="1"/>
  <c r="P738" i="3"/>
  <c r="Q738" i="3" s="1"/>
  <c r="P739" i="3"/>
  <c r="U739" i="3" s="1"/>
  <c r="P740" i="3"/>
  <c r="U740" i="3" s="1"/>
  <c r="P741" i="3"/>
  <c r="U741" i="3" s="1"/>
  <c r="P742" i="3"/>
  <c r="Q742" i="3" s="1"/>
  <c r="P743" i="3"/>
  <c r="Q743" i="3" s="1"/>
  <c r="P744" i="3"/>
  <c r="Q744" i="3" s="1"/>
  <c r="P745" i="3"/>
  <c r="U745" i="3" s="1"/>
  <c r="P746" i="3"/>
  <c r="Q746" i="3" s="1"/>
  <c r="P747" i="3"/>
  <c r="U747" i="3" s="1"/>
  <c r="P748" i="3"/>
  <c r="Q748" i="3" s="1"/>
  <c r="P749" i="3"/>
  <c r="U749" i="3" s="1"/>
  <c r="P750" i="3"/>
  <c r="Q750" i="3" s="1"/>
  <c r="P751" i="3"/>
  <c r="Q751" i="3" s="1"/>
  <c r="P752" i="3"/>
  <c r="U752" i="3" s="1"/>
  <c r="P753" i="3"/>
  <c r="U753" i="3" s="1"/>
  <c r="P754" i="3"/>
  <c r="Q754" i="3" s="1"/>
  <c r="P755" i="3"/>
  <c r="Q755" i="3" s="1"/>
  <c r="P756" i="3"/>
  <c r="U756" i="3" s="1"/>
  <c r="P757" i="3"/>
  <c r="U757" i="3" s="1"/>
  <c r="P758" i="3"/>
  <c r="Q758" i="3" s="1"/>
  <c r="P759" i="3"/>
  <c r="Q759" i="3" s="1"/>
  <c r="P760" i="3"/>
  <c r="U760" i="3" s="1"/>
  <c r="P761" i="3"/>
  <c r="U761" i="3" s="1"/>
  <c r="P762" i="3"/>
  <c r="Q762" i="3" s="1"/>
  <c r="P763" i="3"/>
  <c r="U763" i="3" s="1"/>
  <c r="P764" i="3"/>
  <c r="Q764" i="3" s="1"/>
  <c r="P765" i="3"/>
  <c r="U765" i="3" s="1"/>
  <c r="P766" i="3"/>
  <c r="U766" i="3" s="1"/>
  <c r="P767" i="3"/>
  <c r="U767" i="3" s="1"/>
  <c r="P768" i="3"/>
  <c r="U768" i="3" s="1"/>
  <c r="P769" i="3"/>
  <c r="U769" i="3" s="1"/>
  <c r="P770" i="3"/>
  <c r="Q770" i="3" s="1"/>
  <c r="P771" i="3"/>
  <c r="Q771" i="3" s="1"/>
  <c r="P772" i="3"/>
  <c r="U772" i="3" s="1"/>
  <c r="P773" i="3"/>
  <c r="U773" i="3" s="1"/>
  <c r="P774" i="3"/>
  <c r="Q774" i="3" s="1"/>
  <c r="P775" i="3"/>
  <c r="Q775" i="3" s="1"/>
  <c r="P776" i="3"/>
  <c r="Q776" i="3" s="1"/>
  <c r="P777" i="3"/>
  <c r="U777" i="3" s="1"/>
  <c r="P778" i="3"/>
  <c r="Q778" i="3" s="1"/>
  <c r="P779" i="3"/>
  <c r="U779" i="3" s="1"/>
  <c r="P780" i="3"/>
  <c r="Q780" i="3" s="1"/>
  <c r="P781" i="3"/>
  <c r="U781" i="3" s="1"/>
  <c r="P782" i="3"/>
  <c r="Q782" i="3" s="1"/>
  <c r="P783" i="3"/>
  <c r="U783" i="3" s="1"/>
  <c r="P784" i="3"/>
  <c r="U784" i="3" s="1"/>
  <c r="P785" i="3"/>
  <c r="U785" i="3" s="1"/>
  <c r="P786" i="3"/>
  <c r="Q786" i="3" s="1"/>
  <c r="P787" i="3"/>
  <c r="Q787" i="3" s="1"/>
  <c r="P788" i="3"/>
  <c r="U788" i="3" s="1"/>
  <c r="P789" i="3"/>
  <c r="U789" i="3" s="1"/>
  <c r="P790" i="3"/>
  <c r="Q790" i="3" s="1"/>
  <c r="P791" i="3"/>
  <c r="Q791" i="3" s="1"/>
  <c r="P792" i="3"/>
  <c r="P793" i="3"/>
  <c r="U793" i="3" s="1"/>
  <c r="P794" i="3"/>
  <c r="Q794" i="3" s="1"/>
  <c r="P795" i="3"/>
  <c r="U795" i="3" s="1"/>
  <c r="P796" i="3"/>
  <c r="Q796" i="3" s="1"/>
  <c r="P797" i="3"/>
  <c r="U797" i="3" s="1"/>
  <c r="P798" i="3"/>
  <c r="Q798" i="3" s="1"/>
  <c r="P799" i="3"/>
  <c r="P800" i="3"/>
  <c r="Q800" i="3" s="1"/>
  <c r="P801" i="3"/>
  <c r="U801" i="3" s="1"/>
  <c r="P802" i="3"/>
  <c r="Q802" i="3" s="1"/>
  <c r="P803" i="3"/>
  <c r="P804" i="3"/>
  <c r="U804" i="3" s="1"/>
  <c r="P805" i="3"/>
  <c r="U805" i="3" s="1"/>
  <c r="P806" i="3"/>
  <c r="Q806" i="3" s="1"/>
  <c r="P807" i="3"/>
  <c r="Q807" i="3" s="1"/>
  <c r="P808" i="3"/>
  <c r="Q808" i="3" s="1"/>
  <c r="P809" i="3"/>
  <c r="U809" i="3" s="1"/>
  <c r="P810" i="3"/>
  <c r="Q810" i="3" s="1"/>
  <c r="P811" i="3"/>
  <c r="U811" i="3" s="1"/>
  <c r="P812" i="3"/>
  <c r="Q812" i="3" s="1"/>
  <c r="P813" i="3"/>
  <c r="U813" i="3" s="1"/>
  <c r="P814" i="3"/>
  <c r="Q814" i="3" s="1"/>
  <c r="P815" i="3"/>
  <c r="Q815" i="3" s="1"/>
  <c r="P816" i="3"/>
  <c r="U816" i="3" s="1"/>
  <c r="P817" i="3"/>
  <c r="U817" i="3" s="1"/>
  <c r="P818" i="3"/>
  <c r="Q818" i="3" s="1"/>
  <c r="P819" i="3"/>
  <c r="U819" i="3" s="1"/>
  <c r="P820" i="3"/>
  <c r="U820" i="3" s="1"/>
  <c r="P821" i="3"/>
  <c r="U821" i="3" s="1"/>
  <c r="P822" i="3"/>
  <c r="Q822" i="3" s="1"/>
  <c r="P823" i="3"/>
  <c r="Q823" i="3" s="1"/>
  <c r="P824" i="3"/>
  <c r="U824" i="3" s="1"/>
  <c r="P825" i="3"/>
  <c r="U825" i="3" s="1"/>
  <c r="P826" i="3"/>
  <c r="Q826" i="3" s="1"/>
  <c r="P827" i="3"/>
  <c r="U827" i="3" s="1"/>
  <c r="P828" i="3"/>
  <c r="Q828" i="3" s="1"/>
  <c r="P829" i="3"/>
  <c r="U829" i="3" s="1"/>
  <c r="P830" i="3"/>
  <c r="U830" i="3" s="1"/>
  <c r="P831" i="3"/>
  <c r="U831" i="3" s="1"/>
  <c r="P832" i="3"/>
  <c r="U832" i="3" s="1"/>
  <c r="P833" i="3"/>
  <c r="U833" i="3" s="1"/>
  <c r="P834" i="3"/>
  <c r="Q834" i="3" s="1"/>
  <c r="P835" i="3"/>
  <c r="U835" i="3" s="1"/>
  <c r="P836" i="3"/>
  <c r="Q836" i="3" s="1"/>
  <c r="P837" i="3"/>
  <c r="U837" i="3" s="1"/>
  <c r="P838" i="3"/>
  <c r="Q838" i="3" s="1"/>
  <c r="P839" i="3"/>
  <c r="Q839" i="3" s="1"/>
  <c r="P840" i="3"/>
  <c r="U840" i="3" s="1"/>
  <c r="P841" i="3"/>
  <c r="U841" i="3" s="1"/>
  <c r="P842" i="3"/>
  <c r="Q842" i="3" s="1"/>
  <c r="P843" i="3"/>
  <c r="U843" i="3" s="1"/>
  <c r="P844" i="3"/>
  <c r="Q844" i="3" s="1"/>
  <c r="P845" i="3"/>
  <c r="P846" i="3"/>
  <c r="Q846" i="3" s="1"/>
  <c r="P847" i="3"/>
  <c r="U847" i="3" s="1"/>
  <c r="P848" i="3"/>
  <c r="U848" i="3" s="1"/>
  <c r="P849" i="3"/>
  <c r="U849" i="3" s="1"/>
  <c r="P850" i="3"/>
  <c r="Q850" i="3" s="1"/>
  <c r="P851" i="3"/>
  <c r="Q851" i="3" s="1"/>
  <c r="P852" i="3"/>
  <c r="U852" i="3" s="1"/>
  <c r="P853" i="3"/>
  <c r="Q853" i="3" s="1"/>
  <c r="P854" i="3"/>
  <c r="U854" i="3" s="1"/>
  <c r="P855" i="3"/>
  <c r="P856" i="3"/>
  <c r="Q856" i="3" s="1"/>
  <c r="P857" i="3"/>
  <c r="U857" i="3" s="1"/>
  <c r="P858" i="3"/>
  <c r="P859" i="3"/>
  <c r="U859" i="3" s="1"/>
  <c r="P860" i="3"/>
  <c r="P861" i="3"/>
  <c r="U861" i="3" s="1"/>
  <c r="P862" i="3"/>
  <c r="Q862" i="3" s="1"/>
  <c r="P863" i="3"/>
  <c r="U863" i="3" s="1"/>
  <c r="P864" i="3"/>
  <c r="U864" i="3" s="1"/>
  <c r="P865" i="3"/>
  <c r="U865" i="3" s="1"/>
  <c r="P866" i="3"/>
  <c r="Q866" i="3" s="1"/>
  <c r="P867" i="3"/>
  <c r="P868" i="3"/>
  <c r="P869" i="3"/>
  <c r="U869" i="3" s="1"/>
  <c r="P870" i="3"/>
  <c r="U870" i="3" s="1"/>
  <c r="P871" i="3"/>
  <c r="Q871" i="3" s="1"/>
  <c r="P872" i="3"/>
  <c r="P873" i="3"/>
  <c r="U873" i="3" s="1"/>
  <c r="P874" i="3"/>
  <c r="Q874" i="3" s="1"/>
  <c r="P875" i="3"/>
  <c r="U875" i="3" s="1"/>
  <c r="P876" i="3"/>
  <c r="Q876" i="3" s="1"/>
  <c r="P877" i="3"/>
  <c r="U877" i="3" s="1"/>
  <c r="P878" i="3"/>
  <c r="Q878" i="3" s="1"/>
  <c r="P879" i="3"/>
  <c r="Q879" i="3" s="1"/>
  <c r="P880" i="3"/>
  <c r="U880" i="3" s="1"/>
  <c r="P881" i="3"/>
  <c r="Q881" i="3" s="1"/>
  <c r="P882" i="3"/>
  <c r="Q882" i="3" s="1"/>
  <c r="P883" i="3"/>
  <c r="U883" i="3" s="1"/>
  <c r="P884" i="3"/>
  <c r="U884" i="3" s="1"/>
  <c r="P885" i="3"/>
  <c r="U885" i="3" s="1"/>
  <c r="P886" i="3"/>
  <c r="Q886" i="3" s="1"/>
  <c r="P887" i="3"/>
  <c r="U887" i="3" s="1"/>
  <c r="P888" i="3"/>
  <c r="U888" i="3" s="1"/>
  <c r="P889" i="3"/>
  <c r="U889" i="3" s="1"/>
  <c r="P890" i="3"/>
  <c r="Q890" i="3" s="1"/>
  <c r="P891" i="3"/>
  <c r="U891" i="3" s="1"/>
  <c r="P892" i="3"/>
  <c r="Q892" i="3" s="1"/>
  <c r="P893" i="3"/>
  <c r="U893" i="3" s="1"/>
  <c r="P894" i="3"/>
  <c r="U894" i="3" s="1"/>
  <c r="P895" i="3"/>
  <c r="U895" i="3" s="1"/>
  <c r="P896" i="3"/>
  <c r="U896" i="3" s="1"/>
  <c r="P897" i="3"/>
  <c r="Q897" i="3" s="1"/>
  <c r="P898" i="3"/>
  <c r="Q898" i="3" s="1"/>
  <c r="P899" i="3"/>
  <c r="U899" i="3" s="1"/>
  <c r="P900" i="3"/>
  <c r="U900" i="3" s="1"/>
  <c r="P901" i="3"/>
  <c r="U901" i="3" s="1"/>
  <c r="P902" i="3"/>
  <c r="Q902" i="3" s="1"/>
  <c r="P903" i="3"/>
  <c r="U903" i="3" s="1"/>
  <c r="P904" i="3"/>
  <c r="U904" i="3" s="1"/>
  <c r="P905" i="3"/>
  <c r="U905" i="3" s="1"/>
  <c r="P906" i="3"/>
  <c r="Q906" i="3" s="1"/>
  <c r="P907" i="3"/>
  <c r="P908" i="3"/>
  <c r="Q908" i="3" s="1"/>
  <c r="P909" i="3"/>
  <c r="Q909" i="3" s="1"/>
  <c r="P910" i="3"/>
  <c r="U910" i="3" s="1"/>
  <c r="P911" i="3"/>
  <c r="U911" i="3" s="1"/>
  <c r="P912" i="3"/>
  <c r="U912" i="3" s="1"/>
  <c r="P913" i="3"/>
  <c r="U913" i="3" s="1"/>
  <c r="P914" i="3"/>
  <c r="Q914" i="3" s="1"/>
  <c r="P915" i="3"/>
  <c r="U915" i="3" s="1"/>
  <c r="P916" i="3"/>
  <c r="Q916" i="3" s="1"/>
  <c r="P917" i="3"/>
  <c r="U917" i="3" s="1"/>
  <c r="P918" i="3"/>
  <c r="U918" i="3" s="1"/>
  <c r="P919" i="3"/>
  <c r="Q919" i="3" s="1"/>
  <c r="P920" i="3"/>
  <c r="U920" i="3" s="1"/>
  <c r="P921" i="3"/>
  <c r="Q921" i="3" s="1"/>
  <c r="P922" i="3"/>
  <c r="Q922" i="3" s="1"/>
  <c r="P923" i="3"/>
  <c r="Q923" i="3" s="1"/>
  <c r="P924" i="3"/>
  <c r="U924" i="3" s="1"/>
  <c r="P925" i="3"/>
  <c r="U925" i="3" s="1"/>
  <c r="P926" i="3"/>
  <c r="Q926" i="3" s="1"/>
  <c r="P927" i="3"/>
  <c r="Q927" i="3" s="1"/>
  <c r="P928" i="3"/>
  <c r="P929" i="3"/>
  <c r="U929" i="3" s="1"/>
  <c r="P930" i="3"/>
  <c r="U930" i="3" s="1"/>
  <c r="P931" i="3"/>
  <c r="Q931" i="3" s="1"/>
  <c r="P932" i="3"/>
  <c r="P933" i="3"/>
  <c r="U933" i="3" s="1"/>
  <c r="P934" i="3"/>
  <c r="Q934" i="3" s="1"/>
  <c r="P935" i="3"/>
  <c r="Q935" i="3" s="1"/>
  <c r="P936" i="3"/>
  <c r="Q936" i="3" s="1"/>
  <c r="P937" i="3"/>
  <c r="U937" i="3" s="1"/>
  <c r="P938" i="3"/>
  <c r="Q938" i="3" s="1"/>
  <c r="P939" i="3"/>
  <c r="U939" i="3" s="1"/>
  <c r="P940" i="3"/>
  <c r="U940" i="3" s="1"/>
  <c r="P941" i="3"/>
  <c r="U941" i="3" s="1"/>
  <c r="P942" i="3"/>
  <c r="U942" i="3" s="1"/>
  <c r="P943" i="3"/>
  <c r="Q943" i="3" s="1"/>
  <c r="P944" i="3"/>
  <c r="Q944" i="3" s="1"/>
  <c r="P945" i="3"/>
  <c r="U945" i="3" s="1"/>
  <c r="P946" i="3"/>
  <c r="Q946" i="3" s="1"/>
  <c r="P947" i="3"/>
  <c r="U947" i="3" s="1"/>
  <c r="P948" i="3"/>
  <c r="Q948" i="3" s="1"/>
  <c r="P949" i="3"/>
  <c r="Q949" i="3" s="1"/>
  <c r="P950" i="3"/>
  <c r="Q950" i="3" s="1"/>
  <c r="P951" i="3"/>
  <c r="U951" i="3" s="1"/>
  <c r="P952" i="3"/>
  <c r="P953" i="3"/>
  <c r="U953" i="3" s="1"/>
  <c r="P954" i="3"/>
  <c r="Q954" i="3" s="1"/>
  <c r="P955" i="3"/>
  <c r="P956" i="3"/>
  <c r="Q956" i="3" s="1"/>
  <c r="P957" i="3"/>
  <c r="Q957" i="3" s="1"/>
  <c r="P958" i="3"/>
  <c r="Q958" i="3" s="1"/>
  <c r="P959" i="3"/>
  <c r="U959" i="3" s="1"/>
  <c r="P960" i="3"/>
  <c r="U960" i="3" s="1"/>
  <c r="P961" i="3"/>
  <c r="Q961" i="3" s="1"/>
  <c r="P962" i="3"/>
  <c r="Q962" i="3" s="1"/>
  <c r="P963" i="3"/>
  <c r="U963" i="3" s="1"/>
  <c r="P964" i="3"/>
  <c r="U964" i="3" s="1"/>
  <c r="P965" i="3"/>
  <c r="U965" i="3" s="1"/>
  <c r="P966" i="3"/>
  <c r="Q966" i="3" s="1"/>
  <c r="P967" i="3"/>
  <c r="Q967" i="3" s="1"/>
  <c r="P968" i="3"/>
  <c r="U968" i="3" s="1"/>
  <c r="P969" i="3"/>
  <c r="Q969" i="3" s="1"/>
  <c r="P970" i="3"/>
  <c r="U970" i="3" s="1"/>
  <c r="P971" i="3"/>
  <c r="Q971" i="3" s="1"/>
  <c r="P972" i="3"/>
  <c r="Q972" i="3" s="1"/>
  <c r="P973" i="3"/>
  <c r="U973" i="3" s="1"/>
  <c r="P974" i="3"/>
  <c r="Q974" i="3" s="1"/>
  <c r="P975" i="3"/>
  <c r="Q975" i="3" s="1"/>
  <c r="P976" i="3"/>
  <c r="U976" i="3" s="1"/>
  <c r="P977" i="3"/>
  <c r="Q977" i="3" s="1"/>
  <c r="P978" i="3"/>
  <c r="U978" i="3" s="1"/>
  <c r="P979" i="3"/>
  <c r="Q979" i="3" s="1"/>
  <c r="P980" i="3"/>
  <c r="Q980" i="3" s="1"/>
  <c r="P981" i="3"/>
  <c r="Q981" i="3" s="1"/>
  <c r="P982" i="3"/>
  <c r="Q982" i="3" s="1"/>
  <c r="P983" i="3"/>
  <c r="P984" i="3"/>
  <c r="Q984" i="3" s="1"/>
  <c r="P985" i="3"/>
  <c r="Q985" i="3" s="1"/>
  <c r="P986" i="3"/>
  <c r="Q986" i="3" s="1"/>
  <c r="P987" i="3"/>
  <c r="U987" i="3" s="1"/>
  <c r="P988" i="3"/>
  <c r="U988" i="3" s="1"/>
  <c r="P989" i="3"/>
  <c r="Q989" i="3" s="1"/>
  <c r="P990" i="3"/>
  <c r="Q990" i="3" s="1"/>
  <c r="P991" i="3"/>
  <c r="U991" i="3" s="1"/>
  <c r="P992" i="3"/>
  <c r="Q992" i="3" s="1"/>
  <c r="P993" i="3"/>
  <c r="Q993" i="3" s="1"/>
  <c r="P994" i="3"/>
  <c r="Q994" i="3" s="1"/>
  <c r="P995" i="3"/>
  <c r="Q995" i="3" s="1"/>
  <c r="P996" i="3"/>
  <c r="U996" i="3" s="1"/>
  <c r="P997" i="3"/>
  <c r="Q997" i="3" s="1"/>
  <c r="P998" i="3"/>
  <c r="Q998" i="3" s="1"/>
  <c r="P999" i="3"/>
  <c r="Q999" i="3" s="1"/>
  <c r="P1000" i="3"/>
  <c r="U1000" i="3" s="1"/>
  <c r="P1001" i="3"/>
  <c r="Q1001" i="3" s="1"/>
  <c r="P1002" i="3"/>
  <c r="Q1002" i="3" s="1"/>
  <c r="P1003" i="3"/>
  <c r="U1003" i="3" s="1"/>
  <c r="P1004" i="3"/>
  <c r="U1004" i="3" s="1"/>
  <c r="P1005" i="3"/>
  <c r="U1005" i="3" s="1"/>
  <c r="P1006" i="3"/>
  <c r="Q1006" i="3" s="1"/>
  <c r="P1007" i="3"/>
  <c r="U1007" i="3" s="1"/>
  <c r="P1008" i="3"/>
  <c r="Q1008" i="3" s="1"/>
  <c r="P1009" i="3"/>
  <c r="Q1009" i="3" s="1"/>
  <c r="P1010" i="3"/>
  <c r="Q1010" i="3" s="1"/>
  <c r="P1011" i="3"/>
  <c r="U1011" i="3" s="1"/>
  <c r="P1012" i="3"/>
  <c r="U1012" i="3" s="1"/>
  <c r="P1013" i="3"/>
  <c r="U1013" i="3" s="1"/>
  <c r="P1014" i="3"/>
  <c r="U1014" i="3" s="1"/>
  <c r="P1015" i="3"/>
  <c r="Q1015" i="3" s="1"/>
  <c r="P1016" i="3"/>
  <c r="U1016" i="3" s="1"/>
  <c r="P1017" i="3"/>
  <c r="U1017" i="3" s="1"/>
  <c r="P1018" i="3"/>
  <c r="Q1018" i="3" s="1"/>
  <c r="P1019" i="3"/>
  <c r="Q1019" i="3" s="1"/>
  <c r="P1020" i="3"/>
  <c r="Q1020" i="3" s="1"/>
  <c r="P1021" i="3"/>
  <c r="U1021" i="3" s="1"/>
  <c r="P1022" i="3"/>
  <c r="Q1022" i="3" s="1"/>
  <c r="P1023" i="3"/>
  <c r="Q1023" i="3" s="1"/>
  <c r="P1024" i="3"/>
  <c r="Q1024" i="3" s="1"/>
  <c r="P1025" i="3"/>
  <c r="U1025" i="3" s="1"/>
  <c r="P1026" i="3"/>
  <c r="Q1026" i="3" s="1"/>
  <c r="P1027" i="3"/>
  <c r="U1027" i="3" s="1"/>
  <c r="P2" i="3"/>
  <c r="U2" i="3" s="1"/>
  <c r="I4" i="1"/>
  <c r="I5" i="1"/>
  <c r="O4" i="1"/>
  <c r="O5" i="1"/>
  <c r="U4" i="1"/>
  <c r="U5" i="1"/>
  <c r="D4" i="1"/>
  <c r="E4" i="1"/>
  <c r="F4" i="1"/>
  <c r="G4" i="1"/>
  <c r="H4" i="1"/>
  <c r="J4" i="1"/>
  <c r="K4" i="1"/>
  <c r="L4" i="1"/>
  <c r="M4" i="1"/>
  <c r="N4" i="1"/>
  <c r="P4" i="1"/>
  <c r="Q4" i="1"/>
  <c r="R4" i="1"/>
  <c r="S4" i="1"/>
  <c r="T4" i="1"/>
  <c r="V4" i="1"/>
  <c r="W4" i="1"/>
  <c r="X4" i="1"/>
  <c r="Y4" i="1"/>
  <c r="Z4" i="1"/>
  <c r="AA4" i="1"/>
  <c r="AB4" i="1"/>
  <c r="AC4" i="1"/>
  <c r="AD4" i="1"/>
  <c r="AE4" i="1"/>
  <c r="AF4" i="1"/>
  <c r="AG4" i="1"/>
  <c r="AH4" i="1"/>
  <c r="AI4" i="1"/>
  <c r="AJ4" i="1"/>
  <c r="AK4" i="1"/>
  <c r="AL4" i="1"/>
  <c r="D5" i="1"/>
  <c r="E5" i="1"/>
  <c r="F5" i="1"/>
  <c r="G5" i="1"/>
  <c r="H5" i="1"/>
  <c r="J5" i="1"/>
  <c r="K5" i="1"/>
  <c r="L5" i="1"/>
  <c r="M5" i="1"/>
  <c r="N5" i="1"/>
  <c r="P5" i="1"/>
  <c r="Q5" i="1"/>
  <c r="R5" i="1"/>
  <c r="S5" i="1"/>
  <c r="T5" i="1"/>
  <c r="V5" i="1"/>
  <c r="W5" i="1"/>
  <c r="X5" i="1"/>
  <c r="Y5" i="1"/>
  <c r="Z5" i="1"/>
  <c r="AA5" i="1"/>
  <c r="AB5" i="1"/>
  <c r="AC5" i="1"/>
  <c r="AD5" i="1"/>
  <c r="AE5" i="1"/>
  <c r="AF5" i="1"/>
  <c r="AG5" i="1"/>
  <c r="AH5" i="1"/>
  <c r="AI5" i="1"/>
  <c r="AJ5" i="1"/>
  <c r="AK5" i="1"/>
  <c r="AL5" i="1"/>
  <c r="D6" i="1"/>
  <c r="E6" i="1"/>
  <c r="F6" i="1"/>
  <c r="G6" i="1"/>
  <c r="H6" i="1"/>
  <c r="I6" i="1"/>
  <c r="J6" i="1"/>
  <c r="K6" i="1"/>
  <c r="L6" i="1"/>
  <c r="M6" i="1"/>
  <c r="N6" i="1"/>
  <c r="O6" i="1"/>
  <c r="P6" i="1"/>
  <c r="Q6" i="1"/>
  <c r="R6" i="1"/>
  <c r="S6" i="1"/>
  <c r="T6" i="1"/>
  <c r="U6" i="1"/>
  <c r="V6" i="1"/>
  <c r="W6" i="1"/>
  <c r="X6" i="1"/>
  <c r="Y6" i="1"/>
  <c r="Z6" i="1"/>
  <c r="AA6" i="1"/>
  <c r="AB6" i="1"/>
  <c r="AC6" i="1"/>
  <c r="AD6" i="1"/>
  <c r="AE6" i="1"/>
  <c r="AF6" i="1"/>
  <c r="AG6" i="1"/>
  <c r="AH6" i="1"/>
  <c r="AI6" i="1"/>
  <c r="AJ6" i="1"/>
  <c r="AK6" i="1"/>
  <c r="AL6" i="1"/>
  <c r="D7" i="1"/>
  <c r="E7" i="1"/>
  <c r="F7" i="1"/>
  <c r="G7" i="1"/>
  <c r="H7" i="1"/>
  <c r="I7" i="1"/>
  <c r="J7" i="1"/>
  <c r="K7" i="1"/>
  <c r="L7" i="1"/>
  <c r="M7" i="1"/>
  <c r="N7" i="1"/>
  <c r="O7" i="1"/>
  <c r="P7" i="1"/>
  <c r="Q7" i="1"/>
  <c r="R7" i="1"/>
  <c r="S7" i="1"/>
  <c r="T7" i="1"/>
  <c r="U7" i="1"/>
  <c r="V7" i="1"/>
  <c r="W7" i="1"/>
  <c r="X7" i="1"/>
  <c r="Y7" i="1"/>
  <c r="Z7" i="1"/>
  <c r="AA7" i="1"/>
  <c r="AB7" i="1"/>
  <c r="AC7" i="1"/>
  <c r="AD7" i="1"/>
  <c r="AE7" i="1"/>
  <c r="AF7" i="1"/>
  <c r="AG7" i="1"/>
  <c r="AH7" i="1"/>
  <c r="AI7" i="1"/>
  <c r="AJ7" i="1"/>
  <c r="AK7" i="1"/>
  <c r="AL7" i="1"/>
  <c r="D8" i="1"/>
  <c r="E8" i="1"/>
  <c r="F8" i="1"/>
  <c r="G8" i="1"/>
  <c r="H8" i="1"/>
  <c r="I8" i="1"/>
  <c r="J8" i="1"/>
  <c r="K8" i="1"/>
  <c r="M8" i="1"/>
  <c r="T8" i="1"/>
  <c r="Y8" i="1"/>
  <c r="AB8" i="1"/>
  <c r="AD8" i="1"/>
  <c r="AE8" i="1"/>
  <c r="AE35" i="2"/>
  <c r="AF8" i="1" s="1"/>
  <c r="AG8" i="1"/>
  <c r="AH8" i="1"/>
  <c r="AI8" i="1"/>
  <c r="AJ8" i="1"/>
  <c r="AK8" i="1"/>
  <c r="AE41" i="2"/>
  <c r="D9" i="1"/>
  <c r="E9" i="1"/>
  <c r="F9" i="1"/>
  <c r="G9" i="1"/>
  <c r="H9" i="1"/>
  <c r="I9" i="1"/>
  <c r="J9" i="1"/>
  <c r="L9" i="1"/>
  <c r="N9" i="1"/>
  <c r="P9" i="1"/>
  <c r="T9" i="1"/>
  <c r="U9" i="1"/>
  <c r="V9" i="1"/>
  <c r="W9" i="1"/>
  <c r="X9" i="1"/>
  <c r="Z9" i="1"/>
  <c r="AA9" i="1"/>
  <c r="AD9" i="1"/>
  <c r="AE9" i="1"/>
  <c r="AF35" i="2"/>
  <c r="AG9" i="1"/>
  <c r="AH9" i="1"/>
  <c r="AI9" i="1"/>
  <c r="AJ9" i="1"/>
  <c r="AK9" i="1"/>
  <c r="AF41" i="2"/>
  <c r="AL9" i="1" s="1"/>
  <c r="D10" i="1"/>
  <c r="E10" i="1"/>
  <c r="F10" i="1"/>
  <c r="G10" i="1"/>
  <c r="H10" i="1"/>
  <c r="I10" i="1"/>
  <c r="J10" i="1"/>
  <c r="K10" i="1"/>
  <c r="L10" i="1"/>
  <c r="M10" i="1"/>
  <c r="N10" i="1"/>
  <c r="O10" i="1"/>
  <c r="P10" i="1"/>
  <c r="Q10" i="1"/>
  <c r="R10" i="1"/>
  <c r="S10" i="1"/>
  <c r="T10" i="1"/>
  <c r="U10" i="1"/>
  <c r="V10" i="1"/>
  <c r="W10" i="1"/>
  <c r="X10" i="1"/>
  <c r="Y10" i="1"/>
  <c r="Z10" i="1"/>
  <c r="AA10" i="1"/>
  <c r="AB10" i="1"/>
  <c r="AC10" i="1"/>
  <c r="AD10" i="1"/>
  <c r="AE10" i="1"/>
  <c r="AF10" i="1"/>
  <c r="AG10" i="1"/>
  <c r="AH10" i="1"/>
  <c r="AI10" i="1"/>
  <c r="AJ10" i="1"/>
  <c r="AK10" i="1"/>
  <c r="AL10" i="1"/>
  <c r="D11" i="1"/>
  <c r="E11" i="1"/>
  <c r="F11" i="1"/>
  <c r="G11" i="1"/>
  <c r="H11" i="1"/>
  <c r="I11" i="1"/>
  <c r="J11" i="1"/>
  <c r="K11" i="1"/>
  <c r="L11" i="1"/>
  <c r="M11" i="1"/>
  <c r="N11" i="1"/>
  <c r="O11" i="1"/>
  <c r="P11" i="1"/>
  <c r="Q11" i="1"/>
  <c r="R11" i="1"/>
  <c r="S11" i="1"/>
  <c r="T11" i="1"/>
  <c r="U11" i="1"/>
  <c r="V11" i="1"/>
  <c r="W11" i="1"/>
  <c r="X11" i="1"/>
  <c r="Y11" i="1"/>
  <c r="Z11" i="1"/>
  <c r="AA11" i="1"/>
  <c r="AB11" i="1"/>
  <c r="AC11" i="1"/>
  <c r="AD11" i="1"/>
  <c r="AE11" i="1"/>
  <c r="AF11" i="1"/>
  <c r="AG11" i="1"/>
  <c r="AH11" i="1"/>
  <c r="AI11" i="1"/>
  <c r="AJ11" i="1"/>
  <c r="AK11" i="1"/>
  <c r="AL11" i="1"/>
  <c r="D12" i="1"/>
  <c r="E12" i="1"/>
  <c r="F12" i="1"/>
  <c r="G12" i="1"/>
  <c r="H12" i="1"/>
  <c r="I12" i="1"/>
  <c r="J12" i="1"/>
  <c r="K12" i="1"/>
  <c r="L12" i="1"/>
  <c r="M12" i="1"/>
  <c r="N12" i="1"/>
  <c r="O12" i="1"/>
  <c r="P12" i="1"/>
  <c r="Q12" i="1"/>
  <c r="R12" i="1"/>
  <c r="S12" i="1"/>
  <c r="T12" i="1"/>
  <c r="U12" i="1"/>
  <c r="V12" i="1"/>
  <c r="W12" i="1"/>
  <c r="X12" i="1"/>
  <c r="Y12" i="1"/>
  <c r="Z12" i="1"/>
  <c r="AA12" i="1"/>
  <c r="AB12" i="1"/>
  <c r="AC12" i="1"/>
  <c r="AD12" i="1"/>
  <c r="AE12" i="1"/>
  <c r="AF12" i="1"/>
  <c r="AG12" i="1"/>
  <c r="AH12" i="1"/>
  <c r="AI12" i="1"/>
  <c r="AJ12" i="1"/>
  <c r="AK12" i="1"/>
  <c r="AL12" i="1"/>
  <c r="D13" i="1"/>
  <c r="E13" i="1"/>
  <c r="F13" i="1"/>
  <c r="G13" i="1"/>
  <c r="H13" i="1"/>
  <c r="I13" i="1"/>
  <c r="J13" i="1"/>
  <c r="K13" i="1"/>
  <c r="L13" i="1"/>
  <c r="M13" i="1"/>
  <c r="N13" i="1"/>
  <c r="O13" i="1"/>
  <c r="P13" i="1"/>
  <c r="Q13" i="1"/>
  <c r="R13" i="1"/>
  <c r="S13" i="1"/>
  <c r="T13" i="1"/>
  <c r="U13" i="1"/>
  <c r="V13" i="1"/>
  <c r="W13" i="1"/>
  <c r="X13" i="1"/>
  <c r="Y13" i="1"/>
  <c r="Z13" i="1"/>
  <c r="AA13" i="1"/>
  <c r="AB13" i="1"/>
  <c r="AC13" i="1"/>
  <c r="AD13" i="1"/>
  <c r="AE13" i="1"/>
  <c r="AF13" i="1"/>
  <c r="AG13" i="1"/>
  <c r="AH13" i="1"/>
  <c r="AI13" i="1"/>
  <c r="AJ13" i="1"/>
  <c r="AK13" i="1"/>
  <c r="AL13" i="1"/>
  <c r="D14" i="1"/>
  <c r="E14" i="1"/>
  <c r="F14" i="1"/>
  <c r="G14" i="1"/>
  <c r="H14" i="1"/>
  <c r="I14" i="1"/>
  <c r="J14" i="1"/>
  <c r="K14" i="1"/>
  <c r="L14" i="1"/>
  <c r="M14" i="1"/>
  <c r="N14" i="1"/>
  <c r="O14" i="1"/>
  <c r="P14" i="1"/>
  <c r="Q14" i="1"/>
  <c r="R14" i="1"/>
  <c r="S14" i="1"/>
  <c r="T14" i="1"/>
  <c r="U14" i="1"/>
  <c r="V14" i="1"/>
  <c r="W14" i="1"/>
  <c r="X14" i="1"/>
  <c r="Y14" i="1"/>
  <c r="Z14" i="1"/>
  <c r="AA14" i="1"/>
  <c r="AB14" i="1"/>
  <c r="AC14" i="1"/>
  <c r="AD14" i="1"/>
  <c r="AE14" i="1"/>
  <c r="AF14" i="1"/>
  <c r="AG14" i="1"/>
  <c r="AH14" i="1"/>
  <c r="AI14" i="1"/>
  <c r="AJ14" i="1"/>
  <c r="AK14" i="1"/>
  <c r="AL14" i="1"/>
  <c r="D15" i="1"/>
  <c r="E15" i="1"/>
  <c r="F15" i="1"/>
  <c r="G15" i="1"/>
  <c r="H15" i="1"/>
  <c r="I15" i="1"/>
  <c r="J15" i="1"/>
  <c r="K15" i="1"/>
  <c r="L15" i="1"/>
  <c r="M15" i="1"/>
  <c r="N15" i="1"/>
  <c r="O15" i="1"/>
  <c r="P15" i="1"/>
  <c r="Q15" i="1"/>
  <c r="R15" i="1"/>
  <c r="S15" i="1"/>
  <c r="T15" i="1"/>
  <c r="U15" i="1"/>
  <c r="V15" i="1"/>
  <c r="W15" i="1"/>
  <c r="X15" i="1"/>
  <c r="Y15" i="1"/>
  <c r="Z15" i="1"/>
  <c r="AA15" i="1"/>
  <c r="AB15" i="1"/>
  <c r="AC15" i="1"/>
  <c r="AD15" i="1"/>
  <c r="AE15" i="1"/>
  <c r="AF15" i="1"/>
  <c r="AG15" i="1"/>
  <c r="AH15" i="1"/>
  <c r="AI15" i="1"/>
  <c r="AJ15" i="1"/>
  <c r="AK15" i="1"/>
  <c r="AL15" i="1"/>
  <c r="D16" i="1"/>
  <c r="E16" i="1"/>
  <c r="F16" i="1"/>
  <c r="G16" i="1"/>
  <c r="H16" i="1"/>
  <c r="I16" i="1"/>
  <c r="J16" i="1"/>
  <c r="K16" i="1"/>
  <c r="L16" i="1"/>
  <c r="M16" i="1"/>
  <c r="N16" i="1"/>
  <c r="O16" i="1"/>
  <c r="P16" i="1"/>
  <c r="Q16" i="1"/>
  <c r="R16" i="1"/>
  <c r="S16" i="1"/>
  <c r="T16" i="1"/>
  <c r="U16" i="1"/>
  <c r="V16" i="1"/>
  <c r="W16" i="1"/>
  <c r="X16" i="1"/>
  <c r="Y16" i="1"/>
  <c r="Z16" i="1"/>
  <c r="AA16" i="1"/>
  <c r="AB16" i="1"/>
  <c r="AC16" i="1"/>
  <c r="AD16" i="1"/>
  <c r="AE16" i="1"/>
  <c r="AF16" i="1"/>
  <c r="AG16" i="1"/>
  <c r="AH16" i="1"/>
  <c r="AI16" i="1"/>
  <c r="AJ16" i="1"/>
  <c r="AK16" i="1"/>
  <c r="AL16" i="1"/>
  <c r="D17" i="1"/>
  <c r="E17" i="1"/>
  <c r="F17" i="1"/>
  <c r="G17" i="1"/>
  <c r="H17" i="1"/>
  <c r="I17" i="1"/>
  <c r="J17" i="1"/>
  <c r="K17" i="1"/>
  <c r="L17" i="1"/>
  <c r="M17" i="1"/>
  <c r="N17" i="1"/>
  <c r="O17" i="1"/>
  <c r="P17" i="1"/>
  <c r="Q17" i="1"/>
  <c r="R17" i="1"/>
  <c r="S17" i="1"/>
  <c r="T17" i="1"/>
  <c r="U17" i="1"/>
  <c r="V17" i="1"/>
  <c r="W17" i="1"/>
  <c r="X17" i="1"/>
  <c r="Y17" i="1"/>
  <c r="Z17" i="1"/>
  <c r="AA17" i="1"/>
  <c r="AB17" i="1"/>
  <c r="AC17" i="1"/>
  <c r="AD17" i="1"/>
  <c r="AE17" i="1"/>
  <c r="AF17" i="1"/>
  <c r="AG17" i="1"/>
  <c r="AH17" i="1"/>
  <c r="AI17" i="1"/>
  <c r="AJ17" i="1"/>
  <c r="AK17" i="1"/>
  <c r="AL17" i="1"/>
  <c r="AS7" i="2"/>
  <c r="AT7" i="2"/>
  <c r="AU7" i="2"/>
  <c r="AV7" i="2"/>
  <c r="AW7" i="2"/>
  <c r="AX7" i="2"/>
  <c r="AY7" i="2"/>
  <c r="AZ7" i="2"/>
  <c r="AS8" i="2"/>
  <c r="AT8" i="2"/>
  <c r="AU8" i="2"/>
  <c r="AV8" i="2"/>
  <c r="AW8" i="2"/>
  <c r="AX8" i="2"/>
  <c r="AY8" i="2"/>
  <c r="AZ8" i="2"/>
  <c r="AS9" i="2"/>
  <c r="AT9" i="2"/>
  <c r="AU9" i="2"/>
  <c r="AV9" i="2"/>
  <c r="AW9" i="2"/>
  <c r="AX9" i="2"/>
  <c r="AY9" i="2"/>
  <c r="AZ9" i="2"/>
  <c r="AS10" i="2"/>
  <c r="AT10" i="2"/>
  <c r="AU10" i="2"/>
  <c r="AV10" i="2"/>
  <c r="AW10" i="2"/>
  <c r="AX10" i="2"/>
  <c r="AY10" i="2"/>
  <c r="AZ10" i="2"/>
  <c r="AS11" i="2"/>
  <c r="AT11" i="2"/>
  <c r="AU11" i="2"/>
  <c r="AV11" i="2"/>
  <c r="AW11" i="2"/>
  <c r="AX11" i="2"/>
  <c r="AY11" i="2"/>
  <c r="AZ11" i="2"/>
  <c r="AS12" i="2"/>
  <c r="AT12" i="2"/>
  <c r="AU12" i="2"/>
  <c r="AV12" i="2"/>
  <c r="AW12" i="2"/>
  <c r="AX12" i="2"/>
  <c r="AY12" i="2"/>
  <c r="AZ12" i="2"/>
  <c r="AS13" i="2"/>
  <c r="AT13" i="2"/>
  <c r="AU13" i="2"/>
  <c r="AV13" i="2"/>
  <c r="AW13" i="2"/>
  <c r="AX13" i="2"/>
  <c r="AY13" i="2"/>
  <c r="AZ13" i="2"/>
  <c r="AS14" i="2"/>
  <c r="AT14" i="2"/>
  <c r="AU14" i="2"/>
  <c r="AV14" i="2"/>
  <c r="AW14" i="2"/>
  <c r="AX14" i="2"/>
  <c r="AY14" i="2"/>
  <c r="AZ14" i="2"/>
  <c r="AS15" i="2"/>
  <c r="AT15" i="2"/>
  <c r="AU15" i="2"/>
  <c r="AV15" i="2"/>
  <c r="AW15" i="2"/>
  <c r="AX15" i="2"/>
  <c r="AY15" i="2"/>
  <c r="AZ15" i="2"/>
  <c r="AS16" i="2"/>
  <c r="AT16" i="2"/>
  <c r="AU16" i="2"/>
  <c r="AV16" i="2"/>
  <c r="AW16" i="2"/>
  <c r="AX16" i="2"/>
  <c r="AY16" i="2"/>
  <c r="AZ16" i="2"/>
  <c r="AS17" i="2"/>
  <c r="AT17" i="2"/>
  <c r="AU17" i="2"/>
  <c r="AV17" i="2"/>
  <c r="AW17" i="2"/>
  <c r="AX17" i="2"/>
  <c r="AY17" i="2"/>
  <c r="AZ17" i="2"/>
  <c r="AS18" i="2"/>
  <c r="AT18" i="2"/>
  <c r="AU18" i="2"/>
  <c r="AV18" i="2"/>
  <c r="AW18" i="2"/>
  <c r="AX18" i="2"/>
  <c r="AY18" i="2"/>
  <c r="AZ18" i="2"/>
  <c r="AS19" i="2"/>
  <c r="AT19" i="2"/>
  <c r="AU19" i="2"/>
  <c r="AV19" i="2"/>
  <c r="AW19" i="2"/>
  <c r="AX19" i="2"/>
  <c r="AY19" i="2"/>
  <c r="AZ19" i="2"/>
  <c r="AS20" i="2"/>
  <c r="AT20" i="2"/>
  <c r="AU20" i="2"/>
  <c r="AV20" i="2"/>
  <c r="AW20" i="2"/>
  <c r="AX20" i="2"/>
  <c r="AY20" i="2"/>
  <c r="AZ20" i="2"/>
  <c r="AS21" i="2"/>
  <c r="AT21" i="2"/>
  <c r="AU21" i="2"/>
  <c r="AV21" i="2"/>
  <c r="AW21" i="2"/>
  <c r="AX21" i="2"/>
  <c r="AY21" i="2"/>
  <c r="AZ21" i="2"/>
  <c r="AS22" i="2"/>
  <c r="AT22" i="2"/>
  <c r="AU22" i="2"/>
  <c r="AV22" i="2"/>
  <c r="AW22" i="2"/>
  <c r="AX22" i="2"/>
  <c r="AY22" i="2"/>
  <c r="AZ22" i="2"/>
  <c r="AS23" i="2"/>
  <c r="AT23" i="2"/>
  <c r="AU23" i="2"/>
  <c r="AV23" i="2"/>
  <c r="AW23" i="2"/>
  <c r="AX23" i="2"/>
  <c r="AY23" i="2"/>
  <c r="AZ23" i="2"/>
  <c r="AS24" i="2"/>
  <c r="AT24" i="2"/>
  <c r="AU24" i="2"/>
  <c r="AV24" i="2"/>
  <c r="AW24" i="2"/>
  <c r="AX24" i="2"/>
  <c r="AY24" i="2"/>
  <c r="AZ24" i="2"/>
  <c r="AS25" i="2"/>
  <c r="AT25" i="2"/>
  <c r="AU25" i="2"/>
  <c r="AV25" i="2"/>
  <c r="BB25" i="2" s="1"/>
  <c r="V19" i="1" s="1"/>
  <c r="AW25" i="2"/>
  <c r="AX25" i="2"/>
  <c r="AY25" i="2"/>
  <c r="AZ25" i="2"/>
  <c r="AS26" i="2"/>
  <c r="AT26" i="2"/>
  <c r="AU26" i="2"/>
  <c r="AV26" i="2"/>
  <c r="AW26" i="2"/>
  <c r="AX26" i="2"/>
  <c r="AY26" i="2"/>
  <c r="AZ26" i="2"/>
  <c r="AS27" i="2"/>
  <c r="AT27" i="2"/>
  <c r="AU27" i="2"/>
  <c r="AV27" i="2"/>
  <c r="AW27" i="2"/>
  <c r="AX27" i="2"/>
  <c r="AY27" i="2"/>
  <c r="AZ27" i="2"/>
  <c r="AS28" i="2"/>
  <c r="AT28" i="2"/>
  <c r="AU28" i="2"/>
  <c r="AV28" i="2"/>
  <c r="AW28" i="2"/>
  <c r="AX28" i="2"/>
  <c r="AY28" i="2"/>
  <c r="AZ28" i="2"/>
  <c r="AS29" i="2"/>
  <c r="AT29" i="2"/>
  <c r="AU29" i="2"/>
  <c r="AV29" i="2"/>
  <c r="AW29" i="2"/>
  <c r="AX29" i="2"/>
  <c r="AY29" i="2"/>
  <c r="AZ29" i="2"/>
  <c r="AS30" i="2"/>
  <c r="AT30" i="2"/>
  <c r="AU30" i="2"/>
  <c r="AV30" i="2"/>
  <c r="AW30" i="2"/>
  <c r="AX30" i="2"/>
  <c r="AY30" i="2"/>
  <c r="AZ30" i="2"/>
  <c r="AS31" i="2"/>
  <c r="AT31" i="2"/>
  <c r="AU31" i="2"/>
  <c r="AV31" i="2"/>
  <c r="AW31" i="2"/>
  <c r="AX31" i="2"/>
  <c r="AY31" i="2"/>
  <c r="BB31" i="2" s="1"/>
  <c r="AB19" i="1" s="1"/>
  <c r="AZ31" i="2"/>
  <c r="AS32" i="2"/>
  <c r="AT32" i="2"/>
  <c r="AU32" i="2"/>
  <c r="AV32" i="2"/>
  <c r="AW32" i="2"/>
  <c r="AX32" i="2"/>
  <c r="AY32" i="2"/>
  <c r="AZ32" i="2"/>
  <c r="BB32" i="2" s="1"/>
  <c r="AC19" i="1" s="1"/>
  <c r="AS33" i="2"/>
  <c r="AT33" i="2"/>
  <c r="AU33" i="2"/>
  <c r="AV33" i="2"/>
  <c r="AW33" i="2"/>
  <c r="AX33" i="2"/>
  <c r="AY33" i="2"/>
  <c r="AZ33" i="2"/>
  <c r="AS34" i="2"/>
  <c r="AT34" i="2"/>
  <c r="AU34" i="2"/>
  <c r="AV34" i="2"/>
  <c r="AW34" i="2"/>
  <c r="AX34" i="2"/>
  <c r="AY34" i="2"/>
  <c r="AZ34" i="2"/>
  <c r="AS35" i="2"/>
  <c r="AT35" i="2"/>
  <c r="AU35" i="2"/>
  <c r="AV35" i="2"/>
  <c r="AW35" i="2"/>
  <c r="AX35" i="2"/>
  <c r="AY35" i="2"/>
  <c r="AZ35" i="2"/>
  <c r="AS36" i="2"/>
  <c r="AT36" i="2"/>
  <c r="AU36" i="2"/>
  <c r="AV36" i="2"/>
  <c r="AW36" i="2"/>
  <c r="AX36" i="2"/>
  <c r="AY36" i="2"/>
  <c r="AZ36" i="2"/>
  <c r="AS37" i="2"/>
  <c r="AT37" i="2"/>
  <c r="AU37" i="2"/>
  <c r="AV37" i="2"/>
  <c r="BB37" i="2" s="1"/>
  <c r="AH19" i="1" s="1"/>
  <c r="AW37" i="2"/>
  <c r="AX37" i="2"/>
  <c r="AY37" i="2"/>
  <c r="AZ37" i="2"/>
  <c r="AS38" i="2"/>
  <c r="AT38" i="2"/>
  <c r="AU38" i="2"/>
  <c r="AV38" i="2"/>
  <c r="AW38" i="2"/>
  <c r="AX38" i="2"/>
  <c r="AY38" i="2"/>
  <c r="AZ38" i="2"/>
  <c r="AS39" i="2"/>
  <c r="AT39" i="2"/>
  <c r="AU39" i="2"/>
  <c r="AV39" i="2"/>
  <c r="AW39" i="2"/>
  <c r="AX39" i="2"/>
  <c r="AY39" i="2"/>
  <c r="AZ39" i="2"/>
  <c r="AS40" i="2"/>
  <c r="AT40" i="2"/>
  <c r="AU40" i="2"/>
  <c r="AV40" i="2"/>
  <c r="AW40" i="2"/>
  <c r="AX40" i="2"/>
  <c r="AY40" i="2"/>
  <c r="AZ40" i="2"/>
  <c r="AS41" i="2"/>
  <c r="AT41" i="2"/>
  <c r="AU41" i="2"/>
  <c r="AV41" i="2"/>
  <c r="AW41" i="2"/>
  <c r="AX41" i="2"/>
  <c r="AY41" i="2"/>
  <c r="AZ41" i="2"/>
  <c r="S9" i="1"/>
  <c r="Q8" i="1"/>
  <c r="O9" i="1"/>
  <c r="S3" i="4"/>
  <c r="S4" i="4"/>
  <c r="S5" i="4"/>
  <c r="S6" i="4"/>
  <c r="S7" i="4"/>
  <c r="S8" i="4"/>
  <c r="S9" i="4"/>
  <c r="S10" i="4"/>
  <c r="S11" i="4"/>
  <c r="S12" i="4"/>
  <c r="S13" i="4"/>
  <c r="S14" i="4"/>
  <c r="S15" i="4"/>
  <c r="S16" i="4"/>
  <c r="S17" i="4"/>
  <c r="S18" i="4"/>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123" i="4"/>
  <c r="S124" i="4"/>
  <c r="S125" i="4"/>
  <c r="S126" i="4"/>
  <c r="S127" i="4"/>
  <c r="S128" i="4"/>
  <c r="S129" i="4"/>
  <c r="S130" i="4"/>
  <c r="S131" i="4"/>
  <c r="S132" i="4"/>
  <c r="S133" i="4"/>
  <c r="S134" i="4"/>
  <c r="S135" i="4"/>
  <c r="S136" i="4"/>
  <c r="S137" i="4"/>
  <c r="S138" i="4"/>
  <c r="S139" i="4"/>
  <c r="S140" i="4"/>
  <c r="S141" i="4"/>
  <c r="S142" i="4"/>
  <c r="S143" i="4"/>
  <c r="S144" i="4"/>
  <c r="S145" i="4"/>
  <c r="S146" i="4"/>
  <c r="S147" i="4"/>
  <c r="S148" i="4"/>
  <c r="S149" i="4"/>
  <c r="S150" i="4"/>
  <c r="S151" i="4"/>
  <c r="S2" i="4"/>
  <c r="V1010" i="4"/>
  <c r="V1009" i="4"/>
  <c r="V1008" i="4"/>
  <c r="V1007" i="4"/>
  <c r="V1006" i="4"/>
  <c r="V1005" i="4"/>
  <c r="V1004" i="4"/>
  <c r="V1003" i="4"/>
  <c r="V1002" i="4"/>
  <c r="V1001" i="4"/>
  <c r="V1000" i="4"/>
  <c r="V999" i="4"/>
  <c r="V998" i="4"/>
  <c r="V997" i="4"/>
  <c r="V996" i="4"/>
  <c r="V995" i="4"/>
  <c r="V994" i="4"/>
  <c r="V993" i="4"/>
  <c r="V992" i="4"/>
  <c r="V991" i="4"/>
  <c r="V990" i="4"/>
  <c r="V989" i="4"/>
  <c r="V988" i="4"/>
  <c r="V987" i="4"/>
  <c r="V986" i="4"/>
  <c r="V985" i="4"/>
  <c r="V984" i="4"/>
  <c r="V983" i="4"/>
  <c r="V982" i="4"/>
  <c r="V981" i="4"/>
  <c r="V980" i="4"/>
  <c r="V979" i="4"/>
  <c r="V978" i="4"/>
  <c r="V977" i="4"/>
  <c r="V976" i="4"/>
  <c r="V975" i="4"/>
  <c r="V974" i="4"/>
  <c r="V973" i="4"/>
  <c r="V972" i="4"/>
  <c r="V971" i="4"/>
  <c r="V970" i="4"/>
  <c r="V969" i="4"/>
  <c r="V968" i="4"/>
  <c r="V967" i="4"/>
  <c r="V966" i="4"/>
  <c r="V965" i="4"/>
  <c r="V964" i="4"/>
  <c r="V963" i="4"/>
  <c r="V962" i="4"/>
  <c r="V961" i="4"/>
  <c r="V960" i="4"/>
  <c r="V959" i="4"/>
  <c r="V958" i="4"/>
  <c r="V957" i="4"/>
  <c r="V956" i="4"/>
  <c r="V955" i="4"/>
  <c r="V954" i="4"/>
  <c r="V953" i="4"/>
  <c r="V952" i="4"/>
  <c r="V951" i="4"/>
  <c r="V950" i="4"/>
  <c r="V949" i="4"/>
  <c r="V948" i="4"/>
  <c r="V947" i="4"/>
  <c r="V946" i="4"/>
  <c r="V945" i="4"/>
  <c r="V944" i="4"/>
  <c r="V943" i="4"/>
  <c r="V942" i="4"/>
  <c r="V941" i="4"/>
  <c r="V940" i="4"/>
  <c r="V939" i="4"/>
  <c r="V938" i="4"/>
  <c r="V937" i="4"/>
  <c r="V936" i="4"/>
  <c r="V935" i="4"/>
  <c r="V934" i="4"/>
  <c r="V933" i="4"/>
  <c r="V932" i="4"/>
  <c r="V931" i="4"/>
  <c r="V930" i="4"/>
  <c r="V929" i="4"/>
  <c r="V928" i="4"/>
  <c r="V927" i="4"/>
  <c r="V926" i="4"/>
  <c r="V925" i="4"/>
  <c r="V924" i="4"/>
  <c r="V923" i="4"/>
  <c r="V922" i="4"/>
  <c r="V921" i="4"/>
  <c r="V920" i="4"/>
  <c r="V919" i="4"/>
  <c r="V918" i="4"/>
  <c r="V917" i="4"/>
  <c r="V916" i="4"/>
  <c r="V915" i="4"/>
  <c r="V914" i="4"/>
  <c r="V913" i="4"/>
  <c r="V912" i="4"/>
  <c r="V911" i="4"/>
  <c r="V910" i="4"/>
  <c r="V909" i="4"/>
  <c r="V908" i="4"/>
  <c r="V907" i="4"/>
  <c r="V906" i="4"/>
  <c r="V905" i="4"/>
  <c r="V904" i="4"/>
  <c r="V903" i="4"/>
  <c r="V902" i="4"/>
  <c r="V901" i="4"/>
  <c r="V900" i="4"/>
  <c r="V899" i="4"/>
  <c r="V898" i="4"/>
  <c r="V897" i="4"/>
  <c r="V896" i="4"/>
  <c r="V895" i="4"/>
  <c r="V894" i="4"/>
  <c r="V893" i="4"/>
  <c r="V892" i="4"/>
  <c r="V891" i="4"/>
  <c r="V890" i="4"/>
  <c r="V889" i="4"/>
  <c r="V888" i="4"/>
  <c r="V887" i="4"/>
  <c r="V886" i="4"/>
  <c r="V885" i="4"/>
  <c r="V884" i="4"/>
  <c r="V883" i="4"/>
  <c r="V882" i="4"/>
  <c r="V881" i="4"/>
  <c r="V880" i="4"/>
  <c r="V879" i="4"/>
  <c r="V878" i="4"/>
  <c r="V877" i="4"/>
  <c r="V876" i="4"/>
  <c r="V875" i="4"/>
  <c r="V874" i="4"/>
  <c r="V873" i="4"/>
  <c r="V872" i="4"/>
  <c r="V871" i="4"/>
  <c r="V870" i="4"/>
  <c r="V869" i="4"/>
  <c r="V868" i="4"/>
  <c r="V867" i="4"/>
  <c r="V866" i="4"/>
  <c r="V865" i="4"/>
  <c r="V864" i="4"/>
  <c r="V863" i="4"/>
  <c r="V862" i="4"/>
  <c r="V861" i="4"/>
  <c r="V860" i="4"/>
  <c r="V859" i="4"/>
  <c r="V858" i="4"/>
  <c r="V857" i="4"/>
  <c r="V856" i="4"/>
  <c r="V855" i="4"/>
  <c r="V854" i="4"/>
  <c r="V853" i="4"/>
  <c r="V852" i="4"/>
  <c r="V851" i="4"/>
  <c r="V850" i="4"/>
  <c r="V849" i="4"/>
  <c r="V848" i="4"/>
  <c r="V847" i="4"/>
  <c r="V846" i="4"/>
  <c r="V845" i="4"/>
  <c r="V844" i="4"/>
  <c r="V843" i="4"/>
  <c r="V842" i="4"/>
  <c r="V841" i="4"/>
  <c r="V840" i="4"/>
  <c r="V839" i="4"/>
  <c r="V838" i="4"/>
  <c r="V837" i="4"/>
  <c r="V836" i="4"/>
  <c r="V835" i="4"/>
  <c r="V834" i="4"/>
  <c r="V833" i="4"/>
  <c r="V832" i="4"/>
  <c r="V831" i="4"/>
  <c r="V830" i="4"/>
  <c r="V829" i="4"/>
  <c r="V828" i="4"/>
  <c r="V827" i="4"/>
  <c r="V826" i="4"/>
  <c r="V825" i="4"/>
  <c r="V824" i="4"/>
  <c r="V823" i="4"/>
  <c r="V822" i="4"/>
  <c r="V821" i="4"/>
  <c r="V820" i="4"/>
  <c r="V819" i="4"/>
  <c r="V818" i="4"/>
  <c r="V817" i="4"/>
  <c r="V816" i="4"/>
  <c r="V815" i="4"/>
  <c r="V814" i="4"/>
  <c r="V813" i="4"/>
  <c r="V812" i="4"/>
  <c r="V811" i="4"/>
  <c r="V810" i="4"/>
  <c r="V809" i="4"/>
  <c r="V808" i="4"/>
  <c r="V807" i="4"/>
  <c r="V806" i="4"/>
  <c r="V805" i="4"/>
  <c r="V804" i="4"/>
  <c r="V803" i="4"/>
  <c r="V802" i="4"/>
  <c r="V801" i="4"/>
  <c r="V800" i="4"/>
  <c r="V799" i="4"/>
  <c r="V798" i="4"/>
  <c r="V797" i="4"/>
  <c r="V796" i="4"/>
  <c r="V795" i="4"/>
  <c r="V794" i="4"/>
  <c r="V793" i="4"/>
  <c r="V792" i="4"/>
  <c r="V791" i="4"/>
  <c r="V790" i="4"/>
  <c r="V789" i="4"/>
  <c r="V788" i="4"/>
  <c r="V787" i="4"/>
  <c r="V786" i="4"/>
  <c r="V785" i="4"/>
  <c r="V784" i="4"/>
  <c r="V783" i="4"/>
  <c r="V782" i="4"/>
  <c r="V781" i="4"/>
  <c r="V780" i="4"/>
  <c r="V779" i="4"/>
  <c r="V778" i="4"/>
  <c r="V777" i="4"/>
  <c r="V776" i="4"/>
  <c r="V775" i="4"/>
  <c r="V774" i="4"/>
  <c r="V773" i="4"/>
  <c r="V772" i="4"/>
  <c r="V771" i="4"/>
  <c r="V770" i="4"/>
  <c r="V769" i="4"/>
  <c r="V768" i="4"/>
  <c r="V767" i="4"/>
  <c r="V766" i="4"/>
  <c r="V765" i="4"/>
  <c r="V764" i="4"/>
  <c r="V763" i="4"/>
  <c r="V762" i="4"/>
  <c r="V761" i="4"/>
  <c r="V760" i="4"/>
  <c r="V759" i="4"/>
  <c r="V758" i="4"/>
  <c r="V757" i="4"/>
  <c r="V756" i="4"/>
  <c r="V755" i="4"/>
  <c r="V754" i="4"/>
  <c r="V753" i="4"/>
  <c r="V752" i="4"/>
  <c r="V751" i="4"/>
  <c r="V750" i="4"/>
  <c r="V749" i="4"/>
  <c r="V748" i="4"/>
  <c r="V747" i="4"/>
  <c r="V746" i="4"/>
  <c r="V745" i="4"/>
  <c r="V744" i="4"/>
  <c r="V743" i="4"/>
  <c r="V742" i="4"/>
  <c r="V741" i="4"/>
  <c r="V740" i="4"/>
  <c r="V739" i="4"/>
  <c r="V738" i="4"/>
  <c r="V737" i="4"/>
  <c r="V736" i="4"/>
  <c r="V735" i="4"/>
  <c r="V734" i="4"/>
  <c r="V733" i="4"/>
  <c r="V732" i="4"/>
  <c r="V731" i="4"/>
  <c r="V730" i="4"/>
  <c r="V729" i="4"/>
  <c r="V728" i="4"/>
  <c r="V727" i="4"/>
  <c r="V726" i="4"/>
  <c r="V725" i="4"/>
  <c r="V724" i="4"/>
  <c r="V723" i="4"/>
  <c r="V722" i="4"/>
  <c r="V721" i="4"/>
  <c r="V720" i="4"/>
  <c r="V719" i="4"/>
  <c r="V718" i="4"/>
  <c r="V717" i="4"/>
  <c r="V716" i="4"/>
  <c r="V715" i="4"/>
  <c r="V714" i="4"/>
  <c r="V713" i="4"/>
  <c r="V712" i="4"/>
  <c r="V711" i="4"/>
  <c r="V710" i="4"/>
  <c r="V709" i="4"/>
  <c r="V708" i="4"/>
  <c r="V707" i="4"/>
  <c r="V706" i="4"/>
  <c r="V705" i="4"/>
  <c r="V704" i="4"/>
  <c r="V703" i="4"/>
  <c r="V702" i="4"/>
  <c r="V701" i="4"/>
  <c r="V700" i="4"/>
  <c r="V699" i="4"/>
  <c r="V698" i="4"/>
  <c r="V697" i="4"/>
  <c r="V696" i="4"/>
  <c r="V695" i="4"/>
  <c r="V694" i="4"/>
  <c r="V693" i="4"/>
  <c r="V692" i="4"/>
  <c r="V691" i="4"/>
  <c r="V690" i="4"/>
  <c r="V689" i="4"/>
  <c r="V688" i="4"/>
  <c r="V687" i="4"/>
  <c r="V686" i="4"/>
  <c r="V685" i="4"/>
  <c r="V684" i="4"/>
  <c r="V683" i="4"/>
  <c r="V682" i="4"/>
  <c r="V681" i="4"/>
  <c r="V680" i="4"/>
  <c r="V679" i="4"/>
  <c r="V678" i="4"/>
  <c r="V677" i="4"/>
  <c r="V676" i="4"/>
  <c r="V675" i="4"/>
  <c r="V674" i="4"/>
  <c r="V673" i="4"/>
  <c r="V672" i="4"/>
  <c r="V671" i="4"/>
  <c r="V670" i="4"/>
  <c r="V669" i="4"/>
  <c r="V668" i="4"/>
  <c r="V667" i="4"/>
  <c r="V666" i="4"/>
  <c r="V665" i="4"/>
  <c r="V664" i="4"/>
  <c r="V663" i="4"/>
  <c r="V662" i="4"/>
  <c r="V661" i="4"/>
  <c r="V660" i="4"/>
  <c r="V659" i="4"/>
  <c r="V658" i="4"/>
  <c r="V657" i="4"/>
  <c r="V656" i="4"/>
  <c r="V655" i="4"/>
  <c r="V654" i="4"/>
  <c r="V653" i="4"/>
  <c r="V652" i="4"/>
  <c r="V651" i="4"/>
  <c r="V650" i="4"/>
  <c r="V649" i="4"/>
  <c r="V648" i="4"/>
  <c r="V647" i="4"/>
  <c r="V646" i="4"/>
  <c r="V645" i="4"/>
  <c r="V644" i="4"/>
  <c r="V643" i="4"/>
  <c r="V642" i="4"/>
  <c r="V641" i="4"/>
  <c r="V640" i="4"/>
  <c r="V639" i="4"/>
  <c r="V638" i="4"/>
  <c r="V637" i="4"/>
  <c r="V636" i="4"/>
  <c r="V635" i="4"/>
  <c r="V634" i="4"/>
  <c r="V633" i="4"/>
  <c r="V632" i="4"/>
  <c r="V631" i="4"/>
  <c r="V630" i="4"/>
  <c r="V629" i="4"/>
  <c r="V628" i="4"/>
  <c r="V627" i="4"/>
  <c r="V626" i="4"/>
  <c r="V625" i="4"/>
  <c r="V624" i="4"/>
  <c r="V623" i="4"/>
  <c r="V622" i="4"/>
  <c r="V621" i="4"/>
  <c r="V620" i="4"/>
  <c r="V619" i="4"/>
  <c r="V618" i="4"/>
  <c r="V617" i="4"/>
  <c r="V616" i="4"/>
  <c r="V615" i="4"/>
  <c r="V614" i="4"/>
  <c r="V613" i="4"/>
  <c r="V612" i="4"/>
  <c r="V611" i="4"/>
  <c r="V610" i="4"/>
  <c r="V609" i="4"/>
  <c r="V608" i="4"/>
  <c r="V607" i="4"/>
  <c r="V606" i="4"/>
  <c r="V605" i="4"/>
  <c r="V604" i="4"/>
  <c r="V603" i="4"/>
  <c r="V602" i="4"/>
  <c r="V601" i="4"/>
  <c r="V600" i="4"/>
  <c r="V599" i="4"/>
  <c r="V598" i="4"/>
  <c r="V597" i="4"/>
  <c r="V596" i="4"/>
  <c r="V595" i="4"/>
  <c r="V594" i="4"/>
  <c r="V593" i="4"/>
  <c r="V592" i="4"/>
  <c r="V591" i="4"/>
  <c r="V590" i="4"/>
  <c r="V589" i="4"/>
  <c r="V588" i="4"/>
  <c r="V587" i="4"/>
  <c r="V586" i="4"/>
  <c r="V585" i="4"/>
  <c r="V584" i="4"/>
  <c r="V583" i="4"/>
  <c r="V582" i="4"/>
  <c r="V581" i="4"/>
  <c r="V580" i="4"/>
  <c r="V579" i="4"/>
  <c r="V578" i="4"/>
  <c r="V577" i="4"/>
  <c r="V576" i="4"/>
  <c r="V575" i="4"/>
  <c r="V574" i="4"/>
  <c r="V573" i="4"/>
  <c r="V572" i="4"/>
  <c r="V571" i="4"/>
  <c r="V570" i="4"/>
  <c r="V569" i="4"/>
  <c r="V568" i="4"/>
  <c r="V567" i="4"/>
  <c r="V566" i="4"/>
  <c r="V565" i="4"/>
  <c r="V564" i="4"/>
  <c r="V563" i="4"/>
  <c r="V562" i="4"/>
  <c r="V561" i="4"/>
  <c r="V560" i="4"/>
  <c r="V559" i="4"/>
  <c r="V558" i="4"/>
  <c r="V557" i="4"/>
  <c r="V556" i="4"/>
  <c r="V555" i="4"/>
  <c r="V554" i="4"/>
  <c r="V553" i="4"/>
  <c r="V552" i="4"/>
  <c r="V551" i="4"/>
  <c r="V550" i="4"/>
  <c r="V549" i="4"/>
  <c r="V548" i="4"/>
  <c r="V547" i="4"/>
  <c r="V546" i="4"/>
  <c r="V545" i="4"/>
  <c r="V544" i="4"/>
  <c r="V543" i="4"/>
  <c r="V542" i="4"/>
  <c r="V541" i="4"/>
  <c r="V540" i="4"/>
  <c r="V539" i="4"/>
  <c r="V538" i="4"/>
  <c r="V537" i="4"/>
  <c r="V536" i="4"/>
  <c r="V535" i="4"/>
  <c r="V534" i="4"/>
  <c r="V533" i="4"/>
  <c r="V532" i="4"/>
  <c r="V531" i="4"/>
  <c r="V530" i="4"/>
  <c r="V529" i="4"/>
  <c r="V528" i="4"/>
  <c r="V527" i="4"/>
  <c r="V526" i="4"/>
  <c r="V525" i="4"/>
  <c r="V524" i="4"/>
  <c r="V523" i="4"/>
  <c r="V522" i="4"/>
  <c r="V521" i="4"/>
  <c r="V520" i="4"/>
  <c r="V519" i="4"/>
  <c r="V518" i="4"/>
  <c r="V517" i="4"/>
  <c r="V516" i="4"/>
  <c r="V515" i="4"/>
  <c r="V514" i="4"/>
  <c r="V513" i="4"/>
  <c r="V512" i="4"/>
  <c r="V511" i="4"/>
  <c r="V510" i="4"/>
  <c r="V509" i="4"/>
  <c r="V508" i="4"/>
  <c r="V507" i="4"/>
  <c r="V506" i="4"/>
  <c r="V505" i="4"/>
  <c r="V504" i="4"/>
  <c r="V503" i="4"/>
  <c r="V502" i="4"/>
  <c r="V501" i="4"/>
  <c r="V500" i="4"/>
  <c r="V499" i="4"/>
  <c r="V498" i="4"/>
  <c r="V497" i="4"/>
  <c r="V496" i="4"/>
  <c r="V495" i="4"/>
  <c r="V494" i="4"/>
  <c r="V493" i="4"/>
  <c r="V492" i="4"/>
  <c r="V491" i="4"/>
  <c r="V490" i="4"/>
  <c r="V489" i="4"/>
  <c r="V488" i="4"/>
  <c r="V487" i="4"/>
  <c r="V486" i="4"/>
  <c r="V485" i="4"/>
  <c r="V484" i="4"/>
  <c r="V483" i="4"/>
  <c r="V482" i="4"/>
  <c r="V481" i="4"/>
  <c r="V480" i="4"/>
  <c r="V479" i="4"/>
  <c r="V478" i="4"/>
  <c r="V477" i="4"/>
  <c r="V476" i="4"/>
  <c r="V475" i="4"/>
  <c r="V474" i="4"/>
  <c r="V473" i="4"/>
  <c r="V472" i="4"/>
  <c r="V471" i="4"/>
  <c r="V470" i="4"/>
  <c r="V469" i="4"/>
  <c r="V468" i="4"/>
  <c r="V467" i="4"/>
  <c r="V466" i="4"/>
  <c r="V465" i="4"/>
  <c r="V464" i="4"/>
  <c r="V463" i="4"/>
  <c r="V462" i="4"/>
  <c r="V461" i="4"/>
  <c r="V460" i="4"/>
  <c r="V459" i="4"/>
  <c r="V458" i="4"/>
  <c r="V457" i="4"/>
  <c r="V456" i="4"/>
  <c r="V455" i="4"/>
  <c r="V454" i="4"/>
  <c r="V453" i="4"/>
  <c r="V452" i="4"/>
  <c r="V451" i="4"/>
  <c r="V450" i="4"/>
  <c r="V449" i="4"/>
  <c r="V448" i="4"/>
  <c r="V447" i="4"/>
  <c r="V446" i="4"/>
  <c r="V445" i="4"/>
  <c r="V444" i="4"/>
  <c r="V443" i="4"/>
  <c r="V442" i="4"/>
  <c r="V441" i="4"/>
  <c r="V440" i="4"/>
  <c r="V439" i="4"/>
  <c r="V438" i="4"/>
  <c r="V437" i="4"/>
  <c r="V436" i="4"/>
  <c r="V435" i="4"/>
  <c r="V434" i="4"/>
  <c r="V433" i="4"/>
  <c r="V432" i="4"/>
  <c r="V431" i="4"/>
  <c r="V430" i="4"/>
  <c r="V429" i="4"/>
  <c r="V428" i="4"/>
  <c r="V427" i="4"/>
  <c r="V426" i="4"/>
  <c r="V425" i="4"/>
  <c r="V424" i="4"/>
  <c r="V423" i="4"/>
  <c r="V422" i="4"/>
  <c r="V421" i="4"/>
  <c r="V420" i="4"/>
  <c r="V419" i="4"/>
  <c r="V418" i="4"/>
  <c r="V417" i="4"/>
  <c r="V416" i="4"/>
  <c r="V415" i="4"/>
  <c r="V414" i="4"/>
  <c r="V413" i="4"/>
  <c r="V412" i="4"/>
  <c r="V411" i="4"/>
  <c r="V410" i="4"/>
  <c r="V409" i="4"/>
  <c r="V408" i="4"/>
  <c r="V407" i="4"/>
  <c r="V406" i="4"/>
  <c r="V405" i="4"/>
  <c r="V404" i="4"/>
  <c r="V403" i="4"/>
  <c r="V402" i="4"/>
  <c r="V401" i="4"/>
  <c r="V400" i="4"/>
  <c r="V399" i="4"/>
  <c r="V398" i="4"/>
  <c r="V397" i="4"/>
  <c r="V396" i="4"/>
  <c r="V395" i="4"/>
  <c r="V394" i="4"/>
  <c r="V393" i="4"/>
  <c r="V392" i="4"/>
  <c r="V391" i="4"/>
  <c r="V390" i="4"/>
  <c r="V389" i="4"/>
  <c r="V388" i="4"/>
  <c r="V387" i="4"/>
  <c r="V386" i="4"/>
  <c r="V385" i="4"/>
  <c r="V384" i="4"/>
  <c r="V383" i="4"/>
  <c r="V382" i="4"/>
  <c r="V381" i="4"/>
  <c r="V380" i="4"/>
  <c r="V379" i="4"/>
  <c r="V378" i="4"/>
  <c r="V377" i="4"/>
  <c r="V376" i="4"/>
  <c r="V375" i="4"/>
  <c r="V374" i="4"/>
  <c r="V373" i="4"/>
  <c r="V372" i="4"/>
  <c r="V371" i="4"/>
  <c r="V370" i="4"/>
  <c r="V369" i="4"/>
  <c r="V368" i="4"/>
  <c r="V367" i="4"/>
  <c r="V366" i="4"/>
  <c r="V365" i="4"/>
  <c r="V364" i="4"/>
  <c r="V363" i="4"/>
  <c r="V362" i="4"/>
  <c r="V361" i="4"/>
  <c r="V360" i="4"/>
  <c r="V359" i="4"/>
  <c r="V358" i="4"/>
  <c r="V357" i="4"/>
  <c r="V356" i="4"/>
  <c r="V355" i="4"/>
  <c r="V354" i="4"/>
  <c r="V353" i="4"/>
  <c r="V352" i="4"/>
  <c r="V351" i="4"/>
  <c r="V350" i="4"/>
  <c r="V349" i="4"/>
  <c r="V348" i="4"/>
  <c r="V347" i="4"/>
  <c r="V346" i="4"/>
  <c r="V345" i="4"/>
  <c r="V344" i="4"/>
  <c r="V343" i="4"/>
  <c r="V342" i="4"/>
  <c r="V341" i="4"/>
  <c r="V340" i="4"/>
  <c r="V339" i="4"/>
  <c r="V338" i="4"/>
  <c r="V337" i="4"/>
  <c r="V336" i="4"/>
  <c r="V335" i="4"/>
  <c r="V334" i="4"/>
  <c r="V333" i="4"/>
  <c r="V332" i="4"/>
  <c r="V331" i="4"/>
  <c r="V330" i="4"/>
  <c r="V329" i="4"/>
  <c r="V328" i="4"/>
  <c r="V327" i="4"/>
  <c r="V326" i="4"/>
  <c r="V325" i="4"/>
  <c r="V324" i="4"/>
  <c r="V323" i="4"/>
  <c r="V322" i="4"/>
  <c r="V321" i="4"/>
  <c r="V320" i="4"/>
  <c r="V319" i="4"/>
  <c r="V318" i="4"/>
  <c r="V317" i="4"/>
  <c r="V316" i="4"/>
  <c r="V315" i="4"/>
  <c r="V314" i="4"/>
  <c r="V313" i="4"/>
  <c r="V312" i="4"/>
  <c r="V311" i="4"/>
  <c r="V310" i="4"/>
  <c r="V309" i="4"/>
  <c r="V308" i="4"/>
  <c r="V307" i="4"/>
  <c r="V306" i="4"/>
  <c r="V305" i="4"/>
  <c r="V304" i="4"/>
  <c r="V303" i="4"/>
  <c r="V302" i="4"/>
  <c r="V301" i="4"/>
  <c r="V300" i="4"/>
  <c r="V299" i="4"/>
  <c r="V298" i="4"/>
  <c r="V297" i="4"/>
  <c r="V296" i="4"/>
  <c r="V295" i="4"/>
  <c r="V294" i="4"/>
  <c r="V293" i="4"/>
  <c r="V292" i="4"/>
  <c r="V291" i="4"/>
  <c r="V290" i="4"/>
  <c r="V289" i="4"/>
  <c r="V288" i="4"/>
  <c r="V287" i="4"/>
  <c r="V286" i="4"/>
  <c r="V285" i="4"/>
  <c r="V284" i="4"/>
  <c r="V283" i="4"/>
  <c r="V282" i="4"/>
  <c r="V281" i="4"/>
  <c r="V280" i="4"/>
  <c r="V279" i="4"/>
  <c r="V278" i="4"/>
  <c r="V277" i="4"/>
  <c r="V276" i="4"/>
  <c r="V275" i="4"/>
  <c r="V274" i="4"/>
  <c r="V273" i="4"/>
  <c r="V272" i="4"/>
  <c r="V271" i="4"/>
  <c r="V270" i="4"/>
  <c r="V269" i="4"/>
  <c r="V268" i="4"/>
  <c r="V267" i="4"/>
  <c r="V266" i="4"/>
  <c r="V265" i="4"/>
  <c r="V264" i="4"/>
  <c r="V263" i="4"/>
  <c r="V262" i="4"/>
  <c r="V261" i="4"/>
  <c r="V260" i="4"/>
  <c r="V259" i="4"/>
  <c r="V258" i="4"/>
  <c r="V257" i="4"/>
  <c r="V256" i="4"/>
  <c r="V255" i="4"/>
  <c r="V254" i="4"/>
  <c r="V253" i="4"/>
  <c r="V252" i="4"/>
  <c r="V251" i="4"/>
  <c r="V250" i="4"/>
  <c r="V249" i="4"/>
  <c r="V248" i="4"/>
  <c r="V247" i="4"/>
  <c r="V246" i="4"/>
  <c r="V245" i="4"/>
  <c r="V244" i="4"/>
  <c r="V243" i="4"/>
  <c r="V242" i="4"/>
  <c r="V241" i="4"/>
  <c r="V240" i="4"/>
  <c r="V239" i="4"/>
  <c r="V238" i="4"/>
  <c r="V237" i="4"/>
  <c r="V236" i="4"/>
  <c r="V235" i="4"/>
  <c r="V234" i="4"/>
  <c r="V233" i="4"/>
  <c r="V232" i="4"/>
  <c r="V231" i="4"/>
  <c r="V230" i="4"/>
  <c r="V229" i="4"/>
  <c r="V228" i="4"/>
  <c r="V227" i="4"/>
  <c r="V226" i="4"/>
  <c r="V225" i="4"/>
  <c r="V224" i="4"/>
  <c r="V223" i="4"/>
  <c r="V222" i="4"/>
  <c r="V221" i="4"/>
  <c r="V220" i="4"/>
  <c r="V219" i="4"/>
  <c r="V218" i="4"/>
  <c r="V217" i="4"/>
  <c r="V216" i="4"/>
  <c r="V215" i="4"/>
  <c r="V214" i="4"/>
  <c r="V213" i="4"/>
  <c r="V212" i="4"/>
  <c r="V211" i="4"/>
  <c r="V210" i="4"/>
  <c r="V209" i="4"/>
  <c r="V208" i="4"/>
  <c r="V207" i="4"/>
  <c r="V206" i="4"/>
  <c r="V205" i="4"/>
  <c r="V204" i="4"/>
  <c r="V203" i="4"/>
  <c r="V202" i="4"/>
  <c r="V201" i="4"/>
  <c r="V200" i="4"/>
  <c r="V199" i="4"/>
  <c r="V198" i="4"/>
  <c r="V197" i="4"/>
  <c r="V196" i="4"/>
  <c r="V195" i="4"/>
  <c r="V194" i="4"/>
  <c r="V193" i="4"/>
  <c r="V192" i="4"/>
  <c r="V191" i="4"/>
  <c r="V190" i="4"/>
  <c r="V189" i="4"/>
  <c r="V188" i="4"/>
  <c r="V187" i="4"/>
  <c r="V186" i="4"/>
  <c r="V185" i="4"/>
  <c r="V184" i="4"/>
  <c r="V183" i="4"/>
  <c r="V182" i="4"/>
  <c r="V181" i="4"/>
  <c r="V180" i="4"/>
  <c r="V179" i="4"/>
  <c r="V178" i="4"/>
  <c r="V177" i="4"/>
  <c r="V176" i="4"/>
  <c r="V175" i="4"/>
  <c r="V174" i="4"/>
  <c r="V173" i="4"/>
  <c r="V172" i="4"/>
  <c r="V171" i="4"/>
  <c r="V170" i="4"/>
  <c r="V169" i="4"/>
  <c r="V168" i="4"/>
  <c r="V167" i="4"/>
  <c r="V166" i="4"/>
  <c r="V165" i="4"/>
  <c r="V164" i="4"/>
  <c r="V163" i="4"/>
  <c r="V162" i="4"/>
  <c r="V161" i="4"/>
  <c r="V160" i="4"/>
  <c r="V159" i="4"/>
  <c r="V158" i="4"/>
  <c r="V157" i="4"/>
  <c r="V156" i="4"/>
  <c r="V155" i="4"/>
  <c r="V154" i="4"/>
  <c r="V153" i="4"/>
  <c r="V152" i="4"/>
  <c r="V151" i="4"/>
  <c r="V150" i="4"/>
  <c r="V149" i="4"/>
  <c r="V148" i="4"/>
  <c r="V147" i="4"/>
  <c r="V146" i="4"/>
  <c r="V145" i="4"/>
  <c r="V144" i="4"/>
  <c r="V143" i="4"/>
  <c r="V142" i="4"/>
  <c r="V141" i="4"/>
  <c r="V140" i="4"/>
  <c r="V139" i="4"/>
  <c r="V138" i="4"/>
  <c r="V137" i="4"/>
  <c r="V136" i="4"/>
  <c r="V135" i="4"/>
  <c r="V134" i="4"/>
  <c r="V133" i="4"/>
  <c r="V132" i="4"/>
  <c r="V131" i="4"/>
  <c r="V130" i="4"/>
  <c r="V129" i="4"/>
  <c r="V128" i="4"/>
  <c r="V127" i="4"/>
  <c r="V126" i="4"/>
  <c r="V125" i="4"/>
  <c r="V124" i="4"/>
  <c r="V123" i="4"/>
  <c r="V122" i="4"/>
  <c r="V121" i="4"/>
  <c r="V120" i="4"/>
  <c r="V119" i="4"/>
  <c r="V118" i="4"/>
  <c r="V117" i="4"/>
  <c r="V116" i="4"/>
  <c r="V115" i="4"/>
  <c r="V114" i="4"/>
  <c r="V112" i="4"/>
  <c r="V109" i="4"/>
  <c r="V108" i="4"/>
  <c r="V106" i="4"/>
  <c r="V105" i="4"/>
  <c r="V104" i="4"/>
  <c r="V103" i="4"/>
  <c r="V102" i="4"/>
  <c r="V101" i="4"/>
  <c r="V100" i="4"/>
  <c r="V99" i="4"/>
  <c r="V98" i="4"/>
  <c r="V97" i="4"/>
  <c r="V96" i="4"/>
  <c r="V95" i="4"/>
  <c r="V94" i="4"/>
  <c r="V93" i="4"/>
  <c r="V92" i="4"/>
  <c r="V91" i="4"/>
  <c r="V90" i="4"/>
  <c r="V89" i="4"/>
  <c r="V88" i="4"/>
  <c r="V87" i="4"/>
  <c r="V86" i="4"/>
  <c r="V85" i="4"/>
  <c r="V83" i="4"/>
  <c r="V82" i="4"/>
  <c r="V81" i="4"/>
  <c r="V80" i="4"/>
  <c r="V79" i="4"/>
  <c r="V78" i="4"/>
  <c r="V77" i="4"/>
  <c r="V76" i="4"/>
  <c r="V75" i="4"/>
  <c r="V74" i="4"/>
  <c r="V73" i="4"/>
  <c r="V72" i="4"/>
  <c r="V71" i="4"/>
  <c r="V70" i="4"/>
  <c r="V69" i="4"/>
  <c r="V68" i="4"/>
  <c r="V67" i="4"/>
  <c r="V66" i="4"/>
  <c r="V65" i="4"/>
  <c r="V64" i="4"/>
  <c r="V63" i="4"/>
  <c r="V62" i="4"/>
  <c r="V61" i="4"/>
  <c r="V60" i="4"/>
  <c r="V59" i="4"/>
  <c r="V58" i="4"/>
  <c r="V57" i="4"/>
  <c r="V56" i="4"/>
  <c r="V55" i="4"/>
  <c r="V54" i="4"/>
  <c r="V53" i="4"/>
  <c r="V52" i="4"/>
  <c r="V51" i="4"/>
  <c r="V50" i="4"/>
  <c r="V49" i="4"/>
  <c r="V48" i="4"/>
  <c r="V47" i="4"/>
  <c r="V46" i="4"/>
  <c r="V45" i="4"/>
  <c r="V44" i="4"/>
  <c r="V43" i="4"/>
  <c r="V42" i="4"/>
  <c r="V41" i="4"/>
  <c r="V40" i="4"/>
  <c r="V39" i="4"/>
  <c r="V38" i="4"/>
  <c r="V37" i="4"/>
  <c r="V36" i="4"/>
  <c r="V35" i="4"/>
  <c r="V34" i="4"/>
  <c r="V33" i="4"/>
  <c r="V31" i="4"/>
  <c r="V30" i="4"/>
  <c r="V29" i="4"/>
  <c r="V28" i="4"/>
  <c r="V27" i="4"/>
  <c r="V26" i="4"/>
  <c r="V25" i="4"/>
  <c r="V24" i="4"/>
  <c r="V20" i="4"/>
  <c r="V19" i="4"/>
  <c r="V18" i="4"/>
  <c r="V17" i="4"/>
  <c r="V16" i="4"/>
  <c r="V15" i="4"/>
  <c r="V14" i="4"/>
  <c r="V13" i="4"/>
  <c r="V12" i="4"/>
  <c r="V11" i="4"/>
  <c r="V10" i="4"/>
  <c r="V9" i="4"/>
  <c r="V8" i="4"/>
  <c r="V7" i="4"/>
  <c r="V6" i="4"/>
  <c r="V5" i="4"/>
  <c r="V4" i="4"/>
  <c r="V3" i="4"/>
  <c r="V2" i="4"/>
  <c r="CW206" i="8"/>
  <c r="EF206" i="8" s="1"/>
  <c r="FN206" i="8" s="1"/>
  <c r="BO206" i="8" s="1"/>
  <c r="CV206" i="8"/>
  <c r="EE206" i="8" s="1"/>
  <c r="FM206" i="8" s="1"/>
  <c r="CU206" i="8"/>
  <c r="ED206" i="8" s="1"/>
  <c r="FL206" i="8" s="1"/>
  <c r="BM206" i="8" s="1"/>
  <c r="CT206" i="8"/>
  <c r="EC206" i="8" s="1"/>
  <c r="FK206" i="8" s="1"/>
  <c r="BL206" i="8" s="1"/>
  <c r="CS206" i="8"/>
  <c r="EB206" i="8" s="1"/>
  <c r="FJ206" i="8" s="1"/>
  <c r="BK206" i="8" s="1"/>
  <c r="CR206" i="8"/>
  <c r="EA206" i="8" s="1"/>
  <c r="FI206" i="8" s="1"/>
  <c r="BJ206" i="8" s="1"/>
  <c r="CQ206" i="8"/>
  <c r="DZ206" i="8" s="1"/>
  <c r="FH206" i="8" s="1"/>
  <c r="CP206" i="8"/>
  <c r="DY206" i="8" s="1"/>
  <c r="FG206" i="8" s="1"/>
  <c r="BH206" i="8" s="1"/>
  <c r="CO206" i="8"/>
  <c r="DX206" i="8" s="1"/>
  <c r="FF206" i="8" s="1"/>
  <c r="CN206" i="8"/>
  <c r="DW206" i="8" s="1"/>
  <c r="FE206" i="8" s="1"/>
  <c r="BF206" i="8" s="1"/>
  <c r="BJ202" i="9" s="1"/>
  <c r="CM206" i="8"/>
  <c r="DV206" i="8" s="1"/>
  <c r="FD206" i="8" s="1"/>
  <c r="BE206" i="8" s="1"/>
  <c r="BI202" i="9" s="1"/>
  <c r="CL206" i="8"/>
  <c r="DU206" i="8" s="1"/>
  <c r="FC206" i="8" s="1"/>
  <c r="BD206" i="8" s="1"/>
  <c r="BH202" i="9" s="1"/>
  <c r="CK206" i="8"/>
  <c r="DT206" i="8" s="1"/>
  <c r="FB206" i="8" s="1"/>
  <c r="BC206" i="8" s="1"/>
  <c r="BG202" i="9" s="1"/>
  <c r="CJ206" i="8"/>
  <c r="DS206" i="8" s="1"/>
  <c r="FA206" i="8" s="1"/>
  <c r="BB206" i="8" s="1"/>
  <c r="BF202" i="9" s="1"/>
  <c r="CI206" i="8"/>
  <c r="DR206" i="8" s="1"/>
  <c r="EZ206" i="8" s="1"/>
  <c r="BA206" i="8" s="1"/>
  <c r="BE202" i="9" s="1"/>
  <c r="CH206" i="8"/>
  <c r="DQ206" i="8" s="1"/>
  <c r="EY206" i="8" s="1"/>
  <c r="AZ206" i="8" s="1"/>
  <c r="BD202" i="9" s="1"/>
  <c r="CG206" i="8"/>
  <c r="DP206" i="8" s="1"/>
  <c r="EX206" i="8" s="1"/>
  <c r="AY206" i="8" s="1"/>
  <c r="BC202" i="9" s="1"/>
  <c r="CF206" i="8"/>
  <c r="DO206" i="8" s="1"/>
  <c r="EW206" i="8" s="1"/>
  <c r="AX206" i="8" s="1"/>
  <c r="BB202" i="9" s="1"/>
  <c r="CE206" i="8"/>
  <c r="DN206" i="8" s="1"/>
  <c r="EV206" i="8" s="1"/>
  <c r="AW206" i="8" s="1"/>
  <c r="BA202" i="9" s="1"/>
  <c r="CD206" i="8"/>
  <c r="DM206" i="8" s="1"/>
  <c r="EU206" i="8" s="1"/>
  <c r="AV206" i="8" s="1"/>
  <c r="AZ202" i="9" s="1"/>
  <c r="CC206" i="8"/>
  <c r="DL206" i="8" s="1"/>
  <c r="ET206" i="8" s="1"/>
  <c r="CB206" i="8"/>
  <c r="DK206" i="8" s="1"/>
  <c r="ES206" i="8" s="1"/>
  <c r="AT206" i="8" s="1"/>
  <c r="AX202" i="9" s="1"/>
  <c r="CA206" i="8"/>
  <c r="DJ206" i="8" s="1"/>
  <c r="ER206" i="8" s="1"/>
  <c r="AS206" i="8" s="1"/>
  <c r="AW202" i="9" s="1"/>
  <c r="BZ206" i="8"/>
  <c r="DI206" i="8" s="1"/>
  <c r="EQ206" i="8" s="1"/>
  <c r="AR206" i="8" s="1"/>
  <c r="AV202" i="9" s="1"/>
  <c r="BY206" i="8"/>
  <c r="DH206" i="8" s="1"/>
  <c r="BX206" i="8"/>
  <c r="BW206" i="8"/>
  <c r="DF206" i="8" s="1"/>
  <c r="EN206" i="8" s="1"/>
  <c r="AO206" i="8" s="1"/>
  <c r="AS202" i="9" s="1"/>
  <c r="BV206" i="8"/>
  <c r="DE206" i="8" s="1"/>
  <c r="EM206" i="8" s="1"/>
  <c r="AN206" i="8" s="1"/>
  <c r="AR202" i="9" s="1"/>
  <c r="CW205" i="8"/>
  <c r="EF205" i="8" s="1"/>
  <c r="FN205" i="8" s="1"/>
  <c r="BO205" i="8" s="1"/>
  <c r="CV205" i="8"/>
  <c r="EE205" i="8" s="1"/>
  <c r="FM205" i="8" s="1"/>
  <c r="BN205" i="8" s="1"/>
  <c r="CU205" i="8"/>
  <c r="ED205" i="8" s="1"/>
  <c r="FL205" i="8" s="1"/>
  <c r="BM205" i="8" s="1"/>
  <c r="CT205" i="8"/>
  <c r="EC205" i="8" s="1"/>
  <c r="FK205" i="8" s="1"/>
  <c r="BL205" i="8" s="1"/>
  <c r="CS205" i="8"/>
  <c r="EB205" i="8" s="1"/>
  <c r="FJ205" i="8" s="1"/>
  <c r="CR205" i="8"/>
  <c r="EA205" i="8" s="1"/>
  <c r="FI205" i="8" s="1"/>
  <c r="BJ205" i="8" s="1"/>
  <c r="CQ205" i="8"/>
  <c r="DZ205" i="8" s="1"/>
  <c r="FH205" i="8" s="1"/>
  <c r="BI205" i="8" s="1"/>
  <c r="CP205" i="8"/>
  <c r="DY205" i="8" s="1"/>
  <c r="CO205" i="8"/>
  <c r="DX205" i="8" s="1"/>
  <c r="FF205" i="8" s="1"/>
  <c r="BG205" i="8" s="1"/>
  <c r="CN205" i="8"/>
  <c r="DW205" i="8" s="1"/>
  <c r="FE205" i="8" s="1"/>
  <c r="BF205" i="8" s="1"/>
  <c r="BJ201" i="9" s="1"/>
  <c r="CM205" i="8"/>
  <c r="DV205" i="8" s="1"/>
  <c r="FD205" i="8" s="1"/>
  <c r="BE205" i="8" s="1"/>
  <c r="BI201" i="9" s="1"/>
  <c r="CL205" i="8"/>
  <c r="DU205" i="8" s="1"/>
  <c r="FC205" i="8" s="1"/>
  <c r="BD205" i="8" s="1"/>
  <c r="BH201" i="9" s="1"/>
  <c r="CK205" i="8"/>
  <c r="DT205" i="8" s="1"/>
  <c r="FB205" i="8" s="1"/>
  <c r="BC205" i="8" s="1"/>
  <c r="BG201" i="9" s="1"/>
  <c r="CJ205" i="8"/>
  <c r="DS205" i="8" s="1"/>
  <c r="FA205" i="8" s="1"/>
  <c r="BB205" i="8" s="1"/>
  <c r="BF201" i="9" s="1"/>
  <c r="CI205" i="8"/>
  <c r="DR205" i="8" s="1"/>
  <c r="EZ205" i="8" s="1"/>
  <c r="BA205" i="8" s="1"/>
  <c r="BE201" i="9" s="1"/>
  <c r="CH205" i="8"/>
  <c r="DQ205" i="8" s="1"/>
  <c r="EY205" i="8" s="1"/>
  <c r="AZ205" i="8" s="1"/>
  <c r="BD201" i="9" s="1"/>
  <c r="CG205" i="8"/>
  <c r="DP205" i="8" s="1"/>
  <c r="EX205" i="8" s="1"/>
  <c r="AY205" i="8" s="1"/>
  <c r="BC201" i="9" s="1"/>
  <c r="CF205" i="8"/>
  <c r="DO205" i="8" s="1"/>
  <c r="EW205" i="8" s="1"/>
  <c r="AX205" i="8" s="1"/>
  <c r="BB201" i="9" s="1"/>
  <c r="CE205" i="8"/>
  <c r="DN205" i="8" s="1"/>
  <c r="EV205" i="8" s="1"/>
  <c r="AW205" i="8" s="1"/>
  <c r="BA201" i="9" s="1"/>
  <c r="CD205" i="8"/>
  <c r="DM205" i="8" s="1"/>
  <c r="EU205" i="8" s="1"/>
  <c r="AV205" i="8" s="1"/>
  <c r="AZ201" i="9" s="1"/>
  <c r="CC205" i="8"/>
  <c r="DL205" i="8" s="1"/>
  <c r="ET205" i="8" s="1"/>
  <c r="CB205" i="8"/>
  <c r="CA205" i="8"/>
  <c r="DJ205" i="8" s="1"/>
  <c r="ER205" i="8" s="1"/>
  <c r="AS205" i="8" s="1"/>
  <c r="AW201" i="9" s="1"/>
  <c r="BZ205" i="8"/>
  <c r="BY205" i="8"/>
  <c r="DH205" i="8" s="1"/>
  <c r="EP205" i="8" s="1"/>
  <c r="AQ205" i="8" s="1"/>
  <c r="AU201" i="9" s="1"/>
  <c r="BX205" i="8"/>
  <c r="DG205" i="8" s="1"/>
  <c r="BW205" i="8"/>
  <c r="DF205" i="8" s="1"/>
  <c r="EN205" i="8" s="1"/>
  <c r="AO205" i="8" s="1"/>
  <c r="AS201" i="9" s="1"/>
  <c r="BV205" i="8"/>
  <c r="DE205" i="8" s="1"/>
  <c r="EM205" i="8" s="1"/>
  <c r="CW204" i="8"/>
  <c r="EF204" i="8" s="1"/>
  <c r="FN204" i="8" s="1"/>
  <c r="BO204" i="8" s="1"/>
  <c r="CV204" i="8"/>
  <c r="EE204" i="8" s="1"/>
  <c r="FM204" i="8" s="1"/>
  <c r="BN204" i="8" s="1"/>
  <c r="CU204" i="8"/>
  <c r="ED204" i="8" s="1"/>
  <c r="FL204" i="8" s="1"/>
  <c r="BM204" i="8" s="1"/>
  <c r="CT204" i="8"/>
  <c r="EC204" i="8" s="1"/>
  <c r="FK204" i="8" s="1"/>
  <c r="BL204" i="8" s="1"/>
  <c r="CS204" i="8"/>
  <c r="EB204" i="8" s="1"/>
  <c r="FJ204" i="8" s="1"/>
  <c r="BK204" i="8" s="1"/>
  <c r="CR204" i="8"/>
  <c r="EA204" i="8" s="1"/>
  <c r="FI204" i="8" s="1"/>
  <c r="CQ204" i="8"/>
  <c r="DZ204" i="8" s="1"/>
  <c r="FH204" i="8" s="1"/>
  <c r="BI204" i="8" s="1"/>
  <c r="CP204" i="8"/>
  <c r="DY204" i="8"/>
  <c r="FG204" i="8" s="1"/>
  <c r="BH204" i="8" s="1"/>
  <c r="CO204" i="8"/>
  <c r="DX204" i="8" s="1"/>
  <c r="FF204" i="8" s="1"/>
  <c r="BG204" i="8" s="1"/>
  <c r="CN204" i="8"/>
  <c r="DW204" i="8" s="1"/>
  <c r="FE204" i="8" s="1"/>
  <c r="BF204" i="8" s="1"/>
  <c r="BJ200" i="9" s="1"/>
  <c r="CM204" i="8"/>
  <c r="DV204" i="8" s="1"/>
  <c r="FD204" i="8" s="1"/>
  <c r="BE204" i="8" s="1"/>
  <c r="BI200" i="9" s="1"/>
  <c r="CL204" i="8"/>
  <c r="DU204" i="8" s="1"/>
  <c r="FC204" i="8" s="1"/>
  <c r="BD204" i="8" s="1"/>
  <c r="BH200" i="9" s="1"/>
  <c r="CK204" i="8"/>
  <c r="DT204" i="8" s="1"/>
  <c r="FB204" i="8" s="1"/>
  <c r="CJ204" i="8"/>
  <c r="DS204" i="8" s="1"/>
  <c r="FA204" i="8" s="1"/>
  <c r="BB204" i="8" s="1"/>
  <c r="BF200" i="9" s="1"/>
  <c r="CI204" i="8"/>
  <c r="DR204" i="8" s="1"/>
  <c r="EZ204" i="8" s="1"/>
  <c r="BA204" i="8" s="1"/>
  <c r="BE200" i="9" s="1"/>
  <c r="CH204" i="8"/>
  <c r="DQ204" i="8" s="1"/>
  <c r="EY204" i="8" s="1"/>
  <c r="AZ204" i="8" s="1"/>
  <c r="BD200" i="9" s="1"/>
  <c r="CG204" i="8"/>
  <c r="DP204" i="8" s="1"/>
  <c r="EX204" i="8" s="1"/>
  <c r="AY204" i="8" s="1"/>
  <c r="BC200" i="9" s="1"/>
  <c r="CF204" i="8"/>
  <c r="DO204" i="8" s="1"/>
  <c r="EW204" i="8" s="1"/>
  <c r="CE204" i="8"/>
  <c r="DN204" i="8" s="1"/>
  <c r="EV204" i="8" s="1"/>
  <c r="AW204" i="8" s="1"/>
  <c r="BA200" i="9" s="1"/>
  <c r="CD204" i="8"/>
  <c r="DM204" i="8" s="1"/>
  <c r="EU204" i="8" s="1"/>
  <c r="AV204" i="8" s="1"/>
  <c r="AZ200" i="9" s="1"/>
  <c r="CC204" i="8"/>
  <c r="DL204" i="8" s="1"/>
  <c r="ET204" i="8" s="1"/>
  <c r="AU204" i="8" s="1"/>
  <c r="AY200" i="9" s="1"/>
  <c r="CB204" i="8"/>
  <c r="DK204" i="8" s="1"/>
  <c r="ES204" i="8" s="1"/>
  <c r="AT204" i="8" s="1"/>
  <c r="AX200" i="9" s="1"/>
  <c r="CA204" i="8"/>
  <c r="DJ204" i="8" s="1"/>
  <c r="ER204" i="8" s="1"/>
  <c r="AS204" i="8" s="1"/>
  <c r="AW200" i="9" s="1"/>
  <c r="BZ204" i="8"/>
  <c r="DI204" i="8" s="1"/>
  <c r="EQ204" i="8" s="1"/>
  <c r="AR204" i="8" s="1"/>
  <c r="AV200" i="9" s="1"/>
  <c r="BY204" i="8"/>
  <c r="BX204" i="8"/>
  <c r="DG204" i="8" s="1"/>
  <c r="EO204" i="8" s="1"/>
  <c r="AP204" i="8" s="1"/>
  <c r="AT200" i="9" s="1"/>
  <c r="BW204" i="8"/>
  <c r="DF204" i="8" s="1"/>
  <c r="EN204" i="8" s="1"/>
  <c r="AO204" i="8" s="1"/>
  <c r="AS200" i="9" s="1"/>
  <c r="BV204" i="8"/>
  <c r="DE204" i="8" s="1"/>
  <c r="EM204" i="8" s="1"/>
  <c r="AN204" i="8" s="1"/>
  <c r="AR200" i="9" s="1"/>
  <c r="CW203" i="8"/>
  <c r="EF203" i="8" s="1"/>
  <c r="FN203" i="8" s="1"/>
  <c r="BO203" i="8" s="1"/>
  <c r="CV203" i="8"/>
  <c r="EE203" i="8" s="1"/>
  <c r="FM203" i="8" s="1"/>
  <c r="BN203" i="8" s="1"/>
  <c r="CU203" i="8"/>
  <c r="ED203" i="8" s="1"/>
  <c r="FL203" i="8" s="1"/>
  <c r="BM203" i="8" s="1"/>
  <c r="CT203" i="8"/>
  <c r="EC203" i="8"/>
  <c r="FK203" i="8" s="1"/>
  <c r="BL203" i="8" s="1"/>
  <c r="CS203" i="8"/>
  <c r="EB203" i="8" s="1"/>
  <c r="FJ203" i="8" s="1"/>
  <c r="BK203" i="8" s="1"/>
  <c r="CR203" i="8"/>
  <c r="EA203" i="8" s="1"/>
  <c r="FI203" i="8" s="1"/>
  <c r="BJ203" i="8" s="1"/>
  <c r="CQ203" i="8"/>
  <c r="DZ203" i="8" s="1"/>
  <c r="FH203" i="8" s="1"/>
  <c r="CP203" i="8"/>
  <c r="DY203" i="8" s="1"/>
  <c r="FG203" i="8" s="1"/>
  <c r="BH203" i="8" s="1"/>
  <c r="CO203" i="8"/>
  <c r="DX203" i="8" s="1"/>
  <c r="FF203" i="8" s="1"/>
  <c r="BG203" i="8" s="1"/>
  <c r="CN203" i="8"/>
  <c r="DW203" i="8" s="1"/>
  <c r="FE203" i="8" s="1"/>
  <c r="CM203" i="8"/>
  <c r="DV203" i="8" s="1"/>
  <c r="FD203" i="8" s="1"/>
  <c r="BE203" i="8" s="1"/>
  <c r="BI199" i="9" s="1"/>
  <c r="CL203" i="8"/>
  <c r="DU203" i="8" s="1"/>
  <c r="FC203" i="8" s="1"/>
  <c r="BD203" i="8" s="1"/>
  <c r="BH199" i="9" s="1"/>
  <c r="CK203" i="8"/>
  <c r="DT203" i="8" s="1"/>
  <c r="FB203" i="8" s="1"/>
  <c r="CJ203" i="8"/>
  <c r="DS203" i="8" s="1"/>
  <c r="FA203" i="8" s="1"/>
  <c r="BB203" i="8" s="1"/>
  <c r="BF199" i="9" s="1"/>
  <c r="CI203" i="8"/>
  <c r="DR203" i="8" s="1"/>
  <c r="EZ203" i="8" s="1"/>
  <c r="BA203" i="8" s="1"/>
  <c r="BE199" i="9" s="1"/>
  <c r="CH203" i="8"/>
  <c r="DQ203" i="8" s="1"/>
  <c r="EY203" i="8" s="1"/>
  <c r="AZ203" i="8" s="1"/>
  <c r="BD199" i="9" s="1"/>
  <c r="CG203" i="8"/>
  <c r="DP203" i="8" s="1"/>
  <c r="EX203" i="8" s="1"/>
  <c r="CF203" i="8"/>
  <c r="DO203" i="8" s="1"/>
  <c r="EW203" i="8" s="1"/>
  <c r="AX203" i="8" s="1"/>
  <c r="BB199" i="9" s="1"/>
  <c r="CE203" i="8"/>
  <c r="DN203" i="8" s="1"/>
  <c r="EV203" i="8" s="1"/>
  <c r="AW203" i="8" s="1"/>
  <c r="BA199" i="9" s="1"/>
  <c r="CD203" i="8"/>
  <c r="DM203" i="8" s="1"/>
  <c r="EU203" i="8" s="1"/>
  <c r="AV203" i="8" s="1"/>
  <c r="AZ199" i="9" s="1"/>
  <c r="CC203" i="8"/>
  <c r="DL203" i="8" s="1"/>
  <c r="ET203" i="8" s="1"/>
  <c r="AU203" i="8" s="1"/>
  <c r="AY199" i="9" s="1"/>
  <c r="CB203" i="8"/>
  <c r="DK203" i="8" s="1"/>
  <c r="ES203" i="8" s="1"/>
  <c r="AT203" i="8" s="1"/>
  <c r="AX199" i="9" s="1"/>
  <c r="CA203" i="8"/>
  <c r="DJ203" i="8" s="1"/>
  <c r="ER203" i="8" s="1"/>
  <c r="AS203" i="8" s="1"/>
  <c r="AW199" i="9" s="1"/>
  <c r="BZ203" i="8"/>
  <c r="DI203" i="8" s="1"/>
  <c r="EQ203" i="8" s="1"/>
  <c r="AR203" i="8" s="1"/>
  <c r="AV199" i="9" s="1"/>
  <c r="BY203" i="8"/>
  <c r="DH203" i="8" s="1"/>
  <c r="EP203" i="8" s="1"/>
  <c r="BX203" i="8"/>
  <c r="DG203" i="8" s="1"/>
  <c r="EO203" i="8" s="1"/>
  <c r="AP203" i="8" s="1"/>
  <c r="AT199" i="9" s="1"/>
  <c r="BW203" i="8"/>
  <c r="DF203" i="8" s="1"/>
  <c r="EN203" i="8" s="1"/>
  <c r="AO203" i="8" s="1"/>
  <c r="AS199" i="9" s="1"/>
  <c r="BV203" i="8"/>
  <c r="CW202" i="8"/>
  <c r="EF202" i="8" s="1"/>
  <c r="FN202" i="8" s="1"/>
  <c r="BO202" i="8" s="1"/>
  <c r="CV202" i="8"/>
  <c r="EE202" i="8" s="1"/>
  <c r="FM202" i="8" s="1"/>
  <c r="BN202" i="8" s="1"/>
  <c r="CU202" i="8"/>
  <c r="ED202" i="8" s="1"/>
  <c r="FL202" i="8" s="1"/>
  <c r="CT202" i="8"/>
  <c r="EC202" i="8" s="1"/>
  <c r="FK202" i="8" s="1"/>
  <c r="BL202" i="8" s="1"/>
  <c r="CS202" i="8"/>
  <c r="EB202" i="8" s="1"/>
  <c r="FJ202" i="8" s="1"/>
  <c r="BK202" i="8" s="1"/>
  <c r="CR202" i="8"/>
  <c r="EA202" i="8" s="1"/>
  <c r="FI202" i="8" s="1"/>
  <c r="BJ202" i="8" s="1"/>
  <c r="CQ202" i="8"/>
  <c r="DZ202" i="8" s="1"/>
  <c r="FH202" i="8" s="1"/>
  <c r="BI202" i="8" s="1"/>
  <c r="CP202" i="8"/>
  <c r="DY202" i="8" s="1"/>
  <c r="FG202" i="8" s="1"/>
  <c r="BH202" i="8" s="1"/>
  <c r="CO202" i="8"/>
  <c r="DX202" i="8" s="1"/>
  <c r="FF202" i="8" s="1"/>
  <c r="BG202" i="8" s="1"/>
  <c r="CN202" i="8"/>
  <c r="DW202" i="8" s="1"/>
  <c r="FE202" i="8" s="1"/>
  <c r="BF202" i="8" s="1"/>
  <c r="BJ198" i="9" s="1"/>
  <c r="CM202" i="8"/>
  <c r="DV202" i="8" s="1"/>
  <c r="FD202" i="8" s="1"/>
  <c r="CL202" i="8"/>
  <c r="DU202" i="8" s="1"/>
  <c r="FC202" i="8" s="1"/>
  <c r="BD202" i="8" s="1"/>
  <c r="BH198" i="9" s="1"/>
  <c r="CK202" i="8"/>
  <c r="DT202" i="8" s="1"/>
  <c r="FB202" i="8" s="1"/>
  <c r="BC202" i="8" s="1"/>
  <c r="BG198" i="9" s="1"/>
  <c r="CJ202" i="8"/>
  <c r="DS202" i="8"/>
  <c r="FA202" i="8" s="1"/>
  <c r="BB202" i="8" s="1"/>
  <c r="BF198" i="9" s="1"/>
  <c r="CI202" i="8"/>
  <c r="DR202" i="8" s="1"/>
  <c r="EZ202" i="8" s="1"/>
  <c r="BA202" i="8" s="1"/>
  <c r="BE198" i="9" s="1"/>
  <c r="CH202" i="8"/>
  <c r="DQ202" i="8" s="1"/>
  <c r="EY202" i="8" s="1"/>
  <c r="AZ202" i="8" s="1"/>
  <c r="BD198" i="9" s="1"/>
  <c r="CG202" i="8"/>
  <c r="DP202" i="8" s="1"/>
  <c r="EX202" i="8" s="1"/>
  <c r="CF202" i="8"/>
  <c r="DO202" i="8" s="1"/>
  <c r="EW202" i="8" s="1"/>
  <c r="AX202" i="8" s="1"/>
  <c r="BB198" i="9" s="1"/>
  <c r="CE202" i="8"/>
  <c r="DN202" i="8" s="1"/>
  <c r="EV202" i="8" s="1"/>
  <c r="AW202" i="8" s="1"/>
  <c r="BA198" i="9" s="1"/>
  <c r="CD202" i="8"/>
  <c r="DM202" i="8" s="1"/>
  <c r="EU202" i="8" s="1"/>
  <c r="AV202" i="8" s="1"/>
  <c r="AZ198" i="9" s="1"/>
  <c r="CC202" i="8"/>
  <c r="DL202" i="8" s="1"/>
  <c r="ET202" i="8" s="1"/>
  <c r="CB202" i="8"/>
  <c r="DK202" i="8" s="1"/>
  <c r="ES202" i="8" s="1"/>
  <c r="AT202" i="8" s="1"/>
  <c r="AX198" i="9" s="1"/>
  <c r="CA202" i="8"/>
  <c r="DJ202" i="8" s="1"/>
  <c r="ER202" i="8" s="1"/>
  <c r="AS202" i="8" s="1"/>
  <c r="AW198" i="9" s="1"/>
  <c r="BZ202" i="8"/>
  <c r="DI202" i="8"/>
  <c r="EQ202" i="8" s="1"/>
  <c r="AR202" i="8" s="1"/>
  <c r="AV198" i="9" s="1"/>
  <c r="BY202" i="8"/>
  <c r="DH202" i="8" s="1"/>
  <c r="EP202" i="8" s="1"/>
  <c r="AQ202" i="8" s="1"/>
  <c r="AU198" i="9" s="1"/>
  <c r="BX202" i="8"/>
  <c r="DG202" i="8" s="1"/>
  <c r="EO202" i="8" s="1"/>
  <c r="AP202" i="8" s="1"/>
  <c r="AT198" i="9" s="1"/>
  <c r="BW202" i="8"/>
  <c r="DF202" i="8" s="1"/>
  <c r="EN202" i="8" s="1"/>
  <c r="AO202" i="8" s="1"/>
  <c r="AS198" i="9" s="1"/>
  <c r="BV202" i="8"/>
  <c r="AM202" i="8" s="1"/>
  <c r="AQ198" i="9" s="1"/>
  <c r="CW201" i="8"/>
  <c r="EF201" i="8" s="1"/>
  <c r="FN201" i="8" s="1"/>
  <c r="BO201" i="8" s="1"/>
  <c r="CV201" i="8"/>
  <c r="EE201" i="8" s="1"/>
  <c r="FM201" i="8" s="1"/>
  <c r="BN201" i="8" s="1"/>
  <c r="CU201" i="8"/>
  <c r="ED201" i="8" s="1"/>
  <c r="FL201" i="8" s="1"/>
  <c r="BM201" i="8" s="1"/>
  <c r="CT201" i="8"/>
  <c r="EC201" i="8" s="1"/>
  <c r="FK201" i="8" s="1"/>
  <c r="BL201" i="8" s="1"/>
  <c r="CS201" i="8"/>
  <c r="EB201" i="8" s="1"/>
  <c r="FJ201" i="8" s="1"/>
  <c r="BK201" i="8" s="1"/>
  <c r="CR201" i="8"/>
  <c r="EA201" i="8" s="1"/>
  <c r="FI201" i="8" s="1"/>
  <c r="CQ201" i="8"/>
  <c r="DZ201" i="8" s="1"/>
  <c r="FH201" i="8" s="1"/>
  <c r="CP201" i="8"/>
  <c r="DY201" i="8" s="1"/>
  <c r="FG201" i="8" s="1"/>
  <c r="BH201" i="8" s="1"/>
  <c r="CO201" i="8"/>
  <c r="DX201" i="8" s="1"/>
  <c r="FF201" i="8" s="1"/>
  <c r="BG201" i="8" s="1"/>
  <c r="CN201" i="8"/>
  <c r="DW201" i="8" s="1"/>
  <c r="FE201" i="8" s="1"/>
  <c r="CM201" i="8"/>
  <c r="DV201" i="8" s="1"/>
  <c r="FD201" i="8" s="1"/>
  <c r="BE201" i="8" s="1"/>
  <c r="BI197" i="9" s="1"/>
  <c r="CL201" i="8"/>
  <c r="DU201" i="8" s="1"/>
  <c r="FC201" i="8" s="1"/>
  <c r="BD201" i="8" s="1"/>
  <c r="BH197" i="9" s="1"/>
  <c r="CK201" i="8"/>
  <c r="DT201" i="8" s="1"/>
  <c r="FB201" i="8" s="1"/>
  <c r="CJ201" i="8"/>
  <c r="DS201" i="8" s="1"/>
  <c r="FA201" i="8" s="1"/>
  <c r="BB201" i="8" s="1"/>
  <c r="BF197" i="9" s="1"/>
  <c r="CI201" i="8"/>
  <c r="DR201" i="8" s="1"/>
  <c r="EZ201" i="8" s="1"/>
  <c r="BA201" i="8" s="1"/>
  <c r="BE197" i="9" s="1"/>
  <c r="CH201" i="8"/>
  <c r="DQ201" i="8" s="1"/>
  <c r="EY201" i="8" s="1"/>
  <c r="AZ201" i="8" s="1"/>
  <c r="BD197" i="9" s="1"/>
  <c r="CG201" i="8"/>
  <c r="DP201" i="8"/>
  <c r="EX201" i="8" s="1"/>
  <c r="AY201" i="8" s="1"/>
  <c r="BC197" i="9" s="1"/>
  <c r="CF201" i="8"/>
  <c r="DO201" i="8" s="1"/>
  <c r="EW201" i="8" s="1"/>
  <c r="AX201" i="8" s="1"/>
  <c r="BB197" i="9" s="1"/>
  <c r="CE201" i="8"/>
  <c r="DN201" i="8" s="1"/>
  <c r="EV201" i="8" s="1"/>
  <c r="CD201" i="8"/>
  <c r="DM201" i="8" s="1"/>
  <c r="EU201" i="8" s="1"/>
  <c r="AV201" i="8" s="1"/>
  <c r="AZ197" i="9" s="1"/>
  <c r="CC201" i="8"/>
  <c r="DL201" i="8" s="1"/>
  <c r="ET201" i="8" s="1"/>
  <c r="CB201" i="8"/>
  <c r="DK201" i="8" s="1"/>
  <c r="ES201" i="8" s="1"/>
  <c r="AT201" i="8" s="1"/>
  <c r="AX197" i="9" s="1"/>
  <c r="CA201" i="8"/>
  <c r="BZ201" i="8"/>
  <c r="DI201" i="8" s="1"/>
  <c r="EQ201" i="8" s="1"/>
  <c r="AR201" i="8" s="1"/>
  <c r="AV197" i="9" s="1"/>
  <c r="BY201" i="8"/>
  <c r="DH201" i="8" s="1"/>
  <c r="EP201" i="8" s="1"/>
  <c r="AQ201" i="8" s="1"/>
  <c r="AU197" i="9" s="1"/>
  <c r="BX201" i="8"/>
  <c r="DG201" i="8" s="1"/>
  <c r="EO201" i="8" s="1"/>
  <c r="AP201" i="8" s="1"/>
  <c r="AT197" i="9" s="1"/>
  <c r="BW201" i="8"/>
  <c r="DF201" i="8" s="1"/>
  <c r="EN201" i="8" s="1"/>
  <c r="AO201" i="8" s="1"/>
  <c r="AS197" i="9" s="1"/>
  <c r="BV201" i="8"/>
  <c r="DE201" i="8" s="1"/>
  <c r="CW200" i="8"/>
  <c r="EF200" i="8" s="1"/>
  <c r="FN200" i="8" s="1"/>
  <c r="BO200" i="8" s="1"/>
  <c r="CV200" i="8"/>
  <c r="EE200" i="8" s="1"/>
  <c r="FM200" i="8" s="1"/>
  <c r="BN200" i="8" s="1"/>
  <c r="CU200" i="8"/>
  <c r="ED200" i="8" s="1"/>
  <c r="FL200" i="8" s="1"/>
  <c r="BM200" i="8" s="1"/>
  <c r="CT200" i="8"/>
  <c r="EC200" i="8" s="1"/>
  <c r="FK200" i="8" s="1"/>
  <c r="BL200" i="8" s="1"/>
  <c r="CS200" i="8"/>
  <c r="EB200" i="8" s="1"/>
  <c r="FJ200" i="8" s="1"/>
  <c r="BK200" i="8" s="1"/>
  <c r="CR200" i="8"/>
  <c r="EA200" i="8" s="1"/>
  <c r="FI200" i="8" s="1"/>
  <c r="BJ200" i="8" s="1"/>
  <c r="CQ200" i="8"/>
  <c r="DZ200" i="8" s="1"/>
  <c r="FH200" i="8" s="1"/>
  <c r="CP200" i="8"/>
  <c r="DY200" i="8" s="1"/>
  <c r="FG200" i="8" s="1"/>
  <c r="CO200" i="8"/>
  <c r="DX200" i="8" s="1"/>
  <c r="FF200" i="8" s="1"/>
  <c r="BG200" i="8" s="1"/>
  <c r="CN200" i="8"/>
  <c r="DW200" i="8" s="1"/>
  <c r="FE200" i="8" s="1"/>
  <c r="BF200" i="8" s="1"/>
  <c r="BJ196" i="9" s="1"/>
  <c r="CM200" i="8"/>
  <c r="DV200" i="8" s="1"/>
  <c r="FD200" i="8" s="1"/>
  <c r="BE200" i="8" s="1"/>
  <c r="BI196" i="9" s="1"/>
  <c r="CL200" i="8"/>
  <c r="DU200" i="8" s="1"/>
  <c r="FC200" i="8" s="1"/>
  <c r="BD200" i="8" s="1"/>
  <c r="BH196" i="9" s="1"/>
  <c r="CK200" i="8"/>
  <c r="DT200" i="8" s="1"/>
  <c r="FB200" i="8" s="1"/>
  <c r="BC200" i="8" s="1"/>
  <c r="BG196" i="9" s="1"/>
  <c r="CJ200" i="8"/>
  <c r="DS200" i="8" s="1"/>
  <c r="FA200" i="8" s="1"/>
  <c r="BB200" i="8" s="1"/>
  <c r="BF196" i="9" s="1"/>
  <c r="CI200" i="8"/>
  <c r="DR200" i="8" s="1"/>
  <c r="EZ200" i="8" s="1"/>
  <c r="BA200" i="8" s="1"/>
  <c r="BE196" i="9" s="1"/>
  <c r="CH200" i="8"/>
  <c r="DQ200" i="8" s="1"/>
  <c r="EY200" i="8" s="1"/>
  <c r="AZ200" i="8" s="1"/>
  <c r="BD196" i="9" s="1"/>
  <c r="CG200" i="8"/>
  <c r="DP200" i="8" s="1"/>
  <c r="EX200" i="8" s="1"/>
  <c r="AY200" i="8" s="1"/>
  <c r="BC196" i="9" s="1"/>
  <c r="CF200" i="8"/>
  <c r="DO200" i="8" s="1"/>
  <c r="EW200" i="8" s="1"/>
  <c r="AX200" i="8" s="1"/>
  <c r="BB196" i="9" s="1"/>
  <c r="CE200" i="8"/>
  <c r="DN200" i="8" s="1"/>
  <c r="EV200" i="8" s="1"/>
  <c r="AW200" i="8" s="1"/>
  <c r="BA196" i="9" s="1"/>
  <c r="CD200" i="8"/>
  <c r="DM200" i="8" s="1"/>
  <c r="EU200" i="8" s="1"/>
  <c r="CC200" i="8"/>
  <c r="DL200" i="8" s="1"/>
  <c r="ET200" i="8" s="1"/>
  <c r="AU200" i="8" s="1"/>
  <c r="AY196" i="9" s="1"/>
  <c r="CB200" i="8"/>
  <c r="DK200" i="8" s="1"/>
  <c r="ES200" i="8" s="1"/>
  <c r="AT200" i="8" s="1"/>
  <c r="AX196" i="9" s="1"/>
  <c r="CA200" i="8"/>
  <c r="DJ200" i="8" s="1"/>
  <c r="ER200" i="8" s="1"/>
  <c r="AS200" i="8" s="1"/>
  <c r="AW196" i="9" s="1"/>
  <c r="BZ200" i="8"/>
  <c r="DI200" i="8" s="1"/>
  <c r="EQ200" i="8" s="1"/>
  <c r="AR200" i="8" s="1"/>
  <c r="AV196" i="9" s="1"/>
  <c r="BY200" i="8"/>
  <c r="DH200" i="8" s="1"/>
  <c r="BX200" i="8"/>
  <c r="DG200" i="8" s="1"/>
  <c r="EO200" i="8" s="1"/>
  <c r="AP200" i="8" s="1"/>
  <c r="AT196" i="9" s="1"/>
  <c r="BW200" i="8"/>
  <c r="BV200" i="8"/>
  <c r="DE200" i="8" s="1"/>
  <c r="EM200" i="8" s="1"/>
  <c r="AN200" i="8" s="1"/>
  <c r="AR196" i="9" s="1"/>
  <c r="CW199" i="8"/>
  <c r="EF199" i="8" s="1"/>
  <c r="FN199" i="8" s="1"/>
  <c r="BO199" i="8" s="1"/>
  <c r="CV199" i="8"/>
  <c r="EE199" i="8" s="1"/>
  <c r="FM199" i="8" s="1"/>
  <c r="BN199" i="8" s="1"/>
  <c r="CU199" i="8"/>
  <c r="ED199" i="8" s="1"/>
  <c r="FL199" i="8" s="1"/>
  <c r="BM199" i="8" s="1"/>
  <c r="CT199" i="8"/>
  <c r="EC199" i="8" s="1"/>
  <c r="FK199" i="8" s="1"/>
  <c r="BL199" i="8" s="1"/>
  <c r="CS199" i="8"/>
  <c r="EB199" i="8" s="1"/>
  <c r="FJ199" i="8" s="1"/>
  <c r="CR199" i="8"/>
  <c r="EA199" i="8" s="1"/>
  <c r="FI199" i="8" s="1"/>
  <c r="BJ199" i="8" s="1"/>
  <c r="CQ199" i="8"/>
  <c r="DZ199" i="8" s="1"/>
  <c r="FH199" i="8" s="1"/>
  <c r="CP199" i="8"/>
  <c r="DY199" i="8" s="1"/>
  <c r="FG199" i="8" s="1"/>
  <c r="BH199" i="8" s="1"/>
  <c r="CO199" i="8"/>
  <c r="DX199" i="8" s="1"/>
  <c r="FF199" i="8" s="1"/>
  <c r="BG199" i="8" s="1"/>
  <c r="CN199" i="8"/>
  <c r="DW199" i="8" s="1"/>
  <c r="FE199" i="8" s="1"/>
  <c r="BF199" i="8" s="1"/>
  <c r="BJ195" i="9" s="1"/>
  <c r="CM199" i="8"/>
  <c r="DV199" i="8" s="1"/>
  <c r="FD199" i="8" s="1"/>
  <c r="BE199" i="8" s="1"/>
  <c r="BI195" i="9" s="1"/>
  <c r="CL199" i="8"/>
  <c r="DU199" i="8" s="1"/>
  <c r="FC199" i="8" s="1"/>
  <c r="CK199" i="8"/>
  <c r="DT199" i="8" s="1"/>
  <c r="FB199" i="8" s="1"/>
  <c r="BC199" i="8" s="1"/>
  <c r="BG195" i="9" s="1"/>
  <c r="CJ199" i="8"/>
  <c r="DS199" i="8" s="1"/>
  <c r="FA199" i="8" s="1"/>
  <c r="CI199" i="8"/>
  <c r="DR199" i="8" s="1"/>
  <c r="EZ199" i="8" s="1"/>
  <c r="BA199" i="8" s="1"/>
  <c r="BE195" i="9" s="1"/>
  <c r="CH199" i="8"/>
  <c r="DQ199" i="8" s="1"/>
  <c r="EY199" i="8" s="1"/>
  <c r="AZ199" i="8" s="1"/>
  <c r="BD195" i="9" s="1"/>
  <c r="CG199" i="8"/>
  <c r="DP199" i="8" s="1"/>
  <c r="EX199" i="8" s="1"/>
  <c r="AY199" i="8" s="1"/>
  <c r="BC195" i="9" s="1"/>
  <c r="CF199" i="8"/>
  <c r="DO199" i="8" s="1"/>
  <c r="EW199" i="8" s="1"/>
  <c r="AX199" i="8" s="1"/>
  <c r="BB195" i="9" s="1"/>
  <c r="CE199" i="8"/>
  <c r="DN199" i="8" s="1"/>
  <c r="EV199" i="8" s="1"/>
  <c r="AW199" i="8" s="1"/>
  <c r="BA195" i="9" s="1"/>
  <c r="CD199" i="8"/>
  <c r="DM199" i="8" s="1"/>
  <c r="EU199" i="8" s="1"/>
  <c r="AV199" i="8" s="1"/>
  <c r="AZ195" i="9" s="1"/>
  <c r="CC199" i="8"/>
  <c r="CB199" i="8"/>
  <c r="DK199" i="8" s="1"/>
  <c r="ES199" i="8" s="1"/>
  <c r="AT199" i="8" s="1"/>
  <c r="AX195" i="9" s="1"/>
  <c r="CA199" i="8"/>
  <c r="DJ199" i="8" s="1"/>
  <c r="ER199" i="8" s="1"/>
  <c r="AS199" i="8" s="1"/>
  <c r="AW195" i="9" s="1"/>
  <c r="BZ199" i="8"/>
  <c r="DI199" i="8" s="1"/>
  <c r="EQ199" i="8" s="1"/>
  <c r="AR199" i="8" s="1"/>
  <c r="AV195" i="9" s="1"/>
  <c r="BY199" i="8"/>
  <c r="DH199" i="8" s="1"/>
  <c r="EP199" i="8" s="1"/>
  <c r="AQ199" i="8" s="1"/>
  <c r="AU195" i="9" s="1"/>
  <c r="BX199" i="8"/>
  <c r="DG199" i="8"/>
  <c r="BW199" i="8"/>
  <c r="BV199" i="8"/>
  <c r="DE199" i="8" s="1"/>
  <c r="EM199" i="8" s="1"/>
  <c r="AN199" i="8" s="1"/>
  <c r="AR195" i="9" s="1"/>
  <c r="CW198" i="8"/>
  <c r="EF198" i="8" s="1"/>
  <c r="FN198" i="8" s="1"/>
  <c r="BO198" i="8" s="1"/>
  <c r="CV198" i="8"/>
  <c r="EE198" i="8" s="1"/>
  <c r="FM198" i="8" s="1"/>
  <c r="BN198" i="8" s="1"/>
  <c r="CU198" i="8"/>
  <c r="ED198" i="8" s="1"/>
  <c r="FL198" i="8" s="1"/>
  <c r="BM198" i="8" s="1"/>
  <c r="CT198" i="8"/>
  <c r="EC198" i="8" s="1"/>
  <c r="FK198" i="8" s="1"/>
  <c r="BL198" i="8" s="1"/>
  <c r="CS198" i="8"/>
  <c r="EB198" i="8" s="1"/>
  <c r="FJ198" i="8" s="1"/>
  <c r="BK198" i="8" s="1"/>
  <c r="CR198" i="8"/>
  <c r="EA198" i="8" s="1"/>
  <c r="FI198" i="8" s="1"/>
  <c r="CQ198" i="8"/>
  <c r="DZ198" i="8" s="1"/>
  <c r="FH198" i="8" s="1"/>
  <c r="BI198" i="8" s="1"/>
  <c r="CP198" i="8"/>
  <c r="DY198" i="8" s="1"/>
  <c r="FG198" i="8" s="1"/>
  <c r="BH198" i="8" s="1"/>
  <c r="CO198" i="8"/>
  <c r="DX198" i="8" s="1"/>
  <c r="FF198" i="8" s="1"/>
  <c r="BG198" i="8" s="1"/>
  <c r="CN198" i="8"/>
  <c r="DW198" i="8" s="1"/>
  <c r="FE198" i="8" s="1"/>
  <c r="CM198" i="8"/>
  <c r="DV198" i="8" s="1"/>
  <c r="FD198" i="8" s="1"/>
  <c r="BE198" i="8" s="1"/>
  <c r="BI194" i="9" s="1"/>
  <c r="CL198" i="8"/>
  <c r="DU198" i="8" s="1"/>
  <c r="FC198" i="8" s="1"/>
  <c r="BD198" i="8" s="1"/>
  <c r="BH194" i="9" s="1"/>
  <c r="CK198" i="8"/>
  <c r="DT198" i="8" s="1"/>
  <c r="FB198" i="8" s="1"/>
  <c r="BC198" i="8" s="1"/>
  <c r="BG194" i="9" s="1"/>
  <c r="CJ198" i="8"/>
  <c r="DS198" i="8" s="1"/>
  <c r="FA198" i="8" s="1"/>
  <c r="CI198" i="8"/>
  <c r="DR198" i="8" s="1"/>
  <c r="EZ198" i="8" s="1"/>
  <c r="BA198" i="8" s="1"/>
  <c r="BE194" i="9" s="1"/>
  <c r="CH198" i="8"/>
  <c r="DQ198" i="8" s="1"/>
  <c r="EY198" i="8" s="1"/>
  <c r="AZ198" i="8" s="1"/>
  <c r="BD194" i="9" s="1"/>
  <c r="CG198" i="8"/>
  <c r="DP198" i="8" s="1"/>
  <c r="EX198" i="8" s="1"/>
  <c r="AY198" i="8" s="1"/>
  <c r="BC194" i="9" s="1"/>
  <c r="CF198" i="8"/>
  <c r="DO198" i="8" s="1"/>
  <c r="EW198" i="8" s="1"/>
  <c r="AX198" i="8" s="1"/>
  <c r="BB194" i="9" s="1"/>
  <c r="CE198" i="8"/>
  <c r="DN198" i="8" s="1"/>
  <c r="EV198" i="8" s="1"/>
  <c r="AW198" i="8" s="1"/>
  <c r="BA194" i="9" s="1"/>
  <c r="CD198" i="8"/>
  <c r="DM198" i="8" s="1"/>
  <c r="EU198" i="8" s="1"/>
  <c r="AV198" i="8" s="1"/>
  <c r="AZ194" i="9" s="1"/>
  <c r="CC198" i="8"/>
  <c r="DL198" i="8" s="1"/>
  <c r="ET198" i="8" s="1"/>
  <c r="CB198" i="8"/>
  <c r="DK198" i="8" s="1"/>
  <c r="ES198" i="8" s="1"/>
  <c r="AT198" i="8" s="1"/>
  <c r="AX194" i="9" s="1"/>
  <c r="CA198" i="8"/>
  <c r="DJ198" i="8" s="1"/>
  <c r="ER198" i="8" s="1"/>
  <c r="AS198" i="8" s="1"/>
  <c r="AW194" i="9" s="1"/>
  <c r="BZ198" i="8"/>
  <c r="DI198" i="8" s="1"/>
  <c r="EQ198" i="8" s="1"/>
  <c r="BY198" i="8"/>
  <c r="DH198" i="8" s="1"/>
  <c r="BX198" i="8"/>
  <c r="BW198" i="8"/>
  <c r="BV198" i="8"/>
  <c r="DE198" i="8" s="1"/>
  <c r="EM198" i="8" s="1"/>
  <c r="AN198" i="8" s="1"/>
  <c r="AR194" i="9" s="1"/>
  <c r="CW197" i="8"/>
  <c r="EF197" i="8" s="1"/>
  <c r="FN197" i="8" s="1"/>
  <c r="BO197" i="8" s="1"/>
  <c r="CV197" i="8"/>
  <c r="EE197" i="8" s="1"/>
  <c r="FM197" i="8" s="1"/>
  <c r="BN197" i="8" s="1"/>
  <c r="CU197" i="8"/>
  <c r="ED197" i="8" s="1"/>
  <c r="FL197" i="8" s="1"/>
  <c r="CT197" i="8"/>
  <c r="EC197" i="8" s="1"/>
  <c r="FK197" i="8" s="1"/>
  <c r="BL197" i="8" s="1"/>
  <c r="CS197" i="8"/>
  <c r="EB197" i="8" s="1"/>
  <c r="FJ197" i="8" s="1"/>
  <c r="BK197" i="8" s="1"/>
  <c r="CR197" i="8"/>
  <c r="EA197" i="8" s="1"/>
  <c r="FI197" i="8" s="1"/>
  <c r="CQ197" i="8"/>
  <c r="DZ197" i="8" s="1"/>
  <c r="FH197" i="8" s="1"/>
  <c r="BI197" i="8" s="1"/>
  <c r="CP197" i="8"/>
  <c r="DY197" i="8" s="1"/>
  <c r="FG197" i="8" s="1"/>
  <c r="BH197" i="8" s="1"/>
  <c r="CO197" i="8"/>
  <c r="DX197" i="8" s="1"/>
  <c r="FF197" i="8" s="1"/>
  <c r="BG197" i="8" s="1"/>
  <c r="CN197" i="8"/>
  <c r="DW197" i="8" s="1"/>
  <c r="FE197" i="8" s="1"/>
  <c r="BF197" i="8" s="1"/>
  <c r="BJ193" i="9" s="1"/>
  <c r="CM197" i="8"/>
  <c r="CL197" i="8"/>
  <c r="DU197" i="8" s="1"/>
  <c r="FC197" i="8" s="1"/>
  <c r="BD197" i="8" s="1"/>
  <c r="BH193" i="9" s="1"/>
  <c r="CK197" i="8"/>
  <c r="DT197" i="8" s="1"/>
  <c r="FB197" i="8" s="1"/>
  <c r="BC197" i="8" s="1"/>
  <c r="BG193" i="9" s="1"/>
  <c r="CJ197" i="8"/>
  <c r="DS197" i="8" s="1"/>
  <c r="FA197" i="8" s="1"/>
  <c r="BB197" i="8" s="1"/>
  <c r="BF193" i="9" s="1"/>
  <c r="CI197" i="8"/>
  <c r="DR197" i="8" s="1"/>
  <c r="EZ197" i="8" s="1"/>
  <c r="BA197" i="8" s="1"/>
  <c r="BE193" i="9" s="1"/>
  <c r="CH197" i="8"/>
  <c r="DQ197" i="8" s="1"/>
  <c r="EY197" i="8" s="1"/>
  <c r="AZ197" i="8" s="1"/>
  <c r="BD193" i="9" s="1"/>
  <c r="CG197" i="8"/>
  <c r="DP197" i="8" s="1"/>
  <c r="EX197" i="8" s="1"/>
  <c r="AY197" i="8" s="1"/>
  <c r="BC193" i="9" s="1"/>
  <c r="CF197" i="8"/>
  <c r="DO197" i="8" s="1"/>
  <c r="EW197" i="8" s="1"/>
  <c r="AX197" i="8" s="1"/>
  <c r="BB193" i="9" s="1"/>
  <c r="CE197" i="8"/>
  <c r="DN197" i="8"/>
  <c r="EV197" i="8" s="1"/>
  <c r="AW197" i="8" s="1"/>
  <c r="BA193" i="9" s="1"/>
  <c r="CD197" i="8"/>
  <c r="DM197" i="8" s="1"/>
  <c r="EU197" i="8" s="1"/>
  <c r="CC197" i="8"/>
  <c r="DL197" i="8" s="1"/>
  <c r="ET197" i="8" s="1"/>
  <c r="CB197" i="8"/>
  <c r="DK197" i="8" s="1"/>
  <c r="ES197" i="8" s="1"/>
  <c r="AT197" i="8" s="1"/>
  <c r="AX193" i="9" s="1"/>
  <c r="CA197" i="8"/>
  <c r="DJ197" i="8" s="1"/>
  <c r="ER197" i="8" s="1"/>
  <c r="AS197" i="8" s="1"/>
  <c r="AW193" i="9" s="1"/>
  <c r="BZ197" i="8"/>
  <c r="DI197" i="8" s="1"/>
  <c r="EQ197" i="8" s="1"/>
  <c r="AR197" i="8" s="1"/>
  <c r="AV193" i="9" s="1"/>
  <c r="BY197" i="8"/>
  <c r="DH197" i="8" s="1"/>
  <c r="EP197" i="8" s="1"/>
  <c r="AQ197" i="8" s="1"/>
  <c r="AU193" i="9" s="1"/>
  <c r="BX197" i="8"/>
  <c r="DG197" i="8" s="1"/>
  <c r="EO197" i="8" s="1"/>
  <c r="AP197" i="8" s="1"/>
  <c r="AT193" i="9" s="1"/>
  <c r="BW197" i="8"/>
  <c r="DF197" i="8" s="1"/>
  <c r="EN197" i="8" s="1"/>
  <c r="AO197" i="8" s="1"/>
  <c r="AS193" i="9" s="1"/>
  <c r="BV197" i="8"/>
  <c r="DE197" i="8" s="1"/>
  <c r="EM197" i="8" s="1"/>
  <c r="CW196" i="8"/>
  <c r="EF196" i="8" s="1"/>
  <c r="FN196" i="8" s="1"/>
  <c r="BO196" i="8" s="1"/>
  <c r="CV196" i="8"/>
  <c r="EE196" i="8" s="1"/>
  <c r="FM196" i="8" s="1"/>
  <c r="BN196" i="8" s="1"/>
  <c r="CU196" i="8"/>
  <c r="ED196" i="8" s="1"/>
  <c r="FL196" i="8" s="1"/>
  <c r="BM196" i="8" s="1"/>
  <c r="CT196" i="8"/>
  <c r="EC196" i="8" s="1"/>
  <c r="FK196" i="8" s="1"/>
  <c r="BL196" i="8" s="1"/>
  <c r="CS196" i="8"/>
  <c r="EB196" i="8" s="1"/>
  <c r="FJ196" i="8" s="1"/>
  <c r="BK196" i="8" s="1"/>
  <c r="CR196" i="8"/>
  <c r="EA196" i="8" s="1"/>
  <c r="FI196" i="8" s="1"/>
  <c r="BJ196" i="8" s="1"/>
  <c r="CQ196" i="8"/>
  <c r="DZ196" i="8" s="1"/>
  <c r="FH196" i="8" s="1"/>
  <c r="CP196" i="8"/>
  <c r="DY196" i="8" s="1"/>
  <c r="FG196" i="8" s="1"/>
  <c r="CO196" i="8"/>
  <c r="DX196" i="8" s="1"/>
  <c r="FF196" i="8" s="1"/>
  <c r="BG196" i="8" s="1"/>
  <c r="CN196" i="8"/>
  <c r="DW196" i="8" s="1"/>
  <c r="FE196" i="8" s="1"/>
  <c r="BF196" i="8" s="1"/>
  <c r="BJ192" i="9" s="1"/>
  <c r="CM196" i="8"/>
  <c r="DV196" i="8" s="1"/>
  <c r="FD196" i="8" s="1"/>
  <c r="BE196" i="8" s="1"/>
  <c r="BI192" i="9" s="1"/>
  <c r="CL196" i="8"/>
  <c r="DU196" i="8" s="1"/>
  <c r="FC196" i="8" s="1"/>
  <c r="BD196" i="8" s="1"/>
  <c r="BH192" i="9" s="1"/>
  <c r="CK196" i="8"/>
  <c r="DT196" i="8" s="1"/>
  <c r="FB196" i="8" s="1"/>
  <c r="BC196" i="8" s="1"/>
  <c r="BG192" i="9" s="1"/>
  <c r="CJ196" i="8"/>
  <c r="DS196" i="8" s="1"/>
  <c r="FA196" i="8" s="1"/>
  <c r="BB196" i="8" s="1"/>
  <c r="BF192" i="9" s="1"/>
  <c r="CI196" i="8"/>
  <c r="DR196" i="8" s="1"/>
  <c r="EZ196" i="8" s="1"/>
  <c r="BA196" i="8" s="1"/>
  <c r="BE192" i="9" s="1"/>
  <c r="CH196" i="8"/>
  <c r="DQ196" i="8" s="1"/>
  <c r="EY196" i="8" s="1"/>
  <c r="CG196" i="8"/>
  <c r="DP196" i="8" s="1"/>
  <c r="EX196" i="8" s="1"/>
  <c r="AY196" i="8" s="1"/>
  <c r="BC192" i="9" s="1"/>
  <c r="CF196" i="8"/>
  <c r="DO196" i="8" s="1"/>
  <c r="EW196" i="8" s="1"/>
  <c r="AX196" i="8" s="1"/>
  <c r="BB192" i="9" s="1"/>
  <c r="CE196" i="8"/>
  <c r="DN196" i="8" s="1"/>
  <c r="EV196" i="8" s="1"/>
  <c r="AW196" i="8" s="1"/>
  <c r="BA192" i="9" s="1"/>
  <c r="CD196" i="8"/>
  <c r="DM196" i="8" s="1"/>
  <c r="EU196" i="8" s="1"/>
  <c r="AV196" i="8" s="1"/>
  <c r="AZ192" i="9" s="1"/>
  <c r="CC196" i="8"/>
  <c r="DL196" i="8" s="1"/>
  <c r="ET196" i="8" s="1"/>
  <c r="AU196" i="8" s="1"/>
  <c r="AY192" i="9" s="1"/>
  <c r="CB196" i="8"/>
  <c r="DK196" i="8" s="1"/>
  <c r="ES196" i="8" s="1"/>
  <c r="AT196" i="8" s="1"/>
  <c r="AX192" i="9" s="1"/>
  <c r="CA196" i="8"/>
  <c r="DJ196" i="8" s="1"/>
  <c r="ER196" i="8" s="1"/>
  <c r="AS196" i="8" s="1"/>
  <c r="AW192" i="9" s="1"/>
  <c r="BZ196" i="8"/>
  <c r="DI196" i="8" s="1"/>
  <c r="EQ196" i="8" s="1"/>
  <c r="AR196" i="8" s="1"/>
  <c r="AV192" i="9" s="1"/>
  <c r="BY196" i="8"/>
  <c r="DH196" i="8" s="1"/>
  <c r="BX196" i="8"/>
  <c r="DG196" i="8" s="1"/>
  <c r="EO196" i="8" s="1"/>
  <c r="AP196" i="8" s="1"/>
  <c r="AT192" i="9" s="1"/>
  <c r="BW196" i="8"/>
  <c r="DF196" i="8" s="1"/>
  <c r="EN196" i="8" s="1"/>
  <c r="AO196" i="8" s="1"/>
  <c r="AS192" i="9" s="1"/>
  <c r="BV196" i="8"/>
  <c r="DE196" i="8" s="1"/>
  <c r="EM196" i="8" s="1"/>
  <c r="AN196" i="8" s="1"/>
  <c r="AR192" i="9" s="1"/>
  <c r="CW195" i="8"/>
  <c r="EF195" i="8" s="1"/>
  <c r="FN195" i="8" s="1"/>
  <c r="BO195" i="8" s="1"/>
  <c r="CV195" i="8"/>
  <c r="EE195" i="8" s="1"/>
  <c r="FM195" i="8" s="1"/>
  <c r="BN195" i="8" s="1"/>
  <c r="CU195" i="8"/>
  <c r="ED195" i="8" s="1"/>
  <c r="FL195" i="8" s="1"/>
  <c r="BM195" i="8" s="1"/>
  <c r="CT195" i="8"/>
  <c r="EC195" i="8" s="1"/>
  <c r="FK195" i="8" s="1"/>
  <c r="CS195" i="8"/>
  <c r="EB195" i="8" s="1"/>
  <c r="FJ195" i="8" s="1"/>
  <c r="BK195" i="8" s="1"/>
  <c r="CR195" i="8"/>
  <c r="EA195" i="8" s="1"/>
  <c r="FI195" i="8" s="1"/>
  <c r="BJ195" i="8" s="1"/>
  <c r="CQ195" i="8"/>
  <c r="DZ195" i="8" s="1"/>
  <c r="FH195" i="8" s="1"/>
  <c r="BI195" i="8" s="1"/>
  <c r="CP195" i="8"/>
  <c r="DY195" i="8" s="1"/>
  <c r="FG195" i="8" s="1"/>
  <c r="BH195" i="8" s="1"/>
  <c r="CO195" i="8"/>
  <c r="DX195" i="8" s="1"/>
  <c r="FF195" i="8" s="1"/>
  <c r="BG195" i="8" s="1"/>
  <c r="CN195" i="8"/>
  <c r="DW195" i="8" s="1"/>
  <c r="FE195" i="8" s="1"/>
  <c r="BF195" i="8" s="1"/>
  <c r="BJ191" i="9" s="1"/>
  <c r="CM195" i="8"/>
  <c r="DV195" i="8" s="1"/>
  <c r="FD195" i="8" s="1"/>
  <c r="BE195" i="8" s="1"/>
  <c r="BI191" i="9" s="1"/>
  <c r="CL195" i="8"/>
  <c r="DU195" i="8" s="1"/>
  <c r="FC195" i="8" s="1"/>
  <c r="BD195" i="8" s="1"/>
  <c r="BH191" i="9" s="1"/>
  <c r="CK195" i="8"/>
  <c r="DT195" i="8" s="1"/>
  <c r="FB195" i="8" s="1"/>
  <c r="BC195" i="8" s="1"/>
  <c r="BG191" i="9" s="1"/>
  <c r="CJ195" i="8"/>
  <c r="DS195" i="8" s="1"/>
  <c r="FA195" i="8" s="1"/>
  <c r="CI195" i="8"/>
  <c r="DR195" i="8" s="1"/>
  <c r="EZ195" i="8" s="1"/>
  <c r="BA195" i="8" s="1"/>
  <c r="BE191" i="9" s="1"/>
  <c r="CH195" i="8"/>
  <c r="DQ195" i="8" s="1"/>
  <c r="EY195" i="8" s="1"/>
  <c r="AZ195" i="8" s="1"/>
  <c r="BD191" i="9" s="1"/>
  <c r="CG195" i="8"/>
  <c r="DP195" i="8" s="1"/>
  <c r="EX195" i="8" s="1"/>
  <c r="AY195" i="8" s="1"/>
  <c r="BC191" i="9" s="1"/>
  <c r="CF195" i="8"/>
  <c r="DO195" i="8" s="1"/>
  <c r="EW195" i="8" s="1"/>
  <c r="AX195" i="8" s="1"/>
  <c r="BB191" i="9" s="1"/>
  <c r="CE195" i="8"/>
  <c r="DN195" i="8" s="1"/>
  <c r="EV195" i="8" s="1"/>
  <c r="AW195" i="8" s="1"/>
  <c r="BA191" i="9" s="1"/>
  <c r="CD195" i="8"/>
  <c r="DM195" i="8" s="1"/>
  <c r="EU195" i="8" s="1"/>
  <c r="AV195" i="8" s="1"/>
  <c r="AZ191" i="9" s="1"/>
  <c r="CC195" i="8"/>
  <c r="DL195" i="8" s="1"/>
  <c r="ET195" i="8" s="1"/>
  <c r="CB195" i="8"/>
  <c r="CA195" i="8"/>
  <c r="DJ195" i="8" s="1"/>
  <c r="ER195" i="8" s="1"/>
  <c r="AS195" i="8" s="1"/>
  <c r="AW191" i="9" s="1"/>
  <c r="BZ195" i="8"/>
  <c r="BY195" i="8"/>
  <c r="DH195" i="8" s="1"/>
  <c r="BX195" i="8"/>
  <c r="DG195" i="8" s="1"/>
  <c r="EO195" i="8" s="1"/>
  <c r="BW195" i="8"/>
  <c r="DF195" i="8" s="1"/>
  <c r="EN195" i="8" s="1"/>
  <c r="AO195" i="8" s="1"/>
  <c r="AS191" i="9" s="1"/>
  <c r="BV195" i="8"/>
  <c r="DE195" i="8" s="1"/>
  <c r="EM195" i="8" s="1"/>
  <c r="AN195" i="8" s="1"/>
  <c r="AR191" i="9" s="1"/>
  <c r="CW194" i="8"/>
  <c r="EF194" i="8" s="1"/>
  <c r="FN194" i="8" s="1"/>
  <c r="BO194" i="8" s="1"/>
  <c r="CV194" i="8"/>
  <c r="EE194" i="8" s="1"/>
  <c r="FM194" i="8" s="1"/>
  <c r="BN194" i="8" s="1"/>
  <c r="CU194" i="8"/>
  <c r="ED194" i="8" s="1"/>
  <c r="FL194" i="8" s="1"/>
  <c r="BM194" i="8" s="1"/>
  <c r="CT194" i="8"/>
  <c r="EC194" i="8" s="1"/>
  <c r="FK194" i="8" s="1"/>
  <c r="CS194" i="8"/>
  <c r="EB194" i="8" s="1"/>
  <c r="FJ194" i="8" s="1"/>
  <c r="BK194" i="8" s="1"/>
  <c r="CR194" i="8"/>
  <c r="EA194" i="8" s="1"/>
  <c r="FI194" i="8" s="1"/>
  <c r="CQ194" i="8"/>
  <c r="DZ194" i="8" s="1"/>
  <c r="FH194" i="8" s="1"/>
  <c r="BI194" i="8" s="1"/>
  <c r="CP194" i="8"/>
  <c r="DY194" i="8" s="1"/>
  <c r="FG194" i="8" s="1"/>
  <c r="BH194" i="8" s="1"/>
  <c r="CO194" i="8"/>
  <c r="DX194" i="8" s="1"/>
  <c r="FF194" i="8" s="1"/>
  <c r="BG194" i="8" s="1"/>
  <c r="CN194" i="8"/>
  <c r="DW194" i="8" s="1"/>
  <c r="FE194" i="8" s="1"/>
  <c r="BF194" i="8" s="1"/>
  <c r="BJ190" i="9" s="1"/>
  <c r="CM194" i="8"/>
  <c r="DV194" i="8" s="1"/>
  <c r="FD194" i="8" s="1"/>
  <c r="BE194" i="8" s="1"/>
  <c r="BI190" i="9" s="1"/>
  <c r="CL194" i="8"/>
  <c r="DU194" i="8" s="1"/>
  <c r="FC194" i="8" s="1"/>
  <c r="BD194" i="8" s="1"/>
  <c r="BH190" i="9" s="1"/>
  <c r="CK194" i="8"/>
  <c r="DT194" i="8" s="1"/>
  <c r="FB194" i="8" s="1"/>
  <c r="BC194" i="8" s="1"/>
  <c r="BG190" i="9" s="1"/>
  <c r="CJ194" i="8"/>
  <c r="DS194" i="8" s="1"/>
  <c r="FA194" i="8" s="1"/>
  <c r="BB194" i="8" s="1"/>
  <c r="BF190" i="9" s="1"/>
  <c r="CI194" i="8"/>
  <c r="DR194" i="8" s="1"/>
  <c r="EZ194" i="8" s="1"/>
  <c r="BA194" i="8" s="1"/>
  <c r="BE190" i="9" s="1"/>
  <c r="CH194" i="8"/>
  <c r="DQ194" i="8" s="1"/>
  <c r="EY194" i="8" s="1"/>
  <c r="AZ194" i="8" s="1"/>
  <c r="BD190" i="9" s="1"/>
  <c r="CG194" i="8"/>
  <c r="DP194" i="8" s="1"/>
  <c r="EX194" i="8" s="1"/>
  <c r="AY194" i="8" s="1"/>
  <c r="BC190" i="9" s="1"/>
  <c r="CF194" i="8"/>
  <c r="DO194" i="8" s="1"/>
  <c r="EW194" i="8" s="1"/>
  <c r="AX194" i="8" s="1"/>
  <c r="BB190" i="9" s="1"/>
  <c r="CE194" i="8"/>
  <c r="DN194" i="8" s="1"/>
  <c r="EV194" i="8" s="1"/>
  <c r="AW194" i="8" s="1"/>
  <c r="BA190" i="9" s="1"/>
  <c r="CD194" i="8"/>
  <c r="DM194" i="8" s="1"/>
  <c r="EU194" i="8" s="1"/>
  <c r="CC194" i="8"/>
  <c r="DL194" i="8" s="1"/>
  <c r="ET194" i="8" s="1"/>
  <c r="AU194" i="8" s="1"/>
  <c r="AY190" i="9" s="1"/>
  <c r="CB194" i="8"/>
  <c r="DK194" i="8" s="1"/>
  <c r="ES194" i="8" s="1"/>
  <c r="AT194" i="8" s="1"/>
  <c r="AX190" i="9" s="1"/>
  <c r="CA194" i="8"/>
  <c r="DJ194" i="8" s="1"/>
  <c r="ER194" i="8" s="1"/>
  <c r="AS194" i="8" s="1"/>
  <c r="AW190" i="9" s="1"/>
  <c r="BZ194" i="8"/>
  <c r="DI194" i="8" s="1"/>
  <c r="EQ194" i="8" s="1"/>
  <c r="AR194" i="8" s="1"/>
  <c r="AV190" i="9" s="1"/>
  <c r="BY194" i="8"/>
  <c r="DH194" i="8" s="1"/>
  <c r="EP194" i="8" s="1"/>
  <c r="AQ194" i="8" s="1"/>
  <c r="AU190" i="9" s="1"/>
  <c r="BX194" i="8"/>
  <c r="DG194" i="8" s="1"/>
  <c r="EO194" i="8" s="1"/>
  <c r="AP194" i="8" s="1"/>
  <c r="AT190" i="9" s="1"/>
  <c r="BW194" i="8"/>
  <c r="DF194" i="8" s="1"/>
  <c r="EN194" i="8" s="1"/>
  <c r="AO194" i="8" s="1"/>
  <c r="AS190" i="9" s="1"/>
  <c r="BV194" i="8"/>
  <c r="CW193" i="8"/>
  <c r="EF193" i="8" s="1"/>
  <c r="FN193" i="8" s="1"/>
  <c r="BO193" i="8" s="1"/>
  <c r="CV193" i="8"/>
  <c r="EE193" i="8" s="1"/>
  <c r="FM193" i="8" s="1"/>
  <c r="BN193" i="8" s="1"/>
  <c r="CU193" i="8"/>
  <c r="ED193" i="8" s="1"/>
  <c r="FL193" i="8" s="1"/>
  <c r="BM193" i="8" s="1"/>
  <c r="CT193" i="8"/>
  <c r="EC193" i="8" s="1"/>
  <c r="FK193" i="8" s="1"/>
  <c r="BL193" i="8" s="1"/>
  <c r="CS193" i="8"/>
  <c r="EB193" i="8" s="1"/>
  <c r="FJ193" i="8" s="1"/>
  <c r="CR193" i="8"/>
  <c r="EA193" i="8" s="1"/>
  <c r="FI193" i="8" s="1"/>
  <c r="BJ193" i="8" s="1"/>
  <c r="CQ193" i="8"/>
  <c r="DZ193" i="8" s="1"/>
  <c r="FH193" i="8" s="1"/>
  <c r="CP193" i="8"/>
  <c r="DY193" i="8" s="1"/>
  <c r="FG193" i="8" s="1"/>
  <c r="BH193" i="8" s="1"/>
  <c r="CO193" i="8"/>
  <c r="DX193" i="8" s="1"/>
  <c r="FF193" i="8" s="1"/>
  <c r="BG193" i="8" s="1"/>
  <c r="CN193" i="8"/>
  <c r="DW193" i="8" s="1"/>
  <c r="FE193" i="8" s="1"/>
  <c r="BF193" i="8" s="1"/>
  <c r="BJ189" i="9" s="1"/>
  <c r="CM193" i="8"/>
  <c r="DV193" i="8" s="1"/>
  <c r="FD193" i="8" s="1"/>
  <c r="BE193" i="8" s="1"/>
  <c r="BI189" i="9" s="1"/>
  <c r="CL193" i="8"/>
  <c r="DU193" i="8" s="1"/>
  <c r="FC193" i="8" s="1"/>
  <c r="BD193" i="8" s="1"/>
  <c r="BH189" i="9" s="1"/>
  <c r="CK193" i="8"/>
  <c r="DT193" i="8" s="1"/>
  <c r="FB193" i="8" s="1"/>
  <c r="BC193" i="8" s="1"/>
  <c r="BG189" i="9" s="1"/>
  <c r="CJ193" i="8"/>
  <c r="DS193" i="8" s="1"/>
  <c r="FA193" i="8" s="1"/>
  <c r="CI193" i="8"/>
  <c r="DR193" i="8" s="1"/>
  <c r="EZ193" i="8" s="1"/>
  <c r="BA193" i="8" s="1"/>
  <c r="BE189" i="9" s="1"/>
  <c r="CH193" i="8"/>
  <c r="DQ193" i="8" s="1"/>
  <c r="CG193" i="8"/>
  <c r="DP193" i="8" s="1"/>
  <c r="EX193" i="8" s="1"/>
  <c r="AY193" i="8" s="1"/>
  <c r="BC189" i="9" s="1"/>
  <c r="CF193" i="8"/>
  <c r="DO193" i="8" s="1"/>
  <c r="EW193" i="8" s="1"/>
  <c r="AX193" i="8" s="1"/>
  <c r="BB189" i="9" s="1"/>
  <c r="CE193" i="8"/>
  <c r="DN193" i="8" s="1"/>
  <c r="EV193" i="8" s="1"/>
  <c r="AW193" i="8" s="1"/>
  <c r="BA189" i="9" s="1"/>
  <c r="CD193" i="8"/>
  <c r="DM193" i="8" s="1"/>
  <c r="EU193" i="8" s="1"/>
  <c r="AV193" i="8" s="1"/>
  <c r="AZ189" i="9" s="1"/>
  <c r="CC193" i="8"/>
  <c r="DL193" i="8" s="1"/>
  <c r="ET193" i="8" s="1"/>
  <c r="AU193" i="8" s="1"/>
  <c r="AY189" i="9" s="1"/>
  <c r="CB193" i="8"/>
  <c r="DK193" i="8" s="1"/>
  <c r="CA193" i="8"/>
  <c r="DJ193" i="8" s="1"/>
  <c r="ER193" i="8" s="1"/>
  <c r="AS193" i="8" s="1"/>
  <c r="AW189" i="9" s="1"/>
  <c r="BZ193" i="8"/>
  <c r="DI193" i="8" s="1"/>
  <c r="EQ193" i="8" s="1"/>
  <c r="AR193" i="8" s="1"/>
  <c r="AV189" i="9" s="1"/>
  <c r="BY193" i="8"/>
  <c r="BX193" i="8"/>
  <c r="DG193" i="8" s="1"/>
  <c r="EO193" i="8" s="1"/>
  <c r="BW193" i="8"/>
  <c r="DF193" i="8" s="1"/>
  <c r="EN193" i="8" s="1"/>
  <c r="AO193" i="8" s="1"/>
  <c r="AS189" i="9" s="1"/>
  <c r="BV193" i="8"/>
  <c r="DE193" i="8" s="1"/>
  <c r="EM193" i="8" s="1"/>
  <c r="AN193" i="8" s="1"/>
  <c r="AR189" i="9" s="1"/>
  <c r="CW192" i="8"/>
  <c r="EF192" i="8" s="1"/>
  <c r="FN192" i="8" s="1"/>
  <c r="BO192" i="8" s="1"/>
  <c r="CV192" i="8"/>
  <c r="EE192" i="8" s="1"/>
  <c r="FM192" i="8" s="1"/>
  <c r="BN192" i="8" s="1"/>
  <c r="CU192" i="8"/>
  <c r="ED192" i="8" s="1"/>
  <c r="FL192" i="8" s="1"/>
  <c r="BM192" i="8" s="1"/>
  <c r="CT192" i="8"/>
  <c r="EC192" i="8" s="1"/>
  <c r="FK192" i="8" s="1"/>
  <c r="BL192" i="8" s="1"/>
  <c r="CS192" i="8"/>
  <c r="EB192" i="8" s="1"/>
  <c r="FJ192" i="8" s="1"/>
  <c r="BK192" i="8" s="1"/>
  <c r="CR192" i="8"/>
  <c r="EA192" i="8" s="1"/>
  <c r="FI192" i="8" s="1"/>
  <c r="CQ192" i="8"/>
  <c r="DZ192" i="8" s="1"/>
  <c r="FH192" i="8" s="1"/>
  <c r="BI192" i="8" s="1"/>
  <c r="CP192" i="8"/>
  <c r="DY192" i="8" s="1"/>
  <c r="FG192" i="8" s="1"/>
  <c r="BH192" i="8" s="1"/>
  <c r="CO192" i="8"/>
  <c r="DX192" i="8" s="1"/>
  <c r="FF192" i="8" s="1"/>
  <c r="BG192" i="8" s="1"/>
  <c r="CN192" i="8"/>
  <c r="DW192" i="8" s="1"/>
  <c r="FE192" i="8" s="1"/>
  <c r="BF192" i="8" s="1"/>
  <c r="BJ188" i="9" s="1"/>
  <c r="CM192" i="8"/>
  <c r="DV192" i="8" s="1"/>
  <c r="FD192" i="8" s="1"/>
  <c r="CL192" i="8"/>
  <c r="DU192" i="8" s="1"/>
  <c r="FC192" i="8" s="1"/>
  <c r="BD192" i="8" s="1"/>
  <c r="BH188" i="9" s="1"/>
  <c r="CK192" i="8"/>
  <c r="DT192" i="8" s="1"/>
  <c r="FB192" i="8" s="1"/>
  <c r="BC192" i="8" s="1"/>
  <c r="BG188" i="9" s="1"/>
  <c r="CJ192" i="8"/>
  <c r="DS192" i="8" s="1"/>
  <c r="FA192" i="8" s="1"/>
  <c r="CI192" i="8"/>
  <c r="DR192" i="8" s="1"/>
  <c r="EZ192" i="8" s="1"/>
  <c r="BA192" i="8" s="1"/>
  <c r="BE188" i="9" s="1"/>
  <c r="CH192" i="8"/>
  <c r="DQ192" i="8" s="1"/>
  <c r="EY192" i="8" s="1"/>
  <c r="AZ192" i="8" s="1"/>
  <c r="BD188" i="9" s="1"/>
  <c r="CG192" i="8"/>
  <c r="DP192" i="8" s="1"/>
  <c r="EX192" i="8" s="1"/>
  <c r="AY192" i="8" s="1"/>
  <c r="BC188" i="9" s="1"/>
  <c r="CF192" i="8"/>
  <c r="DO192" i="8" s="1"/>
  <c r="EW192" i="8" s="1"/>
  <c r="AX192" i="8" s="1"/>
  <c r="BB188" i="9" s="1"/>
  <c r="CE192" i="8"/>
  <c r="DN192" i="8" s="1"/>
  <c r="EV192" i="8" s="1"/>
  <c r="AW192" i="8" s="1"/>
  <c r="BA188" i="9" s="1"/>
  <c r="CD192" i="8"/>
  <c r="DM192" i="8" s="1"/>
  <c r="EU192" i="8" s="1"/>
  <c r="AV192" i="8" s="1"/>
  <c r="AZ188" i="9" s="1"/>
  <c r="CC192" i="8"/>
  <c r="DL192" i="8" s="1"/>
  <c r="ET192" i="8" s="1"/>
  <c r="CB192" i="8"/>
  <c r="DK192" i="8" s="1"/>
  <c r="ES192" i="8" s="1"/>
  <c r="AT192" i="8" s="1"/>
  <c r="AX188" i="9" s="1"/>
  <c r="CA192" i="8"/>
  <c r="DJ192" i="8" s="1"/>
  <c r="ER192" i="8" s="1"/>
  <c r="AS192" i="8" s="1"/>
  <c r="AW188" i="9" s="1"/>
  <c r="BZ192" i="8"/>
  <c r="BY192" i="8"/>
  <c r="DH192" i="8" s="1"/>
  <c r="EP192" i="8" s="1"/>
  <c r="AQ192" i="8" s="1"/>
  <c r="AU188" i="9" s="1"/>
  <c r="BX192" i="8"/>
  <c r="DG192" i="8" s="1"/>
  <c r="EO192" i="8" s="1"/>
  <c r="AP192" i="8" s="1"/>
  <c r="AT188" i="9" s="1"/>
  <c r="BW192" i="8"/>
  <c r="DF192" i="8" s="1"/>
  <c r="EN192" i="8" s="1"/>
  <c r="AO192" i="8" s="1"/>
  <c r="AS188" i="9" s="1"/>
  <c r="BV192" i="8"/>
  <c r="DE192" i="8" s="1"/>
  <c r="CW191" i="8"/>
  <c r="EF191" i="8" s="1"/>
  <c r="FN191" i="8" s="1"/>
  <c r="BO191" i="8" s="1"/>
  <c r="CV191" i="8"/>
  <c r="EE191" i="8" s="1"/>
  <c r="FM191" i="8" s="1"/>
  <c r="BN191" i="8" s="1"/>
  <c r="CU191" i="8"/>
  <c r="ED191" i="8" s="1"/>
  <c r="FL191" i="8" s="1"/>
  <c r="BM191" i="8" s="1"/>
  <c r="CT191" i="8"/>
  <c r="EC191" i="8" s="1"/>
  <c r="FK191" i="8" s="1"/>
  <c r="BL191" i="8" s="1"/>
  <c r="CS191" i="8"/>
  <c r="EB191" i="8" s="1"/>
  <c r="FJ191" i="8" s="1"/>
  <c r="CR191" i="8"/>
  <c r="EA191" i="8" s="1"/>
  <c r="FI191" i="8" s="1"/>
  <c r="BJ191" i="8" s="1"/>
  <c r="CQ191" i="8"/>
  <c r="DZ191" i="8" s="1"/>
  <c r="FH191" i="8" s="1"/>
  <c r="BI191" i="8" s="1"/>
  <c r="CP191" i="8"/>
  <c r="DY191" i="8" s="1"/>
  <c r="FG191" i="8" s="1"/>
  <c r="BH191" i="8" s="1"/>
  <c r="CO191" i="8"/>
  <c r="DX191" i="8" s="1"/>
  <c r="FF191" i="8" s="1"/>
  <c r="BG191" i="8" s="1"/>
  <c r="CN191" i="8"/>
  <c r="DW191" i="8" s="1"/>
  <c r="FE191" i="8" s="1"/>
  <c r="BF191" i="8" s="1"/>
  <c r="BJ187" i="9" s="1"/>
  <c r="CM191" i="8"/>
  <c r="DV191" i="8" s="1"/>
  <c r="FD191" i="8" s="1"/>
  <c r="BE191" i="8" s="1"/>
  <c r="BI187" i="9" s="1"/>
  <c r="CL191" i="8"/>
  <c r="DU191" i="8" s="1"/>
  <c r="FC191" i="8" s="1"/>
  <c r="BD191" i="8" s="1"/>
  <c r="BH187" i="9" s="1"/>
  <c r="CK191" i="8"/>
  <c r="DT191" i="8" s="1"/>
  <c r="FB191" i="8" s="1"/>
  <c r="BC191" i="8" s="1"/>
  <c r="BG187" i="9" s="1"/>
  <c r="CJ191" i="8"/>
  <c r="DS191" i="8" s="1"/>
  <c r="FA191" i="8" s="1"/>
  <c r="CI191" i="8"/>
  <c r="DR191" i="8" s="1"/>
  <c r="EZ191" i="8" s="1"/>
  <c r="BA191" i="8" s="1"/>
  <c r="BE187" i="9" s="1"/>
  <c r="CH191" i="8"/>
  <c r="DQ191" i="8" s="1"/>
  <c r="EY191" i="8" s="1"/>
  <c r="AZ191" i="8" s="1"/>
  <c r="BD187" i="9" s="1"/>
  <c r="CG191" i="8"/>
  <c r="DP191" i="8" s="1"/>
  <c r="EX191" i="8" s="1"/>
  <c r="AY191" i="8" s="1"/>
  <c r="BC187" i="9" s="1"/>
  <c r="CF191" i="8"/>
  <c r="DO191" i="8" s="1"/>
  <c r="EW191" i="8" s="1"/>
  <c r="AX191" i="8" s="1"/>
  <c r="BB187" i="9" s="1"/>
  <c r="CE191" i="8"/>
  <c r="DN191" i="8" s="1"/>
  <c r="EV191" i="8" s="1"/>
  <c r="AW191" i="8" s="1"/>
  <c r="BA187" i="9" s="1"/>
  <c r="CD191" i="8"/>
  <c r="DM191" i="8" s="1"/>
  <c r="EU191" i="8" s="1"/>
  <c r="AV191" i="8" s="1"/>
  <c r="AZ187" i="9" s="1"/>
  <c r="CC191" i="8"/>
  <c r="CB191" i="8"/>
  <c r="DK191" i="8" s="1"/>
  <c r="ES191" i="8" s="1"/>
  <c r="AT191" i="8" s="1"/>
  <c r="AX187" i="9" s="1"/>
  <c r="CA191" i="8"/>
  <c r="DJ191" i="8" s="1"/>
  <c r="ER191" i="8" s="1"/>
  <c r="AS191" i="8" s="1"/>
  <c r="AW187" i="9" s="1"/>
  <c r="BZ191" i="8"/>
  <c r="DI191" i="8" s="1"/>
  <c r="EQ191" i="8" s="1"/>
  <c r="AR191" i="8" s="1"/>
  <c r="AV187" i="9" s="1"/>
  <c r="BY191" i="8"/>
  <c r="DH191" i="8" s="1"/>
  <c r="EP191" i="8" s="1"/>
  <c r="AQ191" i="8" s="1"/>
  <c r="AU187" i="9" s="1"/>
  <c r="BX191" i="8"/>
  <c r="BW191" i="8"/>
  <c r="DF191" i="8" s="1"/>
  <c r="EN191" i="8" s="1"/>
  <c r="AO191" i="8" s="1"/>
  <c r="AS187" i="9" s="1"/>
  <c r="BV191" i="8"/>
  <c r="DE191" i="8" s="1"/>
  <c r="EM191" i="8" s="1"/>
  <c r="CW190" i="8"/>
  <c r="EF190" i="8" s="1"/>
  <c r="FN190" i="8" s="1"/>
  <c r="CV190" i="8"/>
  <c r="EE190" i="8" s="1"/>
  <c r="FM190" i="8" s="1"/>
  <c r="BN190" i="8" s="1"/>
  <c r="CU190" i="8"/>
  <c r="ED190" i="8" s="1"/>
  <c r="FL190" i="8" s="1"/>
  <c r="BM190" i="8" s="1"/>
  <c r="CT190" i="8"/>
  <c r="EC190" i="8" s="1"/>
  <c r="FK190" i="8" s="1"/>
  <c r="BL190" i="8" s="1"/>
  <c r="CS190" i="8"/>
  <c r="EB190" i="8" s="1"/>
  <c r="FJ190" i="8" s="1"/>
  <c r="CR190" i="8"/>
  <c r="EA190" i="8" s="1"/>
  <c r="FI190" i="8" s="1"/>
  <c r="BJ190" i="8" s="1"/>
  <c r="CQ190" i="8"/>
  <c r="DZ190" i="8" s="1"/>
  <c r="FH190" i="8" s="1"/>
  <c r="BI190" i="8" s="1"/>
  <c r="CP190" i="8"/>
  <c r="DY190" i="8" s="1"/>
  <c r="FG190" i="8" s="1"/>
  <c r="BH190" i="8" s="1"/>
  <c r="CO190" i="8"/>
  <c r="DX190" i="8" s="1"/>
  <c r="FF190" i="8" s="1"/>
  <c r="CN190" i="8"/>
  <c r="DW190" i="8" s="1"/>
  <c r="FE190" i="8" s="1"/>
  <c r="BF190" i="8" s="1"/>
  <c r="BJ186" i="9" s="1"/>
  <c r="CM190" i="8"/>
  <c r="DV190" i="8" s="1"/>
  <c r="FD190" i="8" s="1"/>
  <c r="BE190" i="8" s="1"/>
  <c r="BI186" i="9" s="1"/>
  <c r="CL190" i="8"/>
  <c r="DU190" i="8" s="1"/>
  <c r="FC190" i="8" s="1"/>
  <c r="BD190" i="8" s="1"/>
  <c r="BH186" i="9" s="1"/>
  <c r="CK190" i="8"/>
  <c r="DT190" i="8" s="1"/>
  <c r="FB190" i="8" s="1"/>
  <c r="BC190" i="8" s="1"/>
  <c r="BG186" i="9" s="1"/>
  <c r="CJ190" i="8"/>
  <c r="DS190" i="8" s="1"/>
  <c r="FA190" i="8" s="1"/>
  <c r="CI190" i="8"/>
  <c r="CH190" i="8"/>
  <c r="DQ190" i="8" s="1"/>
  <c r="EY190" i="8" s="1"/>
  <c r="AZ190" i="8" s="1"/>
  <c r="BD186" i="9" s="1"/>
  <c r="CG190" i="8"/>
  <c r="DP190" i="8" s="1"/>
  <c r="EX190" i="8" s="1"/>
  <c r="AY190" i="8" s="1"/>
  <c r="BC186" i="9" s="1"/>
  <c r="CF190" i="8"/>
  <c r="DO190" i="8" s="1"/>
  <c r="EW190" i="8" s="1"/>
  <c r="AX190" i="8" s="1"/>
  <c r="BB186" i="9" s="1"/>
  <c r="CE190" i="8"/>
  <c r="DN190" i="8" s="1"/>
  <c r="EV190" i="8" s="1"/>
  <c r="AW190" i="8" s="1"/>
  <c r="BA186" i="9" s="1"/>
  <c r="CD190" i="8"/>
  <c r="DM190" i="8" s="1"/>
  <c r="EU190" i="8" s="1"/>
  <c r="AV190" i="8" s="1"/>
  <c r="AZ186" i="9" s="1"/>
  <c r="CC190" i="8"/>
  <c r="DL190" i="8" s="1"/>
  <c r="ET190" i="8" s="1"/>
  <c r="AU190" i="8" s="1"/>
  <c r="AY186" i="9" s="1"/>
  <c r="CB190" i="8"/>
  <c r="DK190" i="8" s="1"/>
  <c r="ES190" i="8" s="1"/>
  <c r="AT190" i="8" s="1"/>
  <c r="AX186" i="9" s="1"/>
  <c r="CA190" i="8"/>
  <c r="DJ190" i="8"/>
  <c r="ER190" i="8" s="1"/>
  <c r="AS190" i="8" s="1"/>
  <c r="AW186" i="9" s="1"/>
  <c r="BZ190" i="8"/>
  <c r="BY190" i="8"/>
  <c r="DH190" i="8" s="1"/>
  <c r="EP190" i="8" s="1"/>
  <c r="AQ190" i="8" s="1"/>
  <c r="AU186" i="9" s="1"/>
  <c r="BX190" i="8"/>
  <c r="BW190" i="8"/>
  <c r="DF190" i="8" s="1"/>
  <c r="EN190" i="8" s="1"/>
  <c r="AO190" i="8" s="1"/>
  <c r="AS186" i="9" s="1"/>
  <c r="BV190" i="8"/>
  <c r="DE190" i="8" s="1"/>
  <c r="EM190" i="8" s="1"/>
  <c r="AN190" i="8" s="1"/>
  <c r="AR186" i="9" s="1"/>
  <c r="CW189" i="8"/>
  <c r="EF189" i="8" s="1"/>
  <c r="FN189" i="8" s="1"/>
  <c r="BO189" i="8" s="1"/>
  <c r="CV189" i="8"/>
  <c r="EE189" i="8" s="1"/>
  <c r="FM189" i="8" s="1"/>
  <c r="BN189" i="8" s="1"/>
  <c r="CU189" i="8"/>
  <c r="ED189" i="8" s="1"/>
  <c r="FL189" i="8" s="1"/>
  <c r="BM189" i="8" s="1"/>
  <c r="CT189" i="8"/>
  <c r="EC189" i="8" s="1"/>
  <c r="FK189" i="8" s="1"/>
  <c r="BL189" i="8" s="1"/>
  <c r="CS189" i="8"/>
  <c r="EB189" i="8" s="1"/>
  <c r="FJ189" i="8" s="1"/>
  <c r="BK189" i="8" s="1"/>
  <c r="CR189" i="8"/>
  <c r="EA189" i="8" s="1"/>
  <c r="FI189" i="8" s="1"/>
  <c r="BJ189" i="8" s="1"/>
  <c r="CQ189" i="8"/>
  <c r="DZ189" i="8" s="1"/>
  <c r="FH189" i="8" s="1"/>
  <c r="CP189" i="8"/>
  <c r="DY189" i="8" s="1"/>
  <c r="FG189" i="8" s="1"/>
  <c r="BH189" i="8" s="1"/>
  <c r="CO189" i="8"/>
  <c r="DX189" i="8" s="1"/>
  <c r="FF189" i="8" s="1"/>
  <c r="BG189" i="8" s="1"/>
  <c r="CN189" i="8"/>
  <c r="DW189" i="8" s="1"/>
  <c r="FE189" i="8" s="1"/>
  <c r="BF189" i="8" s="1"/>
  <c r="BJ185" i="9" s="1"/>
  <c r="CM189" i="8"/>
  <c r="DV189" i="8" s="1"/>
  <c r="FD189" i="8" s="1"/>
  <c r="BE189" i="8" s="1"/>
  <c r="BI185" i="9" s="1"/>
  <c r="CL189" i="8"/>
  <c r="DU189" i="8" s="1"/>
  <c r="FC189" i="8" s="1"/>
  <c r="CK189" i="8"/>
  <c r="DT189" i="8" s="1"/>
  <c r="FB189" i="8" s="1"/>
  <c r="BC189" i="8" s="1"/>
  <c r="BG185" i="9" s="1"/>
  <c r="CJ189" i="8"/>
  <c r="DS189" i="8" s="1"/>
  <c r="FA189" i="8" s="1"/>
  <c r="CI189" i="8"/>
  <c r="DR189" i="8" s="1"/>
  <c r="EZ189" i="8" s="1"/>
  <c r="BA189" i="8" s="1"/>
  <c r="BE185" i="9" s="1"/>
  <c r="CH189" i="8"/>
  <c r="DQ189" i="8" s="1"/>
  <c r="EY189" i="8" s="1"/>
  <c r="AZ189" i="8" s="1"/>
  <c r="BD185" i="9" s="1"/>
  <c r="CG189" i="8"/>
  <c r="DP189" i="8" s="1"/>
  <c r="EX189" i="8" s="1"/>
  <c r="AY189" i="8" s="1"/>
  <c r="BC185" i="9" s="1"/>
  <c r="CF189" i="8"/>
  <c r="DO189" i="8" s="1"/>
  <c r="EW189" i="8" s="1"/>
  <c r="AX189" i="8" s="1"/>
  <c r="BB185" i="9" s="1"/>
  <c r="CE189" i="8"/>
  <c r="DN189" i="8" s="1"/>
  <c r="EV189" i="8" s="1"/>
  <c r="AW189" i="8" s="1"/>
  <c r="BA185" i="9" s="1"/>
  <c r="CD189" i="8"/>
  <c r="DM189" i="8" s="1"/>
  <c r="EU189" i="8" s="1"/>
  <c r="CC189" i="8"/>
  <c r="DL189" i="8" s="1"/>
  <c r="ET189" i="8" s="1"/>
  <c r="AU189" i="8" s="1"/>
  <c r="AY185" i="9" s="1"/>
  <c r="CB189" i="8"/>
  <c r="DK189" i="8" s="1"/>
  <c r="ES189" i="8" s="1"/>
  <c r="AT189" i="8" s="1"/>
  <c r="AX185" i="9" s="1"/>
  <c r="CA189" i="8"/>
  <c r="DJ189" i="8" s="1"/>
  <c r="ER189" i="8" s="1"/>
  <c r="AS189" i="8" s="1"/>
  <c r="AW185" i="9" s="1"/>
  <c r="BZ189" i="8"/>
  <c r="DI189" i="8" s="1"/>
  <c r="EQ189" i="8" s="1"/>
  <c r="BY189" i="8"/>
  <c r="DH189" i="8" s="1"/>
  <c r="EP189" i="8" s="1"/>
  <c r="AQ189" i="8" s="1"/>
  <c r="AU185" i="9" s="1"/>
  <c r="BX189" i="8"/>
  <c r="DG189" i="8" s="1"/>
  <c r="EO189" i="8" s="1"/>
  <c r="AP189" i="8" s="1"/>
  <c r="AT185" i="9" s="1"/>
  <c r="BW189" i="8"/>
  <c r="DF189" i="8" s="1"/>
  <c r="EN189" i="8" s="1"/>
  <c r="BV189" i="8"/>
  <c r="DE189" i="8" s="1"/>
  <c r="EM189" i="8" s="1"/>
  <c r="AN189" i="8" s="1"/>
  <c r="AR185" i="9" s="1"/>
  <c r="CW188" i="8"/>
  <c r="EF188" i="8" s="1"/>
  <c r="FN188" i="8" s="1"/>
  <c r="BO188" i="8" s="1"/>
  <c r="CV188" i="8"/>
  <c r="EE188" i="8" s="1"/>
  <c r="FM188" i="8" s="1"/>
  <c r="BN188" i="8" s="1"/>
  <c r="CU188" i="8"/>
  <c r="ED188" i="8" s="1"/>
  <c r="FL188" i="8" s="1"/>
  <c r="BM188" i="8" s="1"/>
  <c r="CT188" i="8"/>
  <c r="EC188" i="8" s="1"/>
  <c r="FK188" i="8" s="1"/>
  <c r="BL188" i="8" s="1"/>
  <c r="CS188" i="8"/>
  <c r="EB188" i="8" s="1"/>
  <c r="FJ188" i="8" s="1"/>
  <c r="BK188" i="8" s="1"/>
  <c r="CR188" i="8"/>
  <c r="EA188" i="8" s="1"/>
  <c r="FI188" i="8" s="1"/>
  <c r="BJ188" i="8" s="1"/>
  <c r="CQ188" i="8"/>
  <c r="DZ188" i="8" s="1"/>
  <c r="FH188" i="8" s="1"/>
  <c r="BI188" i="8" s="1"/>
  <c r="CP188" i="8"/>
  <c r="DY188" i="8" s="1"/>
  <c r="FG188" i="8" s="1"/>
  <c r="CO188" i="8"/>
  <c r="DX188" i="8" s="1"/>
  <c r="FF188" i="8" s="1"/>
  <c r="BG188" i="8" s="1"/>
  <c r="CN188" i="8"/>
  <c r="DW188" i="8" s="1"/>
  <c r="FE188" i="8" s="1"/>
  <c r="BF188" i="8" s="1"/>
  <c r="BJ184" i="9" s="1"/>
  <c r="CM188" i="8"/>
  <c r="DV188" i="8" s="1"/>
  <c r="FD188" i="8" s="1"/>
  <c r="BE188" i="8" s="1"/>
  <c r="BI184" i="9" s="1"/>
  <c r="CL188" i="8"/>
  <c r="DU188" i="8" s="1"/>
  <c r="FC188" i="8" s="1"/>
  <c r="BD188" i="8" s="1"/>
  <c r="BH184" i="9" s="1"/>
  <c r="CK188" i="8"/>
  <c r="DT188" i="8" s="1"/>
  <c r="FB188" i="8" s="1"/>
  <c r="BC188" i="8" s="1"/>
  <c r="BG184" i="9" s="1"/>
  <c r="CJ188" i="8"/>
  <c r="DS188" i="8" s="1"/>
  <c r="FA188" i="8" s="1"/>
  <c r="BB188" i="8" s="1"/>
  <c r="BF184" i="9" s="1"/>
  <c r="CI188" i="8"/>
  <c r="DR188" i="8" s="1"/>
  <c r="EZ188" i="8" s="1"/>
  <c r="BA188" i="8" s="1"/>
  <c r="BE184" i="9" s="1"/>
  <c r="CH188" i="8"/>
  <c r="DQ188" i="8" s="1"/>
  <c r="EY188" i="8" s="1"/>
  <c r="CG188" i="8"/>
  <c r="DP188" i="8" s="1"/>
  <c r="EX188" i="8" s="1"/>
  <c r="AY188" i="8" s="1"/>
  <c r="BC184" i="9" s="1"/>
  <c r="CF188" i="8"/>
  <c r="DO188" i="8" s="1"/>
  <c r="EW188" i="8" s="1"/>
  <c r="AX188" i="8" s="1"/>
  <c r="BB184" i="9" s="1"/>
  <c r="CE188" i="8"/>
  <c r="DN188" i="8" s="1"/>
  <c r="EV188" i="8" s="1"/>
  <c r="AW188" i="8" s="1"/>
  <c r="BA184" i="9" s="1"/>
  <c r="CD188" i="8"/>
  <c r="DM188" i="8" s="1"/>
  <c r="EU188" i="8" s="1"/>
  <c r="AV188" i="8" s="1"/>
  <c r="AZ184" i="9" s="1"/>
  <c r="CC188" i="8"/>
  <c r="DL188" i="8" s="1"/>
  <c r="ET188" i="8" s="1"/>
  <c r="AU188" i="8" s="1"/>
  <c r="AY184" i="9" s="1"/>
  <c r="CB188" i="8"/>
  <c r="DK188" i="8" s="1"/>
  <c r="ES188" i="8" s="1"/>
  <c r="AT188" i="8" s="1"/>
  <c r="AX184" i="9" s="1"/>
  <c r="CA188" i="8"/>
  <c r="DJ188" i="8" s="1"/>
  <c r="ER188" i="8" s="1"/>
  <c r="AS188" i="8" s="1"/>
  <c r="AW184" i="9" s="1"/>
  <c r="BZ188" i="8"/>
  <c r="BY188" i="8"/>
  <c r="DH188" i="8" s="1"/>
  <c r="EP188" i="8" s="1"/>
  <c r="AQ188" i="8" s="1"/>
  <c r="AU184" i="9" s="1"/>
  <c r="BX188" i="8"/>
  <c r="DG188" i="8" s="1"/>
  <c r="EO188" i="8" s="1"/>
  <c r="AP188" i="8" s="1"/>
  <c r="AT184" i="9" s="1"/>
  <c r="BW188" i="8"/>
  <c r="DF188" i="8" s="1"/>
  <c r="EN188" i="8" s="1"/>
  <c r="AO188" i="8" s="1"/>
  <c r="AS184" i="9" s="1"/>
  <c r="BV188" i="8"/>
  <c r="DE188" i="8" s="1"/>
  <c r="EM188" i="8" s="1"/>
  <c r="AN188" i="8" s="1"/>
  <c r="AR184" i="9" s="1"/>
  <c r="CW187" i="8"/>
  <c r="EF187" i="8" s="1"/>
  <c r="FN187" i="8" s="1"/>
  <c r="BO187" i="8" s="1"/>
  <c r="CV187" i="8"/>
  <c r="EE187" i="8" s="1"/>
  <c r="FM187" i="8" s="1"/>
  <c r="CU187" i="8"/>
  <c r="ED187" i="8" s="1"/>
  <c r="FL187" i="8" s="1"/>
  <c r="BM187" i="8" s="1"/>
  <c r="CT187" i="8"/>
  <c r="EC187" i="8" s="1"/>
  <c r="FK187" i="8" s="1"/>
  <c r="CS187" i="8"/>
  <c r="EB187" i="8" s="1"/>
  <c r="FJ187" i="8" s="1"/>
  <c r="BK187" i="8" s="1"/>
  <c r="CR187" i="8"/>
  <c r="EA187" i="8" s="1"/>
  <c r="FI187" i="8" s="1"/>
  <c r="BJ187" i="8" s="1"/>
  <c r="CQ187" i="8"/>
  <c r="DZ187" i="8" s="1"/>
  <c r="FH187" i="8" s="1"/>
  <c r="BI187" i="8" s="1"/>
  <c r="CP187" i="8"/>
  <c r="DY187" i="8" s="1"/>
  <c r="FG187" i="8" s="1"/>
  <c r="BH187" i="8" s="1"/>
  <c r="CO187" i="8"/>
  <c r="DX187" i="8" s="1"/>
  <c r="FF187" i="8" s="1"/>
  <c r="BG187" i="8" s="1"/>
  <c r="CN187" i="8"/>
  <c r="DW187" i="8" s="1"/>
  <c r="FE187" i="8" s="1"/>
  <c r="BF187" i="8" s="1"/>
  <c r="BJ183" i="9" s="1"/>
  <c r="CM187" i="8"/>
  <c r="DV187" i="8" s="1"/>
  <c r="FD187" i="8" s="1"/>
  <c r="BE187" i="8" s="1"/>
  <c r="BI183" i="9" s="1"/>
  <c r="CL187" i="8"/>
  <c r="DU187" i="8" s="1"/>
  <c r="FC187" i="8" s="1"/>
  <c r="CK187" i="8"/>
  <c r="DT187" i="8" s="1"/>
  <c r="FB187" i="8" s="1"/>
  <c r="BC187" i="8" s="1"/>
  <c r="BG183" i="9" s="1"/>
  <c r="CJ187" i="8"/>
  <c r="DS187" i="8" s="1"/>
  <c r="FA187" i="8" s="1"/>
  <c r="BB187" i="8" s="1"/>
  <c r="BF183" i="9" s="1"/>
  <c r="CI187" i="8"/>
  <c r="DR187" i="8" s="1"/>
  <c r="EZ187" i="8" s="1"/>
  <c r="BA187" i="8" s="1"/>
  <c r="BE183" i="9" s="1"/>
  <c r="CH187" i="8"/>
  <c r="DQ187" i="8" s="1"/>
  <c r="EY187" i="8" s="1"/>
  <c r="AZ187" i="8" s="1"/>
  <c r="BD183" i="9" s="1"/>
  <c r="CG187" i="8"/>
  <c r="DP187" i="8" s="1"/>
  <c r="EX187" i="8" s="1"/>
  <c r="AY187" i="8" s="1"/>
  <c r="BC183" i="9" s="1"/>
  <c r="CF187" i="8"/>
  <c r="DO187" i="8" s="1"/>
  <c r="EW187" i="8" s="1"/>
  <c r="AX187" i="8" s="1"/>
  <c r="BB183" i="9" s="1"/>
  <c r="CE187" i="8"/>
  <c r="DN187" i="8" s="1"/>
  <c r="EV187" i="8" s="1"/>
  <c r="AW187" i="8" s="1"/>
  <c r="BA183" i="9" s="1"/>
  <c r="CD187" i="8"/>
  <c r="DM187" i="8" s="1"/>
  <c r="EU187" i="8" s="1"/>
  <c r="AV187" i="8" s="1"/>
  <c r="AZ183" i="9" s="1"/>
  <c r="CC187" i="8"/>
  <c r="DL187" i="8" s="1"/>
  <c r="ET187" i="8" s="1"/>
  <c r="CB187" i="8"/>
  <c r="DK187" i="8" s="1"/>
  <c r="ES187" i="8" s="1"/>
  <c r="AT187" i="8" s="1"/>
  <c r="AX183" i="9" s="1"/>
  <c r="CA187" i="8"/>
  <c r="DJ187" i="8" s="1"/>
  <c r="ER187" i="8" s="1"/>
  <c r="AS187" i="8" s="1"/>
  <c r="AW183" i="9" s="1"/>
  <c r="BZ187" i="8"/>
  <c r="BY187" i="8"/>
  <c r="DH187" i="8" s="1"/>
  <c r="EP187" i="8" s="1"/>
  <c r="AQ187" i="8" s="1"/>
  <c r="AU183" i="9" s="1"/>
  <c r="BX187" i="8"/>
  <c r="DG187" i="8" s="1"/>
  <c r="EO187" i="8" s="1"/>
  <c r="AP187" i="8" s="1"/>
  <c r="AT183" i="9" s="1"/>
  <c r="BW187" i="8"/>
  <c r="DF187" i="8" s="1"/>
  <c r="EN187" i="8" s="1"/>
  <c r="AO187" i="8" s="1"/>
  <c r="AS183" i="9" s="1"/>
  <c r="BV187" i="8"/>
  <c r="CW186" i="8"/>
  <c r="EF186" i="8" s="1"/>
  <c r="FN186" i="8" s="1"/>
  <c r="BO186" i="8" s="1"/>
  <c r="CV186" i="8"/>
  <c r="EE186" i="8" s="1"/>
  <c r="FM186" i="8" s="1"/>
  <c r="BN186" i="8" s="1"/>
  <c r="CU186" i="8"/>
  <c r="ED186" i="8" s="1"/>
  <c r="FL186" i="8" s="1"/>
  <c r="BM186" i="8" s="1"/>
  <c r="CT186" i="8"/>
  <c r="EC186" i="8" s="1"/>
  <c r="FK186" i="8" s="1"/>
  <c r="BL186" i="8" s="1"/>
  <c r="CS186" i="8"/>
  <c r="EB186" i="8" s="1"/>
  <c r="FJ186" i="8" s="1"/>
  <c r="BK186" i="8" s="1"/>
  <c r="CR186" i="8"/>
  <c r="EA186" i="8" s="1"/>
  <c r="FI186" i="8" s="1"/>
  <c r="BJ186" i="8" s="1"/>
  <c r="CQ186" i="8"/>
  <c r="DZ186" i="8" s="1"/>
  <c r="FH186" i="8" s="1"/>
  <c r="CP186" i="8"/>
  <c r="DY186" i="8" s="1"/>
  <c r="FG186" i="8" s="1"/>
  <c r="BH186" i="8" s="1"/>
  <c r="CO186" i="8"/>
  <c r="DX186" i="8" s="1"/>
  <c r="FF186" i="8" s="1"/>
  <c r="BG186" i="8" s="1"/>
  <c r="CN186" i="8"/>
  <c r="DW186" i="8" s="1"/>
  <c r="FE186" i="8" s="1"/>
  <c r="BF186" i="8" s="1"/>
  <c r="BJ182" i="9" s="1"/>
  <c r="CM186" i="8"/>
  <c r="DV186" i="8" s="1"/>
  <c r="FD186" i="8" s="1"/>
  <c r="BE186" i="8" s="1"/>
  <c r="BI182" i="9" s="1"/>
  <c r="CL186" i="8"/>
  <c r="DU186" i="8" s="1"/>
  <c r="FC186" i="8" s="1"/>
  <c r="BD186" i="8" s="1"/>
  <c r="BH182" i="9" s="1"/>
  <c r="CK186" i="8"/>
  <c r="DT186" i="8" s="1"/>
  <c r="FB186" i="8" s="1"/>
  <c r="BC186" i="8" s="1"/>
  <c r="BG182" i="9" s="1"/>
  <c r="CJ186" i="8"/>
  <c r="DS186" i="8" s="1"/>
  <c r="FA186" i="8" s="1"/>
  <c r="BB186" i="8" s="1"/>
  <c r="BF182" i="9" s="1"/>
  <c r="CI186" i="8"/>
  <c r="DR186" i="8" s="1"/>
  <c r="EZ186" i="8" s="1"/>
  <c r="BA186" i="8" s="1"/>
  <c r="BE182" i="9" s="1"/>
  <c r="CH186" i="8"/>
  <c r="DQ186" i="8" s="1"/>
  <c r="EY186" i="8" s="1"/>
  <c r="AZ186" i="8" s="1"/>
  <c r="BD182" i="9" s="1"/>
  <c r="CG186" i="8"/>
  <c r="DP186" i="8" s="1"/>
  <c r="EX186" i="8" s="1"/>
  <c r="AY186" i="8" s="1"/>
  <c r="BC182" i="9" s="1"/>
  <c r="CF186" i="8"/>
  <c r="DO186" i="8" s="1"/>
  <c r="EW186" i="8" s="1"/>
  <c r="AX186" i="8" s="1"/>
  <c r="BB182" i="9" s="1"/>
  <c r="CE186" i="8"/>
  <c r="DN186" i="8" s="1"/>
  <c r="EV186" i="8" s="1"/>
  <c r="AW186" i="8" s="1"/>
  <c r="BA182" i="9" s="1"/>
  <c r="CD186" i="8"/>
  <c r="CC186" i="8"/>
  <c r="CB186" i="8"/>
  <c r="DK186" i="8" s="1"/>
  <c r="ES186" i="8" s="1"/>
  <c r="AT186" i="8" s="1"/>
  <c r="AX182" i="9" s="1"/>
  <c r="CA186" i="8"/>
  <c r="DJ186" i="8" s="1"/>
  <c r="ER186" i="8" s="1"/>
  <c r="AS186" i="8" s="1"/>
  <c r="AW182" i="9" s="1"/>
  <c r="BZ186" i="8"/>
  <c r="DI186" i="8" s="1"/>
  <c r="EQ186" i="8" s="1"/>
  <c r="BY186" i="8"/>
  <c r="DH186" i="8" s="1"/>
  <c r="EP186" i="8" s="1"/>
  <c r="AQ186" i="8" s="1"/>
  <c r="AU182" i="9" s="1"/>
  <c r="BX186" i="8"/>
  <c r="DG186" i="8" s="1"/>
  <c r="EO186" i="8" s="1"/>
  <c r="AP186" i="8" s="1"/>
  <c r="AT182" i="9" s="1"/>
  <c r="BW186" i="8"/>
  <c r="DF186" i="8" s="1"/>
  <c r="EN186" i="8" s="1"/>
  <c r="AO186" i="8" s="1"/>
  <c r="AS182" i="9" s="1"/>
  <c r="BV186" i="8"/>
  <c r="DE186" i="8" s="1"/>
  <c r="EM186" i="8" s="1"/>
  <c r="AN186" i="8" s="1"/>
  <c r="AR182" i="9" s="1"/>
  <c r="CW185" i="8"/>
  <c r="EF185" i="8" s="1"/>
  <c r="FN185" i="8" s="1"/>
  <c r="BO185" i="8" s="1"/>
  <c r="CV185" i="8"/>
  <c r="EE185" i="8" s="1"/>
  <c r="FM185" i="8" s="1"/>
  <c r="BN185" i="8" s="1"/>
  <c r="CU185" i="8"/>
  <c r="ED185" i="8" s="1"/>
  <c r="FL185" i="8" s="1"/>
  <c r="BM185" i="8" s="1"/>
  <c r="CT185" i="8"/>
  <c r="EC185" i="8" s="1"/>
  <c r="FK185" i="8" s="1"/>
  <c r="CS185" i="8"/>
  <c r="EB185" i="8" s="1"/>
  <c r="FJ185" i="8" s="1"/>
  <c r="BK185" i="8" s="1"/>
  <c r="CR185" i="8"/>
  <c r="EA185" i="8" s="1"/>
  <c r="FI185" i="8" s="1"/>
  <c r="BJ185" i="8" s="1"/>
  <c r="CQ185" i="8"/>
  <c r="DZ185" i="8" s="1"/>
  <c r="FH185" i="8" s="1"/>
  <c r="BI185" i="8" s="1"/>
  <c r="CP185" i="8"/>
  <c r="DY185" i="8" s="1"/>
  <c r="FG185" i="8" s="1"/>
  <c r="BH185" i="8" s="1"/>
  <c r="CO185" i="8"/>
  <c r="DX185" i="8" s="1"/>
  <c r="FF185" i="8" s="1"/>
  <c r="BG185" i="8" s="1"/>
  <c r="CN185" i="8"/>
  <c r="DW185" i="8" s="1"/>
  <c r="FE185" i="8" s="1"/>
  <c r="BF185" i="8" s="1"/>
  <c r="BJ181" i="9" s="1"/>
  <c r="CM185" i="8"/>
  <c r="DV185" i="8" s="1"/>
  <c r="FD185" i="8" s="1"/>
  <c r="BE185" i="8" s="1"/>
  <c r="BI181" i="9" s="1"/>
  <c r="CL185" i="8"/>
  <c r="DU185" i="8" s="1"/>
  <c r="FC185" i="8" s="1"/>
  <c r="CK185" i="8"/>
  <c r="DT185" i="8" s="1"/>
  <c r="FB185" i="8" s="1"/>
  <c r="BC185" i="8" s="1"/>
  <c r="BG181" i="9" s="1"/>
  <c r="CJ185" i="8"/>
  <c r="DS185" i="8" s="1"/>
  <c r="FA185" i="8" s="1"/>
  <c r="BB185" i="8" s="1"/>
  <c r="BF181" i="9" s="1"/>
  <c r="CI185" i="8"/>
  <c r="DR185" i="8" s="1"/>
  <c r="EZ185" i="8" s="1"/>
  <c r="BA185" i="8" s="1"/>
  <c r="BE181" i="9" s="1"/>
  <c r="CH185" i="8"/>
  <c r="DQ185" i="8" s="1"/>
  <c r="EY185" i="8" s="1"/>
  <c r="AZ185" i="8" s="1"/>
  <c r="BD181" i="9" s="1"/>
  <c r="CG185" i="8"/>
  <c r="DP185" i="8" s="1"/>
  <c r="EX185" i="8" s="1"/>
  <c r="AY185" i="8" s="1"/>
  <c r="BC181" i="9" s="1"/>
  <c r="CF185" i="8"/>
  <c r="DO185" i="8" s="1"/>
  <c r="EW185" i="8" s="1"/>
  <c r="AX185" i="8" s="1"/>
  <c r="BB181" i="9" s="1"/>
  <c r="CE185" i="8"/>
  <c r="DN185" i="8" s="1"/>
  <c r="EV185" i="8" s="1"/>
  <c r="AW185" i="8" s="1"/>
  <c r="BA181" i="9" s="1"/>
  <c r="CD185" i="8"/>
  <c r="DM185" i="8" s="1"/>
  <c r="EU185" i="8" s="1"/>
  <c r="CC185" i="8"/>
  <c r="DL185" i="8" s="1"/>
  <c r="ET185" i="8" s="1"/>
  <c r="AU185" i="8" s="1"/>
  <c r="AY181" i="9" s="1"/>
  <c r="CB185" i="8"/>
  <c r="DK185" i="8" s="1"/>
  <c r="ES185" i="8" s="1"/>
  <c r="AT185" i="8" s="1"/>
  <c r="AX181" i="9" s="1"/>
  <c r="CA185" i="8"/>
  <c r="DJ185" i="8" s="1"/>
  <c r="ER185" i="8" s="1"/>
  <c r="AS185" i="8" s="1"/>
  <c r="AW181" i="9" s="1"/>
  <c r="BZ185" i="8"/>
  <c r="BY185" i="8"/>
  <c r="BX185" i="8"/>
  <c r="DG185" i="8" s="1"/>
  <c r="EO185" i="8" s="1"/>
  <c r="AP185" i="8" s="1"/>
  <c r="AT181" i="9" s="1"/>
  <c r="BW185" i="8"/>
  <c r="DF185" i="8" s="1"/>
  <c r="EN185" i="8" s="1"/>
  <c r="AO185" i="8" s="1"/>
  <c r="AS181" i="9" s="1"/>
  <c r="BV185" i="8"/>
  <c r="CW184" i="8"/>
  <c r="EF184" i="8" s="1"/>
  <c r="FN184" i="8" s="1"/>
  <c r="BO184" i="8" s="1"/>
  <c r="CV184" i="8"/>
  <c r="EE184" i="8" s="1"/>
  <c r="FM184" i="8" s="1"/>
  <c r="BN184" i="8" s="1"/>
  <c r="CU184" i="8"/>
  <c r="ED184" i="8"/>
  <c r="FL184" i="8" s="1"/>
  <c r="BM184" i="8" s="1"/>
  <c r="CT184" i="8"/>
  <c r="EC184" i="8" s="1"/>
  <c r="FK184" i="8" s="1"/>
  <c r="BL184" i="8" s="1"/>
  <c r="CS184" i="8"/>
  <c r="EB184" i="8" s="1"/>
  <c r="FJ184" i="8" s="1"/>
  <c r="BK184" i="8" s="1"/>
  <c r="CR184" i="8"/>
  <c r="EA184" i="8" s="1"/>
  <c r="FI184" i="8" s="1"/>
  <c r="BJ184" i="8" s="1"/>
  <c r="CQ184" i="8"/>
  <c r="DZ184" i="8" s="1"/>
  <c r="FH184" i="8" s="1"/>
  <c r="CP184" i="8"/>
  <c r="DY184" i="8" s="1"/>
  <c r="FG184" i="8" s="1"/>
  <c r="BH184" i="8" s="1"/>
  <c r="CO184" i="8"/>
  <c r="DX184" i="8" s="1"/>
  <c r="FF184" i="8" s="1"/>
  <c r="BG184" i="8" s="1"/>
  <c r="CN184" i="8"/>
  <c r="DW184" i="8" s="1"/>
  <c r="FE184" i="8" s="1"/>
  <c r="BF184" i="8" s="1"/>
  <c r="BJ180" i="9" s="1"/>
  <c r="CM184" i="8"/>
  <c r="DV184" i="8" s="1"/>
  <c r="FD184" i="8" s="1"/>
  <c r="CL184" i="8"/>
  <c r="DU184" i="8" s="1"/>
  <c r="FC184" i="8" s="1"/>
  <c r="BD184" i="8" s="1"/>
  <c r="BH180" i="9" s="1"/>
  <c r="CK184" i="8"/>
  <c r="DT184" i="8" s="1"/>
  <c r="FB184" i="8" s="1"/>
  <c r="BC184" i="8" s="1"/>
  <c r="BG180" i="9" s="1"/>
  <c r="CJ184" i="8"/>
  <c r="DS184" i="8" s="1"/>
  <c r="FA184" i="8" s="1"/>
  <c r="BB184" i="8" s="1"/>
  <c r="BF180" i="9" s="1"/>
  <c r="CI184" i="8"/>
  <c r="DR184" i="8" s="1"/>
  <c r="EZ184" i="8" s="1"/>
  <c r="BA184" i="8" s="1"/>
  <c r="BE180" i="9" s="1"/>
  <c r="CH184" i="8"/>
  <c r="DQ184" i="8" s="1"/>
  <c r="EY184" i="8" s="1"/>
  <c r="AZ184" i="8" s="1"/>
  <c r="BD180" i="9" s="1"/>
  <c r="CG184" i="8"/>
  <c r="DP184" i="8" s="1"/>
  <c r="EX184" i="8" s="1"/>
  <c r="AY184" i="8" s="1"/>
  <c r="BC180" i="9" s="1"/>
  <c r="CF184" i="8"/>
  <c r="DO184" i="8" s="1"/>
  <c r="EW184" i="8" s="1"/>
  <c r="AX184" i="8" s="1"/>
  <c r="BB180" i="9" s="1"/>
  <c r="CE184" i="8"/>
  <c r="DN184" i="8" s="1"/>
  <c r="EV184" i="8" s="1"/>
  <c r="AW184" i="8" s="1"/>
  <c r="BA180" i="9" s="1"/>
  <c r="CD184" i="8"/>
  <c r="DM184" i="8" s="1"/>
  <c r="EU184" i="8" s="1"/>
  <c r="AV184" i="8" s="1"/>
  <c r="AZ180" i="9" s="1"/>
  <c r="CC184" i="8"/>
  <c r="DL184" i="8" s="1"/>
  <c r="ET184" i="8" s="1"/>
  <c r="AU184" i="8" s="1"/>
  <c r="AY180" i="9" s="1"/>
  <c r="CB184" i="8"/>
  <c r="DK184" i="8" s="1"/>
  <c r="ES184" i="8" s="1"/>
  <c r="AT184" i="8" s="1"/>
  <c r="AX180" i="9" s="1"/>
  <c r="CA184" i="8"/>
  <c r="DJ184" i="8" s="1"/>
  <c r="ER184" i="8" s="1"/>
  <c r="AS184" i="8" s="1"/>
  <c r="AW180" i="9" s="1"/>
  <c r="BZ184" i="8"/>
  <c r="DI184" i="8"/>
  <c r="EQ184" i="8" s="1"/>
  <c r="AR184" i="8" s="1"/>
  <c r="AV180" i="9" s="1"/>
  <c r="BY184" i="8"/>
  <c r="DH184" i="8" s="1"/>
  <c r="EP184" i="8" s="1"/>
  <c r="AQ184" i="8" s="1"/>
  <c r="AU180" i="9" s="1"/>
  <c r="BX184" i="8"/>
  <c r="DG184" i="8" s="1"/>
  <c r="BW184" i="8"/>
  <c r="DF184" i="8" s="1"/>
  <c r="EN184" i="8" s="1"/>
  <c r="AO184" i="8" s="1"/>
  <c r="AS180" i="9" s="1"/>
  <c r="BV184" i="8"/>
  <c r="CW183" i="8"/>
  <c r="EF183" i="8" s="1"/>
  <c r="FN183" i="8" s="1"/>
  <c r="BO183" i="8" s="1"/>
  <c r="CV183" i="8"/>
  <c r="EE183" i="8" s="1"/>
  <c r="FM183" i="8" s="1"/>
  <c r="BN183" i="8" s="1"/>
  <c r="CU183" i="8"/>
  <c r="ED183" i="8" s="1"/>
  <c r="FL183" i="8" s="1"/>
  <c r="BM183" i="8" s="1"/>
  <c r="CT183" i="8"/>
  <c r="EC183" i="8" s="1"/>
  <c r="FK183" i="8" s="1"/>
  <c r="CS183" i="8"/>
  <c r="EB183" i="8" s="1"/>
  <c r="FJ183" i="8" s="1"/>
  <c r="BK183" i="8" s="1"/>
  <c r="CR183" i="8"/>
  <c r="EA183" i="8" s="1"/>
  <c r="FI183" i="8" s="1"/>
  <c r="BJ183" i="8" s="1"/>
  <c r="CQ183" i="8"/>
  <c r="DZ183" i="8" s="1"/>
  <c r="FH183" i="8" s="1"/>
  <c r="BI183" i="8" s="1"/>
  <c r="CP183" i="8"/>
  <c r="DY183" i="8" s="1"/>
  <c r="FG183" i="8" s="1"/>
  <c r="BH183" i="8" s="1"/>
  <c r="CO183" i="8"/>
  <c r="DX183" i="8" s="1"/>
  <c r="FF183" i="8" s="1"/>
  <c r="BG183" i="8" s="1"/>
  <c r="CN183" i="8"/>
  <c r="DW183" i="8" s="1"/>
  <c r="FE183" i="8" s="1"/>
  <c r="BF183" i="8" s="1"/>
  <c r="BJ179" i="9" s="1"/>
  <c r="CM183" i="8"/>
  <c r="DV183" i="8" s="1"/>
  <c r="FD183" i="8" s="1"/>
  <c r="BE183" i="8" s="1"/>
  <c r="BI179" i="9" s="1"/>
  <c r="CL183" i="8"/>
  <c r="DU183" i="8" s="1"/>
  <c r="FC183" i="8" s="1"/>
  <c r="BD183" i="8" s="1"/>
  <c r="BH179" i="9" s="1"/>
  <c r="CK183" i="8"/>
  <c r="DT183" i="8" s="1"/>
  <c r="FB183" i="8" s="1"/>
  <c r="BC183" i="8" s="1"/>
  <c r="BG179" i="9" s="1"/>
  <c r="CJ183" i="8"/>
  <c r="DS183" i="8" s="1"/>
  <c r="FA183" i="8" s="1"/>
  <c r="CI183" i="8"/>
  <c r="DR183" i="8" s="1"/>
  <c r="EZ183" i="8" s="1"/>
  <c r="BA183" i="8" s="1"/>
  <c r="BE179" i="9" s="1"/>
  <c r="CH183" i="8"/>
  <c r="DQ183" i="8" s="1"/>
  <c r="EY183" i="8" s="1"/>
  <c r="AZ183" i="8" s="1"/>
  <c r="BD179" i="9" s="1"/>
  <c r="CG183" i="8"/>
  <c r="DP183" i="8" s="1"/>
  <c r="EX183" i="8" s="1"/>
  <c r="AY183" i="8" s="1"/>
  <c r="BC179" i="9" s="1"/>
  <c r="CF183" i="8"/>
  <c r="DO183" i="8" s="1"/>
  <c r="EW183" i="8" s="1"/>
  <c r="CE183" i="8"/>
  <c r="DN183" i="8" s="1"/>
  <c r="EV183" i="8" s="1"/>
  <c r="CD183" i="8"/>
  <c r="DM183" i="8" s="1"/>
  <c r="EU183" i="8" s="1"/>
  <c r="AV183" i="8" s="1"/>
  <c r="AZ179" i="9" s="1"/>
  <c r="CC183" i="8"/>
  <c r="DL183" i="8" s="1"/>
  <c r="ET183" i="8" s="1"/>
  <c r="CB183" i="8"/>
  <c r="DK183" i="8" s="1"/>
  <c r="ES183" i="8" s="1"/>
  <c r="AT183" i="8" s="1"/>
  <c r="AX179" i="9" s="1"/>
  <c r="CA183" i="8"/>
  <c r="DJ183" i="8" s="1"/>
  <c r="ER183" i="8" s="1"/>
  <c r="AS183" i="8" s="1"/>
  <c r="AW179" i="9" s="1"/>
  <c r="BZ183" i="8"/>
  <c r="DI183" i="8" s="1"/>
  <c r="EQ183" i="8" s="1"/>
  <c r="AR183" i="8" s="1"/>
  <c r="AV179" i="9" s="1"/>
  <c r="BY183" i="8"/>
  <c r="BX183" i="8"/>
  <c r="DG183" i="8"/>
  <c r="EO183" i="8" s="1"/>
  <c r="AP183" i="8" s="1"/>
  <c r="AT179" i="9" s="1"/>
  <c r="BW183" i="8"/>
  <c r="DF183" i="8" s="1"/>
  <c r="EN183" i="8" s="1"/>
  <c r="BV183" i="8"/>
  <c r="DE183" i="8" s="1"/>
  <c r="EM183" i="8" s="1"/>
  <c r="AN183" i="8" s="1"/>
  <c r="AR179" i="9" s="1"/>
  <c r="CW182" i="8"/>
  <c r="EF182" i="8" s="1"/>
  <c r="FN182" i="8" s="1"/>
  <c r="BO182" i="8" s="1"/>
  <c r="CV182" i="8"/>
  <c r="EE182" i="8" s="1"/>
  <c r="FM182" i="8" s="1"/>
  <c r="BN182" i="8" s="1"/>
  <c r="CU182" i="8"/>
  <c r="ED182" i="8" s="1"/>
  <c r="FL182" i="8" s="1"/>
  <c r="BM182" i="8" s="1"/>
  <c r="CT182" i="8"/>
  <c r="EC182" i="8" s="1"/>
  <c r="FK182" i="8" s="1"/>
  <c r="CS182" i="8"/>
  <c r="EB182" i="8" s="1"/>
  <c r="FJ182" i="8" s="1"/>
  <c r="BK182" i="8" s="1"/>
  <c r="CR182" i="8"/>
  <c r="EA182" i="8" s="1"/>
  <c r="FI182" i="8" s="1"/>
  <c r="BJ182" i="8" s="1"/>
  <c r="CQ182" i="8"/>
  <c r="DZ182" i="8" s="1"/>
  <c r="FH182" i="8" s="1"/>
  <c r="BI182" i="8" s="1"/>
  <c r="CP182" i="8"/>
  <c r="DY182" i="8" s="1"/>
  <c r="FG182" i="8" s="1"/>
  <c r="BH182" i="8" s="1"/>
  <c r="CO182" i="8"/>
  <c r="DX182" i="8" s="1"/>
  <c r="FF182" i="8" s="1"/>
  <c r="BG182" i="8" s="1"/>
  <c r="CN182" i="8"/>
  <c r="DW182" i="8" s="1"/>
  <c r="FE182" i="8" s="1"/>
  <c r="BF182" i="8" s="1"/>
  <c r="BJ178" i="9" s="1"/>
  <c r="CM182" i="8"/>
  <c r="DV182" i="8" s="1"/>
  <c r="FD182" i="8" s="1"/>
  <c r="BE182" i="8" s="1"/>
  <c r="BI178" i="9" s="1"/>
  <c r="CL182" i="8"/>
  <c r="DU182" i="8" s="1"/>
  <c r="FC182" i="8" s="1"/>
  <c r="BD182" i="8" s="1"/>
  <c r="BH178" i="9" s="1"/>
  <c r="CK182" i="8"/>
  <c r="DT182" i="8" s="1"/>
  <c r="FB182" i="8" s="1"/>
  <c r="CJ182" i="8"/>
  <c r="DS182" i="8" s="1"/>
  <c r="FA182" i="8" s="1"/>
  <c r="BB182" i="8" s="1"/>
  <c r="BF178" i="9" s="1"/>
  <c r="CI182" i="8"/>
  <c r="DR182" i="8" s="1"/>
  <c r="EZ182" i="8" s="1"/>
  <c r="BA182" i="8" s="1"/>
  <c r="BE178" i="9" s="1"/>
  <c r="CH182" i="8"/>
  <c r="DQ182" i="8" s="1"/>
  <c r="EY182" i="8" s="1"/>
  <c r="AZ182" i="8" s="1"/>
  <c r="BD178" i="9" s="1"/>
  <c r="CG182" i="8"/>
  <c r="DP182" i="8" s="1"/>
  <c r="EX182" i="8" s="1"/>
  <c r="AY182" i="8" s="1"/>
  <c r="BC178" i="9" s="1"/>
  <c r="CF182" i="8"/>
  <c r="DO182" i="8" s="1"/>
  <c r="EW182" i="8" s="1"/>
  <c r="AX182" i="8" s="1"/>
  <c r="BB178" i="9" s="1"/>
  <c r="CE182" i="8"/>
  <c r="DN182" i="8" s="1"/>
  <c r="EV182" i="8" s="1"/>
  <c r="AW182" i="8" s="1"/>
  <c r="BA178" i="9" s="1"/>
  <c r="CD182" i="8"/>
  <c r="DM182" i="8" s="1"/>
  <c r="EU182" i="8" s="1"/>
  <c r="AV182" i="8" s="1"/>
  <c r="AZ178" i="9" s="1"/>
  <c r="CC182" i="8"/>
  <c r="DL182" i="8" s="1"/>
  <c r="ET182" i="8" s="1"/>
  <c r="CB182" i="8"/>
  <c r="DK182" i="8" s="1"/>
  <c r="ES182" i="8" s="1"/>
  <c r="AT182" i="8" s="1"/>
  <c r="AX178" i="9" s="1"/>
  <c r="CA182" i="8"/>
  <c r="DJ182" i="8" s="1"/>
  <c r="ER182" i="8" s="1"/>
  <c r="AS182" i="8" s="1"/>
  <c r="AW178" i="9" s="1"/>
  <c r="BZ182" i="8"/>
  <c r="DI182" i="8" s="1"/>
  <c r="EQ182" i="8" s="1"/>
  <c r="AR182" i="8" s="1"/>
  <c r="AV178" i="9" s="1"/>
  <c r="BY182" i="8"/>
  <c r="DH182" i="8" s="1"/>
  <c r="EP182" i="8" s="1"/>
  <c r="AQ182" i="8" s="1"/>
  <c r="AU178" i="9" s="1"/>
  <c r="BX182" i="8"/>
  <c r="DG182" i="8" s="1"/>
  <c r="BW182" i="8"/>
  <c r="DF182" i="8" s="1"/>
  <c r="BV182" i="8"/>
  <c r="DE182" i="8" s="1"/>
  <c r="EM182" i="8" s="1"/>
  <c r="AN182" i="8" s="1"/>
  <c r="AR178" i="9" s="1"/>
  <c r="CW181" i="8"/>
  <c r="EF181" i="8" s="1"/>
  <c r="FN181" i="8" s="1"/>
  <c r="BO181" i="8" s="1"/>
  <c r="CV181" i="8"/>
  <c r="EE181" i="8" s="1"/>
  <c r="FM181" i="8" s="1"/>
  <c r="BN181" i="8" s="1"/>
  <c r="CU181" i="8"/>
  <c r="ED181" i="8" s="1"/>
  <c r="FL181" i="8" s="1"/>
  <c r="BM181" i="8" s="1"/>
  <c r="CT181" i="8"/>
  <c r="EC181" i="8" s="1"/>
  <c r="FK181" i="8" s="1"/>
  <c r="CS181" i="8"/>
  <c r="EB181" i="8" s="1"/>
  <c r="FJ181" i="8" s="1"/>
  <c r="BK181" i="8" s="1"/>
  <c r="CR181" i="8"/>
  <c r="EA181" i="8" s="1"/>
  <c r="FI181" i="8" s="1"/>
  <c r="BJ181" i="8" s="1"/>
  <c r="CQ181" i="8"/>
  <c r="DZ181" i="8" s="1"/>
  <c r="FH181" i="8" s="1"/>
  <c r="BI181" i="8" s="1"/>
  <c r="CP181" i="8"/>
  <c r="DY181" i="8" s="1"/>
  <c r="FG181" i="8" s="1"/>
  <c r="BH181" i="8" s="1"/>
  <c r="CO181" i="8"/>
  <c r="DX181" i="8" s="1"/>
  <c r="FF181" i="8" s="1"/>
  <c r="CN181" i="8"/>
  <c r="DW181" i="8" s="1"/>
  <c r="FE181" i="8" s="1"/>
  <c r="BF181" i="8" s="1"/>
  <c r="BJ177" i="9" s="1"/>
  <c r="CM181" i="8"/>
  <c r="DV181" i="8" s="1"/>
  <c r="FD181" i="8" s="1"/>
  <c r="CL181" i="8"/>
  <c r="DU181" i="8" s="1"/>
  <c r="FC181" i="8" s="1"/>
  <c r="BD181" i="8" s="1"/>
  <c r="BH177" i="9" s="1"/>
  <c r="CK181" i="8"/>
  <c r="DT181" i="8" s="1"/>
  <c r="FB181" i="8" s="1"/>
  <c r="CJ181" i="8"/>
  <c r="DS181" i="8" s="1"/>
  <c r="FA181" i="8" s="1"/>
  <c r="BB181" i="8" s="1"/>
  <c r="BF177" i="9" s="1"/>
  <c r="CI181" i="8"/>
  <c r="DR181" i="8" s="1"/>
  <c r="EZ181" i="8" s="1"/>
  <c r="CH181" i="8"/>
  <c r="DQ181" i="8" s="1"/>
  <c r="EY181" i="8" s="1"/>
  <c r="AZ181" i="8" s="1"/>
  <c r="BD177" i="9" s="1"/>
  <c r="CG181" i="8"/>
  <c r="DP181" i="8" s="1"/>
  <c r="EX181" i="8" s="1"/>
  <c r="AY181" i="8" s="1"/>
  <c r="BC177" i="9" s="1"/>
  <c r="CF181" i="8"/>
  <c r="DO181" i="8" s="1"/>
  <c r="EW181" i="8" s="1"/>
  <c r="AX181" i="8" s="1"/>
  <c r="BB177" i="9" s="1"/>
  <c r="CE181" i="8"/>
  <c r="DN181" i="8" s="1"/>
  <c r="EV181" i="8" s="1"/>
  <c r="AW181" i="8" s="1"/>
  <c r="BA177" i="9" s="1"/>
  <c r="CD181" i="8"/>
  <c r="DM181" i="8" s="1"/>
  <c r="EU181" i="8" s="1"/>
  <c r="AV181" i="8" s="1"/>
  <c r="AZ177" i="9" s="1"/>
  <c r="CC181" i="8"/>
  <c r="DL181" i="8" s="1"/>
  <c r="ET181" i="8" s="1"/>
  <c r="AU181" i="8" s="1"/>
  <c r="AY177" i="9" s="1"/>
  <c r="CB181" i="8"/>
  <c r="DK181" i="8" s="1"/>
  <c r="ES181" i="8" s="1"/>
  <c r="AT181" i="8" s="1"/>
  <c r="AX177" i="9" s="1"/>
  <c r="CA181" i="8"/>
  <c r="DJ181" i="8" s="1"/>
  <c r="ER181" i="8" s="1"/>
  <c r="AS181" i="8" s="1"/>
  <c r="AW177" i="9" s="1"/>
  <c r="BZ181" i="8"/>
  <c r="DI181" i="8" s="1"/>
  <c r="EQ181" i="8" s="1"/>
  <c r="AR181" i="8" s="1"/>
  <c r="AV177" i="9" s="1"/>
  <c r="BY181" i="8"/>
  <c r="DH181" i="8" s="1"/>
  <c r="EP181" i="8" s="1"/>
  <c r="AQ181" i="8" s="1"/>
  <c r="AU177" i="9" s="1"/>
  <c r="BX181" i="8"/>
  <c r="BW181" i="8"/>
  <c r="DF181" i="8" s="1"/>
  <c r="EN181" i="8" s="1"/>
  <c r="AO181" i="8" s="1"/>
  <c r="AS177" i="9" s="1"/>
  <c r="BV181" i="8"/>
  <c r="CW180" i="8"/>
  <c r="EF180" i="8" s="1"/>
  <c r="FN180" i="8" s="1"/>
  <c r="BO180" i="8" s="1"/>
  <c r="CV180" i="8"/>
  <c r="EE180" i="8" s="1"/>
  <c r="FM180" i="8" s="1"/>
  <c r="BN180" i="8" s="1"/>
  <c r="CU180" i="8"/>
  <c r="ED180" i="8" s="1"/>
  <c r="FL180" i="8" s="1"/>
  <c r="CT180" i="8"/>
  <c r="EC180" i="8" s="1"/>
  <c r="FK180" i="8" s="1"/>
  <c r="BL180" i="8" s="1"/>
  <c r="CS180" i="8"/>
  <c r="EB180" i="8" s="1"/>
  <c r="FJ180" i="8" s="1"/>
  <c r="BK180" i="8" s="1"/>
  <c r="CR180" i="8"/>
  <c r="EA180" i="8" s="1"/>
  <c r="FI180" i="8" s="1"/>
  <c r="BJ180" i="8" s="1"/>
  <c r="CQ180" i="8"/>
  <c r="DZ180" i="8" s="1"/>
  <c r="FH180" i="8" s="1"/>
  <c r="BI180" i="8" s="1"/>
  <c r="CP180" i="8"/>
  <c r="DY180" i="8" s="1"/>
  <c r="FG180" i="8" s="1"/>
  <c r="BH180" i="8" s="1"/>
  <c r="CO180" i="8"/>
  <c r="DX180" i="8" s="1"/>
  <c r="FF180" i="8" s="1"/>
  <c r="BG180" i="8" s="1"/>
  <c r="CN180" i="8"/>
  <c r="DW180" i="8" s="1"/>
  <c r="FE180" i="8" s="1"/>
  <c r="BF180" i="8" s="1"/>
  <c r="BJ176" i="9" s="1"/>
  <c r="CM180" i="8"/>
  <c r="DV180" i="8" s="1"/>
  <c r="FD180" i="8" s="1"/>
  <c r="CL180" i="8"/>
  <c r="DU180" i="8" s="1"/>
  <c r="FC180" i="8" s="1"/>
  <c r="BD180" i="8" s="1"/>
  <c r="BH176" i="9" s="1"/>
  <c r="CK180" i="8"/>
  <c r="DT180" i="8" s="1"/>
  <c r="FB180" i="8" s="1"/>
  <c r="BC180" i="8" s="1"/>
  <c r="BG176" i="9" s="1"/>
  <c r="CJ180" i="8"/>
  <c r="DS180" i="8" s="1"/>
  <c r="FA180" i="8" s="1"/>
  <c r="BB180" i="8" s="1"/>
  <c r="BF176" i="9" s="1"/>
  <c r="CI180" i="8"/>
  <c r="DR180" i="8" s="1"/>
  <c r="EZ180" i="8" s="1"/>
  <c r="BA180" i="8" s="1"/>
  <c r="BE176" i="9" s="1"/>
  <c r="CH180" i="8"/>
  <c r="DQ180" i="8" s="1"/>
  <c r="EY180" i="8" s="1"/>
  <c r="AZ180" i="8" s="1"/>
  <c r="BD176" i="9" s="1"/>
  <c r="CG180" i="8"/>
  <c r="DP180" i="8" s="1"/>
  <c r="EX180" i="8" s="1"/>
  <c r="AY180" i="8" s="1"/>
  <c r="BC176" i="9" s="1"/>
  <c r="CF180" i="8"/>
  <c r="DO180" i="8" s="1"/>
  <c r="EW180" i="8" s="1"/>
  <c r="AX180" i="8" s="1"/>
  <c r="BB176" i="9" s="1"/>
  <c r="CE180" i="8"/>
  <c r="DN180" i="8" s="1"/>
  <c r="EV180" i="8" s="1"/>
  <c r="AW180" i="8" s="1"/>
  <c r="BA176" i="9" s="1"/>
  <c r="CD180" i="8"/>
  <c r="DM180" i="8" s="1"/>
  <c r="EU180" i="8" s="1"/>
  <c r="AV180" i="8" s="1"/>
  <c r="AZ176" i="9" s="1"/>
  <c r="CC180" i="8"/>
  <c r="DL180" i="8" s="1"/>
  <c r="ET180" i="8" s="1"/>
  <c r="AU180" i="8" s="1"/>
  <c r="AY176" i="9" s="1"/>
  <c r="CB180" i="8"/>
  <c r="DK180" i="8" s="1"/>
  <c r="ES180" i="8" s="1"/>
  <c r="AT180" i="8" s="1"/>
  <c r="AX176" i="9" s="1"/>
  <c r="CA180" i="8"/>
  <c r="DJ180" i="8" s="1"/>
  <c r="ER180" i="8" s="1"/>
  <c r="AS180" i="8" s="1"/>
  <c r="AW176" i="9" s="1"/>
  <c r="BZ180" i="8"/>
  <c r="DI180" i="8" s="1"/>
  <c r="EQ180" i="8" s="1"/>
  <c r="AR180" i="8" s="1"/>
  <c r="AV176" i="9" s="1"/>
  <c r="BY180" i="8"/>
  <c r="DH180" i="8" s="1"/>
  <c r="EP180" i="8" s="1"/>
  <c r="AQ180" i="8" s="1"/>
  <c r="AU176" i="9" s="1"/>
  <c r="BX180" i="8"/>
  <c r="DG180" i="8" s="1"/>
  <c r="EO180" i="8" s="1"/>
  <c r="AP180" i="8" s="1"/>
  <c r="AT176" i="9" s="1"/>
  <c r="BW180" i="8"/>
  <c r="DF180" i="8" s="1"/>
  <c r="EN180" i="8" s="1"/>
  <c r="BV180" i="8"/>
  <c r="CW179" i="8"/>
  <c r="EF179" i="8" s="1"/>
  <c r="FN179" i="8" s="1"/>
  <c r="BO179" i="8" s="1"/>
  <c r="CV179" i="8"/>
  <c r="EE179" i="8" s="1"/>
  <c r="FM179" i="8" s="1"/>
  <c r="BN179" i="8" s="1"/>
  <c r="CU179" i="8"/>
  <c r="ED179" i="8" s="1"/>
  <c r="FL179" i="8" s="1"/>
  <c r="BM179" i="8" s="1"/>
  <c r="CT179" i="8"/>
  <c r="EC179" i="8" s="1"/>
  <c r="FK179" i="8" s="1"/>
  <c r="BL179" i="8" s="1"/>
  <c r="CS179" i="8"/>
  <c r="EB179" i="8" s="1"/>
  <c r="FJ179" i="8" s="1"/>
  <c r="CR179" i="8"/>
  <c r="EA179" i="8" s="1"/>
  <c r="FI179" i="8" s="1"/>
  <c r="BJ179" i="8" s="1"/>
  <c r="CQ179" i="8"/>
  <c r="DZ179" i="8" s="1"/>
  <c r="FH179" i="8" s="1"/>
  <c r="CP179" i="8"/>
  <c r="DY179" i="8" s="1"/>
  <c r="FG179" i="8" s="1"/>
  <c r="BH179" i="8" s="1"/>
  <c r="CO179" i="8"/>
  <c r="DX179" i="8" s="1"/>
  <c r="FF179" i="8" s="1"/>
  <c r="BG179" i="8" s="1"/>
  <c r="CN179" i="8"/>
  <c r="DW179" i="8" s="1"/>
  <c r="FE179" i="8" s="1"/>
  <c r="BF179" i="8" s="1"/>
  <c r="BJ175" i="9" s="1"/>
  <c r="CM179" i="8"/>
  <c r="DV179" i="8" s="1"/>
  <c r="FD179" i="8" s="1"/>
  <c r="BE179" i="8" s="1"/>
  <c r="BI175" i="9" s="1"/>
  <c r="CL179" i="8"/>
  <c r="DU179" i="8" s="1"/>
  <c r="FC179" i="8" s="1"/>
  <c r="BD179" i="8" s="1"/>
  <c r="BH175" i="9" s="1"/>
  <c r="CK179" i="8"/>
  <c r="DT179" i="8" s="1"/>
  <c r="FB179" i="8" s="1"/>
  <c r="CJ179" i="8"/>
  <c r="DS179" i="8" s="1"/>
  <c r="FA179" i="8" s="1"/>
  <c r="CI179" i="8"/>
  <c r="DR179" i="8" s="1"/>
  <c r="EZ179" i="8" s="1"/>
  <c r="CH179" i="8"/>
  <c r="DQ179" i="8" s="1"/>
  <c r="EY179" i="8" s="1"/>
  <c r="AZ179" i="8" s="1"/>
  <c r="BD175" i="9" s="1"/>
  <c r="CG179" i="8"/>
  <c r="DP179" i="8" s="1"/>
  <c r="EX179" i="8" s="1"/>
  <c r="AY179" i="8" s="1"/>
  <c r="BC175" i="9" s="1"/>
  <c r="CF179" i="8"/>
  <c r="DO179" i="8" s="1"/>
  <c r="EW179" i="8" s="1"/>
  <c r="AX179" i="8" s="1"/>
  <c r="BB175" i="9" s="1"/>
  <c r="CE179" i="8"/>
  <c r="DN179" i="8" s="1"/>
  <c r="EV179" i="8" s="1"/>
  <c r="AW179" i="8" s="1"/>
  <c r="BA175" i="9" s="1"/>
  <c r="CD179" i="8"/>
  <c r="DM179" i="8" s="1"/>
  <c r="EU179" i="8" s="1"/>
  <c r="AV179" i="8" s="1"/>
  <c r="AZ175" i="9" s="1"/>
  <c r="CC179" i="8"/>
  <c r="DL179" i="8" s="1"/>
  <c r="ET179" i="8" s="1"/>
  <c r="AU179" i="8" s="1"/>
  <c r="AY175" i="9" s="1"/>
  <c r="CB179" i="8"/>
  <c r="CA179" i="8"/>
  <c r="DJ179" i="8" s="1"/>
  <c r="ER179" i="8" s="1"/>
  <c r="AS179" i="8" s="1"/>
  <c r="AW175" i="9" s="1"/>
  <c r="BZ179" i="8"/>
  <c r="DI179" i="8" s="1"/>
  <c r="EQ179" i="8" s="1"/>
  <c r="AR179" i="8" s="1"/>
  <c r="AV175" i="9" s="1"/>
  <c r="BY179" i="8"/>
  <c r="DH179" i="8" s="1"/>
  <c r="EP179" i="8" s="1"/>
  <c r="BX179" i="8"/>
  <c r="DG179" i="8" s="1"/>
  <c r="EO179" i="8" s="1"/>
  <c r="AP179" i="8" s="1"/>
  <c r="AT175" i="9" s="1"/>
  <c r="BW179" i="8"/>
  <c r="DF179" i="8" s="1"/>
  <c r="EN179" i="8" s="1"/>
  <c r="AO179" i="8" s="1"/>
  <c r="AS175" i="9" s="1"/>
  <c r="BV179" i="8"/>
  <c r="DE179" i="8" s="1"/>
  <c r="EM179" i="8" s="1"/>
  <c r="AN179" i="8" s="1"/>
  <c r="AR175" i="9" s="1"/>
  <c r="CW178" i="8"/>
  <c r="EF178" i="8" s="1"/>
  <c r="FN178" i="8" s="1"/>
  <c r="BO178" i="8" s="1"/>
  <c r="CV178" i="8"/>
  <c r="EE178" i="8" s="1"/>
  <c r="FM178" i="8" s="1"/>
  <c r="BN178" i="8" s="1"/>
  <c r="CU178" i="8"/>
  <c r="ED178" i="8" s="1"/>
  <c r="FL178" i="8" s="1"/>
  <c r="BM178" i="8" s="1"/>
  <c r="CT178" i="8"/>
  <c r="EC178" i="8" s="1"/>
  <c r="FK178" i="8" s="1"/>
  <c r="BL178" i="8" s="1"/>
  <c r="CS178" i="8"/>
  <c r="EB178" i="8" s="1"/>
  <c r="FJ178" i="8" s="1"/>
  <c r="BK178" i="8" s="1"/>
  <c r="CR178" i="8"/>
  <c r="CQ178" i="8"/>
  <c r="DZ178" i="8" s="1"/>
  <c r="FH178" i="8" s="1"/>
  <c r="BI178" i="8" s="1"/>
  <c r="CP178" i="8"/>
  <c r="DY178" i="8" s="1"/>
  <c r="FG178" i="8" s="1"/>
  <c r="BH178" i="8" s="1"/>
  <c r="CO178" i="8"/>
  <c r="DX178" i="8" s="1"/>
  <c r="FF178" i="8" s="1"/>
  <c r="CN178" i="8"/>
  <c r="DW178" i="8" s="1"/>
  <c r="FE178" i="8" s="1"/>
  <c r="BF178" i="8" s="1"/>
  <c r="BJ174" i="9" s="1"/>
  <c r="CM178" i="8"/>
  <c r="DV178" i="8" s="1"/>
  <c r="FD178" i="8" s="1"/>
  <c r="BE178" i="8" s="1"/>
  <c r="BI174" i="9" s="1"/>
  <c r="CL178" i="8"/>
  <c r="DU178" i="8" s="1"/>
  <c r="FC178" i="8" s="1"/>
  <c r="BD178" i="8" s="1"/>
  <c r="BH174" i="9" s="1"/>
  <c r="CK178" i="8"/>
  <c r="DT178" i="8" s="1"/>
  <c r="FB178" i="8" s="1"/>
  <c r="BC178" i="8" s="1"/>
  <c r="BG174" i="9" s="1"/>
  <c r="CJ178" i="8"/>
  <c r="DS178" i="8" s="1"/>
  <c r="FA178" i="8" s="1"/>
  <c r="CI178" i="8"/>
  <c r="DR178" i="8" s="1"/>
  <c r="EZ178" i="8" s="1"/>
  <c r="BA178" i="8" s="1"/>
  <c r="BE174" i="9" s="1"/>
  <c r="CH178" i="8"/>
  <c r="DQ178" i="8" s="1"/>
  <c r="EY178" i="8" s="1"/>
  <c r="AZ178" i="8" s="1"/>
  <c r="BD174" i="9" s="1"/>
  <c r="CG178" i="8"/>
  <c r="DP178" i="8" s="1"/>
  <c r="EX178" i="8" s="1"/>
  <c r="CF178" i="8"/>
  <c r="DO178" i="8" s="1"/>
  <c r="EW178" i="8" s="1"/>
  <c r="AX178" i="8" s="1"/>
  <c r="BB174" i="9" s="1"/>
  <c r="CE178" i="8"/>
  <c r="DN178" i="8" s="1"/>
  <c r="EV178" i="8" s="1"/>
  <c r="AW178" i="8" s="1"/>
  <c r="BA174" i="9" s="1"/>
  <c r="CD178" i="8"/>
  <c r="DM178" i="8" s="1"/>
  <c r="EU178" i="8" s="1"/>
  <c r="AV178" i="8" s="1"/>
  <c r="AZ174" i="9" s="1"/>
  <c r="CC178" i="8"/>
  <c r="DL178" i="8" s="1"/>
  <c r="ET178" i="8" s="1"/>
  <c r="AU178" i="8" s="1"/>
  <c r="AY174" i="9" s="1"/>
  <c r="CB178" i="8"/>
  <c r="DK178" i="8" s="1"/>
  <c r="ES178" i="8" s="1"/>
  <c r="AT178" i="8" s="1"/>
  <c r="AX174" i="9" s="1"/>
  <c r="CA178" i="8"/>
  <c r="DJ178" i="8" s="1"/>
  <c r="ER178" i="8" s="1"/>
  <c r="AS178" i="8" s="1"/>
  <c r="AW174" i="9" s="1"/>
  <c r="BZ178" i="8"/>
  <c r="DI178" i="8" s="1"/>
  <c r="EQ178" i="8" s="1"/>
  <c r="AR178" i="8" s="1"/>
  <c r="AV174" i="9" s="1"/>
  <c r="BY178" i="8"/>
  <c r="DH178" i="8" s="1"/>
  <c r="EP178" i="8" s="1"/>
  <c r="AQ178" i="8" s="1"/>
  <c r="AU174" i="9" s="1"/>
  <c r="BX178" i="8"/>
  <c r="DG178" i="8" s="1"/>
  <c r="EO178" i="8" s="1"/>
  <c r="BW178" i="8"/>
  <c r="DF178" i="8" s="1"/>
  <c r="BV178" i="8"/>
  <c r="DE178" i="8" s="1"/>
  <c r="EM178" i="8" s="1"/>
  <c r="AN178" i="8" s="1"/>
  <c r="AR174" i="9" s="1"/>
  <c r="CW177" i="8"/>
  <c r="EF177" i="8" s="1"/>
  <c r="FN177" i="8" s="1"/>
  <c r="BO177" i="8" s="1"/>
  <c r="CV177" i="8"/>
  <c r="EE177" i="8" s="1"/>
  <c r="FM177" i="8" s="1"/>
  <c r="BN177" i="8" s="1"/>
  <c r="CU177" i="8"/>
  <c r="ED177" i="8" s="1"/>
  <c r="FL177" i="8" s="1"/>
  <c r="BM177" i="8" s="1"/>
  <c r="CT177" i="8"/>
  <c r="EC177" i="8" s="1"/>
  <c r="FK177" i="8" s="1"/>
  <c r="BL177" i="8" s="1"/>
  <c r="CS177" i="8"/>
  <c r="EB177" i="8" s="1"/>
  <c r="FJ177" i="8" s="1"/>
  <c r="CR177" i="8"/>
  <c r="EA177" i="8" s="1"/>
  <c r="FI177" i="8" s="1"/>
  <c r="BJ177" i="8" s="1"/>
  <c r="CQ177" i="8"/>
  <c r="DZ177" i="8" s="1"/>
  <c r="FH177" i="8" s="1"/>
  <c r="BI177" i="8" s="1"/>
  <c r="CP177" i="8"/>
  <c r="DY177" i="8" s="1"/>
  <c r="FG177" i="8" s="1"/>
  <c r="BH177" i="8" s="1"/>
  <c r="CO177" i="8"/>
  <c r="DX177" i="8" s="1"/>
  <c r="FF177" i="8" s="1"/>
  <c r="BG177" i="8" s="1"/>
  <c r="CN177" i="8"/>
  <c r="DW177" i="8" s="1"/>
  <c r="FE177" i="8" s="1"/>
  <c r="BF177" i="8" s="1"/>
  <c r="BJ173" i="9" s="1"/>
  <c r="CM177" i="8"/>
  <c r="DV177" i="8" s="1"/>
  <c r="FD177" i="8" s="1"/>
  <c r="BE177" i="8" s="1"/>
  <c r="BI173" i="9" s="1"/>
  <c r="CL177" i="8"/>
  <c r="DU177" i="8" s="1"/>
  <c r="FC177" i="8" s="1"/>
  <c r="CK177" i="8"/>
  <c r="DT177" i="8" s="1"/>
  <c r="FB177" i="8" s="1"/>
  <c r="BC177" i="8" s="1"/>
  <c r="BG173" i="9" s="1"/>
  <c r="CJ177" i="8"/>
  <c r="DS177" i="8" s="1"/>
  <c r="FA177" i="8" s="1"/>
  <c r="BB177" i="8" s="1"/>
  <c r="BF173" i="9" s="1"/>
  <c r="CI177" i="8"/>
  <c r="DR177" i="8" s="1"/>
  <c r="EZ177" i="8" s="1"/>
  <c r="BA177" i="8" s="1"/>
  <c r="BE173" i="9" s="1"/>
  <c r="CH177" i="8"/>
  <c r="DQ177" i="8" s="1"/>
  <c r="EY177" i="8" s="1"/>
  <c r="AZ177" i="8" s="1"/>
  <c r="BD173" i="9" s="1"/>
  <c r="CG177" i="8"/>
  <c r="DP177" i="8" s="1"/>
  <c r="EX177" i="8" s="1"/>
  <c r="AY177" i="8" s="1"/>
  <c r="BC173" i="9" s="1"/>
  <c r="CF177" i="8"/>
  <c r="DO177" i="8" s="1"/>
  <c r="CE177" i="8"/>
  <c r="DN177" i="8" s="1"/>
  <c r="EV177" i="8" s="1"/>
  <c r="AW177" i="8" s="1"/>
  <c r="BA173" i="9" s="1"/>
  <c r="CD177" i="8"/>
  <c r="DM177" i="8" s="1"/>
  <c r="EU177" i="8" s="1"/>
  <c r="AV177" i="8" s="1"/>
  <c r="AZ173" i="9" s="1"/>
  <c r="CC177" i="8"/>
  <c r="DL177" i="8" s="1"/>
  <c r="ET177" i="8" s="1"/>
  <c r="CB177" i="8"/>
  <c r="DK177" i="8" s="1"/>
  <c r="ES177" i="8" s="1"/>
  <c r="AT177" i="8" s="1"/>
  <c r="AX173" i="9" s="1"/>
  <c r="CA177" i="8"/>
  <c r="DJ177" i="8" s="1"/>
  <c r="ER177" i="8" s="1"/>
  <c r="AS177" i="8" s="1"/>
  <c r="AW173" i="9" s="1"/>
  <c r="BZ177" i="8"/>
  <c r="DI177" i="8" s="1"/>
  <c r="EQ177" i="8" s="1"/>
  <c r="AR177" i="8" s="1"/>
  <c r="AV173" i="9" s="1"/>
  <c r="BY177" i="8"/>
  <c r="DH177" i="8" s="1"/>
  <c r="EP177" i="8" s="1"/>
  <c r="AQ177" i="8" s="1"/>
  <c r="AU173" i="9" s="1"/>
  <c r="BX177" i="8"/>
  <c r="DG177" i="8" s="1"/>
  <c r="EO177" i="8" s="1"/>
  <c r="AP177" i="8" s="1"/>
  <c r="AT173" i="9" s="1"/>
  <c r="BW177" i="8"/>
  <c r="BV177" i="8"/>
  <c r="DE177" i="8" s="1"/>
  <c r="EM177" i="8" s="1"/>
  <c r="CW176" i="8"/>
  <c r="EF176" i="8" s="1"/>
  <c r="FN176" i="8" s="1"/>
  <c r="BO176" i="8" s="1"/>
  <c r="CV176" i="8"/>
  <c r="EE176" i="8" s="1"/>
  <c r="FM176" i="8" s="1"/>
  <c r="BN176" i="8" s="1"/>
  <c r="CU176" i="8"/>
  <c r="ED176" i="8" s="1"/>
  <c r="FL176" i="8" s="1"/>
  <c r="BM176" i="8" s="1"/>
  <c r="CT176" i="8"/>
  <c r="EC176" i="8" s="1"/>
  <c r="FK176" i="8" s="1"/>
  <c r="BL176" i="8" s="1"/>
  <c r="CS176" i="8"/>
  <c r="EB176" i="8" s="1"/>
  <c r="FJ176" i="8" s="1"/>
  <c r="CR176" i="8"/>
  <c r="EA176" i="8" s="1"/>
  <c r="FI176" i="8" s="1"/>
  <c r="BJ176" i="8" s="1"/>
  <c r="CQ176" i="8"/>
  <c r="DZ176" i="8" s="1"/>
  <c r="FH176" i="8" s="1"/>
  <c r="CP176" i="8"/>
  <c r="DY176" i="8" s="1"/>
  <c r="FG176" i="8" s="1"/>
  <c r="BH176" i="8" s="1"/>
  <c r="CO176" i="8"/>
  <c r="DX176" i="8" s="1"/>
  <c r="FF176" i="8" s="1"/>
  <c r="BG176" i="8" s="1"/>
  <c r="CN176" i="8"/>
  <c r="DW176" i="8" s="1"/>
  <c r="FE176" i="8" s="1"/>
  <c r="BF176" i="8" s="1"/>
  <c r="BJ172" i="9" s="1"/>
  <c r="CM176" i="8"/>
  <c r="DV176" i="8" s="1"/>
  <c r="FD176" i="8" s="1"/>
  <c r="BE176" i="8" s="1"/>
  <c r="BI172" i="9" s="1"/>
  <c r="CL176" i="8"/>
  <c r="DU176" i="8" s="1"/>
  <c r="FC176" i="8" s="1"/>
  <c r="BD176" i="8" s="1"/>
  <c r="BH172" i="9" s="1"/>
  <c r="CK176" i="8"/>
  <c r="DT176" i="8" s="1"/>
  <c r="FB176" i="8" s="1"/>
  <c r="CJ176" i="8"/>
  <c r="DS176" i="8" s="1"/>
  <c r="FA176" i="8" s="1"/>
  <c r="BB176" i="8" s="1"/>
  <c r="BF172" i="9" s="1"/>
  <c r="CI176" i="8"/>
  <c r="CH176" i="8"/>
  <c r="DQ176" i="8" s="1"/>
  <c r="EY176" i="8" s="1"/>
  <c r="AZ176" i="8" s="1"/>
  <c r="BD172" i="9" s="1"/>
  <c r="CG176" i="8"/>
  <c r="DP176" i="8" s="1"/>
  <c r="EX176" i="8" s="1"/>
  <c r="AY176" i="8" s="1"/>
  <c r="BC172" i="9" s="1"/>
  <c r="CF176" i="8"/>
  <c r="DO176" i="8" s="1"/>
  <c r="EW176" i="8" s="1"/>
  <c r="AX176" i="8" s="1"/>
  <c r="BB172" i="9" s="1"/>
  <c r="CE176" i="8"/>
  <c r="DN176" i="8" s="1"/>
  <c r="EV176" i="8" s="1"/>
  <c r="CD176" i="8"/>
  <c r="DM176" i="8" s="1"/>
  <c r="EU176" i="8" s="1"/>
  <c r="AV176" i="8" s="1"/>
  <c r="AZ172" i="9" s="1"/>
  <c r="CC176" i="8"/>
  <c r="DL176" i="8" s="1"/>
  <c r="ET176" i="8" s="1"/>
  <c r="AU176" i="8" s="1"/>
  <c r="AY172" i="9" s="1"/>
  <c r="CB176" i="8"/>
  <c r="DK176" i="8" s="1"/>
  <c r="ES176" i="8" s="1"/>
  <c r="CA176" i="8"/>
  <c r="DJ176" i="8" s="1"/>
  <c r="ER176" i="8" s="1"/>
  <c r="AS176" i="8" s="1"/>
  <c r="AW172" i="9" s="1"/>
  <c r="BZ176" i="8"/>
  <c r="DI176" i="8" s="1"/>
  <c r="EQ176" i="8" s="1"/>
  <c r="AR176" i="8" s="1"/>
  <c r="AV172" i="9" s="1"/>
  <c r="BY176" i="8"/>
  <c r="DH176" i="8" s="1"/>
  <c r="EP176" i="8" s="1"/>
  <c r="AQ176" i="8" s="1"/>
  <c r="AU172" i="9" s="1"/>
  <c r="BX176" i="8"/>
  <c r="DG176" i="8" s="1"/>
  <c r="EO176" i="8" s="1"/>
  <c r="AP176" i="8" s="1"/>
  <c r="AT172" i="9" s="1"/>
  <c r="BW176" i="8"/>
  <c r="BV176" i="8"/>
  <c r="DE176" i="8" s="1"/>
  <c r="EM176" i="8" s="1"/>
  <c r="AN176" i="8" s="1"/>
  <c r="AR172" i="9" s="1"/>
  <c r="CW175" i="8"/>
  <c r="EF175" i="8" s="1"/>
  <c r="FN175" i="8" s="1"/>
  <c r="BO175" i="8" s="1"/>
  <c r="CV175" i="8"/>
  <c r="EE175" i="8" s="1"/>
  <c r="FM175" i="8" s="1"/>
  <c r="CU175" i="8"/>
  <c r="ED175" i="8" s="1"/>
  <c r="FL175" i="8" s="1"/>
  <c r="BM175" i="8" s="1"/>
  <c r="CT175" i="8"/>
  <c r="EC175" i="8" s="1"/>
  <c r="FK175" i="8" s="1"/>
  <c r="BL175" i="8" s="1"/>
  <c r="CS175" i="8"/>
  <c r="EB175" i="8" s="1"/>
  <c r="FJ175" i="8" s="1"/>
  <c r="CR175" i="8"/>
  <c r="EA175" i="8" s="1"/>
  <c r="FI175" i="8" s="1"/>
  <c r="BJ175" i="8" s="1"/>
  <c r="CQ175" i="8"/>
  <c r="DZ175" i="8" s="1"/>
  <c r="FH175" i="8" s="1"/>
  <c r="BI175" i="8" s="1"/>
  <c r="CP175" i="8"/>
  <c r="DY175" i="8" s="1"/>
  <c r="FG175" i="8" s="1"/>
  <c r="BH175" i="8" s="1"/>
  <c r="CO175" i="8"/>
  <c r="DX175" i="8" s="1"/>
  <c r="FF175" i="8" s="1"/>
  <c r="BG175" i="8" s="1"/>
  <c r="CN175" i="8"/>
  <c r="DW175" i="8" s="1"/>
  <c r="FE175" i="8" s="1"/>
  <c r="CM175" i="8"/>
  <c r="DV175" i="8" s="1"/>
  <c r="FD175" i="8" s="1"/>
  <c r="BE175" i="8" s="1"/>
  <c r="BI171" i="9" s="1"/>
  <c r="CL175" i="8"/>
  <c r="DU175" i="8" s="1"/>
  <c r="FC175" i="8" s="1"/>
  <c r="CK175" i="8"/>
  <c r="DT175" i="8" s="1"/>
  <c r="FB175" i="8" s="1"/>
  <c r="BC175" i="8" s="1"/>
  <c r="BG171" i="9" s="1"/>
  <c r="CJ175" i="8"/>
  <c r="DS175" i="8" s="1"/>
  <c r="FA175" i="8" s="1"/>
  <c r="BB175" i="8" s="1"/>
  <c r="BF171" i="9" s="1"/>
  <c r="CI175" i="8"/>
  <c r="DR175" i="8" s="1"/>
  <c r="EZ175" i="8" s="1"/>
  <c r="BA175" i="8" s="1"/>
  <c r="BE171" i="9" s="1"/>
  <c r="CH175" i="8"/>
  <c r="DQ175" i="8" s="1"/>
  <c r="EY175" i="8" s="1"/>
  <c r="AZ175" i="8" s="1"/>
  <c r="BD171" i="9" s="1"/>
  <c r="CG175" i="8"/>
  <c r="DP175" i="8" s="1"/>
  <c r="EX175" i="8" s="1"/>
  <c r="AY175" i="8" s="1"/>
  <c r="BC171" i="9" s="1"/>
  <c r="CF175" i="8"/>
  <c r="DO175" i="8" s="1"/>
  <c r="EW175" i="8" s="1"/>
  <c r="CE175" i="8"/>
  <c r="DN175" i="8" s="1"/>
  <c r="EV175" i="8" s="1"/>
  <c r="AW175" i="8" s="1"/>
  <c r="BA171" i="9" s="1"/>
  <c r="CD175" i="8"/>
  <c r="DM175" i="8" s="1"/>
  <c r="EU175" i="8" s="1"/>
  <c r="AV175" i="8" s="1"/>
  <c r="AZ171" i="9" s="1"/>
  <c r="CC175" i="8"/>
  <c r="DL175" i="8" s="1"/>
  <c r="ET175" i="8" s="1"/>
  <c r="AU175" i="8" s="1"/>
  <c r="AY171" i="9" s="1"/>
  <c r="CB175" i="8"/>
  <c r="CA175" i="8"/>
  <c r="DJ175" i="8" s="1"/>
  <c r="BZ175" i="8"/>
  <c r="DI175" i="8" s="1"/>
  <c r="EQ175" i="8" s="1"/>
  <c r="AR175" i="8" s="1"/>
  <c r="AV171" i="9" s="1"/>
  <c r="BY175" i="8"/>
  <c r="DH175" i="8" s="1"/>
  <c r="EP175" i="8" s="1"/>
  <c r="AQ175" i="8" s="1"/>
  <c r="AU171" i="9" s="1"/>
  <c r="BX175" i="8"/>
  <c r="BW175" i="8"/>
  <c r="DF175" i="8" s="1"/>
  <c r="EN175" i="8" s="1"/>
  <c r="AO175" i="8" s="1"/>
  <c r="AS171" i="9" s="1"/>
  <c r="BV175" i="8"/>
  <c r="DE175" i="8" s="1"/>
  <c r="CW174" i="8"/>
  <c r="EF174" i="8" s="1"/>
  <c r="FN174" i="8" s="1"/>
  <c r="BO174" i="8" s="1"/>
  <c r="CV174" i="8"/>
  <c r="EE174" i="8" s="1"/>
  <c r="FM174" i="8" s="1"/>
  <c r="BN174" i="8" s="1"/>
  <c r="CU174" i="8"/>
  <c r="ED174" i="8" s="1"/>
  <c r="FL174" i="8" s="1"/>
  <c r="BM174" i="8" s="1"/>
  <c r="CT174" i="8"/>
  <c r="EC174" i="8" s="1"/>
  <c r="FK174" i="8" s="1"/>
  <c r="BL174" i="8" s="1"/>
  <c r="CS174" i="8"/>
  <c r="EB174" i="8" s="1"/>
  <c r="FJ174" i="8" s="1"/>
  <c r="BK174" i="8" s="1"/>
  <c r="CR174" i="8"/>
  <c r="EA174" i="8" s="1"/>
  <c r="FI174" i="8" s="1"/>
  <c r="CQ174" i="8"/>
  <c r="DZ174" i="8" s="1"/>
  <c r="FH174" i="8" s="1"/>
  <c r="BI174" i="8" s="1"/>
  <c r="CP174" i="8"/>
  <c r="DY174" i="8" s="1"/>
  <c r="FG174" i="8" s="1"/>
  <c r="BH174" i="8" s="1"/>
  <c r="CO174" i="8"/>
  <c r="DX174" i="8" s="1"/>
  <c r="FF174" i="8" s="1"/>
  <c r="BG174" i="8" s="1"/>
  <c r="CN174" i="8"/>
  <c r="DW174" i="8" s="1"/>
  <c r="FE174" i="8" s="1"/>
  <c r="BF174" i="8" s="1"/>
  <c r="BJ170" i="9" s="1"/>
  <c r="CM174" i="8"/>
  <c r="DV174" i="8" s="1"/>
  <c r="FD174" i="8" s="1"/>
  <c r="BE174" i="8" s="1"/>
  <c r="BI170" i="9" s="1"/>
  <c r="CL174" i="8"/>
  <c r="DU174" i="8" s="1"/>
  <c r="FC174" i="8" s="1"/>
  <c r="BD174" i="8" s="1"/>
  <c r="BH170" i="9" s="1"/>
  <c r="CK174" i="8"/>
  <c r="DT174" i="8" s="1"/>
  <c r="FB174" i="8" s="1"/>
  <c r="BC174" i="8" s="1"/>
  <c r="BG170" i="9" s="1"/>
  <c r="CJ174" i="8"/>
  <c r="DS174" i="8" s="1"/>
  <c r="FA174" i="8" s="1"/>
  <c r="CI174" i="8"/>
  <c r="DR174" i="8" s="1"/>
  <c r="EZ174" i="8" s="1"/>
  <c r="BA174" i="8" s="1"/>
  <c r="BE170" i="9" s="1"/>
  <c r="CH174" i="8"/>
  <c r="DQ174" i="8" s="1"/>
  <c r="EY174" i="8" s="1"/>
  <c r="AZ174" i="8" s="1"/>
  <c r="BD170" i="9" s="1"/>
  <c r="CG174" i="8"/>
  <c r="DP174" i="8" s="1"/>
  <c r="EX174" i="8" s="1"/>
  <c r="CF174" i="8"/>
  <c r="DO174" i="8" s="1"/>
  <c r="EW174" i="8" s="1"/>
  <c r="AX174" i="8" s="1"/>
  <c r="BB170" i="9" s="1"/>
  <c r="CE174" i="8"/>
  <c r="DN174" i="8" s="1"/>
  <c r="EV174" i="8" s="1"/>
  <c r="AW174" i="8" s="1"/>
  <c r="BA170" i="9" s="1"/>
  <c r="CD174" i="8"/>
  <c r="DM174" i="8" s="1"/>
  <c r="EU174" i="8" s="1"/>
  <c r="AV174" i="8" s="1"/>
  <c r="AZ170" i="9" s="1"/>
  <c r="CC174" i="8"/>
  <c r="DL174" i="8" s="1"/>
  <c r="ET174" i="8" s="1"/>
  <c r="CB174" i="8"/>
  <c r="DK174" i="8" s="1"/>
  <c r="ES174" i="8" s="1"/>
  <c r="AT174" i="8" s="1"/>
  <c r="AX170" i="9" s="1"/>
  <c r="CA174" i="8"/>
  <c r="DJ174" i="8" s="1"/>
  <c r="ER174" i="8" s="1"/>
  <c r="AS174" i="8" s="1"/>
  <c r="AW170" i="9" s="1"/>
  <c r="BZ174" i="8"/>
  <c r="DI174" i="8" s="1"/>
  <c r="EQ174" i="8" s="1"/>
  <c r="AR174" i="8" s="1"/>
  <c r="AV170" i="9" s="1"/>
  <c r="BY174" i="8"/>
  <c r="DH174" i="8" s="1"/>
  <c r="EP174" i="8" s="1"/>
  <c r="AQ174" i="8" s="1"/>
  <c r="AU170" i="9" s="1"/>
  <c r="BX174" i="8"/>
  <c r="BW174" i="8"/>
  <c r="DF174" i="8" s="1"/>
  <c r="EN174" i="8" s="1"/>
  <c r="AO174" i="8" s="1"/>
  <c r="AS170" i="9" s="1"/>
  <c r="BV174" i="8"/>
  <c r="DE174" i="8"/>
  <c r="CW173" i="8"/>
  <c r="EF173" i="8" s="1"/>
  <c r="FN173" i="8" s="1"/>
  <c r="BO173" i="8" s="1"/>
  <c r="CV173" i="8"/>
  <c r="EE173" i="8" s="1"/>
  <c r="FM173" i="8" s="1"/>
  <c r="BN173" i="8" s="1"/>
  <c r="CU173" i="8"/>
  <c r="ED173" i="8" s="1"/>
  <c r="FL173" i="8" s="1"/>
  <c r="BM173" i="8" s="1"/>
  <c r="CT173" i="8"/>
  <c r="EC173" i="8" s="1"/>
  <c r="FK173" i="8" s="1"/>
  <c r="CS173" i="8"/>
  <c r="EB173" i="8" s="1"/>
  <c r="FJ173" i="8" s="1"/>
  <c r="CR173" i="8"/>
  <c r="EA173" i="8" s="1"/>
  <c r="FI173" i="8" s="1"/>
  <c r="BJ173" i="8" s="1"/>
  <c r="CQ173" i="8"/>
  <c r="DZ173" i="8" s="1"/>
  <c r="FH173" i="8" s="1"/>
  <c r="CP173" i="8"/>
  <c r="DY173" i="8" s="1"/>
  <c r="FG173" i="8" s="1"/>
  <c r="BH173" i="8" s="1"/>
  <c r="CO173" i="8"/>
  <c r="DX173" i="8" s="1"/>
  <c r="FF173" i="8" s="1"/>
  <c r="BG173" i="8" s="1"/>
  <c r="CN173" i="8"/>
  <c r="DW173" i="8" s="1"/>
  <c r="FE173" i="8" s="1"/>
  <c r="BF173" i="8" s="1"/>
  <c r="BJ169" i="9" s="1"/>
  <c r="CM173" i="8"/>
  <c r="DV173" i="8" s="1"/>
  <c r="FD173" i="8" s="1"/>
  <c r="BE173" i="8" s="1"/>
  <c r="BI169" i="9" s="1"/>
  <c r="CL173" i="8"/>
  <c r="DU173" i="8" s="1"/>
  <c r="FC173" i="8" s="1"/>
  <c r="BD173" i="8" s="1"/>
  <c r="BH169" i="9" s="1"/>
  <c r="CK173" i="8"/>
  <c r="DT173" i="8" s="1"/>
  <c r="FB173" i="8" s="1"/>
  <c r="BC173" i="8" s="1"/>
  <c r="BG169" i="9" s="1"/>
  <c r="CJ173" i="8"/>
  <c r="DS173" i="8" s="1"/>
  <c r="FA173" i="8" s="1"/>
  <c r="CI173" i="8"/>
  <c r="DR173" i="8"/>
  <c r="EZ173" i="8" s="1"/>
  <c r="BA173" i="8" s="1"/>
  <c r="BE169" i="9" s="1"/>
  <c r="CH173" i="8"/>
  <c r="DQ173" i="8" s="1"/>
  <c r="EY173" i="8" s="1"/>
  <c r="AZ173" i="8" s="1"/>
  <c r="BD169" i="9" s="1"/>
  <c r="CG173" i="8"/>
  <c r="DP173" i="8" s="1"/>
  <c r="EX173" i="8" s="1"/>
  <c r="AY173" i="8" s="1"/>
  <c r="BC169" i="9" s="1"/>
  <c r="CF173" i="8"/>
  <c r="DO173" i="8" s="1"/>
  <c r="EW173" i="8" s="1"/>
  <c r="AX173" i="8" s="1"/>
  <c r="BB169" i="9" s="1"/>
  <c r="CE173" i="8"/>
  <c r="DN173" i="8" s="1"/>
  <c r="EV173" i="8" s="1"/>
  <c r="AW173" i="8" s="1"/>
  <c r="BA169" i="9" s="1"/>
  <c r="CD173" i="8"/>
  <c r="DM173" i="8" s="1"/>
  <c r="EU173" i="8" s="1"/>
  <c r="CC173" i="8"/>
  <c r="DL173" i="8" s="1"/>
  <c r="ET173" i="8" s="1"/>
  <c r="AU173" i="8" s="1"/>
  <c r="AY169" i="9" s="1"/>
  <c r="CB173" i="8"/>
  <c r="DK173" i="8" s="1"/>
  <c r="ES173" i="8" s="1"/>
  <c r="AT173" i="8" s="1"/>
  <c r="AX169" i="9" s="1"/>
  <c r="CA173" i="8"/>
  <c r="BZ173" i="8"/>
  <c r="DI173" i="8" s="1"/>
  <c r="EQ173" i="8" s="1"/>
  <c r="AR173" i="8" s="1"/>
  <c r="AV169" i="9" s="1"/>
  <c r="BY173" i="8"/>
  <c r="DH173" i="8" s="1"/>
  <c r="EP173" i="8" s="1"/>
  <c r="AQ173" i="8" s="1"/>
  <c r="AU169" i="9" s="1"/>
  <c r="BX173" i="8"/>
  <c r="BW173" i="8"/>
  <c r="DF173" i="8" s="1"/>
  <c r="EN173" i="8" s="1"/>
  <c r="AO173" i="8" s="1"/>
  <c r="AS169" i="9" s="1"/>
  <c r="BV173" i="8"/>
  <c r="DE173" i="8" s="1"/>
  <c r="EM173" i="8" s="1"/>
  <c r="AN173" i="8" s="1"/>
  <c r="AR169" i="9" s="1"/>
  <c r="CW172" i="8"/>
  <c r="EF172" i="8" s="1"/>
  <c r="FN172" i="8" s="1"/>
  <c r="BO172" i="8" s="1"/>
  <c r="CV172" i="8"/>
  <c r="EE172" i="8" s="1"/>
  <c r="FM172" i="8" s="1"/>
  <c r="BN172" i="8" s="1"/>
  <c r="CU172" i="8"/>
  <c r="ED172" i="8" s="1"/>
  <c r="FL172" i="8" s="1"/>
  <c r="BM172" i="8" s="1"/>
  <c r="CT172" i="8"/>
  <c r="EC172" i="8" s="1"/>
  <c r="FK172" i="8" s="1"/>
  <c r="CS172" i="8"/>
  <c r="EB172" i="8" s="1"/>
  <c r="FJ172" i="8" s="1"/>
  <c r="BK172" i="8" s="1"/>
  <c r="CR172" i="8"/>
  <c r="EA172" i="8" s="1"/>
  <c r="FI172" i="8" s="1"/>
  <c r="BJ172" i="8" s="1"/>
  <c r="CQ172" i="8"/>
  <c r="DZ172" i="8" s="1"/>
  <c r="FH172" i="8" s="1"/>
  <c r="BI172" i="8" s="1"/>
  <c r="CP172" i="8"/>
  <c r="DY172" i="8" s="1"/>
  <c r="FG172" i="8" s="1"/>
  <c r="BH172" i="8" s="1"/>
  <c r="CO172" i="8"/>
  <c r="DX172" i="8" s="1"/>
  <c r="FF172" i="8" s="1"/>
  <c r="BG172" i="8" s="1"/>
  <c r="CN172" i="8"/>
  <c r="DW172" i="8" s="1"/>
  <c r="FE172" i="8" s="1"/>
  <c r="BF172" i="8" s="1"/>
  <c r="BJ168" i="9" s="1"/>
  <c r="CM172" i="8"/>
  <c r="DV172" i="8" s="1"/>
  <c r="FD172" i="8" s="1"/>
  <c r="BE172" i="8" s="1"/>
  <c r="BI168" i="9" s="1"/>
  <c r="CL172" i="8"/>
  <c r="DU172" i="8" s="1"/>
  <c r="FC172" i="8" s="1"/>
  <c r="BD172" i="8" s="1"/>
  <c r="BH168" i="9" s="1"/>
  <c r="CK172" i="8"/>
  <c r="DT172" i="8" s="1"/>
  <c r="FB172" i="8" s="1"/>
  <c r="BC172" i="8" s="1"/>
  <c r="BG168" i="9" s="1"/>
  <c r="CJ172" i="8"/>
  <c r="DS172" i="8" s="1"/>
  <c r="FA172" i="8" s="1"/>
  <c r="CI172" i="8"/>
  <c r="DR172" i="8" s="1"/>
  <c r="EZ172" i="8" s="1"/>
  <c r="BA172" i="8" s="1"/>
  <c r="BE168" i="9" s="1"/>
  <c r="CH172" i="8"/>
  <c r="DQ172" i="8" s="1"/>
  <c r="EY172" i="8" s="1"/>
  <c r="AZ172" i="8" s="1"/>
  <c r="BD168" i="9" s="1"/>
  <c r="CG172" i="8"/>
  <c r="DP172" i="8" s="1"/>
  <c r="EX172" i="8" s="1"/>
  <c r="AY172" i="8" s="1"/>
  <c r="BC168" i="9" s="1"/>
  <c r="CF172" i="8"/>
  <c r="DO172" i="8" s="1"/>
  <c r="EW172" i="8" s="1"/>
  <c r="CE172" i="8"/>
  <c r="DN172" i="8" s="1"/>
  <c r="EV172" i="8" s="1"/>
  <c r="AW172" i="8" s="1"/>
  <c r="BA168" i="9" s="1"/>
  <c r="CD172" i="8"/>
  <c r="DM172" i="8" s="1"/>
  <c r="EU172" i="8" s="1"/>
  <c r="AV172" i="8" s="1"/>
  <c r="AZ168" i="9" s="1"/>
  <c r="CC172" i="8"/>
  <c r="DL172" i="8" s="1"/>
  <c r="ET172" i="8" s="1"/>
  <c r="AU172" i="8" s="1"/>
  <c r="AY168" i="9" s="1"/>
  <c r="CB172" i="8"/>
  <c r="DK172" i="8" s="1"/>
  <c r="ES172" i="8" s="1"/>
  <c r="AT172" i="8" s="1"/>
  <c r="AX168" i="9" s="1"/>
  <c r="CA172" i="8"/>
  <c r="DJ172" i="8" s="1"/>
  <c r="ER172" i="8" s="1"/>
  <c r="AS172" i="8" s="1"/>
  <c r="AW168" i="9" s="1"/>
  <c r="BZ172" i="8"/>
  <c r="DI172" i="8" s="1"/>
  <c r="EQ172" i="8" s="1"/>
  <c r="AR172" i="8" s="1"/>
  <c r="AV168" i="9" s="1"/>
  <c r="BY172" i="8"/>
  <c r="DH172" i="8" s="1"/>
  <c r="EP172" i="8" s="1"/>
  <c r="AQ172" i="8" s="1"/>
  <c r="AU168" i="9" s="1"/>
  <c r="BX172" i="8"/>
  <c r="BW172" i="8"/>
  <c r="DF172" i="8" s="1"/>
  <c r="BV172" i="8"/>
  <c r="DE172" i="8" s="1"/>
  <c r="EM172" i="8" s="1"/>
  <c r="AN172" i="8" s="1"/>
  <c r="AR168" i="9" s="1"/>
  <c r="CW171" i="8"/>
  <c r="EF171" i="8" s="1"/>
  <c r="FN171" i="8" s="1"/>
  <c r="BO171" i="8" s="1"/>
  <c r="CV171" i="8"/>
  <c r="EE171" i="8"/>
  <c r="FM171" i="8" s="1"/>
  <c r="BN171" i="8" s="1"/>
  <c r="CU171" i="8"/>
  <c r="ED171" i="8" s="1"/>
  <c r="FL171" i="8" s="1"/>
  <c r="BM171" i="8" s="1"/>
  <c r="CT171" i="8"/>
  <c r="EC171" i="8" s="1"/>
  <c r="FK171" i="8" s="1"/>
  <c r="CS171" i="8"/>
  <c r="EB171" i="8" s="1"/>
  <c r="FJ171" i="8" s="1"/>
  <c r="CR171" i="8"/>
  <c r="EA171" i="8" s="1"/>
  <c r="FI171" i="8" s="1"/>
  <c r="BJ171" i="8" s="1"/>
  <c r="CQ171" i="8"/>
  <c r="DZ171" i="8" s="1"/>
  <c r="FH171" i="8" s="1"/>
  <c r="CP171" i="8"/>
  <c r="DY171" i="8" s="1"/>
  <c r="FG171" i="8" s="1"/>
  <c r="BH171" i="8" s="1"/>
  <c r="CO171" i="8"/>
  <c r="DX171" i="8" s="1"/>
  <c r="FF171" i="8" s="1"/>
  <c r="BG171" i="8" s="1"/>
  <c r="CN171" i="8"/>
  <c r="DW171" i="8" s="1"/>
  <c r="FE171" i="8" s="1"/>
  <c r="BF171" i="8" s="1"/>
  <c r="BJ167" i="9" s="1"/>
  <c r="CM171" i="8"/>
  <c r="DV171" i="8" s="1"/>
  <c r="FD171" i="8" s="1"/>
  <c r="BE171" i="8" s="1"/>
  <c r="BI167" i="9" s="1"/>
  <c r="CL171" i="8"/>
  <c r="DU171" i="8" s="1"/>
  <c r="FC171" i="8" s="1"/>
  <c r="BD171" i="8" s="1"/>
  <c r="BH167" i="9" s="1"/>
  <c r="CK171" i="8"/>
  <c r="DT171" i="8" s="1"/>
  <c r="FB171" i="8" s="1"/>
  <c r="CJ171" i="8"/>
  <c r="DS171" i="8" s="1"/>
  <c r="FA171" i="8" s="1"/>
  <c r="BB171" i="8" s="1"/>
  <c r="BF167" i="9" s="1"/>
  <c r="CI171" i="8"/>
  <c r="DR171" i="8" s="1"/>
  <c r="EZ171" i="8" s="1"/>
  <c r="BA171" i="8" s="1"/>
  <c r="BE167" i="9" s="1"/>
  <c r="CH171" i="8"/>
  <c r="DQ171" i="8" s="1"/>
  <c r="EY171" i="8" s="1"/>
  <c r="AZ171" i="8" s="1"/>
  <c r="BD167" i="9" s="1"/>
  <c r="CG171" i="8"/>
  <c r="DP171" i="8" s="1"/>
  <c r="EX171" i="8" s="1"/>
  <c r="AY171" i="8" s="1"/>
  <c r="BC167" i="9" s="1"/>
  <c r="CF171" i="8"/>
  <c r="DO171" i="8" s="1"/>
  <c r="EW171" i="8" s="1"/>
  <c r="AX171" i="8" s="1"/>
  <c r="BB167" i="9" s="1"/>
  <c r="CE171" i="8"/>
  <c r="DN171" i="8" s="1"/>
  <c r="EV171" i="8" s="1"/>
  <c r="CD171" i="8"/>
  <c r="DM171" i="8"/>
  <c r="EU171" i="8" s="1"/>
  <c r="CC171" i="8"/>
  <c r="DL171" i="8" s="1"/>
  <c r="ET171" i="8" s="1"/>
  <c r="AU171" i="8" s="1"/>
  <c r="AY167" i="9" s="1"/>
  <c r="CB171" i="8"/>
  <c r="DK171" i="8" s="1"/>
  <c r="ES171" i="8" s="1"/>
  <c r="AT171" i="8" s="1"/>
  <c r="AX167" i="9" s="1"/>
  <c r="CA171" i="8"/>
  <c r="DJ171" i="8" s="1"/>
  <c r="ER171" i="8" s="1"/>
  <c r="AS171" i="8" s="1"/>
  <c r="AW167" i="9" s="1"/>
  <c r="BZ171" i="8"/>
  <c r="DI171" i="8" s="1"/>
  <c r="EQ171" i="8" s="1"/>
  <c r="AR171" i="8" s="1"/>
  <c r="AV167" i="9" s="1"/>
  <c r="BY171" i="8"/>
  <c r="DH171" i="8" s="1"/>
  <c r="EP171" i="8" s="1"/>
  <c r="AQ171" i="8" s="1"/>
  <c r="AU167" i="9" s="1"/>
  <c r="BX171" i="8"/>
  <c r="BW171" i="8"/>
  <c r="DF171" i="8" s="1"/>
  <c r="EN171" i="8" s="1"/>
  <c r="AO171" i="8" s="1"/>
  <c r="AS167" i="9" s="1"/>
  <c r="BV171" i="8"/>
  <c r="CW170" i="8"/>
  <c r="EF170" i="8" s="1"/>
  <c r="FN170" i="8" s="1"/>
  <c r="BO170" i="8" s="1"/>
  <c r="CV170" i="8"/>
  <c r="EE170" i="8" s="1"/>
  <c r="FM170" i="8" s="1"/>
  <c r="BN170" i="8" s="1"/>
  <c r="CU170" i="8"/>
  <c r="ED170" i="8" s="1"/>
  <c r="FL170" i="8" s="1"/>
  <c r="BM170" i="8" s="1"/>
  <c r="CT170" i="8"/>
  <c r="EC170" i="8" s="1"/>
  <c r="FK170" i="8" s="1"/>
  <c r="BL170" i="8" s="1"/>
  <c r="CS170" i="8"/>
  <c r="EB170" i="8" s="1"/>
  <c r="FJ170" i="8" s="1"/>
  <c r="BK170" i="8" s="1"/>
  <c r="CR170" i="8"/>
  <c r="EA170" i="8" s="1"/>
  <c r="FI170" i="8" s="1"/>
  <c r="BJ170" i="8" s="1"/>
  <c r="CQ170" i="8"/>
  <c r="DZ170" i="8" s="1"/>
  <c r="FH170" i="8" s="1"/>
  <c r="CP170" i="8"/>
  <c r="DY170" i="8" s="1"/>
  <c r="FG170" i="8" s="1"/>
  <c r="BH170" i="8" s="1"/>
  <c r="CO170" i="8"/>
  <c r="DX170" i="8" s="1"/>
  <c r="FF170" i="8" s="1"/>
  <c r="BG170" i="8" s="1"/>
  <c r="CN170" i="8"/>
  <c r="DW170" i="8" s="1"/>
  <c r="FE170" i="8" s="1"/>
  <c r="BF170" i="8" s="1"/>
  <c r="BJ166" i="9" s="1"/>
  <c r="CM170" i="8"/>
  <c r="DV170" i="8" s="1"/>
  <c r="FD170" i="8" s="1"/>
  <c r="BE170" i="8" s="1"/>
  <c r="BI166" i="9" s="1"/>
  <c r="CL170" i="8"/>
  <c r="DU170" i="8" s="1"/>
  <c r="FC170" i="8" s="1"/>
  <c r="BD170" i="8" s="1"/>
  <c r="BH166" i="9" s="1"/>
  <c r="CK170" i="8"/>
  <c r="DT170" i="8" s="1"/>
  <c r="FB170" i="8" s="1"/>
  <c r="BC170" i="8" s="1"/>
  <c r="BG166" i="9" s="1"/>
  <c r="CJ170" i="8"/>
  <c r="DS170" i="8" s="1"/>
  <c r="FA170" i="8" s="1"/>
  <c r="BB170" i="8" s="1"/>
  <c r="BF166" i="9" s="1"/>
  <c r="CI170" i="8"/>
  <c r="DR170" i="8" s="1"/>
  <c r="EZ170" i="8" s="1"/>
  <c r="BA170" i="8" s="1"/>
  <c r="BE166" i="9" s="1"/>
  <c r="CH170" i="8"/>
  <c r="DQ170" i="8" s="1"/>
  <c r="EY170" i="8" s="1"/>
  <c r="AZ170" i="8" s="1"/>
  <c r="BD166" i="9" s="1"/>
  <c r="CG170" i="8"/>
  <c r="DP170" i="8" s="1"/>
  <c r="EX170" i="8" s="1"/>
  <c r="AY170" i="8" s="1"/>
  <c r="BC166" i="9" s="1"/>
  <c r="CF170" i="8"/>
  <c r="DO170" i="8" s="1"/>
  <c r="EW170" i="8" s="1"/>
  <c r="AX170" i="8" s="1"/>
  <c r="BB166" i="9" s="1"/>
  <c r="CE170" i="8"/>
  <c r="DN170" i="8" s="1"/>
  <c r="EV170" i="8" s="1"/>
  <c r="AW170" i="8" s="1"/>
  <c r="BA166" i="9" s="1"/>
  <c r="CD170" i="8"/>
  <c r="DM170" i="8" s="1"/>
  <c r="EU170" i="8"/>
  <c r="AV170" i="8" s="1"/>
  <c r="AZ166" i="9" s="1"/>
  <c r="CC170" i="8"/>
  <c r="CB170" i="8"/>
  <c r="DK170" i="8" s="1"/>
  <c r="ES170" i="8" s="1"/>
  <c r="AT170" i="8" s="1"/>
  <c r="AX166" i="9" s="1"/>
  <c r="CA170" i="8"/>
  <c r="DJ170" i="8" s="1"/>
  <c r="ER170" i="8" s="1"/>
  <c r="BZ170" i="8"/>
  <c r="DI170" i="8" s="1"/>
  <c r="EQ170" i="8" s="1"/>
  <c r="AR170" i="8" s="1"/>
  <c r="AV166" i="9" s="1"/>
  <c r="BY170" i="8"/>
  <c r="DH170" i="8" s="1"/>
  <c r="EP170" i="8" s="1"/>
  <c r="AQ170" i="8" s="1"/>
  <c r="AU166" i="9" s="1"/>
  <c r="BX170" i="8"/>
  <c r="DG170" i="8" s="1"/>
  <c r="EO170" i="8" s="1"/>
  <c r="AP170" i="8" s="1"/>
  <c r="AT166" i="9" s="1"/>
  <c r="BW170" i="8"/>
  <c r="DF170" i="8" s="1"/>
  <c r="EN170" i="8" s="1"/>
  <c r="AO170" i="8" s="1"/>
  <c r="AS166" i="9" s="1"/>
  <c r="BV170" i="8"/>
  <c r="CW169" i="8"/>
  <c r="EF169" i="8" s="1"/>
  <c r="FN169" i="8" s="1"/>
  <c r="BO169" i="8" s="1"/>
  <c r="CV169" i="8"/>
  <c r="EE169" i="8" s="1"/>
  <c r="FM169" i="8" s="1"/>
  <c r="BN169" i="8" s="1"/>
  <c r="CU169" i="8"/>
  <c r="ED169" i="8" s="1"/>
  <c r="FL169" i="8" s="1"/>
  <c r="BM169" i="8" s="1"/>
  <c r="CT169" i="8"/>
  <c r="EC169" i="8" s="1"/>
  <c r="FK169" i="8" s="1"/>
  <c r="CS169" i="8"/>
  <c r="EB169" i="8" s="1"/>
  <c r="FJ169" i="8" s="1"/>
  <c r="BK169" i="8" s="1"/>
  <c r="CR169" i="8"/>
  <c r="EA169" i="8" s="1"/>
  <c r="FI169" i="8" s="1"/>
  <c r="BJ169" i="8" s="1"/>
  <c r="CQ169" i="8"/>
  <c r="DZ169" i="8" s="1"/>
  <c r="FH169" i="8" s="1"/>
  <c r="BI169" i="8" s="1"/>
  <c r="CP169" i="8"/>
  <c r="DY169" i="8" s="1"/>
  <c r="FG169" i="8" s="1"/>
  <c r="BH169" i="8" s="1"/>
  <c r="CO169" i="8"/>
  <c r="DX169" i="8" s="1"/>
  <c r="FF169" i="8" s="1"/>
  <c r="BG169" i="8" s="1"/>
  <c r="CN169" i="8"/>
  <c r="DW169" i="8" s="1"/>
  <c r="FE169" i="8" s="1"/>
  <c r="BF169" i="8" s="1"/>
  <c r="BJ165" i="9" s="1"/>
  <c r="CM169" i="8"/>
  <c r="DV169" i="8" s="1"/>
  <c r="FD169" i="8" s="1"/>
  <c r="BE169" i="8" s="1"/>
  <c r="BI165" i="9" s="1"/>
  <c r="CL169" i="8"/>
  <c r="DU169" i="8" s="1"/>
  <c r="FC169" i="8" s="1"/>
  <c r="BD169" i="8" s="1"/>
  <c r="BH165" i="9" s="1"/>
  <c r="CK169" i="8"/>
  <c r="DT169" i="8" s="1"/>
  <c r="FB169" i="8" s="1"/>
  <c r="BC169" i="8" s="1"/>
  <c r="BG165" i="9" s="1"/>
  <c r="CJ169" i="8"/>
  <c r="DS169" i="8"/>
  <c r="FA169" i="8" s="1"/>
  <c r="CI169" i="8"/>
  <c r="DR169" i="8" s="1"/>
  <c r="EZ169" i="8" s="1"/>
  <c r="BA169" i="8" s="1"/>
  <c r="BE165" i="9" s="1"/>
  <c r="CH169" i="8"/>
  <c r="DQ169" i="8" s="1"/>
  <c r="EY169" i="8" s="1"/>
  <c r="AZ169" i="8" s="1"/>
  <c r="BD165" i="9" s="1"/>
  <c r="CG169" i="8"/>
  <c r="DP169" i="8" s="1"/>
  <c r="EX169" i="8" s="1"/>
  <c r="CF169" i="8"/>
  <c r="DO169" i="8" s="1"/>
  <c r="EW169" i="8" s="1"/>
  <c r="AX169" i="8" s="1"/>
  <c r="BB165" i="9" s="1"/>
  <c r="CE169" i="8"/>
  <c r="DN169" i="8" s="1"/>
  <c r="EV169" i="8" s="1"/>
  <c r="AW169" i="8" s="1"/>
  <c r="BA165" i="9" s="1"/>
  <c r="CD169" i="8"/>
  <c r="DM169" i="8" s="1"/>
  <c r="EU169" i="8" s="1"/>
  <c r="CC169" i="8"/>
  <c r="DL169" i="8" s="1"/>
  <c r="ET169" i="8" s="1"/>
  <c r="AU169" i="8" s="1"/>
  <c r="AY165" i="9" s="1"/>
  <c r="CB169" i="8"/>
  <c r="DK169" i="8" s="1"/>
  <c r="ES169" i="8" s="1"/>
  <c r="AT169" i="8" s="1"/>
  <c r="AX165" i="9" s="1"/>
  <c r="CA169" i="8"/>
  <c r="DJ169" i="8" s="1"/>
  <c r="ER169" i="8" s="1"/>
  <c r="AS169" i="8" s="1"/>
  <c r="AW165" i="9" s="1"/>
  <c r="BZ169" i="8"/>
  <c r="DI169" i="8" s="1"/>
  <c r="EQ169" i="8" s="1"/>
  <c r="AR169" i="8" s="1"/>
  <c r="AV165" i="9" s="1"/>
  <c r="BY169" i="8"/>
  <c r="DH169" i="8" s="1"/>
  <c r="EP169" i="8" s="1"/>
  <c r="AQ169" i="8" s="1"/>
  <c r="AU165" i="9" s="1"/>
  <c r="BX169" i="8"/>
  <c r="DG169" i="8" s="1"/>
  <c r="EO169" i="8" s="1"/>
  <c r="AP169" i="8" s="1"/>
  <c r="AT165" i="9" s="1"/>
  <c r="BW169" i="8"/>
  <c r="BV169" i="8"/>
  <c r="DE169" i="8" s="1"/>
  <c r="EM169" i="8" s="1"/>
  <c r="AN169" i="8" s="1"/>
  <c r="AR165" i="9" s="1"/>
  <c r="CW168" i="8"/>
  <c r="EF168" i="8" s="1"/>
  <c r="FN168" i="8" s="1"/>
  <c r="BO168" i="8" s="1"/>
  <c r="CV168" i="8"/>
  <c r="EE168" i="8" s="1"/>
  <c r="FM168" i="8" s="1"/>
  <c r="BN168" i="8" s="1"/>
  <c r="CU168" i="8"/>
  <c r="ED168" i="8" s="1"/>
  <c r="FL168" i="8" s="1"/>
  <c r="BM168" i="8" s="1"/>
  <c r="CT168" i="8"/>
  <c r="EC168" i="8" s="1"/>
  <c r="FK168" i="8" s="1"/>
  <c r="BL168" i="8" s="1"/>
  <c r="CS168" i="8"/>
  <c r="EB168" i="8" s="1"/>
  <c r="FJ168" i="8" s="1"/>
  <c r="BK168" i="8" s="1"/>
  <c r="CR168" i="8"/>
  <c r="EA168" i="8" s="1"/>
  <c r="FI168" i="8" s="1"/>
  <c r="BJ168" i="8" s="1"/>
  <c r="CQ168" i="8"/>
  <c r="DZ168" i="8" s="1"/>
  <c r="FH168" i="8" s="1"/>
  <c r="BI168" i="8" s="1"/>
  <c r="CP168" i="8"/>
  <c r="DY168" i="8" s="1"/>
  <c r="FG168" i="8" s="1"/>
  <c r="BH168" i="8" s="1"/>
  <c r="CO168" i="8"/>
  <c r="DX168" i="8" s="1"/>
  <c r="FF168" i="8" s="1"/>
  <c r="BG168" i="8" s="1"/>
  <c r="CN168" i="8"/>
  <c r="DW168" i="8" s="1"/>
  <c r="FE168" i="8" s="1"/>
  <c r="BF168" i="8" s="1"/>
  <c r="BJ164" i="9" s="1"/>
  <c r="CM168" i="8"/>
  <c r="DV168" i="8" s="1"/>
  <c r="FD168" i="8" s="1"/>
  <c r="BE168" i="8" s="1"/>
  <c r="BI164" i="9" s="1"/>
  <c r="CL168" i="8"/>
  <c r="DU168" i="8" s="1"/>
  <c r="FC168" i="8" s="1"/>
  <c r="CK168" i="8"/>
  <c r="DT168" i="8" s="1"/>
  <c r="FB168" i="8" s="1"/>
  <c r="BC168" i="8" s="1"/>
  <c r="BG164" i="9" s="1"/>
  <c r="CJ168" i="8"/>
  <c r="DS168" i="8" s="1"/>
  <c r="FA168" i="8" s="1"/>
  <c r="BB168" i="8" s="1"/>
  <c r="BF164" i="9" s="1"/>
  <c r="CI168" i="8"/>
  <c r="DR168" i="8" s="1"/>
  <c r="EZ168" i="8" s="1"/>
  <c r="BA168" i="8" s="1"/>
  <c r="BE164" i="9" s="1"/>
  <c r="CH168" i="8"/>
  <c r="DQ168" i="8" s="1"/>
  <c r="EY168" i="8" s="1"/>
  <c r="AZ168" i="8" s="1"/>
  <c r="BD164" i="9" s="1"/>
  <c r="CG168" i="8"/>
  <c r="DP168" i="8" s="1"/>
  <c r="EX168" i="8" s="1"/>
  <c r="AY168" i="8" s="1"/>
  <c r="BC164" i="9" s="1"/>
  <c r="CF168" i="8"/>
  <c r="DO168" i="8" s="1"/>
  <c r="EW168" i="8" s="1"/>
  <c r="AX168" i="8" s="1"/>
  <c r="BB164" i="9" s="1"/>
  <c r="CE168" i="8"/>
  <c r="DN168" i="8" s="1"/>
  <c r="EV168" i="8" s="1"/>
  <c r="AW168" i="8" s="1"/>
  <c r="BA164" i="9" s="1"/>
  <c r="CD168" i="8"/>
  <c r="DM168" i="8" s="1"/>
  <c r="EU168" i="8" s="1"/>
  <c r="CC168" i="8"/>
  <c r="DL168" i="8" s="1"/>
  <c r="ET168" i="8" s="1"/>
  <c r="CB168" i="8"/>
  <c r="DK168" i="8" s="1"/>
  <c r="ES168" i="8" s="1"/>
  <c r="AT168" i="8" s="1"/>
  <c r="AX164" i="9" s="1"/>
  <c r="CA168" i="8"/>
  <c r="DJ168" i="8" s="1"/>
  <c r="ER168" i="8" s="1"/>
  <c r="AS168" i="8" s="1"/>
  <c r="AW164" i="9" s="1"/>
  <c r="BZ168" i="8"/>
  <c r="DI168" i="8" s="1"/>
  <c r="BY168" i="8"/>
  <c r="DH168" i="8" s="1"/>
  <c r="EP168" i="8" s="1"/>
  <c r="AQ168" i="8" s="1"/>
  <c r="AU164" i="9" s="1"/>
  <c r="BX168" i="8"/>
  <c r="DG168" i="8" s="1"/>
  <c r="EO168" i="8" s="1"/>
  <c r="AP168" i="8" s="1"/>
  <c r="AT164" i="9" s="1"/>
  <c r="BW168" i="8"/>
  <c r="BV168" i="8"/>
  <c r="DE168" i="8"/>
  <c r="EM168" i="8" s="1"/>
  <c r="AN168" i="8" s="1"/>
  <c r="AR164" i="9" s="1"/>
  <c r="CW167" i="8"/>
  <c r="EF167" i="8" s="1"/>
  <c r="FN167" i="8" s="1"/>
  <c r="BO167" i="8" s="1"/>
  <c r="CV167" i="8"/>
  <c r="EE167" i="8" s="1"/>
  <c r="FM167" i="8" s="1"/>
  <c r="BN167" i="8" s="1"/>
  <c r="CU167" i="8"/>
  <c r="ED167" i="8" s="1"/>
  <c r="FL167" i="8" s="1"/>
  <c r="BM167" i="8" s="1"/>
  <c r="CT167" i="8"/>
  <c r="EC167" i="8" s="1"/>
  <c r="FK167" i="8" s="1"/>
  <c r="CS167" i="8"/>
  <c r="EB167" i="8" s="1"/>
  <c r="FJ167" i="8" s="1"/>
  <c r="BK167" i="8" s="1"/>
  <c r="CR167" i="8"/>
  <c r="EA167" i="8" s="1"/>
  <c r="FI167" i="8" s="1"/>
  <c r="CQ167" i="8"/>
  <c r="DZ167" i="8" s="1"/>
  <c r="FH167" i="8" s="1"/>
  <c r="BI167" i="8" s="1"/>
  <c r="CP167" i="8"/>
  <c r="DY167" i="8" s="1"/>
  <c r="FG167" i="8" s="1"/>
  <c r="BH167" i="8" s="1"/>
  <c r="CO167" i="8"/>
  <c r="DX167" i="8" s="1"/>
  <c r="FF167" i="8" s="1"/>
  <c r="BG167" i="8" s="1"/>
  <c r="CN167" i="8"/>
  <c r="DW167" i="8" s="1"/>
  <c r="FE167" i="8" s="1"/>
  <c r="BF167" i="8" s="1"/>
  <c r="BJ163" i="9" s="1"/>
  <c r="CM167" i="8"/>
  <c r="DV167" i="8" s="1"/>
  <c r="FD167" i="8" s="1"/>
  <c r="BE167" i="8" s="1"/>
  <c r="BI163" i="9" s="1"/>
  <c r="CL167" i="8"/>
  <c r="DU167" i="8" s="1"/>
  <c r="FC167" i="8" s="1"/>
  <c r="BD167" i="8" s="1"/>
  <c r="BH163" i="9" s="1"/>
  <c r="CK167" i="8"/>
  <c r="DT167" i="8" s="1"/>
  <c r="FB167" i="8" s="1"/>
  <c r="BC167" i="8" s="1"/>
  <c r="BG163" i="9" s="1"/>
  <c r="CJ167" i="8"/>
  <c r="DS167" i="8" s="1"/>
  <c r="FA167" i="8" s="1"/>
  <c r="CI167" i="8"/>
  <c r="DR167" i="8" s="1"/>
  <c r="EZ167" i="8" s="1"/>
  <c r="BA167" i="8" s="1"/>
  <c r="BE163" i="9" s="1"/>
  <c r="CH167" i="8"/>
  <c r="DQ167" i="8" s="1"/>
  <c r="EY167" i="8" s="1"/>
  <c r="AZ167" i="8" s="1"/>
  <c r="BD163" i="9" s="1"/>
  <c r="CG167" i="8"/>
  <c r="DP167" i="8" s="1"/>
  <c r="EX167" i="8" s="1"/>
  <c r="AY167" i="8" s="1"/>
  <c r="BC163" i="9" s="1"/>
  <c r="CF167" i="8"/>
  <c r="DO167" i="8" s="1"/>
  <c r="EW167" i="8" s="1"/>
  <c r="AX167" i="8" s="1"/>
  <c r="BB163" i="9" s="1"/>
  <c r="CE167" i="8"/>
  <c r="DN167" i="8" s="1"/>
  <c r="EV167" i="8" s="1"/>
  <c r="AW167" i="8" s="1"/>
  <c r="BA163" i="9" s="1"/>
  <c r="CD167" i="8"/>
  <c r="DM167" i="8" s="1"/>
  <c r="EU167" i="8" s="1"/>
  <c r="CC167" i="8"/>
  <c r="DL167" i="8" s="1"/>
  <c r="ET167" i="8" s="1"/>
  <c r="CB167" i="8"/>
  <c r="DK167" i="8" s="1"/>
  <c r="ES167" i="8" s="1"/>
  <c r="AT167" i="8" s="1"/>
  <c r="AX163" i="9" s="1"/>
  <c r="CA167" i="8"/>
  <c r="DJ167" i="8" s="1"/>
  <c r="ER167" i="8" s="1"/>
  <c r="AS167" i="8" s="1"/>
  <c r="AW163" i="9" s="1"/>
  <c r="BZ167" i="8"/>
  <c r="DI167" i="8" s="1"/>
  <c r="EQ167" i="8" s="1"/>
  <c r="AR167" i="8" s="1"/>
  <c r="AV163" i="9" s="1"/>
  <c r="BY167" i="8"/>
  <c r="DH167" i="8" s="1"/>
  <c r="EP167" i="8" s="1"/>
  <c r="AQ167" i="8" s="1"/>
  <c r="AU163" i="9" s="1"/>
  <c r="BX167" i="8"/>
  <c r="DG167" i="8" s="1"/>
  <c r="EO167" i="8" s="1"/>
  <c r="AP167" i="8" s="1"/>
  <c r="AT163" i="9" s="1"/>
  <c r="BW167" i="8"/>
  <c r="DF167" i="8" s="1"/>
  <c r="BV167" i="8"/>
  <c r="CW166" i="8"/>
  <c r="EF166" i="8" s="1"/>
  <c r="FN166" i="8" s="1"/>
  <c r="BO166" i="8" s="1"/>
  <c r="CV166" i="8"/>
  <c r="EE166" i="8" s="1"/>
  <c r="FM166" i="8" s="1"/>
  <c r="BN166" i="8" s="1"/>
  <c r="CU166" i="8"/>
  <c r="ED166" i="8" s="1"/>
  <c r="FL166" i="8" s="1"/>
  <c r="BM166" i="8" s="1"/>
  <c r="CT166" i="8"/>
  <c r="EC166" i="8" s="1"/>
  <c r="FK166" i="8" s="1"/>
  <c r="BL166" i="8" s="1"/>
  <c r="CS166" i="8"/>
  <c r="EB166" i="8" s="1"/>
  <c r="FJ166" i="8" s="1"/>
  <c r="BK166" i="8" s="1"/>
  <c r="CR166" i="8"/>
  <c r="EA166" i="8" s="1"/>
  <c r="FI166" i="8" s="1"/>
  <c r="BJ166" i="8" s="1"/>
  <c r="CQ166" i="8"/>
  <c r="DZ166" i="8" s="1"/>
  <c r="FH166" i="8" s="1"/>
  <c r="BI166" i="8" s="1"/>
  <c r="CP166" i="8"/>
  <c r="DY166" i="8" s="1"/>
  <c r="FG166" i="8" s="1"/>
  <c r="BH166" i="8" s="1"/>
  <c r="CO166" i="8"/>
  <c r="DX166" i="8" s="1"/>
  <c r="FF166" i="8" s="1"/>
  <c r="BG166" i="8" s="1"/>
  <c r="CN166" i="8"/>
  <c r="DW166" i="8" s="1"/>
  <c r="FE166" i="8" s="1"/>
  <c r="BF166" i="8" s="1"/>
  <c r="BJ162" i="9" s="1"/>
  <c r="CM166" i="8"/>
  <c r="DV166" i="8" s="1"/>
  <c r="FD166" i="8" s="1"/>
  <c r="BE166" i="8" s="1"/>
  <c r="BI162" i="9" s="1"/>
  <c r="CL166" i="8"/>
  <c r="DU166" i="8" s="1"/>
  <c r="FC166" i="8" s="1"/>
  <c r="BD166" i="8" s="1"/>
  <c r="BH162" i="9" s="1"/>
  <c r="CK166" i="8"/>
  <c r="DT166" i="8" s="1"/>
  <c r="FB166" i="8" s="1"/>
  <c r="CJ166" i="8"/>
  <c r="DS166" i="8" s="1"/>
  <c r="FA166" i="8" s="1"/>
  <c r="CI166" i="8"/>
  <c r="DR166" i="8" s="1"/>
  <c r="EZ166" i="8" s="1"/>
  <c r="BA166" i="8" s="1"/>
  <c r="BE162" i="9" s="1"/>
  <c r="CH166" i="8"/>
  <c r="DQ166" i="8" s="1"/>
  <c r="EY166" i="8" s="1"/>
  <c r="AZ166" i="8" s="1"/>
  <c r="BD162" i="9" s="1"/>
  <c r="CG166" i="8"/>
  <c r="DP166" i="8" s="1"/>
  <c r="EX166" i="8" s="1"/>
  <c r="AY166" i="8" s="1"/>
  <c r="BC162" i="9" s="1"/>
  <c r="CF166" i="8"/>
  <c r="DO166" i="8" s="1"/>
  <c r="EW166" i="8" s="1"/>
  <c r="AX166" i="8" s="1"/>
  <c r="BB162" i="9" s="1"/>
  <c r="CE166" i="8"/>
  <c r="DN166" i="8" s="1"/>
  <c r="EV166" i="8" s="1"/>
  <c r="AW166" i="8" s="1"/>
  <c r="BA162" i="9" s="1"/>
  <c r="CD166" i="8"/>
  <c r="DM166" i="8" s="1"/>
  <c r="EU166" i="8" s="1"/>
  <c r="AV166" i="8" s="1"/>
  <c r="AZ162" i="9" s="1"/>
  <c r="CC166" i="8"/>
  <c r="DL166" i="8" s="1"/>
  <c r="ET166" i="8" s="1"/>
  <c r="AU166" i="8" s="1"/>
  <c r="AY162" i="9" s="1"/>
  <c r="CB166" i="8"/>
  <c r="DK166" i="8" s="1"/>
  <c r="ES166" i="8" s="1"/>
  <c r="AT166" i="8" s="1"/>
  <c r="AX162" i="9" s="1"/>
  <c r="CA166" i="8"/>
  <c r="DJ166" i="8" s="1"/>
  <c r="ER166" i="8" s="1"/>
  <c r="AS166" i="8" s="1"/>
  <c r="AW162" i="9" s="1"/>
  <c r="BZ166" i="8"/>
  <c r="DI166" i="8" s="1"/>
  <c r="EQ166" i="8" s="1"/>
  <c r="AR166" i="8" s="1"/>
  <c r="AV162" i="9" s="1"/>
  <c r="BY166" i="8"/>
  <c r="BX166" i="8"/>
  <c r="DG166" i="8" s="1"/>
  <c r="EO166" i="8" s="1"/>
  <c r="AP166" i="8" s="1"/>
  <c r="AT162" i="9" s="1"/>
  <c r="BW166" i="8"/>
  <c r="DF166" i="8" s="1"/>
  <c r="EN166" i="8" s="1"/>
  <c r="AO166" i="8" s="1"/>
  <c r="AS162" i="9" s="1"/>
  <c r="BV166" i="8"/>
  <c r="DE166" i="8" s="1"/>
  <c r="EM166" i="8" s="1"/>
  <c r="CW165" i="8"/>
  <c r="EF165" i="8" s="1"/>
  <c r="FN165" i="8" s="1"/>
  <c r="BO165" i="8" s="1"/>
  <c r="CV165" i="8"/>
  <c r="EE165" i="8" s="1"/>
  <c r="FM165" i="8" s="1"/>
  <c r="CU165" i="8"/>
  <c r="ED165" i="8" s="1"/>
  <c r="FL165" i="8" s="1"/>
  <c r="CT165" i="8"/>
  <c r="EC165" i="8" s="1"/>
  <c r="FK165" i="8" s="1"/>
  <c r="BL165" i="8" s="1"/>
  <c r="CS165" i="8"/>
  <c r="EB165" i="8" s="1"/>
  <c r="FJ165" i="8" s="1"/>
  <c r="BK165" i="8" s="1"/>
  <c r="CR165" i="8"/>
  <c r="EA165" i="8" s="1"/>
  <c r="FI165" i="8" s="1"/>
  <c r="BJ165" i="8" s="1"/>
  <c r="CQ165" i="8"/>
  <c r="DZ165" i="8" s="1"/>
  <c r="FH165" i="8" s="1"/>
  <c r="BI165" i="8" s="1"/>
  <c r="CP165" i="8"/>
  <c r="DY165" i="8" s="1"/>
  <c r="FG165" i="8" s="1"/>
  <c r="BH165" i="8" s="1"/>
  <c r="CO165" i="8"/>
  <c r="DX165" i="8" s="1"/>
  <c r="FF165" i="8" s="1"/>
  <c r="BG165" i="8" s="1"/>
  <c r="CN165" i="8"/>
  <c r="DW165" i="8" s="1"/>
  <c r="FE165" i="8" s="1"/>
  <c r="BF165" i="8" s="1"/>
  <c r="BJ161" i="9" s="1"/>
  <c r="CM165" i="8"/>
  <c r="DV165" i="8" s="1"/>
  <c r="FD165" i="8" s="1"/>
  <c r="BE165" i="8" s="1"/>
  <c r="BI161" i="9" s="1"/>
  <c r="CL165" i="8"/>
  <c r="DU165" i="8" s="1"/>
  <c r="FC165" i="8" s="1"/>
  <c r="BD165" i="8" s="1"/>
  <c r="BH161" i="9" s="1"/>
  <c r="CK165" i="8"/>
  <c r="DT165" i="8" s="1"/>
  <c r="FB165" i="8" s="1"/>
  <c r="BC165" i="8" s="1"/>
  <c r="BG161" i="9" s="1"/>
  <c r="CJ165" i="8"/>
  <c r="DS165" i="8" s="1"/>
  <c r="FA165" i="8" s="1"/>
  <c r="CI165" i="8"/>
  <c r="DR165" i="8" s="1"/>
  <c r="EZ165" i="8" s="1"/>
  <c r="BA165" i="8" s="1"/>
  <c r="BE161" i="9" s="1"/>
  <c r="CH165" i="8"/>
  <c r="DQ165" i="8" s="1"/>
  <c r="EY165" i="8" s="1"/>
  <c r="AZ165" i="8" s="1"/>
  <c r="BD161" i="9" s="1"/>
  <c r="CG165" i="8"/>
  <c r="DP165" i="8" s="1"/>
  <c r="EX165" i="8" s="1"/>
  <c r="AY165" i="8" s="1"/>
  <c r="BC161" i="9" s="1"/>
  <c r="CF165" i="8"/>
  <c r="DO165" i="8" s="1"/>
  <c r="EW165" i="8" s="1"/>
  <c r="AX165" i="8" s="1"/>
  <c r="BB161" i="9" s="1"/>
  <c r="CE165" i="8"/>
  <c r="DN165" i="8" s="1"/>
  <c r="EV165" i="8" s="1"/>
  <c r="AW165" i="8" s="1"/>
  <c r="BA161" i="9" s="1"/>
  <c r="CD165" i="8"/>
  <c r="DM165" i="8" s="1"/>
  <c r="EU165" i="8" s="1"/>
  <c r="AV165" i="8" s="1"/>
  <c r="AZ161" i="9" s="1"/>
  <c r="CC165" i="8"/>
  <c r="DL165" i="8" s="1"/>
  <c r="ET165" i="8" s="1"/>
  <c r="AU165" i="8" s="1"/>
  <c r="AY161" i="9" s="1"/>
  <c r="CB165" i="8"/>
  <c r="DK165" i="8" s="1"/>
  <c r="ES165" i="8" s="1"/>
  <c r="AT165" i="8" s="1"/>
  <c r="AX161" i="9" s="1"/>
  <c r="CA165" i="8"/>
  <c r="DJ165" i="8" s="1"/>
  <c r="ER165" i="8" s="1"/>
  <c r="AS165" i="8" s="1"/>
  <c r="AW161" i="9" s="1"/>
  <c r="BZ165" i="8"/>
  <c r="DI165" i="8" s="1"/>
  <c r="EQ165" i="8" s="1"/>
  <c r="AR165" i="8" s="1"/>
  <c r="AV161" i="9" s="1"/>
  <c r="BY165" i="8"/>
  <c r="DH165" i="8" s="1"/>
  <c r="EP165" i="8" s="1"/>
  <c r="AQ165" i="8" s="1"/>
  <c r="AU161" i="9" s="1"/>
  <c r="BX165" i="8"/>
  <c r="DG165" i="8" s="1"/>
  <c r="EO165" i="8" s="1"/>
  <c r="AP165" i="8" s="1"/>
  <c r="AT161" i="9" s="1"/>
  <c r="BW165" i="8"/>
  <c r="DF165" i="8" s="1"/>
  <c r="EN165" i="8" s="1"/>
  <c r="AO165" i="8" s="1"/>
  <c r="AS161" i="9" s="1"/>
  <c r="BV165" i="8"/>
  <c r="CW164" i="8"/>
  <c r="EF164" i="8" s="1"/>
  <c r="FN164" i="8" s="1"/>
  <c r="BO164" i="8" s="1"/>
  <c r="CV164" i="8"/>
  <c r="EE164" i="8" s="1"/>
  <c r="FM164" i="8" s="1"/>
  <c r="BN164" i="8" s="1"/>
  <c r="CU164" i="8"/>
  <c r="ED164" i="8"/>
  <c r="FL164" i="8" s="1"/>
  <c r="BM164" i="8" s="1"/>
  <c r="CT164" i="8"/>
  <c r="EC164" i="8" s="1"/>
  <c r="FK164" i="8" s="1"/>
  <c r="CS164" i="8"/>
  <c r="EB164" i="8" s="1"/>
  <c r="FJ164" i="8" s="1"/>
  <c r="BK164" i="8" s="1"/>
  <c r="CR164" i="8"/>
  <c r="EA164" i="8" s="1"/>
  <c r="FI164" i="8" s="1"/>
  <c r="BJ164" i="8" s="1"/>
  <c r="CQ164" i="8"/>
  <c r="DZ164" i="8" s="1"/>
  <c r="FH164" i="8" s="1"/>
  <c r="BI164" i="8" s="1"/>
  <c r="CP164" i="8"/>
  <c r="DY164" i="8" s="1"/>
  <c r="FG164" i="8" s="1"/>
  <c r="BH164" i="8" s="1"/>
  <c r="CO164" i="8"/>
  <c r="DX164" i="8" s="1"/>
  <c r="FF164" i="8" s="1"/>
  <c r="BG164" i="8" s="1"/>
  <c r="CN164" i="8"/>
  <c r="DW164" i="8" s="1"/>
  <c r="FE164" i="8" s="1"/>
  <c r="BF164" i="8" s="1"/>
  <c r="BJ160" i="9" s="1"/>
  <c r="CM164" i="8"/>
  <c r="DV164" i="8" s="1"/>
  <c r="FD164" i="8" s="1"/>
  <c r="BE164" i="8" s="1"/>
  <c r="BI160" i="9" s="1"/>
  <c r="CL164" i="8"/>
  <c r="DU164" i="8" s="1"/>
  <c r="FC164" i="8" s="1"/>
  <c r="CK164" i="8"/>
  <c r="DT164" i="8" s="1"/>
  <c r="FB164" i="8" s="1"/>
  <c r="BC164" i="8" s="1"/>
  <c r="BG160" i="9" s="1"/>
  <c r="CJ164" i="8"/>
  <c r="DS164" i="8" s="1"/>
  <c r="FA164" i="8" s="1"/>
  <c r="BB164" i="8" s="1"/>
  <c r="BF160" i="9" s="1"/>
  <c r="CI164" i="8"/>
  <c r="DR164" i="8" s="1"/>
  <c r="EZ164" i="8" s="1"/>
  <c r="BA164" i="8" s="1"/>
  <c r="BE160" i="9" s="1"/>
  <c r="CH164" i="8"/>
  <c r="DQ164" i="8" s="1"/>
  <c r="EY164" i="8" s="1"/>
  <c r="AZ164" i="8" s="1"/>
  <c r="BD160" i="9" s="1"/>
  <c r="CG164" i="8"/>
  <c r="CF164" i="8"/>
  <c r="DO164" i="8" s="1"/>
  <c r="EW164" i="8" s="1"/>
  <c r="AX164" i="8" s="1"/>
  <c r="BB160" i="9" s="1"/>
  <c r="CE164" i="8"/>
  <c r="DN164" i="8"/>
  <c r="EV164" i="8" s="1"/>
  <c r="AW164" i="8" s="1"/>
  <c r="BA160" i="9" s="1"/>
  <c r="CD164" i="8"/>
  <c r="DM164" i="8" s="1"/>
  <c r="EU164" i="8" s="1"/>
  <c r="AV164" i="8" s="1"/>
  <c r="AZ160" i="9" s="1"/>
  <c r="CC164" i="8"/>
  <c r="DL164" i="8" s="1"/>
  <c r="ET164" i="8" s="1"/>
  <c r="AU164" i="8" s="1"/>
  <c r="AY160" i="9" s="1"/>
  <c r="CB164" i="8"/>
  <c r="DK164" i="8" s="1"/>
  <c r="ES164" i="8" s="1"/>
  <c r="AT164" i="8" s="1"/>
  <c r="AX160" i="9" s="1"/>
  <c r="CA164" i="8"/>
  <c r="DJ164" i="8" s="1"/>
  <c r="ER164" i="8" s="1"/>
  <c r="AS164" i="8" s="1"/>
  <c r="AW160" i="9" s="1"/>
  <c r="BZ164" i="8"/>
  <c r="DI164" i="8" s="1"/>
  <c r="EQ164" i="8" s="1"/>
  <c r="AR164" i="8" s="1"/>
  <c r="AV160" i="9" s="1"/>
  <c r="BY164" i="8"/>
  <c r="DH164" i="8" s="1"/>
  <c r="EP164" i="8" s="1"/>
  <c r="AQ164" i="8" s="1"/>
  <c r="AU160" i="9" s="1"/>
  <c r="BX164" i="8"/>
  <c r="DG164" i="8" s="1"/>
  <c r="EO164" i="8" s="1"/>
  <c r="AP164" i="8" s="1"/>
  <c r="AT160" i="9" s="1"/>
  <c r="BW164" i="8"/>
  <c r="BV164" i="8"/>
  <c r="DE164" i="8" s="1"/>
  <c r="EM164" i="8" s="1"/>
  <c r="AN164" i="8" s="1"/>
  <c r="AR160" i="9" s="1"/>
  <c r="CW163" i="8"/>
  <c r="EF163" i="8" s="1"/>
  <c r="FN163" i="8" s="1"/>
  <c r="BO163" i="8" s="1"/>
  <c r="CV163" i="8"/>
  <c r="EE163" i="8" s="1"/>
  <c r="FM163" i="8" s="1"/>
  <c r="BN163" i="8" s="1"/>
  <c r="CU163" i="8"/>
  <c r="ED163" i="8" s="1"/>
  <c r="FL163" i="8" s="1"/>
  <c r="BM163" i="8" s="1"/>
  <c r="CT163" i="8"/>
  <c r="EC163" i="8" s="1"/>
  <c r="FK163" i="8" s="1"/>
  <c r="CS163" i="8"/>
  <c r="EB163" i="8" s="1"/>
  <c r="FJ163" i="8" s="1"/>
  <c r="BK163" i="8" s="1"/>
  <c r="CR163" i="8"/>
  <c r="EA163" i="8" s="1"/>
  <c r="FI163" i="8" s="1"/>
  <c r="CQ163" i="8"/>
  <c r="DZ163" i="8" s="1"/>
  <c r="FH163" i="8" s="1"/>
  <c r="BI163" i="8" s="1"/>
  <c r="CP163" i="8"/>
  <c r="DY163" i="8" s="1"/>
  <c r="FG163" i="8" s="1"/>
  <c r="BH163" i="8" s="1"/>
  <c r="CO163" i="8"/>
  <c r="DX163" i="8" s="1"/>
  <c r="FF163" i="8" s="1"/>
  <c r="BG163" i="8" s="1"/>
  <c r="CN163" i="8"/>
  <c r="DW163" i="8" s="1"/>
  <c r="FE163" i="8" s="1"/>
  <c r="BF163" i="8" s="1"/>
  <c r="BJ159" i="9" s="1"/>
  <c r="CM163" i="8"/>
  <c r="DV163" i="8" s="1"/>
  <c r="FD163" i="8" s="1"/>
  <c r="BE163" i="8" s="1"/>
  <c r="BI159" i="9" s="1"/>
  <c r="CL163" i="8"/>
  <c r="DU163" i="8" s="1"/>
  <c r="FC163" i="8" s="1"/>
  <c r="BD163" i="8" s="1"/>
  <c r="BH159" i="9" s="1"/>
  <c r="CK163" i="8"/>
  <c r="DT163" i="8" s="1"/>
  <c r="FB163" i="8" s="1"/>
  <c r="CJ163" i="8"/>
  <c r="DS163" i="8" s="1"/>
  <c r="FA163" i="8" s="1"/>
  <c r="BB163" i="8" s="1"/>
  <c r="BF159" i="9" s="1"/>
  <c r="CI163" i="8"/>
  <c r="DR163" i="8" s="1"/>
  <c r="EZ163" i="8" s="1"/>
  <c r="BA163" i="8" s="1"/>
  <c r="BE159" i="9" s="1"/>
  <c r="CH163" i="8"/>
  <c r="DQ163" i="8" s="1"/>
  <c r="EY163" i="8" s="1"/>
  <c r="AZ163" i="8" s="1"/>
  <c r="BD159" i="9" s="1"/>
  <c r="CG163" i="8"/>
  <c r="DP163" i="8" s="1"/>
  <c r="EX163" i="8" s="1"/>
  <c r="AY163" i="8" s="1"/>
  <c r="BC159" i="9" s="1"/>
  <c r="CF163" i="8"/>
  <c r="DO163" i="8" s="1"/>
  <c r="EW163" i="8" s="1"/>
  <c r="AX163" i="8" s="1"/>
  <c r="BB159" i="9" s="1"/>
  <c r="CE163" i="8"/>
  <c r="DN163" i="8" s="1"/>
  <c r="EV163" i="8" s="1"/>
  <c r="AW163" i="8" s="1"/>
  <c r="BA159" i="9" s="1"/>
  <c r="CD163" i="8"/>
  <c r="DM163" i="8" s="1"/>
  <c r="EU163" i="8" s="1"/>
  <c r="AV163" i="8" s="1"/>
  <c r="AZ159" i="9" s="1"/>
  <c r="CC163" i="8"/>
  <c r="DL163" i="8" s="1"/>
  <c r="CB163" i="8"/>
  <c r="DK163" i="8" s="1"/>
  <c r="ES163" i="8" s="1"/>
  <c r="AT163" i="8" s="1"/>
  <c r="AX159" i="9" s="1"/>
  <c r="CA163" i="8"/>
  <c r="DJ163" i="8" s="1"/>
  <c r="ER163" i="8" s="1"/>
  <c r="AS163" i="8" s="1"/>
  <c r="AW159" i="9" s="1"/>
  <c r="BZ163" i="8"/>
  <c r="DI163" i="8" s="1"/>
  <c r="EQ163" i="8" s="1"/>
  <c r="AR163" i="8" s="1"/>
  <c r="AV159" i="9" s="1"/>
  <c r="BY163" i="8"/>
  <c r="DH163" i="8" s="1"/>
  <c r="EP163" i="8" s="1"/>
  <c r="AQ163" i="8" s="1"/>
  <c r="AU159" i="9" s="1"/>
  <c r="BX163" i="8"/>
  <c r="DG163" i="8" s="1"/>
  <c r="EO163" i="8" s="1"/>
  <c r="BW163" i="8"/>
  <c r="DF163" i="8" s="1"/>
  <c r="EN163" i="8" s="1"/>
  <c r="AO163" i="8" s="1"/>
  <c r="AS159" i="9" s="1"/>
  <c r="BV163" i="8"/>
  <c r="CW162" i="8"/>
  <c r="EF162" i="8" s="1"/>
  <c r="FN162" i="8" s="1"/>
  <c r="BO162" i="8" s="1"/>
  <c r="CV162" i="8"/>
  <c r="EE162" i="8" s="1"/>
  <c r="FM162" i="8" s="1"/>
  <c r="BN162" i="8" s="1"/>
  <c r="CU162" i="8"/>
  <c r="ED162" i="8" s="1"/>
  <c r="FL162" i="8" s="1"/>
  <c r="BM162" i="8" s="1"/>
  <c r="CT162" i="8"/>
  <c r="EC162" i="8" s="1"/>
  <c r="FK162" i="8" s="1"/>
  <c r="BL162" i="8" s="1"/>
  <c r="CS162" i="8"/>
  <c r="EB162" i="8" s="1"/>
  <c r="FJ162" i="8" s="1"/>
  <c r="BK162" i="8" s="1"/>
  <c r="CR162" i="8"/>
  <c r="EA162" i="8" s="1"/>
  <c r="CQ162" i="8"/>
  <c r="DZ162" i="8" s="1"/>
  <c r="FH162" i="8" s="1"/>
  <c r="BI162" i="8" s="1"/>
  <c r="CP162" i="8"/>
  <c r="DY162" i="8" s="1"/>
  <c r="FG162" i="8" s="1"/>
  <c r="CO162" i="8"/>
  <c r="DX162" i="8" s="1"/>
  <c r="FF162" i="8" s="1"/>
  <c r="BG162" i="8" s="1"/>
  <c r="CN162" i="8"/>
  <c r="DW162" i="8" s="1"/>
  <c r="FE162" i="8" s="1"/>
  <c r="BF162" i="8" s="1"/>
  <c r="BJ158" i="9" s="1"/>
  <c r="CM162" i="8"/>
  <c r="DV162" i="8" s="1"/>
  <c r="FD162" i="8" s="1"/>
  <c r="BE162" i="8" s="1"/>
  <c r="BI158" i="9" s="1"/>
  <c r="CL162" i="8"/>
  <c r="DU162" i="8" s="1"/>
  <c r="FC162" i="8" s="1"/>
  <c r="BD162" i="8" s="1"/>
  <c r="BH158" i="9" s="1"/>
  <c r="CK162" i="8"/>
  <c r="DT162" i="8" s="1"/>
  <c r="FB162" i="8" s="1"/>
  <c r="BC162" i="8" s="1"/>
  <c r="BG158" i="9" s="1"/>
  <c r="CJ162" i="8"/>
  <c r="DS162" i="8" s="1"/>
  <c r="FA162" i="8" s="1"/>
  <c r="BB162" i="8" s="1"/>
  <c r="BF158" i="9" s="1"/>
  <c r="CI162" i="8"/>
  <c r="DR162" i="8" s="1"/>
  <c r="EZ162" i="8" s="1"/>
  <c r="BA162" i="8" s="1"/>
  <c r="BE158" i="9" s="1"/>
  <c r="CH162" i="8"/>
  <c r="DQ162" i="8" s="1"/>
  <c r="EY162" i="8" s="1"/>
  <c r="AZ162" i="8" s="1"/>
  <c r="BD158" i="9" s="1"/>
  <c r="CG162" i="8"/>
  <c r="DP162" i="8" s="1"/>
  <c r="EX162" i="8" s="1"/>
  <c r="AY162" i="8" s="1"/>
  <c r="BC158" i="9" s="1"/>
  <c r="CF162" i="8"/>
  <c r="DO162" i="8" s="1"/>
  <c r="EW162" i="8" s="1"/>
  <c r="AX162" i="8" s="1"/>
  <c r="BB158" i="9" s="1"/>
  <c r="CE162" i="8"/>
  <c r="DN162" i="8" s="1"/>
  <c r="EV162" i="8" s="1"/>
  <c r="AW162" i="8" s="1"/>
  <c r="BA158" i="9" s="1"/>
  <c r="CD162" i="8"/>
  <c r="DM162" i="8" s="1"/>
  <c r="EU162" i="8" s="1"/>
  <c r="CC162" i="8"/>
  <c r="DL162" i="8" s="1"/>
  <c r="ET162" i="8" s="1"/>
  <c r="AU162" i="8" s="1"/>
  <c r="AY158" i="9" s="1"/>
  <c r="CB162" i="8"/>
  <c r="DK162" i="8" s="1"/>
  <c r="ES162" i="8" s="1"/>
  <c r="AT162" i="8" s="1"/>
  <c r="AX158" i="9" s="1"/>
  <c r="CA162" i="8"/>
  <c r="DJ162" i="8" s="1"/>
  <c r="ER162" i="8" s="1"/>
  <c r="AS162" i="8" s="1"/>
  <c r="AW158" i="9" s="1"/>
  <c r="BZ162" i="8"/>
  <c r="DI162" i="8" s="1"/>
  <c r="EQ162" i="8" s="1"/>
  <c r="AR162" i="8" s="1"/>
  <c r="AV158" i="9" s="1"/>
  <c r="BY162" i="8"/>
  <c r="DH162" i="8" s="1"/>
  <c r="EP162" i="8" s="1"/>
  <c r="AQ162" i="8" s="1"/>
  <c r="AU158" i="9" s="1"/>
  <c r="BX162" i="8"/>
  <c r="DG162" i="8" s="1"/>
  <c r="EO162" i="8" s="1"/>
  <c r="AP162" i="8" s="1"/>
  <c r="AT158" i="9" s="1"/>
  <c r="BW162" i="8"/>
  <c r="DF162" i="8" s="1"/>
  <c r="EN162" i="8" s="1"/>
  <c r="AO162" i="8" s="1"/>
  <c r="AS158" i="9" s="1"/>
  <c r="BV162" i="8"/>
  <c r="DE162" i="8" s="1"/>
  <c r="CW161" i="8"/>
  <c r="EF161" i="8" s="1"/>
  <c r="FN161" i="8" s="1"/>
  <c r="BO161" i="8" s="1"/>
  <c r="CV161" i="8"/>
  <c r="EE161" i="8" s="1"/>
  <c r="FM161" i="8" s="1"/>
  <c r="BN161" i="8" s="1"/>
  <c r="CU161" i="8"/>
  <c r="ED161" i="8" s="1"/>
  <c r="FL161" i="8" s="1"/>
  <c r="CT161" i="8"/>
  <c r="EC161" i="8" s="1"/>
  <c r="FK161" i="8" s="1"/>
  <c r="BL161" i="8" s="1"/>
  <c r="CS161" i="8"/>
  <c r="EB161" i="8" s="1"/>
  <c r="FJ161" i="8" s="1"/>
  <c r="BK161" i="8" s="1"/>
  <c r="CR161" i="8"/>
  <c r="EA161" i="8" s="1"/>
  <c r="FI161" i="8" s="1"/>
  <c r="BJ161" i="8" s="1"/>
  <c r="CQ161" i="8"/>
  <c r="DZ161" i="8" s="1"/>
  <c r="FH161" i="8" s="1"/>
  <c r="BI161" i="8" s="1"/>
  <c r="CP161" i="8"/>
  <c r="DY161" i="8" s="1"/>
  <c r="FG161" i="8" s="1"/>
  <c r="BH161" i="8" s="1"/>
  <c r="CO161" i="8"/>
  <c r="DX161" i="8" s="1"/>
  <c r="FF161" i="8" s="1"/>
  <c r="BG161" i="8" s="1"/>
  <c r="CN161" i="8"/>
  <c r="DW161" i="8" s="1"/>
  <c r="FE161" i="8" s="1"/>
  <c r="BF161" i="8" s="1"/>
  <c r="BJ157" i="9" s="1"/>
  <c r="CM161" i="8"/>
  <c r="DV161" i="8" s="1"/>
  <c r="FD161" i="8" s="1"/>
  <c r="BE161" i="8" s="1"/>
  <c r="BI157" i="9" s="1"/>
  <c r="CL161" i="8"/>
  <c r="DU161" i="8" s="1"/>
  <c r="FC161" i="8" s="1"/>
  <c r="BD161" i="8" s="1"/>
  <c r="BH157" i="9" s="1"/>
  <c r="CK161" i="8"/>
  <c r="DT161" i="8" s="1"/>
  <c r="FB161" i="8" s="1"/>
  <c r="BC161" i="8" s="1"/>
  <c r="BG157" i="9" s="1"/>
  <c r="CJ161" i="8"/>
  <c r="DS161" i="8" s="1"/>
  <c r="FA161" i="8" s="1"/>
  <c r="CI161" i="8"/>
  <c r="DR161" i="8" s="1"/>
  <c r="EZ161" i="8" s="1"/>
  <c r="BA161" i="8" s="1"/>
  <c r="BE157" i="9" s="1"/>
  <c r="CH161" i="8"/>
  <c r="DQ161" i="8" s="1"/>
  <c r="EY161" i="8" s="1"/>
  <c r="AZ161" i="8" s="1"/>
  <c r="BD157" i="9" s="1"/>
  <c r="CG161" i="8"/>
  <c r="DP161" i="8" s="1"/>
  <c r="EX161" i="8" s="1"/>
  <c r="AY161" i="8" s="1"/>
  <c r="BC157" i="9" s="1"/>
  <c r="CF161" i="8"/>
  <c r="DO161" i="8" s="1"/>
  <c r="EW161" i="8" s="1"/>
  <c r="CE161" i="8"/>
  <c r="DN161" i="8" s="1"/>
  <c r="EV161" i="8" s="1"/>
  <c r="AW161" i="8" s="1"/>
  <c r="BA157" i="9" s="1"/>
  <c r="CD161" i="8"/>
  <c r="DM161" i="8" s="1"/>
  <c r="EU161" i="8" s="1"/>
  <c r="AV161" i="8" s="1"/>
  <c r="AZ157" i="9" s="1"/>
  <c r="CC161" i="8"/>
  <c r="DL161" i="8" s="1"/>
  <c r="ET161" i="8" s="1"/>
  <c r="CB161" i="8"/>
  <c r="DK161" i="8" s="1"/>
  <c r="ES161" i="8" s="1"/>
  <c r="AT161" i="8" s="1"/>
  <c r="AX157" i="9" s="1"/>
  <c r="CA161" i="8"/>
  <c r="DJ161" i="8" s="1"/>
  <c r="ER161" i="8" s="1"/>
  <c r="AS161" i="8" s="1"/>
  <c r="AW157" i="9" s="1"/>
  <c r="BZ161" i="8"/>
  <c r="DI161" i="8" s="1"/>
  <c r="EQ161" i="8" s="1"/>
  <c r="AR161" i="8" s="1"/>
  <c r="AV157" i="9" s="1"/>
  <c r="BY161" i="8"/>
  <c r="DH161" i="8" s="1"/>
  <c r="EP161" i="8" s="1"/>
  <c r="AQ161" i="8" s="1"/>
  <c r="AU157" i="9" s="1"/>
  <c r="BX161" i="8"/>
  <c r="DG161" i="8" s="1"/>
  <c r="EO161" i="8" s="1"/>
  <c r="AP161" i="8" s="1"/>
  <c r="AT157" i="9" s="1"/>
  <c r="BW161" i="8"/>
  <c r="BV161" i="8"/>
  <c r="DE161" i="8" s="1"/>
  <c r="EM161" i="8" s="1"/>
  <c r="CW160" i="8"/>
  <c r="EF160" i="8" s="1"/>
  <c r="FN160" i="8" s="1"/>
  <c r="BO160" i="8" s="1"/>
  <c r="CV160" i="8"/>
  <c r="EE160" i="8" s="1"/>
  <c r="FM160" i="8" s="1"/>
  <c r="BN160" i="8" s="1"/>
  <c r="CU160" i="8"/>
  <c r="ED160" i="8" s="1"/>
  <c r="FL160" i="8" s="1"/>
  <c r="BM160" i="8" s="1"/>
  <c r="CT160" i="8"/>
  <c r="EC160" i="8"/>
  <c r="FK160" i="8" s="1"/>
  <c r="BL160" i="8" s="1"/>
  <c r="CS160" i="8"/>
  <c r="EB160" i="8"/>
  <c r="FJ160" i="8" s="1"/>
  <c r="BK160" i="8" s="1"/>
  <c r="CR160" i="8"/>
  <c r="EA160" i="8" s="1"/>
  <c r="FI160" i="8" s="1"/>
  <c r="BJ160" i="8" s="1"/>
  <c r="CQ160" i="8"/>
  <c r="DZ160" i="8"/>
  <c r="FH160" i="8" s="1"/>
  <c r="CP160" i="8"/>
  <c r="DY160" i="8" s="1"/>
  <c r="FG160" i="8" s="1"/>
  <c r="BH160" i="8" s="1"/>
  <c r="CO160" i="8"/>
  <c r="DX160" i="8" s="1"/>
  <c r="FF160" i="8" s="1"/>
  <c r="CN160" i="8"/>
  <c r="DW160" i="8" s="1"/>
  <c r="FE160" i="8" s="1"/>
  <c r="BF160" i="8" s="1"/>
  <c r="BJ156" i="9" s="1"/>
  <c r="CM160" i="8"/>
  <c r="DV160" i="8" s="1"/>
  <c r="FD160" i="8" s="1"/>
  <c r="CL160" i="8"/>
  <c r="DU160" i="8" s="1"/>
  <c r="FC160" i="8" s="1"/>
  <c r="BD160" i="8" s="1"/>
  <c r="BH156" i="9" s="1"/>
  <c r="CK160" i="8"/>
  <c r="DT160" i="8" s="1"/>
  <c r="FB160" i="8" s="1"/>
  <c r="BC160" i="8" s="1"/>
  <c r="BG156" i="9" s="1"/>
  <c r="CJ160" i="8"/>
  <c r="DS160" i="8" s="1"/>
  <c r="FA160" i="8" s="1"/>
  <c r="BB160" i="8" s="1"/>
  <c r="BF156" i="9" s="1"/>
  <c r="CI160" i="8"/>
  <c r="DR160" i="8" s="1"/>
  <c r="EZ160" i="8" s="1"/>
  <c r="BA160" i="8" s="1"/>
  <c r="BE156" i="9" s="1"/>
  <c r="CH160" i="8"/>
  <c r="DQ160" i="8" s="1"/>
  <c r="EY160" i="8" s="1"/>
  <c r="AZ160" i="8" s="1"/>
  <c r="BD156" i="9" s="1"/>
  <c r="CG160" i="8"/>
  <c r="DP160" i="8" s="1"/>
  <c r="EX160" i="8" s="1"/>
  <c r="AY160" i="8" s="1"/>
  <c r="BC156" i="9" s="1"/>
  <c r="CF160" i="8"/>
  <c r="DO160" i="8" s="1"/>
  <c r="EW160" i="8" s="1"/>
  <c r="AX160" i="8" s="1"/>
  <c r="BB156" i="9" s="1"/>
  <c r="CE160" i="8"/>
  <c r="DN160" i="8" s="1"/>
  <c r="EV160" i="8" s="1"/>
  <c r="AW160" i="8" s="1"/>
  <c r="BA156" i="9" s="1"/>
  <c r="CD160" i="8"/>
  <c r="DM160" i="8" s="1"/>
  <c r="EU160" i="8" s="1"/>
  <c r="AV160" i="8" s="1"/>
  <c r="AZ156" i="9" s="1"/>
  <c r="CC160" i="8"/>
  <c r="DL160" i="8" s="1"/>
  <c r="ET160" i="8" s="1"/>
  <c r="AU160" i="8" s="1"/>
  <c r="AY156" i="9" s="1"/>
  <c r="CB160" i="8"/>
  <c r="DK160" i="8" s="1"/>
  <c r="ES160" i="8" s="1"/>
  <c r="AT160" i="8" s="1"/>
  <c r="AX156" i="9" s="1"/>
  <c r="CA160" i="8"/>
  <c r="DJ160" i="8" s="1"/>
  <c r="ER160" i="8" s="1"/>
  <c r="AS160" i="8" s="1"/>
  <c r="AW156" i="9" s="1"/>
  <c r="BZ160" i="8"/>
  <c r="BY160" i="8"/>
  <c r="DH160" i="8" s="1"/>
  <c r="EP160" i="8" s="1"/>
  <c r="AQ160" i="8" s="1"/>
  <c r="AU156" i="9" s="1"/>
  <c r="BX160" i="8"/>
  <c r="DG160" i="8" s="1"/>
  <c r="EO160" i="8" s="1"/>
  <c r="BW160" i="8"/>
  <c r="DF160" i="8" s="1"/>
  <c r="EN160" i="8" s="1"/>
  <c r="AO160" i="8" s="1"/>
  <c r="AS156" i="9" s="1"/>
  <c r="BV160" i="8"/>
  <c r="DE160" i="8" s="1"/>
  <c r="EM160" i="8" s="1"/>
  <c r="AN160" i="8" s="1"/>
  <c r="AR156" i="9" s="1"/>
  <c r="CW159" i="8"/>
  <c r="EF159" i="8" s="1"/>
  <c r="FN159" i="8" s="1"/>
  <c r="BO159" i="8" s="1"/>
  <c r="CV159" i="8"/>
  <c r="EE159" i="8" s="1"/>
  <c r="FM159" i="8" s="1"/>
  <c r="BN159" i="8" s="1"/>
  <c r="CU159" i="8"/>
  <c r="ED159" i="8" s="1"/>
  <c r="FL159" i="8" s="1"/>
  <c r="BM159" i="8" s="1"/>
  <c r="CT159" i="8"/>
  <c r="EC159" i="8" s="1"/>
  <c r="FK159" i="8" s="1"/>
  <c r="BL159" i="8" s="1"/>
  <c r="CS159" i="8"/>
  <c r="EB159" i="8" s="1"/>
  <c r="FJ159" i="8" s="1"/>
  <c r="BK159" i="8" s="1"/>
  <c r="CR159" i="8"/>
  <c r="EA159" i="8" s="1"/>
  <c r="FI159" i="8" s="1"/>
  <c r="CQ159" i="8"/>
  <c r="DZ159" i="8" s="1"/>
  <c r="FH159" i="8" s="1"/>
  <c r="BI159" i="8" s="1"/>
  <c r="CP159" i="8"/>
  <c r="DY159" i="8" s="1"/>
  <c r="FG159" i="8" s="1"/>
  <c r="BH159" i="8" s="1"/>
  <c r="CO159" i="8"/>
  <c r="DX159" i="8" s="1"/>
  <c r="FF159" i="8" s="1"/>
  <c r="BG159" i="8" s="1"/>
  <c r="CN159" i="8"/>
  <c r="DW159" i="8" s="1"/>
  <c r="FE159" i="8" s="1"/>
  <c r="BF159" i="8" s="1"/>
  <c r="BJ155" i="9" s="1"/>
  <c r="CM159" i="8"/>
  <c r="DV159" i="8" s="1"/>
  <c r="FD159" i="8" s="1"/>
  <c r="BE159" i="8" s="1"/>
  <c r="BI155" i="9" s="1"/>
  <c r="CL159" i="8"/>
  <c r="DU159" i="8" s="1"/>
  <c r="FC159" i="8" s="1"/>
  <c r="BD159" i="8" s="1"/>
  <c r="BH155" i="9" s="1"/>
  <c r="CK159" i="8"/>
  <c r="DT159" i="8" s="1"/>
  <c r="FB159" i="8" s="1"/>
  <c r="BC159" i="8" s="1"/>
  <c r="BG155" i="9" s="1"/>
  <c r="CJ159" i="8"/>
  <c r="DS159" i="8" s="1"/>
  <c r="FA159" i="8" s="1"/>
  <c r="CI159" i="8"/>
  <c r="DR159" i="8" s="1"/>
  <c r="EZ159" i="8" s="1"/>
  <c r="BA159" i="8" s="1"/>
  <c r="BE155" i="9" s="1"/>
  <c r="CH159" i="8"/>
  <c r="DQ159" i="8" s="1"/>
  <c r="EY159" i="8" s="1"/>
  <c r="AZ159" i="8" s="1"/>
  <c r="BD155" i="9" s="1"/>
  <c r="CG159" i="8"/>
  <c r="DP159" i="8" s="1"/>
  <c r="EX159" i="8" s="1"/>
  <c r="AY159" i="8" s="1"/>
  <c r="BC155" i="9" s="1"/>
  <c r="CF159" i="8"/>
  <c r="DO159" i="8" s="1"/>
  <c r="EW159" i="8" s="1"/>
  <c r="AX159" i="8" s="1"/>
  <c r="BB155" i="9" s="1"/>
  <c r="CE159" i="8"/>
  <c r="DN159" i="8" s="1"/>
  <c r="EV159" i="8" s="1"/>
  <c r="AW159" i="8" s="1"/>
  <c r="BA155" i="9" s="1"/>
  <c r="CD159" i="8"/>
  <c r="DM159" i="8" s="1"/>
  <c r="EU159" i="8" s="1"/>
  <c r="CC159" i="8"/>
  <c r="DL159" i="8" s="1"/>
  <c r="ET159" i="8" s="1"/>
  <c r="AU159" i="8" s="1"/>
  <c r="AY155" i="9" s="1"/>
  <c r="CB159" i="8"/>
  <c r="DK159" i="8" s="1"/>
  <c r="ES159" i="8" s="1"/>
  <c r="AT159" i="8" s="1"/>
  <c r="AX155" i="9" s="1"/>
  <c r="CA159" i="8"/>
  <c r="DJ159" i="8" s="1"/>
  <c r="ER159" i="8" s="1"/>
  <c r="AS159" i="8" s="1"/>
  <c r="AW155" i="9" s="1"/>
  <c r="BZ159" i="8"/>
  <c r="DI159" i="8" s="1"/>
  <c r="EQ159" i="8" s="1"/>
  <c r="AR159" i="8" s="1"/>
  <c r="AV155" i="9" s="1"/>
  <c r="BY159" i="8"/>
  <c r="DH159" i="8" s="1"/>
  <c r="EP159" i="8" s="1"/>
  <c r="AQ159" i="8" s="1"/>
  <c r="AU155" i="9" s="1"/>
  <c r="BX159" i="8"/>
  <c r="DG159" i="8" s="1"/>
  <c r="EO159" i="8" s="1"/>
  <c r="BW159" i="8"/>
  <c r="DF159" i="8" s="1"/>
  <c r="EN159" i="8" s="1"/>
  <c r="BV159" i="8"/>
  <c r="CW158" i="8"/>
  <c r="EF158" i="8" s="1"/>
  <c r="FN158" i="8" s="1"/>
  <c r="BO158" i="8" s="1"/>
  <c r="CV158" i="8"/>
  <c r="EE158" i="8" s="1"/>
  <c r="FM158" i="8" s="1"/>
  <c r="BN158" i="8" s="1"/>
  <c r="CU158" i="8"/>
  <c r="ED158" i="8" s="1"/>
  <c r="FL158" i="8" s="1"/>
  <c r="BM158" i="8" s="1"/>
  <c r="CT158" i="8"/>
  <c r="EC158" i="8" s="1"/>
  <c r="FK158" i="8" s="1"/>
  <c r="BL158" i="8" s="1"/>
  <c r="CS158" i="8"/>
  <c r="EB158" i="8" s="1"/>
  <c r="FJ158" i="8" s="1"/>
  <c r="BK158" i="8" s="1"/>
  <c r="CR158" i="8"/>
  <c r="EA158" i="8" s="1"/>
  <c r="FI158" i="8" s="1"/>
  <c r="CQ158" i="8"/>
  <c r="DZ158" i="8" s="1"/>
  <c r="FH158" i="8" s="1"/>
  <c r="BI158" i="8" s="1"/>
  <c r="CP158" i="8"/>
  <c r="DY158" i="8" s="1"/>
  <c r="FG158" i="8" s="1"/>
  <c r="BH158" i="8" s="1"/>
  <c r="CO158" i="8"/>
  <c r="DX158" i="8" s="1"/>
  <c r="FF158" i="8" s="1"/>
  <c r="BG158" i="8" s="1"/>
  <c r="CN158" i="8"/>
  <c r="DW158" i="8" s="1"/>
  <c r="FE158" i="8" s="1"/>
  <c r="BF158" i="8" s="1"/>
  <c r="BJ154" i="9" s="1"/>
  <c r="CM158" i="8"/>
  <c r="DV158" i="8" s="1"/>
  <c r="FD158" i="8" s="1"/>
  <c r="BE158" i="8" s="1"/>
  <c r="BI154" i="9" s="1"/>
  <c r="CL158" i="8"/>
  <c r="DU158" i="8" s="1"/>
  <c r="FC158" i="8" s="1"/>
  <c r="BD158" i="8" s="1"/>
  <c r="BH154" i="9" s="1"/>
  <c r="CK158" i="8"/>
  <c r="DT158" i="8" s="1"/>
  <c r="FB158" i="8" s="1"/>
  <c r="BC158" i="8" s="1"/>
  <c r="BG154" i="9" s="1"/>
  <c r="CJ158" i="8"/>
  <c r="DS158" i="8" s="1"/>
  <c r="FA158" i="8" s="1"/>
  <c r="CI158" i="8"/>
  <c r="DR158" i="8" s="1"/>
  <c r="EZ158" i="8" s="1"/>
  <c r="BA158" i="8" s="1"/>
  <c r="BE154" i="9" s="1"/>
  <c r="CH158" i="8"/>
  <c r="DQ158" i="8" s="1"/>
  <c r="EY158" i="8" s="1"/>
  <c r="CG158" i="8"/>
  <c r="DP158" i="8" s="1"/>
  <c r="EX158" i="8" s="1"/>
  <c r="AY158" i="8" s="1"/>
  <c r="BC154" i="9" s="1"/>
  <c r="CF158" i="8"/>
  <c r="DO158" i="8"/>
  <c r="EW158" i="8" s="1"/>
  <c r="AX158" i="8" s="1"/>
  <c r="BB154" i="9" s="1"/>
  <c r="CE158" i="8"/>
  <c r="DN158" i="8" s="1"/>
  <c r="EV158" i="8" s="1"/>
  <c r="AW158" i="8" s="1"/>
  <c r="BA154" i="9" s="1"/>
  <c r="CD158" i="8"/>
  <c r="DM158" i="8" s="1"/>
  <c r="EU158" i="8" s="1"/>
  <c r="AV158" i="8" s="1"/>
  <c r="AZ154" i="9" s="1"/>
  <c r="CC158" i="8"/>
  <c r="DL158" i="8" s="1"/>
  <c r="ET158" i="8" s="1"/>
  <c r="CB158" i="8"/>
  <c r="DK158" i="8" s="1"/>
  <c r="ES158" i="8" s="1"/>
  <c r="CA158" i="8"/>
  <c r="BZ158" i="8"/>
  <c r="DI158" i="8" s="1"/>
  <c r="EQ158" i="8" s="1"/>
  <c r="AR158" i="8" s="1"/>
  <c r="AV154" i="9" s="1"/>
  <c r="BY158" i="8"/>
  <c r="DH158" i="8" s="1"/>
  <c r="EP158" i="8" s="1"/>
  <c r="AQ158" i="8" s="1"/>
  <c r="AU154" i="9" s="1"/>
  <c r="BX158" i="8"/>
  <c r="DG158" i="8" s="1"/>
  <c r="EO158" i="8" s="1"/>
  <c r="AP158" i="8" s="1"/>
  <c r="AT154" i="9" s="1"/>
  <c r="BW158" i="8"/>
  <c r="DF158" i="8" s="1"/>
  <c r="EN158" i="8" s="1"/>
  <c r="AO158" i="8" s="1"/>
  <c r="AS154" i="9" s="1"/>
  <c r="BV158" i="8"/>
  <c r="DE158" i="8" s="1"/>
  <c r="EM158" i="8" s="1"/>
  <c r="CW157" i="8"/>
  <c r="EF157" i="8" s="1"/>
  <c r="FN157" i="8" s="1"/>
  <c r="BO157" i="8" s="1"/>
  <c r="CV157" i="8"/>
  <c r="EE157" i="8" s="1"/>
  <c r="FM157" i="8" s="1"/>
  <c r="BN157" i="8" s="1"/>
  <c r="CU157" i="8"/>
  <c r="ED157" i="8" s="1"/>
  <c r="FL157" i="8" s="1"/>
  <c r="BM157" i="8" s="1"/>
  <c r="CT157" i="8"/>
  <c r="EC157" i="8" s="1"/>
  <c r="FK157" i="8" s="1"/>
  <c r="BL157" i="8" s="1"/>
  <c r="CS157" i="8"/>
  <c r="EB157" i="8" s="1"/>
  <c r="FJ157" i="8" s="1"/>
  <c r="CR157" i="8"/>
  <c r="EA157" i="8" s="1"/>
  <c r="FI157" i="8" s="1"/>
  <c r="BJ157" i="8" s="1"/>
  <c r="CQ157" i="8"/>
  <c r="DZ157" i="8" s="1"/>
  <c r="FH157" i="8" s="1"/>
  <c r="CP157" i="8"/>
  <c r="DY157" i="8" s="1"/>
  <c r="FG157" i="8" s="1"/>
  <c r="BH157" i="8" s="1"/>
  <c r="CO157" i="8"/>
  <c r="DX157" i="8" s="1"/>
  <c r="FF157" i="8" s="1"/>
  <c r="CN157" i="8"/>
  <c r="DW157" i="8" s="1"/>
  <c r="FE157" i="8" s="1"/>
  <c r="CM157" i="8"/>
  <c r="DV157" i="8" s="1"/>
  <c r="FD157" i="8" s="1"/>
  <c r="BE157" i="8" s="1"/>
  <c r="BI153" i="9" s="1"/>
  <c r="CL157" i="8"/>
  <c r="DU157" i="8" s="1"/>
  <c r="FC157" i="8" s="1"/>
  <c r="BD157" i="8" s="1"/>
  <c r="BH153" i="9" s="1"/>
  <c r="CK157" i="8"/>
  <c r="DT157" i="8" s="1"/>
  <c r="FB157" i="8" s="1"/>
  <c r="BC157" i="8" s="1"/>
  <c r="BG153" i="9" s="1"/>
  <c r="CJ157" i="8"/>
  <c r="DS157" i="8" s="1"/>
  <c r="FA157" i="8" s="1"/>
  <c r="BB157" i="8" s="1"/>
  <c r="BF153" i="9" s="1"/>
  <c r="CI157" i="8"/>
  <c r="DR157" i="8" s="1"/>
  <c r="EZ157" i="8" s="1"/>
  <c r="BA157" i="8" s="1"/>
  <c r="BE153" i="9" s="1"/>
  <c r="CH157" i="8"/>
  <c r="DQ157" i="8" s="1"/>
  <c r="EY157" i="8" s="1"/>
  <c r="AZ157" i="8" s="1"/>
  <c r="BD153" i="9" s="1"/>
  <c r="CG157" i="8"/>
  <c r="DP157" i="8" s="1"/>
  <c r="EX157" i="8" s="1"/>
  <c r="AY157" i="8" s="1"/>
  <c r="BC153" i="9" s="1"/>
  <c r="CF157" i="8"/>
  <c r="DO157" i="8" s="1"/>
  <c r="EW157" i="8" s="1"/>
  <c r="AX157" i="8" s="1"/>
  <c r="BB153" i="9" s="1"/>
  <c r="CE157" i="8"/>
  <c r="DN157" i="8" s="1"/>
  <c r="EV157" i="8" s="1"/>
  <c r="CD157" i="8"/>
  <c r="DM157" i="8" s="1"/>
  <c r="EU157" i="8" s="1"/>
  <c r="CC157" i="8"/>
  <c r="DL157" i="8" s="1"/>
  <c r="ET157" i="8" s="1"/>
  <c r="CB157" i="8"/>
  <c r="DK157" i="8" s="1"/>
  <c r="ES157" i="8" s="1"/>
  <c r="AT157" i="8" s="1"/>
  <c r="AX153" i="9" s="1"/>
  <c r="CA157" i="8"/>
  <c r="DJ157" i="8" s="1"/>
  <c r="ER157" i="8" s="1"/>
  <c r="AS157" i="8" s="1"/>
  <c r="AW153" i="9" s="1"/>
  <c r="BZ157" i="8"/>
  <c r="DI157" i="8" s="1"/>
  <c r="EQ157" i="8" s="1"/>
  <c r="AR157" i="8" s="1"/>
  <c r="AV153" i="9" s="1"/>
  <c r="BY157" i="8"/>
  <c r="DH157" i="8" s="1"/>
  <c r="EP157" i="8" s="1"/>
  <c r="AQ157" i="8" s="1"/>
  <c r="AU153" i="9" s="1"/>
  <c r="BX157" i="8"/>
  <c r="DG157" i="8" s="1"/>
  <c r="EO157" i="8" s="1"/>
  <c r="AP157" i="8" s="1"/>
  <c r="AT153" i="9" s="1"/>
  <c r="BW157" i="8"/>
  <c r="DF157" i="8" s="1"/>
  <c r="EN157" i="8" s="1"/>
  <c r="AO157" i="8" s="1"/>
  <c r="AS153" i="9" s="1"/>
  <c r="BV157" i="8"/>
  <c r="CW156" i="8"/>
  <c r="EF156" i="8" s="1"/>
  <c r="FN156" i="8" s="1"/>
  <c r="BO156" i="8" s="1"/>
  <c r="CV156" i="8"/>
  <c r="EE156" i="8" s="1"/>
  <c r="FM156" i="8" s="1"/>
  <c r="BN156" i="8" s="1"/>
  <c r="CU156" i="8"/>
  <c r="ED156" i="8" s="1"/>
  <c r="FL156" i="8" s="1"/>
  <c r="BM156" i="8" s="1"/>
  <c r="CT156" i="8"/>
  <c r="EC156" i="8" s="1"/>
  <c r="FK156" i="8" s="1"/>
  <c r="BL156" i="8" s="1"/>
  <c r="CS156" i="8"/>
  <c r="EB156" i="8" s="1"/>
  <c r="FJ156" i="8" s="1"/>
  <c r="BK156" i="8" s="1"/>
  <c r="CR156" i="8"/>
  <c r="EA156" i="8" s="1"/>
  <c r="FI156" i="8" s="1"/>
  <c r="CQ156" i="8"/>
  <c r="DZ156" i="8" s="1"/>
  <c r="FH156" i="8" s="1"/>
  <c r="BI156" i="8" s="1"/>
  <c r="CP156" i="8"/>
  <c r="DY156" i="8" s="1"/>
  <c r="FG156" i="8" s="1"/>
  <c r="BH156" i="8" s="1"/>
  <c r="CO156" i="8"/>
  <c r="DX156" i="8" s="1"/>
  <c r="FF156" i="8" s="1"/>
  <c r="BG156" i="8" s="1"/>
  <c r="CN156" i="8"/>
  <c r="DW156" i="8" s="1"/>
  <c r="FE156" i="8" s="1"/>
  <c r="BF156" i="8" s="1"/>
  <c r="BJ152" i="9" s="1"/>
  <c r="CM156" i="8"/>
  <c r="DV156" i="8" s="1"/>
  <c r="FD156" i="8" s="1"/>
  <c r="BE156" i="8" s="1"/>
  <c r="BI152" i="9" s="1"/>
  <c r="CL156" i="8"/>
  <c r="DU156" i="8" s="1"/>
  <c r="FC156" i="8" s="1"/>
  <c r="CK156" i="8"/>
  <c r="DT156" i="8" s="1"/>
  <c r="FB156" i="8" s="1"/>
  <c r="BC156" i="8" s="1"/>
  <c r="BG152" i="9" s="1"/>
  <c r="CJ156" i="8"/>
  <c r="DS156" i="8" s="1"/>
  <c r="FA156" i="8" s="1"/>
  <c r="BB156" i="8" s="1"/>
  <c r="BF152" i="9" s="1"/>
  <c r="CI156" i="8"/>
  <c r="DR156" i="8" s="1"/>
  <c r="EZ156" i="8" s="1"/>
  <c r="BA156" i="8" s="1"/>
  <c r="BE152" i="9" s="1"/>
  <c r="CH156" i="8"/>
  <c r="DQ156" i="8" s="1"/>
  <c r="EY156" i="8" s="1"/>
  <c r="AZ156" i="8" s="1"/>
  <c r="BD152" i="9" s="1"/>
  <c r="CG156" i="8"/>
  <c r="DP156" i="8" s="1"/>
  <c r="EX156" i="8" s="1"/>
  <c r="AY156" i="8" s="1"/>
  <c r="BC152" i="9" s="1"/>
  <c r="CF156" i="8"/>
  <c r="DO156" i="8" s="1"/>
  <c r="EW156" i="8" s="1"/>
  <c r="CE156" i="8"/>
  <c r="DN156" i="8" s="1"/>
  <c r="EV156" i="8" s="1"/>
  <c r="CD156" i="8"/>
  <c r="DM156" i="8" s="1"/>
  <c r="EU156" i="8" s="1"/>
  <c r="AV156" i="8" s="1"/>
  <c r="AZ152" i="9" s="1"/>
  <c r="CC156" i="8"/>
  <c r="DL156" i="8" s="1"/>
  <c r="ET156" i="8" s="1"/>
  <c r="AU156" i="8" s="1"/>
  <c r="AY152" i="9" s="1"/>
  <c r="CB156" i="8"/>
  <c r="DK156" i="8" s="1"/>
  <c r="ES156" i="8" s="1"/>
  <c r="AT156" i="8" s="1"/>
  <c r="AX152" i="9" s="1"/>
  <c r="CA156" i="8"/>
  <c r="DJ156" i="8" s="1"/>
  <c r="ER156" i="8" s="1"/>
  <c r="AS156" i="8" s="1"/>
  <c r="AW152" i="9" s="1"/>
  <c r="BZ156" i="8"/>
  <c r="DI156" i="8" s="1"/>
  <c r="EQ156" i="8" s="1"/>
  <c r="AR156" i="8" s="1"/>
  <c r="AV152" i="9" s="1"/>
  <c r="BY156" i="8"/>
  <c r="DH156" i="8" s="1"/>
  <c r="EP156" i="8" s="1"/>
  <c r="AQ156" i="8" s="1"/>
  <c r="AU152" i="9" s="1"/>
  <c r="BX156" i="8"/>
  <c r="BW156" i="8"/>
  <c r="DF156" i="8" s="1"/>
  <c r="EN156" i="8" s="1"/>
  <c r="AO156" i="8" s="1"/>
  <c r="AS152" i="9" s="1"/>
  <c r="BV156" i="8"/>
  <c r="DE156" i="8" s="1"/>
  <c r="EM156" i="8" s="1"/>
  <c r="AN156" i="8" s="1"/>
  <c r="AR152" i="9" s="1"/>
  <c r="CW155" i="8"/>
  <c r="EF155" i="8" s="1"/>
  <c r="FN155" i="8" s="1"/>
  <c r="BO155" i="8" s="1"/>
  <c r="CV155" i="8"/>
  <c r="EE155" i="8" s="1"/>
  <c r="FM155" i="8" s="1"/>
  <c r="BN155" i="8" s="1"/>
  <c r="CU155" i="8"/>
  <c r="ED155" i="8" s="1"/>
  <c r="FL155" i="8" s="1"/>
  <c r="BM155" i="8" s="1"/>
  <c r="CT155" i="8"/>
  <c r="EC155" i="8" s="1"/>
  <c r="FK155" i="8" s="1"/>
  <c r="BL155" i="8" s="1"/>
  <c r="CS155" i="8"/>
  <c r="EB155" i="8" s="1"/>
  <c r="FJ155" i="8" s="1"/>
  <c r="BK155" i="8" s="1"/>
  <c r="CR155" i="8"/>
  <c r="EA155" i="8" s="1"/>
  <c r="FI155" i="8" s="1"/>
  <c r="CQ155" i="8"/>
  <c r="DZ155" i="8" s="1"/>
  <c r="FH155" i="8" s="1"/>
  <c r="BI155" i="8" s="1"/>
  <c r="CP155" i="8"/>
  <c r="DY155" i="8" s="1"/>
  <c r="FG155" i="8" s="1"/>
  <c r="BH155" i="8" s="1"/>
  <c r="CO155" i="8"/>
  <c r="DX155" i="8" s="1"/>
  <c r="FF155" i="8" s="1"/>
  <c r="BG155" i="8" s="1"/>
  <c r="CN155" i="8"/>
  <c r="DW155" i="8" s="1"/>
  <c r="FE155" i="8" s="1"/>
  <c r="BF155" i="8" s="1"/>
  <c r="BJ151" i="9" s="1"/>
  <c r="CM155" i="8"/>
  <c r="DV155" i="8" s="1"/>
  <c r="FD155" i="8" s="1"/>
  <c r="CL155" i="8"/>
  <c r="DU155" i="8" s="1"/>
  <c r="FC155" i="8" s="1"/>
  <c r="BD155" i="8" s="1"/>
  <c r="BH151" i="9" s="1"/>
  <c r="CK155" i="8"/>
  <c r="DT155" i="8" s="1"/>
  <c r="FB155" i="8" s="1"/>
  <c r="BC155" i="8" s="1"/>
  <c r="BG151" i="9" s="1"/>
  <c r="CJ155" i="8"/>
  <c r="DS155" i="8" s="1"/>
  <c r="FA155" i="8" s="1"/>
  <c r="BB155" i="8" s="1"/>
  <c r="BF151" i="9" s="1"/>
  <c r="CI155" i="8"/>
  <c r="DR155" i="8" s="1"/>
  <c r="EZ155" i="8" s="1"/>
  <c r="BA155" i="8" s="1"/>
  <c r="BE151" i="9" s="1"/>
  <c r="CH155" i="8"/>
  <c r="DQ155" i="8" s="1"/>
  <c r="EY155" i="8" s="1"/>
  <c r="AZ155" i="8" s="1"/>
  <c r="BD151" i="9" s="1"/>
  <c r="CG155" i="8"/>
  <c r="DP155" i="8" s="1"/>
  <c r="EX155" i="8" s="1"/>
  <c r="AY155" i="8" s="1"/>
  <c r="BC151" i="9" s="1"/>
  <c r="CF155" i="8"/>
  <c r="DO155" i="8" s="1"/>
  <c r="EW155" i="8" s="1"/>
  <c r="AX155" i="8" s="1"/>
  <c r="BB151" i="9" s="1"/>
  <c r="CE155" i="8"/>
  <c r="DN155" i="8" s="1"/>
  <c r="EV155" i="8" s="1"/>
  <c r="AW155" i="8" s="1"/>
  <c r="BA151" i="9" s="1"/>
  <c r="CD155" i="8"/>
  <c r="DM155" i="8" s="1"/>
  <c r="EU155" i="8" s="1"/>
  <c r="AV155" i="8" s="1"/>
  <c r="AZ151" i="9" s="1"/>
  <c r="CC155" i="8"/>
  <c r="DL155" i="8" s="1"/>
  <c r="ET155" i="8" s="1"/>
  <c r="AU155" i="8" s="1"/>
  <c r="AY151" i="9" s="1"/>
  <c r="CB155" i="8"/>
  <c r="DK155" i="8" s="1"/>
  <c r="CA155" i="8"/>
  <c r="DJ155" i="8" s="1"/>
  <c r="ER155" i="8" s="1"/>
  <c r="AS155" i="8" s="1"/>
  <c r="AW151" i="9" s="1"/>
  <c r="BZ155" i="8"/>
  <c r="DI155" i="8" s="1"/>
  <c r="EQ155" i="8" s="1"/>
  <c r="AR155" i="8" s="1"/>
  <c r="AV151" i="9" s="1"/>
  <c r="BY155" i="8"/>
  <c r="DH155" i="8" s="1"/>
  <c r="EP155" i="8" s="1"/>
  <c r="AQ155" i="8" s="1"/>
  <c r="AU151" i="9" s="1"/>
  <c r="BX155" i="8"/>
  <c r="DG155" i="8" s="1"/>
  <c r="EO155" i="8" s="1"/>
  <c r="AP155" i="8" s="1"/>
  <c r="AT151" i="9" s="1"/>
  <c r="BW155" i="8"/>
  <c r="DF155" i="8" s="1"/>
  <c r="EN155" i="8" s="1"/>
  <c r="AO155" i="8" s="1"/>
  <c r="AS151" i="9" s="1"/>
  <c r="BV155" i="8"/>
  <c r="DE155" i="8" s="1"/>
  <c r="EM155" i="8" s="1"/>
  <c r="CW154" i="8"/>
  <c r="EF154" i="8" s="1"/>
  <c r="FN154" i="8" s="1"/>
  <c r="BO154" i="8" s="1"/>
  <c r="CV154" i="8"/>
  <c r="EE154" i="8" s="1"/>
  <c r="FM154" i="8" s="1"/>
  <c r="BN154" i="8" s="1"/>
  <c r="CU154" i="8"/>
  <c r="ED154" i="8"/>
  <c r="FL154" i="8" s="1"/>
  <c r="BM154" i="8" s="1"/>
  <c r="CT154" i="8"/>
  <c r="EC154" i="8" s="1"/>
  <c r="FK154" i="8" s="1"/>
  <c r="BL154" i="8" s="1"/>
  <c r="CS154" i="8"/>
  <c r="EB154" i="8" s="1"/>
  <c r="FJ154" i="8" s="1"/>
  <c r="BK154" i="8" s="1"/>
  <c r="CR154" i="8"/>
  <c r="EA154" i="8" s="1"/>
  <c r="FI154" i="8" s="1"/>
  <c r="CQ154" i="8"/>
  <c r="DZ154" i="8" s="1"/>
  <c r="FH154" i="8" s="1"/>
  <c r="CP154" i="8"/>
  <c r="DY154" i="8" s="1"/>
  <c r="FG154" i="8" s="1"/>
  <c r="BH154" i="8" s="1"/>
  <c r="CO154" i="8"/>
  <c r="DX154" i="8" s="1"/>
  <c r="FF154" i="8" s="1"/>
  <c r="BG154" i="8" s="1"/>
  <c r="CN154" i="8"/>
  <c r="DW154" i="8" s="1"/>
  <c r="FE154" i="8" s="1"/>
  <c r="BF154" i="8" s="1"/>
  <c r="BJ150" i="9" s="1"/>
  <c r="CM154" i="8"/>
  <c r="DV154" i="8" s="1"/>
  <c r="FD154" i="8" s="1"/>
  <c r="CL154" i="8"/>
  <c r="DU154" i="8" s="1"/>
  <c r="FC154" i="8" s="1"/>
  <c r="BD154" i="8" s="1"/>
  <c r="BH150" i="9" s="1"/>
  <c r="CK154" i="8"/>
  <c r="DT154" i="8" s="1"/>
  <c r="FB154" i="8" s="1"/>
  <c r="BC154" i="8" s="1"/>
  <c r="BG150" i="9" s="1"/>
  <c r="CJ154" i="8"/>
  <c r="DS154" i="8" s="1"/>
  <c r="FA154" i="8" s="1"/>
  <c r="CI154" i="8"/>
  <c r="DR154" i="8" s="1"/>
  <c r="EZ154" i="8" s="1"/>
  <c r="BA154" i="8" s="1"/>
  <c r="BE150" i="9" s="1"/>
  <c r="CH154" i="8"/>
  <c r="DQ154" i="8" s="1"/>
  <c r="EY154" i="8" s="1"/>
  <c r="AZ154" i="8" s="1"/>
  <c r="BD150" i="9" s="1"/>
  <c r="CG154" i="8"/>
  <c r="DP154" i="8" s="1"/>
  <c r="EX154" i="8" s="1"/>
  <c r="AY154" i="8" s="1"/>
  <c r="BC150" i="9" s="1"/>
  <c r="CF154" i="8"/>
  <c r="DO154" i="8" s="1"/>
  <c r="EW154" i="8" s="1"/>
  <c r="AX154" i="8" s="1"/>
  <c r="BB150" i="9" s="1"/>
  <c r="CE154" i="8"/>
  <c r="DN154" i="8" s="1"/>
  <c r="EV154" i="8" s="1"/>
  <c r="CD154" i="8"/>
  <c r="DM154" i="8" s="1"/>
  <c r="EU154" i="8" s="1"/>
  <c r="AV154" i="8" s="1"/>
  <c r="AZ150" i="9" s="1"/>
  <c r="CC154" i="8"/>
  <c r="DL154" i="8" s="1"/>
  <c r="ET154" i="8" s="1"/>
  <c r="AU154" i="8" s="1"/>
  <c r="AY150" i="9" s="1"/>
  <c r="CB154" i="8"/>
  <c r="DK154" i="8" s="1"/>
  <c r="ES154" i="8" s="1"/>
  <c r="AT154" i="8" s="1"/>
  <c r="AX150" i="9" s="1"/>
  <c r="CA154" i="8"/>
  <c r="BZ154" i="8"/>
  <c r="DI154" i="8" s="1"/>
  <c r="EQ154" i="8" s="1"/>
  <c r="AR154" i="8" s="1"/>
  <c r="AV150" i="9" s="1"/>
  <c r="BY154" i="8"/>
  <c r="DH154" i="8" s="1"/>
  <c r="EP154" i="8" s="1"/>
  <c r="BX154" i="8"/>
  <c r="DG154" i="8" s="1"/>
  <c r="EO154" i="8" s="1"/>
  <c r="AP154" i="8" s="1"/>
  <c r="AT150" i="9" s="1"/>
  <c r="BW154" i="8"/>
  <c r="BV154" i="8"/>
  <c r="DE154" i="8" s="1"/>
  <c r="EM154" i="8" s="1"/>
  <c r="AN154" i="8" s="1"/>
  <c r="AR150" i="9" s="1"/>
  <c r="CW153" i="8"/>
  <c r="EF153" i="8" s="1"/>
  <c r="FN153" i="8" s="1"/>
  <c r="BO153" i="8" s="1"/>
  <c r="CV153" i="8"/>
  <c r="EE153" i="8" s="1"/>
  <c r="FM153" i="8" s="1"/>
  <c r="BN153" i="8" s="1"/>
  <c r="CU153" i="8"/>
  <c r="ED153" i="8" s="1"/>
  <c r="FL153" i="8" s="1"/>
  <c r="BM153" i="8" s="1"/>
  <c r="CT153" i="8"/>
  <c r="EC153" i="8" s="1"/>
  <c r="FK153" i="8" s="1"/>
  <c r="BL153" i="8" s="1"/>
  <c r="CS153" i="8"/>
  <c r="EB153" i="8" s="1"/>
  <c r="FJ153" i="8" s="1"/>
  <c r="BK153" i="8" s="1"/>
  <c r="CR153" i="8"/>
  <c r="EA153" i="8" s="1"/>
  <c r="FI153" i="8" s="1"/>
  <c r="BJ153" i="8" s="1"/>
  <c r="CQ153" i="8"/>
  <c r="DZ153" i="8" s="1"/>
  <c r="FH153" i="8" s="1"/>
  <c r="BI153" i="8" s="1"/>
  <c r="CP153" i="8"/>
  <c r="DY153" i="8" s="1"/>
  <c r="FG153" i="8" s="1"/>
  <c r="BH153" i="8" s="1"/>
  <c r="CO153" i="8"/>
  <c r="DX153" i="8" s="1"/>
  <c r="FF153" i="8" s="1"/>
  <c r="BG153" i="8" s="1"/>
  <c r="CN153" i="8"/>
  <c r="DW153" i="8" s="1"/>
  <c r="FE153" i="8" s="1"/>
  <c r="BF153" i="8" s="1"/>
  <c r="BJ149" i="9" s="1"/>
  <c r="CM153" i="8"/>
  <c r="DV153" i="8" s="1"/>
  <c r="FD153" i="8" s="1"/>
  <c r="BE153" i="8" s="1"/>
  <c r="BI149" i="9" s="1"/>
  <c r="CL153" i="8"/>
  <c r="DU153" i="8" s="1"/>
  <c r="FC153" i="8" s="1"/>
  <c r="BD153" i="8" s="1"/>
  <c r="BH149" i="9" s="1"/>
  <c r="CK153" i="8"/>
  <c r="DT153" i="8" s="1"/>
  <c r="FB153" i="8" s="1"/>
  <c r="BC153" i="8" s="1"/>
  <c r="BG149" i="9" s="1"/>
  <c r="CJ153" i="8"/>
  <c r="DS153" i="8" s="1"/>
  <c r="FA153" i="8" s="1"/>
  <c r="CI153" i="8"/>
  <c r="DR153" i="8" s="1"/>
  <c r="EZ153" i="8" s="1"/>
  <c r="BA153" i="8" s="1"/>
  <c r="BE149" i="9" s="1"/>
  <c r="CH153" i="8"/>
  <c r="DQ153" i="8" s="1"/>
  <c r="EY153" i="8" s="1"/>
  <c r="AZ153" i="8" s="1"/>
  <c r="BD149" i="9" s="1"/>
  <c r="CG153" i="8"/>
  <c r="DP153" i="8" s="1"/>
  <c r="EX153" i="8" s="1"/>
  <c r="AY153" i="8" s="1"/>
  <c r="BC149" i="9" s="1"/>
  <c r="CF153" i="8"/>
  <c r="DO153" i="8" s="1"/>
  <c r="EW153" i="8" s="1"/>
  <c r="AX153" i="8" s="1"/>
  <c r="BB149" i="9" s="1"/>
  <c r="CE153" i="8"/>
  <c r="DN153" i="8" s="1"/>
  <c r="EV153" i="8" s="1"/>
  <c r="AW153" i="8" s="1"/>
  <c r="BA149" i="9" s="1"/>
  <c r="CD153" i="8"/>
  <c r="DM153" i="8" s="1"/>
  <c r="EU153" i="8" s="1"/>
  <c r="CC153" i="8"/>
  <c r="DL153" i="8" s="1"/>
  <c r="ET153" i="8" s="1"/>
  <c r="CB153" i="8"/>
  <c r="DK153" i="8" s="1"/>
  <c r="ES153" i="8" s="1"/>
  <c r="AT153" i="8" s="1"/>
  <c r="AX149" i="9" s="1"/>
  <c r="CA153" i="8"/>
  <c r="DJ153" i="8" s="1"/>
  <c r="ER153" i="8" s="1"/>
  <c r="AS153" i="8" s="1"/>
  <c r="AW149" i="9" s="1"/>
  <c r="BZ153" i="8"/>
  <c r="DI153" i="8" s="1"/>
  <c r="EQ153" i="8" s="1"/>
  <c r="AR153" i="8" s="1"/>
  <c r="AV149" i="9" s="1"/>
  <c r="BY153" i="8"/>
  <c r="DH153" i="8" s="1"/>
  <c r="EP153" i="8" s="1"/>
  <c r="AQ153" i="8" s="1"/>
  <c r="AU149" i="9" s="1"/>
  <c r="BX153" i="8"/>
  <c r="BW153" i="8"/>
  <c r="BV153" i="8"/>
  <c r="DE153" i="8" s="1"/>
  <c r="EM153" i="8" s="1"/>
  <c r="AN153" i="8" s="1"/>
  <c r="AR149" i="9" s="1"/>
  <c r="CW152" i="8"/>
  <c r="EF152" i="8" s="1"/>
  <c r="FN152" i="8" s="1"/>
  <c r="BO152" i="8" s="1"/>
  <c r="CV152" i="8"/>
  <c r="EE152" i="8" s="1"/>
  <c r="FM152" i="8" s="1"/>
  <c r="BN152" i="8" s="1"/>
  <c r="CU152" i="8"/>
  <c r="ED152" i="8" s="1"/>
  <c r="FL152" i="8" s="1"/>
  <c r="BM152" i="8" s="1"/>
  <c r="CT152" i="8"/>
  <c r="EC152" i="8" s="1"/>
  <c r="FK152" i="8" s="1"/>
  <c r="BL152" i="8" s="1"/>
  <c r="CS152" i="8"/>
  <c r="EB152" i="8" s="1"/>
  <c r="FJ152" i="8" s="1"/>
  <c r="CR152" i="8"/>
  <c r="EA152" i="8" s="1"/>
  <c r="FI152" i="8" s="1"/>
  <c r="BJ152" i="8" s="1"/>
  <c r="CQ152" i="8"/>
  <c r="DZ152" i="8" s="1"/>
  <c r="FH152" i="8" s="1"/>
  <c r="BI152" i="8" s="1"/>
  <c r="CP152" i="8"/>
  <c r="DY152" i="8" s="1"/>
  <c r="FG152" i="8" s="1"/>
  <c r="BH152" i="8" s="1"/>
  <c r="CO152" i="8"/>
  <c r="DX152" i="8" s="1"/>
  <c r="FF152" i="8" s="1"/>
  <c r="BG152" i="8" s="1"/>
  <c r="CN152" i="8"/>
  <c r="DW152" i="8" s="1"/>
  <c r="FE152" i="8" s="1"/>
  <c r="CM152" i="8"/>
  <c r="DV152" i="8" s="1"/>
  <c r="FD152" i="8" s="1"/>
  <c r="BE152" i="8" s="1"/>
  <c r="BI148" i="9" s="1"/>
  <c r="CL152" i="8"/>
  <c r="DU152" i="8" s="1"/>
  <c r="FC152" i="8" s="1"/>
  <c r="BD152" i="8" s="1"/>
  <c r="BH148" i="9" s="1"/>
  <c r="CK152" i="8"/>
  <c r="DT152" i="8" s="1"/>
  <c r="FB152" i="8" s="1"/>
  <c r="BC152" i="8" s="1"/>
  <c r="BG148" i="9" s="1"/>
  <c r="CJ152" i="8"/>
  <c r="DS152" i="8" s="1"/>
  <c r="FA152" i="8" s="1"/>
  <c r="BB152" i="8" s="1"/>
  <c r="BF148" i="9" s="1"/>
  <c r="CI152" i="8"/>
  <c r="DR152" i="8" s="1"/>
  <c r="EZ152" i="8" s="1"/>
  <c r="BA152" i="8" s="1"/>
  <c r="BE148" i="9" s="1"/>
  <c r="CH152" i="8"/>
  <c r="DQ152" i="8" s="1"/>
  <c r="EY152" i="8" s="1"/>
  <c r="AZ152" i="8" s="1"/>
  <c r="BD148" i="9" s="1"/>
  <c r="CG152" i="8"/>
  <c r="DP152" i="8" s="1"/>
  <c r="EX152" i="8"/>
  <c r="AY152" i="8" s="1"/>
  <c r="BC148" i="9" s="1"/>
  <c r="CF152" i="8"/>
  <c r="DO152" i="8" s="1"/>
  <c r="EW152" i="8" s="1"/>
  <c r="AX152" i="8" s="1"/>
  <c r="BB148" i="9" s="1"/>
  <c r="CE152" i="8"/>
  <c r="DN152" i="8" s="1"/>
  <c r="EV152" i="8" s="1"/>
  <c r="AW152" i="8" s="1"/>
  <c r="BA148" i="9" s="1"/>
  <c r="CD152" i="8"/>
  <c r="DM152" i="8" s="1"/>
  <c r="EU152" i="8" s="1"/>
  <c r="AV152" i="8" s="1"/>
  <c r="AZ148" i="9" s="1"/>
  <c r="CC152" i="8"/>
  <c r="DL152" i="8" s="1"/>
  <c r="ET152" i="8" s="1"/>
  <c r="CB152" i="8"/>
  <c r="DK152" i="8" s="1"/>
  <c r="ES152" i="8" s="1"/>
  <c r="AT152" i="8" s="1"/>
  <c r="AX148" i="9" s="1"/>
  <c r="CA152" i="8"/>
  <c r="DJ152" i="8" s="1"/>
  <c r="ER152" i="8" s="1"/>
  <c r="AS152" i="8" s="1"/>
  <c r="AW148" i="9" s="1"/>
  <c r="BZ152" i="8"/>
  <c r="DI152" i="8" s="1"/>
  <c r="EQ152" i="8" s="1"/>
  <c r="AR152" i="8" s="1"/>
  <c r="AV148" i="9" s="1"/>
  <c r="BY152" i="8"/>
  <c r="DH152" i="8" s="1"/>
  <c r="EP152" i="8" s="1"/>
  <c r="AQ152" i="8" s="1"/>
  <c r="AU148" i="9" s="1"/>
  <c r="BX152" i="8"/>
  <c r="DG152" i="8" s="1"/>
  <c r="EO152" i="8" s="1"/>
  <c r="AP152" i="8" s="1"/>
  <c r="AT148" i="9" s="1"/>
  <c r="BW152" i="8"/>
  <c r="DF152" i="8" s="1"/>
  <c r="BV152" i="8"/>
  <c r="DE152" i="8" s="1"/>
  <c r="EM152" i="8" s="1"/>
  <c r="AN152" i="8" s="1"/>
  <c r="AR148" i="9" s="1"/>
  <c r="CW151" i="8"/>
  <c r="EF151" i="8" s="1"/>
  <c r="FN151" i="8" s="1"/>
  <c r="BO151" i="8" s="1"/>
  <c r="CV151" i="8"/>
  <c r="EE151" i="8" s="1"/>
  <c r="FM151" i="8" s="1"/>
  <c r="BN151" i="8" s="1"/>
  <c r="CU151" i="8"/>
  <c r="ED151" i="8" s="1"/>
  <c r="FL151" i="8" s="1"/>
  <c r="BM151" i="8" s="1"/>
  <c r="CT151" i="8"/>
  <c r="EC151" i="8" s="1"/>
  <c r="FK151" i="8" s="1"/>
  <c r="BL151" i="8" s="1"/>
  <c r="CS151" i="8"/>
  <c r="EB151" i="8" s="1"/>
  <c r="FJ151" i="8" s="1"/>
  <c r="BK151" i="8" s="1"/>
  <c r="CR151" i="8"/>
  <c r="EA151" i="8" s="1"/>
  <c r="FI151" i="8" s="1"/>
  <c r="BJ151" i="8" s="1"/>
  <c r="CQ151" i="8"/>
  <c r="DZ151" i="8" s="1"/>
  <c r="FH151" i="8" s="1"/>
  <c r="CP151" i="8"/>
  <c r="DY151" i="8" s="1"/>
  <c r="FG151" i="8" s="1"/>
  <c r="BH151" i="8" s="1"/>
  <c r="CO151" i="8"/>
  <c r="DX151" i="8" s="1"/>
  <c r="FF151" i="8" s="1"/>
  <c r="BG151" i="8" s="1"/>
  <c r="CN151" i="8"/>
  <c r="DW151" i="8" s="1"/>
  <c r="FE151" i="8" s="1"/>
  <c r="BF151" i="8" s="1"/>
  <c r="BJ147" i="9" s="1"/>
  <c r="CM151" i="8"/>
  <c r="DV151" i="8" s="1"/>
  <c r="FD151" i="8" s="1"/>
  <c r="BE151" i="8" s="1"/>
  <c r="BI147" i="9" s="1"/>
  <c r="CL151" i="8"/>
  <c r="DU151" i="8" s="1"/>
  <c r="FC151" i="8" s="1"/>
  <c r="BD151" i="8" s="1"/>
  <c r="BH147" i="9" s="1"/>
  <c r="CK151" i="8"/>
  <c r="DT151" i="8" s="1"/>
  <c r="FB151" i="8" s="1"/>
  <c r="BC151" i="8" s="1"/>
  <c r="BG147" i="9" s="1"/>
  <c r="CJ151" i="8"/>
  <c r="DS151" i="8" s="1"/>
  <c r="FA151" i="8" s="1"/>
  <c r="BB151" i="8" s="1"/>
  <c r="BF147" i="9" s="1"/>
  <c r="CI151" i="8"/>
  <c r="DR151" i="8" s="1"/>
  <c r="EZ151" i="8" s="1"/>
  <c r="BA151" i="8" s="1"/>
  <c r="BE147" i="9" s="1"/>
  <c r="CH151" i="8"/>
  <c r="DQ151" i="8" s="1"/>
  <c r="EY151" i="8" s="1"/>
  <c r="AZ151" i="8" s="1"/>
  <c r="BD147" i="9" s="1"/>
  <c r="CG151" i="8"/>
  <c r="DP151" i="8" s="1"/>
  <c r="EX151" i="8" s="1"/>
  <c r="AY151" i="8" s="1"/>
  <c r="BC147" i="9" s="1"/>
  <c r="CF151" i="8"/>
  <c r="DO151" i="8" s="1"/>
  <c r="EW151" i="8" s="1"/>
  <c r="AX151" i="8" s="1"/>
  <c r="BB147" i="9" s="1"/>
  <c r="CE151" i="8"/>
  <c r="DN151" i="8" s="1"/>
  <c r="EV151" i="8" s="1"/>
  <c r="AW151" i="8" s="1"/>
  <c r="BA147" i="9" s="1"/>
  <c r="CD151" i="8"/>
  <c r="DM151" i="8" s="1"/>
  <c r="EU151" i="8" s="1"/>
  <c r="AV151" i="8" s="1"/>
  <c r="AZ147" i="9" s="1"/>
  <c r="CC151" i="8"/>
  <c r="DL151" i="8" s="1"/>
  <c r="CB151" i="8"/>
  <c r="DK151" i="8" s="1"/>
  <c r="ES151" i="8" s="1"/>
  <c r="AT151" i="8" s="1"/>
  <c r="AX147" i="9" s="1"/>
  <c r="CA151" i="8"/>
  <c r="BZ151" i="8"/>
  <c r="DI151" i="8" s="1"/>
  <c r="EQ151" i="8" s="1"/>
  <c r="BY151" i="8"/>
  <c r="DH151" i="8" s="1"/>
  <c r="EP151" i="8" s="1"/>
  <c r="AQ151" i="8" s="1"/>
  <c r="AU147" i="9" s="1"/>
  <c r="BX151" i="8"/>
  <c r="DG151" i="8" s="1"/>
  <c r="EO151" i="8" s="1"/>
  <c r="AP151" i="8" s="1"/>
  <c r="AT147" i="9" s="1"/>
  <c r="BW151" i="8"/>
  <c r="DF151" i="8" s="1"/>
  <c r="EN151" i="8" s="1"/>
  <c r="AO151" i="8" s="1"/>
  <c r="AS147" i="9" s="1"/>
  <c r="BV151" i="8"/>
  <c r="DE151" i="8" s="1"/>
  <c r="EM151" i="8" s="1"/>
  <c r="CW150" i="8"/>
  <c r="EF150" i="8" s="1"/>
  <c r="FN150" i="8" s="1"/>
  <c r="BO150" i="8" s="1"/>
  <c r="CV150" i="8"/>
  <c r="EE150" i="8" s="1"/>
  <c r="FM150" i="8" s="1"/>
  <c r="BN150" i="8" s="1"/>
  <c r="CU150" i="8"/>
  <c r="ED150" i="8" s="1"/>
  <c r="FL150" i="8" s="1"/>
  <c r="CT150" i="8"/>
  <c r="EC150" i="8" s="1"/>
  <c r="FK150" i="8" s="1"/>
  <c r="BL150" i="8" s="1"/>
  <c r="CS150" i="8"/>
  <c r="EB150" i="8" s="1"/>
  <c r="FJ150" i="8" s="1"/>
  <c r="BK150" i="8" s="1"/>
  <c r="CR150" i="8"/>
  <c r="EA150" i="8" s="1"/>
  <c r="FI150" i="8" s="1"/>
  <c r="CQ150" i="8"/>
  <c r="DZ150" i="8" s="1"/>
  <c r="FH150" i="8" s="1"/>
  <c r="BI150" i="8" s="1"/>
  <c r="CP150" i="8"/>
  <c r="DY150" i="8" s="1"/>
  <c r="FG150" i="8" s="1"/>
  <c r="BH150" i="8" s="1"/>
  <c r="CO150" i="8"/>
  <c r="DX150" i="8" s="1"/>
  <c r="FF150" i="8" s="1"/>
  <c r="BG150" i="8" s="1"/>
  <c r="CN150" i="8"/>
  <c r="DW150" i="8" s="1"/>
  <c r="FE150" i="8" s="1"/>
  <c r="BF150" i="8" s="1"/>
  <c r="BJ146" i="9" s="1"/>
  <c r="CM150" i="8"/>
  <c r="DV150" i="8" s="1"/>
  <c r="FD150" i="8" s="1"/>
  <c r="CL150" i="8"/>
  <c r="DU150" i="8" s="1"/>
  <c r="FC150" i="8" s="1"/>
  <c r="BD150" i="8" s="1"/>
  <c r="BH146" i="9" s="1"/>
  <c r="CK150" i="8"/>
  <c r="DT150" i="8" s="1"/>
  <c r="FB150" i="8" s="1"/>
  <c r="BC150" i="8" s="1"/>
  <c r="BG146" i="9" s="1"/>
  <c r="CJ150" i="8"/>
  <c r="DS150" i="8" s="1"/>
  <c r="FA150" i="8" s="1"/>
  <c r="CI150" i="8"/>
  <c r="DR150" i="8" s="1"/>
  <c r="EZ150" i="8" s="1"/>
  <c r="BA150" i="8" s="1"/>
  <c r="BE146" i="9" s="1"/>
  <c r="CH150" i="8"/>
  <c r="DQ150" i="8" s="1"/>
  <c r="EY150" i="8" s="1"/>
  <c r="AZ150" i="8" s="1"/>
  <c r="BD146" i="9" s="1"/>
  <c r="CG150" i="8"/>
  <c r="DP150" i="8" s="1"/>
  <c r="EX150" i="8" s="1"/>
  <c r="AY150" i="8" s="1"/>
  <c r="BC146" i="9" s="1"/>
  <c r="CF150" i="8"/>
  <c r="DO150" i="8" s="1"/>
  <c r="EW150" i="8" s="1"/>
  <c r="AX150" i="8" s="1"/>
  <c r="BB146" i="9" s="1"/>
  <c r="CE150" i="8"/>
  <c r="DN150" i="8" s="1"/>
  <c r="EV150" i="8" s="1"/>
  <c r="AW150" i="8" s="1"/>
  <c r="BA146" i="9" s="1"/>
  <c r="CD150" i="8"/>
  <c r="DM150" i="8" s="1"/>
  <c r="EU150" i="8" s="1"/>
  <c r="AV150" i="8" s="1"/>
  <c r="AZ146" i="9" s="1"/>
  <c r="CC150" i="8"/>
  <c r="DL150" i="8" s="1"/>
  <c r="ET150" i="8" s="1"/>
  <c r="CB150" i="8"/>
  <c r="DK150" i="8" s="1"/>
  <c r="ES150" i="8" s="1"/>
  <c r="AT150" i="8" s="1"/>
  <c r="AX146" i="9" s="1"/>
  <c r="CA150" i="8"/>
  <c r="DJ150" i="8" s="1"/>
  <c r="ER150" i="8" s="1"/>
  <c r="AS150" i="8" s="1"/>
  <c r="AW146" i="9" s="1"/>
  <c r="BZ150" i="8"/>
  <c r="DI150" i="8" s="1"/>
  <c r="EQ150" i="8" s="1"/>
  <c r="AR150" i="8" s="1"/>
  <c r="AV146" i="9" s="1"/>
  <c r="BY150" i="8"/>
  <c r="DH150" i="8" s="1"/>
  <c r="EP150" i="8" s="1"/>
  <c r="AQ150" i="8" s="1"/>
  <c r="AU146" i="9" s="1"/>
  <c r="BX150" i="8"/>
  <c r="DG150" i="8" s="1"/>
  <c r="EO150" i="8" s="1"/>
  <c r="BW150" i="8"/>
  <c r="BV150" i="8"/>
  <c r="CW149" i="8"/>
  <c r="EF149" i="8" s="1"/>
  <c r="FN149" i="8" s="1"/>
  <c r="BO149" i="8" s="1"/>
  <c r="CV149" i="8"/>
  <c r="EE149" i="8" s="1"/>
  <c r="FM149" i="8" s="1"/>
  <c r="BN149" i="8" s="1"/>
  <c r="CU149" i="8"/>
  <c r="ED149" i="8" s="1"/>
  <c r="FL149" i="8" s="1"/>
  <c r="BM149" i="8" s="1"/>
  <c r="CT149" i="8"/>
  <c r="EC149" i="8" s="1"/>
  <c r="FK149" i="8" s="1"/>
  <c r="BL149" i="8" s="1"/>
  <c r="CS149" i="8"/>
  <c r="EB149" i="8" s="1"/>
  <c r="FJ149" i="8" s="1"/>
  <c r="BK149" i="8" s="1"/>
  <c r="CR149" i="8"/>
  <c r="EA149" i="8" s="1"/>
  <c r="FI149" i="8" s="1"/>
  <c r="BJ149" i="8" s="1"/>
  <c r="CQ149" i="8"/>
  <c r="DZ149" i="8" s="1"/>
  <c r="FH149" i="8" s="1"/>
  <c r="CP149" i="8"/>
  <c r="DY149" i="8" s="1"/>
  <c r="FG149" i="8" s="1"/>
  <c r="BH149" i="8" s="1"/>
  <c r="CO149" i="8"/>
  <c r="DX149" i="8" s="1"/>
  <c r="FF149" i="8" s="1"/>
  <c r="BG149" i="8" s="1"/>
  <c r="CN149" i="8"/>
  <c r="DW149" i="8" s="1"/>
  <c r="FE149" i="8" s="1"/>
  <c r="BF149" i="8" s="1"/>
  <c r="BJ145" i="9" s="1"/>
  <c r="CM149" i="8"/>
  <c r="DV149" i="8" s="1"/>
  <c r="FD149" i="8" s="1"/>
  <c r="BE149" i="8" s="1"/>
  <c r="BI145" i="9" s="1"/>
  <c r="CL149" i="8"/>
  <c r="DU149" i="8" s="1"/>
  <c r="FC149" i="8" s="1"/>
  <c r="CK149" i="8"/>
  <c r="DT149" i="8"/>
  <c r="FB149" i="8" s="1"/>
  <c r="BC149" i="8" s="1"/>
  <c r="BG145" i="9" s="1"/>
  <c r="CJ149" i="8"/>
  <c r="DS149" i="8" s="1"/>
  <c r="FA149" i="8" s="1"/>
  <c r="CI149" i="8"/>
  <c r="DR149" i="8" s="1"/>
  <c r="EZ149" i="8" s="1"/>
  <c r="BA149" i="8" s="1"/>
  <c r="BE145" i="9" s="1"/>
  <c r="CH149" i="8"/>
  <c r="DQ149" i="8" s="1"/>
  <c r="EY149" i="8" s="1"/>
  <c r="AZ149" i="8" s="1"/>
  <c r="BD145" i="9" s="1"/>
  <c r="CG149" i="8"/>
  <c r="DP149" i="8" s="1"/>
  <c r="EX149" i="8" s="1"/>
  <c r="AY149" i="8" s="1"/>
  <c r="BC145" i="9" s="1"/>
  <c r="CF149" i="8"/>
  <c r="DO149" i="8" s="1"/>
  <c r="EW149" i="8" s="1"/>
  <c r="AX149" i="8" s="1"/>
  <c r="BB145" i="9" s="1"/>
  <c r="CE149" i="8"/>
  <c r="DN149" i="8" s="1"/>
  <c r="EV149" i="8" s="1"/>
  <c r="AW149" i="8" s="1"/>
  <c r="BA145" i="9" s="1"/>
  <c r="CD149" i="8"/>
  <c r="DM149" i="8" s="1"/>
  <c r="EU149" i="8" s="1"/>
  <c r="CC149" i="8"/>
  <c r="DL149" i="8" s="1"/>
  <c r="ET149" i="8" s="1"/>
  <c r="AU149" i="8" s="1"/>
  <c r="AY145" i="9" s="1"/>
  <c r="CB149" i="8"/>
  <c r="CA149" i="8"/>
  <c r="DJ149" i="8" s="1"/>
  <c r="ER149" i="8" s="1"/>
  <c r="AS149" i="8" s="1"/>
  <c r="AW145" i="9" s="1"/>
  <c r="BZ149" i="8"/>
  <c r="DI149" i="8" s="1"/>
  <c r="EQ149" i="8" s="1"/>
  <c r="AR149" i="8" s="1"/>
  <c r="AV145" i="9" s="1"/>
  <c r="BY149" i="8"/>
  <c r="DH149" i="8" s="1"/>
  <c r="EP149" i="8" s="1"/>
  <c r="BX149" i="8"/>
  <c r="DG149" i="8" s="1"/>
  <c r="EO149" i="8" s="1"/>
  <c r="AP149" i="8" s="1"/>
  <c r="AT145" i="9" s="1"/>
  <c r="BW149" i="8"/>
  <c r="DF149" i="8" s="1"/>
  <c r="EN149" i="8" s="1"/>
  <c r="AO149" i="8" s="1"/>
  <c r="AS145" i="9" s="1"/>
  <c r="BV149" i="8"/>
  <c r="DE149" i="8" s="1"/>
  <c r="EM149" i="8" s="1"/>
  <c r="AN149" i="8" s="1"/>
  <c r="AR145" i="9" s="1"/>
  <c r="CW148" i="8"/>
  <c r="EF148" i="8" s="1"/>
  <c r="FN148" i="8" s="1"/>
  <c r="BO148" i="8" s="1"/>
  <c r="CV148" i="8"/>
  <c r="EE148" i="8" s="1"/>
  <c r="FM148" i="8" s="1"/>
  <c r="CU148" i="8"/>
  <c r="ED148" i="8" s="1"/>
  <c r="FL148" i="8" s="1"/>
  <c r="BM148" i="8" s="1"/>
  <c r="CT148" i="8"/>
  <c r="EC148" i="8" s="1"/>
  <c r="FK148" i="8" s="1"/>
  <c r="BL148" i="8" s="1"/>
  <c r="CS148" i="8"/>
  <c r="EB148" i="8" s="1"/>
  <c r="FJ148" i="8" s="1"/>
  <c r="BK148" i="8" s="1"/>
  <c r="CR148" i="8"/>
  <c r="EA148" i="8" s="1"/>
  <c r="FI148" i="8" s="1"/>
  <c r="CQ148" i="8"/>
  <c r="DZ148" i="8" s="1"/>
  <c r="FH148" i="8" s="1"/>
  <c r="BI148" i="8" s="1"/>
  <c r="CP148" i="8"/>
  <c r="DY148" i="8" s="1"/>
  <c r="FG148" i="8" s="1"/>
  <c r="BH148" i="8" s="1"/>
  <c r="CO148" i="8"/>
  <c r="DX148" i="8" s="1"/>
  <c r="FF148" i="8" s="1"/>
  <c r="BG148" i="8" s="1"/>
  <c r="CN148" i="8"/>
  <c r="DW148" i="8" s="1"/>
  <c r="FE148" i="8" s="1"/>
  <c r="CM148" i="8"/>
  <c r="DV148" i="8" s="1"/>
  <c r="FD148" i="8" s="1"/>
  <c r="BE148" i="8" s="1"/>
  <c r="BI144" i="9" s="1"/>
  <c r="CL148" i="8"/>
  <c r="DU148" i="8" s="1"/>
  <c r="FC148" i="8" s="1"/>
  <c r="BD148" i="8" s="1"/>
  <c r="BH144" i="9" s="1"/>
  <c r="CK148" i="8"/>
  <c r="DT148" i="8" s="1"/>
  <c r="FB148" i="8" s="1"/>
  <c r="BC148" i="8" s="1"/>
  <c r="BG144" i="9" s="1"/>
  <c r="CJ148" i="8"/>
  <c r="DS148" i="8" s="1"/>
  <c r="FA148" i="8" s="1"/>
  <c r="CI148" i="8"/>
  <c r="DR148" i="8" s="1"/>
  <c r="EZ148" i="8" s="1"/>
  <c r="BA148" i="8" s="1"/>
  <c r="BE144" i="9" s="1"/>
  <c r="CH148" i="8"/>
  <c r="DQ148" i="8" s="1"/>
  <c r="EY148" i="8" s="1"/>
  <c r="AZ148" i="8" s="1"/>
  <c r="BD144" i="9" s="1"/>
  <c r="CG148" i="8"/>
  <c r="DP148" i="8" s="1"/>
  <c r="EX148" i="8" s="1"/>
  <c r="AY148" i="8" s="1"/>
  <c r="BC144" i="9" s="1"/>
  <c r="CF148" i="8"/>
  <c r="DO148" i="8" s="1"/>
  <c r="EW148" i="8" s="1"/>
  <c r="AX148" i="8" s="1"/>
  <c r="BB144" i="9" s="1"/>
  <c r="CE148" i="8"/>
  <c r="DN148" i="8" s="1"/>
  <c r="EV148" i="8" s="1"/>
  <c r="AW148" i="8"/>
  <c r="BA144" i="9" s="1"/>
  <c r="CD148" i="8"/>
  <c r="DM148" i="8" s="1"/>
  <c r="EU148" i="8" s="1"/>
  <c r="AV148" i="8" s="1"/>
  <c r="AZ144" i="9" s="1"/>
  <c r="CC148" i="8"/>
  <c r="CB148" i="8"/>
  <c r="DK148" i="8" s="1"/>
  <c r="ES148" i="8" s="1"/>
  <c r="AT148" i="8" s="1"/>
  <c r="AX144" i="9" s="1"/>
  <c r="CA148" i="8"/>
  <c r="DJ148" i="8" s="1"/>
  <c r="ER148" i="8" s="1"/>
  <c r="AS148" i="8" s="1"/>
  <c r="AW144" i="9" s="1"/>
  <c r="BZ148" i="8"/>
  <c r="DI148" i="8" s="1"/>
  <c r="EQ148" i="8" s="1"/>
  <c r="AR148" i="8" s="1"/>
  <c r="AV144" i="9" s="1"/>
  <c r="BY148" i="8"/>
  <c r="DH148" i="8" s="1"/>
  <c r="EP148" i="8" s="1"/>
  <c r="AQ148" i="8" s="1"/>
  <c r="AU144" i="9" s="1"/>
  <c r="BX148" i="8"/>
  <c r="DG148" i="8" s="1"/>
  <c r="EO148" i="8" s="1"/>
  <c r="AP148" i="8" s="1"/>
  <c r="AT144" i="9" s="1"/>
  <c r="BW148" i="8"/>
  <c r="BV148" i="8"/>
  <c r="DE148" i="8" s="1"/>
  <c r="EM148" i="8" s="1"/>
  <c r="CW147" i="8"/>
  <c r="EF147" i="8" s="1"/>
  <c r="FN147" i="8" s="1"/>
  <c r="BO147" i="8" s="1"/>
  <c r="CV147" i="8"/>
  <c r="EE147" i="8" s="1"/>
  <c r="FM147" i="8" s="1"/>
  <c r="BN147" i="8" s="1"/>
  <c r="CU147" i="8"/>
  <c r="ED147" i="8" s="1"/>
  <c r="FL147" i="8" s="1"/>
  <c r="BM147" i="8" s="1"/>
  <c r="CT147" i="8"/>
  <c r="EC147" i="8" s="1"/>
  <c r="FK147" i="8" s="1"/>
  <c r="BL147" i="8" s="1"/>
  <c r="CS147" i="8"/>
  <c r="EB147" i="8" s="1"/>
  <c r="FJ147" i="8" s="1"/>
  <c r="BK147" i="8" s="1"/>
  <c r="CR147" i="8"/>
  <c r="EA147" i="8" s="1"/>
  <c r="FI147" i="8" s="1"/>
  <c r="BJ147" i="8" s="1"/>
  <c r="CQ147" i="8"/>
  <c r="DZ147" i="8" s="1"/>
  <c r="FH147" i="8" s="1"/>
  <c r="CP147" i="8"/>
  <c r="DY147" i="8" s="1"/>
  <c r="FG147" i="8" s="1"/>
  <c r="BH147" i="8" s="1"/>
  <c r="CO147" i="8"/>
  <c r="DX147" i="8" s="1"/>
  <c r="FF147" i="8" s="1"/>
  <c r="BG147" i="8" s="1"/>
  <c r="CN147" i="8"/>
  <c r="DW147" i="8" s="1"/>
  <c r="FE147" i="8" s="1"/>
  <c r="BF147" i="8" s="1"/>
  <c r="BJ143" i="9" s="1"/>
  <c r="CM147" i="8"/>
  <c r="DV147" i="8" s="1"/>
  <c r="FD147" i="8" s="1"/>
  <c r="BE147" i="8" s="1"/>
  <c r="BI143" i="9" s="1"/>
  <c r="CL147" i="8"/>
  <c r="DU147" i="8" s="1"/>
  <c r="FC147" i="8" s="1"/>
  <c r="BD147" i="8" s="1"/>
  <c r="BH143" i="9" s="1"/>
  <c r="CK147" i="8"/>
  <c r="DT147" i="8" s="1"/>
  <c r="FB147" i="8" s="1"/>
  <c r="CJ147" i="8"/>
  <c r="DS147" i="8" s="1"/>
  <c r="FA147" i="8" s="1"/>
  <c r="BB147" i="8" s="1"/>
  <c r="BF143" i="9" s="1"/>
  <c r="CI147" i="8"/>
  <c r="DR147" i="8" s="1"/>
  <c r="EZ147" i="8" s="1"/>
  <c r="BA147" i="8" s="1"/>
  <c r="BE143" i="9" s="1"/>
  <c r="CH147" i="8"/>
  <c r="DQ147" i="8" s="1"/>
  <c r="EY147" i="8" s="1"/>
  <c r="AZ147" i="8" s="1"/>
  <c r="BD143" i="9" s="1"/>
  <c r="CG147" i="8"/>
  <c r="DP147" i="8"/>
  <c r="EX147" i="8" s="1"/>
  <c r="CF147" i="8"/>
  <c r="DO147" i="8" s="1"/>
  <c r="EW147" i="8" s="1"/>
  <c r="AX147" i="8" s="1"/>
  <c r="BB143" i="9" s="1"/>
  <c r="CE147" i="8"/>
  <c r="DN147" i="8" s="1"/>
  <c r="EV147" i="8" s="1"/>
  <c r="AW147" i="8" s="1"/>
  <c r="BA143" i="9" s="1"/>
  <c r="CD147" i="8"/>
  <c r="DM147" i="8" s="1"/>
  <c r="EU147" i="8" s="1"/>
  <c r="AV147" i="8" s="1"/>
  <c r="AZ143" i="9" s="1"/>
  <c r="CC147" i="8"/>
  <c r="DL147" i="8" s="1"/>
  <c r="ET147" i="8" s="1"/>
  <c r="AU147" i="8" s="1"/>
  <c r="AY143" i="9" s="1"/>
  <c r="CB147" i="8"/>
  <c r="DK147" i="8" s="1"/>
  <c r="ES147" i="8" s="1"/>
  <c r="AT147" i="8" s="1"/>
  <c r="AX143" i="9" s="1"/>
  <c r="CA147" i="8"/>
  <c r="DJ147" i="8" s="1"/>
  <c r="ER147" i="8" s="1"/>
  <c r="AS147" i="8" s="1"/>
  <c r="AW143" i="9" s="1"/>
  <c r="BZ147" i="8"/>
  <c r="DI147" i="8" s="1"/>
  <c r="EQ147" i="8" s="1"/>
  <c r="AR147" i="8" s="1"/>
  <c r="AV143" i="9" s="1"/>
  <c r="BY147" i="8"/>
  <c r="BX147" i="8"/>
  <c r="DG147" i="8" s="1"/>
  <c r="EO147" i="8" s="1"/>
  <c r="AP147" i="8" s="1"/>
  <c r="AT143" i="9" s="1"/>
  <c r="BW147" i="8"/>
  <c r="DF147" i="8" s="1"/>
  <c r="EN147" i="8" s="1"/>
  <c r="AO147" i="8" s="1"/>
  <c r="AS143" i="9" s="1"/>
  <c r="BV147" i="8"/>
  <c r="CW146" i="8"/>
  <c r="EF146" i="8" s="1"/>
  <c r="FN146" i="8" s="1"/>
  <c r="CV146" i="8"/>
  <c r="EE146" i="8" s="1"/>
  <c r="FM146" i="8" s="1"/>
  <c r="BN146" i="8" s="1"/>
  <c r="CU146" i="8"/>
  <c r="ED146" i="8" s="1"/>
  <c r="FL146" i="8" s="1"/>
  <c r="BM146" i="8" s="1"/>
  <c r="CT146" i="8"/>
  <c r="EC146" i="8" s="1"/>
  <c r="FK146" i="8" s="1"/>
  <c r="BL146" i="8" s="1"/>
  <c r="CS146" i="8"/>
  <c r="EB146" i="8" s="1"/>
  <c r="FJ146" i="8" s="1"/>
  <c r="CR146" i="8"/>
  <c r="EA146" i="8" s="1"/>
  <c r="FI146" i="8" s="1"/>
  <c r="BJ146" i="8" s="1"/>
  <c r="CQ146" i="8"/>
  <c r="DZ146" i="8" s="1"/>
  <c r="FH146" i="8" s="1"/>
  <c r="BI146" i="8" s="1"/>
  <c r="CP146" i="8"/>
  <c r="DY146" i="8" s="1"/>
  <c r="FG146" i="8" s="1"/>
  <c r="BH146" i="8" s="1"/>
  <c r="CO146" i="8"/>
  <c r="DX146" i="8" s="1"/>
  <c r="FF146" i="8" s="1"/>
  <c r="BG146" i="8" s="1"/>
  <c r="CN146" i="8"/>
  <c r="DW146" i="8" s="1"/>
  <c r="FE146" i="8" s="1"/>
  <c r="BF146" i="8" s="1"/>
  <c r="BJ142" i="9" s="1"/>
  <c r="CM146" i="8"/>
  <c r="DV146" i="8" s="1"/>
  <c r="FD146" i="8" s="1"/>
  <c r="BE146" i="8" s="1"/>
  <c r="BI142" i="9" s="1"/>
  <c r="CL146" i="8"/>
  <c r="DU146" i="8" s="1"/>
  <c r="FC146" i="8" s="1"/>
  <c r="BD146" i="8" s="1"/>
  <c r="BH142" i="9" s="1"/>
  <c r="CK146" i="8"/>
  <c r="DT146" i="8" s="1"/>
  <c r="FB146" i="8" s="1"/>
  <c r="BC146" i="8" s="1"/>
  <c r="BG142" i="9" s="1"/>
  <c r="CJ146" i="8"/>
  <c r="DS146" i="8" s="1"/>
  <c r="FA146" i="8" s="1"/>
  <c r="CI146" i="8"/>
  <c r="DR146" i="8" s="1"/>
  <c r="EZ146" i="8" s="1"/>
  <c r="BA146" i="8" s="1"/>
  <c r="BE142" i="9" s="1"/>
  <c r="CH146" i="8"/>
  <c r="DQ146" i="8" s="1"/>
  <c r="EY146" i="8" s="1"/>
  <c r="AZ146" i="8" s="1"/>
  <c r="BD142" i="9" s="1"/>
  <c r="CG146" i="8"/>
  <c r="DP146" i="8" s="1"/>
  <c r="EX146" i="8" s="1"/>
  <c r="AY146" i="8" s="1"/>
  <c r="BC142" i="9" s="1"/>
  <c r="CF146" i="8"/>
  <c r="DO146" i="8" s="1"/>
  <c r="EW146" i="8" s="1"/>
  <c r="AX146" i="8" s="1"/>
  <c r="BB142" i="9" s="1"/>
  <c r="CE146" i="8"/>
  <c r="DN146" i="8" s="1"/>
  <c r="EV146" i="8" s="1"/>
  <c r="AW146" i="8" s="1"/>
  <c r="BA142" i="9" s="1"/>
  <c r="CD146" i="8"/>
  <c r="DM146" i="8" s="1"/>
  <c r="EU146" i="8" s="1"/>
  <c r="AV146" i="8" s="1"/>
  <c r="AZ142" i="9" s="1"/>
  <c r="CC146" i="8"/>
  <c r="DL146" i="8" s="1"/>
  <c r="CB146" i="8"/>
  <c r="DK146" i="8" s="1"/>
  <c r="ES146" i="8" s="1"/>
  <c r="AT146" i="8" s="1"/>
  <c r="AX142" i="9" s="1"/>
  <c r="CA146" i="8"/>
  <c r="DJ146" i="8" s="1"/>
  <c r="ER146" i="8" s="1"/>
  <c r="AS146" i="8" s="1"/>
  <c r="AW142" i="9" s="1"/>
  <c r="BZ146" i="8"/>
  <c r="DI146" i="8" s="1"/>
  <c r="EQ146" i="8" s="1"/>
  <c r="AR146" i="8" s="1"/>
  <c r="AV142" i="9" s="1"/>
  <c r="BY146" i="8"/>
  <c r="DH146" i="8" s="1"/>
  <c r="EP146" i="8" s="1"/>
  <c r="AQ146" i="8" s="1"/>
  <c r="AU142" i="9" s="1"/>
  <c r="BX146" i="8"/>
  <c r="DG146" i="8" s="1"/>
  <c r="EO146" i="8" s="1"/>
  <c r="AP146" i="8" s="1"/>
  <c r="AT142" i="9" s="1"/>
  <c r="BW146" i="8"/>
  <c r="DF146" i="8" s="1"/>
  <c r="EN146" i="8" s="1"/>
  <c r="BV146" i="8"/>
  <c r="DE146" i="8" s="1"/>
  <c r="EM146" i="8" s="1"/>
  <c r="AN146" i="8" s="1"/>
  <c r="AR142" i="9" s="1"/>
  <c r="CW145" i="8"/>
  <c r="EF145" i="8" s="1"/>
  <c r="FN145" i="8" s="1"/>
  <c r="CV145" i="8"/>
  <c r="EE145" i="8" s="1"/>
  <c r="FM145" i="8" s="1"/>
  <c r="BN145" i="8" s="1"/>
  <c r="CU145" i="8"/>
  <c r="ED145" i="8" s="1"/>
  <c r="FL145" i="8" s="1"/>
  <c r="BM145" i="8" s="1"/>
  <c r="CT145" i="8"/>
  <c r="EC145" i="8" s="1"/>
  <c r="CS145" i="8"/>
  <c r="EB145" i="8" s="1"/>
  <c r="FJ145" i="8" s="1"/>
  <c r="CR145" i="8"/>
  <c r="EA145" i="8" s="1"/>
  <c r="FI145" i="8" s="1"/>
  <c r="BJ145" i="8" s="1"/>
  <c r="CQ145" i="8"/>
  <c r="DZ145" i="8" s="1"/>
  <c r="FH145" i="8" s="1"/>
  <c r="BI145" i="8" s="1"/>
  <c r="CP145" i="8"/>
  <c r="DY145" i="8" s="1"/>
  <c r="FG145" i="8" s="1"/>
  <c r="BH145" i="8"/>
  <c r="CO145" i="8"/>
  <c r="DX145" i="8"/>
  <c r="FF145" i="8" s="1"/>
  <c r="BG145" i="8" s="1"/>
  <c r="CN145" i="8"/>
  <c r="DW145" i="8" s="1"/>
  <c r="FE145" i="8" s="1"/>
  <c r="BF145" i="8" s="1"/>
  <c r="BJ141" i="9" s="1"/>
  <c r="CM145" i="8"/>
  <c r="DV145" i="8" s="1"/>
  <c r="FD145" i="8" s="1"/>
  <c r="BE145" i="8" s="1"/>
  <c r="BI141" i="9" s="1"/>
  <c r="CL145" i="8"/>
  <c r="DU145" i="8" s="1"/>
  <c r="FC145" i="8" s="1"/>
  <c r="BD145" i="8" s="1"/>
  <c r="BH141" i="9" s="1"/>
  <c r="CK145" i="8"/>
  <c r="DT145" i="8" s="1"/>
  <c r="FB145" i="8" s="1"/>
  <c r="BC145" i="8" s="1"/>
  <c r="BG141" i="9" s="1"/>
  <c r="CJ145" i="8"/>
  <c r="DS145" i="8"/>
  <c r="FA145" i="8" s="1"/>
  <c r="CI145" i="8"/>
  <c r="DR145" i="8" s="1"/>
  <c r="EZ145" i="8" s="1"/>
  <c r="BA145" i="8" s="1"/>
  <c r="BE141" i="9" s="1"/>
  <c r="CH145" i="8"/>
  <c r="DQ145" i="8" s="1"/>
  <c r="EY145" i="8" s="1"/>
  <c r="AZ145" i="8" s="1"/>
  <c r="BD141" i="9" s="1"/>
  <c r="CG145" i="8"/>
  <c r="DP145" i="8" s="1"/>
  <c r="EX145" i="8" s="1"/>
  <c r="AY145" i="8" s="1"/>
  <c r="BC141" i="9" s="1"/>
  <c r="CF145" i="8"/>
  <c r="DO145" i="8" s="1"/>
  <c r="EW145" i="8" s="1"/>
  <c r="AX145" i="8" s="1"/>
  <c r="BB141" i="9" s="1"/>
  <c r="CE145" i="8"/>
  <c r="DN145" i="8" s="1"/>
  <c r="EV145" i="8" s="1"/>
  <c r="AW145" i="8" s="1"/>
  <c r="BA141" i="9" s="1"/>
  <c r="CD145" i="8"/>
  <c r="DM145" i="8" s="1"/>
  <c r="EU145" i="8" s="1"/>
  <c r="CC145" i="8"/>
  <c r="DL145" i="8" s="1"/>
  <c r="ET145" i="8" s="1"/>
  <c r="AU145" i="8" s="1"/>
  <c r="AY141" i="9" s="1"/>
  <c r="CB145" i="8"/>
  <c r="CA145" i="8"/>
  <c r="DJ145" i="8" s="1"/>
  <c r="BZ145" i="8"/>
  <c r="DI145" i="8" s="1"/>
  <c r="EQ145" i="8" s="1"/>
  <c r="AR145" i="8" s="1"/>
  <c r="AV141" i="9" s="1"/>
  <c r="BY145" i="8"/>
  <c r="DH145" i="8" s="1"/>
  <c r="EP145" i="8" s="1"/>
  <c r="AQ145" i="8" s="1"/>
  <c r="AU141" i="9" s="1"/>
  <c r="BX145" i="8"/>
  <c r="DG145" i="8" s="1"/>
  <c r="EO145" i="8" s="1"/>
  <c r="AP145" i="8" s="1"/>
  <c r="AT141" i="9" s="1"/>
  <c r="BW145" i="8"/>
  <c r="DF145" i="8" s="1"/>
  <c r="EN145" i="8" s="1"/>
  <c r="AO145" i="8" s="1"/>
  <c r="AS141" i="9" s="1"/>
  <c r="BV145" i="8"/>
  <c r="DE145" i="8" s="1"/>
  <c r="EM145" i="8" s="1"/>
  <c r="AN145" i="8" s="1"/>
  <c r="AR141" i="9" s="1"/>
  <c r="CW144" i="8"/>
  <c r="EF144" i="8" s="1"/>
  <c r="FN144" i="8" s="1"/>
  <c r="BO144" i="8" s="1"/>
  <c r="CV144" i="8"/>
  <c r="EE144" i="8" s="1"/>
  <c r="FM144" i="8" s="1"/>
  <c r="BN144" i="8" s="1"/>
  <c r="CU144" i="8"/>
  <c r="ED144" i="8" s="1"/>
  <c r="FL144" i="8" s="1"/>
  <c r="BM144" i="8" s="1"/>
  <c r="CT144" i="8"/>
  <c r="EC144" i="8" s="1"/>
  <c r="FK144" i="8" s="1"/>
  <c r="BL144" i="8" s="1"/>
  <c r="CS144" i="8"/>
  <c r="EB144" i="8" s="1"/>
  <c r="FJ144" i="8" s="1"/>
  <c r="BK144" i="8" s="1"/>
  <c r="CR144" i="8"/>
  <c r="EA144" i="8" s="1"/>
  <c r="FI144" i="8" s="1"/>
  <c r="CQ144" i="8"/>
  <c r="DZ144" i="8" s="1"/>
  <c r="FH144" i="8" s="1"/>
  <c r="CP144" i="8"/>
  <c r="DY144" i="8" s="1"/>
  <c r="FG144" i="8" s="1"/>
  <c r="BH144" i="8" s="1"/>
  <c r="CO144" i="8"/>
  <c r="DX144" i="8" s="1"/>
  <c r="FF144" i="8" s="1"/>
  <c r="BG144" i="8" s="1"/>
  <c r="CN144" i="8"/>
  <c r="DW144" i="8" s="1"/>
  <c r="FE144" i="8" s="1"/>
  <c r="CM144" i="8"/>
  <c r="DV144" i="8" s="1"/>
  <c r="FD144" i="8" s="1"/>
  <c r="BE144" i="8" s="1"/>
  <c r="BI140" i="9" s="1"/>
  <c r="CL144" i="8"/>
  <c r="DU144" i="8" s="1"/>
  <c r="FC144" i="8" s="1"/>
  <c r="BD144" i="8" s="1"/>
  <c r="BH140" i="9" s="1"/>
  <c r="CK144" i="8"/>
  <c r="DT144" i="8" s="1"/>
  <c r="FB144" i="8" s="1"/>
  <c r="BC144" i="8" s="1"/>
  <c r="BG140" i="9" s="1"/>
  <c r="CJ144" i="8"/>
  <c r="DS144" i="8" s="1"/>
  <c r="FA144" i="8" s="1"/>
  <c r="BB144" i="8" s="1"/>
  <c r="BF140" i="9" s="1"/>
  <c r="CI144" i="8"/>
  <c r="DR144" i="8" s="1"/>
  <c r="EZ144" i="8" s="1"/>
  <c r="BA144" i="8" s="1"/>
  <c r="BE140" i="9" s="1"/>
  <c r="CH144" i="8"/>
  <c r="DQ144" i="8" s="1"/>
  <c r="EY144" i="8" s="1"/>
  <c r="AZ144" i="8" s="1"/>
  <c r="BD140" i="9" s="1"/>
  <c r="CG144" i="8"/>
  <c r="DP144" i="8" s="1"/>
  <c r="EX144" i="8" s="1"/>
  <c r="AY144" i="8" s="1"/>
  <c r="BC140" i="9" s="1"/>
  <c r="CF144" i="8"/>
  <c r="DO144" i="8" s="1"/>
  <c r="EW144" i="8" s="1"/>
  <c r="CE144" i="8"/>
  <c r="DN144" i="8" s="1"/>
  <c r="EV144" i="8" s="1"/>
  <c r="AW144" i="8" s="1"/>
  <c r="BA140" i="9" s="1"/>
  <c r="CD144" i="8"/>
  <c r="DM144" i="8" s="1"/>
  <c r="EU144" i="8" s="1"/>
  <c r="AV144" i="8" s="1"/>
  <c r="AZ140" i="9" s="1"/>
  <c r="CC144" i="8"/>
  <c r="DL144" i="8" s="1"/>
  <c r="ET144" i="8" s="1"/>
  <c r="CB144" i="8"/>
  <c r="DK144" i="8" s="1"/>
  <c r="ES144" i="8" s="1"/>
  <c r="AT144" i="8" s="1"/>
  <c r="AX140" i="9" s="1"/>
  <c r="CA144" i="8"/>
  <c r="DJ144" i="8" s="1"/>
  <c r="ER144" i="8" s="1"/>
  <c r="AS144" i="8" s="1"/>
  <c r="AW140" i="9" s="1"/>
  <c r="BZ144" i="8"/>
  <c r="DI144" i="8" s="1"/>
  <c r="EQ144" i="8" s="1"/>
  <c r="AR144" i="8" s="1"/>
  <c r="AV140" i="9" s="1"/>
  <c r="BY144" i="8"/>
  <c r="DH144" i="8" s="1"/>
  <c r="BX144" i="8"/>
  <c r="BW144" i="8"/>
  <c r="DF144" i="8" s="1"/>
  <c r="EN144" i="8" s="1"/>
  <c r="AO144" i="8" s="1"/>
  <c r="AS140" i="9" s="1"/>
  <c r="BV144" i="8"/>
  <c r="DE144" i="8" s="1"/>
  <c r="EM144" i="8" s="1"/>
  <c r="CW143" i="8"/>
  <c r="EF143" i="8" s="1"/>
  <c r="FN143" i="8" s="1"/>
  <c r="BO143" i="8" s="1"/>
  <c r="CV143" i="8"/>
  <c r="EE143" i="8" s="1"/>
  <c r="FM143" i="8" s="1"/>
  <c r="BN143" i="8" s="1"/>
  <c r="CU143" i="8"/>
  <c r="ED143" i="8" s="1"/>
  <c r="FL143" i="8" s="1"/>
  <c r="BM143" i="8" s="1"/>
  <c r="CT143" i="8"/>
  <c r="EC143" i="8" s="1"/>
  <c r="FK143" i="8" s="1"/>
  <c r="BL143" i="8" s="1"/>
  <c r="CS143" i="8"/>
  <c r="EB143" i="8" s="1"/>
  <c r="FJ143" i="8" s="1"/>
  <c r="BK143" i="8" s="1"/>
  <c r="CR143" i="8"/>
  <c r="EA143" i="8" s="1"/>
  <c r="FI143" i="8" s="1"/>
  <c r="CQ143" i="8"/>
  <c r="DZ143" i="8" s="1"/>
  <c r="FH143" i="8" s="1"/>
  <c r="CP143" i="8"/>
  <c r="DY143" i="8" s="1"/>
  <c r="FG143" i="8" s="1"/>
  <c r="BH143" i="8" s="1"/>
  <c r="CO143" i="8"/>
  <c r="DX143" i="8" s="1"/>
  <c r="FF143" i="8" s="1"/>
  <c r="BG143" i="8" s="1"/>
  <c r="CN143" i="8"/>
  <c r="DW143" i="8" s="1"/>
  <c r="FE143" i="8" s="1"/>
  <c r="BF143" i="8" s="1"/>
  <c r="BJ139" i="9" s="1"/>
  <c r="CM143" i="8"/>
  <c r="DV143" i="8" s="1"/>
  <c r="FD143" i="8" s="1"/>
  <c r="BE143" i="8" s="1"/>
  <c r="BI139" i="9" s="1"/>
  <c r="CL143" i="8"/>
  <c r="DU143" i="8" s="1"/>
  <c r="FC143" i="8" s="1"/>
  <c r="BD143" i="8" s="1"/>
  <c r="BH139" i="9" s="1"/>
  <c r="CK143" i="8"/>
  <c r="DT143" i="8" s="1"/>
  <c r="FB143" i="8" s="1"/>
  <c r="BC143" i="8" s="1"/>
  <c r="BG139" i="9" s="1"/>
  <c r="CJ143" i="8"/>
  <c r="DS143" i="8" s="1"/>
  <c r="FA143" i="8" s="1"/>
  <c r="CI143" i="8"/>
  <c r="DR143" i="8" s="1"/>
  <c r="EZ143" i="8" s="1"/>
  <c r="BA143" i="8" s="1"/>
  <c r="BE139" i="9" s="1"/>
  <c r="CH143" i="8"/>
  <c r="DQ143" i="8" s="1"/>
  <c r="EY143" i="8" s="1"/>
  <c r="AZ143" i="8" s="1"/>
  <c r="BD139" i="9" s="1"/>
  <c r="CG143" i="8"/>
  <c r="DP143" i="8" s="1"/>
  <c r="EX143" i="8" s="1"/>
  <c r="AY143" i="8" s="1"/>
  <c r="BC139" i="9" s="1"/>
  <c r="CF143" i="8"/>
  <c r="DO143" i="8" s="1"/>
  <c r="EW143" i="8" s="1"/>
  <c r="AX143" i="8" s="1"/>
  <c r="BB139" i="9" s="1"/>
  <c r="CE143" i="8"/>
  <c r="DN143" i="8" s="1"/>
  <c r="EV143" i="8" s="1"/>
  <c r="AW143" i="8" s="1"/>
  <c r="BA139" i="9" s="1"/>
  <c r="CD143" i="8"/>
  <c r="DM143" i="8" s="1"/>
  <c r="EU143" i="8" s="1"/>
  <c r="AV143" i="8" s="1"/>
  <c r="AZ139" i="9" s="1"/>
  <c r="CC143" i="8"/>
  <c r="DL143" i="8" s="1"/>
  <c r="ET143" i="8" s="1"/>
  <c r="AU143" i="8" s="1"/>
  <c r="AY139" i="9" s="1"/>
  <c r="CB143" i="8"/>
  <c r="DK143" i="8" s="1"/>
  <c r="ES143" i="8" s="1"/>
  <c r="AT143" i="8" s="1"/>
  <c r="AX139" i="9" s="1"/>
  <c r="CA143" i="8"/>
  <c r="DJ143" i="8" s="1"/>
  <c r="ER143" i="8" s="1"/>
  <c r="AS143" i="8" s="1"/>
  <c r="AW139" i="9" s="1"/>
  <c r="BZ143" i="8"/>
  <c r="DI143" i="8" s="1"/>
  <c r="EQ143" i="8" s="1"/>
  <c r="AR143" i="8" s="1"/>
  <c r="AV139" i="9" s="1"/>
  <c r="BY143" i="8"/>
  <c r="DH143" i="8" s="1"/>
  <c r="EP143" i="8" s="1"/>
  <c r="AQ143" i="8" s="1"/>
  <c r="AU139" i="9" s="1"/>
  <c r="BX143" i="8"/>
  <c r="DG143" i="8" s="1"/>
  <c r="EO143" i="8" s="1"/>
  <c r="AP143" i="8" s="1"/>
  <c r="AT139" i="9" s="1"/>
  <c r="BW143" i="8"/>
  <c r="AM143" i="8" s="1"/>
  <c r="AQ139" i="9" s="1"/>
  <c r="BV143" i="8"/>
  <c r="CW142" i="8"/>
  <c r="CV142" i="8"/>
  <c r="EE142" i="8" s="1"/>
  <c r="FM142" i="8" s="1"/>
  <c r="CU142" i="8"/>
  <c r="ED142" i="8" s="1"/>
  <c r="FL142" i="8" s="1"/>
  <c r="BM142" i="8" s="1"/>
  <c r="CT142" i="8"/>
  <c r="EC142" i="8" s="1"/>
  <c r="FK142" i="8" s="1"/>
  <c r="BL142" i="8" s="1"/>
  <c r="CS142" i="8"/>
  <c r="EB142" i="8" s="1"/>
  <c r="FJ142" i="8" s="1"/>
  <c r="BK142" i="8" s="1"/>
  <c r="CR142" i="8"/>
  <c r="EA142" i="8" s="1"/>
  <c r="FI142" i="8" s="1"/>
  <c r="BJ142" i="8" s="1"/>
  <c r="CQ142" i="8"/>
  <c r="DZ142" i="8" s="1"/>
  <c r="FH142" i="8" s="1"/>
  <c r="BI142" i="8" s="1"/>
  <c r="CP142" i="8"/>
  <c r="DY142" i="8" s="1"/>
  <c r="FG142" i="8" s="1"/>
  <c r="BH142" i="8" s="1"/>
  <c r="CO142" i="8"/>
  <c r="DX142" i="8" s="1"/>
  <c r="FF142" i="8" s="1"/>
  <c r="CN142" i="8"/>
  <c r="DW142" i="8" s="1"/>
  <c r="FE142" i="8" s="1"/>
  <c r="CM142" i="8"/>
  <c r="DV142" i="8" s="1"/>
  <c r="FD142" i="8" s="1"/>
  <c r="BE142" i="8" s="1"/>
  <c r="BI138" i="9" s="1"/>
  <c r="CL142" i="8"/>
  <c r="DU142" i="8" s="1"/>
  <c r="FC142" i="8" s="1"/>
  <c r="BD142" i="8" s="1"/>
  <c r="BH138" i="9" s="1"/>
  <c r="CK142" i="8"/>
  <c r="DT142" i="8" s="1"/>
  <c r="FB142" i="8" s="1"/>
  <c r="BC142" i="8" s="1"/>
  <c r="BG138" i="9" s="1"/>
  <c r="CJ142" i="8"/>
  <c r="DS142" i="8" s="1"/>
  <c r="FA142" i="8" s="1"/>
  <c r="BB142" i="8" s="1"/>
  <c r="BF138" i="9" s="1"/>
  <c r="CI142" i="8"/>
  <c r="DR142" i="8" s="1"/>
  <c r="EZ142" i="8" s="1"/>
  <c r="BA142" i="8" s="1"/>
  <c r="BE138" i="9" s="1"/>
  <c r="CH142" i="8"/>
  <c r="DQ142" i="8" s="1"/>
  <c r="EY142" i="8" s="1"/>
  <c r="AZ142" i="8" s="1"/>
  <c r="BD138" i="9" s="1"/>
  <c r="CG142" i="8"/>
  <c r="DP142" i="8" s="1"/>
  <c r="EX142" i="8" s="1"/>
  <c r="AY142" i="8" s="1"/>
  <c r="BC138" i="9" s="1"/>
  <c r="CF142" i="8"/>
  <c r="DO142" i="8" s="1"/>
  <c r="EW142" i="8" s="1"/>
  <c r="CE142" i="8"/>
  <c r="DN142" i="8" s="1"/>
  <c r="EV142" i="8" s="1"/>
  <c r="AW142" i="8" s="1"/>
  <c r="BA138" i="9" s="1"/>
  <c r="CD142" i="8"/>
  <c r="DM142" i="8" s="1"/>
  <c r="EU142" i="8" s="1"/>
  <c r="AV142" i="8" s="1"/>
  <c r="AZ138" i="9" s="1"/>
  <c r="CC142" i="8"/>
  <c r="DL142" i="8" s="1"/>
  <c r="ET142" i="8" s="1"/>
  <c r="AU142" i="8" s="1"/>
  <c r="AY138" i="9" s="1"/>
  <c r="CB142" i="8"/>
  <c r="DK142" i="8" s="1"/>
  <c r="CA142" i="8"/>
  <c r="DJ142" i="8" s="1"/>
  <c r="ER142" i="8" s="1"/>
  <c r="AS142" i="8" s="1"/>
  <c r="AW138" i="9" s="1"/>
  <c r="BZ142" i="8"/>
  <c r="DI142" i="8" s="1"/>
  <c r="EQ142" i="8" s="1"/>
  <c r="BY142" i="8"/>
  <c r="DH142" i="8" s="1"/>
  <c r="EP142" i="8" s="1"/>
  <c r="AQ142" i="8" s="1"/>
  <c r="AU138" i="9" s="1"/>
  <c r="BX142" i="8"/>
  <c r="BW142" i="8"/>
  <c r="DF142" i="8" s="1"/>
  <c r="EN142" i="8" s="1"/>
  <c r="AO142" i="8" s="1"/>
  <c r="AS138" i="9" s="1"/>
  <c r="BV142" i="8"/>
  <c r="DE142" i="8" s="1"/>
  <c r="EM142" i="8" s="1"/>
  <c r="AN142" i="8" s="1"/>
  <c r="AR138" i="9" s="1"/>
  <c r="CW141" i="8"/>
  <c r="EF141" i="8" s="1"/>
  <c r="FN141" i="8" s="1"/>
  <c r="BO141" i="8" s="1"/>
  <c r="CV141" i="8"/>
  <c r="EE141" i="8" s="1"/>
  <c r="FM141" i="8" s="1"/>
  <c r="BN141" i="8" s="1"/>
  <c r="CU141" i="8"/>
  <c r="ED141" i="8" s="1"/>
  <c r="FL141" i="8" s="1"/>
  <c r="BM141" i="8" s="1"/>
  <c r="CT141" i="8"/>
  <c r="EC141" i="8" s="1"/>
  <c r="FK141" i="8" s="1"/>
  <c r="BL141" i="8" s="1"/>
  <c r="CS141" i="8"/>
  <c r="EB141" i="8" s="1"/>
  <c r="FJ141" i="8" s="1"/>
  <c r="BK141" i="8" s="1"/>
  <c r="CR141" i="8"/>
  <c r="EA141" i="8" s="1"/>
  <c r="FI141" i="8" s="1"/>
  <c r="CQ141" i="8"/>
  <c r="DZ141" i="8" s="1"/>
  <c r="FH141" i="8" s="1"/>
  <c r="BI141" i="8" s="1"/>
  <c r="CP141" i="8"/>
  <c r="DY141" i="8" s="1"/>
  <c r="FG141" i="8" s="1"/>
  <c r="BH141" i="8" s="1"/>
  <c r="CO141" i="8"/>
  <c r="DX141" i="8" s="1"/>
  <c r="FF141" i="8" s="1"/>
  <c r="BG141" i="8" s="1"/>
  <c r="CN141" i="8"/>
  <c r="DW141" i="8" s="1"/>
  <c r="FE141" i="8" s="1"/>
  <c r="BF141" i="8" s="1"/>
  <c r="BJ137" i="9" s="1"/>
  <c r="CM141" i="8"/>
  <c r="DV141" i="8" s="1"/>
  <c r="FD141" i="8" s="1"/>
  <c r="BE141" i="8" s="1"/>
  <c r="BI137" i="9" s="1"/>
  <c r="CL141" i="8"/>
  <c r="DU141" i="8" s="1"/>
  <c r="FC141" i="8" s="1"/>
  <c r="BD141" i="8" s="1"/>
  <c r="BH137" i="9" s="1"/>
  <c r="CK141" i="8"/>
  <c r="DT141" i="8" s="1"/>
  <c r="FB141" i="8" s="1"/>
  <c r="BC141" i="8" s="1"/>
  <c r="BG137" i="9" s="1"/>
  <c r="CJ141" i="8"/>
  <c r="DS141" i="8" s="1"/>
  <c r="FA141" i="8" s="1"/>
  <c r="CI141" i="8"/>
  <c r="DR141" i="8" s="1"/>
  <c r="EZ141" i="8" s="1"/>
  <c r="BA141" i="8" s="1"/>
  <c r="BE137" i="9" s="1"/>
  <c r="CH141" i="8"/>
  <c r="DQ141" i="8" s="1"/>
  <c r="EY141" i="8" s="1"/>
  <c r="AZ141" i="8" s="1"/>
  <c r="BD137" i="9" s="1"/>
  <c r="CG141" i="8"/>
  <c r="DP141" i="8" s="1"/>
  <c r="EX141" i="8" s="1"/>
  <c r="AY141" i="8" s="1"/>
  <c r="BC137" i="9" s="1"/>
  <c r="CF141" i="8"/>
  <c r="DO141" i="8" s="1"/>
  <c r="EW141" i="8" s="1"/>
  <c r="AX141" i="8" s="1"/>
  <c r="BB137" i="9" s="1"/>
  <c r="CE141" i="8"/>
  <c r="DN141" i="8" s="1"/>
  <c r="EV141" i="8" s="1"/>
  <c r="CD141" i="8"/>
  <c r="DM141" i="8" s="1"/>
  <c r="EU141" i="8" s="1"/>
  <c r="AV141" i="8" s="1"/>
  <c r="AZ137" i="9" s="1"/>
  <c r="CC141" i="8"/>
  <c r="DL141" i="8" s="1"/>
  <c r="ET141" i="8" s="1"/>
  <c r="AU141" i="8" s="1"/>
  <c r="AY137" i="9" s="1"/>
  <c r="CB141" i="8"/>
  <c r="CA141" i="8"/>
  <c r="DJ141" i="8" s="1"/>
  <c r="ER141" i="8" s="1"/>
  <c r="AS141" i="8" s="1"/>
  <c r="AW137" i="9" s="1"/>
  <c r="BZ141" i="8"/>
  <c r="DI141" i="8" s="1"/>
  <c r="EQ141" i="8" s="1"/>
  <c r="AR141" i="8" s="1"/>
  <c r="AV137" i="9" s="1"/>
  <c r="BY141" i="8"/>
  <c r="DH141" i="8" s="1"/>
  <c r="EP141" i="8" s="1"/>
  <c r="AQ141" i="8" s="1"/>
  <c r="AU137" i="9" s="1"/>
  <c r="BX141" i="8"/>
  <c r="DG141" i="8" s="1"/>
  <c r="EO141" i="8" s="1"/>
  <c r="AP141" i="8" s="1"/>
  <c r="AT137" i="9" s="1"/>
  <c r="BW141" i="8"/>
  <c r="DF141" i="8" s="1"/>
  <c r="EN141" i="8" s="1"/>
  <c r="AO141" i="8" s="1"/>
  <c r="AS137" i="9" s="1"/>
  <c r="BV141" i="8"/>
  <c r="DE141" i="8" s="1"/>
  <c r="EM141" i="8" s="1"/>
  <c r="AN141" i="8" s="1"/>
  <c r="AR137" i="9" s="1"/>
  <c r="CW140" i="8"/>
  <c r="EF140" i="8" s="1"/>
  <c r="FN140" i="8" s="1"/>
  <c r="CV140" i="8"/>
  <c r="CU140" i="8"/>
  <c r="ED140" i="8" s="1"/>
  <c r="FL140" i="8" s="1"/>
  <c r="BM140" i="8" s="1"/>
  <c r="CT140" i="8"/>
  <c r="EC140" i="8" s="1"/>
  <c r="FK140" i="8" s="1"/>
  <c r="BL140" i="8" s="1"/>
  <c r="CS140" i="8"/>
  <c r="EB140" i="8" s="1"/>
  <c r="FJ140" i="8" s="1"/>
  <c r="BK140" i="8" s="1"/>
  <c r="CR140" i="8"/>
  <c r="EA140" i="8" s="1"/>
  <c r="FI140" i="8" s="1"/>
  <c r="BJ140" i="8" s="1"/>
  <c r="CQ140" i="8"/>
  <c r="DZ140" i="8" s="1"/>
  <c r="FH140" i="8" s="1"/>
  <c r="BI140" i="8" s="1"/>
  <c r="CP140" i="8"/>
  <c r="DY140" i="8" s="1"/>
  <c r="FG140" i="8" s="1"/>
  <c r="BH140" i="8" s="1"/>
  <c r="CO140" i="8"/>
  <c r="DX140" i="8"/>
  <c r="CN140" i="8"/>
  <c r="DW140" i="8" s="1"/>
  <c r="FE140" i="8" s="1"/>
  <c r="BF140" i="8" s="1"/>
  <c r="BJ136" i="9" s="1"/>
  <c r="CM140" i="8"/>
  <c r="DV140" i="8" s="1"/>
  <c r="FD140" i="8" s="1"/>
  <c r="BE140" i="8" s="1"/>
  <c r="BI136" i="9" s="1"/>
  <c r="CL140" i="8"/>
  <c r="DU140" i="8" s="1"/>
  <c r="FC140" i="8" s="1"/>
  <c r="BD140" i="8" s="1"/>
  <c r="BH136" i="9" s="1"/>
  <c r="CK140" i="8"/>
  <c r="DT140" i="8" s="1"/>
  <c r="FB140" i="8" s="1"/>
  <c r="CJ140" i="8"/>
  <c r="DS140" i="8" s="1"/>
  <c r="FA140" i="8" s="1"/>
  <c r="BB140" i="8" s="1"/>
  <c r="BF136" i="9" s="1"/>
  <c r="CI140" i="8"/>
  <c r="DR140" i="8" s="1"/>
  <c r="EZ140" i="8" s="1"/>
  <c r="BA140" i="8" s="1"/>
  <c r="BE136" i="9" s="1"/>
  <c r="CH140" i="8"/>
  <c r="DQ140" i="8" s="1"/>
  <c r="EY140" i="8" s="1"/>
  <c r="CG140" i="8"/>
  <c r="DP140" i="8" s="1"/>
  <c r="EX140" i="8" s="1"/>
  <c r="AY140" i="8" s="1"/>
  <c r="BC136" i="9" s="1"/>
  <c r="CF140" i="8"/>
  <c r="DO140" i="8" s="1"/>
  <c r="EW140" i="8" s="1"/>
  <c r="AX140" i="8" s="1"/>
  <c r="BB136" i="9" s="1"/>
  <c r="CE140" i="8"/>
  <c r="DN140" i="8" s="1"/>
  <c r="EV140" i="8" s="1"/>
  <c r="AW140" i="8" s="1"/>
  <c r="BA136" i="9" s="1"/>
  <c r="CD140" i="8"/>
  <c r="DM140" i="8" s="1"/>
  <c r="EU140" i="8" s="1"/>
  <c r="AV140" i="8" s="1"/>
  <c r="AZ136" i="9" s="1"/>
  <c r="CC140" i="8"/>
  <c r="DL140" i="8" s="1"/>
  <c r="ET140" i="8" s="1"/>
  <c r="AU140" i="8" s="1"/>
  <c r="AY136" i="9" s="1"/>
  <c r="CB140" i="8"/>
  <c r="DK140" i="8" s="1"/>
  <c r="ES140" i="8" s="1"/>
  <c r="AT140" i="8" s="1"/>
  <c r="AX136" i="9" s="1"/>
  <c r="CA140" i="8"/>
  <c r="DJ140" i="8" s="1"/>
  <c r="ER140" i="8" s="1"/>
  <c r="AS140" i="8" s="1"/>
  <c r="AW136" i="9" s="1"/>
  <c r="BZ140" i="8"/>
  <c r="DI140" i="8" s="1"/>
  <c r="BY140" i="8"/>
  <c r="DH140" i="8" s="1"/>
  <c r="EP140" i="8" s="1"/>
  <c r="AQ140" i="8" s="1"/>
  <c r="AU136" i="9" s="1"/>
  <c r="BX140" i="8"/>
  <c r="DG140" i="8" s="1"/>
  <c r="EO140" i="8" s="1"/>
  <c r="BW140" i="8"/>
  <c r="DF140" i="8" s="1"/>
  <c r="EN140" i="8" s="1"/>
  <c r="BV140" i="8"/>
  <c r="DE140" i="8" s="1"/>
  <c r="EM140" i="8" s="1"/>
  <c r="CW139" i="8"/>
  <c r="EF139" i="8" s="1"/>
  <c r="FN139" i="8" s="1"/>
  <c r="BO139" i="8" s="1"/>
  <c r="CV139" i="8"/>
  <c r="EE139" i="8" s="1"/>
  <c r="FM139" i="8" s="1"/>
  <c r="BN139" i="8" s="1"/>
  <c r="CU139" i="8"/>
  <c r="ED139" i="8" s="1"/>
  <c r="FL139" i="8" s="1"/>
  <c r="BM139" i="8" s="1"/>
  <c r="CT139" i="8"/>
  <c r="EC139" i="8" s="1"/>
  <c r="FK139" i="8" s="1"/>
  <c r="CS139" i="8"/>
  <c r="EB139" i="8"/>
  <c r="FJ139" i="8" s="1"/>
  <c r="BK139" i="8" s="1"/>
  <c r="CR139" i="8"/>
  <c r="EA139" i="8" s="1"/>
  <c r="FI139" i="8" s="1"/>
  <c r="BJ139" i="8" s="1"/>
  <c r="CQ139" i="8"/>
  <c r="DZ139" i="8" s="1"/>
  <c r="FH139" i="8" s="1"/>
  <c r="BI139" i="8" s="1"/>
  <c r="CP139" i="8"/>
  <c r="DY139" i="8" s="1"/>
  <c r="FG139" i="8" s="1"/>
  <c r="BH139" i="8" s="1"/>
  <c r="CO139" i="8"/>
  <c r="DX139" i="8" s="1"/>
  <c r="FF139" i="8" s="1"/>
  <c r="CN139" i="8"/>
  <c r="DW139" i="8" s="1"/>
  <c r="FE139" i="8" s="1"/>
  <c r="BF139" i="8" s="1"/>
  <c r="BJ135" i="9" s="1"/>
  <c r="CM139" i="8"/>
  <c r="DV139" i="8" s="1"/>
  <c r="FD139" i="8" s="1"/>
  <c r="CL139" i="8"/>
  <c r="DU139" i="8" s="1"/>
  <c r="FC139" i="8" s="1"/>
  <c r="BD139" i="8" s="1"/>
  <c r="BH135" i="9" s="1"/>
  <c r="CK139" i="8"/>
  <c r="DT139" i="8" s="1"/>
  <c r="FB139" i="8" s="1"/>
  <c r="BC139" i="8" s="1"/>
  <c r="BG135" i="9" s="1"/>
  <c r="CJ139" i="8"/>
  <c r="DS139" i="8" s="1"/>
  <c r="FA139" i="8" s="1"/>
  <c r="BB139" i="8" s="1"/>
  <c r="BF135" i="9" s="1"/>
  <c r="CI139" i="8"/>
  <c r="DR139" i="8" s="1"/>
  <c r="EZ139" i="8" s="1"/>
  <c r="BA139" i="8" s="1"/>
  <c r="BE135" i="9" s="1"/>
  <c r="CH139" i="8"/>
  <c r="DQ139" i="8" s="1"/>
  <c r="EY139" i="8" s="1"/>
  <c r="AZ139" i="8" s="1"/>
  <c r="BD135" i="9" s="1"/>
  <c r="CG139" i="8"/>
  <c r="DP139" i="8" s="1"/>
  <c r="EX139" i="8" s="1"/>
  <c r="AY139" i="8" s="1"/>
  <c r="BC135" i="9" s="1"/>
  <c r="CF139" i="8"/>
  <c r="DO139" i="8" s="1"/>
  <c r="EW139" i="8" s="1"/>
  <c r="AX139" i="8" s="1"/>
  <c r="BB135" i="9" s="1"/>
  <c r="CE139" i="8"/>
  <c r="DN139" i="8" s="1"/>
  <c r="EV139" i="8" s="1"/>
  <c r="CD139" i="8"/>
  <c r="DM139" i="8"/>
  <c r="EU139" i="8" s="1"/>
  <c r="AV139" i="8" s="1"/>
  <c r="AZ135" i="9" s="1"/>
  <c r="CC139" i="8"/>
  <c r="DL139" i="8" s="1"/>
  <c r="ET139" i="8" s="1"/>
  <c r="AU139" i="8" s="1"/>
  <c r="AY135" i="9" s="1"/>
  <c r="CB139" i="8"/>
  <c r="DK139" i="8" s="1"/>
  <c r="ES139" i="8" s="1"/>
  <c r="AT139" i="8" s="1"/>
  <c r="AX135" i="9" s="1"/>
  <c r="CA139" i="8"/>
  <c r="DJ139" i="8" s="1"/>
  <c r="ER139" i="8" s="1"/>
  <c r="AS139" i="8" s="1"/>
  <c r="AW135" i="9" s="1"/>
  <c r="BZ139" i="8"/>
  <c r="DI139" i="8" s="1"/>
  <c r="EQ139" i="8" s="1"/>
  <c r="AR139" i="8" s="1"/>
  <c r="AV135" i="9" s="1"/>
  <c r="BY139" i="8"/>
  <c r="DH139" i="8" s="1"/>
  <c r="EP139" i="8" s="1"/>
  <c r="AQ139" i="8" s="1"/>
  <c r="AU135" i="9" s="1"/>
  <c r="BX139" i="8"/>
  <c r="DG139" i="8" s="1"/>
  <c r="EO139" i="8" s="1"/>
  <c r="AP139" i="8" s="1"/>
  <c r="AT135" i="9" s="1"/>
  <c r="BW139" i="8"/>
  <c r="DF139" i="8" s="1"/>
  <c r="EN139" i="8" s="1"/>
  <c r="AO139" i="8" s="1"/>
  <c r="AS135" i="9" s="1"/>
  <c r="BV139" i="8"/>
  <c r="CW138" i="8"/>
  <c r="EF138" i="8" s="1"/>
  <c r="FN138" i="8" s="1"/>
  <c r="BO138" i="8" s="1"/>
  <c r="CV138" i="8"/>
  <c r="EE138" i="8" s="1"/>
  <c r="FM138" i="8" s="1"/>
  <c r="BN138" i="8" s="1"/>
  <c r="CU138" i="8"/>
  <c r="ED138" i="8" s="1"/>
  <c r="FL138" i="8" s="1"/>
  <c r="BM138" i="8" s="1"/>
  <c r="CT138" i="8"/>
  <c r="EC138" i="8" s="1"/>
  <c r="FK138" i="8" s="1"/>
  <c r="CS138" i="8"/>
  <c r="EB138" i="8" s="1"/>
  <c r="FJ138" i="8" s="1"/>
  <c r="CR138" i="8"/>
  <c r="EA138" i="8" s="1"/>
  <c r="FI138" i="8" s="1"/>
  <c r="BJ138" i="8" s="1"/>
  <c r="CQ138" i="8"/>
  <c r="DZ138" i="8" s="1"/>
  <c r="FH138" i="8" s="1"/>
  <c r="BI138" i="8" s="1"/>
  <c r="CP138" i="8"/>
  <c r="DY138" i="8" s="1"/>
  <c r="FG138" i="8" s="1"/>
  <c r="BH138" i="8" s="1"/>
  <c r="CO138" i="8"/>
  <c r="DX138" i="8" s="1"/>
  <c r="FF138" i="8" s="1"/>
  <c r="BG138" i="8" s="1"/>
  <c r="CN138" i="8"/>
  <c r="DW138" i="8" s="1"/>
  <c r="FE138" i="8" s="1"/>
  <c r="BF138" i="8" s="1"/>
  <c r="BJ134" i="9" s="1"/>
  <c r="CM138" i="8"/>
  <c r="DV138" i="8" s="1"/>
  <c r="FD138" i="8" s="1"/>
  <c r="BE138" i="8" s="1"/>
  <c r="BI134" i="9" s="1"/>
  <c r="CL138" i="8"/>
  <c r="DU138" i="8" s="1"/>
  <c r="FC138" i="8" s="1"/>
  <c r="BD138" i="8" s="1"/>
  <c r="BH134" i="9" s="1"/>
  <c r="CK138" i="8"/>
  <c r="DT138" i="8" s="1"/>
  <c r="FB138" i="8" s="1"/>
  <c r="CJ138" i="8"/>
  <c r="DS138" i="8" s="1"/>
  <c r="FA138" i="8" s="1"/>
  <c r="BB138" i="8" s="1"/>
  <c r="BF134" i="9" s="1"/>
  <c r="CI138" i="8"/>
  <c r="DR138" i="8" s="1"/>
  <c r="EZ138" i="8" s="1"/>
  <c r="BA138" i="8" s="1"/>
  <c r="BE134" i="9" s="1"/>
  <c r="CH138" i="8"/>
  <c r="DQ138" i="8" s="1"/>
  <c r="EY138" i="8" s="1"/>
  <c r="AZ138" i="8" s="1"/>
  <c r="BD134" i="9" s="1"/>
  <c r="CG138" i="8"/>
  <c r="DP138" i="8" s="1"/>
  <c r="EX138" i="8" s="1"/>
  <c r="AY138" i="8" s="1"/>
  <c r="BC134" i="9" s="1"/>
  <c r="CF138" i="8"/>
  <c r="DO138" i="8" s="1"/>
  <c r="EW138" i="8" s="1"/>
  <c r="AX138" i="8" s="1"/>
  <c r="BB134" i="9" s="1"/>
  <c r="CE138" i="8"/>
  <c r="DN138" i="8" s="1"/>
  <c r="EV138" i="8" s="1"/>
  <c r="AW138" i="8" s="1"/>
  <c r="BA134" i="9" s="1"/>
  <c r="CD138" i="8"/>
  <c r="DM138" i="8" s="1"/>
  <c r="EU138" i="8" s="1"/>
  <c r="AV138" i="8" s="1"/>
  <c r="AZ134" i="9" s="1"/>
  <c r="CC138" i="8"/>
  <c r="DL138" i="8" s="1"/>
  <c r="ET138" i="8" s="1"/>
  <c r="CB138" i="8"/>
  <c r="DK138" i="8" s="1"/>
  <c r="ES138" i="8" s="1"/>
  <c r="AT138" i="8" s="1"/>
  <c r="AX134" i="9" s="1"/>
  <c r="CA138" i="8"/>
  <c r="DJ138" i="8"/>
  <c r="ER138" i="8" s="1"/>
  <c r="AS138" i="8" s="1"/>
  <c r="AW134" i="9" s="1"/>
  <c r="BZ138" i="8"/>
  <c r="DI138" i="8" s="1"/>
  <c r="EQ138" i="8" s="1"/>
  <c r="AR138" i="8" s="1"/>
  <c r="AV134" i="9" s="1"/>
  <c r="BY138" i="8"/>
  <c r="BX138" i="8"/>
  <c r="DG138" i="8" s="1"/>
  <c r="EO138" i="8" s="1"/>
  <c r="BW138" i="8"/>
  <c r="BV138" i="8"/>
  <c r="DE138" i="8" s="1"/>
  <c r="EM138" i="8" s="1"/>
  <c r="AN138" i="8" s="1"/>
  <c r="AR134" i="9" s="1"/>
  <c r="CW137" i="8"/>
  <c r="EF137" i="8" s="1"/>
  <c r="FN137" i="8" s="1"/>
  <c r="CV137" i="8"/>
  <c r="EE137" i="8" s="1"/>
  <c r="FM137" i="8" s="1"/>
  <c r="BN137" i="8" s="1"/>
  <c r="CU137" i="8"/>
  <c r="ED137" i="8" s="1"/>
  <c r="FL137" i="8" s="1"/>
  <c r="BM137" i="8" s="1"/>
  <c r="CT137" i="8"/>
  <c r="EC137" i="8" s="1"/>
  <c r="FK137" i="8" s="1"/>
  <c r="BL137" i="8" s="1"/>
  <c r="CS137" i="8"/>
  <c r="EB137" i="8" s="1"/>
  <c r="FJ137" i="8" s="1"/>
  <c r="BK137" i="8" s="1"/>
  <c r="CR137" i="8"/>
  <c r="EA137" i="8" s="1"/>
  <c r="FI137" i="8" s="1"/>
  <c r="BJ137" i="8" s="1"/>
  <c r="CQ137" i="8"/>
  <c r="DZ137" i="8" s="1"/>
  <c r="FH137" i="8" s="1"/>
  <c r="BI137" i="8" s="1"/>
  <c r="CP137" i="8"/>
  <c r="DY137" i="8" s="1"/>
  <c r="FG137" i="8" s="1"/>
  <c r="BH137" i="8" s="1"/>
  <c r="CO137" i="8"/>
  <c r="DX137" i="8" s="1"/>
  <c r="FF137" i="8" s="1"/>
  <c r="BG137" i="8" s="1"/>
  <c r="CN137" i="8"/>
  <c r="DW137" i="8" s="1"/>
  <c r="FE137" i="8" s="1"/>
  <c r="CM137" i="8"/>
  <c r="DV137" i="8" s="1"/>
  <c r="FD137" i="8" s="1"/>
  <c r="CL137" i="8"/>
  <c r="DU137" i="8" s="1"/>
  <c r="FC137" i="8" s="1"/>
  <c r="BD137" i="8" s="1"/>
  <c r="BH133" i="9" s="1"/>
  <c r="CK137" i="8"/>
  <c r="DT137" i="8" s="1"/>
  <c r="FB137" i="8" s="1"/>
  <c r="BC137" i="8" s="1"/>
  <c r="BG133" i="9" s="1"/>
  <c r="CJ137" i="8"/>
  <c r="DS137" i="8" s="1"/>
  <c r="FA137" i="8" s="1"/>
  <c r="BB137" i="8" s="1"/>
  <c r="BF133" i="9" s="1"/>
  <c r="CI137" i="8"/>
  <c r="DR137" i="8" s="1"/>
  <c r="EZ137" i="8" s="1"/>
  <c r="BA137" i="8" s="1"/>
  <c r="BE133" i="9" s="1"/>
  <c r="CH137" i="8"/>
  <c r="DQ137" i="8" s="1"/>
  <c r="EY137" i="8" s="1"/>
  <c r="AZ137" i="8" s="1"/>
  <c r="BD133" i="9" s="1"/>
  <c r="CG137" i="8"/>
  <c r="DP137" i="8" s="1"/>
  <c r="EX137" i="8" s="1"/>
  <c r="CF137" i="8"/>
  <c r="DO137" i="8" s="1"/>
  <c r="EW137" i="8" s="1"/>
  <c r="AX137" i="8" s="1"/>
  <c r="BB133" i="9" s="1"/>
  <c r="CE137" i="8"/>
  <c r="DN137" i="8" s="1"/>
  <c r="EV137" i="8" s="1"/>
  <c r="AW137" i="8" s="1"/>
  <c r="BA133" i="9" s="1"/>
  <c r="CD137" i="8"/>
  <c r="DM137" i="8" s="1"/>
  <c r="EU137" i="8" s="1"/>
  <c r="AV137" i="8" s="1"/>
  <c r="AZ133" i="9" s="1"/>
  <c r="CC137" i="8"/>
  <c r="DL137" i="8" s="1"/>
  <c r="ET137" i="8" s="1"/>
  <c r="CB137" i="8"/>
  <c r="DK137" i="8" s="1"/>
  <c r="ES137" i="8" s="1"/>
  <c r="AT137" i="8" s="1"/>
  <c r="AX133" i="9" s="1"/>
  <c r="CA137" i="8"/>
  <c r="DJ137" i="8" s="1"/>
  <c r="ER137" i="8" s="1"/>
  <c r="BZ137" i="8"/>
  <c r="DI137" i="8" s="1"/>
  <c r="EQ137" i="8" s="1"/>
  <c r="AR137" i="8" s="1"/>
  <c r="AV133" i="9" s="1"/>
  <c r="BY137" i="8"/>
  <c r="DH137" i="8" s="1"/>
  <c r="EP137" i="8" s="1"/>
  <c r="AQ137" i="8" s="1"/>
  <c r="AU133" i="9" s="1"/>
  <c r="BX137" i="8"/>
  <c r="BW137" i="8"/>
  <c r="DF137" i="8" s="1"/>
  <c r="EN137" i="8" s="1"/>
  <c r="AO137" i="8" s="1"/>
  <c r="AS133" i="9" s="1"/>
  <c r="BV137" i="8"/>
  <c r="CW136" i="8"/>
  <c r="EF136" i="8" s="1"/>
  <c r="FN136" i="8" s="1"/>
  <c r="BO136" i="8" s="1"/>
  <c r="CV136" i="8"/>
  <c r="EE136" i="8" s="1"/>
  <c r="FM136" i="8" s="1"/>
  <c r="BN136" i="8" s="1"/>
  <c r="CU136" i="8"/>
  <c r="ED136" i="8" s="1"/>
  <c r="FL136" i="8" s="1"/>
  <c r="BM136" i="8" s="1"/>
  <c r="CT136" i="8"/>
  <c r="EC136" i="8" s="1"/>
  <c r="FK136" i="8" s="1"/>
  <c r="BL136" i="8" s="1"/>
  <c r="CS136" i="8"/>
  <c r="EB136" i="8" s="1"/>
  <c r="FJ136" i="8" s="1"/>
  <c r="BK136" i="8" s="1"/>
  <c r="CR136" i="8"/>
  <c r="EA136" i="8" s="1"/>
  <c r="FI136" i="8" s="1"/>
  <c r="BJ136" i="8" s="1"/>
  <c r="CQ136" i="8"/>
  <c r="DZ136" i="8" s="1"/>
  <c r="FH136" i="8" s="1"/>
  <c r="CP136" i="8"/>
  <c r="DY136" i="8" s="1"/>
  <c r="FG136" i="8" s="1"/>
  <c r="BH136" i="8" s="1"/>
  <c r="CO136" i="8"/>
  <c r="DX136" i="8"/>
  <c r="FF136" i="8" s="1"/>
  <c r="BG136" i="8" s="1"/>
  <c r="CN136" i="8"/>
  <c r="DW136" i="8" s="1"/>
  <c r="FE136" i="8" s="1"/>
  <c r="BF136" i="8" s="1"/>
  <c r="BJ132" i="9" s="1"/>
  <c r="CM136" i="8"/>
  <c r="DV136" i="8" s="1"/>
  <c r="FD136" i="8" s="1"/>
  <c r="BE136" i="8" s="1"/>
  <c r="BI132" i="9" s="1"/>
  <c r="CL136" i="8"/>
  <c r="DU136" i="8" s="1"/>
  <c r="FC136" i="8" s="1"/>
  <c r="BD136" i="8" s="1"/>
  <c r="BH132" i="9" s="1"/>
  <c r="CK136" i="8"/>
  <c r="DT136" i="8" s="1"/>
  <c r="FB136" i="8" s="1"/>
  <c r="BC136" i="8" s="1"/>
  <c r="BG132" i="9" s="1"/>
  <c r="CJ136" i="8"/>
  <c r="DS136" i="8" s="1"/>
  <c r="FA136" i="8" s="1"/>
  <c r="BB136" i="8" s="1"/>
  <c r="BF132" i="9" s="1"/>
  <c r="CI136" i="8"/>
  <c r="DR136" i="8" s="1"/>
  <c r="EZ136" i="8" s="1"/>
  <c r="BA136" i="8" s="1"/>
  <c r="BE132" i="9" s="1"/>
  <c r="CH136" i="8"/>
  <c r="DQ136" i="8" s="1"/>
  <c r="EY136" i="8" s="1"/>
  <c r="AZ136" i="8" s="1"/>
  <c r="BD132" i="9" s="1"/>
  <c r="CG136" i="8"/>
  <c r="DP136" i="8" s="1"/>
  <c r="EX136" i="8" s="1"/>
  <c r="AY136" i="8" s="1"/>
  <c r="BC132" i="9" s="1"/>
  <c r="CF136" i="8"/>
  <c r="DO136" i="8" s="1"/>
  <c r="EW136" i="8" s="1"/>
  <c r="CE136" i="8"/>
  <c r="DN136" i="8" s="1"/>
  <c r="EV136" i="8" s="1"/>
  <c r="AW136" i="8" s="1"/>
  <c r="BA132" i="9" s="1"/>
  <c r="CD136" i="8"/>
  <c r="DM136" i="8" s="1"/>
  <c r="EU136" i="8" s="1"/>
  <c r="AV136" i="8" s="1"/>
  <c r="AZ132" i="9" s="1"/>
  <c r="CC136" i="8"/>
  <c r="DL136" i="8" s="1"/>
  <c r="ET136" i="8" s="1"/>
  <c r="AU136" i="8" s="1"/>
  <c r="AY132" i="9" s="1"/>
  <c r="CB136" i="8"/>
  <c r="DK136" i="8" s="1"/>
  <c r="ES136" i="8" s="1"/>
  <c r="AT136" i="8" s="1"/>
  <c r="AX132" i="9" s="1"/>
  <c r="CA136" i="8"/>
  <c r="DJ136" i="8" s="1"/>
  <c r="ER136" i="8" s="1"/>
  <c r="AS136" i="8" s="1"/>
  <c r="AW132" i="9" s="1"/>
  <c r="BZ136" i="8"/>
  <c r="DI136" i="8" s="1"/>
  <c r="EQ136" i="8" s="1"/>
  <c r="AR136" i="8" s="1"/>
  <c r="AV132" i="9" s="1"/>
  <c r="BY136" i="8"/>
  <c r="DH136" i="8" s="1"/>
  <c r="EP136" i="8" s="1"/>
  <c r="AQ136" i="8" s="1"/>
  <c r="AU132" i="9" s="1"/>
  <c r="BX136" i="8"/>
  <c r="DG136" i="8" s="1"/>
  <c r="EO136" i="8" s="1"/>
  <c r="AP136" i="8" s="1"/>
  <c r="AT132" i="9" s="1"/>
  <c r="BW136" i="8"/>
  <c r="BV136" i="8"/>
  <c r="DE136" i="8" s="1"/>
  <c r="EM136" i="8" s="1"/>
  <c r="AN136" i="8" s="1"/>
  <c r="AR132" i="9" s="1"/>
  <c r="CW135" i="8"/>
  <c r="EF135" i="8" s="1"/>
  <c r="FN135" i="8" s="1"/>
  <c r="BO135" i="8" s="1"/>
  <c r="CV135" i="8"/>
  <c r="EE135" i="8" s="1"/>
  <c r="FM135" i="8" s="1"/>
  <c r="BN135" i="8" s="1"/>
  <c r="CU135" i="8"/>
  <c r="ED135" i="8" s="1"/>
  <c r="FL135" i="8" s="1"/>
  <c r="BM135" i="8" s="1"/>
  <c r="CT135" i="8"/>
  <c r="EC135" i="8" s="1"/>
  <c r="FK135" i="8" s="1"/>
  <c r="BL135" i="8" s="1"/>
  <c r="CS135" i="8"/>
  <c r="EB135" i="8" s="1"/>
  <c r="FJ135" i="8" s="1"/>
  <c r="CR135" i="8"/>
  <c r="EA135" i="8" s="1"/>
  <c r="FI135" i="8" s="1"/>
  <c r="BJ135" i="8" s="1"/>
  <c r="CQ135" i="8"/>
  <c r="DZ135" i="8" s="1"/>
  <c r="FH135" i="8" s="1"/>
  <c r="CP135" i="8"/>
  <c r="DY135" i="8" s="1"/>
  <c r="FG135" i="8" s="1"/>
  <c r="BH135" i="8" s="1"/>
  <c r="CO135" i="8"/>
  <c r="DX135" i="8" s="1"/>
  <c r="FF135" i="8" s="1"/>
  <c r="BG135" i="8" s="1"/>
  <c r="CN135" i="8"/>
  <c r="DW135" i="8" s="1"/>
  <c r="FE135" i="8" s="1"/>
  <c r="BF135" i="8" s="1"/>
  <c r="BJ131" i="9" s="1"/>
  <c r="CM135" i="8"/>
  <c r="DV135" i="8" s="1"/>
  <c r="FD135" i="8" s="1"/>
  <c r="BE135" i="8" s="1"/>
  <c r="BI131" i="9" s="1"/>
  <c r="CL135" i="8"/>
  <c r="DU135" i="8" s="1"/>
  <c r="FC135" i="8" s="1"/>
  <c r="BD135" i="8" s="1"/>
  <c r="BH131" i="9" s="1"/>
  <c r="CK135" i="8"/>
  <c r="DT135" i="8" s="1"/>
  <c r="FB135" i="8" s="1"/>
  <c r="BC135" i="8" s="1"/>
  <c r="BG131" i="9" s="1"/>
  <c r="CJ135" i="8"/>
  <c r="DS135" i="8" s="1"/>
  <c r="FA135" i="8" s="1"/>
  <c r="BB135" i="8" s="1"/>
  <c r="BF131" i="9" s="1"/>
  <c r="CI135" i="8"/>
  <c r="DR135" i="8" s="1"/>
  <c r="EZ135" i="8" s="1"/>
  <c r="BA135" i="8" s="1"/>
  <c r="BE131" i="9" s="1"/>
  <c r="CH135" i="8"/>
  <c r="DQ135" i="8" s="1"/>
  <c r="EY135" i="8" s="1"/>
  <c r="AZ135" i="8" s="1"/>
  <c r="BD131" i="9" s="1"/>
  <c r="CG135" i="8"/>
  <c r="DP135" i="8" s="1"/>
  <c r="EX135" i="8" s="1"/>
  <c r="AY135" i="8" s="1"/>
  <c r="BC131" i="9" s="1"/>
  <c r="CF135" i="8"/>
  <c r="DO135" i="8" s="1"/>
  <c r="EW135" i="8" s="1"/>
  <c r="AX135" i="8" s="1"/>
  <c r="BB131" i="9" s="1"/>
  <c r="CE135" i="8"/>
  <c r="DN135" i="8" s="1"/>
  <c r="EV135" i="8" s="1"/>
  <c r="AW135" i="8" s="1"/>
  <c r="BA131" i="9" s="1"/>
  <c r="CD135" i="8"/>
  <c r="DM135" i="8" s="1"/>
  <c r="EU135" i="8" s="1"/>
  <c r="AV135" i="8" s="1"/>
  <c r="AZ131" i="9" s="1"/>
  <c r="CC135" i="8"/>
  <c r="DL135" i="8" s="1"/>
  <c r="ET135" i="8" s="1"/>
  <c r="AU135" i="8" s="1"/>
  <c r="AY131" i="9" s="1"/>
  <c r="CB135" i="8"/>
  <c r="DK135" i="8" s="1"/>
  <c r="ES135" i="8" s="1"/>
  <c r="AT135" i="8" s="1"/>
  <c r="AX131" i="9" s="1"/>
  <c r="CA135" i="8"/>
  <c r="DJ135" i="8" s="1"/>
  <c r="ER135" i="8" s="1"/>
  <c r="AS135" i="8" s="1"/>
  <c r="AW131" i="9" s="1"/>
  <c r="BZ135" i="8"/>
  <c r="DI135" i="8" s="1"/>
  <c r="EQ135" i="8" s="1"/>
  <c r="AR135" i="8" s="1"/>
  <c r="AV131" i="9" s="1"/>
  <c r="BY135" i="8"/>
  <c r="DH135" i="8" s="1"/>
  <c r="EP135" i="8" s="1"/>
  <c r="BX135" i="8"/>
  <c r="BW135" i="8"/>
  <c r="DF135" i="8" s="1"/>
  <c r="EN135" i="8" s="1"/>
  <c r="AO135" i="8" s="1"/>
  <c r="AS131" i="9" s="1"/>
  <c r="BV135" i="8"/>
  <c r="DE135" i="8" s="1"/>
  <c r="EM135" i="8" s="1"/>
  <c r="CW134" i="8"/>
  <c r="EF134" i="8" s="1"/>
  <c r="FN134" i="8" s="1"/>
  <c r="BO134" i="8" s="1"/>
  <c r="CV134" i="8"/>
  <c r="EE134" i="8" s="1"/>
  <c r="FM134" i="8" s="1"/>
  <c r="CU134" i="8"/>
  <c r="ED134" i="8" s="1"/>
  <c r="FL134" i="8" s="1"/>
  <c r="BM134" i="8" s="1"/>
  <c r="CT134" i="8"/>
  <c r="EC134" i="8" s="1"/>
  <c r="FK134" i="8" s="1"/>
  <c r="BL134" i="8" s="1"/>
  <c r="CS134" i="8"/>
  <c r="EB134" i="8"/>
  <c r="FJ134" i="8" s="1"/>
  <c r="BK134" i="8" s="1"/>
  <c r="CR134" i="8"/>
  <c r="EA134" i="8" s="1"/>
  <c r="FI134" i="8" s="1"/>
  <c r="BJ134" i="8" s="1"/>
  <c r="CQ134" i="8"/>
  <c r="DZ134" i="8" s="1"/>
  <c r="FH134" i="8" s="1"/>
  <c r="BI134" i="8" s="1"/>
  <c r="CP134" i="8"/>
  <c r="DY134" i="8" s="1"/>
  <c r="FG134" i="8" s="1"/>
  <c r="BH134" i="8" s="1"/>
  <c r="CO134" i="8"/>
  <c r="DX134" i="8" s="1"/>
  <c r="FF134" i="8" s="1"/>
  <c r="BG134" i="8" s="1"/>
  <c r="CN134" i="8"/>
  <c r="DW134" i="8" s="1"/>
  <c r="FE134" i="8" s="1"/>
  <c r="BF134" i="8" s="1"/>
  <c r="BJ130" i="9" s="1"/>
  <c r="CM134" i="8"/>
  <c r="DV134" i="8" s="1"/>
  <c r="FD134" i="8" s="1"/>
  <c r="BE134" i="8" s="1"/>
  <c r="BI130" i="9" s="1"/>
  <c r="CL134" i="8"/>
  <c r="DU134" i="8" s="1"/>
  <c r="FC134" i="8" s="1"/>
  <c r="CK134" i="8"/>
  <c r="DT134" i="8" s="1"/>
  <c r="FB134" i="8" s="1"/>
  <c r="BC134" i="8" s="1"/>
  <c r="BG130" i="9" s="1"/>
  <c r="CJ134" i="8"/>
  <c r="DS134" i="8" s="1"/>
  <c r="FA134" i="8" s="1"/>
  <c r="CI134" i="8"/>
  <c r="DR134" i="8" s="1"/>
  <c r="EZ134" i="8" s="1"/>
  <c r="BA134" i="8" s="1"/>
  <c r="BE130" i="9" s="1"/>
  <c r="CH134" i="8"/>
  <c r="DQ134" i="8" s="1"/>
  <c r="EY134" i="8" s="1"/>
  <c r="CG134" i="8"/>
  <c r="DP134" i="8" s="1"/>
  <c r="EX134" i="8" s="1"/>
  <c r="AY134" i="8" s="1"/>
  <c r="BC130" i="9" s="1"/>
  <c r="CF134" i="8"/>
  <c r="DO134" i="8" s="1"/>
  <c r="EW134" i="8" s="1"/>
  <c r="AX134" i="8" s="1"/>
  <c r="BB130" i="9" s="1"/>
  <c r="CE134" i="8"/>
  <c r="DN134" i="8" s="1"/>
  <c r="EV134" i="8" s="1"/>
  <c r="AW134" i="8" s="1"/>
  <c r="BA130" i="9" s="1"/>
  <c r="CD134" i="8"/>
  <c r="DM134" i="8" s="1"/>
  <c r="EU134" i="8" s="1"/>
  <c r="CC134" i="8"/>
  <c r="DL134" i="8" s="1"/>
  <c r="ET134" i="8" s="1"/>
  <c r="AU134" i="8" s="1"/>
  <c r="AY130" i="9" s="1"/>
  <c r="CB134" i="8"/>
  <c r="DK134" i="8" s="1"/>
  <c r="ES134" i="8" s="1"/>
  <c r="AT134" i="8" s="1"/>
  <c r="AX130" i="9" s="1"/>
  <c r="CA134" i="8"/>
  <c r="DJ134" i="8" s="1"/>
  <c r="ER134" i="8" s="1"/>
  <c r="AS134" i="8" s="1"/>
  <c r="AW130" i="9" s="1"/>
  <c r="BZ134" i="8"/>
  <c r="BY134" i="8"/>
  <c r="DH134" i="8" s="1"/>
  <c r="EP134" i="8" s="1"/>
  <c r="AQ134" i="8" s="1"/>
  <c r="AU130" i="9" s="1"/>
  <c r="BX134" i="8"/>
  <c r="DG134" i="8" s="1"/>
  <c r="EO134" i="8" s="1"/>
  <c r="AP134" i="8" s="1"/>
  <c r="AT130" i="9" s="1"/>
  <c r="BW134" i="8"/>
  <c r="BV134" i="8"/>
  <c r="DE134" i="8" s="1"/>
  <c r="EM134" i="8" s="1"/>
  <c r="AN134" i="8" s="1"/>
  <c r="AR130" i="9" s="1"/>
  <c r="CW133" i="8"/>
  <c r="EF133" i="8" s="1"/>
  <c r="FN133" i="8" s="1"/>
  <c r="BO133" i="8" s="1"/>
  <c r="CV133" i="8"/>
  <c r="EE133" i="8" s="1"/>
  <c r="FM133" i="8" s="1"/>
  <c r="BN133" i="8" s="1"/>
  <c r="CU133" i="8"/>
  <c r="ED133" i="8" s="1"/>
  <c r="FL133" i="8" s="1"/>
  <c r="BM133" i="8" s="1"/>
  <c r="CT133" i="8"/>
  <c r="EC133" i="8" s="1"/>
  <c r="FK133" i="8" s="1"/>
  <c r="CS133" i="8"/>
  <c r="EB133" i="8" s="1"/>
  <c r="FJ133" i="8" s="1"/>
  <c r="BK133" i="8" s="1"/>
  <c r="CR133" i="8"/>
  <c r="EA133" i="8" s="1"/>
  <c r="FI133" i="8" s="1"/>
  <c r="BJ133" i="8" s="1"/>
  <c r="CQ133" i="8"/>
  <c r="DZ133" i="8" s="1"/>
  <c r="FH133" i="8" s="1"/>
  <c r="BI133" i="8" s="1"/>
  <c r="CP133" i="8"/>
  <c r="DY133" i="8" s="1"/>
  <c r="FG133" i="8" s="1"/>
  <c r="BH133" i="8" s="1"/>
  <c r="CO133" i="8"/>
  <c r="DX133" i="8" s="1"/>
  <c r="FF133" i="8" s="1"/>
  <c r="BG133" i="8" s="1"/>
  <c r="CN133" i="8"/>
  <c r="DW133" i="8" s="1"/>
  <c r="FE133" i="8" s="1"/>
  <c r="BF133" i="8" s="1"/>
  <c r="BJ129" i="9" s="1"/>
  <c r="CM133" i="8"/>
  <c r="DV133" i="8" s="1"/>
  <c r="FD133" i="8" s="1"/>
  <c r="BE133" i="8" s="1"/>
  <c r="BI129" i="9" s="1"/>
  <c r="CL133" i="8"/>
  <c r="DU133" i="8" s="1"/>
  <c r="FC133" i="8" s="1"/>
  <c r="CK133" i="8"/>
  <c r="DT133" i="8" s="1"/>
  <c r="FB133" i="8" s="1"/>
  <c r="CJ133" i="8"/>
  <c r="DS133" i="8" s="1"/>
  <c r="FA133" i="8" s="1"/>
  <c r="CI133" i="8"/>
  <c r="DR133" i="8" s="1"/>
  <c r="EZ133" i="8" s="1"/>
  <c r="BA133" i="8" s="1"/>
  <c r="BE129" i="9" s="1"/>
  <c r="CH133" i="8"/>
  <c r="DQ133" i="8" s="1"/>
  <c r="EY133" i="8" s="1"/>
  <c r="AZ133" i="8" s="1"/>
  <c r="BD129" i="9" s="1"/>
  <c r="CG133" i="8"/>
  <c r="DP133" i="8" s="1"/>
  <c r="EX133" i="8" s="1"/>
  <c r="AY133" i="8" s="1"/>
  <c r="BC129" i="9" s="1"/>
  <c r="CF133" i="8"/>
  <c r="DO133" i="8" s="1"/>
  <c r="EW133" i="8" s="1"/>
  <c r="AX133" i="8" s="1"/>
  <c r="BB129" i="9" s="1"/>
  <c r="CE133" i="8"/>
  <c r="DN133" i="8" s="1"/>
  <c r="EV133" i="8" s="1"/>
  <c r="AW133" i="8" s="1"/>
  <c r="BA129" i="9" s="1"/>
  <c r="CD133" i="8"/>
  <c r="DM133" i="8" s="1"/>
  <c r="EU133" i="8" s="1"/>
  <c r="CC133" i="8"/>
  <c r="DL133" i="8" s="1"/>
  <c r="ET133" i="8"/>
  <c r="AU133" i="8" s="1"/>
  <c r="AY129" i="9" s="1"/>
  <c r="CB133" i="8"/>
  <c r="DK133" i="8" s="1"/>
  <c r="ES133" i="8" s="1"/>
  <c r="AT133" i="8" s="1"/>
  <c r="AX129" i="9" s="1"/>
  <c r="CA133" i="8"/>
  <c r="DJ133" i="8" s="1"/>
  <c r="ER133" i="8" s="1"/>
  <c r="AS133" i="8" s="1"/>
  <c r="AW129" i="9" s="1"/>
  <c r="BZ133" i="8"/>
  <c r="DI133" i="8" s="1"/>
  <c r="EQ133" i="8" s="1"/>
  <c r="AR133" i="8" s="1"/>
  <c r="AV129" i="9" s="1"/>
  <c r="BY133" i="8"/>
  <c r="DH133" i="8" s="1"/>
  <c r="EP133" i="8" s="1"/>
  <c r="AQ133" i="8" s="1"/>
  <c r="AU129" i="9" s="1"/>
  <c r="BX133" i="8"/>
  <c r="DG133" i="8" s="1"/>
  <c r="EO133" i="8" s="1"/>
  <c r="AP133" i="8" s="1"/>
  <c r="AT129" i="9" s="1"/>
  <c r="BW133" i="8"/>
  <c r="BV133" i="8"/>
  <c r="DE133" i="8" s="1"/>
  <c r="HB132" i="8"/>
  <c r="CW132" i="8"/>
  <c r="EF132" i="8" s="1"/>
  <c r="FN132" i="8" s="1"/>
  <c r="BO132" i="8" s="1"/>
  <c r="CV132" i="8"/>
  <c r="EE132" i="8" s="1"/>
  <c r="FM132" i="8" s="1"/>
  <c r="BN132" i="8" s="1"/>
  <c r="CU132" i="8"/>
  <c r="ED132" i="8" s="1"/>
  <c r="FL132" i="8" s="1"/>
  <c r="BM132" i="8" s="1"/>
  <c r="CT132" i="8"/>
  <c r="EC132" i="8" s="1"/>
  <c r="FK132" i="8" s="1"/>
  <c r="BL132" i="8" s="1"/>
  <c r="CS132" i="8"/>
  <c r="EB132" i="8" s="1"/>
  <c r="FJ132" i="8" s="1"/>
  <c r="BK132" i="8" s="1"/>
  <c r="CR132" i="8"/>
  <c r="EA132" i="8" s="1"/>
  <c r="FI132" i="8" s="1"/>
  <c r="BJ132" i="8" s="1"/>
  <c r="CQ132" i="8"/>
  <c r="DZ132" i="8" s="1"/>
  <c r="FH132" i="8" s="1"/>
  <c r="CP132" i="8"/>
  <c r="DY132" i="8" s="1"/>
  <c r="FG132" i="8" s="1"/>
  <c r="BH132" i="8" s="1"/>
  <c r="CO132" i="8"/>
  <c r="DX132" i="8" s="1"/>
  <c r="FF132" i="8" s="1"/>
  <c r="BG132" i="8" s="1"/>
  <c r="CN132" i="8"/>
  <c r="DW132" i="8" s="1"/>
  <c r="FE132" i="8" s="1"/>
  <c r="CM132" i="8"/>
  <c r="DV132" i="8" s="1"/>
  <c r="FD132" i="8" s="1"/>
  <c r="BE132" i="8" s="1"/>
  <c r="BI128" i="9" s="1"/>
  <c r="CL132" i="8"/>
  <c r="DU132" i="8" s="1"/>
  <c r="FC132" i="8" s="1"/>
  <c r="BD132" i="8" s="1"/>
  <c r="BH128" i="9" s="1"/>
  <c r="CK132" i="8"/>
  <c r="DT132" i="8" s="1"/>
  <c r="FB132" i="8" s="1"/>
  <c r="BC132" i="8" s="1"/>
  <c r="BG128" i="9" s="1"/>
  <c r="CJ132" i="8"/>
  <c r="DS132" i="8" s="1"/>
  <c r="FA132" i="8" s="1"/>
  <c r="BB132" i="8" s="1"/>
  <c r="BF128" i="9" s="1"/>
  <c r="CI132" i="8"/>
  <c r="DR132" i="8" s="1"/>
  <c r="EZ132" i="8" s="1"/>
  <c r="BA132" i="8" s="1"/>
  <c r="BE128" i="9" s="1"/>
  <c r="CH132" i="8"/>
  <c r="DQ132" i="8" s="1"/>
  <c r="EY132" i="8" s="1"/>
  <c r="AZ132" i="8" s="1"/>
  <c r="BD128" i="9" s="1"/>
  <c r="CG132" i="8"/>
  <c r="DP132" i="8" s="1"/>
  <c r="EX132" i="8" s="1"/>
  <c r="AY132" i="8" s="1"/>
  <c r="BC128" i="9" s="1"/>
  <c r="CF132" i="8"/>
  <c r="DO132" i="8" s="1"/>
  <c r="EW132" i="8" s="1"/>
  <c r="AX132" i="8" s="1"/>
  <c r="BB128" i="9" s="1"/>
  <c r="CE132" i="8"/>
  <c r="DN132" i="8" s="1"/>
  <c r="EV132" i="8" s="1"/>
  <c r="AW132" i="8" s="1"/>
  <c r="BA128" i="9" s="1"/>
  <c r="CD132" i="8"/>
  <c r="DM132" i="8" s="1"/>
  <c r="EU132" i="8" s="1"/>
  <c r="CC132" i="8"/>
  <c r="DL132" i="8" s="1"/>
  <c r="ET132" i="8" s="1"/>
  <c r="AU132" i="8" s="1"/>
  <c r="AY128" i="9" s="1"/>
  <c r="CB132" i="8"/>
  <c r="DK132" i="8" s="1"/>
  <c r="ES132" i="8" s="1"/>
  <c r="AT132" i="8" s="1"/>
  <c r="AX128" i="9" s="1"/>
  <c r="CA132" i="8"/>
  <c r="DJ132" i="8" s="1"/>
  <c r="ER132" i="8" s="1"/>
  <c r="AS132" i="8" s="1"/>
  <c r="AW128" i="9" s="1"/>
  <c r="BZ132" i="8"/>
  <c r="DI132" i="8" s="1"/>
  <c r="EQ132" i="8" s="1"/>
  <c r="AR132" i="8" s="1"/>
  <c r="AV128" i="9" s="1"/>
  <c r="BY132" i="8"/>
  <c r="DH132" i="8" s="1"/>
  <c r="EP132" i="8" s="1"/>
  <c r="AQ132" i="8" s="1"/>
  <c r="AU128" i="9" s="1"/>
  <c r="BX132" i="8"/>
  <c r="DG132" i="8" s="1"/>
  <c r="EO132" i="8" s="1"/>
  <c r="AP132" i="8" s="1"/>
  <c r="AT128" i="9" s="1"/>
  <c r="BW132" i="8"/>
  <c r="DF132" i="8" s="1"/>
  <c r="EN132" i="8" s="1"/>
  <c r="AO132" i="8" s="1"/>
  <c r="AS128" i="9" s="1"/>
  <c r="BV132" i="8"/>
  <c r="DE132" i="8" s="1"/>
  <c r="HB131" i="8"/>
  <c r="CW131" i="8"/>
  <c r="EF131" i="8" s="1"/>
  <c r="FN131" i="8" s="1"/>
  <c r="BO131" i="8" s="1"/>
  <c r="CV131" i="8"/>
  <c r="EE131" i="8" s="1"/>
  <c r="FM131" i="8" s="1"/>
  <c r="BN131" i="8" s="1"/>
  <c r="CU131" i="8"/>
  <c r="ED131" i="8" s="1"/>
  <c r="FL131" i="8" s="1"/>
  <c r="BM131" i="8" s="1"/>
  <c r="CT131" i="8"/>
  <c r="EC131" i="8" s="1"/>
  <c r="FK131" i="8" s="1"/>
  <c r="BL131" i="8" s="1"/>
  <c r="CS131" i="8"/>
  <c r="EB131" i="8" s="1"/>
  <c r="FJ131" i="8" s="1"/>
  <c r="CR131" i="8"/>
  <c r="EA131" i="8" s="1"/>
  <c r="FI131" i="8" s="1"/>
  <c r="BJ131" i="8" s="1"/>
  <c r="CQ131" i="8"/>
  <c r="DZ131" i="8" s="1"/>
  <c r="FH131" i="8" s="1"/>
  <c r="BI131" i="8" s="1"/>
  <c r="CP131" i="8"/>
  <c r="DY131" i="8" s="1"/>
  <c r="FG131" i="8" s="1"/>
  <c r="BH131" i="8" s="1"/>
  <c r="CO131" i="8"/>
  <c r="DX131" i="8" s="1"/>
  <c r="FF131" i="8" s="1"/>
  <c r="BG131" i="8" s="1"/>
  <c r="CN131" i="8"/>
  <c r="DW131" i="8" s="1"/>
  <c r="FE131" i="8" s="1"/>
  <c r="BF131" i="8" s="1"/>
  <c r="BJ127" i="9" s="1"/>
  <c r="CM131" i="8"/>
  <c r="DV131" i="8" s="1"/>
  <c r="FD131" i="8" s="1"/>
  <c r="CL131" i="8"/>
  <c r="DU131" i="8"/>
  <c r="FC131" i="8" s="1"/>
  <c r="BD131" i="8" s="1"/>
  <c r="BH127" i="9" s="1"/>
  <c r="CK131" i="8"/>
  <c r="DT131" i="8" s="1"/>
  <c r="FB131" i="8" s="1"/>
  <c r="BC131" i="8" s="1"/>
  <c r="BG127" i="9" s="1"/>
  <c r="CJ131" i="8"/>
  <c r="DS131" i="8" s="1"/>
  <c r="FA131" i="8" s="1"/>
  <c r="BB131" i="8" s="1"/>
  <c r="BF127" i="9" s="1"/>
  <c r="CI131" i="8"/>
  <c r="DR131" i="8" s="1"/>
  <c r="EZ131" i="8" s="1"/>
  <c r="BA131" i="8" s="1"/>
  <c r="BE127" i="9" s="1"/>
  <c r="CH131" i="8"/>
  <c r="DQ131" i="8" s="1"/>
  <c r="EY131" i="8" s="1"/>
  <c r="AZ131" i="8" s="1"/>
  <c r="BD127" i="9" s="1"/>
  <c r="CG131" i="8"/>
  <c r="CF131" i="8"/>
  <c r="DO131" i="8" s="1"/>
  <c r="EW131" i="8" s="1"/>
  <c r="AX131" i="8" s="1"/>
  <c r="BB127" i="9" s="1"/>
  <c r="CE131" i="8"/>
  <c r="DN131" i="8" s="1"/>
  <c r="EV131" i="8" s="1"/>
  <c r="AW131" i="8" s="1"/>
  <c r="BA127" i="9" s="1"/>
  <c r="CD131" i="8"/>
  <c r="DM131" i="8" s="1"/>
  <c r="EU131" i="8" s="1"/>
  <c r="AV131" i="8" s="1"/>
  <c r="AZ127" i="9" s="1"/>
  <c r="CC131" i="8"/>
  <c r="DL131" i="8" s="1"/>
  <c r="ET131" i="8" s="1"/>
  <c r="AU131" i="8" s="1"/>
  <c r="AY127" i="9" s="1"/>
  <c r="CB131" i="8"/>
  <c r="DK131" i="8" s="1"/>
  <c r="ES131" i="8" s="1"/>
  <c r="AT131" i="8" s="1"/>
  <c r="AX127" i="9" s="1"/>
  <c r="CA131" i="8"/>
  <c r="DJ131" i="8" s="1"/>
  <c r="ER131" i="8" s="1"/>
  <c r="AS131" i="8" s="1"/>
  <c r="AW127" i="9" s="1"/>
  <c r="BZ131" i="8"/>
  <c r="DI131" i="8" s="1"/>
  <c r="EQ131" i="8" s="1"/>
  <c r="AR131" i="8" s="1"/>
  <c r="AV127" i="9" s="1"/>
  <c r="BY131" i="8"/>
  <c r="DH131" i="8" s="1"/>
  <c r="BX131" i="8"/>
  <c r="DG131" i="8" s="1"/>
  <c r="EO131" i="8" s="1"/>
  <c r="AP131" i="8" s="1"/>
  <c r="AT127" i="9" s="1"/>
  <c r="BW131" i="8"/>
  <c r="DF131" i="8" s="1"/>
  <c r="EN131" i="8" s="1"/>
  <c r="AO131" i="8" s="1"/>
  <c r="AS127" i="9" s="1"/>
  <c r="BV131" i="8"/>
  <c r="HB130" i="8"/>
  <c r="CW130" i="8"/>
  <c r="EF130" i="8" s="1"/>
  <c r="FN130" i="8" s="1"/>
  <c r="BO130" i="8" s="1"/>
  <c r="CV130" i="8"/>
  <c r="EE130" i="8" s="1"/>
  <c r="FM130" i="8" s="1"/>
  <c r="BN130" i="8" s="1"/>
  <c r="CU130" i="8"/>
  <c r="ED130" i="8" s="1"/>
  <c r="FL130" i="8" s="1"/>
  <c r="BM130" i="8" s="1"/>
  <c r="CT130" i="8"/>
  <c r="EC130" i="8" s="1"/>
  <c r="FK130" i="8" s="1"/>
  <c r="BL130" i="8" s="1"/>
  <c r="CS130" i="8"/>
  <c r="EB130" i="8" s="1"/>
  <c r="FJ130" i="8" s="1"/>
  <c r="BK130" i="8" s="1"/>
  <c r="CR130" i="8"/>
  <c r="EA130" i="8" s="1"/>
  <c r="FI130" i="8" s="1"/>
  <c r="BJ130" i="8" s="1"/>
  <c r="CQ130" i="8"/>
  <c r="DZ130" i="8" s="1"/>
  <c r="FH130" i="8" s="1"/>
  <c r="BI130" i="8" s="1"/>
  <c r="CP130" i="8"/>
  <c r="DY130" i="8" s="1"/>
  <c r="FG130" i="8" s="1"/>
  <c r="BH130" i="8" s="1"/>
  <c r="CO130" i="8"/>
  <c r="DX130" i="8" s="1"/>
  <c r="FF130" i="8" s="1"/>
  <c r="BG130" i="8" s="1"/>
  <c r="CN130" i="8"/>
  <c r="DW130" i="8" s="1"/>
  <c r="FE130" i="8" s="1"/>
  <c r="BF130" i="8" s="1"/>
  <c r="BJ126" i="9" s="1"/>
  <c r="CM130" i="8"/>
  <c r="DV130" i="8" s="1"/>
  <c r="FD130" i="8" s="1"/>
  <c r="CL130" i="8"/>
  <c r="DU130" i="8" s="1"/>
  <c r="FC130" i="8" s="1"/>
  <c r="BD130" i="8" s="1"/>
  <c r="BH126" i="9" s="1"/>
  <c r="CK130" i="8"/>
  <c r="DT130" i="8" s="1"/>
  <c r="FB130" i="8" s="1"/>
  <c r="CJ130" i="8"/>
  <c r="DS130" i="8" s="1"/>
  <c r="FA130" i="8" s="1"/>
  <c r="BB130" i="8" s="1"/>
  <c r="BF126" i="9" s="1"/>
  <c r="CI130" i="8"/>
  <c r="DR130" i="8" s="1"/>
  <c r="EZ130" i="8" s="1"/>
  <c r="BA130" i="8" s="1"/>
  <c r="BE126" i="9" s="1"/>
  <c r="CH130" i="8"/>
  <c r="DQ130" i="8" s="1"/>
  <c r="EY130" i="8" s="1"/>
  <c r="AZ130" i="8" s="1"/>
  <c r="BD126" i="9" s="1"/>
  <c r="CG130" i="8"/>
  <c r="DP130" i="8" s="1"/>
  <c r="EX130" i="8" s="1"/>
  <c r="AY130" i="8" s="1"/>
  <c r="BC126" i="9" s="1"/>
  <c r="CF130" i="8"/>
  <c r="DO130" i="8" s="1"/>
  <c r="EW130" i="8" s="1"/>
  <c r="AX130" i="8" s="1"/>
  <c r="BB126" i="9" s="1"/>
  <c r="CE130" i="8"/>
  <c r="DN130" i="8" s="1"/>
  <c r="EV130" i="8" s="1"/>
  <c r="AW130" i="8" s="1"/>
  <c r="BA126" i="9" s="1"/>
  <c r="CD130" i="8"/>
  <c r="DM130" i="8" s="1"/>
  <c r="EU130" i="8" s="1"/>
  <c r="CC130" i="8"/>
  <c r="DL130" i="8" s="1"/>
  <c r="ET130" i="8" s="1"/>
  <c r="AU130" i="8" s="1"/>
  <c r="AY126" i="9" s="1"/>
  <c r="CB130" i="8"/>
  <c r="DK130" i="8" s="1"/>
  <c r="ES130" i="8" s="1"/>
  <c r="AT130" i="8" s="1"/>
  <c r="AX126" i="9" s="1"/>
  <c r="CA130" i="8"/>
  <c r="BZ130" i="8"/>
  <c r="DI130" i="8" s="1"/>
  <c r="EQ130" i="8" s="1"/>
  <c r="AR130" i="8" s="1"/>
  <c r="AV126" i="9" s="1"/>
  <c r="BY130" i="8"/>
  <c r="DH130" i="8" s="1"/>
  <c r="EP130" i="8" s="1"/>
  <c r="AQ130" i="8" s="1"/>
  <c r="AU126" i="9" s="1"/>
  <c r="BX130" i="8"/>
  <c r="DG130" i="8" s="1"/>
  <c r="EO130" i="8" s="1"/>
  <c r="AP130" i="8" s="1"/>
  <c r="AT126" i="9" s="1"/>
  <c r="BW130" i="8"/>
  <c r="BV130" i="8"/>
  <c r="DE130" i="8" s="1"/>
  <c r="EM130" i="8" s="1"/>
  <c r="AN130" i="8" s="1"/>
  <c r="AR126" i="9" s="1"/>
  <c r="HB129" i="8"/>
  <c r="CW129" i="8"/>
  <c r="EF129" i="8" s="1"/>
  <c r="FN129" i="8" s="1"/>
  <c r="BO129" i="8" s="1"/>
  <c r="CV129" i="8"/>
  <c r="EE129" i="8" s="1"/>
  <c r="FM129" i="8" s="1"/>
  <c r="BN129" i="8" s="1"/>
  <c r="CU129" i="8"/>
  <c r="ED129" i="8" s="1"/>
  <c r="FL129" i="8" s="1"/>
  <c r="BM129" i="8" s="1"/>
  <c r="CT129" i="8"/>
  <c r="EC129" i="8" s="1"/>
  <c r="FK129" i="8" s="1"/>
  <c r="BL129" i="8" s="1"/>
  <c r="CS129" i="8"/>
  <c r="EB129" i="8" s="1"/>
  <c r="FJ129" i="8" s="1"/>
  <c r="BK129" i="8" s="1"/>
  <c r="CR129" i="8"/>
  <c r="EA129" i="8" s="1"/>
  <c r="FI129" i="8" s="1"/>
  <c r="BJ129" i="8" s="1"/>
  <c r="CQ129" i="8"/>
  <c r="DZ129" i="8" s="1"/>
  <c r="FH129" i="8" s="1"/>
  <c r="CP129" i="8"/>
  <c r="DY129" i="8" s="1"/>
  <c r="FG129" i="8" s="1"/>
  <c r="BH129" i="8" s="1"/>
  <c r="CO129" i="8"/>
  <c r="DX129" i="8" s="1"/>
  <c r="FF129" i="8" s="1"/>
  <c r="BG129" i="8" s="1"/>
  <c r="CN129" i="8"/>
  <c r="DW129" i="8" s="1"/>
  <c r="FE129" i="8" s="1"/>
  <c r="BF129" i="8" s="1"/>
  <c r="BJ125" i="9" s="1"/>
  <c r="CM129" i="8"/>
  <c r="DV129" i="8" s="1"/>
  <c r="FD129" i="8" s="1"/>
  <c r="BE129" i="8" s="1"/>
  <c r="BI125" i="9" s="1"/>
  <c r="CL129" i="8"/>
  <c r="DU129" i="8" s="1"/>
  <c r="FC129" i="8" s="1"/>
  <c r="BD129" i="8" s="1"/>
  <c r="BH125" i="9" s="1"/>
  <c r="CK129" i="8"/>
  <c r="DT129" i="8" s="1"/>
  <c r="FB129" i="8" s="1"/>
  <c r="BC129" i="8" s="1"/>
  <c r="BG125" i="9" s="1"/>
  <c r="CJ129" i="8"/>
  <c r="DS129" i="8" s="1"/>
  <c r="FA129" i="8" s="1"/>
  <c r="CI129" i="8"/>
  <c r="DR129" i="8" s="1"/>
  <c r="EZ129" i="8" s="1"/>
  <c r="BA129" i="8" s="1"/>
  <c r="BE125" i="9" s="1"/>
  <c r="CH129" i="8"/>
  <c r="DQ129" i="8" s="1"/>
  <c r="EY129" i="8" s="1"/>
  <c r="AZ129" i="8" s="1"/>
  <c r="BD125" i="9" s="1"/>
  <c r="CG129" i="8"/>
  <c r="DP129" i="8" s="1"/>
  <c r="EX129" i="8" s="1"/>
  <c r="AY129" i="8" s="1"/>
  <c r="BC125" i="9" s="1"/>
  <c r="CF129" i="8"/>
  <c r="DO129" i="8" s="1"/>
  <c r="EW129" i="8" s="1"/>
  <c r="CE129" i="8"/>
  <c r="DN129" i="8" s="1"/>
  <c r="EV129" i="8" s="1"/>
  <c r="AW129" i="8" s="1"/>
  <c r="BA125" i="9" s="1"/>
  <c r="CD129" i="8"/>
  <c r="DM129" i="8" s="1"/>
  <c r="EU129" i="8" s="1"/>
  <c r="AV129" i="8" s="1"/>
  <c r="AZ125" i="9" s="1"/>
  <c r="CC129" i="8"/>
  <c r="DL129" i="8" s="1"/>
  <c r="ET129" i="8" s="1"/>
  <c r="AU129" i="8" s="1"/>
  <c r="AY125" i="9" s="1"/>
  <c r="CB129" i="8"/>
  <c r="DK129" i="8" s="1"/>
  <c r="ES129" i="8" s="1"/>
  <c r="AT129" i="8" s="1"/>
  <c r="AX125" i="9" s="1"/>
  <c r="CA129" i="8"/>
  <c r="DJ129" i="8" s="1"/>
  <c r="ER129" i="8" s="1"/>
  <c r="AS129" i="8" s="1"/>
  <c r="AW125" i="9" s="1"/>
  <c r="BZ129" i="8"/>
  <c r="DI129" i="8" s="1"/>
  <c r="EQ129" i="8" s="1"/>
  <c r="AR129" i="8" s="1"/>
  <c r="AV125" i="9" s="1"/>
  <c r="BY129" i="8"/>
  <c r="DH129" i="8" s="1"/>
  <c r="EP129" i="8" s="1"/>
  <c r="AQ129" i="8" s="1"/>
  <c r="AU125" i="9" s="1"/>
  <c r="BX129" i="8"/>
  <c r="BW129" i="8"/>
  <c r="BV129" i="8"/>
  <c r="DE129" i="8" s="1"/>
  <c r="HB128" i="8"/>
  <c r="CW128" i="8"/>
  <c r="EF128" i="8" s="1"/>
  <c r="FN128" i="8" s="1"/>
  <c r="CV128" i="8"/>
  <c r="EE128" i="8" s="1"/>
  <c r="FM128" i="8" s="1"/>
  <c r="BN128" i="8" s="1"/>
  <c r="CU128" i="8"/>
  <c r="ED128" i="8" s="1"/>
  <c r="FL128" i="8" s="1"/>
  <c r="BM128" i="8" s="1"/>
  <c r="CT128" i="8"/>
  <c r="EC128" i="8" s="1"/>
  <c r="FK128" i="8" s="1"/>
  <c r="BL128" i="8" s="1"/>
  <c r="CS128" i="8"/>
  <c r="EB128" i="8" s="1"/>
  <c r="FJ128" i="8" s="1"/>
  <c r="BK128" i="8" s="1"/>
  <c r="CR128" i="8"/>
  <c r="EA128" i="8" s="1"/>
  <c r="FI128" i="8" s="1"/>
  <c r="BJ128" i="8" s="1"/>
  <c r="CQ128" i="8"/>
  <c r="DZ128" i="8" s="1"/>
  <c r="FH128" i="8" s="1"/>
  <c r="CP128" i="8"/>
  <c r="DY128" i="8" s="1"/>
  <c r="FG128" i="8" s="1"/>
  <c r="BH128" i="8" s="1"/>
  <c r="CO128" i="8"/>
  <c r="DX128" i="8" s="1"/>
  <c r="FF128" i="8" s="1"/>
  <c r="BG128" i="8" s="1"/>
  <c r="CN128" i="8"/>
  <c r="DW128" i="8" s="1"/>
  <c r="FE128" i="8" s="1"/>
  <c r="BF128" i="8" s="1"/>
  <c r="BJ124" i="9" s="1"/>
  <c r="CM128" i="8"/>
  <c r="DV128" i="8" s="1"/>
  <c r="FD128" i="8" s="1"/>
  <c r="BE128" i="8" s="1"/>
  <c r="BI124" i="9" s="1"/>
  <c r="CL128" i="8"/>
  <c r="DU128" i="8" s="1"/>
  <c r="FC128" i="8" s="1"/>
  <c r="BD128" i="8" s="1"/>
  <c r="BH124" i="9" s="1"/>
  <c r="CK128" i="8"/>
  <c r="DT128" i="8" s="1"/>
  <c r="FB128" i="8" s="1"/>
  <c r="BC128" i="8" s="1"/>
  <c r="BG124" i="9" s="1"/>
  <c r="CJ128" i="8"/>
  <c r="DS128" i="8" s="1"/>
  <c r="FA128" i="8" s="1"/>
  <c r="CI128" i="8"/>
  <c r="DR128" i="8" s="1"/>
  <c r="EZ128" i="8" s="1"/>
  <c r="BA128" i="8" s="1"/>
  <c r="BE124" i="9" s="1"/>
  <c r="CH128" i="8"/>
  <c r="DQ128" i="8" s="1"/>
  <c r="EY128" i="8" s="1"/>
  <c r="AZ128" i="8" s="1"/>
  <c r="BD124" i="9" s="1"/>
  <c r="CG128" i="8"/>
  <c r="DP128" i="8" s="1"/>
  <c r="EX128" i="8" s="1"/>
  <c r="AY128" i="8" s="1"/>
  <c r="BC124" i="9" s="1"/>
  <c r="CF128" i="8"/>
  <c r="DO128" i="8" s="1"/>
  <c r="EW128" i="8" s="1"/>
  <c r="AX128" i="8" s="1"/>
  <c r="BB124" i="9" s="1"/>
  <c r="CE128" i="8"/>
  <c r="DN128" i="8" s="1"/>
  <c r="EV128" i="8" s="1"/>
  <c r="AW128" i="8" s="1"/>
  <c r="BA124" i="9" s="1"/>
  <c r="CD128" i="8"/>
  <c r="DM128" i="8" s="1"/>
  <c r="EU128" i="8" s="1"/>
  <c r="AV128" i="8" s="1"/>
  <c r="AZ124" i="9" s="1"/>
  <c r="CC128" i="8"/>
  <c r="DL128" i="8" s="1"/>
  <c r="ET128" i="8" s="1"/>
  <c r="AU128" i="8" s="1"/>
  <c r="AY124" i="9" s="1"/>
  <c r="CB128" i="8"/>
  <c r="DK128" i="8" s="1"/>
  <c r="ES128" i="8" s="1"/>
  <c r="AT128" i="8" s="1"/>
  <c r="AX124" i="9" s="1"/>
  <c r="CA128" i="8"/>
  <c r="DJ128" i="8" s="1"/>
  <c r="ER128" i="8" s="1"/>
  <c r="AS128" i="8" s="1"/>
  <c r="AW124" i="9" s="1"/>
  <c r="BZ128" i="8"/>
  <c r="BY128" i="8"/>
  <c r="DH128" i="8" s="1"/>
  <c r="EP128" i="8" s="1"/>
  <c r="AQ128" i="8" s="1"/>
  <c r="AU124" i="9" s="1"/>
  <c r="BX128" i="8"/>
  <c r="BW128" i="8"/>
  <c r="DF128" i="8" s="1"/>
  <c r="EN128" i="8" s="1"/>
  <c r="AO128" i="8" s="1"/>
  <c r="AS124" i="9" s="1"/>
  <c r="BV128" i="8"/>
  <c r="DE128" i="8" s="1"/>
  <c r="EM128" i="8" s="1"/>
  <c r="AN128" i="8" s="1"/>
  <c r="AR124" i="9" s="1"/>
  <c r="HB127" i="8"/>
  <c r="CW127" i="8"/>
  <c r="EF127" i="8" s="1"/>
  <c r="FN127" i="8" s="1"/>
  <c r="BO127" i="8" s="1"/>
  <c r="CV127" i="8"/>
  <c r="EE127" i="8" s="1"/>
  <c r="FM127" i="8" s="1"/>
  <c r="BN127" i="8" s="1"/>
  <c r="CU127" i="8"/>
  <c r="ED127" i="8" s="1"/>
  <c r="FL127" i="8" s="1"/>
  <c r="BM127" i="8" s="1"/>
  <c r="CT127" i="8"/>
  <c r="EC127" i="8" s="1"/>
  <c r="FK127" i="8" s="1"/>
  <c r="BL127" i="8" s="1"/>
  <c r="CS127" i="8"/>
  <c r="EB127" i="8" s="1"/>
  <c r="FJ127" i="8" s="1"/>
  <c r="BK127" i="8" s="1"/>
  <c r="CR127" i="8"/>
  <c r="EA127" i="8" s="1"/>
  <c r="FI127" i="8" s="1"/>
  <c r="BJ127" i="8" s="1"/>
  <c r="CQ127" i="8"/>
  <c r="DZ127" i="8" s="1"/>
  <c r="FH127" i="8" s="1"/>
  <c r="CP127" i="8"/>
  <c r="DY127" i="8" s="1"/>
  <c r="FG127" i="8" s="1"/>
  <c r="BH127" i="8" s="1"/>
  <c r="CO127" i="8"/>
  <c r="DX127" i="8" s="1"/>
  <c r="FF127" i="8" s="1"/>
  <c r="CN127" i="8"/>
  <c r="DW127" i="8" s="1"/>
  <c r="FE127" i="8" s="1"/>
  <c r="BF127" i="8" s="1"/>
  <c r="BJ123" i="9" s="1"/>
  <c r="CM127" i="8"/>
  <c r="DV127" i="8" s="1"/>
  <c r="FD127" i="8" s="1"/>
  <c r="BE127" i="8" s="1"/>
  <c r="BI123" i="9" s="1"/>
  <c r="CL127" i="8"/>
  <c r="DU127" i="8" s="1"/>
  <c r="FC127" i="8" s="1"/>
  <c r="BD127" i="8" s="1"/>
  <c r="BH123" i="9" s="1"/>
  <c r="CK127" i="8"/>
  <c r="DT127" i="8" s="1"/>
  <c r="FB127" i="8" s="1"/>
  <c r="BC127" i="8" s="1"/>
  <c r="BG123" i="9" s="1"/>
  <c r="CJ127" i="8"/>
  <c r="DS127" i="8" s="1"/>
  <c r="FA127" i="8" s="1"/>
  <c r="BB127" i="8" s="1"/>
  <c r="BF123" i="9" s="1"/>
  <c r="CI127" i="8"/>
  <c r="DR127" i="8" s="1"/>
  <c r="EZ127" i="8" s="1"/>
  <c r="BA127" i="8" s="1"/>
  <c r="BE123" i="9" s="1"/>
  <c r="CH127" i="8"/>
  <c r="DQ127" i="8" s="1"/>
  <c r="EY127" i="8" s="1"/>
  <c r="AZ127" i="8" s="1"/>
  <c r="BD123" i="9" s="1"/>
  <c r="CG127" i="8"/>
  <c r="DP127" i="8" s="1"/>
  <c r="EX127" i="8" s="1"/>
  <c r="AY127" i="8" s="1"/>
  <c r="BC123" i="9" s="1"/>
  <c r="CF127" i="8"/>
  <c r="DO127" i="8" s="1"/>
  <c r="EW127" i="8" s="1"/>
  <c r="AX127" i="8" s="1"/>
  <c r="BB123" i="9" s="1"/>
  <c r="CE127" i="8"/>
  <c r="DN127" i="8" s="1"/>
  <c r="EV127" i="8" s="1"/>
  <c r="CD127" i="8"/>
  <c r="DM127" i="8" s="1"/>
  <c r="EU127" i="8" s="1"/>
  <c r="CC127" i="8"/>
  <c r="DL127" i="8" s="1"/>
  <c r="ET127" i="8" s="1"/>
  <c r="CB127" i="8"/>
  <c r="DK127" i="8" s="1"/>
  <c r="ES127" i="8" s="1"/>
  <c r="AT127" i="8" s="1"/>
  <c r="AX123" i="9" s="1"/>
  <c r="CA127" i="8"/>
  <c r="DJ127" i="8" s="1"/>
  <c r="ER127" i="8" s="1"/>
  <c r="AS127" i="8" s="1"/>
  <c r="AW123" i="9" s="1"/>
  <c r="BZ127" i="8"/>
  <c r="DI127" i="8" s="1"/>
  <c r="EQ127" i="8" s="1"/>
  <c r="AR127" i="8" s="1"/>
  <c r="AV123" i="9" s="1"/>
  <c r="BY127" i="8"/>
  <c r="DH127" i="8" s="1"/>
  <c r="EP127" i="8" s="1"/>
  <c r="AQ127" i="8" s="1"/>
  <c r="AU123" i="9" s="1"/>
  <c r="BX127" i="8"/>
  <c r="BW127" i="8"/>
  <c r="DF127" i="8" s="1"/>
  <c r="EN127" i="8" s="1"/>
  <c r="AO127" i="8" s="1"/>
  <c r="AS123" i="9" s="1"/>
  <c r="BV127" i="8"/>
  <c r="HB126" i="8"/>
  <c r="CW126" i="8"/>
  <c r="EF126" i="8" s="1"/>
  <c r="FN126" i="8" s="1"/>
  <c r="BO126" i="8" s="1"/>
  <c r="CV126" i="8"/>
  <c r="EE126" i="8" s="1"/>
  <c r="FM126" i="8" s="1"/>
  <c r="BN126" i="8" s="1"/>
  <c r="CU126" i="8"/>
  <c r="ED126" i="8" s="1"/>
  <c r="FL126" i="8" s="1"/>
  <c r="BM126" i="8" s="1"/>
  <c r="CT126" i="8"/>
  <c r="EC126" i="8" s="1"/>
  <c r="FK126" i="8" s="1"/>
  <c r="BL126" i="8" s="1"/>
  <c r="CS126" i="8"/>
  <c r="EB126" i="8" s="1"/>
  <c r="FJ126" i="8" s="1"/>
  <c r="BK126" i="8" s="1"/>
  <c r="CR126" i="8"/>
  <c r="EA126" i="8" s="1"/>
  <c r="FI126" i="8" s="1"/>
  <c r="BJ126" i="8" s="1"/>
  <c r="CQ126" i="8"/>
  <c r="DZ126" i="8" s="1"/>
  <c r="FH126" i="8" s="1"/>
  <c r="CP126" i="8"/>
  <c r="DY126" i="8" s="1"/>
  <c r="FG126" i="8" s="1"/>
  <c r="BH126" i="8" s="1"/>
  <c r="CO126" i="8"/>
  <c r="DX126" i="8" s="1"/>
  <c r="FF126" i="8" s="1"/>
  <c r="BG126" i="8" s="1"/>
  <c r="CN126" i="8"/>
  <c r="DW126" i="8" s="1"/>
  <c r="FE126" i="8" s="1"/>
  <c r="BF126" i="8" s="1"/>
  <c r="BJ122" i="9" s="1"/>
  <c r="CM126" i="8"/>
  <c r="DV126" i="8" s="1"/>
  <c r="FD126" i="8" s="1"/>
  <c r="BE126" i="8" s="1"/>
  <c r="BI122" i="9" s="1"/>
  <c r="CL126" i="8"/>
  <c r="DU126" i="8" s="1"/>
  <c r="FC126" i="8" s="1"/>
  <c r="BD126" i="8" s="1"/>
  <c r="BH122" i="9" s="1"/>
  <c r="CK126" i="8"/>
  <c r="DT126" i="8" s="1"/>
  <c r="FB126" i="8" s="1"/>
  <c r="BC126" i="8" s="1"/>
  <c r="BG122" i="9" s="1"/>
  <c r="CJ126" i="8"/>
  <c r="DS126" i="8" s="1"/>
  <c r="FA126" i="8" s="1"/>
  <c r="CI126" i="8"/>
  <c r="DR126" i="8" s="1"/>
  <c r="EZ126" i="8" s="1"/>
  <c r="BA126" i="8" s="1"/>
  <c r="BE122" i="9" s="1"/>
  <c r="CH126" i="8"/>
  <c r="DQ126" i="8" s="1"/>
  <c r="EY126" i="8" s="1"/>
  <c r="CG126" i="8"/>
  <c r="DP126" i="8" s="1"/>
  <c r="EX126" i="8" s="1"/>
  <c r="AY126" i="8" s="1"/>
  <c r="BC122" i="9" s="1"/>
  <c r="CF126" i="8"/>
  <c r="DO126" i="8" s="1"/>
  <c r="EW126" i="8" s="1"/>
  <c r="CE126" i="8"/>
  <c r="DN126" i="8" s="1"/>
  <c r="EV126" i="8" s="1"/>
  <c r="AW126" i="8" s="1"/>
  <c r="BA122" i="9" s="1"/>
  <c r="CD126" i="8"/>
  <c r="DM126" i="8" s="1"/>
  <c r="EU126" i="8" s="1"/>
  <c r="AV126" i="8" s="1"/>
  <c r="AZ122" i="9" s="1"/>
  <c r="CC126" i="8"/>
  <c r="DL126" i="8" s="1"/>
  <c r="ET126" i="8" s="1"/>
  <c r="AU126" i="8" s="1"/>
  <c r="AY122" i="9" s="1"/>
  <c r="CB126" i="8"/>
  <c r="DK126" i="8" s="1"/>
  <c r="ES126" i="8" s="1"/>
  <c r="AT126" i="8" s="1"/>
  <c r="AX122" i="9" s="1"/>
  <c r="CA126" i="8"/>
  <c r="DJ126" i="8" s="1"/>
  <c r="ER126" i="8" s="1"/>
  <c r="AS126" i="8" s="1"/>
  <c r="AW122" i="9" s="1"/>
  <c r="BZ126" i="8"/>
  <c r="DI126" i="8" s="1"/>
  <c r="EQ126" i="8" s="1"/>
  <c r="AR126" i="8" s="1"/>
  <c r="AV122" i="9" s="1"/>
  <c r="BY126" i="8"/>
  <c r="BX126" i="8"/>
  <c r="DG126" i="8" s="1"/>
  <c r="EO126" i="8" s="1"/>
  <c r="AP126" i="8" s="1"/>
  <c r="AT122" i="9" s="1"/>
  <c r="BW126" i="8"/>
  <c r="DF126" i="8" s="1"/>
  <c r="EN126" i="8" s="1"/>
  <c r="AO126" i="8" s="1"/>
  <c r="AS122" i="9" s="1"/>
  <c r="BV126" i="8"/>
  <c r="HB125" i="8"/>
  <c r="CW125" i="8"/>
  <c r="EF125" i="8" s="1"/>
  <c r="FN125" i="8" s="1"/>
  <c r="BO125" i="8" s="1"/>
  <c r="CV125" i="8"/>
  <c r="EE125" i="8" s="1"/>
  <c r="FM125" i="8" s="1"/>
  <c r="BN125" i="8" s="1"/>
  <c r="CU125" i="8"/>
  <c r="ED125" i="8" s="1"/>
  <c r="FL125" i="8" s="1"/>
  <c r="BM125" i="8" s="1"/>
  <c r="CT125" i="8"/>
  <c r="EC125" i="8" s="1"/>
  <c r="FK125" i="8" s="1"/>
  <c r="BL125" i="8" s="1"/>
  <c r="CS125" i="8"/>
  <c r="EB125" i="8" s="1"/>
  <c r="FJ125" i="8" s="1"/>
  <c r="BK125" i="8" s="1"/>
  <c r="CR125" i="8"/>
  <c r="EA125" i="8" s="1"/>
  <c r="FI125" i="8" s="1"/>
  <c r="BJ125" i="8" s="1"/>
  <c r="CQ125" i="8"/>
  <c r="DZ125" i="8" s="1"/>
  <c r="FH125" i="8" s="1"/>
  <c r="CP125" i="8"/>
  <c r="DY125" i="8" s="1"/>
  <c r="FG125" i="8" s="1"/>
  <c r="BH125" i="8" s="1"/>
  <c r="CO125" i="8"/>
  <c r="DX125" i="8" s="1"/>
  <c r="FF125" i="8" s="1"/>
  <c r="BG125" i="8" s="1"/>
  <c r="CN125" i="8"/>
  <c r="DW125" i="8" s="1"/>
  <c r="FE125" i="8" s="1"/>
  <c r="BF125" i="8" s="1"/>
  <c r="BJ121" i="9" s="1"/>
  <c r="CM125" i="8"/>
  <c r="DV125" i="8" s="1"/>
  <c r="FD125" i="8" s="1"/>
  <c r="BE125" i="8" s="1"/>
  <c r="BI121" i="9" s="1"/>
  <c r="CL125" i="8"/>
  <c r="DU125" i="8" s="1"/>
  <c r="FC125" i="8" s="1"/>
  <c r="CK125" i="8"/>
  <c r="DT125" i="8" s="1"/>
  <c r="FB125" i="8" s="1"/>
  <c r="BC125" i="8" s="1"/>
  <c r="BG121" i="9" s="1"/>
  <c r="CJ125" i="8"/>
  <c r="DS125" i="8" s="1"/>
  <c r="FA125" i="8" s="1"/>
  <c r="CI125" i="8"/>
  <c r="DR125" i="8" s="1"/>
  <c r="EZ125" i="8" s="1"/>
  <c r="BA125" i="8" s="1"/>
  <c r="BE121" i="9" s="1"/>
  <c r="CH125" i="8"/>
  <c r="DQ125" i="8" s="1"/>
  <c r="EY125" i="8" s="1"/>
  <c r="AZ125" i="8" s="1"/>
  <c r="BD121" i="9" s="1"/>
  <c r="CG125" i="8"/>
  <c r="DP125" i="8" s="1"/>
  <c r="EX125" i="8" s="1"/>
  <c r="AY125" i="8" s="1"/>
  <c r="BC121" i="9" s="1"/>
  <c r="CF125" i="8"/>
  <c r="DO125" i="8" s="1"/>
  <c r="EW125" i="8" s="1"/>
  <c r="AX125" i="8" s="1"/>
  <c r="BB121" i="9" s="1"/>
  <c r="CE125" i="8"/>
  <c r="DN125" i="8" s="1"/>
  <c r="EV125" i="8" s="1"/>
  <c r="AW125" i="8" s="1"/>
  <c r="BA121" i="9" s="1"/>
  <c r="CD125" i="8"/>
  <c r="DM125" i="8" s="1"/>
  <c r="EU125" i="8" s="1"/>
  <c r="AV125" i="8" s="1"/>
  <c r="AZ121" i="9" s="1"/>
  <c r="CC125" i="8"/>
  <c r="DL125" i="8" s="1"/>
  <c r="ET125" i="8" s="1"/>
  <c r="CB125" i="8"/>
  <c r="DK125" i="8" s="1"/>
  <c r="ES125" i="8" s="1"/>
  <c r="AT125" i="8" s="1"/>
  <c r="AX121" i="9" s="1"/>
  <c r="CA125" i="8"/>
  <c r="DJ125" i="8" s="1"/>
  <c r="ER125" i="8" s="1"/>
  <c r="AS125" i="8" s="1"/>
  <c r="AW121" i="9" s="1"/>
  <c r="BZ125" i="8"/>
  <c r="DI125" i="8" s="1"/>
  <c r="EQ125" i="8" s="1"/>
  <c r="AR125" i="8" s="1"/>
  <c r="AV121" i="9" s="1"/>
  <c r="BY125" i="8"/>
  <c r="DH125" i="8" s="1"/>
  <c r="EP125" i="8" s="1"/>
  <c r="AQ125" i="8" s="1"/>
  <c r="AU121" i="9" s="1"/>
  <c r="BX125" i="8"/>
  <c r="DG125" i="8" s="1"/>
  <c r="EO125" i="8" s="1"/>
  <c r="AP125" i="8" s="1"/>
  <c r="AT121" i="9" s="1"/>
  <c r="BW125" i="8"/>
  <c r="DF125" i="8" s="1"/>
  <c r="BV125" i="8"/>
  <c r="HB124" i="8"/>
  <c r="CW124" i="8"/>
  <c r="EF124" i="8" s="1"/>
  <c r="FN124" i="8" s="1"/>
  <c r="BO124" i="8" s="1"/>
  <c r="CV124" i="8"/>
  <c r="EE124" i="8" s="1"/>
  <c r="FM124" i="8" s="1"/>
  <c r="BN124" i="8" s="1"/>
  <c r="CU124" i="8"/>
  <c r="ED124" i="8" s="1"/>
  <c r="FL124" i="8" s="1"/>
  <c r="BM124" i="8" s="1"/>
  <c r="CT124" i="8"/>
  <c r="EC124" i="8" s="1"/>
  <c r="FK124" i="8" s="1"/>
  <c r="BL124" i="8" s="1"/>
  <c r="CS124" i="8"/>
  <c r="EB124" i="8" s="1"/>
  <c r="FJ124" i="8" s="1"/>
  <c r="CR124" i="8"/>
  <c r="EA124" i="8" s="1"/>
  <c r="FI124" i="8" s="1"/>
  <c r="BJ124" i="8" s="1"/>
  <c r="CQ124" i="8"/>
  <c r="DZ124" i="8" s="1"/>
  <c r="FH124" i="8" s="1"/>
  <c r="BI124" i="8" s="1"/>
  <c r="CP124" i="8"/>
  <c r="DY124" i="8" s="1"/>
  <c r="FG124" i="8" s="1"/>
  <c r="BH124" i="8" s="1"/>
  <c r="CO124" i="8"/>
  <c r="DX124" i="8" s="1"/>
  <c r="FF124" i="8" s="1"/>
  <c r="BG124" i="8" s="1"/>
  <c r="CN124" i="8"/>
  <c r="DW124" i="8" s="1"/>
  <c r="FE124" i="8" s="1"/>
  <c r="BF124" i="8" s="1"/>
  <c r="BJ120" i="9" s="1"/>
  <c r="CM124" i="8"/>
  <c r="DV124" i="8" s="1"/>
  <c r="FD124" i="8" s="1"/>
  <c r="BE124" i="8" s="1"/>
  <c r="BI120" i="9" s="1"/>
  <c r="CL124" i="8"/>
  <c r="DU124" i="8" s="1"/>
  <c r="FC124" i="8" s="1"/>
  <c r="BD124" i="8" s="1"/>
  <c r="BH120" i="9" s="1"/>
  <c r="CK124" i="8"/>
  <c r="DT124" i="8" s="1"/>
  <c r="FB124" i="8" s="1"/>
  <c r="CJ124" i="8"/>
  <c r="DS124" i="8" s="1"/>
  <c r="FA124" i="8" s="1"/>
  <c r="CI124" i="8"/>
  <c r="DR124" i="8" s="1"/>
  <c r="EZ124" i="8" s="1"/>
  <c r="BA124" i="8" s="1"/>
  <c r="BE120" i="9" s="1"/>
  <c r="CH124" i="8"/>
  <c r="DQ124" i="8" s="1"/>
  <c r="EY124" i="8" s="1"/>
  <c r="AZ124" i="8" s="1"/>
  <c r="BD120" i="9" s="1"/>
  <c r="CG124" i="8"/>
  <c r="DP124" i="8" s="1"/>
  <c r="EX124" i="8" s="1"/>
  <c r="AY124" i="8" s="1"/>
  <c r="BC120" i="9" s="1"/>
  <c r="CF124" i="8"/>
  <c r="DO124" i="8" s="1"/>
  <c r="EW124" i="8" s="1"/>
  <c r="AX124" i="8" s="1"/>
  <c r="BB120" i="9" s="1"/>
  <c r="CE124" i="8"/>
  <c r="DN124" i="8" s="1"/>
  <c r="EV124" i="8" s="1"/>
  <c r="AW124" i="8" s="1"/>
  <c r="BA120" i="9" s="1"/>
  <c r="CD124" i="8"/>
  <c r="DM124" i="8" s="1"/>
  <c r="EU124" i="8" s="1"/>
  <c r="AV124" i="8" s="1"/>
  <c r="AZ120" i="9" s="1"/>
  <c r="CC124" i="8"/>
  <c r="DL124" i="8" s="1"/>
  <c r="ET124" i="8" s="1"/>
  <c r="CB124" i="8"/>
  <c r="DK124" i="8" s="1"/>
  <c r="ES124" i="8" s="1"/>
  <c r="AT124" i="8" s="1"/>
  <c r="AX120" i="9" s="1"/>
  <c r="CA124" i="8"/>
  <c r="BZ124" i="8"/>
  <c r="DI124" i="8" s="1"/>
  <c r="EQ124" i="8" s="1"/>
  <c r="AR124" i="8" s="1"/>
  <c r="AV120" i="9" s="1"/>
  <c r="BY124" i="8"/>
  <c r="DH124" i="8" s="1"/>
  <c r="EP124" i="8" s="1"/>
  <c r="AQ124" i="8" s="1"/>
  <c r="AU120" i="9" s="1"/>
  <c r="BX124" i="8"/>
  <c r="DG124" i="8" s="1"/>
  <c r="EO124" i="8" s="1"/>
  <c r="AP124" i="8" s="1"/>
  <c r="AT120" i="9" s="1"/>
  <c r="BW124" i="8"/>
  <c r="DF124" i="8" s="1"/>
  <c r="EN124" i="8" s="1"/>
  <c r="AO124" i="8" s="1"/>
  <c r="AS120" i="9" s="1"/>
  <c r="BV124" i="8"/>
  <c r="DE124" i="8" s="1"/>
  <c r="EM124" i="8" s="1"/>
  <c r="HB123" i="8"/>
  <c r="CW123" i="8"/>
  <c r="EF123" i="8" s="1"/>
  <c r="FN123" i="8" s="1"/>
  <c r="BO123" i="8" s="1"/>
  <c r="CV123" i="8"/>
  <c r="EE123" i="8" s="1"/>
  <c r="FM123" i="8" s="1"/>
  <c r="BN123" i="8" s="1"/>
  <c r="CU123" i="8"/>
  <c r="ED123" i="8" s="1"/>
  <c r="FL123" i="8" s="1"/>
  <c r="BM123" i="8" s="1"/>
  <c r="CT123" i="8"/>
  <c r="EC123" i="8" s="1"/>
  <c r="FK123" i="8" s="1"/>
  <c r="BL123" i="8" s="1"/>
  <c r="CS123" i="8"/>
  <c r="EB123" i="8" s="1"/>
  <c r="FJ123" i="8" s="1"/>
  <c r="CR123" i="8"/>
  <c r="EA123" i="8" s="1"/>
  <c r="FI123" i="8" s="1"/>
  <c r="CQ123" i="8"/>
  <c r="DZ123" i="8" s="1"/>
  <c r="FH123" i="8" s="1"/>
  <c r="BI123" i="8" s="1"/>
  <c r="CP123" i="8"/>
  <c r="DY123" i="8" s="1"/>
  <c r="FG123" i="8" s="1"/>
  <c r="BH123" i="8" s="1"/>
  <c r="CO123" i="8"/>
  <c r="DX123" i="8" s="1"/>
  <c r="FF123" i="8" s="1"/>
  <c r="BG123" i="8" s="1"/>
  <c r="CN123" i="8"/>
  <c r="DW123" i="8" s="1"/>
  <c r="FE123" i="8" s="1"/>
  <c r="CM123" i="8"/>
  <c r="DV123" i="8" s="1"/>
  <c r="FD123" i="8" s="1"/>
  <c r="BE123" i="8" s="1"/>
  <c r="BI119" i="9" s="1"/>
  <c r="CL123" i="8"/>
  <c r="DU123" i="8" s="1"/>
  <c r="FC123" i="8" s="1"/>
  <c r="BD123" i="8" s="1"/>
  <c r="BH119" i="9" s="1"/>
  <c r="CK123" i="8"/>
  <c r="DT123" i="8" s="1"/>
  <c r="FB123" i="8" s="1"/>
  <c r="CJ123" i="8"/>
  <c r="DS123" i="8" s="1"/>
  <c r="FA123" i="8" s="1"/>
  <c r="BB123" i="8" s="1"/>
  <c r="BF119" i="9" s="1"/>
  <c r="CI123" i="8"/>
  <c r="DR123" i="8" s="1"/>
  <c r="EZ123" i="8" s="1"/>
  <c r="BA123" i="8" s="1"/>
  <c r="BE119" i="9" s="1"/>
  <c r="CH123" i="8"/>
  <c r="DQ123" i="8" s="1"/>
  <c r="EY123" i="8" s="1"/>
  <c r="AZ123" i="8" s="1"/>
  <c r="BD119" i="9" s="1"/>
  <c r="CG123" i="8"/>
  <c r="DP123" i="8" s="1"/>
  <c r="EX123" i="8" s="1"/>
  <c r="AY123" i="8" s="1"/>
  <c r="BC119" i="9" s="1"/>
  <c r="CF123" i="8"/>
  <c r="DO123" i="8" s="1"/>
  <c r="EW123" i="8" s="1"/>
  <c r="AX123" i="8" s="1"/>
  <c r="BB119" i="9" s="1"/>
  <c r="CE123" i="8"/>
  <c r="DN123" i="8" s="1"/>
  <c r="EV123" i="8" s="1"/>
  <c r="AW123" i="8" s="1"/>
  <c r="BA119" i="9" s="1"/>
  <c r="CD123" i="8"/>
  <c r="DM123" i="8" s="1"/>
  <c r="EU123" i="8" s="1"/>
  <c r="AV123" i="8" s="1"/>
  <c r="AZ119" i="9" s="1"/>
  <c r="CC123" i="8"/>
  <c r="DL123" i="8" s="1"/>
  <c r="ET123" i="8" s="1"/>
  <c r="CB123" i="8"/>
  <c r="DK123" i="8" s="1"/>
  <c r="ES123" i="8" s="1"/>
  <c r="AT123" i="8" s="1"/>
  <c r="AX119" i="9" s="1"/>
  <c r="CA123" i="8"/>
  <c r="BZ123" i="8"/>
  <c r="DI123" i="8" s="1"/>
  <c r="EQ123" i="8" s="1"/>
  <c r="AR123" i="8" s="1"/>
  <c r="AV119" i="9" s="1"/>
  <c r="BY123" i="8"/>
  <c r="DH123" i="8"/>
  <c r="EP123" i="8" s="1"/>
  <c r="AQ123" i="8" s="1"/>
  <c r="AU119" i="9" s="1"/>
  <c r="BX123" i="8"/>
  <c r="DG123" i="8" s="1"/>
  <c r="EO123" i="8" s="1"/>
  <c r="AP123" i="8" s="1"/>
  <c r="AT119" i="9" s="1"/>
  <c r="BW123" i="8"/>
  <c r="DF123" i="8" s="1"/>
  <c r="EN123" i="8" s="1"/>
  <c r="AO123" i="8" s="1"/>
  <c r="AS119" i="9" s="1"/>
  <c r="BV123" i="8"/>
  <c r="HB122" i="8"/>
  <c r="CW122" i="8"/>
  <c r="EF122" i="8" s="1"/>
  <c r="FN122" i="8" s="1"/>
  <c r="BO122" i="8" s="1"/>
  <c r="CV122" i="8"/>
  <c r="EE122" i="8" s="1"/>
  <c r="FM122" i="8" s="1"/>
  <c r="BN122" i="8" s="1"/>
  <c r="CU122" i="8"/>
  <c r="ED122" i="8" s="1"/>
  <c r="FL122" i="8" s="1"/>
  <c r="BM122" i="8" s="1"/>
  <c r="CT122" i="8"/>
  <c r="EC122" i="8" s="1"/>
  <c r="FK122" i="8" s="1"/>
  <c r="CS122" i="8"/>
  <c r="EB122" i="8" s="1"/>
  <c r="FJ122" i="8" s="1"/>
  <c r="BK122" i="8" s="1"/>
  <c r="CR122" i="8"/>
  <c r="EA122" i="8" s="1"/>
  <c r="FI122" i="8" s="1"/>
  <c r="BJ122" i="8" s="1"/>
  <c r="CQ122" i="8"/>
  <c r="DZ122" i="8" s="1"/>
  <c r="FH122" i="8" s="1"/>
  <c r="BI122" i="8" s="1"/>
  <c r="CP122" i="8"/>
  <c r="DY122" i="8" s="1"/>
  <c r="FG122" i="8" s="1"/>
  <c r="BH122" i="8" s="1"/>
  <c r="CO122" i="8"/>
  <c r="DX122" i="8" s="1"/>
  <c r="FF122" i="8" s="1"/>
  <c r="BG122" i="8" s="1"/>
  <c r="CN122" i="8"/>
  <c r="DW122" i="8" s="1"/>
  <c r="FE122" i="8" s="1"/>
  <c r="BF122" i="8" s="1"/>
  <c r="BJ118" i="9" s="1"/>
  <c r="CM122" i="8"/>
  <c r="DV122" i="8" s="1"/>
  <c r="FD122" i="8" s="1"/>
  <c r="BE122" i="8" s="1"/>
  <c r="BI118" i="9" s="1"/>
  <c r="CL122" i="8"/>
  <c r="DU122" i="8" s="1"/>
  <c r="FC122" i="8" s="1"/>
  <c r="CK122" i="8"/>
  <c r="DT122" i="8" s="1"/>
  <c r="FB122" i="8" s="1"/>
  <c r="CJ122" i="8"/>
  <c r="DS122" i="8" s="1"/>
  <c r="FA122" i="8" s="1"/>
  <c r="BB122" i="8" s="1"/>
  <c r="BF118" i="9" s="1"/>
  <c r="CI122" i="8"/>
  <c r="DR122" i="8" s="1"/>
  <c r="EZ122" i="8" s="1"/>
  <c r="BA122" i="8" s="1"/>
  <c r="BE118" i="9" s="1"/>
  <c r="CH122" i="8"/>
  <c r="DQ122" i="8" s="1"/>
  <c r="EY122" i="8" s="1"/>
  <c r="AZ122" i="8" s="1"/>
  <c r="BD118" i="9" s="1"/>
  <c r="CG122" i="8"/>
  <c r="DP122" i="8" s="1"/>
  <c r="EX122" i="8" s="1"/>
  <c r="AY122" i="8" s="1"/>
  <c r="BC118" i="9" s="1"/>
  <c r="CF122" i="8"/>
  <c r="DO122" i="8" s="1"/>
  <c r="EW122" i="8" s="1"/>
  <c r="AX122" i="8" s="1"/>
  <c r="BB118" i="9" s="1"/>
  <c r="CE122" i="8"/>
  <c r="DN122" i="8" s="1"/>
  <c r="EV122" i="8" s="1"/>
  <c r="CD122" i="8"/>
  <c r="DM122" i="8" s="1"/>
  <c r="EU122" i="8" s="1"/>
  <c r="AV122" i="8" s="1"/>
  <c r="AZ118" i="9" s="1"/>
  <c r="CC122" i="8"/>
  <c r="DL122" i="8" s="1"/>
  <c r="ET122" i="8" s="1"/>
  <c r="CB122" i="8"/>
  <c r="CA122" i="8"/>
  <c r="DJ122" i="8" s="1"/>
  <c r="ER122" i="8" s="1"/>
  <c r="AS122" i="8" s="1"/>
  <c r="AW118" i="9" s="1"/>
  <c r="BZ122" i="8"/>
  <c r="DI122" i="8" s="1"/>
  <c r="EQ122" i="8" s="1"/>
  <c r="AR122" i="8" s="1"/>
  <c r="AV118" i="9" s="1"/>
  <c r="BY122" i="8"/>
  <c r="DH122" i="8" s="1"/>
  <c r="EP122" i="8" s="1"/>
  <c r="AQ122" i="8" s="1"/>
  <c r="AU118" i="9" s="1"/>
  <c r="BX122" i="8"/>
  <c r="DG122" i="8" s="1"/>
  <c r="EO122" i="8" s="1"/>
  <c r="AP122" i="8" s="1"/>
  <c r="AT118" i="9" s="1"/>
  <c r="BW122" i="8"/>
  <c r="DF122" i="8" s="1"/>
  <c r="EN122" i="8" s="1"/>
  <c r="AO122" i="8" s="1"/>
  <c r="AS118" i="9" s="1"/>
  <c r="BV122" i="8"/>
  <c r="HB121" i="8"/>
  <c r="CW121" i="8"/>
  <c r="EF121" i="8" s="1"/>
  <c r="FN121" i="8" s="1"/>
  <c r="BO121" i="8" s="1"/>
  <c r="CV121" i="8"/>
  <c r="EE121" i="8" s="1"/>
  <c r="FM121" i="8" s="1"/>
  <c r="BN121" i="8" s="1"/>
  <c r="CU121" i="8"/>
  <c r="ED121" i="8" s="1"/>
  <c r="FL121" i="8" s="1"/>
  <c r="BM121" i="8" s="1"/>
  <c r="CT121" i="8"/>
  <c r="EC121" i="8" s="1"/>
  <c r="FK121" i="8" s="1"/>
  <c r="BL121" i="8" s="1"/>
  <c r="CS121" i="8"/>
  <c r="EB121" i="8" s="1"/>
  <c r="FJ121" i="8" s="1"/>
  <c r="BK121" i="8" s="1"/>
  <c r="CR121" i="8"/>
  <c r="EA121" i="8" s="1"/>
  <c r="FI121" i="8" s="1"/>
  <c r="BJ121" i="8" s="1"/>
  <c r="CQ121" i="8"/>
  <c r="DZ121" i="8" s="1"/>
  <c r="FH121" i="8" s="1"/>
  <c r="BI121" i="8" s="1"/>
  <c r="CP121" i="8"/>
  <c r="DY121" i="8" s="1"/>
  <c r="FG121" i="8" s="1"/>
  <c r="BH121" i="8" s="1"/>
  <c r="CO121" i="8"/>
  <c r="DX121" i="8" s="1"/>
  <c r="FF121" i="8" s="1"/>
  <c r="BG121" i="8" s="1"/>
  <c r="CN121" i="8"/>
  <c r="DW121" i="8" s="1"/>
  <c r="FE121" i="8" s="1"/>
  <c r="CM121" i="8"/>
  <c r="DV121" i="8" s="1"/>
  <c r="FD121" i="8" s="1"/>
  <c r="BE121" i="8" s="1"/>
  <c r="BI117" i="9" s="1"/>
  <c r="CL121" i="8"/>
  <c r="DU121" i="8" s="1"/>
  <c r="FC121" i="8" s="1"/>
  <c r="BD121" i="8" s="1"/>
  <c r="BH117" i="9" s="1"/>
  <c r="CK121" i="8"/>
  <c r="DT121" i="8" s="1"/>
  <c r="FB121" i="8" s="1"/>
  <c r="BC121" i="8" s="1"/>
  <c r="BG117" i="9" s="1"/>
  <c r="CJ121" i="8"/>
  <c r="DS121" i="8" s="1"/>
  <c r="FA121" i="8" s="1"/>
  <c r="BB121" i="8" s="1"/>
  <c r="BF117" i="9" s="1"/>
  <c r="CI121" i="8"/>
  <c r="DR121" i="8" s="1"/>
  <c r="EZ121" i="8" s="1"/>
  <c r="BA121" i="8" s="1"/>
  <c r="BE117" i="9" s="1"/>
  <c r="CH121" i="8"/>
  <c r="DQ121" i="8"/>
  <c r="EY121" i="8" s="1"/>
  <c r="AZ121" i="8" s="1"/>
  <c r="BD117" i="9" s="1"/>
  <c r="CG121" i="8"/>
  <c r="DP121" i="8" s="1"/>
  <c r="EX121" i="8" s="1"/>
  <c r="AY121" i="8" s="1"/>
  <c r="BC117" i="9" s="1"/>
  <c r="CF121" i="8"/>
  <c r="DO121" i="8" s="1"/>
  <c r="EW121" i="8" s="1"/>
  <c r="AX121" i="8" s="1"/>
  <c r="BB117" i="9" s="1"/>
  <c r="CE121" i="8"/>
  <c r="DN121" i="8" s="1"/>
  <c r="EV121" i="8" s="1"/>
  <c r="AW121" i="8" s="1"/>
  <c r="BA117" i="9" s="1"/>
  <c r="CD121" i="8"/>
  <c r="DM121" i="8" s="1"/>
  <c r="EU121" i="8" s="1"/>
  <c r="AV121" i="8" s="1"/>
  <c r="AZ117" i="9" s="1"/>
  <c r="CC121" i="8"/>
  <c r="DL121" i="8" s="1"/>
  <c r="ET121" i="8" s="1"/>
  <c r="CB121" i="8"/>
  <c r="DK121" i="8" s="1"/>
  <c r="ES121" i="8" s="1"/>
  <c r="AT121" i="8" s="1"/>
  <c r="AX117" i="9" s="1"/>
  <c r="CA121" i="8"/>
  <c r="DJ121" i="8" s="1"/>
  <c r="ER121" i="8" s="1"/>
  <c r="AS121" i="8" s="1"/>
  <c r="AW117" i="9" s="1"/>
  <c r="BZ121" i="8"/>
  <c r="DI121" i="8" s="1"/>
  <c r="EQ121" i="8" s="1"/>
  <c r="AR121" i="8" s="1"/>
  <c r="AV117" i="9" s="1"/>
  <c r="BY121" i="8"/>
  <c r="DH121" i="8" s="1"/>
  <c r="EP121" i="8" s="1"/>
  <c r="AQ121" i="8" s="1"/>
  <c r="AU117" i="9" s="1"/>
  <c r="BX121" i="8"/>
  <c r="BW121" i="8"/>
  <c r="DF121" i="8" s="1"/>
  <c r="EN121" i="8" s="1"/>
  <c r="AO121" i="8" s="1"/>
  <c r="AS117" i="9" s="1"/>
  <c r="BV121" i="8"/>
  <c r="DE121" i="8" s="1"/>
  <c r="EM121" i="8" s="1"/>
  <c r="HB120" i="8"/>
  <c r="CW120" i="8"/>
  <c r="EF120" i="8" s="1"/>
  <c r="FN120" i="8" s="1"/>
  <c r="BO120" i="8" s="1"/>
  <c r="CV120" i="8"/>
  <c r="EE120" i="8" s="1"/>
  <c r="FM120" i="8" s="1"/>
  <c r="BN120" i="8" s="1"/>
  <c r="CU120" i="8"/>
  <c r="ED120" i="8" s="1"/>
  <c r="FL120" i="8" s="1"/>
  <c r="BM120" i="8" s="1"/>
  <c r="CT120" i="8"/>
  <c r="EC120" i="8" s="1"/>
  <c r="FK120" i="8" s="1"/>
  <c r="BL120" i="8" s="1"/>
  <c r="CS120" i="8"/>
  <c r="EB120" i="8" s="1"/>
  <c r="FJ120" i="8" s="1"/>
  <c r="CR120" i="8"/>
  <c r="EA120" i="8" s="1"/>
  <c r="FI120" i="8" s="1"/>
  <c r="BJ120" i="8" s="1"/>
  <c r="CQ120" i="8"/>
  <c r="DZ120" i="8" s="1"/>
  <c r="FH120" i="8" s="1"/>
  <c r="BI120" i="8" s="1"/>
  <c r="CP120" i="8"/>
  <c r="DY120" i="8" s="1"/>
  <c r="FG120" i="8" s="1"/>
  <c r="BH120" i="8" s="1"/>
  <c r="CO120" i="8"/>
  <c r="DX120" i="8" s="1"/>
  <c r="FF120" i="8" s="1"/>
  <c r="BG120" i="8" s="1"/>
  <c r="CN120" i="8"/>
  <c r="DW120" i="8" s="1"/>
  <c r="FE120" i="8" s="1"/>
  <c r="BF120" i="8" s="1"/>
  <c r="BJ116" i="9" s="1"/>
  <c r="CM120" i="8"/>
  <c r="DV120" i="8" s="1"/>
  <c r="FD120" i="8" s="1"/>
  <c r="BE120" i="8" s="1"/>
  <c r="BI116" i="9" s="1"/>
  <c r="CL120" i="8"/>
  <c r="DU120" i="8" s="1"/>
  <c r="FC120" i="8" s="1"/>
  <c r="BD120" i="8" s="1"/>
  <c r="BH116" i="9" s="1"/>
  <c r="CK120" i="8"/>
  <c r="DT120" i="8" s="1"/>
  <c r="FB120" i="8" s="1"/>
  <c r="BC120" i="8" s="1"/>
  <c r="BG116" i="9" s="1"/>
  <c r="CJ120" i="8"/>
  <c r="DS120" i="8" s="1"/>
  <c r="FA120" i="8" s="1"/>
  <c r="BB120" i="8" s="1"/>
  <c r="BF116" i="9" s="1"/>
  <c r="CI120" i="8"/>
  <c r="DR120" i="8" s="1"/>
  <c r="EZ120" i="8" s="1"/>
  <c r="BA120" i="8" s="1"/>
  <c r="BE116" i="9" s="1"/>
  <c r="CH120" i="8"/>
  <c r="DQ120" i="8" s="1"/>
  <c r="EY120" i="8" s="1"/>
  <c r="AZ120" i="8" s="1"/>
  <c r="BD116" i="9" s="1"/>
  <c r="CG120" i="8"/>
  <c r="DP120" i="8" s="1"/>
  <c r="EX120" i="8" s="1"/>
  <c r="AY120" i="8" s="1"/>
  <c r="BC116" i="9" s="1"/>
  <c r="CF120" i="8"/>
  <c r="DO120" i="8" s="1"/>
  <c r="EW120" i="8" s="1"/>
  <c r="AX120" i="8" s="1"/>
  <c r="BB116" i="9" s="1"/>
  <c r="CE120" i="8"/>
  <c r="DN120" i="8" s="1"/>
  <c r="EV120" i="8" s="1"/>
  <c r="AW120" i="8" s="1"/>
  <c r="BA116" i="9" s="1"/>
  <c r="CD120" i="8"/>
  <c r="DM120" i="8" s="1"/>
  <c r="EU120" i="8" s="1"/>
  <c r="AV120" i="8" s="1"/>
  <c r="AZ116" i="9" s="1"/>
  <c r="CC120" i="8"/>
  <c r="CB120" i="8"/>
  <c r="DK120" i="8" s="1"/>
  <c r="ES120" i="8" s="1"/>
  <c r="AT120" i="8" s="1"/>
  <c r="AX116" i="9" s="1"/>
  <c r="CA120" i="8"/>
  <c r="DJ120" i="8" s="1"/>
  <c r="ER120" i="8" s="1"/>
  <c r="AS120" i="8" s="1"/>
  <c r="AW116" i="9" s="1"/>
  <c r="BZ120" i="8"/>
  <c r="DI120" i="8" s="1"/>
  <c r="EQ120" i="8" s="1"/>
  <c r="AR120" i="8" s="1"/>
  <c r="AV116" i="9" s="1"/>
  <c r="BY120" i="8"/>
  <c r="DH120" i="8" s="1"/>
  <c r="EP120" i="8" s="1"/>
  <c r="AQ120" i="8" s="1"/>
  <c r="AU116" i="9" s="1"/>
  <c r="BX120" i="8"/>
  <c r="BW120" i="8"/>
  <c r="DF120" i="8" s="1"/>
  <c r="EN120" i="8" s="1"/>
  <c r="AO120" i="8" s="1"/>
  <c r="AS116" i="9" s="1"/>
  <c r="BV120" i="8"/>
  <c r="DE120" i="8" s="1"/>
  <c r="EM120" i="8" s="1"/>
  <c r="AN120" i="8" s="1"/>
  <c r="AR116" i="9" s="1"/>
  <c r="HB119" i="8"/>
  <c r="CW119" i="8"/>
  <c r="EF119" i="8" s="1"/>
  <c r="FN119" i="8" s="1"/>
  <c r="BO119" i="8" s="1"/>
  <c r="CV119" i="8"/>
  <c r="EE119" i="8" s="1"/>
  <c r="FM119" i="8" s="1"/>
  <c r="BN119" i="8" s="1"/>
  <c r="CU119" i="8"/>
  <c r="ED119" i="8" s="1"/>
  <c r="FL119" i="8" s="1"/>
  <c r="BM119" i="8" s="1"/>
  <c r="CT119" i="8"/>
  <c r="EC119" i="8" s="1"/>
  <c r="FK119" i="8" s="1"/>
  <c r="BL119" i="8" s="1"/>
  <c r="CS119" i="8"/>
  <c r="EB119" i="8" s="1"/>
  <c r="FJ119" i="8" s="1"/>
  <c r="BK119" i="8" s="1"/>
  <c r="CR119" i="8"/>
  <c r="EA119" i="8" s="1"/>
  <c r="FI119" i="8" s="1"/>
  <c r="CQ119" i="8"/>
  <c r="DZ119" i="8" s="1"/>
  <c r="FH119" i="8" s="1"/>
  <c r="BI119" i="8" s="1"/>
  <c r="CP119" i="8"/>
  <c r="DY119" i="8" s="1"/>
  <c r="FG119" i="8" s="1"/>
  <c r="CO119" i="8"/>
  <c r="DX119" i="8" s="1"/>
  <c r="FF119" i="8" s="1"/>
  <c r="BG119" i="8" s="1"/>
  <c r="CN119" i="8"/>
  <c r="DW119" i="8" s="1"/>
  <c r="FE119" i="8" s="1"/>
  <c r="BF119" i="8" s="1"/>
  <c r="BJ115" i="9" s="1"/>
  <c r="CM119" i="8"/>
  <c r="DV119" i="8" s="1"/>
  <c r="FD119" i="8" s="1"/>
  <c r="BE119" i="8" s="1"/>
  <c r="BI115" i="9" s="1"/>
  <c r="CL119" i="8"/>
  <c r="DU119" i="8" s="1"/>
  <c r="FC119" i="8" s="1"/>
  <c r="BD119" i="8" s="1"/>
  <c r="BH115" i="9" s="1"/>
  <c r="CK119" i="8"/>
  <c r="DT119" i="8" s="1"/>
  <c r="FB119" i="8" s="1"/>
  <c r="BC119" i="8" s="1"/>
  <c r="BG115" i="9" s="1"/>
  <c r="CJ119" i="8"/>
  <c r="DS119" i="8" s="1"/>
  <c r="FA119" i="8" s="1"/>
  <c r="CI119" i="8"/>
  <c r="DR119" i="8" s="1"/>
  <c r="EZ119" i="8" s="1"/>
  <c r="BA119" i="8" s="1"/>
  <c r="BE115" i="9" s="1"/>
  <c r="CH119" i="8"/>
  <c r="DQ119" i="8" s="1"/>
  <c r="EY119" i="8" s="1"/>
  <c r="CG119" i="8"/>
  <c r="DP119" i="8" s="1"/>
  <c r="EX119" i="8" s="1"/>
  <c r="AY119" i="8" s="1"/>
  <c r="BC115" i="9" s="1"/>
  <c r="CF119" i="8"/>
  <c r="DO119" i="8" s="1"/>
  <c r="EW119" i="8" s="1"/>
  <c r="AX119" i="8" s="1"/>
  <c r="BB115" i="9" s="1"/>
  <c r="CE119" i="8"/>
  <c r="DN119" i="8" s="1"/>
  <c r="EV119" i="8" s="1"/>
  <c r="AW119" i="8" s="1"/>
  <c r="BA115" i="9" s="1"/>
  <c r="CD119" i="8"/>
  <c r="DM119" i="8" s="1"/>
  <c r="EU119" i="8" s="1"/>
  <c r="AV119" i="8" s="1"/>
  <c r="AZ115" i="9" s="1"/>
  <c r="CC119" i="8"/>
  <c r="DL119" i="8" s="1"/>
  <c r="ET119" i="8" s="1"/>
  <c r="AU119" i="8" s="1"/>
  <c r="AY115" i="9" s="1"/>
  <c r="CB119" i="8"/>
  <c r="DK119" i="8" s="1"/>
  <c r="ES119" i="8" s="1"/>
  <c r="AT119" i="8" s="1"/>
  <c r="AX115" i="9" s="1"/>
  <c r="CA119" i="8"/>
  <c r="DJ119" i="8" s="1"/>
  <c r="ER119" i="8" s="1"/>
  <c r="AS119" i="8" s="1"/>
  <c r="AW115" i="9" s="1"/>
  <c r="BZ119" i="8"/>
  <c r="BY119" i="8"/>
  <c r="DH119" i="8" s="1"/>
  <c r="EP119" i="8" s="1"/>
  <c r="AQ119" i="8" s="1"/>
  <c r="AU115" i="9" s="1"/>
  <c r="BX119" i="8"/>
  <c r="DG119" i="8" s="1"/>
  <c r="EO119" i="8" s="1"/>
  <c r="AP119" i="8" s="1"/>
  <c r="AT115" i="9" s="1"/>
  <c r="BW119" i="8"/>
  <c r="BV119" i="8"/>
  <c r="DE119" i="8"/>
  <c r="HB118" i="8"/>
  <c r="CW118" i="8"/>
  <c r="EF118" i="8" s="1"/>
  <c r="FN118" i="8" s="1"/>
  <c r="BO118" i="8" s="1"/>
  <c r="CV118" i="8"/>
  <c r="EE118" i="8" s="1"/>
  <c r="FM118" i="8" s="1"/>
  <c r="BN118" i="8" s="1"/>
  <c r="CU118" i="8"/>
  <c r="ED118" i="8" s="1"/>
  <c r="FL118" i="8" s="1"/>
  <c r="BM118" i="8" s="1"/>
  <c r="CT118" i="8"/>
  <c r="EC118" i="8" s="1"/>
  <c r="FK118" i="8" s="1"/>
  <c r="BL118" i="8" s="1"/>
  <c r="CS118" i="8"/>
  <c r="EB118" i="8" s="1"/>
  <c r="FJ118" i="8" s="1"/>
  <c r="BK118" i="8" s="1"/>
  <c r="CR118" i="8"/>
  <c r="EA118" i="8" s="1"/>
  <c r="FI118" i="8" s="1"/>
  <c r="BJ118" i="8" s="1"/>
  <c r="CQ118" i="8"/>
  <c r="DZ118" i="8" s="1"/>
  <c r="FH118" i="8" s="1"/>
  <c r="BI118" i="8" s="1"/>
  <c r="CP118" i="8"/>
  <c r="DY118" i="8" s="1"/>
  <c r="FG118" i="8" s="1"/>
  <c r="BH118" i="8" s="1"/>
  <c r="CO118" i="8"/>
  <c r="DX118" i="8" s="1"/>
  <c r="FF118" i="8" s="1"/>
  <c r="BG118" i="8" s="1"/>
  <c r="CN118" i="8"/>
  <c r="DW118" i="8" s="1"/>
  <c r="FE118" i="8" s="1"/>
  <c r="CM118" i="8"/>
  <c r="DV118" i="8" s="1"/>
  <c r="FD118" i="8" s="1"/>
  <c r="BE118" i="8" s="1"/>
  <c r="BI114" i="9" s="1"/>
  <c r="CL118" i="8"/>
  <c r="DU118" i="8" s="1"/>
  <c r="FC118" i="8" s="1"/>
  <c r="BD118" i="8" s="1"/>
  <c r="BH114" i="9" s="1"/>
  <c r="CK118" i="8"/>
  <c r="DT118" i="8" s="1"/>
  <c r="CJ118" i="8"/>
  <c r="DS118" i="8" s="1"/>
  <c r="FA118" i="8" s="1"/>
  <c r="BB118" i="8" s="1"/>
  <c r="BF114" i="9" s="1"/>
  <c r="CI118" i="8"/>
  <c r="DR118" i="8" s="1"/>
  <c r="EZ118" i="8" s="1"/>
  <c r="BA118" i="8" s="1"/>
  <c r="BE114" i="9" s="1"/>
  <c r="CH118" i="8"/>
  <c r="DQ118" i="8" s="1"/>
  <c r="EY118" i="8" s="1"/>
  <c r="AZ118" i="8" s="1"/>
  <c r="BD114" i="9" s="1"/>
  <c r="CG118" i="8"/>
  <c r="DP118" i="8" s="1"/>
  <c r="EX118" i="8" s="1"/>
  <c r="AY118" i="8" s="1"/>
  <c r="BC114" i="9" s="1"/>
  <c r="CF118" i="8"/>
  <c r="DO118" i="8" s="1"/>
  <c r="EW118" i="8" s="1"/>
  <c r="CE118" i="8"/>
  <c r="DN118" i="8" s="1"/>
  <c r="EV118" i="8" s="1"/>
  <c r="AW118" i="8" s="1"/>
  <c r="BA114" i="9" s="1"/>
  <c r="CD118" i="8"/>
  <c r="DM118" i="8" s="1"/>
  <c r="EU118" i="8" s="1"/>
  <c r="CC118" i="8"/>
  <c r="DL118" i="8" s="1"/>
  <c r="ET118" i="8" s="1"/>
  <c r="CB118" i="8"/>
  <c r="DK118" i="8" s="1"/>
  <c r="ES118" i="8" s="1"/>
  <c r="AT118" i="8" s="1"/>
  <c r="AX114" i="9" s="1"/>
  <c r="CA118" i="8"/>
  <c r="DJ118" i="8" s="1"/>
  <c r="ER118" i="8" s="1"/>
  <c r="AS118" i="8" s="1"/>
  <c r="AW114" i="9" s="1"/>
  <c r="BZ118" i="8"/>
  <c r="BY118" i="8"/>
  <c r="DH118" i="8" s="1"/>
  <c r="EP118" i="8" s="1"/>
  <c r="AQ118" i="8" s="1"/>
  <c r="AU114" i="9" s="1"/>
  <c r="BX118" i="8"/>
  <c r="BW118" i="8"/>
  <c r="DF118" i="8" s="1"/>
  <c r="EN118" i="8" s="1"/>
  <c r="AO118" i="8" s="1"/>
  <c r="AS114" i="9" s="1"/>
  <c r="BV118" i="8"/>
  <c r="DE118" i="8" s="1"/>
  <c r="EM118" i="8" s="1"/>
  <c r="AN118" i="8" s="1"/>
  <c r="AR114" i="9" s="1"/>
  <c r="HB117" i="8"/>
  <c r="CW117" i="8"/>
  <c r="EF117" i="8" s="1"/>
  <c r="FN117" i="8" s="1"/>
  <c r="BO117" i="8" s="1"/>
  <c r="CV117" i="8"/>
  <c r="EE117" i="8" s="1"/>
  <c r="FM117" i="8" s="1"/>
  <c r="BN117" i="8" s="1"/>
  <c r="CU117" i="8"/>
  <c r="ED117" i="8" s="1"/>
  <c r="FL117" i="8" s="1"/>
  <c r="BM117" i="8" s="1"/>
  <c r="CT117" i="8"/>
  <c r="EC117" i="8" s="1"/>
  <c r="FK117" i="8" s="1"/>
  <c r="BL117" i="8" s="1"/>
  <c r="CS117" i="8"/>
  <c r="EB117" i="8" s="1"/>
  <c r="FJ117" i="8" s="1"/>
  <c r="BK117" i="8" s="1"/>
  <c r="CR117" i="8"/>
  <c r="EA117" i="8" s="1"/>
  <c r="FI117" i="8" s="1"/>
  <c r="CQ117" i="8"/>
  <c r="DZ117" i="8" s="1"/>
  <c r="FH117" i="8" s="1"/>
  <c r="BI117" i="8" s="1"/>
  <c r="CP117" i="8"/>
  <c r="DY117" i="8" s="1"/>
  <c r="FG117" i="8" s="1"/>
  <c r="BH117" i="8" s="1"/>
  <c r="CO117" i="8"/>
  <c r="DX117" i="8"/>
  <c r="FF117" i="8" s="1"/>
  <c r="BG117" i="8" s="1"/>
  <c r="CN117" i="8"/>
  <c r="DW117" i="8" s="1"/>
  <c r="FE117" i="8" s="1"/>
  <c r="BF117" i="8" s="1"/>
  <c r="BJ113" i="9" s="1"/>
  <c r="CM117" i="8"/>
  <c r="DV117" i="8" s="1"/>
  <c r="FD117" i="8" s="1"/>
  <c r="BE117" i="8" s="1"/>
  <c r="BI113" i="9" s="1"/>
  <c r="CL117" i="8"/>
  <c r="DU117" i="8" s="1"/>
  <c r="FC117" i="8" s="1"/>
  <c r="CK117" i="8"/>
  <c r="DT117" i="8" s="1"/>
  <c r="FB117" i="8" s="1"/>
  <c r="BC117" i="8" s="1"/>
  <c r="BG113" i="9" s="1"/>
  <c r="CJ117" i="8"/>
  <c r="DS117" i="8" s="1"/>
  <c r="FA117" i="8" s="1"/>
  <c r="BB117" i="8" s="1"/>
  <c r="BF113" i="9" s="1"/>
  <c r="CI117" i="8"/>
  <c r="DR117" i="8" s="1"/>
  <c r="EZ117" i="8" s="1"/>
  <c r="BA117" i="8" s="1"/>
  <c r="BE113" i="9" s="1"/>
  <c r="CH117" i="8"/>
  <c r="DQ117" i="8" s="1"/>
  <c r="EY117" i="8" s="1"/>
  <c r="AZ117" i="8" s="1"/>
  <c r="BD113" i="9" s="1"/>
  <c r="CG117" i="8"/>
  <c r="DP117" i="8" s="1"/>
  <c r="EX117" i="8" s="1"/>
  <c r="AY117" i="8" s="1"/>
  <c r="BC113" i="9" s="1"/>
  <c r="CF117" i="8"/>
  <c r="DO117" i="8" s="1"/>
  <c r="EW117" i="8" s="1"/>
  <c r="CE117" i="8"/>
  <c r="DN117" i="8" s="1"/>
  <c r="EV117" i="8" s="1"/>
  <c r="AW117" i="8" s="1"/>
  <c r="BA113" i="9" s="1"/>
  <c r="CD117" i="8"/>
  <c r="DM117" i="8" s="1"/>
  <c r="EU117" i="8" s="1"/>
  <c r="CC117" i="8"/>
  <c r="DL117" i="8" s="1"/>
  <c r="ET117" i="8" s="1"/>
  <c r="AU117" i="8" s="1"/>
  <c r="AY113" i="9" s="1"/>
  <c r="CB117" i="8"/>
  <c r="DK117" i="8" s="1"/>
  <c r="ES117" i="8" s="1"/>
  <c r="AT117" i="8" s="1"/>
  <c r="AX113" i="9" s="1"/>
  <c r="CA117" i="8"/>
  <c r="DJ117" i="8" s="1"/>
  <c r="ER117" i="8" s="1"/>
  <c r="AS117" i="8" s="1"/>
  <c r="AW113" i="9" s="1"/>
  <c r="BZ117" i="8"/>
  <c r="DI117" i="8" s="1"/>
  <c r="EQ117" i="8" s="1"/>
  <c r="AR117" i="8" s="1"/>
  <c r="AV113" i="9" s="1"/>
  <c r="BY117" i="8"/>
  <c r="DH117" i="8" s="1"/>
  <c r="EP117" i="8" s="1"/>
  <c r="AQ117" i="8" s="1"/>
  <c r="AU113" i="9" s="1"/>
  <c r="BX117" i="8"/>
  <c r="DG117" i="8" s="1"/>
  <c r="EO117" i="8" s="1"/>
  <c r="AP117" i="8" s="1"/>
  <c r="AT113" i="9" s="1"/>
  <c r="BW117" i="8"/>
  <c r="DF117" i="8" s="1"/>
  <c r="BV117" i="8"/>
  <c r="HB116" i="8"/>
  <c r="CW116" i="8"/>
  <c r="EF116" i="8" s="1"/>
  <c r="FN116" i="8" s="1"/>
  <c r="BO116" i="8" s="1"/>
  <c r="CV116" i="8"/>
  <c r="EE116" i="8" s="1"/>
  <c r="FM116" i="8" s="1"/>
  <c r="BN116" i="8" s="1"/>
  <c r="CU116" i="8"/>
  <c r="ED116" i="8" s="1"/>
  <c r="FL116" i="8" s="1"/>
  <c r="BM116" i="8" s="1"/>
  <c r="CT116" i="8"/>
  <c r="EC116" i="8" s="1"/>
  <c r="FK116" i="8" s="1"/>
  <c r="BL116" i="8" s="1"/>
  <c r="CS116" i="8"/>
  <c r="EB116" i="8" s="1"/>
  <c r="FJ116" i="8" s="1"/>
  <c r="BK116" i="8" s="1"/>
  <c r="CR116" i="8"/>
  <c r="EA116" i="8" s="1"/>
  <c r="FI116" i="8" s="1"/>
  <c r="BJ116" i="8" s="1"/>
  <c r="CQ116" i="8"/>
  <c r="DZ116" i="8" s="1"/>
  <c r="FH116" i="8" s="1"/>
  <c r="CP116" i="8"/>
  <c r="DY116" i="8" s="1"/>
  <c r="FG116" i="8" s="1"/>
  <c r="BH116" i="8" s="1"/>
  <c r="CO116" i="8"/>
  <c r="DX116" i="8" s="1"/>
  <c r="FF116" i="8" s="1"/>
  <c r="BG116" i="8" s="1"/>
  <c r="CN116" i="8"/>
  <c r="DW116" i="8" s="1"/>
  <c r="FE116" i="8" s="1"/>
  <c r="BF116" i="8" s="1"/>
  <c r="BJ112" i="9" s="1"/>
  <c r="CM116" i="8"/>
  <c r="DV116" i="8" s="1"/>
  <c r="FD116" i="8" s="1"/>
  <c r="BE116" i="8" s="1"/>
  <c r="BI112" i="9" s="1"/>
  <c r="CL116" i="8"/>
  <c r="DU116" i="8" s="1"/>
  <c r="FC116" i="8" s="1"/>
  <c r="BD116" i="8" s="1"/>
  <c r="BH112" i="9" s="1"/>
  <c r="CK116" i="8"/>
  <c r="DT116" i="8" s="1"/>
  <c r="FB116" i="8" s="1"/>
  <c r="CJ116" i="8"/>
  <c r="DS116" i="8" s="1"/>
  <c r="FA116" i="8" s="1"/>
  <c r="BB116" i="8" s="1"/>
  <c r="BF112" i="9" s="1"/>
  <c r="CI116" i="8"/>
  <c r="DR116" i="8" s="1"/>
  <c r="EZ116" i="8" s="1"/>
  <c r="CH116" i="8"/>
  <c r="DQ116" i="8"/>
  <c r="EY116" i="8" s="1"/>
  <c r="AZ116" i="8" s="1"/>
  <c r="BD112" i="9" s="1"/>
  <c r="CG116" i="8"/>
  <c r="DP116" i="8" s="1"/>
  <c r="EX116" i="8" s="1"/>
  <c r="AY116" i="8" s="1"/>
  <c r="BC112" i="9" s="1"/>
  <c r="CF116" i="8"/>
  <c r="DO116" i="8" s="1"/>
  <c r="EW116" i="8" s="1"/>
  <c r="AX116" i="8" s="1"/>
  <c r="BB112" i="9" s="1"/>
  <c r="CE116" i="8"/>
  <c r="DN116" i="8" s="1"/>
  <c r="EV116" i="8" s="1"/>
  <c r="CD116" i="8"/>
  <c r="DM116" i="8" s="1"/>
  <c r="EU116" i="8" s="1"/>
  <c r="AV116" i="8" s="1"/>
  <c r="AZ112" i="9" s="1"/>
  <c r="CC116" i="8"/>
  <c r="DL116" i="8" s="1"/>
  <c r="ET116" i="8" s="1"/>
  <c r="AU116" i="8" s="1"/>
  <c r="AY112" i="9" s="1"/>
  <c r="CB116" i="8"/>
  <c r="CA116" i="8"/>
  <c r="DJ116" i="8" s="1"/>
  <c r="ER116" i="8" s="1"/>
  <c r="AS116" i="8" s="1"/>
  <c r="AW112" i="9" s="1"/>
  <c r="BZ116" i="8"/>
  <c r="DI116" i="8" s="1"/>
  <c r="EQ116" i="8" s="1"/>
  <c r="AR116" i="8" s="1"/>
  <c r="AV112" i="9" s="1"/>
  <c r="BY116" i="8"/>
  <c r="DH116" i="8" s="1"/>
  <c r="EP116" i="8" s="1"/>
  <c r="AQ116" i="8" s="1"/>
  <c r="AU112" i="9" s="1"/>
  <c r="BX116" i="8"/>
  <c r="DG116" i="8" s="1"/>
  <c r="EO116" i="8" s="1"/>
  <c r="AP116" i="8" s="1"/>
  <c r="AT112" i="9" s="1"/>
  <c r="BW116" i="8"/>
  <c r="DF116" i="8" s="1"/>
  <c r="EN116" i="8" s="1"/>
  <c r="AO116" i="8" s="1"/>
  <c r="AS112" i="9" s="1"/>
  <c r="BV116" i="8"/>
  <c r="HB115" i="8"/>
  <c r="CW115" i="8"/>
  <c r="EF115" i="8" s="1"/>
  <c r="FN115" i="8" s="1"/>
  <c r="BO115" i="8" s="1"/>
  <c r="CV115" i="8"/>
  <c r="EE115" i="8" s="1"/>
  <c r="FM115" i="8" s="1"/>
  <c r="CU115" i="8"/>
  <c r="ED115" i="8" s="1"/>
  <c r="FL115" i="8" s="1"/>
  <c r="BM115" i="8" s="1"/>
  <c r="CT115" i="8"/>
  <c r="EC115" i="8" s="1"/>
  <c r="FK115" i="8" s="1"/>
  <c r="BL115" i="8" s="1"/>
  <c r="CS115" i="8"/>
  <c r="EB115" i="8" s="1"/>
  <c r="FJ115" i="8" s="1"/>
  <c r="BK115" i="8" s="1"/>
  <c r="CR115" i="8"/>
  <c r="EA115" i="8" s="1"/>
  <c r="FI115" i="8" s="1"/>
  <c r="CQ115" i="8"/>
  <c r="DZ115" i="8" s="1"/>
  <c r="FH115" i="8" s="1"/>
  <c r="CP115" i="8"/>
  <c r="DY115" i="8" s="1"/>
  <c r="FG115" i="8" s="1"/>
  <c r="BH115" i="8" s="1"/>
  <c r="CO115" i="8"/>
  <c r="DX115" i="8" s="1"/>
  <c r="FF115" i="8" s="1"/>
  <c r="BG115" i="8" s="1"/>
  <c r="CN115" i="8"/>
  <c r="DW115" i="8" s="1"/>
  <c r="FE115" i="8" s="1"/>
  <c r="BF115" i="8" s="1"/>
  <c r="BJ111" i="9" s="1"/>
  <c r="CM115" i="8"/>
  <c r="DV115" i="8" s="1"/>
  <c r="FD115" i="8" s="1"/>
  <c r="BE115" i="8" s="1"/>
  <c r="BI111" i="9" s="1"/>
  <c r="CL115" i="8"/>
  <c r="DU115" i="8" s="1"/>
  <c r="FC115" i="8" s="1"/>
  <c r="CK115" i="8"/>
  <c r="DT115" i="8" s="1"/>
  <c r="FB115" i="8" s="1"/>
  <c r="BC115" i="8" s="1"/>
  <c r="BG111" i="9" s="1"/>
  <c r="CJ115" i="8"/>
  <c r="DS115" i="8" s="1"/>
  <c r="FA115" i="8" s="1"/>
  <c r="BB115" i="8" s="1"/>
  <c r="BF111" i="9" s="1"/>
  <c r="CI115" i="8"/>
  <c r="DR115" i="8" s="1"/>
  <c r="EZ115" i="8" s="1"/>
  <c r="BA115" i="8" s="1"/>
  <c r="BE111" i="9" s="1"/>
  <c r="CH115" i="8"/>
  <c r="DQ115" i="8" s="1"/>
  <c r="EY115" i="8" s="1"/>
  <c r="CG115" i="8"/>
  <c r="DP115" i="8" s="1"/>
  <c r="EX115" i="8" s="1"/>
  <c r="AY115" i="8" s="1"/>
  <c r="BC111" i="9" s="1"/>
  <c r="CF115" i="8"/>
  <c r="DO115" i="8" s="1"/>
  <c r="EW115" i="8" s="1"/>
  <c r="AX115" i="8" s="1"/>
  <c r="BB111" i="9" s="1"/>
  <c r="CE115" i="8"/>
  <c r="DN115" i="8" s="1"/>
  <c r="EV115" i="8" s="1"/>
  <c r="AW115" i="8" s="1"/>
  <c r="BA111" i="9" s="1"/>
  <c r="CD115" i="8"/>
  <c r="DM115" i="8" s="1"/>
  <c r="EU115" i="8" s="1"/>
  <c r="AV115" i="8" s="1"/>
  <c r="AZ111" i="9" s="1"/>
  <c r="CC115" i="8"/>
  <c r="DL115" i="8" s="1"/>
  <c r="ET115" i="8" s="1"/>
  <c r="AU115" i="8" s="1"/>
  <c r="AY111" i="9" s="1"/>
  <c r="CB115" i="8"/>
  <c r="DK115" i="8" s="1"/>
  <c r="ES115" i="8" s="1"/>
  <c r="AT115" i="8" s="1"/>
  <c r="AX111" i="9" s="1"/>
  <c r="CA115" i="8"/>
  <c r="BZ115" i="8"/>
  <c r="DI115" i="8" s="1"/>
  <c r="EQ115" i="8" s="1"/>
  <c r="AR115" i="8" s="1"/>
  <c r="AV111" i="9" s="1"/>
  <c r="BY115" i="8"/>
  <c r="DH115" i="8" s="1"/>
  <c r="EP115" i="8" s="1"/>
  <c r="AQ115" i="8" s="1"/>
  <c r="AU111" i="9" s="1"/>
  <c r="BX115" i="8"/>
  <c r="DG115" i="8" s="1"/>
  <c r="EO115" i="8" s="1"/>
  <c r="AP115" i="8" s="1"/>
  <c r="AT111" i="9" s="1"/>
  <c r="BW115" i="8"/>
  <c r="DF115" i="8" s="1"/>
  <c r="EN115" i="8" s="1"/>
  <c r="AO115" i="8" s="1"/>
  <c r="AS111" i="9" s="1"/>
  <c r="BV115" i="8"/>
  <c r="HB114" i="8"/>
  <c r="CW114" i="8"/>
  <c r="EF114" i="8" s="1"/>
  <c r="FN114" i="8" s="1"/>
  <c r="CV114" i="8"/>
  <c r="EE114" i="8" s="1"/>
  <c r="FM114" i="8" s="1"/>
  <c r="BN114" i="8" s="1"/>
  <c r="CU114" i="8"/>
  <c r="ED114" i="8" s="1"/>
  <c r="FL114" i="8" s="1"/>
  <c r="BM114" i="8" s="1"/>
  <c r="CT114" i="8"/>
  <c r="EC114" i="8" s="1"/>
  <c r="FK114" i="8" s="1"/>
  <c r="BL114" i="8" s="1"/>
  <c r="CS114" i="8"/>
  <c r="EB114" i="8" s="1"/>
  <c r="FJ114" i="8" s="1"/>
  <c r="BK114" i="8" s="1"/>
  <c r="CR114" i="8"/>
  <c r="EA114" i="8" s="1"/>
  <c r="FI114" i="8" s="1"/>
  <c r="BJ114" i="8" s="1"/>
  <c r="CQ114" i="8"/>
  <c r="DZ114" i="8" s="1"/>
  <c r="FH114" i="8" s="1"/>
  <c r="CP114" i="8"/>
  <c r="DY114" i="8" s="1"/>
  <c r="FG114" i="8" s="1"/>
  <c r="BH114" i="8" s="1"/>
  <c r="CO114" i="8"/>
  <c r="DX114" i="8" s="1"/>
  <c r="FF114" i="8" s="1"/>
  <c r="BG114" i="8" s="1"/>
  <c r="CN114" i="8"/>
  <c r="DW114" i="8" s="1"/>
  <c r="FE114" i="8" s="1"/>
  <c r="BF114" i="8" s="1"/>
  <c r="BJ110" i="9" s="1"/>
  <c r="CM114" i="8"/>
  <c r="DV114" i="8" s="1"/>
  <c r="FD114" i="8" s="1"/>
  <c r="BE114" i="8" s="1"/>
  <c r="BI110" i="9" s="1"/>
  <c r="CL114" i="8"/>
  <c r="DU114" i="8" s="1"/>
  <c r="FC114" i="8" s="1"/>
  <c r="BD114" i="8" s="1"/>
  <c r="BH110" i="9" s="1"/>
  <c r="CK114" i="8"/>
  <c r="DT114" i="8" s="1"/>
  <c r="FB114" i="8" s="1"/>
  <c r="BC114" i="8" s="1"/>
  <c r="BG110" i="9" s="1"/>
  <c r="CJ114" i="8"/>
  <c r="DS114" i="8" s="1"/>
  <c r="FA114" i="8" s="1"/>
  <c r="BB114" i="8" s="1"/>
  <c r="BF110" i="9" s="1"/>
  <c r="CI114" i="8"/>
  <c r="DR114" i="8" s="1"/>
  <c r="EZ114" i="8" s="1"/>
  <c r="BA114" i="8" s="1"/>
  <c r="BE110" i="9" s="1"/>
  <c r="CH114" i="8"/>
  <c r="DQ114" i="8" s="1"/>
  <c r="EY114" i="8" s="1"/>
  <c r="AZ114" i="8" s="1"/>
  <c r="BD110" i="9" s="1"/>
  <c r="CG114" i="8"/>
  <c r="DP114" i="8" s="1"/>
  <c r="EX114" i="8" s="1"/>
  <c r="AY114" i="8" s="1"/>
  <c r="BC110" i="9" s="1"/>
  <c r="CF114" i="8"/>
  <c r="DO114" i="8" s="1"/>
  <c r="EW114" i="8" s="1"/>
  <c r="AX114" i="8" s="1"/>
  <c r="BB110" i="9" s="1"/>
  <c r="CE114" i="8"/>
  <c r="DN114" i="8" s="1"/>
  <c r="EV114" i="8" s="1"/>
  <c r="AW114" i="8" s="1"/>
  <c r="BA110" i="9" s="1"/>
  <c r="CD114" i="8"/>
  <c r="DM114" i="8" s="1"/>
  <c r="EU114" i="8" s="1"/>
  <c r="CC114" i="8"/>
  <c r="DL114" i="8" s="1"/>
  <c r="ET114" i="8" s="1"/>
  <c r="AU114" i="8" s="1"/>
  <c r="AY110" i="9" s="1"/>
  <c r="CB114" i="8"/>
  <c r="DK114" i="8" s="1"/>
  <c r="ES114" i="8" s="1"/>
  <c r="AT114" i="8" s="1"/>
  <c r="AX110" i="9" s="1"/>
  <c r="CA114" i="8"/>
  <c r="DJ114" i="8" s="1"/>
  <c r="ER114" i="8" s="1"/>
  <c r="AS114" i="8" s="1"/>
  <c r="AW110" i="9" s="1"/>
  <c r="BZ114" i="8"/>
  <c r="DI114" i="8" s="1"/>
  <c r="EQ114" i="8" s="1"/>
  <c r="AR114" i="8" s="1"/>
  <c r="AV110" i="9" s="1"/>
  <c r="BY114" i="8"/>
  <c r="DH114" i="8" s="1"/>
  <c r="EP114" i="8" s="1"/>
  <c r="AQ114" i="8" s="1"/>
  <c r="AU110" i="9" s="1"/>
  <c r="BX114" i="8"/>
  <c r="BW114" i="8"/>
  <c r="DF114" i="8" s="1"/>
  <c r="EN114" i="8" s="1"/>
  <c r="AO114" i="8" s="1"/>
  <c r="AS110" i="9" s="1"/>
  <c r="BV114" i="8"/>
  <c r="DE114" i="8"/>
  <c r="HB113" i="8"/>
  <c r="CW113" i="8"/>
  <c r="EF113" i="8" s="1"/>
  <c r="FN113" i="8" s="1"/>
  <c r="BO113" i="8" s="1"/>
  <c r="CV113" i="8"/>
  <c r="EE113" i="8" s="1"/>
  <c r="FM113" i="8" s="1"/>
  <c r="BN113" i="8" s="1"/>
  <c r="CU113" i="8"/>
  <c r="ED113" i="8" s="1"/>
  <c r="FL113" i="8" s="1"/>
  <c r="BM113" i="8" s="1"/>
  <c r="CT113" i="8"/>
  <c r="EC113" i="8" s="1"/>
  <c r="FK113" i="8" s="1"/>
  <c r="BL113" i="8" s="1"/>
  <c r="CS113" i="8"/>
  <c r="EB113" i="8" s="1"/>
  <c r="FJ113" i="8" s="1"/>
  <c r="BK113" i="8" s="1"/>
  <c r="CR113" i="8"/>
  <c r="EA113" i="8" s="1"/>
  <c r="FI113" i="8" s="1"/>
  <c r="BJ113" i="8" s="1"/>
  <c r="CQ113" i="8"/>
  <c r="DZ113" i="8" s="1"/>
  <c r="FH113" i="8" s="1"/>
  <c r="BI113" i="8" s="1"/>
  <c r="CP113" i="8"/>
  <c r="DY113" i="8" s="1"/>
  <c r="FG113" i="8" s="1"/>
  <c r="BH113" i="8" s="1"/>
  <c r="CO113" i="8"/>
  <c r="DX113" i="8" s="1"/>
  <c r="FF113" i="8" s="1"/>
  <c r="BG113" i="8" s="1"/>
  <c r="CN113" i="8"/>
  <c r="DW113" i="8" s="1"/>
  <c r="FE113" i="8" s="1"/>
  <c r="BF113" i="8" s="1"/>
  <c r="BJ109" i="9" s="1"/>
  <c r="CM113" i="8"/>
  <c r="DV113" i="8" s="1"/>
  <c r="FD113" i="8" s="1"/>
  <c r="BE113" i="8" s="1"/>
  <c r="BI109" i="9" s="1"/>
  <c r="CL113" i="8"/>
  <c r="DU113" i="8" s="1"/>
  <c r="FC113" i="8" s="1"/>
  <c r="CK113" i="8"/>
  <c r="DT113" i="8" s="1"/>
  <c r="FB113" i="8" s="1"/>
  <c r="BC113" i="8" s="1"/>
  <c r="BG109" i="9" s="1"/>
  <c r="CJ113" i="8"/>
  <c r="DS113" i="8" s="1"/>
  <c r="FA113" i="8" s="1"/>
  <c r="CI113" i="8"/>
  <c r="DR113" i="8" s="1"/>
  <c r="EZ113" i="8" s="1"/>
  <c r="BA113" i="8" s="1"/>
  <c r="BE109" i="9" s="1"/>
  <c r="CH113" i="8"/>
  <c r="DQ113" i="8" s="1"/>
  <c r="EY113" i="8" s="1"/>
  <c r="AZ113" i="8" s="1"/>
  <c r="BD109" i="9" s="1"/>
  <c r="CG113" i="8"/>
  <c r="DP113" i="8" s="1"/>
  <c r="EX113" i="8" s="1"/>
  <c r="AY113" i="8" s="1"/>
  <c r="BC109" i="9" s="1"/>
  <c r="CF113" i="8"/>
  <c r="DO113" i="8" s="1"/>
  <c r="EW113" i="8" s="1"/>
  <c r="AX113" i="8" s="1"/>
  <c r="BB109" i="9" s="1"/>
  <c r="CE113" i="8"/>
  <c r="DN113" i="8" s="1"/>
  <c r="EV113" i="8" s="1"/>
  <c r="AW113" i="8" s="1"/>
  <c r="BA109" i="9" s="1"/>
  <c r="CD113" i="8"/>
  <c r="DM113" i="8" s="1"/>
  <c r="EU113" i="8" s="1"/>
  <c r="CC113" i="8"/>
  <c r="DL113" i="8" s="1"/>
  <c r="ET113" i="8" s="1"/>
  <c r="CB113" i="8"/>
  <c r="DK113" i="8" s="1"/>
  <c r="ES113" i="8" s="1"/>
  <c r="AT113" i="8" s="1"/>
  <c r="AX109" i="9" s="1"/>
  <c r="CA113" i="8"/>
  <c r="DJ113" i="8" s="1"/>
  <c r="ER113" i="8" s="1"/>
  <c r="AS113" i="8" s="1"/>
  <c r="AW109" i="9" s="1"/>
  <c r="BZ113" i="8"/>
  <c r="DI113" i="8" s="1"/>
  <c r="EQ113" i="8" s="1"/>
  <c r="BY113" i="8"/>
  <c r="DH113" i="8" s="1"/>
  <c r="EP113" i="8" s="1"/>
  <c r="AQ113" i="8" s="1"/>
  <c r="AU109" i="9" s="1"/>
  <c r="BX113" i="8"/>
  <c r="BW113" i="8"/>
  <c r="DF113" i="8" s="1"/>
  <c r="EN113" i="8" s="1"/>
  <c r="AO113" i="8" s="1"/>
  <c r="AS109" i="9" s="1"/>
  <c r="BV113" i="8"/>
  <c r="HB112" i="8"/>
  <c r="CW112" i="8"/>
  <c r="EF112" i="8" s="1"/>
  <c r="FN112" i="8" s="1"/>
  <c r="BO112" i="8" s="1"/>
  <c r="CV112" i="8"/>
  <c r="EE112" i="8" s="1"/>
  <c r="FM112" i="8" s="1"/>
  <c r="BN112" i="8" s="1"/>
  <c r="CU112" i="8"/>
  <c r="ED112" i="8" s="1"/>
  <c r="FL112" i="8" s="1"/>
  <c r="BM112" i="8" s="1"/>
  <c r="CT112" i="8"/>
  <c r="EC112" i="8" s="1"/>
  <c r="FK112" i="8" s="1"/>
  <c r="BL112" i="8" s="1"/>
  <c r="CS112" i="8"/>
  <c r="EB112" i="8" s="1"/>
  <c r="FJ112" i="8" s="1"/>
  <c r="BK112" i="8" s="1"/>
  <c r="CR112" i="8"/>
  <c r="EA112" i="8" s="1"/>
  <c r="FI112" i="8" s="1"/>
  <c r="BJ112" i="8" s="1"/>
  <c r="CQ112" i="8"/>
  <c r="DZ112" i="8" s="1"/>
  <c r="FH112" i="8" s="1"/>
  <c r="CP112" i="8"/>
  <c r="DY112" i="8" s="1"/>
  <c r="FG112" i="8" s="1"/>
  <c r="BH112" i="8" s="1"/>
  <c r="CO112" i="8"/>
  <c r="DX112" i="8" s="1"/>
  <c r="FF112" i="8" s="1"/>
  <c r="BG112" i="8" s="1"/>
  <c r="CN112" i="8"/>
  <c r="DW112" i="8" s="1"/>
  <c r="FE112" i="8" s="1"/>
  <c r="BF112" i="8" s="1"/>
  <c r="BJ108" i="9" s="1"/>
  <c r="CM112" i="8"/>
  <c r="DV112" i="8" s="1"/>
  <c r="FD112" i="8" s="1"/>
  <c r="BE112" i="8" s="1"/>
  <c r="BI108" i="9" s="1"/>
  <c r="CL112" i="8"/>
  <c r="DU112" i="8" s="1"/>
  <c r="FC112" i="8" s="1"/>
  <c r="CK112" i="8"/>
  <c r="DT112" i="8" s="1"/>
  <c r="FB112" i="8" s="1"/>
  <c r="BC112" i="8" s="1"/>
  <c r="BG108" i="9" s="1"/>
  <c r="CJ112" i="8"/>
  <c r="DS112" i="8" s="1"/>
  <c r="FA112" i="8" s="1"/>
  <c r="CI112" i="8"/>
  <c r="DR112" i="8" s="1"/>
  <c r="EZ112" i="8" s="1"/>
  <c r="BA112" i="8" s="1"/>
  <c r="BE108" i="9" s="1"/>
  <c r="CH112" i="8"/>
  <c r="DQ112" i="8" s="1"/>
  <c r="EY112" i="8" s="1"/>
  <c r="AZ112" i="8" s="1"/>
  <c r="BD108" i="9" s="1"/>
  <c r="CG112" i="8"/>
  <c r="DP112" i="8" s="1"/>
  <c r="EX112" i="8" s="1"/>
  <c r="AY112" i="8" s="1"/>
  <c r="BC108" i="9" s="1"/>
  <c r="CF112" i="8"/>
  <c r="DO112" i="8" s="1"/>
  <c r="EW112" i="8" s="1"/>
  <c r="AX112" i="8" s="1"/>
  <c r="BB108" i="9" s="1"/>
  <c r="CE112" i="8"/>
  <c r="DN112" i="8" s="1"/>
  <c r="EV112" i="8" s="1"/>
  <c r="AW112" i="8" s="1"/>
  <c r="BA108" i="9" s="1"/>
  <c r="CD112" i="8"/>
  <c r="DM112" i="8" s="1"/>
  <c r="EU112" i="8" s="1"/>
  <c r="AV112" i="8" s="1"/>
  <c r="AZ108" i="9" s="1"/>
  <c r="CC112" i="8"/>
  <c r="DL112" i="8" s="1"/>
  <c r="CB112" i="8"/>
  <c r="DK112" i="8" s="1"/>
  <c r="ES112" i="8" s="1"/>
  <c r="AT112" i="8" s="1"/>
  <c r="AX108" i="9" s="1"/>
  <c r="CA112" i="8"/>
  <c r="DJ112" i="8" s="1"/>
  <c r="ER112" i="8" s="1"/>
  <c r="AS112" i="8" s="1"/>
  <c r="AW108" i="9" s="1"/>
  <c r="BZ112" i="8"/>
  <c r="DI112" i="8" s="1"/>
  <c r="EQ112" i="8" s="1"/>
  <c r="AR112" i="8" s="1"/>
  <c r="AV108" i="9" s="1"/>
  <c r="BY112" i="8"/>
  <c r="DH112" i="8" s="1"/>
  <c r="EP112" i="8" s="1"/>
  <c r="AQ112" i="8" s="1"/>
  <c r="AU108" i="9" s="1"/>
  <c r="BX112" i="8"/>
  <c r="DG112" i="8" s="1"/>
  <c r="EO112" i="8" s="1"/>
  <c r="AP112" i="8" s="1"/>
  <c r="AT108" i="9" s="1"/>
  <c r="BW112" i="8"/>
  <c r="DF112" i="8" s="1"/>
  <c r="EN112" i="8" s="1"/>
  <c r="AO112" i="8" s="1"/>
  <c r="AS108" i="9" s="1"/>
  <c r="BV112" i="8"/>
  <c r="DE112" i="8" s="1"/>
  <c r="EM112" i="8" s="1"/>
  <c r="AN112" i="8" s="1"/>
  <c r="AR108" i="9" s="1"/>
  <c r="HB111" i="8"/>
  <c r="CW111" i="8"/>
  <c r="EF111" i="8" s="1"/>
  <c r="FN111" i="8" s="1"/>
  <c r="BO111" i="8" s="1"/>
  <c r="CV111" i="8"/>
  <c r="EE111" i="8" s="1"/>
  <c r="FM111" i="8" s="1"/>
  <c r="CU111" i="8"/>
  <c r="ED111" i="8" s="1"/>
  <c r="FL111" i="8" s="1"/>
  <c r="BM111" i="8" s="1"/>
  <c r="CT111" i="8"/>
  <c r="EC111" i="8" s="1"/>
  <c r="FK111" i="8" s="1"/>
  <c r="BL111" i="8" s="1"/>
  <c r="CS111" i="8"/>
  <c r="EB111" i="8" s="1"/>
  <c r="FJ111" i="8" s="1"/>
  <c r="CR111" i="8"/>
  <c r="EA111" i="8" s="1"/>
  <c r="FI111" i="8" s="1"/>
  <c r="BJ111" i="8" s="1"/>
  <c r="CQ111" i="8"/>
  <c r="DZ111" i="8" s="1"/>
  <c r="FH111" i="8" s="1"/>
  <c r="BI111" i="8" s="1"/>
  <c r="CP111" i="8"/>
  <c r="DY111" i="8" s="1"/>
  <c r="FG111" i="8" s="1"/>
  <c r="CO111" i="8"/>
  <c r="DX111" i="8" s="1"/>
  <c r="FF111" i="8" s="1"/>
  <c r="BG111" i="8" s="1"/>
  <c r="CN111" i="8"/>
  <c r="DW111" i="8" s="1"/>
  <c r="FE111" i="8" s="1"/>
  <c r="BF111" i="8" s="1"/>
  <c r="BJ107" i="9" s="1"/>
  <c r="CM111" i="8"/>
  <c r="DV111" i="8" s="1"/>
  <c r="FD111" i="8" s="1"/>
  <c r="BE111" i="8" s="1"/>
  <c r="BI107" i="9" s="1"/>
  <c r="CL111" i="8"/>
  <c r="DU111" i="8" s="1"/>
  <c r="FC111" i="8" s="1"/>
  <c r="BD111" i="8" s="1"/>
  <c r="BH107" i="9" s="1"/>
  <c r="CK111" i="8"/>
  <c r="DT111" i="8" s="1"/>
  <c r="FB111" i="8" s="1"/>
  <c r="BC111" i="8" s="1"/>
  <c r="BG107" i="9" s="1"/>
  <c r="CJ111" i="8"/>
  <c r="DS111" i="8" s="1"/>
  <c r="FA111" i="8" s="1"/>
  <c r="BB111" i="8" s="1"/>
  <c r="BF107" i="9" s="1"/>
  <c r="CI111" i="8"/>
  <c r="DR111" i="8" s="1"/>
  <c r="EZ111" i="8" s="1"/>
  <c r="BA111" i="8" s="1"/>
  <c r="BE107" i="9" s="1"/>
  <c r="CH111" i="8"/>
  <c r="DQ111" i="8" s="1"/>
  <c r="EY111" i="8" s="1"/>
  <c r="AZ111" i="8" s="1"/>
  <c r="BD107" i="9" s="1"/>
  <c r="CG111" i="8"/>
  <c r="DP111" i="8" s="1"/>
  <c r="EX111" i="8" s="1"/>
  <c r="AY111" i="8" s="1"/>
  <c r="BC107" i="9" s="1"/>
  <c r="CF111" i="8"/>
  <c r="DO111" i="8" s="1"/>
  <c r="EW111" i="8" s="1"/>
  <c r="CE111" i="8"/>
  <c r="DN111" i="8" s="1"/>
  <c r="EV111" i="8" s="1"/>
  <c r="AW111" i="8" s="1"/>
  <c r="BA107" i="9" s="1"/>
  <c r="CD111" i="8"/>
  <c r="DM111" i="8" s="1"/>
  <c r="EU111" i="8" s="1"/>
  <c r="AV111" i="8" s="1"/>
  <c r="AZ107" i="9" s="1"/>
  <c r="CC111" i="8"/>
  <c r="DL111" i="8" s="1"/>
  <c r="ET111" i="8" s="1"/>
  <c r="AU111" i="8" s="1"/>
  <c r="AY107" i="9" s="1"/>
  <c r="CB111" i="8"/>
  <c r="DK111" i="8" s="1"/>
  <c r="ES111" i="8" s="1"/>
  <c r="AT111" i="8" s="1"/>
  <c r="AX107" i="9" s="1"/>
  <c r="CA111" i="8"/>
  <c r="DJ111" i="8" s="1"/>
  <c r="BZ111" i="8"/>
  <c r="BY111" i="8"/>
  <c r="DH111" i="8" s="1"/>
  <c r="EP111" i="8" s="1"/>
  <c r="AQ111" i="8" s="1"/>
  <c r="AU107" i="9" s="1"/>
  <c r="BX111" i="8"/>
  <c r="DG111" i="8" s="1"/>
  <c r="EO111" i="8" s="1"/>
  <c r="AP111" i="8" s="1"/>
  <c r="AT107" i="9" s="1"/>
  <c r="BW111" i="8"/>
  <c r="BV111" i="8"/>
  <c r="DE111" i="8" s="1"/>
  <c r="EM111" i="8" s="1"/>
  <c r="HB110" i="8"/>
  <c r="CW110" i="8"/>
  <c r="EF110" i="8" s="1"/>
  <c r="FN110" i="8" s="1"/>
  <c r="BO110" i="8" s="1"/>
  <c r="CV110" i="8"/>
  <c r="EE110" i="8" s="1"/>
  <c r="FM110" i="8" s="1"/>
  <c r="BN110" i="8" s="1"/>
  <c r="CU110" i="8"/>
  <c r="ED110" i="8" s="1"/>
  <c r="FL110" i="8" s="1"/>
  <c r="BM110" i="8" s="1"/>
  <c r="CT110" i="8"/>
  <c r="EC110" i="8" s="1"/>
  <c r="FK110" i="8" s="1"/>
  <c r="BL110" i="8" s="1"/>
  <c r="CS110" i="8"/>
  <c r="EB110" i="8" s="1"/>
  <c r="FJ110" i="8" s="1"/>
  <c r="CR110" i="8"/>
  <c r="EA110" i="8" s="1"/>
  <c r="FI110" i="8" s="1"/>
  <c r="BJ110" i="8" s="1"/>
  <c r="CQ110" i="8"/>
  <c r="DZ110" i="8" s="1"/>
  <c r="FH110" i="8" s="1"/>
  <c r="CP110" i="8"/>
  <c r="DY110" i="8" s="1"/>
  <c r="FG110" i="8" s="1"/>
  <c r="BH110" i="8" s="1"/>
  <c r="CO110" i="8"/>
  <c r="DX110" i="8" s="1"/>
  <c r="FF110" i="8" s="1"/>
  <c r="CN110" i="8"/>
  <c r="DW110" i="8" s="1"/>
  <c r="FE110" i="8" s="1"/>
  <c r="BF110" i="8" s="1"/>
  <c r="BJ106" i="9" s="1"/>
  <c r="CM110" i="8"/>
  <c r="DV110" i="8" s="1"/>
  <c r="FD110" i="8" s="1"/>
  <c r="BE110" i="8" s="1"/>
  <c r="BI106" i="9" s="1"/>
  <c r="CL110" i="8"/>
  <c r="DU110" i="8" s="1"/>
  <c r="FC110" i="8" s="1"/>
  <c r="BD110" i="8" s="1"/>
  <c r="BH106" i="9" s="1"/>
  <c r="CK110" i="8"/>
  <c r="DT110" i="8" s="1"/>
  <c r="FB110" i="8" s="1"/>
  <c r="BC110" i="8" s="1"/>
  <c r="BG106" i="9" s="1"/>
  <c r="CJ110" i="8"/>
  <c r="DS110" i="8" s="1"/>
  <c r="FA110" i="8" s="1"/>
  <c r="CI110" i="8"/>
  <c r="DR110" i="8" s="1"/>
  <c r="EZ110" i="8" s="1"/>
  <c r="BA110" i="8" s="1"/>
  <c r="BE106" i="9" s="1"/>
  <c r="CH110" i="8"/>
  <c r="DQ110" i="8" s="1"/>
  <c r="EY110" i="8" s="1"/>
  <c r="AZ110" i="8" s="1"/>
  <c r="BD106" i="9" s="1"/>
  <c r="CG110" i="8"/>
  <c r="DP110" i="8" s="1"/>
  <c r="EX110" i="8" s="1"/>
  <c r="AY110" i="8" s="1"/>
  <c r="BC106" i="9" s="1"/>
  <c r="CF110" i="8"/>
  <c r="DO110" i="8" s="1"/>
  <c r="EW110" i="8" s="1"/>
  <c r="AX110" i="8" s="1"/>
  <c r="BB106" i="9" s="1"/>
  <c r="CE110" i="8"/>
  <c r="DN110" i="8" s="1"/>
  <c r="EV110" i="8" s="1"/>
  <c r="CD110" i="8"/>
  <c r="DM110" i="8" s="1"/>
  <c r="EU110" i="8" s="1"/>
  <c r="AV110" i="8" s="1"/>
  <c r="AZ106" i="9" s="1"/>
  <c r="CC110" i="8"/>
  <c r="DL110" i="8" s="1"/>
  <c r="ET110" i="8" s="1"/>
  <c r="CB110" i="8"/>
  <c r="CA110" i="8"/>
  <c r="DJ110" i="8" s="1"/>
  <c r="ER110" i="8" s="1"/>
  <c r="AS110" i="8" s="1"/>
  <c r="AW106" i="9" s="1"/>
  <c r="BZ110" i="8"/>
  <c r="DI110" i="8" s="1"/>
  <c r="EQ110" i="8" s="1"/>
  <c r="BY110" i="8"/>
  <c r="DH110" i="8" s="1"/>
  <c r="EP110" i="8" s="1"/>
  <c r="AQ110" i="8" s="1"/>
  <c r="AU106" i="9" s="1"/>
  <c r="BX110" i="8"/>
  <c r="DG110" i="8" s="1"/>
  <c r="EO110" i="8" s="1"/>
  <c r="AP110" i="8" s="1"/>
  <c r="AT106" i="9" s="1"/>
  <c r="BW110" i="8"/>
  <c r="BV110" i="8"/>
  <c r="DE110" i="8" s="1"/>
  <c r="HB109" i="8"/>
  <c r="CW109" i="8"/>
  <c r="EF109" i="8" s="1"/>
  <c r="FN109" i="8" s="1"/>
  <c r="BO109" i="8" s="1"/>
  <c r="CV109" i="8"/>
  <c r="EE109" i="8" s="1"/>
  <c r="FM109" i="8" s="1"/>
  <c r="BN109" i="8" s="1"/>
  <c r="CU109" i="8"/>
  <c r="ED109" i="8" s="1"/>
  <c r="FL109" i="8" s="1"/>
  <c r="BM109" i="8" s="1"/>
  <c r="CT109" i="8"/>
  <c r="EC109" i="8" s="1"/>
  <c r="FK109" i="8" s="1"/>
  <c r="CS109" i="8"/>
  <c r="EB109" i="8" s="1"/>
  <c r="FJ109" i="8" s="1"/>
  <c r="BK109" i="8" s="1"/>
  <c r="CR109" i="8"/>
  <c r="EA109" i="8" s="1"/>
  <c r="FI109" i="8" s="1"/>
  <c r="BJ109" i="8" s="1"/>
  <c r="CQ109" i="8"/>
  <c r="DZ109" i="8" s="1"/>
  <c r="FH109" i="8" s="1"/>
  <c r="BI109" i="8" s="1"/>
  <c r="CP109" i="8"/>
  <c r="DY109" i="8" s="1"/>
  <c r="FG109" i="8" s="1"/>
  <c r="BH109" i="8" s="1"/>
  <c r="CO109" i="8"/>
  <c r="DX109" i="8" s="1"/>
  <c r="FF109" i="8" s="1"/>
  <c r="BG109" i="8" s="1"/>
  <c r="CN109" i="8"/>
  <c r="DW109" i="8" s="1"/>
  <c r="FE109" i="8" s="1"/>
  <c r="BF109" i="8" s="1"/>
  <c r="BJ105" i="9" s="1"/>
  <c r="CM109" i="8"/>
  <c r="DV109" i="8" s="1"/>
  <c r="FD109" i="8" s="1"/>
  <c r="BE109" i="8" s="1"/>
  <c r="BI105" i="9" s="1"/>
  <c r="CL109" i="8"/>
  <c r="DU109" i="8" s="1"/>
  <c r="FC109" i="8" s="1"/>
  <c r="BD109" i="8" s="1"/>
  <c r="BH105" i="9" s="1"/>
  <c r="CK109" i="8"/>
  <c r="DT109" i="8" s="1"/>
  <c r="FB109" i="8" s="1"/>
  <c r="BC109" i="8" s="1"/>
  <c r="BG105" i="9" s="1"/>
  <c r="CJ109" i="8"/>
  <c r="DS109" i="8" s="1"/>
  <c r="FA109" i="8" s="1"/>
  <c r="BB109" i="8" s="1"/>
  <c r="BF105" i="9" s="1"/>
  <c r="CI109" i="8"/>
  <c r="DR109" i="8" s="1"/>
  <c r="EZ109" i="8" s="1"/>
  <c r="BA109" i="8" s="1"/>
  <c r="BE105" i="9" s="1"/>
  <c r="CH109" i="8"/>
  <c r="DQ109" i="8" s="1"/>
  <c r="EY109" i="8" s="1"/>
  <c r="CG109" i="8"/>
  <c r="DP109" i="8" s="1"/>
  <c r="EX109" i="8" s="1"/>
  <c r="AY109" i="8" s="1"/>
  <c r="BC105" i="9" s="1"/>
  <c r="CF109" i="8"/>
  <c r="DO109" i="8" s="1"/>
  <c r="EW109" i="8" s="1"/>
  <c r="AX109" i="8" s="1"/>
  <c r="BB105" i="9" s="1"/>
  <c r="CE109" i="8"/>
  <c r="DN109" i="8" s="1"/>
  <c r="EV109" i="8" s="1"/>
  <c r="AW109" i="8" s="1"/>
  <c r="BA105" i="9" s="1"/>
  <c r="CD109" i="8"/>
  <c r="DM109" i="8" s="1"/>
  <c r="EU109" i="8" s="1"/>
  <c r="CC109" i="8"/>
  <c r="DL109" i="8" s="1"/>
  <c r="ET109" i="8" s="1"/>
  <c r="CB109" i="8"/>
  <c r="DK109" i="8" s="1"/>
  <c r="ES109" i="8" s="1"/>
  <c r="AT109" i="8" s="1"/>
  <c r="AX105" i="9" s="1"/>
  <c r="CA109" i="8"/>
  <c r="DJ109" i="8" s="1"/>
  <c r="ER109" i="8" s="1"/>
  <c r="AS109" i="8" s="1"/>
  <c r="AW105" i="9" s="1"/>
  <c r="BZ109" i="8"/>
  <c r="DI109" i="8" s="1"/>
  <c r="EQ109" i="8" s="1"/>
  <c r="AR109" i="8" s="1"/>
  <c r="AV105" i="9" s="1"/>
  <c r="BY109" i="8"/>
  <c r="DH109" i="8" s="1"/>
  <c r="EP109" i="8" s="1"/>
  <c r="AQ109" i="8" s="1"/>
  <c r="AU105" i="9" s="1"/>
  <c r="BX109" i="8"/>
  <c r="DG109" i="8" s="1"/>
  <c r="EO109" i="8" s="1"/>
  <c r="AP109" i="8" s="1"/>
  <c r="AT105" i="9" s="1"/>
  <c r="BW109" i="8"/>
  <c r="DF109" i="8" s="1"/>
  <c r="EN109" i="8" s="1"/>
  <c r="BV109" i="8"/>
  <c r="HB108" i="8"/>
  <c r="CW108" i="8"/>
  <c r="EF108" i="8" s="1"/>
  <c r="FN108" i="8" s="1"/>
  <c r="BO108" i="8" s="1"/>
  <c r="CV108" i="8"/>
  <c r="EE108" i="8" s="1"/>
  <c r="FM108" i="8" s="1"/>
  <c r="BN108" i="8" s="1"/>
  <c r="CU108" i="8"/>
  <c r="ED108" i="8" s="1"/>
  <c r="FL108" i="8" s="1"/>
  <c r="BM108" i="8" s="1"/>
  <c r="CT108" i="8"/>
  <c r="EC108" i="8" s="1"/>
  <c r="FK108" i="8" s="1"/>
  <c r="BL108" i="8" s="1"/>
  <c r="CS108" i="8"/>
  <c r="EB108" i="8" s="1"/>
  <c r="FJ108" i="8" s="1"/>
  <c r="BK108" i="8" s="1"/>
  <c r="CR108" i="8"/>
  <c r="EA108" i="8" s="1"/>
  <c r="FI108" i="8" s="1"/>
  <c r="BJ108" i="8" s="1"/>
  <c r="CQ108" i="8"/>
  <c r="DZ108" i="8" s="1"/>
  <c r="FH108" i="8" s="1"/>
  <c r="BI108" i="8" s="1"/>
  <c r="CP108" i="8"/>
  <c r="DY108" i="8" s="1"/>
  <c r="FG108" i="8" s="1"/>
  <c r="BH108" i="8" s="1"/>
  <c r="CO108" i="8"/>
  <c r="DX108" i="8" s="1"/>
  <c r="FF108" i="8" s="1"/>
  <c r="BG108" i="8" s="1"/>
  <c r="CN108" i="8"/>
  <c r="DW108" i="8" s="1"/>
  <c r="FE108" i="8" s="1"/>
  <c r="BF108" i="8" s="1"/>
  <c r="BJ104" i="9" s="1"/>
  <c r="CM108" i="8"/>
  <c r="DV108" i="8" s="1"/>
  <c r="FD108" i="8" s="1"/>
  <c r="CL108" i="8"/>
  <c r="DU108" i="8" s="1"/>
  <c r="FC108" i="8" s="1"/>
  <c r="BD108" i="8" s="1"/>
  <c r="BH104" i="9" s="1"/>
  <c r="CK108" i="8"/>
  <c r="DT108" i="8" s="1"/>
  <c r="FB108" i="8" s="1"/>
  <c r="BC108" i="8" s="1"/>
  <c r="BG104" i="9" s="1"/>
  <c r="CJ108" i="8"/>
  <c r="DS108" i="8" s="1"/>
  <c r="FA108" i="8" s="1"/>
  <c r="BB108" i="8" s="1"/>
  <c r="BF104" i="9" s="1"/>
  <c r="CI108" i="8"/>
  <c r="DR108" i="8" s="1"/>
  <c r="EZ108" i="8" s="1"/>
  <c r="BA108" i="8" s="1"/>
  <c r="BE104" i="9" s="1"/>
  <c r="CH108" i="8"/>
  <c r="DQ108" i="8" s="1"/>
  <c r="EY108" i="8" s="1"/>
  <c r="AZ108" i="8" s="1"/>
  <c r="BD104" i="9" s="1"/>
  <c r="CG108" i="8"/>
  <c r="DP108" i="8" s="1"/>
  <c r="EX108" i="8" s="1"/>
  <c r="AY108" i="8" s="1"/>
  <c r="BC104" i="9" s="1"/>
  <c r="CF108" i="8"/>
  <c r="DO108" i="8" s="1"/>
  <c r="EW108" i="8" s="1"/>
  <c r="AX108" i="8" s="1"/>
  <c r="BB104" i="9" s="1"/>
  <c r="CE108" i="8"/>
  <c r="DN108" i="8" s="1"/>
  <c r="EV108" i="8" s="1"/>
  <c r="AW108" i="8" s="1"/>
  <c r="BA104" i="9" s="1"/>
  <c r="CD108" i="8"/>
  <c r="DM108" i="8" s="1"/>
  <c r="EU108" i="8" s="1"/>
  <c r="AV108" i="8" s="1"/>
  <c r="AZ104" i="9" s="1"/>
  <c r="CC108" i="8"/>
  <c r="DL108" i="8" s="1"/>
  <c r="ET108" i="8" s="1"/>
  <c r="AU108" i="8" s="1"/>
  <c r="AY104" i="9" s="1"/>
  <c r="CB108" i="8"/>
  <c r="DK108" i="8" s="1"/>
  <c r="ES108" i="8" s="1"/>
  <c r="AT108" i="8" s="1"/>
  <c r="AX104" i="9" s="1"/>
  <c r="CA108" i="8"/>
  <c r="DJ108" i="8" s="1"/>
  <c r="BZ108" i="8"/>
  <c r="DI108" i="8" s="1"/>
  <c r="EQ108" i="8" s="1"/>
  <c r="AR108" i="8" s="1"/>
  <c r="AV104" i="9" s="1"/>
  <c r="BY108" i="8"/>
  <c r="DH108" i="8" s="1"/>
  <c r="EP108" i="8" s="1"/>
  <c r="AQ108" i="8" s="1"/>
  <c r="AU104" i="9" s="1"/>
  <c r="BX108" i="8"/>
  <c r="DG108" i="8" s="1"/>
  <c r="EO108" i="8" s="1"/>
  <c r="AP108" i="8" s="1"/>
  <c r="AT104" i="9" s="1"/>
  <c r="BW108" i="8"/>
  <c r="BV108" i="8"/>
  <c r="DE108" i="8" s="1"/>
  <c r="EM108" i="8" s="1"/>
  <c r="AN108" i="8" s="1"/>
  <c r="AR104" i="9" s="1"/>
  <c r="HB107" i="8"/>
  <c r="CW107" i="8"/>
  <c r="EF107" i="8" s="1"/>
  <c r="FN107" i="8" s="1"/>
  <c r="BO107" i="8" s="1"/>
  <c r="CV107" i="8"/>
  <c r="EE107" i="8" s="1"/>
  <c r="FM107" i="8" s="1"/>
  <c r="CU107" i="8"/>
  <c r="ED107" i="8" s="1"/>
  <c r="FL107" i="8" s="1"/>
  <c r="BM107" i="8" s="1"/>
  <c r="CT107" i="8"/>
  <c r="EC107" i="8" s="1"/>
  <c r="FK107" i="8" s="1"/>
  <c r="BL107" i="8" s="1"/>
  <c r="CS107" i="8"/>
  <c r="EB107" i="8" s="1"/>
  <c r="FJ107" i="8" s="1"/>
  <c r="BK107" i="8" s="1"/>
  <c r="CR107" i="8"/>
  <c r="EA107" i="8" s="1"/>
  <c r="FI107" i="8" s="1"/>
  <c r="BJ107" i="8" s="1"/>
  <c r="CQ107" i="8"/>
  <c r="DZ107" i="8" s="1"/>
  <c r="FH107" i="8" s="1"/>
  <c r="BI107" i="8" s="1"/>
  <c r="CP107" i="8"/>
  <c r="DY107" i="8"/>
  <c r="FG107" i="8" s="1"/>
  <c r="BH107" i="8" s="1"/>
  <c r="CO107" i="8"/>
  <c r="DX107" i="8" s="1"/>
  <c r="FF107" i="8" s="1"/>
  <c r="BG107" i="8" s="1"/>
  <c r="CN107" i="8"/>
  <c r="DW107" i="8" s="1"/>
  <c r="FE107" i="8" s="1"/>
  <c r="BF107" i="8" s="1"/>
  <c r="BJ103" i="9" s="1"/>
  <c r="CM107" i="8"/>
  <c r="DV107" i="8" s="1"/>
  <c r="FD107" i="8" s="1"/>
  <c r="BE107" i="8" s="1"/>
  <c r="BI103" i="9" s="1"/>
  <c r="CL107" i="8"/>
  <c r="DU107" i="8" s="1"/>
  <c r="FC107" i="8" s="1"/>
  <c r="BD107" i="8" s="1"/>
  <c r="BH103" i="9" s="1"/>
  <c r="CK107" i="8"/>
  <c r="DT107" i="8" s="1"/>
  <c r="FB107" i="8" s="1"/>
  <c r="BC107" i="8" s="1"/>
  <c r="BG103" i="9" s="1"/>
  <c r="CJ107" i="8"/>
  <c r="DS107" i="8"/>
  <c r="FA107" i="8" s="1"/>
  <c r="BB107" i="8" s="1"/>
  <c r="BF103" i="9" s="1"/>
  <c r="CI107" i="8"/>
  <c r="DR107" i="8" s="1"/>
  <c r="EZ107" i="8" s="1"/>
  <c r="BA107" i="8" s="1"/>
  <c r="BE103" i="9" s="1"/>
  <c r="CH107" i="8"/>
  <c r="DQ107" i="8" s="1"/>
  <c r="EY107" i="8" s="1"/>
  <c r="CG107" i="8"/>
  <c r="DP107" i="8" s="1"/>
  <c r="EX107" i="8" s="1"/>
  <c r="AY107" i="8" s="1"/>
  <c r="BC103" i="9" s="1"/>
  <c r="CF107" i="8"/>
  <c r="DO107" i="8" s="1"/>
  <c r="EW107" i="8" s="1"/>
  <c r="AX107" i="8" s="1"/>
  <c r="BB103" i="9" s="1"/>
  <c r="CE107" i="8"/>
  <c r="DN107" i="8" s="1"/>
  <c r="EV107" i="8" s="1"/>
  <c r="CD107" i="8"/>
  <c r="DM107" i="8" s="1"/>
  <c r="EU107" i="8" s="1"/>
  <c r="AV107" i="8" s="1"/>
  <c r="AZ103" i="9" s="1"/>
  <c r="CC107" i="8"/>
  <c r="DL107" i="8" s="1"/>
  <c r="ET107" i="8" s="1"/>
  <c r="AU107" i="8" s="1"/>
  <c r="AY103" i="9" s="1"/>
  <c r="CB107" i="8"/>
  <c r="DK107" i="8" s="1"/>
  <c r="ES107" i="8" s="1"/>
  <c r="AT107" i="8" s="1"/>
  <c r="AX103" i="9" s="1"/>
  <c r="CA107" i="8"/>
  <c r="DJ107" i="8" s="1"/>
  <c r="ER107" i="8" s="1"/>
  <c r="AS107" i="8" s="1"/>
  <c r="AW103" i="9" s="1"/>
  <c r="BZ107" i="8"/>
  <c r="DI107" i="8" s="1"/>
  <c r="EQ107" i="8" s="1"/>
  <c r="AR107" i="8" s="1"/>
  <c r="AV103" i="9" s="1"/>
  <c r="BY107" i="8"/>
  <c r="DH107" i="8" s="1"/>
  <c r="EP107" i="8" s="1"/>
  <c r="AQ107" i="8" s="1"/>
  <c r="AU103" i="9" s="1"/>
  <c r="BX107" i="8"/>
  <c r="DG107" i="8" s="1"/>
  <c r="EO107" i="8" s="1"/>
  <c r="AP107" i="8" s="1"/>
  <c r="AT103" i="9" s="1"/>
  <c r="BW107" i="8"/>
  <c r="DF107" i="8" s="1"/>
  <c r="BV107" i="8"/>
  <c r="HB106" i="8"/>
  <c r="CW106" i="8"/>
  <c r="EF106" i="8" s="1"/>
  <c r="FN106" i="8" s="1"/>
  <c r="BO106" i="8" s="1"/>
  <c r="CV106" i="8"/>
  <c r="EE106" i="8" s="1"/>
  <c r="FM106" i="8" s="1"/>
  <c r="BN106" i="8" s="1"/>
  <c r="CU106" i="8"/>
  <c r="ED106" i="8" s="1"/>
  <c r="FL106" i="8" s="1"/>
  <c r="BM106" i="8" s="1"/>
  <c r="CT106" i="8"/>
  <c r="EC106" i="8" s="1"/>
  <c r="FK106" i="8" s="1"/>
  <c r="BL106" i="8" s="1"/>
  <c r="CS106" i="8"/>
  <c r="EB106" i="8" s="1"/>
  <c r="FJ106" i="8" s="1"/>
  <c r="BK106" i="8" s="1"/>
  <c r="CR106" i="8"/>
  <c r="EA106" i="8" s="1"/>
  <c r="FI106" i="8" s="1"/>
  <c r="BJ106" i="8" s="1"/>
  <c r="CQ106" i="8"/>
  <c r="DZ106" i="8" s="1"/>
  <c r="FH106" i="8" s="1"/>
  <c r="CP106" i="8"/>
  <c r="DY106" i="8" s="1"/>
  <c r="FG106" i="8" s="1"/>
  <c r="BH106" i="8" s="1"/>
  <c r="CO106" i="8"/>
  <c r="DX106" i="8" s="1"/>
  <c r="FF106" i="8" s="1"/>
  <c r="BG106" i="8" s="1"/>
  <c r="CN106" i="8"/>
  <c r="DW106" i="8" s="1"/>
  <c r="FE106" i="8" s="1"/>
  <c r="BF106" i="8" s="1"/>
  <c r="BJ102" i="9" s="1"/>
  <c r="CM106" i="8"/>
  <c r="DV106" i="8" s="1"/>
  <c r="FD106" i="8" s="1"/>
  <c r="CL106" i="8"/>
  <c r="DU106" i="8" s="1"/>
  <c r="FC106" i="8" s="1"/>
  <c r="BD106" i="8" s="1"/>
  <c r="BH102" i="9" s="1"/>
  <c r="CK106" i="8"/>
  <c r="DT106" i="8" s="1"/>
  <c r="FB106" i="8" s="1"/>
  <c r="BC106" i="8" s="1"/>
  <c r="BG102" i="9" s="1"/>
  <c r="CJ106" i="8"/>
  <c r="DS106" i="8" s="1"/>
  <c r="FA106" i="8" s="1"/>
  <c r="BB106" i="8" s="1"/>
  <c r="BF102" i="9" s="1"/>
  <c r="CI106" i="8"/>
  <c r="DR106" i="8" s="1"/>
  <c r="EZ106" i="8" s="1"/>
  <c r="BA106" i="8" s="1"/>
  <c r="BE102" i="9" s="1"/>
  <c r="CH106" i="8"/>
  <c r="DQ106" i="8" s="1"/>
  <c r="EY106" i="8" s="1"/>
  <c r="AZ106" i="8" s="1"/>
  <c r="BD102" i="9" s="1"/>
  <c r="CG106" i="8"/>
  <c r="DP106" i="8" s="1"/>
  <c r="EX106" i="8" s="1"/>
  <c r="CF106" i="8"/>
  <c r="DO106" i="8" s="1"/>
  <c r="EW106" i="8" s="1"/>
  <c r="AX106" i="8" s="1"/>
  <c r="BB102" i="9" s="1"/>
  <c r="CE106" i="8"/>
  <c r="DN106" i="8" s="1"/>
  <c r="EV106" i="8" s="1"/>
  <c r="AW106" i="8" s="1"/>
  <c r="BA102" i="9" s="1"/>
  <c r="CD106" i="8"/>
  <c r="DM106" i="8" s="1"/>
  <c r="EU106" i="8" s="1"/>
  <c r="AV106" i="8" s="1"/>
  <c r="AZ102" i="9" s="1"/>
  <c r="CC106" i="8"/>
  <c r="DL106" i="8" s="1"/>
  <c r="ET106" i="8" s="1"/>
  <c r="AU106" i="8" s="1"/>
  <c r="AY102" i="9" s="1"/>
  <c r="CB106" i="8"/>
  <c r="DK106" i="8" s="1"/>
  <c r="ES106" i="8" s="1"/>
  <c r="AT106" i="8" s="1"/>
  <c r="AX102" i="9" s="1"/>
  <c r="CA106" i="8"/>
  <c r="BZ106" i="8"/>
  <c r="DI106" i="8" s="1"/>
  <c r="EQ106" i="8" s="1"/>
  <c r="AR106" i="8" s="1"/>
  <c r="AV102" i="9" s="1"/>
  <c r="BY106" i="8"/>
  <c r="DH106" i="8" s="1"/>
  <c r="EP106" i="8" s="1"/>
  <c r="AQ106" i="8" s="1"/>
  <c r="AU102" i="9" s="1"/>
  <c r="BX106" i="8"/>
  <c r="DG106" i="8" s="1"/>
  <c r="BW106" i="8"/>
  <c r="DF106" i="8" s="1"/>
  <c r="EN106" i="8" s="1"/>
  <c r="AO106" i="8" s="1"/>
  <c r="AS102" i="9" s="1"/>
  <c r="BV106" i="8"/>
  <c r="HB105" i="8"/>
  <c r="CW105" i="8"/>
  <c r="EF105" i="8" s="1"/>
  <c r="FN105" i="8" s="1"/>
  <c r="BO105" i="8" s="1"/>
  <c r="CV105" i="8"/>
  <c r="EE105" i="8" s="1"/>
  <c r="FM105" i="8" s="1"/>
  <c r="BN105" i="8" s="1"/>
  <c r="CU105" i="8"/>
  <c r="ED105" i="8" s="1"/>
  <c r="FL105" i="8" s="1"/>
  <c r="BM105" i="8" s="1"/>
  <c r="CT105" i="8"/>
  <c r="EC105" i="8" s="1"/>
  <c r="FK105" i="8" s="1"/>
  <c r="BL105" i="8" s="1"/>
  <c r="CS105" i="8"/>
  <c r="EB105" i="8" s="1"/>
  <c r="FJ105" i="8" s="1"/>
  <c r="BK105" i="8" s="1"/>
  <c r="CR105" i="8"/>
  <c r="EA105" i="8" s="1"/>
  <c r="FI105" i="8" s="1"/>
  <c r="BJ105" i="8" s="1"/>
  <c r="CQ105" i="8"/>
  <c r="DZ105" i="8" s="1"/>
  <c r="FH105" i="8" s="1"/>
  <c r="BI105" i="8" s="1"/>
  <c r="CP105" i="8"/>
  <c r="DY105" i="8" s="1"/>
  <c r="FG105" i="8" s="1"/>
  <c r="BH105" i="8" s="1"/>
  <c r="CO105" i="8"/>
  <c r="DX105" i="8" s="1"/>
  <c r="FF105" i="8" s="1"/>
  <c r="BG105" i="8" s="1"/>
  <c r="CN105" i="8"/>
  <c r="DW105" i="8" s="1"/>
  <c r="FE105" i="8" s="1"/>
  <c r="CM105" i="8"/>
  <c r="DV105" i="8" s="1"/>
  <c r="FD105" i="8" s="1"/>
  <c r="BE105" i="8" s="1"/>
  <c r="BI101" i="9" s="1"/>
  <c r="CL105" i="8"/>
  <c r="DU105" i="8" s="1"/>
  <c r="FC105" i="8" s="1"/>
  <c r="BD105" i="8" s="1"/>
  <c r="BH101" i="9" s="1"/>
  <c r="CK105" i="8"/>
  <c r="DT105" i="8" s="1"/>
  <c r="FB105" i="8" s="1"/>
  <c r="BC105" i="8" s="1"/>
  <c r="BG101" i="9" s="1"/>
  <c r="CJ105" i="8"/>
  <c r="DS105" i="8" s="1"/>
  <c r="FA105" i="8" s="1"/>
  <c r="CI105" i="8"/>
  <c r="DR105" i="8" s="1"/>
  <c r="EZ105" i="8" s="1"/>
  <c r="BA105" i="8" s="1"/>
  <c r="BE101" i="9" s="1"/>
  <c r="CH105" i="8"/>
  <c r="DQ105" i="8" s="1"/>
  <c r="EY105" i="8" s="1"/>
  <c r="AZ105" i="8" s="1"/>
  <c r="BD101" i="9" s="1"/>
  <c r="CG105" i="8"/>
  <c r="DP105" i="8" s="1"/>
  <c r="EX105" i="8" s="1"/>
  <c r="AY105" i="8" s="1"/>
  <c r="BC101" i="9" s="1"/>
  <c r="CF105" i="8"/>
  <c r="DO105" i="8" s="1"/>
  <c r="EW105" i="8" s="1"/>
  <c r="CE105" i="8"/>
  <c r="DN105" i="8" s="1"/>
  <c r="EV105" i="8" s="1"/>
  <c r="AW105" i="8" s="1"/>
  <c r="BA101" i="9" s="1"/>
  <c r="CD105" i="8"/>
  <c r="DM105" i="8" s="1"/>
  <c r="EU105" i="8" s="1"/>
  <c r="CC105" i="8"/>
  <c r="DL105" i="8" s="1"/>
  <c r="ET105" i="8" s="1"/>
  <c r="AU105" i="8" s="1"/>
  <c r="AY101" i="9" s="1"/>
  <c r="CB105" i="8"/>
  <c r="DK105" i="8" s="1"/>
  <c r="ES105" i="8" s="1"/>
  <c r="AT105" i="8" s="1"/>
  <c r="AX101" i="9" s="1"/>
  <c r="CA105" i="8"/>
  <c r="DJ105" i="8" s="1"/>
  <c r="ER105" i="8" s="1"/>
  <c r="AS105" i="8" s="1"/>
  <c r="AW101" i="9" s="1"/>
  <c r="BZ105" i="8"/>
  <c r="DI105" i="8" s="1"/>
  <c r="EQ105" i="8" s="1"/>
  <c r="AR105" i="8" s="1"/>
  <c r="AV101" i="9" s="1"/>
  <c r="BY105" i="8"/>
  <c r="DH105" i="8" s="1"/>
  <c r="EP105" i="8" s="1"/>
  <c r="AQ105" i="8" s="1"/>
  <c r="AU101" i="9" s="1"/>
  <c r="BX105" i="8"/>
  <c r="DG105" i="8" s="1"/>
  <c r="EO105" i="8" s="1"/>
  <c r="AP105" i="8" s="1"/>
  <c r="AT101" i="9" s="1"/>
  <c r="BW105" i="8"/>
  <c r="DF105" i="8" s="1"/>
  <c r="EN105" i="8" s="1"/>
  <c r="AO105" i="8" s="1"/>
  <c r="AS101" i="9" s="1"/>
  <c r="BV105" i="8"/>
  <c r="HB104" i="8"/>
  <c r="CW104" i="8"/>
  <c r="EF104" i="8" s="1"/>
  <c r="FN104" i="8" s="1"/>
  <c r="BO104" i="8" s="1"/>
  <c r="CV104" i="8"/>
  <c r="EE104" i="8" s="1"/>
  <c r="FM104" i="8" s="1"/>
  <c r="CU104" i="8"/>
  <c r="ED104" i="8" s="1"/>
  <c r="FL104" i="8" s="1"/>
  <c r="BM104" i="8" s="1"/>
  <c r="CT104" i="8"/>
  <c r="EC104" i="8" s="1"/>
  <c r="FK104" i="8" s="1"/>
  <c r="BL104" i="8" s="1"/>
  <c r="CQ104" i="8"/>
  <c r="DZ104" i="8" s="1"/>
  <c r="FH104" i="8" s="1"/>
  <c r="BI104" i="8" s="1"/>
  <c r="CR104" i="8"/>
  <c r="EA104" i="8" s="1"/>
  <c r="FI104" i="8" s="1"/>
  <c r="BJ104" i="8" s="1"/>
  <c r="CS104" i="8"/>
  <c r="EB104" i="8" s="1"/>
  <c r="FJ104" i="8" s="1"/>
  <c r="CP104" i="8"/>
  <c r="DY104" i="8" s="1"/>
  <c r="FG104" i="8" s="1"/>
  <c r="BH104" i="8" s="1"/>
  <c r="CO104" i="8"/>
  <c r="DX104" i="8" s="1"/>
  <c r="FF104" i="8" s="1"/>
  <c r="BG104" i="8" s="1"/>
  <c r="CN104" i="8"/>
  <c r="DW104" i="8" s="1"/>
  <c r="FE104" i="8" s="1"/>
  <c r="BF104" i="8" s="1"/>
  <c r="BJ100" i="9" s="1"/>
  <c r="CM104" i="8"/>
  <c r="DV104" i="8" s="1"/>
  <c r="FD104" i="8" s="1"/>
  <c r="BE104" i="8" s="1"/>
  <c r="BI100" i="9" s="1"/>
  <c r="CL104" i="8"/>
  <c r="DU104" i="8" s="1"/>
  <c r="FC104" i="8" s="1"/>
  <c r="BD104" i="8" s="1"/>
  <c r="BH100" i="9" s="1"/>
  <c r="CK104" i="8"/>
  <c r="DT104" i="8" s="1"/>
  <c r="FB104" i="8" s="1"/>
  <c r="CJ104" i="8"/>
  <c r="DS104" i="8" s="1"/>
  <c r="FA104" i="8" s="1"/>
  <c r="CI104" i="8"/>
  <c r="DR104" i="8" s="1"/>
  <c r="EZ104" i="8" s="1"/>
  <c r="BA104" i="8" s="1"/>
  <c r="BE100" i="9" s="1"/>
  <c r="CH104" i="8"/>
  <c r="DQ104" i="8" s="1"/>
  <c r="EY104" i="8" s="1"/>
  <c r="AZ104" i="8" s="1"/>
  <c r="BD100" i="9" s="1"/>
  <c r="CG104" i="8"/>
  <c r="DP104" i="8" s="1"/>
  <c r="EX104" i="8" s="1"/>
  <c r="AY104" i="8" s="1"/>
  <c r="BC100" i="9" s="1"/>
  <c r="CF104" i="8"/>
  <c r="DO104" i="8" s="1"/>
  <c r="CE104" i="8"/>
  <c r="DN104" i="8" s="1"/>
  <c r="EV104" i="8" s="1"/>
  <c r="AW104" i="8" s="1"/>
  <c r="BA100" i="9" s="1"/>
  <c r="CD104" i="8"/>
  <c r="DM104" i="8" s="1"/>
  <c r="EU104" i="8" s="1"/>
  <c r="AV104" i="8" s="1"/>
  <c r="AZ100" i="9" s="1"/>
  <c r="CC104" i="8"/>
  <c r="DL104" i="8" s="1"/>
  <c r="ET104" i="8" s="1"/>
  <c r="CB104" i="8"/>
  <c r="DK104" i="8" s="1"/>
  <c r="ES104" i="8" s="1"/>
  <c r="AT104" i="8" s="1"/>
  <c r="AX100" i="9" s="1"/>
  <c r="CA104" i="8"/>
  <c r="DJ104" i="8" s="1"/>
  <c r="ER104" i="8" s="1"/>
  <c r="AS104" i="8" s="1"/>
  <c r="AW100" i="9" s="1"/>
  <c r="BZ104" i="8"/>
  <c r="DI104" i="8" s="1"/>
  <c r="EQ104" i="8" s="1"/>
  <c r="AR104" i="8" s="1"/>
  <c r="AV100" i="9" s="1"/>
  <c r="BY104" i="8"/>
  <c r="DH104" i="8" s="1"/>
  <c r="EP104" i="8" s="1"/>
  <c r="AQ104" i="8" s="1"/>
  <c r="AU100" i="9" s="1"/>
  <c r="BX104" i="8"/>
  <c r="DG104" i="8" s="1"/>
  <c r="EO104" i="8" s="1"/>
  <c r="AP104" i="8" s="1"/>
  <c r="AT100" i="9" s="1"/>
  <c r="BW104" i="8"/>
  <c r="DF104" i="8" s="1"/>
  <c r="EN104" i="8" s="1"/>
  <c r="AO104" i="8" s="1"/>
  <c r="AS100" i="9" s="1"/>
  <c r="BV104" i="8"/>
  <c r="HB103" i="8"/>
  <c r="CW103" i="8"/>
  <c r="EF103" i="8" s="1"/>
  <c r="FN103" i="8" s="1"/>
  <c r="BO103" i="8" s="1"/>
  <c r="CV103" i="8"/>
  <c r="EE103" i="8" s="1"/>
  <c r="FM103" i="8" s="1"/>
  <c r="BN103" i="8" s="1"/>
  <c r="CU103" i="8"/>
  <c r="ED103" i="8" s="1"/>
  <c r="FL103" i="8" s="1"/>
  <c r="BM103" i="8" s="1"/>
  <c r="CT103" i="8"/>
  <c r="EC103" i="8" s="1"/>
  <c r="FK103" i="8" s="1"/>
  <c r="BL103" i="8" s="1"/>
  <c r="CS103" i="8"/>
  <c r="EB103" i="8" s="1"/>
  <c r="FJ103" i="8" s="1"/>
  <c r="BK103" i="8" s="1"/>
  <c r="CR103" i="8"/>
  <c r="EA103" i="8" s="1"/>
  <c r="FI103" i="8" s="1"/>
  <c r="BJ103" i="8" s="1"/>
  <c r="CQ103" i="8"/>
  <c r="DZ103" i="8" s="1"/>
  <c r="FH103" i="8" s="1"/>
  <c r="CP103" i="8"/>
  <c r="DY103" i="8" s="1"/>
  <c r="FG103" i="8" s="1"/>
  <c r="BH103" i="8" s="1"/>
  <c r="CO103" i="8"/>
  <c r="DX103" i="8" s="1"/>
  <c r="FF103" i="8" s="1"/>
  <c r="BG103" i="8" s="1"/>
  <c r="CN103" i="8"/>
  <c r="DW103" i="8" s="1"/>
  <c r="FE103" i="8" s="1"/>
  <c r="BF103" i="8" s="1"/>
  <c r="BJ99" i="9" s="1"/>
  <c r="CM103" i="8"/>
  <c r="DV103" i="8" s="1"/>
  <c r="FD103" i="8" s="1"/>
  <c r="BE103" i="8" s="1"/>
  <c r="BI99" i="9" s="1"/>
  <c r="CL103" i="8"/>
  <c r="DU103" i="8" s="1"/>
  <c r="FC103" i="8" s="1"/>
  <c r="CK103" i="8"/>
  <c r="DT103" i="8" s="1"/>
  <c r="FB103" i="8" s="1"/>
  <c r="BC103" i="8" s="1"/>
  <c r="BG99" i="9" s="1"/>
  <c r="CJ103" i="8"/>
  <c r="DS103" i="8" s="1"/>
  <c r="FA103" i="8" s="1"/>
  <c r="CI103" i="8"/>
  <c r="DR103" i="8" s="1"/>
  <c r="EZ103" i="8" s="1"/>
  <c r="CH103" i="8"/>
  <c r="DQ103" i="8" s="1"/>
  <c r="EY103" i="8" s="1"/>
  <c r="AZ103" i="8" s="1"/>
  <c r="BD99" i="9" s="1"/>
  <c r="CG103" i="8"/>
  <c r="DP103" i="8" s="1"/>
  <c r="EX103" i="8" s="1"/>
  <c r="AY103" i="8" s="1"/>
  <c r="BC99" i="9" s="1"/>
  <c r="CF103" i="8"/>
  <c r="DO103" i="8" s="1"/>
  <c r="EW103" i="8" s="1"/>
  <c r="AX103" i="8" s="1"/>
  <c r="BB99" i="9" s="1"/>
  <c r="CE103" i="8"/>
  <c r="DN103" i="8" s="1"/>
  <c r="EV103" i="8" s="1"/>
  <c r="AW103" i="8" s="1"/>
  <c r="BA99" i="9" s="1"/>
  <c r="CD103" i="8"/>
  <c r="DM103" i="8" s="1"/>
  <c r="EU103" i="8" s="1"/>
  <c r="AV103" i="8" s="1"/>
  <c r="AZ99" i="9" s="1"/>
  <c r="CC103" i="8"/>
  <c r="DL103" i="8" s="1"/>
  <c r="ET103" i="8" s="1"/>
  <c r="AU103" i="8" s="1"/>
  <c r="AY99" i="9" s="1"/>
  <c r="CB103" i="8"/>
  <c r="DK103" i="8" s="1"/>
  <c r="ES103" i="8" s="1"/>
  <c r="AT103" i="8" s="1"/>
  <c r="AX99" i="9" s="1"/>
  <c r="CA103" i="8"/>
  <c r="BZ103" i="8"/>
  <c r="DI103" i="8" s="1"/>
  <c r="EQ103" i="8" s="1"/>
  <c r="AR103" i="8" s="1"/>
  <c r="AV99" i="9" s="1"/>
  <c r="BY103" i="8"/>
  <c r="DH103" i="8" s="1"/>
  <c r="EP103" i="8" s="1"/>
  <c r="AQ103" i="8" s="1"/>
  <c r="AU99" i="9" s="1"/>
  <c r="BX103" i="8"/>
  <c r="DG103" i="8" s="1"/>
  <c r="EO103" i="8" s="1"/>
  <c r="AP103" i="8" s="1"/>
  <c r="AT99" i="9" s="1"/>
  <c r="BW103" i="8"/>
  <c r="DF103" i="8"/>
  <c r="EN103" i="8" s="1"/>
  <c r="AO103" i="8" s="1"/>
  <c r="AS99" i="9" s="1"/>
  <c r="BV103" i="8"/>
  <c r="DE103" i="8" s="1"/>
  <c r="HB102" i="8"/>
  <c r="CW102" i="8"/>
  <c r="EF102" i="8" s="1"/>
  <c r="FN102" i="8" s="1"/>
  <c r="CV102" i="8"/>
  <c r="EE102" i="8" s="1"/>
  <c r="FM102" i="8" s="1"/>
  <c r="BN102" i="8" s="1"/>
  <c r="CU102" i="8"/>
  <c r="ED102" i="8" s="1"/>
  <c r="FL102" i="8" s="1"/>
  <c r="BM102" i="8" s="1"/>
  <c r="CT102" i="8"/>
  <c r="EC102" i="8" s="1"/>
  <c r="FK102" i="8" s="1"/>
  <c r="BL102" i="8" s="1"/>
  <c r="CS102" i="8"/>
  <c r="EB102" i="8" s="1"/>
  <c r="FJ102" i="8" s="1"/>
  <c r="CR102" i="8"/>
  <c r="EA102" i="8" s="1"/>
  <c r="FI102" i="8" s="1"/>
  <c r="BJ102" i="8" s="1"/>
  <c r="CQ102" i="8"/>
  <c r="DZ102" i="8" s="1"/>
  <c r="FH102" i="8" s="1"/>
  <c r="BI102" i="8" s="1"/>
  <c r="CP102" i="8"/>
  <c r="DY102" i="8" s="1"/>
  <c r="FG102" i="8" s="1"/>
  <c r="BH102" i="8" s="1"/>
  <c r="CO102" i="8"/>
  <c r="DX102" i="8" s="1"/>
  <c r="FF102" i="8" s="1"/>
  <c r="BG102" i="8" s="1"/>
  <c r="CN102" i="8"/>
  <c r="DW102" i="8" s="1"/>
  <c r="FE102" i="8" s="1"/>
  <c r="BF102" i="8" s="1"/>
  <c r="BJ98" i="9" s="1"/>
  <c r="CM102" i="8"/>
  <c r="DV102" i="8" s="1"/>
  <c r="FD102" i="8" s="1"/>
  <c r="BE102" i="8" s="1"/>
  <c r="BI98" i="9" s="1"/>
  <c r="CL102" i="8"/>
  <c r="DU102" i="8" s="1"/>
  <c r="FC102" i="8" s="1"/>
  <c r="BD102" i="8" s="1"/>
  <c r="BH98" i="9" s="1"/>
  <c r="CK102" i="8"/>
  <c r="DT102" i="8" s="1"/>
  <c r="FB102" i="8" s="1"/>
  <c r="BC102" i="8" s="1"/>
  <c r="BG98" i="9" s="1"/>
  <c r="CJ102" i="8"/>
  <c r="DS102" i="8" s="1"/>
  <c r="FA102" i="8" s="1"/>
  <c r="CI102" i="8"/>
  <c r="DR102" i="8" s="1"/>
  <c r="EZ102" i="8" s="1"/>
  <c r="BA102" i="8" s="1"/>
  <c r="BE98" i="9" s="1"/>
  <c r="CH102" i="8"/>
  <c r="DQ102" i="8" s="1"/>
  <c r="EY102" i="8" s="1"/>
  <c r="AZ102" i="8" s="1"/>
  <c r="BD98" i="9" s="1"/>
  <c r="CG102" i="8"/>
  <c r="DP102" i="8" s="1"/>
  <c r="EX102" i="8" s="1"/>
  <c r="AY102" i="8" s="1"/>
  <c r="BC98" i="9" s="1"/>
  <c r="CF102" i="8"/>
  <c r="DO102" i="8" s="1"/>
  <c r="EW102" i="8" s="1"/>
  <c r="CE102" i="8"/>
  <c r="DN102" i="8" s="1"/>
  <c r="EV102" i="8" s="1"/>
  <c r="AW102" i="8" s="1"/>
  <c r="BA98" i="9" s="1"/>
  <c r="CD102" i="8"/>
  <c r="DM102" i="8" s="1"/>
  <c r="EU102" i="8" s="1"/>
  <c r="AV102" i="8" s="1"/>
  <c r="AZ98" i="9" s="1"/>
  <c r="CC102" i="8"/>
  <c r="DL102" i="8" s="1"/>
  <c r="ET102" i="8" s="1"/>
  <c r="AU102" i="8" s="1"/>
  <c r="AY98" i="9" s="1"/>
  <c r="CB102" i="8"/>
  <c r="DK102" i="8" s="1"/>
  <c r="ES102" i="8" s="1"/>
  <c r="AT102" i="8" s="1"/>
  <c r="AX98" i="9" s="1"/>
  <c r="CA102" i="8"/>
  <c r="DJ102" i="8" s="1"/>
  <c r="ER102" i="8" s="1"/>
  <c r="AS102" i="8" s="1"/>
  <c r="AW98" i="9" s="1"/>
  <c r="BZ102" i="8"/>
  <c r="DI102" i="8" s="1"/>
  <c r="EQ102" i="8" s="1"/>
  <c r="AR102" i="8" s="1"/>
  <c r="AV98" i="9" s="1"/>
  <c r="BY102" i="8"/>
  <c r="DH102" i="8" s="1"/>
  <c r="EP102" i="8" s="1"/>
  <c r="BX102" i="8"/>
  <c r="BW102" i="8"/>
  <c r="DF102" i="8" s="1"/>
  <c r="EN102" i="8" s="1"/>
  <c r="AO102" i="8" s="1"/>
  <c r="AS98" i="9" s="1"/>
  <c r="BV102" i="8"/>
  <c r="DE102" i="8" s="1"/>
  <c r="EM102" i="8" s="1"/>
  <c r="AN102" i="8" s="1"/>
  <c r="AR98" i="9" s="1"/>
  <c r="HB101" i="8"/>
  <c r="CW101" i="8"/>
  <c r="EF101" i="8" s="1"/>
  <c r="FN101" i="8" s="1"/>
  <c r="BO101" i="8" s="1"/>
  <c r="CV101" i="8"/>
  <c r="EE101" i="8" s="1"/>
  <c r="FM101" i="8" s="1"/>
  <c r="BN101" i="8" s="1"/>
  <c r="CU101" i="8"/>
  <c r="ED101" i="8" s="1"/>
  <c r="FL101" i="8" s="1"/>
  <c r="BM101" i="8" s="1"/>
  <c r="CT101" i="8"/>
  <c r="EC101" i="8" s="1"/>
  <c r="FK101" i="8" s="1"/>
  <c r="BL101" i="8" s="1"/>
  <c r="CQ101" i="8"/>
  <c r="DZ101" i="8" s="1"/>
  <c r="FH101" i="8" s="1"/>
  <c r="BI101" i="8" s="1"/>
  <c r="CR101" i="8"/>
  <c r="EA101" i="8" s="1"/>
  <c r="FI101" i="8" s="1"/>
  <c r="CS101" i="8"/>
  <c r="EB101" i="8" s="1"/>
  <c r="FJ101" i="8" s="1"/>
  <c r="BK101" i="8" s="1"/>
  <c r="CP101" i="8"/>
  <c r="DY101" i="8" s="1"/>
  <c r="FG101" i="8" s="1"/>
  <c r="BH101" i="8" s="1"/>
  <c r="CO101" i="8"/>
  <c r="DX101" i="8" s="1"/>
  <c r="FF101" i="8" s="1"/>
  <c r="BG101" i="8" s="1"/>
  <c r="CN101" i="8"/>
  <c r="DW101" i="8" s="1"/>
  <c r="FE101" i="8" s="1"/>
  <c r="BF101" i="8" s="1"/>
  <c r="BJ97" i="9" s="1"/>
  <c r="CM101" i="8"/>
  <c r="DV101" i="8" s="1"/>
  <c r="FD101" i="8" s="1"/>
  <c r="BE101" i="8" s="1"/>
  <c r="BI97" i="9" s="1"/>
  <c r="CL101" i="8"/>
  <c r="DU101" i="8" s="1"/>
  <c r="FC101" i="8" s="1"/>
  <c r="BD101" i="8" s="1"/>
  <c r="BH97" i="9" s="1"/>
  <c r="CK101" i="8"/>
  <c r="DT101" i="8" s="1"/>
  <c r="FB101" i="8" s="1"/>
  <c r="CJ101" i="8"/>
  <c r="DS101" i="8" s="1"/>
  <c r="FA101" i="8" s="1"/>
  <c r="CI101" i="8"/>
  <c r="DR101" i="8" s="1"/>
  <c r="EZ101" i="8" s="1"/>
  <c r="BA101" i="8" s="1"/>
  <c r="BE97" i="9" s="1"/>
  <c r="CH101" i="8"/>
  <c r="DQ101" i="8" s="1"/>
  <c r="EY101" i="8" s="1"/>
  <c r="AZ101" i="8" s="1"/>
  <c r="BD97" i="9" s="1"/>
  <c r="CG101" i="8"/>
  <c r="DP101" i="8" s="1"/>
  <c r="EX101" i="8" s="1"/>
  <c r="AY101" i="8" s="1"/>
  <c r="BC97" i="9" s="1"/>
  <c r="CF101" i="8"/>
  <c r="DO101" i="8" s="1"/>
  <c r="EW101" i="8" s="1"/>
  <c r="CE101" i="8"/>
  <c r="DN101" i="8" s="1"/>
  <c r="EV101" i="8" s="1"/>
  <c r="AW101" i="8" s="1"/>
  <c r="BA97" i="9" s="1"/>
  <c r="CD101" i="8"/>
  <c r="DM101" i="8" s="1"/>
  <c r="EU101" i="8" s="1"/>
  <c r="AV101" i="8" s="1"/>
  <c r="AZ97" i="9" s="1"/>
  <c r="CC101" i="8"/>
  <c r="DL101" i="8" s="1"/>
  <c r="ET101" i="8" s="1"/>
  <c r="AU101" i="8" s="1"/>
  <c r="AY97" i="9" s="1"/>
  <c r="CB101" i="8"/>
  <c r="DK101" i="8" s="1"/>
  <c r="ES101" i="8" s="1"/>
  <c r="AT101" i="8" s="1"/>
  <c r="AX97" i="9" s="1"/>
  <c r="CA101" i="8"/>
  <c r="DJ101" i="8" s="1"/>
  <c r="ER101" i="8" s="1"/>
  <c r="AS101" i="8" s="1"/>
  <c r="AW97" i="9" s="1"/>
  <c r="BZ101" i="8"/>
  <c r="BY101" i="8"/>
  <c r="BX101" i="8"/>
  <c r="DG101" i="8" s="1"/>
  <c r="EO101" i="8" s="1"/>
  <c r="AP101" i="8" s="1"/>
  <c r="AT97" i="9" s="1"/>
  <c r="BW101" i="8"/>
  <c r="DF101" i="8" s="1"/>
  <c r="EN101" i="8" s="1"/>
  <c r="AO101" i="8" s="1"/>
  <c r="AS97" i="9" s="1"/>
  <c r="BV101" i="8"/>
  <c r="DE101" i="8" s="1"/>
  <c r="EM101" i="8" s="1"/>
  <c r="AN101" i="8" s="1"/>
  <c r="AR97" i="9" s="1"/>
  <c r="HB100" i="8"/>
  <c r="CW100" i="8"/>
  <c r="EF100" i="8" s="1"/>
  <c r="FN100" i="8" s="1"/>
  <c r="BO100" i="8" s="1"/>
  <c r="CV100" i="8"/>
  <c r="EE100" i="8" s="1"/>
  <c r="FM100" i="8" s="1"/>
  <c r="BN100" i="8" s="1"/>
  <c r="CU100" i="8"/>
  <c r="ED100" i="8" s="1"/>
  <c r="FL100" i="8" s="1"/>
  <c r="BM100" i="8" s="1"/>
  <c r="CT100" i="8"/>
  <c r="EC100" i="8" s="1"/>
  <c r="FK100" i="8" s="1"/>
  <c r="BL100" i="8" s="1"/>
  <c r="CS100" i="8"/>
  <c r="EB100" i="8" s="1"/>
  <c r="FJ100" i="8" s="1"/>
  <c r="BK100" i="8" s="1"/>
  <c r="CR100" i="8"/>
  <c r="EA100" i="8" s="1"/>
  <c r="FI100" i="8" s="1"/>
  <c r="BJ100" i="8" s="1"/>
  <c r="CQ100" i="8"/>
  <c r="DZ100" i="8" s="1"/>
  <c r="FH100" i="8" s="1"/>
  <c r="CP100" i="8"/>
  <c r="DY100" i="8" s="1"/>
  <c r="FG100" i="8" s="1"/>
  <c r="BH100" i="8" s="1"/>
  <c r="CO100" i="8"/>
  <c r="DX100" i="8" s="1"/>
  <c r="FF100" i="8" s="1"/>
  <c r="BG100" i="8" s="1"/>
  <c r="CN100" i="8"/>
  <c r="DW100" i="8" s="1"/>
  <c r="FE100" i="8" s="1"/>
  <c r="BF100" i="8" s="1"/>
  <c r="BJ96" i="9" s="1"/>
  <c r="CM100" i="8"/>
  <c r="DV100" i="8" s="1"/>
  <c r="FD100" i="8" s="1"/>
  <c r="BE100" i="8" s="1"/>
  <c r="BI96" i="9" s="1"/>
  <c r="CL100" i="8"/>
  <c r="DU100" i="8" s="1"/>
  <c r="FC100" i="8" s="1"/>
  <c r="BD100" i="8" s="1"/>
  <c r="BH96" i="9" s="1"/>
  <c r="CK100" i="8"/>
  <c r="DT100" i="8" s="1"/>
  <c r="FB100" i="8" s="1"/>
  <c r="CJ100" i="8"/>
  <c r="DS100" i="8" s="1"/>
  <c r="FA100" i="8" s="1"/>
  <c r="CI100" i="8"/>
  <c r="DR100" i="8" s="1"/>
  <c r="EZ100" i="8" s="1"/>
  <c r="BA100" i="8" s="1"/>
  <c r="BE96" i="9" s="1"/>
  <c r="CH100" i="8"/>
  <c r="DQ100" i="8" s="1"/>
  <c r="EY100" i="8" s="1"/>
  <c r="AZ100" i="8" s="1"/>
  <c r="BD96" i="9" s="1"/>
  <c r="CG100" i="8"/>
  <c r="DP100" i="8" s="1"/>
  <c r="EX100" i="8" s="1"/>
  <c r="AY100" i="8" s="1"/>
  <c r="BC96" i="9" s="1"/>
  <c r="CF100" i="8"/>
  <c r="DO100" i="8" s="1"/>
  <c r="EW100" i="8" s="1"/>
  <c r="AX100" i="8" s="1"/>
  <c r="BB96" i="9" s="1"/>
  <c r="CE100" i="8"/>
  <c r="DN100" i="8" s="1"/>
  <c r="EV100" i="8" s="1"/>
  <c r="CD100" i="8"/>
  <c r="DM100" i="8" s="1"/>
  <c r="EU100" i="8" s="1"/>
  <c r="CC100" i="8"/>
  <c r="DL100" i="8" s="1"/>
  <c r="ET100" i="8" s="1"/>
  <c r="AU100" i="8" s="1"/>
  <c r="AY96" i="9" s="1"/>
  <c r="CB100" i="8"/>
  <c r="DK100" i="8" s="1"/>
  <c r="ES100" i="8" s="1"/>
  <c r="AT100" i="8" s="1"/>
  <c r="AX96" i="9" s="1"/>
  <c r="CA100" i="8"/>
  <c r="DJ100" i="8" s="1"/>
  <c r="ER100" i="8" s="1"/>
  <c r="AS100" i="8" s="1"/>
  <c r="AW96" i="9" s="1"/>
  <c r="BZ100" i="8"/>
  <c r="DI100" i="8" s="1"/>
  <c r="EQ100" i="8" s="1"/>
  <c r="AR100" i="8" s="1"/>
  <c r="AV96" i="9" s="1"/>
  <c r="BY100" i="8"/>
  <c r="DH100" i="8" s="1"/>
  <c r="EP100" i="8" s="1"/>
  <c r="AQ100" i="8" s="1"/>
  <c r="AU96" i="9" s="1"/>
  <c r="BX100" i="8"/>
  <c r="DG100" i="8" s="1"/>
  <c r="EO100" i="8" s="1"/>
  <c r="AP100" i="8" s="1"/>
  <c r="AT96" i="9" s="1"/>
  <c r="BW100" i="8"/>
  <c r="BV100" i="8"/>
  <c r="HB99" i="8"/>
  <c r="CW99" i="8"/>
  <c r="EF99" i="8" s="1"/>
  <c r="FN99" i="8" s="1"/>
  <c r="BO99" i="8" s="1"/>
  <c r="CV99" i="8"/>
  <c r="EE99" i="8" s="1"/>
  <c r="FM99" i="8" s="1"/>
  <c r="CU99" i="8"/>
  <c r="ED99" i="8" s="1"/>
  <c r="FL99" i="8" s="1"/>
  <c r="BM99" i="8" s="1"/>
  <c r="CT99" i="8"/>
  <c r="EC99" i="8" s="1"/>
  <c r="FK99" i="8" s="1"/>
  <c r="BL99" i="8" s="1"/>
  <c r="CS99" i="8"/>
  <c r="EB99" i="8" s="1"/>
  <c r="FJ99" i="8" s="1"/>
  <c r="BK99" i="8" s="1"/>
  <c r="CR99" i="8"/>
  <c r="EA99" i="8" s="1"/>
  <c r="FI99" i="8" s="1"/>
  <c r="BJ99" i="8" s="1"/>
  <c r="CQ99" i="8"/>
  <c r="DZ99" i="8" s="1"/>
  <c r="FH99" i="8" s="1"/>
  <c r="BI99" i="8" s="1"/>
  <c r="CP99" i="8"/>
  <c r="DY99" i="8" s="1"/>
  <c r="FG99" i="8" s="1"/>
  <c r="BH99" i="8" s="1"/>
  <c r="CO99" i="8"/>
  <c r="DX99" i="8" s="1"/>
  <c r="FF99" i="8" s="1"/>
  <c r="BG99" i="8" s="1"/>
  <c r="CN99" i="8"/>
  <c r="DW99" i="8" s="1"/>
  <c r="FE99" i="8" s="1"/>
  <c r="BF99" i="8" s="1"/>
  <c r="BJ95" i="9" s="1"/>
  <c r="CM99" i="8"/>
  <c r="DV99" i="8" s="1"/>
  <c r="FD99" i="8" s="1"/>
  <c r="BE99" i="8" s="1"/>
  <c r="BI95" i="9" s="1"/>
  <c r="CL99" i="8"/>
  <c r="DU99" i="8" s="1"/>
  <c r="FC99" i="8" s="1"/>
  <c r="BD99" i="8" s="1"/>
  <c r="BH95" i="9" s="1"/>
  <c r="CK99" i="8"/>
  <c r="DT99" i="8" s="1"/>
  <c r="FB99" i="8" s="1"/>
  <c r="BC99" i="8" s="1"/>
  <c r="BG95" i="9" s="1"/>
  <c r="CJ99" i="8"/>
  <c r="DS99" i="8" s="1"/>
  <c r="FA99" i="8" s="1"/>
  <c r="CI99" i="8"/>
  <c r="DR99" i="8" s="1"/>
  <c r="EZ99" i="8" s="1"/>
  <c r="BA99" i="8" s="1"/>
  <c r="BE95" i="9" s="1"/>
  <c r="CH99" i="8"/>
  <c r="DQ99" i="8" s="1"/>
  <c r="EY99" i="8" s="1"/>
  <c r="AZ99" i="8" s="1"/>
  <c r="BD95" i="9" s="1"/>
  <c r="CG99" i="8"/>
  <c r="DP99" i="8" s="1"/>
  <c r="EX99" i="8" s="1"/>
  <c r="AY99" i="8" s="1"/>
  <c r="BC95" i="9" s="1"/>
  <c r="CF99" i="8"/>
  <c r="DO99" i="8" s="1"/>
  <c r="EW99" i="8" s="1"/>
  <c r="AX99" i="8" s="1"/>
  <c r="BB95" i="9" s="1"/>
  <c r="CE99" i="8"/>
  <c r="DN99" i="8" s="1"/>
  <c r="EV99" i="8" s="1"/>
  <c r="AW99" i="8" s="1"/>
  <c r="BA95" i="9" s="1"/>
  <c r="CD99" i="8"/>
  <c r="DM99" i="8" s="1"/>
  <c r="EU99" i="8" s="1"/>
  <c r="AV99" i="8" s="1"/>
  <c r="AZ95" i="9" s="1"/>
  <c r="CC99" i="8"/>
  <c r="DL99" i="8" s="1"/>
  <c r="ET99" i="8" s="1"/>
  <c r="AU99" i="8" s="1"/>
  <c r="AY95" i="9" s="1"/>
  <c r="CB99" i="8"/>
  <c r="DK99" i="8" s="1"/>
  <c r="ES99" i="8" s="1"/>
  <c r="AT99" i="8" s="1"/>
  <c r="AX95" i="9" s="1"/>
  <c r="CA99" i="8"/>
  <c r="DJ99" i="8" s="1"/>
  <c r="ER99" i="8" s="1"/>
  <c r="AS99" i="8" s="1"/>
  <c r="AW95" i="9" s="1"/>
  <c r="BZ99" i="8"/>
  <c r="DI99" i="8" s="1"/>
  <c r="EQ99" i="8" s="1"/>
  <c r="AR99" i="8" s="1"/>
  <c r="AV95" i="9" s="1"/>
  <c r="BY99" i="8"/>
  <c r="DH99" i="8" s="1"/>
  <c r="EP99" i="8" s="1"/>
  <c r="AQ99" i="8" s="1"/>
  <c r="AU95" i="9" s="1"/>
  <c r="BX99" i="8"/>
  <c r="DG99" i="8" s="1"/>
  <c r="EO99" i="8" s="1"/>
  <c r="AP99" i="8" s="1"/>
  <c r="AT95" i="9" s="1"/>
  <c r="BW99" i="8"/>
  <c r="BV99" i="8"/>
  <c r="DE99" i="8" s="1"/>
  <c r="EM99" i="8" s="1"/>
  <c r="HB98" i="8"/>
  <c r="CW98" i="8"/>
  <c r="EF98" i="8" s="1"/>
  <c r="FN98" i="8" s="1"/>
  <c r="BO98" i="8" s="1"/>
  <c r="CV98" i="8"/>
  <c r="EE98" i="8" s="1"/>
  <c r="FM98" i="8" s="1"/>
  <c r="BN98" i="8" s="1"/>
  <c r="CU98" i="8"/>
  <c r="ED98" i="8" s="1"/>
  <c r="FL98" i="8" s="1"/>
  <c r="BM98" i="8" s="1"/>
  <c r="CT98" i="8"/>
  <c r="EC98" i="8" s="1"/>
  <c r="FK98" i="8" s="1"/>
  <c r="BL98" i="8" s="1"/>
  <c r="CS98" i="8"/>
  <c r="EB98" i="8" s="1"/>
  <c r="FJ98" i="8" s="1"/>
  <c r="BK98" i="8" s="1"/>
  <c r="CR98" i="8"/>
  <c r="EA98" i="8" s="1"/>
  <c r="FI98" i="8" s="1"/>
  <c r="BJ98" i="8" s="1"/>
  <c r="CQ98" i="8"/>
  <c r="DZ98" i="8" s="1"/>
  <c r="FH98" i="8" s="1"/>
  <c r="BI98" i="8" s="1"/>
  <c r="CP98" i="8"/>
  <c r="DY98" i="8" s="1"/>
  <c r="FG98" i="8" s="1"/>
  <c r="BH98" i="8" s="1"/>
  <c r="CO98" i="8"/>
  <c r="DX98" i="8" s="1"/>
  <c r="FF98" i="8" s="1"/>
  <c r="CN98" i="8"/>
  <c r="DW98" i="8" s="1"/>
  <c r="FE98" i="8" s="1"/>
  <c r="BF98" i="8" s="1"/>
  <c r="BJ94" i="9" s="1"/>
  <c r="CM98" i="8"/>
  <c r="DV98" i="8" s="1"/>
  <c r="FD98" i="8" s="1"/>
  <c r="BE98" i="8" s="1"/>
  <c r="BI94" i="9" s="1"/>
  <c r="CL98" i="8"/>
  <c r="DU98" i="8" s="1"/>
  <c r="FC98" i="8" s="1"/>
  <c r="BD98" i="8" s="1"/>
  <c r="BH94" i="9" s="1"/>
  <c r="CK98" i="8"/>
  <c r="DT98" i="8" s="1"/>
  <c r="FB98" i="8" s="1"/>
  <c r="CJ98" i="8"/>
  <c r="DS98" i="8" s="1"/>
  <c r="FA98" i="8" s="1"/>
  <c r="BB98" i="8" s="1"/>
  <c r="BF94" i="9" s="1"/>
  <c r="CI98" i="8"/>
  <c r="DR98" i="8" s="1"/>
  <c r="EZ98" i="8" s="1"/>
  <c r="BA98" i="8" s="1"/>
  <c r="BE94" i="9" s="1"/>
  <c r="CH98" i="8"/>
  <c r="DQ98" i="8" s="1"/>
  <c r="EY98" i="8" s="1"/>
  <c r="AZ98" i="8" s="1"/>
  <c r="BD94" i="9" s="1"/>
  <c r="CG98" i="8"/>
  <c r="DP98" i="8" s="1"/>
  <c r="EX98" i="8" s="1"/>
  <c r="AY98" i="8" s="1"/>
  <c r="BC94" i="9" s="1"/>
  <c r="CF98" i="8"/>
  <c r="DO98" i="8" s="1"/>
  <c r="EW98" i="8" s="1"/>
  <c r="CE98" i="8"/>
  <c r="DN98" i="8" s="1"/>
  <c r="EV98" i="8" s="1"/>
  <c r="CD98" i="8"/>
  <c r="DM98" i="8" s="1"/>
  <c r="EU98" i="8" s="1"/>
  <c r="AV98" i="8" s="1"/>
  <c r="AZ94" i="9" s="1"/>
  <c r="CC98" i="8"/>
  <c r="DL98" i="8" s="1"/>
  <c r="ET98" i="8" s="1"/>
  <c r="CB98" i="8"/>
  <c r="DK98" i="8" s="1"/>
  <c r="ES98" i="8" s="1"/>
  <c r="AT98" i="8" s="1"/>
  <c r="AX94" i="9" s="1"/>
  <c r="CA98" i="8"/>
  <c r="DJ98" i="8" s="1"/>
  <c r="ER98" i="8" s="1"/>
  <c r="AS98" i="8" s="1"/>
  <c r="AW94" i="9" s="1"/>
  <c r="BZ98" i="8"/>
  <c r="DI98" i="8" s="1"/>
  <c r="EQ98" i="8" s="1"/>
  <c r="AR98" i="8" s="1"/>
  <c r="AV94" i="9" s="1"/>
  <c r="BY98" i="8"/>
  <c r="DH98" i="8" s="1"/>
  <c r="EP98" i="8" s="1"/>
  <c r="AQ98" i="8" s="1"/>
  <c r="AU94" i="9" s="1"/>
  <c r="BX98" i="8"/>
  <c r="DG98" i="8" s="1"/>
  <c r="EO98" i="8" s="1"/>
  <c r="AP98" i="8" s="1"/>
  <c r="AT94" i="9" s="1"/>
  <c r="BW98" i="8"/>
  <c r="DF98" i="8" s="1"/>
  <c r="EN98" i="8" s="1"/>
  <c r="AO98" i="8" s="1"/>
  <c r="AS94" i="9" s="1"/>
  <c r="BV98" i="8"/>
  <c r="HB97" i="8"/>
  <c r="CW97" i="8"/>
  <c r="EF97" i="8" s="1"/>
  <c r="FN97" i="8" s="1"/>
  <c r="BO97" i="8" s="1"/>
  <c r="CV97" i="8"/>
  <c r="EE97" i="8" s="1"/>
  <c r="FM97" i="8" s="1"/>
  <c r="BN97" i="8" s="1"/>
  <c r="CU97" i="8"/>
  <c r="ED97" i="8" s="1"/>
  <c r="FL97" i="8" s="1"/>
  <c r="BM97" i="8" s="1"/>
  <c r="CT97" i="8"/>
  <c r="EC97" i="8" s="1"/>
  <c r="FK97" i="8" s="1"/>
  <c r="BL97" i="8" s="1"/>
  <c r="CS97" i="8"/>
  <c r="EB97" i="8" s="1"/>
  <c r="FJ97" i="8" s="1"/>
  <c r="BK97" i="8" s="1"/>
  <c r="CR97" i="8"/>
  <c r="EA97" i="8" s="1"/>
  <c r="FI97" i="8" s="1"/>
  <c r="CQ97" i="8"/>
  <c r="DZ97" i="8" s="1"/>
  <c r="FH97" i="8" s="1"/>
  <c r="CP97" i="8"/>
  <c r="DY97" i="8" s="1"/>
  <c r="FG97" i="8" s="1"/>
  <c r="BH97" i="8" s="1"/>
  <c r="CO97" i="8"/>
  <c r="DX97" i="8" s="1"/>
  <c r="FF97" i="8" s="1"/>
  <c r="BG97" i="8" s="1"/>
  <c r="CN97" i="8"/>
  <c r="DW97" i="8" s="1"/>
  <c r="FE97" i="8" s="1"/>
  <c r="BF97" i="8" s="1"/>
  <c r="BJ93" i="9" s="1"/>
  <c r="CM97" i="8"/>
  <c r="DV97" i="8" s="1"/>
  <c r="FD97" i="8" s="1"/>
  <c r="BE97" i="8" s="1"/>
  <c r="BI93" i="9" s="1"/>
  <c r="CL97" i="8"/>
  <c r="DU97" i="8" s="1"/>
  <c r="FC97" i="8" s="1"/>
  <c r="BD97" i="8" s="1"/>
  <c r="BH93" i="9" s="1"/>
  <c r="CK97" i="8"/>
  <c r="DT97" i="8" s="1"/>
  <c r="FB97" i="8" s="1"/>
  <c r="CJ97" i="8"/>
  <c r="DS97" i="8" s="1"/>
  <c r="FA97" i="8" s="1"/>
  <c r="BB97" i="8" s="1"/>
  <c r="BF93" i="9" s="1"/>
  <c r="CI97" i="8"/>
  <c r="DR97" i="8" s="1"/>
  <c r="EZ97" i="8" s="1"/>
  <c r="BA97" i="8" s="1"/>
  <c r="BE93" i="9" s="1"/>
  <c r="CH97" i="8"/>
  <c r="DQ97" i="8" s="1"/>
  <c r="EY97" i="8" s="1"/>
  <c r="AZ97" i="8" s="1"/>
  <c r="BD93" i="9" s="1"/>
  <c r="CG97" i="8"/>
  <c r="DP97" i="8" s="1"/>
  <c r="EX97" i="8" s="1"/>
  <c r="AY97" i="8" s="1"/>
  <c r="BC93" i="9" s="1"/>
  <c r="CF97" i="8"/>
  <c r="DO97" i="8" s="1"/>
  <c r="EW97" i="8" s="1"/>
  <c r="AX97" i="8" s="1"/>
  <c r="BB93" i="9" s="1"/>
  <c r="CE97" i="8"/>
  <c r="DN97" i="8" s="1"/>
  <c r="EV97" i="8" s="1"/>
  <c r="CD97" i="8"/>
  <c r="DM97" i="8" s="1"/>
  <c r="EU97" i="8" s="1"/>
  <c r="AV97" i="8" s="1"/>
  <c r="AZ93" i="9" s="1"/>
  <c r="CC97" i="8"/>
  <c r="DL97" i="8" s="1"/>
  <c r="ET97" i="8" s="1"/>
  <c r="AU97" i="8" s="1"/>
  <c r="AY93" i="9" s="1"/>
  <c r="CB97" i="8"/>
  <c r="DK97" i="8" s="1"/>
  <c r="ES97" i="8" s="1"/>
  <c r="AT97" i="8" s="1"/>
  <c r="AX93" i="9" s="1"/>
  <c r="CA97" i="8"/>
  <c r="DJ97" i="8" s="1"/>
  <c r="ER97" i="8" s="1"/>
  <c r="AS97" i="8" s="1"/>
  <c r="AW93" i="9" s="1"/>
  <c r="BZ97" i="8"/>
  <c r="DI97" i="8" s="1"/>
  <c r="EQ97" i="8" s="1"/>
  <c r="AR97" i="8" s="1"/>
  <c r="AV93" i="9" s="1"/>
  <c r="BY97" i="8"/>
  <c r="DH97" i="8" s="1"/>
  <c r="EP97" i="8" s="1"/>
  <c r="AQ97" i="8" s="1"/>
  <c r="AU93" i="9" s="1"/>
  <c r="BX97" i="8"/>
  <c r="DG97" i="8" s="1"/>
  <c r="EO97" i="8" s="1"/>
  <c r="AP97" i="8" s="1"/>
  <c r="AT93" i="9" s="1"/>
  <c r="BW97" i="8"/>
  <c r="DF97" i="8" s="1"/>
  <c r="EN97" i="8" s="1"/>
  <c r="AO97" i="8" s="1"/>
  <c r="AS93" i="9" s="1"/>
  <c r="BV97" i="8"/>
  <c r="HB96" i="8"/>
  <c r="CW96" i="8"/>
  <c r="EF96" i="8" s="1"/>
  <c r="FN96" i="8" s="1"/>
  <c r="BO96" i="8" s="1"/>
  <c r="CV96" i="8"/>
  <c r="EE96" i="8" s="1"/>
  <c r="FM96" i="8" s="1"/>
  <c r="BN96" i="8" s="1"/>
  <c r="CU96" i="8"/>
  <c r="ED96" i="8" s="1"/>
  <c r="FL96" i="8" s="1"/>
  <c r="BM96" i="8" s="1"/>
  <c r="CT96" i="8"/>
  <c r="EC96" i="8" s="1"/>
  <c r="FK96" i="8" s="1"/>
  <c r="BL96" i="8" s="1"/>
  <c r="CS96" i="8"/>
  <c r="EB96" i="8" s="1"/>
  <c r="FJ96" i="8" s="1"/>
  <c r="BK96" i="8" s="1"/>
  <c r="CR96" i="8"/>
  <c r="EA96" i="8" s="1"/>
  <c r="FI96" i="8" s="1"/>
  <c r="BJ96" i="8" s="1"/>
  <c r="CQ96" i="8"/>
  <c r="DZ96" i="8" s="1"/>
  <c r="FH96" i="8" s="1"/>
  <c r="BI96" i="8" s="1"/>
  <c r="CP96" i="8"/>
  <c r="DY96" i="8" s="1"/>
  <c r="FG96" i="8" s="1"/>
  <c r="BH96" i="8" s="1"/>
  <c r="CO96" i="8"/>
  <c r="DX96" i="8" s="1"/>
  <c r="FF96" i="8" s="1"/>
  <c r="BG96" i="8" s="1"/>
  <c r="CN96" i="8"/>
  <c r="DW96" i="8" s="1"/>
  <c r="FE96" i="8" s="1"/>
  <c r="BF96" i="8" s="1"/>
  <c r="BJ92" i="9" s="1"/>
  <c r="CM96" i="8"/>
  <c r="DV96" i="8" s="1"/>
  <c r="FD96" i="8" s="1"/>
  <c r="CL96" i="8"/>
  <c r="DU96" i="8" s="1"/>
  <c r="FC96" i="8" s="1"/>
  <c r="BD96" i="8" s="1"/>
  <c r="BH92" i="9" s="1"/>
  <c r="CK96" i="8"/>
  <c r="DT96" i="8" s="1"/>
  <c r="FB96" i="8" s="1"/>
  <c r="BC96" i="8" s="1"/>
  <c r="BG92" i="9" s="1"/>
  <c r="CJ96" i="8"/>
  <c r="DS96" i="8" s="1"/>
  <c r="FA96" i="8" s="1"/>
  <c r="CI96" i="8"/>
  <c r="DR96" i="8" s="1"/>
  <c r="EZ96" i="8" s="1"/>
  <c r="CH96" i="8"/>
  <c r="DQ96" i="8" s="1"/>
  <c r="EY96" i="8" s="1"/>
  <c r="AZ96" i="8" s="1"/>
  <c r="BD92" i="9" s="1"/>
  <c r="CG96" i="8"/>
  <c r="DP96" i="8" s="1"/>
  <c r="EX96" i="8" s="1"/>
  <c r="AY96" i="8" s="1"/>
  <c r="BC92" i="9" s="1"/>
  <c r="CF96" i="8"/>
  <c r="DO96" i="8" s="1"/>
  <c r="EW96" i="8" s="1"/>
  <c r="AX96" i="8" s="1"/>
  <c r="BB92" i="9" s="1"/>
  <c r="CE96" i="8"/>
  <c r="DN96" i="8" s="1"/>
  <c r="EV96" i="8" s="1"/>
  <c r="CD96" i="8"/>
  <c r="DM96" i="8" s="1"/>
  <c r="EU96" i="8" s="1"/>
  <c r="AV96" i="8" s="1"/>
  <c r="AZ92" i="9" s="1"/>
  <c r="CC96" i="8"/>
  <c r="DL96" i="8" s="1"/>
  <c r="ET96" i="8" s="1"/>
  <c r="AU96" i="8" s="1"/>
  <c r="AY92" i="9" s="1"/>
  <c r="CB96" i="8"/>
  <c r="CA96" i="8"/>
  <c r="DJ96" i="8" s="1"/>
  <c r="ER96" i="8" s="1"/>
  <c r="AS96" i="8" s="1"/>
  <c r="AW92" i="9" s="1"/>
  <c r="BZ96" i="8"/>
  <c r="BY96" i="8"/>
  <c r="DH96" i="8"/>
  <c r="EP96" i="8" s="1"/>
  <c r="BX96" i="8"/>
  <c r="DG96" i="8" s="1"/>
  <c r="EO96" i="8" s="1"/>
  <c r="AP96" i="8" s="1"/>
  <c r="AT92" i="9" s="1"/>
  <c r="BW96" i="8"/>
  <c r="DF96" i="8" s="1"/>
  <c r="BV96" i="8"/>
  <c r="DE96" i="8" s="1"/>
  <c r="EM96" i="8" s="1"/>
  <c r="AN96" i="8" s="1"/>
  <c r="AR92" i="9" s="1"/>
  <c r="HB95" i="8"/>
  <c r="CW95" i="8"/>
  <c r="EF95" i="8" s="1"/>
  <c r="FN95" i="8" s="1"/>
  <c r="CV95" i="8"/>
  <c r="EE95" i="8" s="1"/>
  <c r="FM95" i="8" s="1"/>
  <c r="CU95" i="8"/>
  <c r="ED95" i="8" s="1"/>
  <c r="FL95" i="8" s="1"/>
  <c r="BM95" i="8" s="1"/>
  <c r="CT95" i="8"/>
  <c r="EC95" i="8" s="1"/>
  <c r="FK95" i="8" s="1"/>
  <c r="BL95" i="8" s="1"/>
  <c r="CS95" i="8"/>
  <c r="EB95" i="8" s="1"/>
  <c r="FJ95" i="8" s="1"/>
  <c r="BK95" i="8" s="1"/>
  <c r="CR95" i="8"/>
  <c r="EA95" i="8" s="1"/>
  <c r="FI95" i="8" s="1"/>
  <c r="BJ95" i="8" s="1"/>
  <c r="CQ95" i="8"/>
  <c r="DZ95" i="8" s="1"/>
  <c r="FH95" i="8" s="1"/>
  <c r="BI95" i="8" s="1"/>
  <c r="CP95" i="8"/>
  <c r="DY95" i="8" s="1"/>
  <c r="FG95" i="8" s="1"/>
  <c r="BH95" i="8" s="1"/>
  <c r="CO95" i="8"/>
  <c r="DX95" i="8" s="1"/>
  <c r="FF95" i="8" s="1"/>
  <c r="BG95" i="8" s="1"/>
  <c r="CN95" i="8"/>
  <c r="DW95" i="8" s="1"/>
  <c r="FE95" i="8" s="1"/>
  <c r="CM95" i="8"/>
  <c r="DV95" i="8" s="1"/>
  <c r="FD95" i="8" s="1"/>
  <c r="BE95" i="8" s="1"/>
  <c r="BI91" i="9" s="1"/>
  <c r="CL95" i="8"/>
  <c r="DU95" i="8" s="1"/>
  <c r="FC95" i="8" s="1"/>
  <c r="BD95" i="8" s="1"/>
  <c r="BH91" i="9" s="1"/>
  <c r="CK95" i="8"/>
  <c r="DT95" i="8" s="1"/>
  <c r="FB95" i="8" s="1"/>
  <c r="BC95" i="8" s="1"/>
  <c r="BG91" i="9" s="1"/>
  <c r="CJ95" i="8"/>
  <c r="DS95" i="8" s="1"/>
  <c r="FA95" i="8" s="1"/>
  <c r="CI95" i="8"/>
  <c r="DR95" i="8" s="1"/>
  <c r="EZ95" i="8" s="1"/>
  <c r="BA95" i="8" s="1"/>
  <c r="BE91" i="9" s="1"/>
  <c r="CH95" i="8"/>
  <c r="DQ95" i="8" s="1"/>
  <c r="EY95" i="8" s="1"/>
  <c r="AZ95" i="8" s="1"/>
  <c r="BD91" i="9" s="1"/>
  <c r="CG95" i="8"/>
  <c r="DP95" i="8" s="1"/>
  <c r="EX95" i="8" s="1"/>
  <c r="AY95" i="8" s="1"/>
  <c r="BC91" i="9" s="1"/>
  <c r="CF95" i="8"/>
  <c r="DO95" i="8" s="1"/>
  <c r="EW95" i="8" s="1"/>
  <c r="AX95" i="8" s="1"/>
  <c r="BB91" i="9" s="1"/>
  <c r="CE95" i="8"/>
  <c r="DN95" i="8" s="1"/>
  <c r="EV95" i="8" s="1"/>
  <c r="AW95" i="8" s="1"/>
  <c r="BA91" i="9" s="1"/>
  <c r="CD95" i="8"/>
  <c r="DM95" i="8" s="1"/>
  <c r="EU95" i="8" s="1"/>
  <c r="AV95" i="8" s="1"/>
  <c r="AZ91" i="9" s="1"/>
  <c r="CC95" i="8"/>
  <c r="DL95" i="8" s="1"/>
  <c r="ET95" i="8" s="1"/>
  <c r="AU95" i="8" s="1"/>
  <c r="AY91" i="9" s="1"/>
  <c r="CB95" i="8"/>
  <c r="CA95" i="8"/>
  <c r="DJ95" i="8" s="1"/>
  <c r="ER95" i="8" s="1"/>
  <c r="AS95" i="8" s="1"/>
  <c r="AW91" i="9" s="1"/>
  <c r="BZ95" i="8"/>
  <c r="DI95" i="8" s="1"/>
  <c r="EQ95" i="8" s="1"/>
  <c r="AR95" i="8" s="1"/>
  <c r="AV91" i="9" s="1"/>
  <c r="BY95" i="8"/>
  <c r="DH95" i="8" s="1"/>
  <c r="EP95" i="8" s="1"/>
  <c r="AQ95" i="8" s="1"/>
  <c r="AU91" i="9" s="1"/>
  <c r="BX95" i="8"/>
  <c r="DG95" i="8" s="1"/>
  <c r="EO95" i="8" s="1"/>
  <c r="AP95" i="8" s="1"/>
  <c r="AT91" i="9" s="1"/>
  <c r="BW95" i="8"/>
  <c r="DF95" i="8" s="1"/>
  <c r="EN95" i="8" s="1"/>
  <c r="AO95" i="8" s="1"/>
  <c r="AS91" i="9" s="1"/>
  <c r="BV95" i="8"/>
  <c r="DE95" i="8" s="1"/>
  <c r="EM95" i="8" s="1"/>
  <c r="HB94" i="8"/>
  <c r="CW94" i="8"/>
  <c r="EF94" i="8" s="1"/>
  <c r="FN94" i="8" s="1"/>
  <c r="BO94" i="8" s="1"/>
  <c r="CV94" i="8"/>
  <c r="EE94" i="8" s="1"/>
  <c r="FM94" i="8"/>
  <c r="BN94" i="8" s="1"/>
  <c r="CU94" i="8"/>
  <c r="ED94" i="8" s="1"/>
  <c r="FL94" i="8" s="1"/>
  <c r="CT94" i="8"/>
  <c r="EC94" i="8" s="1"/>
  <c r="FK94" i="8" s="1"/>
  <c r="BL94" i="8" s="1"/>
  <c r="CS94" i="8"/>
  <c r="EB94" i="8" s="1"/>
  <c r="FJ94" i="8" s="1"/>
  <c r="BK94" i="8" s="1"/>
  <c r="CR94" i="8"/>
  <c r="EA94" i="8" s="1"/>
  <c r="FI94" i="8" s="1"/>
  <c r="BJ94" i="8" s="1"/>
  <c r="CQ94" i="8"/>
  <c r="DZ94" i="8" s="1"/>
  <c r="FH94" i="8" s="1"/>
  <c r="BI94" i="8" s="1"/>
  <c r="CP94" i="8"/>
  <c r="DY94" i="8" s="1"/>
  <c r="FG94" i="8" s="1"/>
  <c r="BH94" i="8" s="1"/>
  <c r="CO94" i="8"/>
  <c r="DX94" i="8" s="1"/>
  <c r="FF94" i="8" s="1"/>
  <c r="BG94" i="8" s="1"/>
  <c r="CN94" i="8"/>
  <c r="DW94" i="8" s="1"/>
  <c r="FE94" i="8" s="1"/>
  <c r="BF94" i="8" s="1"/>
  <c r="BJ90" i="9" s="1"/>
  <c r="CM94" i="8"/>
  <c r="DV94" i="8" s="1"/>
  <c r="FD94" i="8" s="1"/>
  <c r="CL94" i="8"/>
  <c r="DU94" i="8" s="1"/>
  <c r="FC94" i="8" s="1"/>
  <c r="CK94" i="8"/>
  <c r="DT94" i="8" s="1"/>
  <c r="FB94" i="8" s="1"/>
  <c r="CJ94" i="8"/>
  <c r="DS94" i="8" s="1"/>
  <c r="FA94" i="8" s="1"/>
  <c r="BB94" i="8" s="1"/>
  <c r="BF90" i="9" s="1"/>
  <c r="CI94" i="8"/>
  <c r="DR94" i="8" s="1"/>
  <c r="EZ94" i="8" s="1"/>
  <c r="BA94" i="8" s="1"/>
  <c r="BE90" i="9" s="1"/>
  <c r="CH94" i="8"/>
  <c r="DQ94" i="8" s="1"/>
  <c r="EY94" i="8" s="1"/>
  <c r="AZ94" i="8" s="1"/>
  <c r="BD90" i="9" s="1"/>
  <c r="CG94" i="8"/>
  <c r="DP94" i="8" s="1"/>
  <c r="EX94" i="8" s="1"/>
  <c r="AY94" i="8" s="1"/>
  <c r="BC90" i="9" s="1"/>
  <c r="CF94" i="8"/>
  <c r="DO94" i="8" s="1"/>
  <c r="EW94" i="8" s="1"/>
  <c r="AX94" i="8" s="1"/>
  <c r="BB90" i="9" s="1"/>
  <c r="CE94" i="8"/>
  <c r="DN94" i="8" s="1"/>
  <c r="EV94" i="8" s="1"/>
  <c r="CD94" i="8"/>
  <c r="DM94" i="8" s="1"/>
  <c r="EU94" i="8" s="1"/>
  <c r="AV94" i="8" s="1"/>
  <c r="AZ90" i="9" s="1"/>
  <c r="CC94" i="8"/>
  <c r="DL94" i="8" s="1"/>
  <c r="ET94" i="8" s="1"/>
  <c r="CB94" i="8"/>
  <c r="DK94" i="8" s="1"/>
  <c r="ES94" i="8" s="1"/>
  <c r="AT94" i="8" s="1"/>
  <c r="AX90" i="9" s="1"/>
  <c r="CA94" i="8"/>
  <c r="BZ94" i="8"/>
  <c r="DI94" i="8" s="1"/>
  <c r="EQ94" i="8" s="1"/>
  <c r="AR94" i="8" s="1"/>
  <c r="AV90" i="9" s="1"/>
  <c r="BY94" i="8"/>
  <c r="DH94" i="8" s="1"/>
  <c r="EP94" i="8" s="1"/>
  <c r="AQ94" i="8" s="1"/>
  <c r="AU90" i="9" s="1"/>
  <c r="BX94" i="8"/>
  <c r="DG94" i="8" s="1"/>
  <c r="EO94" i="8" s="1"/>
  <c r="AP94" i="8" s="1"/>
  <c r="AT90" i="9" s="1"/>
  <c r="BW94" i="8"/>
  <c r="DF94" i="8" s="1"/>
  <c r="BV94" i="8"/>
  <c r="DE94" i="8" s="1"/>
  <c r="EM94" i="8" s="1"/>
  <c r="AN94" i="8" s="1"/>
  <c r="AR90" i="9" s="1"/>
  <c r="HB93" i="8"/>
  <c r="CW93" i="8"/>
  <c r="EF93" i="8" s="1"/>
  <c r="FN93" i="8" s="1"/>
  <c r="BO93" i="8" s="1"/>
  <c r="CV93" i="8"/>
  <c r="EE93" i="8" s="1"/>
  <c r="FM93" i="8" s="1"/>
  <c r="BN93" i="8" s="1"/>
  <c r="CU93" i="8"/>
  <c r="ED93" i="8" s="1"/>
  <c r="FL93" i="8" s="1"/>
  <c r="BM93" i="8" s="1"/>
  <c r="CT93" i="8"/>
  <c r="EC93" i="8" s="1"/>
  <c r="FK93" i="8" s="1"/>
  <c r="BL93" i="8" s="1"/>
  <c r="CS93" i="8"/>
  <c r="EB93" i="8" s="1"/>
  <c r="FJ93" i="8" s="1"/>
  <c r="BK93" i="8" s="1"/>
  <c r="CR93" i="8"/>
  <c r="EA93" i="8" s="1"/>
  <c r="FI93" i="8" s="1"/>
  <c r="CQ93" i="8"/>
  <c r="DZ93" i="8" s="1"/>
  <c r="FH93" i="8" s="1"/>
  <c r="BI93" i="8" s="1"/>
  <c r="CP93" i="8"/>
  <c r="DY93" i="8" s="1"/>
  <c r="FG93" i="8" s="1"/>
  <c r="BH93" i="8" s="1"/>
  <c r="CO93" i="8"/>
  <c r="DX93" i="8" s="1"/>
  <c r="FF93" i="8" s="1"/>
  <c r="BG93" i="8" s="1"/>
  <c r="CN93" i="8"/>
  <c r="DW93" i="8" s="1"/>
  <c r="FE93" i="8" s="1"/>
  <c r="BF93" i="8" s="1"/>
  <c r="BJ89" i="9" s="1"/>
  <c r="CM93" i="8"/>
  <c r="DV93" i="8" s="1"/>
  <c r="FD93" i="8" s="1"/>
  <c r="CL93" i="8"/>
  <c r="DU93" i="8" s="1"/>
  <c r="FC93" i="8" s="1"/>
  <c r="BD93" i="8" s="1"/>
  <c r="BH89" i="9" s="1"/>
  <c r="CK93" i="8"/>
  <c r="DT93" i="8" s="1"/>
  <c r="FB93" i="8" s="1"/>
  <c r="CJ93" i="8"/>
  <c r="DS93" i="8" s="1"/>
  <c r="FA93" i="8" s="1"/>
  <c r="BB93" i="8" s="1"/>
  <c r="BF89" i="9" s="1"/>
  <c r="CI93" i="8"/>
  <c r="DR93" i="8" s="1"/>
  <c r="EZ93" i="8" s="1"/>
  <c r="BA93" i="8" s="1"/>
  <c r="BE89" i="9" s="1"/>
  <c r="CH93" i="8"/>
  <c r="DQ93" i="8" s="1"/>
  <c r="EY93" i="8" s="1"/>
  <c r="AZ93" i="8" s="1"/>
  <c r="BD89" i="9" s="1"/>
  <c r="CG93" i="8"/>
  <c r="DP93" i="8" s="1"/>
  <c r="EX93" i="8" s="1"/>
  <c r="AY93" i="8" s="1"/>
  <c r="BC89" i="9" s="1"/>
  <c r="CF93" i="8"/>
  <c r="DO93" i="8" s="1"/>
  <c r="EW93" i="8" s="1"/>
  <c r="CE93" i="8"/>
  <c r="DN93" i="8" s="1"/>
  <c r="EV93" i="8" s="1"/>
  <c r="AW93" i="8" s="1"/>
  <c r="BA89" i="9" s="1"/>
  <c r="CD93" i="8"/>
  <c r="DM93" i="8" s="1"/>
  <c r="EU93" i="8" s="1"/>
  <c r="AV93" i="8" s="1"/>
  <c r="AZ89" i="9" s="1"/>
  <c r="CC93" i="8"/>
  <c r="DL93" i="8" s="1"/>
  <c r="ET93" i="8" s="1"/>
  <c r="CB93" i="8"/>
  <c r="DK93" i="8" s="1"/>
  <c r="ES93" i="8" s="1"/>
  <c r="AT93" i="8" s="1"/>
  <c r="AX89" i="9" s="1"/>
  <c r="CA93" i="8"/>
  <c r="DJ93" i="8" s="1"/>
  <c r="ER93" i="8" s="1"/>
  <c r="AS93" i="8" s="1"/>
  <c r="AW89" i="9" s="1"/>
  <c r="BZ93" i="8"/>
  <c r="DI93" i="8" s="1"/>
  <c r="EQ93" i="8" s="1"/>
  <c r="AR93" i="8" s="1"/>
  <c r="AV89" i="9" s="1"/>
  <c r="BY93" i="8"/>
  <c r="DH93" i="8" s="1"/>
  <c r="EP93" i="8" s="1"/>
  <c r="AQ93" i="8" s="1"/>
  <c r="AU89" i="9" s="1"/>
  <c r="BX93" i="8"/>
  <c r="BW93" i="8"/>
  <c r="DF93" i="8" s="1"/>
  <c r="EN93" i="8" s="1"/>
  <c r="AO93" i="8" s="1"/>
  <c r="AS89" i="9" s="1"/>
  <c r="BV93" i="8"/>
  <c r="HB92" i="8"/>
  <c r="CW92" i="8"/>
  <c r="EF92" i="8" s="1"/>
  <c r="FN92" i="8" s="1"/>
  <c r="BO92" i="8" s="1"/>
  <c r="CV92" i="8"/>
  <c r="EE92" i="8" s="1"/>
  <c r="FM92" i="8" s="1"/>
  <c r="BN92" i="8" s="1"/>
  <c r="CU92" i="8"/>
  <c r="ED92" i="8" s="1"/>
  <c r="FL92" i="8" s="1"/>
  <c r="BM92" i="8" s="1"/>
  <c r="CT92" i="8"/>
  <c r="EC92" i="8" s="1"/>
  <c r="FK92" i="8"/>
  <c r="CS92" i="8"/>
  <c r="EB92" i="8" s="1"/>
  <c r="FJ92" i="8" s="1"/>
  <c r="BK92" i="8" s="1"/>
  <c r="CR92" i="8"/>
  <c r="EA92" i="8"/>
  <c r="FI92" i="8" s="1"/>
  <c r="BJ92" i="8" s="1"/>
  <c r="CQ92" i="8"/>
  <c r="DZ92" i="8" s="1"/>
  <c r="FH92" i="8" s="1"/>
  <c r="BI92" i="8" s="1"/>
  <c r="CP92" i="8"/>
  <c r="DY92" i="8" s="1"/>
  <c r="FG92" i="8" s="1"/>
  <c r="BH92" i="8" s="1"/>
  <c r="CO92" i="8"/>
  <c r="DX92" i="8" s="1"/>
  <c r="FF92" i="8" s="1"/>
  <c r="BG92" i="8" s="1"/>
  <c r="CN92" i="8"/>
  <c r="DW92" i="8" s="1"/>
  <c r="FE92" i="8" s="1"/>
  <c r="BF92" i="8" s="1"/>
  <c r="BJ88" i="9" s="1"/>
  <c r="CM92" i="8"/>
  <c r="DV92" i="8" s="1"/>
  <c r="FD92" i="8" s="1"/>
  <c r="CL92" i="8"/>
  <c r="DU92" i="8" s="1"/>
  <c r="FC92" i="8" s="1"/>
  <c r="BD92" i="8" s="1"/>
  <c r="BH88" i="9" s="1"/>
  <c r="CK92" i="8"/>
  <c r="DT92" i="8" s="1"/>
  <c r="FB92" i="8" s="1"/>
  <c r="BC92" i="8" s="1"/>
  <c r="BG88" i="9" s="1"/>
  <c r="CJ92" i="8"/>
  <c r="DS92" i="8" s="1"/>
  <c r="FA92" i="8" s="1"/>
  <c r="BB92" i="8" s="1"/>
  <c r="BF88" i="9" s="1"/>
  <c r="CI92" i="8"/>
  <c r="DR92" i="8" s="1"/>
  <c r="EZ92" i="8" s="1"/>
  <c r="BA92" i="8" s="1"/>
  <c r="BE88" i="9" s="1"/>
  <c r="CH92" i="8"/>
  <c r="DQ92" i="8" s="1"/>
  <c r="EY92" i="8" s="1"/>
  <c r="AZ92" i="8" s="1"/>
  <c r="BD88" i="9" s="1"/>
  <c r="CG92" i="8"/>
  <c r="DP92" i="8" s="1"/>
  <c r="EX92" i="8" s="1"/>
  <c r="AY92" i="8" s="1"/>
  <c r="BC88" i="9" s="1"/>
  <c r="CF92" i="8"/>
  <c r="DO92" i="8" s="1"/>
  <c r="EW92" i="8" s="1"/>
  <c r="AX92" i="8" s="1"/>
  <c r="BB88" i="9" s="1"/>
  <c r="CE92" i="8"/>
  <c r="DN92" i="8" s="1"/>
  <c r="EV92" i="8" s="1"/>
  <c r="AW92" i="8" s="1"/>
  <c r="BA88" i="9" s="1"/>
  <c r="CD92" i="8"/>
  <c r="DM92" i="8" s="1"/>
  <c r="EU92" i="8" s="1"/>
  <c r="AV92" i="8" s="1"/>
  <c r="AZ88" i="9" s="1"/>
  <c r="CC92" i="8"/>
  <c r="DL92" i="8" s="1"/>
  <c r="ET92" i="8" s="1"/>
  <c r="AU92" i="8" s="1"/>
  <c r="AY88" i="9" s="1"/>
  <c r="CB92" i="8"/>
  <c r="DK92" i="8" s="1"/>
  <c r="ES92" i="8" s="1"/>
  <c r="AT92" i="8" s="1"/>
  <c r="AX88" i="9" s="1"/>
  <c r="CA92" i="8"/>
  <c r="BZ92" i="8"/>
  <c r="DI92" i="8" s="1"/>
  <c r="BY92" i="8"/>
  <c r="DH92" i="8" s="1"/>
  <c r="EP92" i="8" s="1"/>
  <c r="AQ92" i="8" s="1"/>
  <c r="AU88" i="9" s="1"/>
  <c r="BX92" i="8"/>
  <c r="DG92" i="8" s="1"/>
  <c r="EO92" i="8" s="1"/>
  <c r="AP92" i="8" s="1"/>
  <c r="AT88" i="9" s="1"/>
  <c r="BW92" i="8"/>
  <c r="DF92" i="8" s="1"/>
  <c r="EN92" i="8" s="1"/>
  <c r="AO92" i="8" s="1"/>
  <c r="AS88" i="9" s="1"/>
  <c r="BV92" i="8"/>
  <c r="DE92" i="8" s="1"/>
  <c r="EM92" i="8" s="1"/>
  <c r="AN92" i="8" s="1"/>
  <c r="AR88" i="9" s="1"/>
  <c r="HB91" i="8"/>
  <c r="CW91" i="8"/>
  <c r="EF91" i="8"/>
  <c r="FN91" i="8" s="1"/>
  <c r="BO91" i="8" s="1"/>
  <c r="CV91" i="8"/>
  <c r="EE91" i="8" s="1"/>
  <c r="FM91" i="8" s="1"/>
  <c r="BN91" i="8" s="1"/>
  <c r="CU91" i="8"/>
  <c r="ED91" i="8" s="1"/>
  <c r="FL91" i="8" s="1"/>
  <c r="BM91" i="8" s="1"/>
  <c r="CT91" i="8"/>
  <c r="EC91" i="8" s="1"/>
  <c r="FK91" i="8" s="1"/>
  <c r="BL91" i="8" s="1"/>
  <c r="CS91" i="8"/>
  <c r="EB91" i="8" s="1"/>
  <c r="FJ91" i="8" s="1"/>
  <c r="BK91" i="8" s="1"/>
  <c r="CR91" i="8"/>
  <c r="EA91" i="8" s="1"/>
  <c r="FI91" i="8" s="1"/>
  <c r="BJ91" i="8" s="1"/>
  <c r="CQ91" i="8"/>
  <c r="DZ91" i="8" s="1"/>
  <c r="FH91" i="8" s="1"/>
  <c r="BI91" i="8" s="1"/>
  <c r="CP91" i="8"/>
  <c r="DY91" i="8" s="1"/>
  <c r="FG91" i="8" s="1"/>
  <c r="BH91" i="8" s="1"/>
  <c r="CO91" i="8"/>
  <c r="DX91" i="8" s="1"/>
  <c r="FF91" i="8" s="1"/>
  <c r="BG91" i="8" s="1"/>
  <c r="CN91" i="8"/>
  <c r="DW91" i="8" s="1"/>
  <c r="FE91" i="8" s="1"/>
  <c r="BF91" i="8" s="1"/>
  <c r="BJ87" i="9" s="1"/>
  <c r="CM91" i="8"/>
  <c r="DV91" i="8" s="1"/>
  <c r="FD91" i="8" s="1"/>
  <c r="BE91" i="8" s="1"/>
  <c r="BI87" i="9" s="1"/>
  <c r="CL91" i="8"/>
  <c r="DU91" i="8" s="1"/>
  <c r="FC91" i="8" s="1"/>
  <c r="BD91" i="8" s="1"/>
  <c r="BH87" i="9" s="1"/>
  <c r="CK91" i="8"/>
  <c r="DT91" i="8" s="1"/>
  <c r="FB91" i="8" s="1"/>
  <c r="BC91" i="8" s="1"/>
  <c r="BG87" i="9" s="1"/>
  <c r="CJ91" i="8"/>
  <c r="DS91" i="8" s="1"/>
  <c r="FA91" i="8" s="1"/>
  <c r="BB91" i="8" s="1"/>
  <c r="BF87" i="9" s="1"/>
  <c r="CI91" i="8"/>
  <c r="DR91" i="8" s="1"/>
  <c r="EZ91" i="8" s="1"/>
  <c r="BA91" i="8" s="1"/>
  <c r="BE87" i="9" s="1"/>
  <c r="CH91" i="8"/>
  <c r="DQ91" i="8" s="1"/>
  <c r="EY91" i="8" s="1"/>
  <c r="AZ91" i="8" s="1"/>
  <c r="BD87" i="9" s="1"/>
  <c r="CG91" i="8"/>
  <c r="DP91" i="8" s="1"/>
  <c r="EX91" i="8" s="1"/>
  <c r="AY91" i="8" s="1"/>
  <c r="BC87" i="9" s="1"/>
  <c r="CF91" i="8"/>
  <c r="DO91" i="8" s="1"/>
  <c r="EW91" i="8" s="1"/>
  <c r="AX91" i="8" s="1"/>
  <c r="BB87" i="9" s="1"/>
  <c r="CE91" i="8"/>
  <c r="DN91" i="8" s="1"/>
  <c r="EV91" i="8" s="1"/>
  <c r="AW91" i="8" s="1"/>
  <c r="BA87" i="9" s="1"/>
  <c r="CD91" i="8"/>
  <c r="CC91" i="8"/>
  <c r="DL91" i="8" s="1"/>
  <c r="ET91" i="8" s="1"/>
  <c r="AU91" i="8" s="1"/>
  <c r="AY87" i="9" s="1"/>
  <c r="CB91" i="8"/>
  <c r="DK91" i="8" s="1"/>
  <c r="ES91" i="8" s="1"/>
  <c r="AT91" i="8" s="1"/>
  <c r="AX87" i="9" s="1"/>
  <c r="CA91" i="8"/>
  <c r="DJ91" i="8" s="1"/>
  <c r="ER91" i="8" s="1"/>
  <c r="AS91" i="8" s="1"/>
  <c r="AW87" i="9" s="1"/>
  <c r="BZ91" i="8"/>
  <c r="DI91" i="8" s="1"/>
  <c r="EQ91" i="8" s="1"/>
  <c r="AR91" i="8" s="1"/>
  <c r="AV87" i="9" s="1"/>
  <c r="BY91" i="8"/>
  <c r="DH91" i="8" s="1"/>
  <c r="EP91" i="8" s="1"/>
  <c r="AQ91" i="8" s="1"/>
  <c r="AU87" i="9" s="1"/>
  <c r="BX91" i="8"/>
  <c r="DG91" i="8" s="1"/>
  <c r="EO91" i="8" s="1"/>
  <c r="AP91" i="8" s="1"/>
  <c r="AT87" i="9" s="1"/>
  <c r="BW91" i="8"/>
  <c r="DF91" i="8" s="1"/>
  <c r="EN91" i="8" s="1"/>
  <c r="AO91" i="8" s="1"/>
  <c r="AS87" i="9" s="1"/>
  <c r="BV91" i="8"/>
  <c r="DE91" i="8" s="1"/>
  <c r="EM91" i="8" s="1"/>
  <c r="HB90" i="8"/>
  <c r="CW90" i="8"/>
  <c r="EF90" i="8" s="1"/>
  <c r="FN90" i="8" s="1"/>
  <c r="BO90" i="8" s="1"/>
  <c r="CV90" i="8"/>
  <c r="EE90" i="8" s="1"/>
  <c r="FM90" i="8" s="1"/>
  <c r="BN90" i="8" s="1"/>
  <c r="CU90" i="8"/>
  <c r="ED90" i="8" s="1"/>
  <c r="FL90" i="8" s="1"/>
  <c r="BM90" i="8" s="1"/>
  <c r="CT90" i="8"/>
  <c r="EC90" i="8" s="1"/>
  <c r="FK90" i="8" s="1"/>
  <c r="BL90" i="8" s="1"/>
  <c r="CS90" i="8"/>
  <c r="EB90" i="8" s="1"/>
  <c r="FJ90" i="8" s="1"/>
  <c r="CR90" i="8"/>
  <c r="EA90" i="8" s="1"/>
  <c r="FI90" i="8" s="1"/>
  <c r="BJ90" i="8" s="1"/>
  <c r="CQ90" i="8"/>
  <c r="DZ90" i="8" s="1"/>
  <c r="FH90" i="8" s="1"/>
  <c r="BI90" i="8" s="1"/>
  <c r="CP90" i="8"/>
  <c r="DY90" i="8" s="1"/>
  <c r="FG90" i="8" s="1"/>
  <c r="CO90" i="8"/>
  <c r="DX90" i="8" s="1"/>
  <c r="FF90" i="8" s="1"/>
  <c r="BG90" i="8" s="1"/>
  <c r="CN90" i="8"/>
  <c r="DW90" i="8" s="1"/>
  <c r="FE90" i="8" s="1"/>
  <c r="BF90" i="8" s="1"/>
  <c r="BJ86" i="9" s="1"/>
  <c r="CM90" i="8"/>
  <c r="DV90" i="8" s="1"/>
  <c r="FD90" i="8" s="1"/>
  <c r="BE90" i="8" s="1"/>
  <c r="BI86" i="9" s="1"/>
  <c r="CL90" i="8"/>
  <c r="DU90" i="8" s="1"/>
  <c r="FC90" i="8" s="1"/>
  <c r="BD90" i="8" s="1"/>
  <c r="BH86" i="9" s="1"/>
  <c r="CK90" i="8"/>
  <c r="DT90" i="8" s="1"/>
  <c r="FB90" i="8" s="1"/>
  <c r="BC90" i="8" s="1"/>
  <c r="BG86" i="9" s="1"/>
  <c r="CJ90" i="8"/>
  <c r="DS90" i="8" s="1"/>
  <c r="FA90" i="8" s="1"/>
  <c r="CI90" i="8"/>
  <c r="DR90" i="8" s="1"/>
  <c r="EZ90" i="8" s="1"/>
  <c r="BA90" i="8" s="1"/>
  <c r="BE86" i="9" s="1"/>
  <c r="CH90" i="8"/>
  <c r="DQ90" i="8" s="1"/>
  <c r="EY90" i="8" s="1"/>
  <c r="AZ90" i="8" s="1"/>
  <c r="BD86" i="9" s="1"/>
  <c r="CG90" i="8"/>
  <c r="DP90" i="8" s="1"/>
  <c r="EX90" i="8" s="1"/>
  <c r="AY90" i="8" s="1"/>
  <c r="BC86" i="9" s="1"/>
  <c r="CF90" i="8"/>
  <c r="DO90" i="8" s="1"/>
  <c r="EW90" i="8" s="1"/>
  <c r="AX90" i="8" s="1"/>
  <c r="BB86" i="9" s="1"/>
  <c r="CE90" i="8"/>
  <c r="DN90" i="8" s="1"/>
  <c r="EV90" i="8" s="1"/>
  <c r="AW90" i="8" s="1"/>
  <c r="BA86" i="9" s="1"/>
  <c r="CD90" i="8"/>
  <c r="CC90" i="8"/>
  <c r="DL90" i="8" s="1"/>
  <c r="ET90" i="8" s="1"/>
  <c r="AU90" i="8" s="1"/>
  <c r="AY86" i="9" s="1"/>
  <c r="CB90" i="8"/>
  <c r="DK90" i="8" s="1"/>
  <c r="ES90" i="8" s="1"/>
  <c r="AT90" i="8" s="1"/>
  <c r="AX86" i="9" s="1"/>
  <c r="CA90" i="8"/>
  <c r="DJ90" i="8" s="1"/>
  <c r="ER90" i="8" s="1"/>
  <c r="AS90" i="8" s="1"/>
  <c r="AW86" i="9" s="1"/>
  <c r="BZ90" i="8"/>
  <c r="DI90" i="8" s="1"/>
  <c r="EQ90" i="8" s="1"/>
  <c r="AR90" i="8" s="1"/>
  <c r="AV86" i="9" s="1"/>
  <c r="BY90" i="8"/>
  <c r="DH90" i="8" s="1"/>
  <c r="EP90" i="8" s="1"/>
  <c r="AQ90" i="8" s="1"/>
  <c r="AU86" i="9" s="1"/>
  <c r="BX90" i="8"/>
  <c r="DG90" i="8" s="1"/>
  <c r="EO90" i="8" s="1"/>
  <c r="AP90" i="8" s="1"/>
  <c r="AT86" i="9" s="1"/>
  <c r="BW90" i="8"/>
  <c r="DF90" i="8" s="1"/>
  <c r="BV90" i="8"/>
  <c r="HB89" i="8"/>
  <c r="CW89" i="8"/>
  <c r="EF89" i="8" s="1"/>
  <c r="FN89" i="8" s="1"/>
  <c r="BO89" i="8" s="1"/>
  <c r="CV89" i="8"/>
  <c r="EE89" i="8" s="1"/>
  <c r="FM89" i="8" s="1"/>
  <c r="CU89" i="8"/>
  <c r="ED89" i="8" s="1"/>
  <c r="FL89" i="8" s="1"/>
  <c r="BM89" i="8" s="1"/>
  <c r="CT89" i="8"/>
  <c r="EC89" i="8" s="1"/>
  <c r="FK89" i="8" s="1"/>
  <c r="BL89" i="8" s="1"/>
  <c r="CS89" i="8"/>
  <c r="EB89" i="8" s="1"/>
  <c r="FJ89" i="8" s="1"/>
  <c r="CR89" i="8"/>
  <c r="EA89" i="8" s="1"/>
  <c r="FI89" i="8" s="1"/>
  <c r="BJ89" i="8" s="1"/>
  <c r="CQ89" i="8"/>
  <c r="DZ89" i="8" s="1"/>
  <c r="FH89" i="8" s="1"/>
  <c r="BI89" i="8" s="1"/>
  <c r="CP89" i="8"/>
  <c r="DY89" i="8" s="1"/>
  <c r="FG89" i="8" s="1"/>
  <c r="BH89" i="8" s="1"/>
  <c r="CO89" i="8"/>
  <c r="DX89" i="8" s="1"/>
  <c r="FF89" i="8" s="1"/>
  <c r="BG89" i="8" s="1"/>
  <c r="CN89" i="8"/>
  <c r="DW89" i="8" s="1"/>
  <c r="FE89" i="8" s="1"/>
  <c r="BF89" i="8" s="1"/>
  <c r="BJ85" i="9" s="1"/>
  <c r="CM89" i="8"/>
  <c r="DV89" i="8" s="1"/>
  <c r="FD89" i="8" s="1"/>
  <c r="BE89" i="8" s="1"/>
  <c r="BI85" i="9" s="1"/>
  <c r="CL89" i="8"/>
  <c r="DU89" i="8" s="1"/>
  <c r="FC89" i="8" s="1"/>
  <c r="BD89" i="8" s="1"/>
  <c r="BH85" i="9" s="1"/>
  <c r="CK89" i="8"/>
  <c r="DT89" i="8" s="1"/>
  <c r="FB89" i="8" s="1"/>
  <c r="BC89" i="8" s="1"/>
  <c r="BG85" i="9" s="1"/>
  <c r="CJ89" i="8"/>
  <c r="DS89" i="8" s="1"/>
  <c r="FA89" i="8" s="1"/>
  <c r="BB89" i="8" s="1"/>
  <c r="BF85" i="9" s="1"/>
  <c r="CI89" i="8"/>
  <c r="DR89" i="8" s="1"/>
  <c r="EZ89" i="8" s="1"/>
  <c r="BA89" i="8" s="1"/>
  <c r="BE85" i="9" s="1"/>
  <c r="CH89" i="8"/>
  <c r="DQ89" i="8" s="1"/>
  <c r="EY89" i="8" s="1"/>
  <c r="AZ89" i="8" s="1"/>
  <c r="BD85" i="9" s="1"/>
  <c r="CG89" i="8"/>
  <c r="DP89" i="8" s="1"/>
  <c r="EX89" i="8" s="1"/>
  <c r="AY89" i="8" s="1"/>
  <c r="BC85" i="9" s="1"/>
  <c r="CF89" i="8"/>
  <c r="DO89" i="8" s="1"/>
  <c r="EW89" i="8" s="1"/>
  <c r="CE89" i="8"/>
  <c r="DN89" i="8" s="1"/>
  <c r="EV89" i="8" s="1"/>
  <c r="AW89" i="8" s="1"/>
  <c r="BA85" i="9" s="1"/>
  <c r="CD89" i="8"/>
  <c r="DM89" i="8" s="1"/>
  <c r="EU89" i="8" s="1"/>
  <c r="AV89" i="8" s="1"/>
  <c r="AZ85" i="9" s="1"/>
  <c r="CC89" i="8"/>
  <c r="DL89" i="8" s="1"/>
  <c r="ET89" i="8" s="1"/>
  <c r="AU89" i="8" s="1"/>
  <c r="AY85" i="9" s="1"/>
  <c r="CB89" i="8"/>
  <c r="DK89" i="8" s="1"/>
  <c r="ES89" i="8" s="1"/>
  <c r="AT89" i="8" s="1"/>
  <c r="AX85" i="9" s="1"/>
  <c r="CA89" i="8"/>
  <c r="DJ89" i="8" s="1"/>
  <c r="ER89" i="8" s="1"/>
  <c r="AS89" i="8" s="1"/>
  <c r="AW85" i="9" s="1"/>
  <c r="BZ89" i="8"/>
  <c r="DI89" i="8" s="1"/>
  <c r="EQ89" i="8" s="1"/>
  <c r="AR89" i="8" s="1"/>
  <c r="AV85" i="9" s="1"/>
  <c r="BY89" i="8"/>
  <c r="DH89" i="8" s="1"/>
  <c r="EP89" i="8" s="1"/>
  <c r="AQ89" i="8" s="1"/>
  <c r="AU85" i="9" s="1"/>
  <c r="BX89" i="8"/>
  <c r="DG89" i="8" s="1"/>
  <c r="EO89" i="8" s="1"/>
  <c r="AP89" i="8" s="1"/>
  <c r="AT85" i="9" s="1"/>
  <c r="BW89" i="8"/>
  <c r="BV89" i="8"/>
  <c r="DE89" i="8" s="1"/>
  <c r="HB88" i="8"/>
  <c r="CW88" i="8"/>
  <c r="EF88" i="8" s="1"/>
  <c r="FN88" i="8" s="1"/>
  <c r="BO88" i="8" s="1"/>
  <c r="CV88" i="8"/>
  <c r="EE88" i="8" s="1"/>
  <c r="FM88" i="8" s="1"/>
  <c r="BN88" i="8" s="1"/>
  <c r="CU88" i="8"/>
  <c r="ED88" i="8" s="1"/>
  <c r="FL88" i="8" s="1"/>
  <c r="BM88" i="8" s="1"/>
  <c r="CT88" i="8"/>
  <c r="EC88" i="8" s="1"/>
  <c r="FK88" i="8" s="1"/>
  <c r="BL88" i="8" s="1"/>
  <c r="CS88" i="8"/>
  <c r="EB88" i="8" s="1"/>
  <c r="FJ88" i="8" s="1"/>
  <c r="BK88" i="8" s="1"/>
  <c r="CR88" i="8"/>
  <c r="EA88" i="8" s="1"/>
  <c r="FI88" i="8" s="1"/>
  <c r="BJ88" i="8" s="1"/>
  <c r="CQ88" i="8"/>
  <c r="DZ88" i="8" s="1"/>
  <c r="FH88" i="8" s="1"/>
  <c r="BI88" i="8" s="1"/>
  <c r="CP88" i="8"/>
  <c r="DY88" i="8" s="1"/>
  <c r="FG88" i="8" s="1"/>
  <c r="BH88" i="8" s="1"/>
  <c r="CO88" i="8"/>
  <c r="DX88" i="8" s="1"/>
  <c r="FF88" i="8" s="1"/>
  <c r="BG88" i="8" s="1"/>
  <c r="CN88" i="8"/>
  <c r="DW88" i="8" s="1"/>
  <c r="FE88" i="8" s="1"/>
  <c r="CM88" i="8"/>
  <c r="DV88" i="8" s="1"/>
  <c r="FD88" i="8" s="1"/>
  <c r="BE88" i="8" s="1"/>
  <c r="BI84" i="9" s="1"/>
  <c r="CL88" i="8"/>
  <c r="DU88" i="8" s="1"/>
  <c r="FC88" i="8" s="1"/>
  <c r="BD88" i="8" s="1"/>
  <c r="BH84" i="9" s="1"/>
  <c r="CK88" i="8"/>
  <c r="DT88" i="8" s="1"/>
  <c r="FB88" i="8" s="1"/>
  <c r="BC88" i="8" s="1"/>
  <c r="BG84" i="9" s="1"/>
  <c r="CJ88" i="8"/>
  <c r="DS88" i="8" s="1"/>
  <c r="FA88" i="8" s="1"/>
  <c r="CI88" i="8"/>
  <c r="DR88" i="8" s="1"/>
  <c r="EZ88" i="8" s="1"/>
  <c r="BA88" i="8" s="1"/>
  <c r="BE84" i="9" s="1"/>
  <c r="CH88" i="8"/>
  <c r="DQ88" i="8" s="1"/>
  <c r="EY88" i="8" s="1"/>
  <c r="AZ88" i="8" s="1"/>
  <c r="BD84" i="9" s="1"/>
  <c r="CG88" i="8"/>
  <c r="DP88" i="8" s="1"/>
  <c r="EX88" i="8" s="1"/>
  <c r="AY88" i="8" s="1"/>
  <c r="BC84" i="9" s="1"/>
  <c r="CF88" i="8"/>
  <c r="DO88" i="8" s="1"/>
  <c r="EW88" i="8" s="1"/>
  <c r="CE88" i="8"/>
  <c r="DN88" i="8" s="1"/>
  <c r="EV88" i="8" s="1"/>
  <c r="CD88" i="8"/>
  <c r="DM88" i="8" s="1"/>
  <c r="EU88" i="8" s="1"/>
  <c r="AV88" i="8" s="1"/>
  <c r="AZ84" i="9" s="1"/>
  <c r="CC88" i="8"/>
  <c r="DL88" i="8" s="1"/>
  <c r="ET88" i="8" s="1"/>
  <c r="AU88" i="8" s="1"/>
  <c r="AY84" i="9" s="1"/>
  <c r="CB88" i="8"/>
  <c r="DK88" i="8" s="1"/>
  <c r="ES88" i="8" s="1"/>
  <c r="AT88" i="8" s="1"/>
  <c r="AX84" i="9" s="1"/>
  <c r="CA88" i="8"/>
  <c r="DJ88" i="8" s="1"/>
  <c r="ER88" i="8" s="1"/>
  <c r="AS88" i="8" s="1"/>
  <c r="AW84" i="9" s="1"/>
  <c r="BZ88" i="8"/>
  <c r="DI88" i="8" s="1"/>
  <c r="EQ88" i="8" s="1"/>
  <c r="AR88" i="8" s="1"/>
  <c r="AV84" i="9" s="1"/>
  <c r="BY88" i="8"/>
  <c r="DH88" i="8" s="1"/>
  <c r="EP88" i="8" s="1"/>
  <c r="AQ88" i="8" s="1"/>
  <c r="AU84" i="9" s="1"/>
  <c r="BX88" i="8"/>
  <c r="BW88" i="8"/>
  <c r="DF88" i="8" s="1"/>
  <c r="EN88" i="8" s="1"/>
  <c r="AO88" i="8" s="1"/>
  <c r="AS84" i="9" s="1"/>
  <c r="BV88" i="8"/>
  <c r="DE88" i="8" s="1"/>
  <c r="EM88" i="8" s="1"/>
  <c r="AN88" i="8" s="1"/>
  <c r="AR84" i="9" s="1"/>
  <c r="HB87" i="8"/>
  <c r="CW87" i="8"/>
  <c r="EF87" i="8" s="1"/>
  <c r="FN87" i="8" s="1"/>
  <c r="BO87" i="8" s="1"/>
  <c r="CV87" i="8"/>
  <c r="EE87" i="8" s="1"/>
  <c r="FM87" i="8" s="1"/>
  <c r="BN87" i="8" s="1"/>
  <c r="CU87" i="8"/>
  <c r="ED87" i="8" s="1"/>
  <c r="FL87" i="8" s="1"/>
  <c r="BM87" i="8" s="1"/>
  <c r="CT87" i="8"/>
  <c r="EC87" i="8" s="1"/>
  <c r="FK87" i="8" s="1"/>
  <c r="BL87" i="8" s="1"/>
  <c r="CS87" i="8"/>
  <c r="EB87" i="8" s="1"/>
  <c r="FJ87" i="8" s="1"/>
  <c r="CR87" i="8"/>
  <c r="EA87" i="8" s="1"/>
  <c r="FI87" i="8" s="1"/>
  <c r="CQ87" i="8"/>
  <c r="DZ87" i="8" s="1"/>
  <c r="FH87" i="8" s="1"/>
  <c r="CP87" i="8"/>
  <c r="DY87" i="8" s="1"/>
  <c r="FG87" i="8" s="1"/>
  <c r="BH87" i="8" s="1"/>
  <c r="CO87" i="8"/>
  <c r="DX87" i="8" s="1"/>
  <c r="FF87" i="8" s="1"/>
  <c r="BG87" i="8" s="1"/>
  <c r="CN87" i="8"/>
  <c r="DW87" i="8" s="1"/>
  <c r="FE87" i="8" s="1"/>
  <c r="BF87" i="8" s="1"/>
  <c r="BJ83" i="9" s="1"/>
  <c r="CM87" i="8"/>
  <c r="DV87" i="8" s="1"/>
  <c r="FD87" i="8" s="1"/>
  <c r="BE87" i="8" s="1"/>
  <c r="BI83" i="9" s="1"/>
  <c r="CL87" i="8"/>
  <c r="DU87" i="8" s="1"/>
  <c r="FC87" i="8" s="1"/>
  <c r="BD87" i="8" s="1"/>
  <c r="BH83" i="9" s="1"/>
  <c r="CK87" i="8"/>
  <c r="DT87" i="8" s="1"/>
  <c r="FB87" i="8" s="1"/>
  <c r="CJ87" i="8"/>
  <c r="DS87" i="8" s="1"/>
  <c r="FA87" i="8" s="1"/>
  <c r="BB87" i="8" s="1"/>
  <c r="BF83" i="9" s="1"/>
  <c r="CI87" i="8"/>
  <c r="DR87" i="8" s="1"/>
  <c r="EZ87" i="8" s="1"/>
  <c r="BA87" i="8" s="1"/>
  <c r="BE83" i="9" s="1"/>
  <c r="CH87" i="8"/>
  <c r="DQ87" i="8" s="1"/>
  <c r="EY87" i="8" s="1"/>
  <c r="AZ87" i="8" s="1"/>
  <c r="BD83" i="9" s="1"/>
  <c r="CG87" i="8"/>
  <c r="DP87" i="8" s="1"/>
  <c r="EX87" i="8" s="1"/>
  <c r="AY87" i="8" s="1"/>
  <c r="BC83" i="9" s="1"/>
  <c r="CF87" i="8"/>
  <c r="DO87" i="8" s="1"/>
  <c r="EW87" i="8" s="1"/>
  <c r="AX87" i="8" s="1"/>
  <c r="BB83" i="9" s="1"/>
  <c r="CE87" i="8"/>
  <c r="DN87" i="8" s="1"/>
  <c r="EV87" i="8" s="1"/>
  <c r="AW87" i="8" s="1"/>
  <c r="BA83" i="9" s="1"/>
  <c r="CD87" i="8"/>
  <c r="DM87" i="8" s="1"/>
  <c r="EU87" i="8" s="1"/>
  <c r="AV87" i="8" s="1"/>
  <c r="AZ83" i="9" s="1"/>
  <c r="CC87" i="8"/>
  <c r="DL87" i="8" s="1"/>
  <c r="ET87" i="8" s="1"/>
  <c r="AU87" i="8" s="1"/>
  <c r="AY83" i="9" s="1"/>
  <c r="CB87" i="8"/>
  <c r="DK87" i="8" s="1"/>
  <c r="ES87" i="8" s="1"/>
  <c r="AT87" i="8" s="1"/>
  <c r="AX83" i="9" s="1"/>
  <c r="CA87" i="8"/>
  <c r="DJ87" i="8" s="1"/>
  <c r="ER87" i="8" s="1"/>
  <c r="AS87" i="8" s="1"/>
  <c r="AW83" i="9" s="1"/>
  <c r="BZ87" i="8"/>
  <c r="DI87" i="8" s="1"/>
  <c r="EQ87" i="8" s="1"/>
  <c r="AR87" i="8" s="1"/>
  <c r="AV83" i="9" s="1"/>
  <c r="BY87" i="8"/>
  <c r="DH87" i="8" s="1"/>
  <c r="EP87" i="8" s="1"/>
  <c r="AQ87" i="8" s="1"/>
  <c r="AU83" i="9" s="1"/>
  <c r="BX87" i="8"/>
  <c r="DG87" i="8" s="1"/>
  <c r="EO87" i="8" s="1"/>
  <c r="AP87" i="8" s="1"/>
  <c r="AT83" i="9" s="1"/>
  <c r="BW87" i="8"/>
  <c r="DF87" i="8" s="1"/>
  <c r="EN87" i="8" s="1"/>
  <c r="AO87" i="8" s="1"/>
  <c r="AS83" i="9" s="1"/>
  <c r="BV87" i="8"/>
  <c r="HB86" i="8"/>
  <c r="CW86" i="8"/>
  <c r="EF86" i="8" s="1"/>
  <c r="FN86" i="8" s="1"/>
  <c r="BO86" i="8" s="1"/>
  <c r="CV86" i="8"/>
  <c r="EE86" i="8" s="1"/>
  <c r="FM86" i="8" s="1"/>
  <c r="BN86" i="8" s="1"/>
  <c r="CU86" i="8"/>
  <c r="ED86" i="8" s="1"/>
  <c r="FL86" i="8" s="1"/>
  <c r="BM86" i="8" s="1"/>
  <c r="CT86" i="8"/>
  <c r="EC86" i="8" s="1"/>
  <c r="FK86" i="8" s="1"/>
  <c r="BL86" i="8" s="1"/>
  <c r="CS86" i="8"/>
  <c r="EB86" i="8" s="1"/>
  <c r="FJ86" i="8" s="1"/>
  <c r="BK86" i="8" s="1"/>
  <c r="CR86" i="8"/>
  <c r="EA86" i="8" s="1"/>
  <c r="FI86" i="8" s="1"/>
  <c r="BJ86" i="8" s="1"/>
  <c r="CQ86" i="8"/>
  <c r="DZ86" i="8" s="1"/>
  <c r="FH86" i="8" s="1"/>
  <c r="CP86" i="8"/>
  <c r="DY86" i="8" s="1"/>
  <c r="FG86" i="8" s="1"/>
  <c r="BH86" i="8" s="1"/>
  <c r="CO86" i="8"/>
  <c r="DX86" i="8" s="1"/>
  <c r="FF86" i="8" s="1"/>
  <c r="BG86" i="8" s="1"/>
  <c r="CN86" i="8"/>
  <c r="DW86" i="8" s="1"/>
  <c r="FE86" i="8" s="1"/>
  <c r="BF86" i="8" s="1"/>
  <c r="BJ82" i="9" s="1"/>
  <c r="CM86" i="8"/>
  <c r="DV86" i="8" s="1"/>
  <c r="FD86" i="8" s="1"/>
  <c r="CL86" i="8"/>
  <c r="DU86" i="8" s="1"/>
  <c r="FC86" i="8" s="1"/>
  <c r="BD86" i="8" s="1"/>
  <c r="BH82" i="9" s="1"/>
  <c r="CK86" i="8"/>
  <c r="DT86" i="8" s="1"/>
  <c r="FB86" i="8" s="1"/>
  <c r="CJ86" i="8"/>
  <c r="DS86" i="8" s="1"/>
  <c r="FA86" i="8" s="1"/>
  <c r="BB86" i="8" s="1"/>
  <c r="BF82" i="9" s="1"/>
  <c r="CI86" i="8"/>
  <c r="DR86" i="8" s="1"/>
  <c r="EZ86" i="8" s="1"/>
  <c r="CH86" i="8"/>
  <c r="DQ86" i="8" s="1"/>
  <c r="EY86" i="8" s="1"/>
  <c r="AZ86" i="8" s="1"/>
  <c r="BD82" i="9" s="1"/>
  <c r="CG86" i="8"/>
  <c r="DP86" i="8" s="1"/>
  <c r="EX86" i="8" s="1"/>
  <c r="AY86" i="8" s="1"/>
  <c r="BC82" i="9" s="1"/>
  <c r="CF86" i="8"/>
  <c r="DO86" i="8" s="1"/>
  <c r="EW86" i="8" s="1"/>
  <c r="AX86" i="8" s="1"/>
  <c r="BB82" i="9" s="1"/>
  <c r="CE86" i="8"/>
  <c r="DN86" i="8" s="1"/>
  <c r="EV86" i="8" s="1"/>
  <c r="CD86" i="8"/>
  <c r="DM86" i="8" s="1"/>
  <c r="EU86" i="8" s="1"/>
  <c r="AV86" i="8" s="1"/>
  <c r="AZ82" i="9" s="1"/>
  <c r="CC86" i="8"/>
  <c r="DL86" i="8" s="1"/>
  <c r="ET86" i="8" s="1"/>
  <c r="AU86" i="8" s="1"/>
  <c r="AY82" i="9" s="1"/>
  <c r="CB86" i="8"/>
  <c r="CA86" i="8"/>
  <c r="DJ86" i="8" s="1"/>
  <c r="ER86" i="8" s="1"/>
  <c r="AS86" i="8" s="1"/>
  <c r="AW82" i="9" s="1"/>
  <c r="BZ86" i="8"/>
  <c r="DI86" i="8" s="1"/>
  <c r="EQ86" i="8" s="1"/>
  <c r="AR86" i="8" s="1"/>
  <c r="AV82" i="9" s="1"/>
  <c r="BY86" i="8"/>
  <c r="DH86" i="8" s="1"/>
  <c r="EP86" i="8" s="1"/>
  <c r="AQ86" i="8" s="1"/>
  <c r="AU82" i="9" s="1"/>
  <c r="BX86" i="8"/>
  <c r="DG86" i="8" s="1"/>
  <c r="EO86" i="8" s="1"/>
  <c r="AP86" i="8" s="1"/>
  <c r="AT82" i="9" s="1"/>
  <c r="BW86" i="8"/>
  <c r="DF86" i="8" s="1"/>
  <c r="BV86" i="8"/>
  <c r="DE86" i="8" s="1"/>
  <c r="EM86" i="8" s="1"/>
  <c r="AN86" i="8" s="1"/>
  <c r="AR82" i="9" s="1"/>
  <c r="HB85" i="8"/>
  <c r="CW85" i="8"/>
  <c r="EF85" i="8" s="1"/>
  <c r="FN85" i="8" s="1"/>
  <c r="CV85" i="8"/>
  <c r="EE85" i="8" s="1"/>
  <c r="FM85" i="8" s="1"/>
  <c r="BN85" i="8" s="1"/>
  <c r="CU85" i="8"/>
  <c r="ED85" i="8" s="1"/>
  <c r="FL85" i="8" s="1"/>
  <c r="BM85" i="8" s="1"/>
  <c r="CT85" i="8"/>
  <c r="EC85" i="8" s="1"/>
  <c r="FK85" i="8" s="1"/>
  <c r="BL85" i="8" s="1"/>
  <c r="CS85" i="8"/>
  <c r="EB85" i="8" s="1"/>
  <c r="FJ85" i="8" s="1"/>
  <c r="BK85" i="8" s="1"/>
  <c r="CR85" i="8"/>
  <c r="EA85" i="8" s="1"/>
  <c r="FI85" i="8" s="1"/>
  <c r="BJ85" i="8" s="1"/>
  <c r="CQ85" i="8"/>
  <c r="DZ85" i="8" s="1"/>
  <c r="FH85" i="8" s="1"/>
  <c r="BI85" i="8" s="1"/>
  <c r="CP85" i="8"/>
  <c r="DY85" i="8" s="1"/>
  <c r="FG85" i="8" s="1"/>
  <c r="BH85" i="8" s="1"/>
  <c r="CO85" i="8"/>
  <c r="DX85" i="8" s="1"/>
  <c r="FF85" i="8" s="1"/>
  <c r="CN85" i="8"/>
  <c r="DW85" i="8" s="1"/>
  <c r="FE85" i="8" s="1"/>
  <c r="CM85" i="8"/>
  <c r="DV85" i="8" s="1"/>
  <c r="FD85" i="8" s="1"/>
  <c r="BE85" i="8" s="1"/>
  <c r="BI81" i="9" s="1"/>
  <c r="CL85" i="8"/>
  <c r="DU85" i="8" s="1"/>
  <c r="FC85" i="8" s="1"/>
  <c r="BD85" i="8" s="1"/>
  <c r="BH81" i="9" s="1"/>
  <c r="CK85" i="8"/>
  <c r="DT85" i="8" s="1"/>
  <c r="FB85" i="8" s="1"/>
  <c r="BC85" i="8" s="1"/>
  <c r="BG81" i="9" s="1"/>
  <c r="CJ85" i="8"/>
  <c r="DS85" i="8" s="1"/>
  <c r="FA85" i="8" s="1"/>
  <c r="BB85" i="8" s="1"/>
  <c r="BF81" i="9" s="1"/>
  <c r="CI85" i="8"/>
  <c r="DR85" i="8" s="1"/>
  <c r="EZ85" i="8" s="1"/>
  <c r="BA85" i="8" s="1"/>
  <c r="BE81" i="9" s="1"/>
  <c r="CH85" i="8"/>
  <c r="DQ85" i="8" s="1"/>
  <c r="EY85" i="8" s="1"/>
  <c r="AZ85" i="8" s="1"/>
  <c r="BD81" i="9" s="1"/>
  <c r="CG85" i="8"/>
  <c r="DP85" i="8" s="1"/>
  <c r="EX85" i="8" s="1"/>
  <c r="CF85" i="8"/>
  <c r="DO85" i="8" s="1"/>
  <c r="EW85" i="8" s="1"/>
  <c r="AX85" i="8" s="1"/>
  <c r="BB81" i="9" s="1"/>
  <c r="CE85" i="8"/>
  <c r="DN85" i="8" s="1"/>
  <c r="EV85" i="8" s="1"/>
  <c r="AW85" i="8" s="1"/>
  <c r="BA81" i="9" s="1"/>
  <c r="CD85" i="8"/>
  <c r="DM85" i="8" s="1"/>
  <c r="EU85" i="8" s="1"/>
  <c r="CC85" i="8"/>
  <c r="DL85" i="8" s="1"/>
  <c r="ET85" i="8" s="1"/>
  <c r="AU85" i="8" s="1"/>
  <c r="AY81" i="9" s="1"/>
  <c r="CB85" i="8"/>
  <c r="DK85" i="8" s="1"/>
  <c r="ES85" i="8" s="1"/>
  <c r="AT85" i="8" s="1"/>
  <c r="AX81" i="9" s="1"/>
  <c r="CA85" i="8"/>
  <c r="DJ85" i="8" s="1"/>
  <c r="ER85" i="8" s="1"/>
  <c r="AS85" i="8" s="1"/>
  <c r="AW81" i="9" s="1"/>
  <c r="BZ85" i="8"/>
  <c r="DI85" i="8" s="1"/>
  <c r="EQ85" i="8" s="1"/>
  <c r="AR85" i="8" s="1"/>
  <c r="AV81" i="9" s="1"/>
  <c r="BY85" i="8"/>
  <c r="DH85" i="8" s="1"/>
  <c r="EP85" i="8" s="1"/>
  <c r="AQ85" i="8" s="1"/>
  <c r="AU81" i="9" s="1"/>
  <c r="BX85" i="8"/>
  <c r="DG85" i="8" s="1"/>
  <c r="EO85" i="8" s="1"/>
  <c r="AP85" i="8" s="1"/>
  <c r="AT81" i="9" s="1"/>
  <c r="BW85" i="8"/>
  <c r="DF85" i="8" s="1"/>
  <c r="EN85" i="8" s="1"/>
  <c r="AO85" i="8" s="1"/>
  <c r="AS81" i="9" s="1"/>
  <c r="BV85" i="8"/>
  <c r="HB84" i="8"/>
  <c r="CW84" i="8"/>
  <c r="EF84" i="8" s="1"/>
  <c r="FN84" i="8" s="1"/>
  <c r="BO84" i="8" s="1"/>
  <c r="CV84" i="8"/>
  <c r="EE84" i="8" s="1"/>
  <c r="FM84" i="8" s="1"/>
  <c r="BN84" i="8" s="1"/>
  <c r="CU84" i="8"/>
  <c r="ED84" i="8" s="1"/>
  <c r="FL84" i="8" s="1"/>
  <c r="BM84" i="8" s="1"/>
  <c r="CT84" i="8"/>
  <c r="EC84" i="8" s="1"/>
  <c r="FK84" i="8" s="1"/>
  <c r="CS84" i="8"/>
  <c r="EB84" i="8" s="1"/>
  <c r="FJ84" i="8" s="1"/>
  <c r="BK84" i="8" s="1"/>
  <c r="CR84" i="8"/>
  <c r="EA84" i="8" s="1"/>
  <c r="FI84" i="8" s="1"/>
  <c r="BJ84" i="8" s="1"/>
  <c r="CQ84" i="8"/>
  <c r="DZ84" i="8" s="1"/>
  <c r="FH84" i="8" s="1"/>
  <c r="BI84" i="8" s="1"/>
  <c r="CP84" i="8"/>
  <c r="DY84" i="8" s="1"/>
  <c r="FG84" i="8" s="1"/>
  <c r="BH84" i="8" s="1"/>
  <c r="CO84" i="8"/>
  <c r="DX84" i="8" s="1"/>
  <c r="FF84" i="8" s="1"/>
  <c r="BG84" i="8" s="1"/>
  <c r="CN84" i="8"/>
  <c r="DW84" i="8" s="1"/>
  <c r="FE84" i="8" s="1"/>
  <c r="BF84" i="8" s="1"/>
  <c r="BJ80" i="9" s="1"/>
  <c r="CM84" i="8"/>
  <c r="DV84" i="8" s="1"/>
  <c r="FD84" i="8" s="1"/>
  <c r="CL84" i="8"/>
  <c r="DU84" i="8" s="1"/>
  <c r="FC84" i="8" s="1"/>
  <c r="CK84" i="8"/>
  <c r="DT84" i="8" s="1"/>
  <c r="FB84" i="8" s="1"/>
  <c r="BC84" i="8" s="1"/>
  <c r="BG80" i="9" s="1"/>
  <c r="CJ84" i="8"/>
  <c r="DS84" i="8" s="1"/>
  <c r="FA84" i="8" s="1"/>
  <c r="BB84" i="8" s="1"/>
  <c r="BF80" i="9" s="1"/>
  <c r="CI84" i="8"/>
  <c r="DR84" i="8" s="1"/>
  <c r="EZ84" i="8" s="1"/>
  <c r="BA84" i="8" s="1"/>
  <c r="BE80" i="9" s="1"/>
  <c r="CH84" i="8"/>
  <c r="DQ84" i="8" s="1"/>
  <c r="EY84" i="8" s="1"/>
  <c r="AZ84" i="8" s="1"/>
  <c r="BD80" i="9" s="1"/>
  <c r="CG84" i="8"/>
  <c r="DP84" i="8" s="1"/>
  <c r="EX84" i="8" s="1"/>
  <c r="AY84" i="8" s="1"/>
  <c r="BC80" i="9" s="1"/>
  <c r="CF84" i="8"/>
  <c r="DO84" i="8" s="1"/>
  <c r="EW84" i="8" s="1"/>
  <c r="AX84" i="8" s="1"/>
  <c r="BB80" i="9" s="1"/>
  <c r="CE84" i="8"/>
  <c r="DN84" i="8" s="1"/>
  <c r="EV84" i="8" s="1"/>
  <c r="AW84" i="8" s="1"/>
  <c r="BA80" i="9" s="1"/>
  <c r="CD84" i="8"/>
  <c r="CC84" i="8"/>
  <c r="DL84" i="8" s="1"/>
  <c r="ET84" i="8" s="1"/>
  <c r="CB84" i="8"/>
  <c r="DK84" i="8" s="1"/>
  <c r="ES84" i="8" s="1"/>
  <c r="AT84" i="8" s="1"/>
  <c r="AX80" i="9" s="1"/>
  <c r="CA84" i="8"/>
  <c r="DJ84" i="8" s="1"/>
  <c r="ER84" i="8" s="1"/>
  <c r="AS84" i="8" s="1"/>
  <c r="AW80" i="9" s="1"/>
  <c r="BZ84" i="8"/>
  <c r="DI84" i="8" s="1"/>
  <c r="EQ84" i="8" s="1"/>
  <c r="AR84" i="8" s="1"/>
  <c r="AV80" i="9" s="1"/>
  <c r="BY84" i="8"/>
  <c r="DH84" i="8" s="1"/>
  <c r="EP84" i="8" s="1"/>
  <c r="AQ84" i="8" s="1"/>
  <c r="AU80" i="9" s="1"/>
  <c r="BX84" i="8"/>
  <c r="DG84" i="8" s="1"/>
  <c r="EO84" i="8" s="1"/>
  <c r="BW84" i="8"/>
  <c r="DF84" i="8" s="1"/>
  <c r="BV84" i="8"/>
  <c r="DE84" i="8" s="1"/>
  <c r="EM84" i="8" s="1"/>
  <c r="AN84" i="8" s="1"/>
  <c r="AR80" i="9" s="1"/>
  <c r="HB83" i="8"/>
  <c r="CW83" i="8"/>
  <c r="EF83" i="8" s="1"/>
  <c r="FN83" i="8" s="1"/>
  <c r="BO83" i="8" s="1"/>
  <c r="CV83" i="8"/>
  <c r="EE83" i="8" s="1"/>
  <c r="FM83" i="8" s="1"/>
  <c r="BN83" i="8" s="1"/>
  <c r="CU83" i="8"/>
  <c r="ED83" i="8" s="1"/>
  <c r="FL83" i="8" s="1"/>
  <c r="BM83" i="8" s="1"/>
  <c r="CT83" i="8"/>
  <c r="EC83" i="8" s="1"/>
  <c r="FK83" i="8" s="1"/>
  <c r="BL83" i="8" s="1"/>
  <c r="CS83" i="8"/>
  <c r="EB83" i="8" s="1"/>
  <c r="FJ83" i="8" s="1"/>
  <c r="BK83" i="8" s="1"/>
  <c r="CR83" i="8"/>
  <c r="EA83" i="8" s="1"/>
  <c r="FI83" i="8" s="1"/>
  <c r="CQ83" i="8"/>
  <c r="DZ83" i="8" s="1"/>
  <c r="FH83" i="8" s="1"/>
  <c r="BI83" i="8" s="1"/>
  <c r="CP83" i="8"/>
  <c r="DY83" i="8" s="1"/>
  <c r="FG83" i="8" s="1"/>
  <c r="BH83" i="8" s="1"/>
  <c r="CO83" i="8"/>
  <c r="DX83" i="8" s="1"/>
  <c r="FF83" i="8" s="1"/>
  <c r="BG83" i="8" s="1"/>
  <c r="CN83" i="8"/>
  <c r="DW83" i="8" s="1"/>
  <c r="FE83" i="8" s="1"/>
  <c r="BF83" i="8" s="1"/>
  <c r="BJ79" i="9" s="1"/>
  <c r="CM83" i="8"/>
  <c r="DV83" i="8" s="1"/>
  <c r="FD83" i="8" s="1"/>
  <c r="BE83" i="8" s="1"/>
  <c r="BI79" i="9" s="1"/>
  <c r="CL83" i="8"/>
  <c r="DU83" i="8" s="1"/>
  <c r="FC83" i="8" s="1"/>
  <c r="BD83" i="8" s="1"/>
  <c r="BH79" i="9" s="1"/>
  <c r="CK83" i="8"/>
  <c r="DT83" i="8" s="1"/>
  <c r="FB83" i="8" s="1"/>
  <c r="BC83" i="8" s="1"/>
  <c r="BG79" i="9" s="1"/>
  <c r="CJ83" i="8"/>
  <c r="DS83" i="8" s="1"/>
  <c r="FA83" i="8" s="1"/>
  <c r="CI83" i="8"/>
  <c r="DR83" i="8" s="1"/>
  <c r="EZ83" i="8" s="1"/>
  <c r="BA83" i="8" s="1"/>
  <c r="BE79" i="9" s="1"/>
  <c r="CH83" i="8"/>
  <c r="DQ83" i="8" s="1"/>
  <c r="EY83" i="8" s="1"/>
  <c r="AZ83" i="8" s="1"/>
  <c r="BD79" i="9" s="1"/>
  <c r="CG83" i="8"/>
  <c r="DP83" i="8" s="1"/>
  <c r="EX83" i="8" s="1"/>
  <c r="AY83" i="8" s="1"/>
  <c r="BC79" i="9" s="1"/>
  <c r="CF83" i="8"/>
  <c r="DO83" i="8" s="1"/>
  <c r="EW83" i="8" s="1"/>
  <c r="AX83" i="8" s="1"/>
  <c r="BB79" i="9" s="1"/>
  <c r="CE83" i="8"/>
  <c r="DN83" i="8" s="1"/>
  <c r="EV83" i="8" s="1"/>
  <c r="AW83" i="8" s="1"/>
  <c r="BA79" i="9" s="1"/>
  <c r="CD83" i="8"/>
  <c r="DM83" i="8" s="1"/>
  <c r="EU83" i="8" s="1"/>
  <c r="AV83" i="8" s="1"/>
  <c r="AZ79" i="9" s="1"/>
  <c r="CC83" i="8"/>
  <c r="DL83" i="8" s="1"/>
  <c r="ET83" i="8" s="1"/>
  <c r="AU83" i="8" s="1"/>
  <c r="AY79" i="9" s="1"/>
  <c r="CB83" i="8"/>
  <c r="CA83" i="8"/>
  <c r="DJ83" i="8" s="1"/>
  <c r="ER83" i="8" s="1"/>
  <c r="AS83" i="8" s="1"/>
  <c r="AW79" i="9" s="1"/>
  <c r="BZ83" i="8"/>
  <c r="DI83" i="8" s="1"/>
  <c r="EQ83" i="8" s="1"/>
  <c r="AR83" i="8" s="1"/>
  <c r="AV79" i="9" s="1"/>
  <c r="BY83" i="8"/>
  <c r="DH83" i="8" s="1"/>
  <c r="EP83" i="8" s="1"/>
  <c r="AQ83" i="8" s="1"/>
  <c r="AU79" i="9" s="1"/>
  <c r="BX83" i="8"/>
  <c r="BW83" i="8"/>
  <c r="DF83" i="8" s="1"/>
  <c r="EN83" i="8" s="1"/>
  <c r="AO83" i="8" s="1"/>
  <c r="AS79" i="9" s="1"/>
  <c r="BV83" i="8"/>
  <c r="DE83" i="8" s="1"/>
  <c r="EM83" i="8" s="1"/>
  <c r="AN83" i="8" s="1"/>
  <c r="AR79" i="9" s="1"/>
  <c r="HB82" i="8"/>
  <c r="CW82" i="8"/>
  <c r="EF82" i="8" s="1"/>
  <c r="FN82" i="8" s="1"/>
  <c r="BO82" i="8" s="1"/>
  <c r="CV82" i="8"/>
  <c r="EE82" i="8" s="1"/>
  <c r="FM82" i="8" s="1"/>
  <c r="BN82" i="8" s="1"/>
  <c r="CU82" i="8"/>
  <c r="ED82" i="8" s="1"/>
  <c r="FL82" i="8" s="1"/>
  <c r="BM82" i="8" s="1"/>
  <c r="CT82" i="8"/>
  <c r="EC82" i="8" s="1"/>
  <c r="FK82" i="8" s="1"/>
  <c r="BL82" i="8" s="1"/>
  <c r="CS82" i="8"/>
  <c r="EB82" i="8" s="1"/>
  <c r="FJ82" i="8" s="1"/>
  <c r="BK82" i="8" s="1"/>
  <c r="CR82" i="8"/>
  <c r="EA82" i="8" s="1"/>
  <c r="FI82" i="8" s="1"/>
  <c r="BJ82" i="8" s="1"/>
  <c r="CQ82" i="8"/>
  <c r="DZ82" i="8" s="1"/>
  <c r="FH82" i="8" s="1"/>
  <c r="BI82" i="8" s="1"/>
  <c r="CP82" i="8"/>
  <c r="DY82" i="8" s="1"/>
  <c r="FG82" i="8" s="1"/>
  <c r="BH82" i="8" s="1"/>
  <c r="CO82" i="8"/>
  <c r="DX82" i="8" s="1"/>
  <c r="FF82" i="8" s="1"/>
  <c r="BG82" i="8" s="1"/>
  <c r="CN82" i="8"/>
  <c r="DW82" i="8" s="1"/>
  <c r="FE82" i="8" s="1"/>
  <c r="BF82" i="8" s="1"/>
  <c r="BJ78" i="9" s="1"/>
  <c r="CM82" i="8"/>
  <c r="DV82" i="8" s="1"/>
  <c r="FD82" i="8" s="1"/>
  <c r="BE82" i="8" s="1"/>
  <c r="BI78" i="9" s="1"/>
  <c r="CL82" i="8"/>
  <c r="DU82" i="8" s="1"/>
  <c r="FC82" i="8" s="1"/>
  <c r="BD82" i="8" s="1"/>
  <c r="BH78" i="9" s="1"/>
  <c r="CK82" i="8"/>
  <c r="DT82" i="8" s="1"/>
  <c r="FB82" i="8" s="1"/>
  <c r="CJ82" i="8"/>
  <c r="DS82" i="8" s="1"/>
  <c r="FA82" i="8" s="1"/>
  <c r="CI82" i="8"/>
  <c r="DR82" i="8" s="1"/>
  <c r="EZ82" i="8" s="1"/>
  <c r="BA82" i="8" s="1"/>
  <c r="BE78" i="9" s="1"/>
  <c r="CH82" i="8"/>
  <c r="DQ82" i="8" s="1"/>
  <c r="EY82" i="8" s="1"/>
  <c r="AZ82" i="8" s="1"/>
  <c r="BD78" i="9" s="1"/>
  <c r="CG82" i="8"/>
  <c r="DP82" i="8" s="1"/>
  <c r="EX82" i="8" s="1"/>
  <c r="CF82" i="8"/>
  <c r="DO82" i="8" s="1"/>
  <c r="EW82" i="8" s="1"/>
  <c r="AX82" i="8" s="1"/>
  <c r="BB78" i="9" s="1"/>
  <c r="CE82" i="8"/>
  <c r="DN82" i="8" s="1"/>
  <c r="EV82" i="8" s="1"/>
  <c r="AW82" i="8" s="1"/>
  <c r="BA78" i="9" s="1"/>
  <c r="CD82" i="8"/>
  <c r="DM82" i="8" s="1"/>
  <c r="EU82" i="8" s="1"/>
  <c r="AV82" i="8" s="1"/>
  <c r="AZ78" i="9" s="1"/>
  <c r="CC82" i="8"/>
  <c r="DL82" i="8" s="1"/>
  <c r="ET82" i="8" s="1"/>
  <c r="CB82" i="8"/>
  <c r="DK82" i="8" s="1"/>
  <c r="ES82" i="8" s="1"/>
  <c r="AT82" i="8" s="1"/>
  <c r="AX78" i="9" s="1"/>
  <c r="CA82" i="8"/>
  <c r="DJ82" i="8" s="1"/>
  <c r="ER82" i="8" s="1"/>
  <c r="AS82" i="8" s="1"/>
  <c r="AW78" i="9" s="1"/>
  <c r="BZ82" i="8"/>
  <c r="BY82" i="8"/>
  <c r="DH82" i="8" s="1"/>
  <c r="EP82" i="8" s="1"/>
  <c r="AQ82" i="8" s="1"/>
  <c r="AU78" i="9" s="1"/>
  <c r="BX82" i="8"/>
  <c r="DG82" i="8" s="1"/>
  <c r="EO82" i="8" s="1"/>
  <c r="AP82" i="8" s="1"/>
  <c r="AT78" i="9" s="1"/>
  <c r="BW82" i="8"/>
  <c r="DF82" i="8" s="1"/>
  <c r="EN82" i="8" s="1"/>
  <c r="BV82" i="8"/>
  <c r="DE82" i="8" s="1"/>
  <c r="EM82" i="8" s="1"/>
  <c r="AN82" i="8" s="1"/>
  <c r="AR78" i="9" s="1"/>
  <c r="HB81" i="8"/>
  <c r="CW81" i="8"/>
  <c r="EF81" i="8" s="1"/>
  <c r="FN81" i="8" s="1"/>
  <c r="BO81" i="8" s="1"/>
  <c r="CV81" i="8"/>
  <c r="EE81" i="8" s="1"/>
  <c r="FM81" i="8" s="1"/>
  <c r="BN81" i="8" s="1"/>
  <c r="CU81" i="8"/>
  <c r="ED81" i="8" s="1"/>
  <c r="FL81" i="8" s="1"/>
  <c r="BM81" i="8" s="1"/>
  <c r="CT81" i="8"/>
  <c r="EC81" i="8" s="1"/>
  <c r="FK81" i="8" s="1"/>
  <c r="BL81" i="8" s="1"/>
  <c r="CS81" i="8"/>
  <c r="EB81" i="8" s="1"/>
  <c r="FJ81" i="8" s="1"/>
  <c r="BK81" i="8" s="1"/>
  <c r="CR81" i="8"/>
  <c r="EA81" i="8" s="1"/>
  <c r="FI81" i="8" s="1"/>
  <c r="BJ81" i="8" s="1"/>
  <c r="CQ81" i="8"/>
  <c r="DZ81" i="8" s="1"/>
  <c r="FH81" i="8" s="1"/>
  <c r="BI81" i="8" s="1"/>
  <c r="CP81" i="8"/>
  <c r="DY81" i="8" s="1"/>
  <c r="FG81" i="8" s="1"/>
  <c r="BH81" i="8" s="1"/>
  <c r="CO81" i="8"/>
  <c r="DX81" i="8" s="1"/>
  <c r="FF81" i="8" s="1"/>
  <c r="CN81" i="8"/>
  <c r="DW81" i="8" s="1"/>
  <c r="FE81" i="8" s="1"/>
  <c r="BF81" i="8" s="1"/>
  <c r="BJ77" i="9" s="1"/>
  <c r="CM81" i="8"/>
  <c r="DV81" i="8" s="1"/>
  <c r="FD81" i="8" s="1"/>
  <c r="BE81" i="8" s="1"/>
  <c r="BI77" i="9" s="1"/>
  <c r="CL81" i="8"/>
  <c r="DU81" i="8" s="1"/>
  <c r="FC81" i="8" s="1"/>
  <c r="BD81" i="8" s="1"/>
  <c r="BH77" i="9" s="1"/>
  <c r="CK81" i="8"/>
  <c r="DT81" i="8" s="1"/>
  <c r="FB81" i="8" s="1"/>
  <c r="BC81" i="8" s="1"/>
  <c r="BG77" i="9" s="1"/>
  <c r="CJ81" i="8"/>
  <c r="DS81" i="8" s="1"/>
  <c r="FA81" i="8" s="1"/>
  <c r="BB81" i="8" s="1"/>
  <c r="BF77" i="9" s="1"/>
  <c r="CI81" i="8"/>
  <c r="DR81" i="8" s="1"/>
  <c r="EZ81" i="8" s="1"/>
  <c r="BA81" i="8" s="1"/>
  <c r="BE77" i="9" s="1"/>
  <c r="CH81" i="8"/>
  <c r="DQ81" i="8" s="1"/>
  <c r="EY81" i="8" s="1"/>
  <c r="AZ81" i="8" s="1"/>
  <c r="BD77" i="9" s="1"/>
  <c r="CG81" i="8"/>
  <c r="DP81" i="8" s="1"/>
  <c r="EX81" i="8" s="1"/>
  <c r="CF81" i="8"/>
  <c r="DO81" i="8" s="1"/>
  <c r="EW81" i="8" s="1"/>
  <c r="AX81" i="8" s="1"/>
  <c r="BB77" i="9" s="1"/>
  <c r="CE81" i="8"/>
  <c r="DN81" i="8" s="1"/>
  <c r="EV81" i="8" s="1"/>
  <c r="AW81" i="8" s="1"/>
  <c r="BA77" i="9" s="1"/>
  <c r="CD81" i="8"/>
  <c r="DM81" i="8" s="1"/>
  <c r="EU81" i="8" s="1"/>
  <c r="AV81" i="8" s="1"/>
  <c r="AZ77" i="9" s="1"/>
  <c r="CC81" i="8"/>
  <c r="DL81" i="8" s="1"/>
  <c r="ET81" i="8" s="1"/>
  <c r="CB81" i="8"/>
  <c r="DK81" i="8" s="1"/>
  <c r="ES81" i="8" s="1"/>
  <c r="AT81" i="8" s="1"/>
  <c r="AX77" i="9" s="1"/>
  <c r="CA81" i="8"/>
  <c r="DJ81" i="8" s="1"/>
  <c r="ER81" i="8" s="1"/>
  <c r="AS81" i="8" s="1"/>
  <c r="AW77" i="9" s="1"/>
  <c r="BZ81" i="8"/>
  <c r="DI81" i="8" s="1"/>
  <c r="EQ81" i="8" s="1"/>
  <c r="AR81" i="8" s="1"/>
  <c r="AV77" i="9" s="1"/>
  <c r="BY81" i="8"/>
  <c r="BX81" i="8"/>
  <c r="DG81" i="8" s="1"/>
  <c r="EO81" i="8" s="1"/>
  <c r="AP81" i="8" s="1"/>
  <c r="AT77" i="9" s="1"/>
  <c r="BW81" i="8"/>
  <c r="DF81" i="8" s="1"/>
  <c r="EN81" i="8" s="1"/>
  <c r="AO81" i="8" s="1"/>
  <c r="AS77" i="9" s="1"/>
  <c r="BV81" i="8"/>
  <c r="DE81" i="8" s="1"/>
  <c r="EM81" i="8" s="1"/>
  <c r="AN81" i="8" s="1"/>
  <c r="AR77" i="9" s="1"/>
  <c r="HB80" i="8"/>
  <c r="CW80" i="8"/>
  <c r="EF80" i="8" s="1"/>
  <c r="FN80" i="8" s="1"/>
  <c r="BO80" i="8" s="1"/>
  <c r="CV80" i="8"/>
  <c r="EE80" i="8" s="1"/>
  <c r="FM80" i="8" s="1"/>
  <c r="BN80" i="8" s="1"/>
  <c r="CU80" i="8"/>
  <c r="ED80" i="8" s="1"/>
  <c r="FL80" i="8" s="1"/>
  <c r="BM80" i="8" s="1"/>
  <c r="CT80" i="8"/>
  <c r="EC80" i="8" s="1"/>
  <c r="FK80" i="8" s="1"/>
  <c r="CS80" i="8"/>
  <c r="EB80" i="8" s="1"/>
  <c r="FJ80" i="8" s="1"/>
  <c r="BK80" i="8" s="1"/>
  <c r="CR80" i="8"/>
  <c r="EA80" i="8" s="1"/>
  <c r="FI80" i="8" s="1"/>
  <c r="BJ80" i="8" s="1"/>
  <c r="CQ80" i="8"/>
  <c r="DZ80" i="8" s="1"/>
  <c r="FH80" i="8" s="1"/>
  <c r="BI80" i="8" s="1"/>
  <c r="CP80" i="8"/>
  <c r="DY80" i="8" s="1"/>
  <c r="FG80" i="8" s="1"/>
  <c r="BH80" i="8" s="1"/>
  <c r="CO80" i="8"/>
  <c r="DX80" i="8" s="1"/>
  <c r="FF80" i="8" s="1"/>
  <c r="BG80" i="8" s="1"/>
  <c r="CN80" i="8"/>
  <c r="DW80" i="8" s="1"/>
  <c r="FE80" i="8" s="1"/>
  <c r="BF80" i="8" s="1"/>
  <c r="BJ76" i="9" s="1"/>
  <c r="CM80" i="8"/>
  <c r="DV80" i="8" s="1"/>
  <c r="FD80" i="8" s="1"/>
  <c r="BE80" i="8" s="1"/>
  <c r="BI76" i="9" s="1"/>
  <c r="CJ80" i="8"/>
  <c r="DS80" i="8" s="1"/>
  <c r="FA80" i="8" s="1"/>
  <c r="CK80" i="8"/>
  <c r="DT80" i="8" s="1"/>
  <c r="FB80" i="8" s="1"/>
  <c r="BC80" i="8" s="1"/>
  <c r="BG76" i="9" s="1"/>
  <c r="CL80" i="8"/>
  <c r="DU80" i="8" s="1"/>
  <c r="FC80" i="8" s="1"/>
  <c r="BD80" i="8" s="1"/>
  <c r="BH76" i="9" s="1"/>
  <c r="CI80" i="8"/>
  <c r="DR80" i="8" s="1"/>
  <c r="EZ80" i="8" s="1"/>
  <c r="BA80" i="8" s="1"/>
  <c r="BE76" i="9" s="1"/>
  <c r="CH80" i="8"/>
  <c r="DQ80" i="8" s="1"/>
  <c r="EY80" i="8" s="1"/>
  <c r="AZ80" i="8" s="1"/>
  <c r="BD76" i="9" s="1"/>
  <c r="CG80" i="8"/>
  <c r="DP80" i="8" s="1"/>
  <c r="EX80" i="8" s="1"/>
  <c r="AY80" i="8" s="1"/>
  <c r="BC76" i="9" s="1"/>
  <c r="CF80" i="8"/>
  <c r="DO80" i="8" s="1"/>
  <c r="EW80" i="8" s="1"/>
  <c r="AX80" i="8" s="1"/>
  <c r="BB76" i="9" s="1"/>
  <c r="CE80" i="8"/>
  <c r="DN80" i="8" s="1"/>
  <c r="EV80" i="8" s="1"/>
  <c r="CD80" i="8"/>
  <c r="DM80" i="8" s="1"/>
  <c r="EU80" i="8" s="1"/>
  <c r="AV80" i="8" s="1"/>
  <c r="AZ76" i="9" s="1"/>
  <c r="CC80" i="8"/>
  <c r="DL80" i="8" s="1"/>
  <c r="ET80" i="8" s="1"/>
  <c r="CB80" i="8"/>
  <c r="DK80" i="8" s="1"/>
  <c r="ES80" i="8" s="1"/>
  <c r="AT80" i="8" s="1"/>
  <c r="AX76" i="9" s="1"/>
  <c r="CA80" i="8"/>
  <c r="DJ80" i="8" s="1"/>
  <c r="ER80" i="8" s="1"/>
  <c r="AS80" i="8" s="1"/>
  <c r="AW76" i="9" s="1"/>
  <c r="BZ80" i="8"/>
  <c r="DI80" i="8" s="1"/>
  <c r="EQ80" i="8" s="1"/>
  <c r="AR80" i="8" s="1"/>
  <c r="AV76" i="9" s="1"/>
  <c r="BY80" i="8"/>
  <c r="DH80" i="8" s="1"/>
  <c r="EP80" i="8" s="1"/>
  <c r="AQ80" i="8" s="1"/>
  <c r="AU76" i="9" s="1"/>
  <c r="BX80" i="8"/>
  <c r="DG80" i="8" s="1"/>
  <c r="EO80" i="8" s="1"/>
  <c r="AP80" i="8" s="1"/>
  <c r="AT76" i="9" s="1"/>
  <c r="BW80" i="8"/>
  <c r="BV80" i="8"/>
  <c r="DE80" i="8"/>
  <c r="HB79" i="8"/>
  <c r="CW79" i="8"/>
  <c r="EF79" i="8" s="1"/>
  <c r="FN79" i="8" s="1"/>
  <c r="BO79" i="8" s="1"/>
  <c r="CV79" i="8"/>
  <c r="EE79" i="8" s="1"/>
  <c r="FM79" i="8" s="1"/>
  <c r="BN79" i="8" s="1"/>
  <c r="CU79" i="8"/>
  <c r="ED79" i="8" s="1"/>
  <c r="FL79" i="8" s="1"/>
  <c r="BM79" i="8" s="1"/>
  <c r="CT79" i="8"/>
  <c r="EC79" i="8" s="1"/>
  <c r="FK79" i="8" s="1"/>
  <c r="CS79" i="8"/>
  <c r="EB79" i="8" s="1"/>
  <c r="FJ79" i="8" s="1"/>
  <c r="BK79" i="8" s="1"/>
  <c r="CR79" i="8"/>
  <c r="EA79" i="8" s="1"/>
  <c r="FI79" i="8" s="1"/>
  <c r="BJ79" i="8" s="1"/>
  <c r="CQ79" i="8"/>
  <c r="DZ79" i="8" s="1"/>
  <c r="FH79" i="8" s="1"/>
  <c r="CP79" i="8"/>
  <c r="DY79" i="8" s="1"/>
  <c r="FG79" i="8" s="1"/>
  <c r="BH79" i="8" s="1"/>
  <c r="CO79" i="8"/>
  <c r="DX79" i="8" s="1"/>
  <c r="FF79" i="8" s="1"/>
  <c r="BG79" i="8" s="1"/>
  <c r="CN79" i="8"/>
  <c r="DW79" i="8" s="1"/>
  <c r="FE79" i="8" s="1"/>
  <c r="BF79" i="8" s="1"/>
  <c r="BJ75" i="9" s="1"/>
  <c r="CM79" i="8"/>
  <c r="DV79" i="8" s="1"/>
  <c r="FD79" i="8" s="1"/>
  <c r="CL79" i="8"/>
  <c r="DU79" i="8" s="1"/>
  <c r="FC79" i="8" s="1"/>
  <c r="BD79" i="8" s="1"/>
  <c r="BH75" i="9" s="1"/>
  <c r="CK79" i="8"/>
  <c r="DT79" i="8" s="1"/>
  <c r="FB79" i="8" s="1"/>
  <c r="BC79" i="8" s="1"/>
  <c r="BG75" i="9" s="1"/>
  <c r="CJ79" i="8"/>
  <c r="DS79" i="8" s="1"/>
  <c r="FA79" i="8" s="1"/>
  <c r="BB79" i="8" s="1"/>
  <c r="BF75" i="9" s="1"/>
  <c r="CI79" i="8"/>
  <c r="DR79" i="8" s="1"/>
  <c r="EZ79" i="8" s="1"/>
  <c r="BA79" i="8" s="1"/>
  <c r="BE75" i="9" s="1"/>
  <c r="CH79" i="8"/>
  <c r="DQ79" i="8" s="1"/>
  <c r="EY79" i="8" s="1"/>
  <c r="AZ79" i="8" s="1"/>
  <c r="BD75" i="9" s="1"/>
  <c r="CG79" i="8"/>
  <c r="DP79" i="8" s="1"/>
  <c r="EX79" i="8" s="1"/>
  <c r="AY79" i="8" s="1"/>
  <c r="BC75" i="9" s="1"/>
  <c r="CF79" i="8"/>
  <c r="DO79" i="8" s="1"/>
  <c r="EW79" i="8" s="1"/>
  <c r="AX79" i="8" s="1"/>
  <c r="BB75" i="9" s="1"/>
  <c r="CE79" i="8"/>
  <c r="DN79" i="8" s="1"/>
  <c r="EV79" i="8" s="1"/>
  <c r="AW79" i="8" s="1"/>
  <c r="BA75" i="9" s="1"/>
  <c r="CD79" i="8"/>
  <c r="DM79" i="8" s="1"/>
  <c r="EU79" i="8" s="1"/>
  <c r="AV79" i="8" s="1"/>
  <c r="AZ75" i="9" s="1"/>
  <c r="CC79" i="8"/>
  <c r="DL79" i="8" s="1"/>
  <c r="ET79" i="8" s="1"/>
  <c r="CB79" i="8"/>
  <c r="DK79" i="8" s="1"/>
  <c r="ES79" i="8" s="1"/>
  <c r="AT79" i="8" s="1"/>
  <c r="AX75" i="9" s="1"/>
  <c r="CA79" i="8"/>
  <c r="DJ79" i="8" s="1"/>
  <c r="ER79" i="8" s="1"/>
  <c r="AS79" i="8" s="1"/>
  <c r="AW75" i="9" s="1"/>
  <c r="BZ79" i="8"/>
  <c r="DI79" i="8"/>
  <c r="EQ79" i="8" s="1"/>
  <c r="AR79" i="8" s="1"/>
  <c r="AV75" i="9" s="1"/>
  <c r="BY79" i="8"/>
  <c r="BX79" i="8"/>
  <c r="DG79" i="8" s="1"/>
  <c r="EO79" i="8" s="1"/>
  <c r="AP79" i="8" s="1"/>
  <c r="AT75" i="9" s="1"/>
  <c r="BW79" i="8"/>
  <c r="DF79" i="8" s="1"/>
  <c r="EN79" i="8" s="1"/>
  <c r="AO79" i="8" s="1"/>
  <c r="AS75" i="9" s="1"/>
  <c r="BV79" i="8"/>
  <c r="HB78" i="8"/>
  <c r="CW78" i="8"/>
  <c r="EF78" i="8" s="1"/>
  <c r="FN78" i="8" s="1"/>
  <c r="BO78" i="8" s="1"/>
  <c r="CV78" i="8"/>
  <c r="EE78" i="8" s="1"/>
  <c r="FM78" i="8" s="1"/>
  <c r="BN78" i="8" s="1"/>
  <c r="CU78" i="8"/>
  <c r="ED78" i="8" s="1"/>
  <c r="FL78" i="8" s="1"/>
  <c r="BM78" i="8" s="1"/>
  <c r="CT78" i="8"/>
  <c r="EC78" i="8" s="1"/>
  <c r="FK78" i="8" s="1"/>
  <c r="BL78" i="8" s="1"/>
  <c r="CS78" i="8"/>
  <c r="EB78" i="8" s="1"/>
  <c r="FJ78" i="8" s="1"/>
  <c r="BK78" i="8" s="1"/>
  <c r="CR78" i="8"/>
  <c r="EA78" i="8" s="1"/>
  <c r="FI78" i="8" s="1"/>
  <c r="BJ78" i="8" s="1"/>
  <c r="CQ78" i="8"/>
  <c r="DZ78" i="8" s="1"/>
  <c r="FH78" i="8" s="1"/>
  <c r="CP78" i="8"/>
  <c r="DY78" i="8" s="1"/>
  <c r="FG78" i="8" s="1"/>
  <c r="BH78" i="8" s="1"/>
  <c r="CO78" i="8"/>
  <c r="DX78" i="8" s="1"/>
  <c r="FF78" i="8" s="1"/>
  <c r="BG78" i="8" s="1"/>
  <c r="CN78" i="8"/>
  <c r="DW78" i="8" s="1"/>
  <c r="FE78" i="8" s="1"/>
  <c r="BF78" i="8" s="1"/>
  <c r="BJ74" i="9" s="1"/>
  <c r="CM78" i="8"/>
  <c r="DV78" i="8" s="1"/>
  <c r="FD78" i="8" s="1"/>
  <c r="BE78" i="8" s="1"/>
  <c r="BI74" i="9" s="1"/>
  <c r="CL78" i="8"/>
  <c r="DU78" i="8" s="1"/>
  <c r="FC78" i="8" s="1"/>
  <c r="BD78" i="8" s="1"/>
  <c r="BH74" i="9" s="1"/>
  <c r="CK78" i="8"/>
  <c r="DT78" i="8" s="1"/>
  <c r="FB78" i="8" s="1"/>
  <c r="BC78" i="8" s="1"/>
  <c r="BG74" i="9" s="1"/>
  <c r="CJ78" i="8"/>
  <c r="DS78" i="8" s="1"/>
  <c r="FA78" i="8" s="1"/>
  <c r="CI78" i="8"/>
  <c r="DR78" i="8" s="1"/>
  <c r="EZ78" i="8" s="1"/>
  <c r="BA78" i="8" s="1"/>
  <c r="BE74" i="9" s="1"/>
  <c r="CH78" i="8"/>
  <c r="DQ78" i="8" s="1"/>
  <c r="EY78" i="8" s="1"/>
  <c r="AZ78" i="8" s="1"/>
  <c r="BD74" i="9" s="1"/>
  <c r="CG78" i="8"/>
  <c r="DP78" i="8" s="1"/>
  <c r="EX78" i="8" s="1"/>
  <c r="AY78" i="8" s="1"/>
  <c r="BC74" i="9" s="1"/>
  <c r="CF78" i="8"/>
  <c r="DO78" i="8" s="1"/>
  <c r="EW78" i="8" s="1"/>
  <c r="AX78" i="8" s="1"/>
  <c r="BB74" i="9" s="1"/>
  <c r="CE78" i="8"/>
  <c r="DN78" i="8" s="1"/>
  <c r="EV78" i="8" s="1"/>
  <c r="CD78" i="8"/>
  <c r="DM78" i="8" s="1"/>
  <c r="EU78" i="8" s="1"/>
  <c r="AV78" i="8" s="1"/>
  <c r="AZ74" i="9" s="1"/>
  <c r="CC78" i="8"/>
  <c r="DL78" i="8" s="1"/>
  <c r="ET78" i="8" s="1"/>
  <c r="AU78" i="8" s="1"/>
  <c r="AY74" i="9" s="1"/>
  <c r="CB78" i="8"/>
  <c r="DK78" i="8" s="1"/>
  <c r="ES78" i="8" s="1"/>
  <c r="AT78" i="8" s="1"/>
  <c r="AX74" i="9" s="1"/>
  <c r="CA78" i="8"/>
  <c r="DJ78" i="8" s="1"/>
  <c r="ER78" i="8" s="1"/>
  <c r="AS78" i="8" s="1"/>
  <c r="AW74" i="9" s="1"/>
  <c r="BZ78" i="8"/>
  <c r="DI78" i="8" s="1"/>
  <c r="EQ78" i="8" s="1"/>
  <c r="AR78" i="8" s="1"/>
  <c r="AV74" i="9" s="1"/>
  <c r="BY78" i="8"/>
  <c r="DH78" i="8" s="1"/>
  <c r="EP78" i="8" s="1"/>
  <c r="AQ78" i="8" s="1"/>
  <c r="AU74" i="9" s="1"/>
  <c r="BX78" i="8"/>
  <c r="BW78" i="8"/>
  <c r="DF78" i="8" s="1"/>
  <c r="BV78" i="8"/>
  <c r="HB77" i="8"/>
  <c r="CW77" i="8"/>
  <c r="EF77" i="8" s="1"/>
  <c r="FN77" i="8" s="1"/>
  <c r="BO77" i="8" s="1"/>
  <c r="CV77" i="8"/>
  <c r="EE77" i="8" s="1"/>
  <c r="FM77" i="8" s="1"/>
  <c r="BN77" i="8" s="1"/>
  <c r="CU77" i="8"/>
  <c r="ED77" i="8" s="1"/>
  <c r="FL77" i="8" s="1"/>
  <c r="BM77" i="8" s="1"/>
  <c r="CT77" i="8"/>
  <c r="EC77" i="8"/>
  <c r="FK77" i="8" s="1"/>
  <c r="BL77" i="8" s="1"/>
  <c r="CS77" i="8"/>
  <c r="EB77" i="8" s="1"/>
  <c r="FJ77" i="8" s="1"/>
  <c r="CR77" i="8"/>
  <c r="EA77" i="8" s="1"/>
  <c r="FI77" i="8" s="1"/>
  <c r="BJ77" i="8" s="1"/>
  <c r="CQ77" i="8"/>
  <c r="DZ77" i="8" s="1"/>
  <c r="FH77" i="8" s="1"/>
  <c r="CP77" i="8"/>
  <c r="DY77" i="8" s="1"/>
  <c r="FG77" i="8" s="1"/>
  <c r="BH77" i="8" s="1"/>
  <c r="CO77" i="8"/>
  <c r="DX77" i="8" s="1"/>
  <c r="FF77" i="8" s="1"/>
  <c r="BG77" i="8" s="1"/>
  <c r="CN77" i="8"/>
  <c r="DW77" i="8" s="1"/>
  <c r="FE77" i="8" s="1"/>
  <c r="BF77" i="8" s="1"/>
  <c r="BJ73" i="9" s="1"/>
  <c r="CM77" i="8"/>
  <c r="DV77" i="8" s="1"/>
  <c r="FD77" i="8" s="1"/>
  <c r="BE77" i="8" s="1"/>
  <c r="BI73" i="9" s="1"/>
  <c r="CL77" i="8"/>
  <c r="DU77" i="8" s="1"/>
  <c r="FC77" i="8" s="1"/>
  <c r="BD77" i="8" s="1"/>
  <c r="BH73" i="9" s="1"/>
  <c r="CK77" i="8"/>
  <c r="DT77" i="8" s="1"/>
  <c r="FB77" i="8" s="1"/>
  <c r="CJ77" i="8"/>
  <c r="DS77" i="8" s="1"/>
  <c r="FA77" i="8" s="1"/>
  <c r="BB77" i="8" s="1"/>
  <c r="BF73" i="9" s="1"/>
  <c r="CI77" i="8"/>
  <c r="DR77" i="8" s="1"/>
  <c r="EZ77" i="8" s="1"/>
  <c r="BA77" i="8" s="1"/>
  <c r="BE73" i="9" s="1"/>
  <c r="CH77" i="8"/>
  <c r="DQ77" i="8" s="1"/>
  <c r="EY77" i="8" s="1"/>
  <c r="AZ77" i="8" s="1"/>
  <c r="BD73" i="9" s="1"/>
  <c r="CG77" i="8"/>
  <c r="DP77" i="8" s="1"/>
  <c r="EX77" i="8" s="1"/>
  <c r="AY77" i="8" s="1"/>
  <c r="BC73" i="9" s="1"/>
  <c r="CF77" i="8"/>
  <c r="DO77" i="8" s="1"/>
  <c r="EW77" i="8" s="1"/>
  <c r="AX77" i="8" s="1"/>
  <c r="BB73" i="9" s="1"/>
  <c r="CE77" i="8"/>
  <c r="DN77" i="8" s="1"/>
  <c r="EV77" i="8" s="1"/>
  <c r="AW77" i="8" s="1"/>
  <c r="BA73" i="9" s="1"/>
  <c r="CD77" i="8"/>
  <c r="DM77" i="8" s="1"/>
  <c r="EU77" i="8" s="1"/>
  <c r="AV77" i="8" s="1"/>
  <c r="AZ73" i="9" s="1"/>
  <c r="CC77" i="8"/>
  <c r="DL77" i="8" s="1"/>
  <c r="ET77" i="8" s="1"/>
  <c r="AU77" i="8" s="1"/>
  <c r="AY73" i="9" s="1"/>
  <c r="CB77" i="8"/>
  <c r="DK77" i="8" s="1"/>
  <c r="ES77" i="8" s="1"/>
  <c r="AT77" i="8" s="1"/>
  <c r="AX73" i="9" s="1"/>
  <c r="CA77" i="8"/>
  <c r="DJ77" i="8" s="1"/>
  <c r="ER77" i="8" s="1"/>
  <c r="AS77" i="8" s="1"/>
  <c r="AW73" i="9" s="1"/>
  <c r="BZ77" i="8"/>
  <c r="DI77" i="8" s="1"/>
  <c r="EQ77" i="8" s="1"/>
  <c r="AR77" i="8" s="1"/>
  <c r="AV73" i="9" s="1"/>
  <c r="BY77" i="8"/>
  <c r="DH77" i="8" s="1"/>
  <c r="EP77" i="8" s="1"/>
  <c r="AQ77" i="8" s="1"/>
  <c r="AU73" i="9" s="1"/>
  <c r="BX77" i="8"/>
  <c r="DG77" i="8" s="1"/>
  <c r="EO77" i="8" s="1"/>
  <c r="AP77" i="8" s="1"/>
  <c r="AT73" i="9" s="1"/>
  <c r="BW77" i="8"/>
  <c r="BV77" i="8"/>
  <c r="HB76" i="8"/>
  <c r="CW76" i="8"/>
  <c r="EF76" i="8" s="1"/>
  <c r="FN76" i="8" s="1"/>
  <c r="BO76" i="8" s="1"/>
  <c r="CV76" i="8"/>
  <c r="EE76" i="8" s="1"/>
  <c r="FM76" i="8" s="1"/>
  <c r="BN76" i="8" s="1"/>
  <c r="CU76" i="8"/>
  <c r="ED76" i="8" s="1"/>
  <c r="FL76" i="8" s="1"/>
  <c r="BM76" i="8" s="1"/>
  <c r="CT76" i="8"/>
  <c r="EC76" i="8" s="1"/>
  <c r="FK76" i="8" s="1"/>
  <c r="BL76" i="8" s="1"/>
  <c r="CS76" i="8"/>
  <c r="EB76" i="8" s="1"/>
  <c r="FJ76" i="8" s="1"/>
  <c r="BK76" i="8" s="1"/>
  <c r="CR76" i="8"/>
  <c r="EA76" i="8" s="1"/>
  <c r="FI76" i="8" s="1"/>
  <c r="BJ76" i="8" s="1"/>
  <c r="CQ76" i="8"/>
  <c r="DZ76" i="8" s="1"/>
  <c r="FH76" i="8" s="1"/>
  <c r="CP76" i="8"/>
  <c r="DY76" i="8" s="1"/>
  <c r="FG76" i="8" s="1"/>
  <c r="BH76" i="8" s="1"/>
  <c r="CO76" i="8"/>
  <c r="DX76" i="8" s="1"/>
  <c r="FF76" i="8" s="1"/>
  <c r="BG76" i="8" s="1"/>
  <c r="CN76" i="8"/>
  <c r="DW76" i="8" s="1"/>
  <c r="FE76" i="8" s="1"/>
  <c r="BF76" i="8" s="1"/>
  <c r="BJ72" i="9" s="1"/>
  <c r="CM76" i="8"/>
  <c r="DV76" i="8" s="1"/>
  <c r="FD76" i="8" s="1"/>
  <c r="BE76" i="8" s="1"/>
  <c r="BI72" i="9" s="1"/>
  <c r="CL76" i="8"/>
  <c r="DU76" i="8" s="1"/>
  <c r="FC76" i="8" s="1"/>
  <c r="BD76" i="8" s="1"/>
  <c r="BH72" i="9" s="1"/>
  <c r="CK76" i="8"/>
  <c r="DT76" i="8" s="1"/>
  <c r="FB76" i="8" s="1"/>
  <c r="CJ76" i="8"/>
  <c r="DS76" i="8" s="1"/>
  <c r="FA76" i="8" s="1"/>
  <c r="BB76" i="8" s="1"/>
  <c r="BF72" i="9" s="1"/>
  <c r="CI76" i="8"/>
  <c r="DR76" i="8" s="1"/>
  <c r="EZ76" i="8" s="1"/>
  <c r="BA76" i="8" s="1"/>
  <c r="BE72" i="9" s="1"/>
  <c r="CH76" i="8"/>
  <c r="DQ76" i="8" s="1"/>
  <c r="EY76" i="8" s="1"/>
  <c r="AZ76" i="8" s="1"/>
  <c r="BD72" i="9" s="1"/>
  <c r="CG76" i="8"/>
  <c r="DP76" i="8" s="1"/>
  <c r="EX76" i="8" s="1"/>
  <c r="AY76" i="8" s="1"/>
  <c r="BC72" i="9" s="1"/>
  <c r="CF76" i="8"/>
  <c r="DO76" i="8" s="1"/>
  <c r="EW76" i="8" s="1"/>
  <c r="AX76" i="8" s="1"/>
  <c r="BB72" i="9" s="1"/>
  <c r="CE76" i="8"/>
  <c r="CD76" i="8"/>
  <c r="DM76" i="8" s="1"/>
  <c r="EU76" i="8" s="1"/>
  <c r="AV76" i="8" s="1"/>
  <c r="AZ72" i="9" s="1"/>
  <c r="CC76" i="8"/>
  <c r="DL76" i="8" s="1"/>
  <c r="ET76" i="8" s="1"/>
  <c r="CB76" i="8"/>
  <c r="DK76" i="8" s="1"/>
  <c r="ES76" i="8" s="1"/>
  <c r="AT76" i="8" s="1"/>
  <c r="AX72" i="9" s="1"/>
  <c r="CA76" i="8"/>
  <c r="DJ76" i="8" s="1"/>
  <c r="ER76" i="8" s="1"/>
  <c r="AS76" i="8" s="1"/>
  <c r="AW72" i="9" s="1"/>
  <c r="BZ76" i="8"/>
  <c r="DI76" i="8" s="1"/>
  <c r="EQ76" i="8" s="1"/>
  <c r="AR76" i="8" s="1"/>
  <c r="AV72" i="9" s="1"/>
  <c r="BY76" i="8"/>
  <c r="BX76" i="8"/>
  <c r="DG76" i="8" s="1"/>
  <c r="EO76" i="8" s="1"/>
  <c r="AP76" i="8" s="1"/>
  <c r="AT72" i="9" s="1"/>
  <c r="BW76" i="8"/>
  <c r="DF76" i="8" s="1"/>
  <c r="EN76" i="8" s="1"/>
  <c r="AO76" i="8" s="1"/>
  <c r="AS72" i="9" s="1"/>
  <c r="BV76" i="8"/>
  <c r="HB75" i="8"/>
  <c r="CW75" i="8"/>
  <c r="EF75" i="8" s="1"/>
  <c r="FN75" i="8" s="1"/>
  <c r="BO75" i="8" s="1"/>
  <c r="CV75" i="8"/>
  <c r="EE75" i="8" s="1"/>
  <c r="FM75" i="8" s="1"/>
  <c r="BN75" i="8" s="1"/>
  <c r="CU75" i="8"/>
  <c r="ED75" i="8" s="1"/>
  <c r="FL75" i="8" s="1"/>
  <c r="BM75" i="8" s="1"/>
  <c r="CT75" i="8"/>
  <c r="EC75" i="8" s="1"/>
  <c r="FK75" i="8" s="1"/>
  <c r="BL75" i="8" s="1"/>
  <c r="CS75" i="8"/>
  <c r="EB75" i="8" s="1"/>
  <c r="FJ75" i="8" s="1"/>
  <c r="BK75" i="8" s="1"/>
  <c r="CR75" i="8"/>
  <c r="EA75" i="8" s="1"/>
  <c r="FI75" i="8" s="1"/>
  <c r="BJ75" i="8" s="1"/>
  <c r="CQ75" i="8"/>
  <c r="DZ75" i="8" s="1"/>
  <c r="FH75" i="8" s="1"/>
  <c r="CP75" i="8"/>
  <c r="DY75" i="8" s="1"/>
  <c r="FG75" i="8" s="1"/>
  <c r="BH75" i="8" s="1"/>
  <c r="CO75" i="8"/>
  <c r="DX75" i="8" s="1"/>
  <c r="FF75" i="8" s="1"/>
  <c r="BG75" i="8" s="1"/>
  <c r="CN75" i="8"/>
  <c r="DW75" i="8" s="1"/>
  <c r="FE75" i="8" s="1"/>
  <c r="BF75" i="8" s="1"/>
  <c r="BJ71" i="9" s="1"/>
  <c r="CM75" i="8"/>
  <c r="DV75" i="8" s="1"/>
  <c r="FD75" i="8" s="1"/>
  <c r="BE75" i="8" s="1"/>
  <c r="BI71" i="9" s="1"/>
  <c r="CL75" i="8"/>
  <c r="DU75" i="8" s="1"/>
  <c r="FC75" i="8" s="1"/>
  <c r="BD75" i="8" s="1"/>
  <c r="BH71" i="9" s="1"/>
  <c r="CK75" i="8"/>
  <c r="DT75" i="8" s="1"/>
  <c r="FB75" i="8" s="1"/>
  <c r="BC75" i="8" s="1"/>
  <c r="BG71" i="9" s="1"/>
  <c r="CJ75" i="8"/>
  <c r="DS75" i="8" s="1"/>
  <c r="FA75" i="8" s="1"/>
  <c r="CI75" i="8"/>
  <c r="DR75" i="8" s="1"/>
  <c r="EZ75" i="8" s="1"/>
  <c r="CH75" i="8"/>
  <c r="DQ75" i="8" s="1"/>
  <c r="EY75" i="8" s="1"/>
  <c r="AZ75" i="8" s="1"/>
  <c r="BD71" i="9" s="1"/>
  <c r="CG75" i="8"/>
  <c r="DP75" i="8" s="1"/>
  <c r="EX75" i="8" s="1"/>
  <c r="AY75" i="8" s="1"/>
  <c r="BC71" i="9" s="1"/>
  <c r="CF75" i="8"/>
  <c r="DO75" i="8" s="1"/>
  <c r="EW75" i="8" s="1"/>
  <c r="AX75" i="8" s="1"/>
  <c r="BB71" i="9" s="1"/>
  <c r="CE75" i="8"/>
  <c r="DN75" i="8" s="1"/>
  <c r="EV75" i="8" s="1"/>
  <c r="AW75" i="8" s="1"/>
  <c r="BA71" i="9" s="1"/>
  <c r="CD75" i="8"/>
  <c r="DM75" i="8" s="1"/>
  <c r="EU75" i="8" s="1"/>
  <c r="AV75" i="8" s="1"/>
  <c r="AZ71" i="9" s="1"/>
  <c r="CC75" i="8"/>
  <c r="DL75" i="8" s="1"/>
  <c r="ET75" i="8" s="1"/>
  <c r="AU75" i="8" s="1"/>
  <c r="AY71" i="9" s="1"/>
  <c r="CB75" i="8"/>
  <c r="DK75" i="8" s="1"/>
  <c r="ES75" i="8"/>
  <c r="AT75" i="8" s="1"/>
  <c r="AX71" i="9" s="1"/>
  <c r="CA75" i="8"/>
  <c r="DJ75" i="8" s="1"/>
  <c r="ER75" i="8" s="1"/>
  <c r="AS75" i="8" s="1"/>
  <c r="AW71" i="9" s="1"/>
  <c r="BZ75" i="8"/>
  <c r="DI75" i="8" s="1"/>
  <c r="EQ75" i="8" s="1"/>
  <c r="BY75" i="8"/>
  <c r="DH75" i="8" s="1"/>
  <c r="EP75" i="8" s="1"/>
  <c r="AQ75" i="8" s="1"/>
  <c r="AU71" i="9" s="1"/>
  <c r="BX75" i="8"/>
  <c r="DG75" i="8" s="1"/>
  <c r="EO75" i="8" s="1"/>
  <c r="AP75" i="8" s="1"/>
  <c r="AT71" i="9" s="1"/>
  <c r="BW75" i="8"/>
  <c r="DF75" i="8" s="1"/>
  <c r="EN75" i="8" s="1"/>
  <c r="BV75" i="8"/>
  <c r="DE75" i="8" s="1"/>
  <c r="EM75" i="8" s="1"/>
  <c r="AN75" i="8" s="1"/>
  <c r="AR71" i="9" s="1"/>
  <c r="HB74" i="8"/>
  <c r="CW74" i="8"/>
  <c r="EF74" i="8" s="1"/>
  <c r="FN74" i="8" s="1"/>
  <c r="BO74" i="8" s="1"/>
  <c r="CV74" i="8"/>
  <c r="EE74" i="8" s="1"/>
  <c r="FM74" i="8" s="1"/>
  <c r="CU74" i="8"/>
  <c r="ED74" i="8" s="1"/>
  <c r="FL74" i="8" s="1"/>
  <c r="BM74" i="8" s="1"/>
  <c r="CT74" i="8"/>
  <c r="EC74" i="8" s="1"/>
  <c r="FK74" i="8" s="1"/>
  <c r="BL74" i="8" s="1"/>
  <c r="CS74" i="8"/>
  <c r="EB74" i="8" s="1"/>
  <c r="FJ74" i="8" s="1"/>
  <c r="BK74" i="8" s="1"/>
  <c r="CR74" i="8"/>
  <c r="EA74" i="8" s="1"/>
  <c r="FI74" i="8" s="1"/>
  <c r="BJ74" i="8" s="1"/>
  <c r="CQ74" i="8"/>
  <c r="DZ74" i="8" s="1"/>
  <c r="FH74" i="8" s="1"/>
  <c r="BI74" i="8" s="1"/>
  <c r="CP74" i="8"/>
  <c r="DY74" i="8" s="1"/>
  <c r="FG74" i="8" s="1"/>
  <c r="BH74" i="8" s="1"/>
  <c r="CO74" i="8"/>
  <c r="DX74" i="8" s="1"/>
  <c r="FF74" i="8" s="1"/>
  <c r="CN74" i="8"/>
  <c r="DW74" i="8" s="1"/>
  <c r="FE74" i="8" s="1"/>
  <c r="BF74" i="8" s="1"/>
  <c r="BJ70" i="9" s="1"/>
  <c r="CM74" i="8"/>
  <c r="DV74" i="8" s="1"/>
  <c r="FD74" i="8" s="1"/>
  <c r="BE74" i="8" s="1"/>
  <c r="BI70" i="9" s="1"/>
  <c r="CL74" i="8"/>
  <c r="DU74" i="8" s="1"/>
  <c r="FC74" i="8" s="1"/>
  <c r="BD74" i="8" s="1"/>
  <c r="BH70" i="9" s="1"/>
  <c r="CK74" i="8"/>
  <c r="DT74" i="8" s="1"/>
  <c r="FB74" i="8" s="1"/>
  <c r="BC74" i="8" s="1"/>
  <c r="BG70" i="9" s="1"/>
  <c r="CJ74" i="8"/>
  <c r="DS74" i="8" s="1"/>
  <c r="FA74" i="8" s="1"/>
  <c r="CI74" i="8"/>
  <c r="DR74" i="8" s="1"/>
  <c r="EZ74" i="8" s="1"/>
  <c r="BA74" i="8" s="1"/>
  <c r="BE70" i="9" s="1"/>
  <c r="CH74" i="8"/>
  <c r="DQ74" i="8" s="1"/>
  <c r="EY74" i="8" s="1"/>
  <c r="AZ74" i="8" s="1"/>
  <c r="BD70" i="9" s="1"/>
  <c r="CG74" i="8"/>
  <c r="DP74" i="8" s="1"/>
  <c r="EX74" i="8" s="1"/>
  <c r="AY74" i="8" s="1"/>
  <c r="BC70" i="9" s="1"/>
  <c r="CF74" i="8"/>
  <c r="DO74" i="8" s="1"/>
  <c r="EW74" i="8" s="1"/>
  <c r="AX74" i="8" s="1"/>
  <c r="BB70" i="9" s="1"/>
  <c r="CE74" i="8"/>
  <c r="DN74" i="8" s="1"/>
  <c r="EV74" i="8" s="1"/>
  <c r="AW74" i="8" s="1"/>
  <c r="BA70" i="9" s="1"/>
  <c r="CD74" i="8"/>
  <c r="DM74" i="8" s="1"/>
  <c r="EU74" i="8" s="1"/>
  <c r="AV74" i="8" s="1"/>
  <c r="AZ70" i="9" s="1"/>
  <c r="CC74" i="8"/>
  <c r="DL74" i="8" s="1"/>
  <c r="ET74" i="8" s="1"/>
  <c r="AU74" i="8" s="1"/>
  <c r="AY70" i="9" s="1"/>
  <c r="CB74" i="8"/>
  <c r="DK74" i="8" s="1"/>
  <c r="ES74" i="8" s="1"/>
  <c r="AT74" i="8" s="1"/>
  <c r="AX70" i="9" s="1"/>
  <c r="CA74" i="8"/>
  <c r="DJ74" i="8" s="1"/>
  <c r="ER74" i="8" s="1"/>
  <c r="AS74" i="8" s="1"/>
  <c r="AW70" i="9" s="1"/>
  <c r="BZ74" i="8"/>
  <c r="DI74" i="8"/>
  <c r="EQ74" i="8" s="1"/>
  <c r="AR74" i="8" s="1"/>
  <c r="AV70" i="9" s="1"/>
  <c r="BY74" i="8"/>
  <c r="DH74" i="8" s="1"/>
  <c r="EP74" i="8" s="1"/>
  <c r="AQ74" i="8" s="1"/>
  <c r="AU70" i="9" s="1"/>
  <c r="BX74" i="8"/>
  <c r="DG74" i="8" s="1"/>
  <c r="EO74" i="8" s="1"/>
  <c r="AP74" i="8" s="1"/>
  <c r="AT70" i="9" s="1"/>
  <c r="BW74" i="8"/>
  <c r="BV74" i="8"/>
  <c r="DE74" i="8" s="1"/>
  <c r="HB73" i="8"/>
  <c r="CW73" i="8"/>
  <c r="EF73" i="8" s="1"/>
  <c r="FN73" i="8" s="1"/>
  <c r="BO73" i="8" s="1"/>
  <c r="CV73" i="8"/>
  <c r="EE73" i="8" s="1"/>
  <c r="FM73" i="8" s="1"/>
  <c r="BN73" i="8" s="1"/>
  <c r="CU73" i="8"/>
  <c r="ED73" i="8" s="1"/>
  <c r="FL73" i="8" s="1"/>
  <c r="BM73" i="8" s="1"/>
  <c r="CT73" i="8"/>
  <c r="EC73" i="8" s="1"/>
  <c r="FK73" i="8" s="1"/>
  <c r="CS73" i="8"/>
  <c r="EB73" i="8"/>
  <c r="FJ73" i="8" s="1"/>
  <c r="BK73" i="8" s="1"/>
  <c r="CR73" i="8"/>
  <c r="EA73" i="8" s="1"/>
  <c r="FI73" i="8" s="1"/>
  <c r="BJ73" i="8" s="1"/>
  <c r="CQ73" i="8"/>
  <c r="DZ73" i="8" s="1"/>
  <c r="FH73" i="8" s="1"/>
  <c r="CP73" i="8"/>
  <c r="DY73" i="8" s="1"/>
  <c r="FG73" i="8" s="1"/>
  <c r="BH73" i="8" s="1"/>
  <c r="CO73" i="8"/>
  <c r="DX73" i="8" s="1"/>
  <c r="FF73" i="8" s="1"/>
  <c r="BG73" i="8" s="1"/>
  <c r="CN73" i="8"/>
  <c r="DW73" i="8" s="1"/>
  <c r="FE73" i="8" s="1"/>
  <c r="BF73" i="8" s="1"/>
  <c r="BJ69" i="9" s="1"/>
  <c r="CM73" i="8"/>
  <c r="DV73" i="8" s="1"/>
  <c r="FD73" i="8" s="1"/>
  <c r="CL73" i="8"/>
  <c r="DU73" i="8" s="1"/>
  <c r="FC73" i="8" s="1"/>
  <c r="BD73" i="8" s="1"/>
  <c r="BH69" i="9" s="1"/>
  <c r="CK73" i="8"/>
  <c r="DT73" i="8" s="1"/>
  <c r="FB73" i="8" s="1"/>
  <c r="BC73" i="8" s="1"/>
  <c r="BG69" i="9" s="1"/>
  <c r="CJ73" i="8"/>
  <c r="DS73" i="8" s="1"/>
  <c r="FA73" i="8" s="1"/>
  <c r="BB73" i="8" s="1"/>
  <c r="CI73" i="8"/>
  <c r="DR73" i="8" s="1"/>
  <c r="EZ73" i="8" s="1"/>
  <c r="BA73" i="8" s="1"/>
  <c r="BE69" i="9" s="1"/>
  <c r="CH73" i="8"/>
  <c r="DQ73" i="8" s="1"/>
  <c r="EY73" i="8" s="1"/>
  <c r="AZ73" i="8" s="1"/>
  <c r="BD69" i="9" s="1"/>
  <c r="CG73" i="8"/>
  <c r="DP73" i="8" s="1"/>
  <c r="EX73" i="8" s="1"/>
  <c r="AY73" i="8" s="1"/>
  <c r="BC69" i="9" s="1"/>
  <c r="CF73" i="8"/>
  <c r="DO73" i="8" s="1"/>
  <c r="EW73" i="8" s="1"/>
  <c r="AX73" i="8" s="1"/>
  <c r="BB69" i="9" s="1"/>
  <c r="CE73" i="8"/>
  <c r="DN73" i="8" s="1"/>
  <c r="EV73" i="8" s="1"/>
  <c r="AW73" i="8" s="1"/>
  <c r="BA69" i="9" s="1"/>
  <c r="CD73" i="8"/>
  <c r="DM73" i="8" s="1"/>
  <c r="EU73" i="8" s="1"/>
  <c r="AV73" i="8" s="1"/>
  <c r="AZ69" i="9" s="1"/>
  <c r="CC73" i="8"/>
  <c r="DL73" i="8" s="1"/>
  <c r="ET73" i="8" s="1"/>
  <c r="CB73" i="8"/>
  <c r="DK73" i="8" s="1"/>
  <c r="ES73" i="8" s="1"/>
  <c r="AT73" i="8" s="1"/>
  <c r="AX69" i="9" s="1"/>
  <c r="CA73" i="8"/>
  <c r="DJ73" i="8" s="1"/>
  <c r="ER73" i="8" s="1"/>
  <c r="AS73" i="8" s="1"/>
  <c r="AW69" i="9" s="1"/>
  <c r="BZ73" i="8"/>
  <c r="DI73" i="8" s="1"/>
  <c r="EQ73" i="8" s="1"/>
  <c r="AR73" i="8" s="1"/>
  <c r="AV69" i="9" s="1"/>
  <c r="BY73" i="8"/>
  <c r="DH73" i="8" s="1"/>
  <c r="EP73" i="8" s="1"/>
  <c r="AQ73" i="8" s="1"/>
  <c r="AU69" i="9" s="1"/>
  <c r="BX73" i="8"/>
  <c r="BW73" i="8"/>
  <c r="DF73" i="8" s="1"/>
  <c r="BV73" i="8"/>
  <c r="DE73" i="8" s="1"/>
  <c r="EM73" i="8" s="1"/>
  <c r="AN73" i="8" s="1"/>
  <c r="AR69" i="9" s="1"/>
  <c r="HB72" i="8"/>
  <c r="CW72" i="8"/>
  <c r="EF72" i="8" s="1"/>
  <c r="FN72" i="8" s="1"/>
  <c r="BO72" i="8" s="1"/>
  <c r="CV72" i="8"/>
  <c r="EE72" i="8" s="1"/>
  <c r="FM72" i="8" s="1"/>
  <c r="BN72" i="8" s="1"/>
  <c r="CU72" i="8"/>
  <c r="ED72" i="8" s="1"/>
  <c r="FL72" i="8" s="1"/>
  <c r="BM72" i="8" s="1"/>
  <c r="CT72" i="8"/>
  <c r="EC72" i="8"/>
  <c r="FK72" i="8" s="1"/>
  <c r="BL72" i="8" s="1"/>
  <c r="CS72" i="8"/>
  <c r="EB72" i="8" s="1"/>
  <c r="FJ72" i="8" s="1"/>
  <c r="BK72" i="8" s="1"/>
  <c r="CR72" i="8"/>
  <c r="EA72" i="8" s="1"/>
  <c r="FI72" i="8" s="1"/>
  <c r="BJ72" i="8" s="1"/>
  <c r="CQ72" i="8"/>
  <c r="DZ72" i="8" s="1"/>
  <c r="FH72" i="8" s="1"/>
  <c r="BI72" i="8" s="1"/>
  <c r="CP72" i="8"/>
  <c r="DY72" i="8" s="1"/>
  <c r="FG72" i="8" s="1"/>
  <c r="BH72" i="8" s="1"/>
  <c r="CO72" i="8"/>
  <c r="DX72" i="8" s="1"/>
  <c r="FF72" i="8" s="1"/>
  <c r="BG72" i="8" s="1"/>
  <c r="CN72" i="8"/>
  <c r="DW72" i="8" s="1"/>
  <c r="FE72" i="8" s="1"/>
  <c r="BF72" i="8" s="1"/>
  <c r="BJ68" i="9" s="1"/>
  <c r="CM72" i="8"/>
  <c r="DV72" i="8" s="1"/>
  <c r="FD72" i="8" s="1"/>
  <c r="BE72" i="8" s="1"/>
  <c r="BI68" i="9" s="1"/>
  <c r="CL72" i="8"/>
  <c r="DU72" i="8" s="1"/>
  <c r="FC72" i="8" s="1"/>
  <c r="BD72" i="8" s="1"/>
  <c r="BH68" i="9" s="1"/>
  <c r="CK72" i="8"/>
  <c r="DT72" i="8" s="1"/>
  <c r="FB72" i="8" s="1"/>
  <c r="BC72" i="8" s="1"/>
  <c r="BG68" i="9" s="1"/>
  <c r="CJ72" i="8"/>
  <c r="DS72" i="8" s="1"/>
  <c r="FA72" i="8" s="1"/>
  <c r="BB72" i="8" s="1"/>
  <c r="BF68" i="9" s="1"/>
  <c r="CI72" i="8"/>
  <c r="DR72" i="8" s="1"/>
  <c r="EZ72" i="8" s="1"/>
  <c r="BA72" i="8" s="1"/>
  <c r="BE68" i="9" s="1"/>
  <c r="CH72" i="8"/>
  <c r="DQ72" i="8" s="1"/>
  <c r="EY72" i="8" s="1"/>
  <c r="AZ72" i="8" s="1"/>
  <c r="BD68" i="9" s="1"/>
  <c r="CG72" i="8"/>
  <c r="DP72" i="8" s="1"/>
  <c r="EX72" i="8" s="1"/>
  <c r="AY72" i="8" s="1"/>
  <c r="BC68" i="9" s="1"/>
  <c r="CF72" i="8"/>
  <c r="DO72" i="8" s="1"/>
  <c r="EW72" i="8"/>
  <c r="AX72" i="8" s="1"/>
  <c r="BB68" i="9" s="1"/>
  <c r="CE72" i="8"/>
  <c r="DN72" i="8" s="1"/>
  <c r="EV72" i="8" s="1"/>
  <c r="AW72" i="8" s="1"/>
  <c r="BA68" i="9" s="1"/>
  <c r="CD72" i="8"/>
  <c r="DM72" i="8" s="1"/>
  <c r="EU72" i="8" s="1"/>
  <c r="AV72" i="8" s="1"/>
  <c r="AZ68" i="9" s="1"/>
  <c r="CC72" i="8"/>
  <c r="DL72" i="8" s="1"/>
  <c r="ET72" i="8" s="1"/>
  <c r="AU72" i="8" s="1"/>
  <c r="AY68" i="9" s="1"/>
  <c r="CB72" i="8"/>
  <c r="DK72" i="8" s="1"/>
  <c r="ES72" i="8" s="1"/>
  <c r="AT72" i="8" s="1"/>
  <c r="AX68" i="9" s="1"/>
  <c r="CA72" i="8"/>
  <c r="DJ72" i="8" s="1"/>
  <c r="ER72" i="8" s="1"/>
  <c r="AS72" i="8" s="1"/>
  <c r="AW68" i="9" s="1"/>
  <c r="BZ72" i="8"/>
  <c r="DI72" i="8" s="1"/>
  <c r="EQ72" i="8" s="1"/>
  <c r="AR72" i="8" s="1"/>
  <c r="AV68" i="9" s="1"/>
  <c r="BY72" i="8"/>
  <c r="DH72" i="8" s="1"/>
  <c r="EP72" i="8" s="1"/>
  <c r="AQ72" i="8" s="1"/>
  <c r="AU68" i="9"/>
  <c r="BX72" i="8"/>
  <c r="DG72" i="8" s="1"/>
  <c r="EO72" i="8" s="1"/>
  <c r="AP72" i="8" s="1"/>
  <c r="AT68" i="9" s="1"/>
  <c r="BW72" i="8"/>
  <c r="DF72" i="8" s="1"/>
  <c r="EN72" i="8" s="1"/>
  <c r="AO72" i="8" s="1"/>
  <c r="AS68" i="9" s="1"/>
  <c r="BV72" i="8"/>
  <c r="DE72" i="8" s="1"/>
  <c r="HB71" i="8"/>
  <c r="CW71" i="8"/>
  <c r="EF71" i="8" s="1"/>
  <c r="FN71" i="8" s="1"/>
  <c r="BO71" i="8" s="1"/>
  <c r="CV71" i="8"/>
  <c r="EE71" i="8" s="1"/>
  <c r="FM71" i="8" s="1"/>
  <c r="BN71" i="8" s="1"/>
  <c r="CU71" i="8"/>
  <c r="ED71" i="8" s="1"/>
  <c r="FL71" i="8" s="1"/>
  <c r="BM71" i="8" s="1"/>
  <c r="CT71" i="8"/>
  <c r="EC71" i="8" s="1"/>
  <c r="FK71" i="8" s="1"/>
  <c r="BL71" i="8" s="1"/>
  <c r="CS71" i="8"/>
  <c r="EB71" i="8" s="1"/>
  <c r="FJ71" i="8" s="1"/>
  <c r="CR71" i="8"/>
  <c r="EA71" i="8" s="1"/>
  <c r="FI71" i="8" s="1"/>
  <c r="BJ71" i="8" s="1"/>
  <c r="CQ71" i="8"/>
  <c r="DZ71" i="8" s="1"/>
  <c r="FH71" i="8" s="1"/>
  <c r="BI71" i="8" s="1"/>
  <c r="CP71" i="8"/>
  <c r="DY71" i="8" s="1"/>
  <c r="FG71" i="8" s="1"/>
  <c r="BH71" i="8" s="1"/>
  <c r="CO71" i="8"/>
  <c r="DX71" i="8" s="1"/>
  <c r="FF71" i="8" s="1"/>
  <c r="BG71" i="8" s="1"/>
  <c r="CN71" i="8"/>
  <c r="DW71" i="8" s="1"/>
  <c r="FE71" i="8" s="1"/>
  <c r="BF71" i="8" s="1"/>
  <c r="BJ67" i="9" s="1"/>
  <c r="CM71" i="8"/>
  <c r="DV71" i="8" s="1"/>
  <c r="FD71" i="8" s="1"/>
  <c r="BE71" i="8" s="1"/>
  <c r="BI67" i="9" s="1"/>
  <c r="CL71" i="8"/>
  <c r="DU71" i="8" s="1"/>
  <c r="FC71" i="8" s="1"/>
  <c r="BD71" i="8" s="1"/>
  <c r="BH67" i="9" s="1"/>
  <c r="CK71" i="8"/>
  <c r="DT71" i="8" s="1"/>
  <c r="FB71" i="8" s="1"/>
  <c r="CJ71" i="8"/>
  <c r="DS71" i="8" s="1"/>
  <c r="FA71" i="8" s="1"/>
  <c r="BB71" i="8" s="1"/>
  <c r="BF67" i="9" s="1"/>
  <c r="CI71" i="8"/>
  <c r="DR71" i="8" s="1"/>
  <c r="EZ71" i="8" s="1"/>
  <c r="BA71" i="8" s="1"/>
  <c r="BE67" i="9" s="1"/>
  <c r="CH71" i="8"/>
  <c r="DQ71" i="8" s="1"/>
  <c r="EY71" i="8" s="1"/>
  <c r="AZ71" i="8" s="1"/>
  <c r="BD67" i="9" s="1"/>
  <c r="CG71" i="8"/>
  <c r="DP71" i="8" s="1"/>
  <c r="EX71" i="8" s="1"/>
  <c r="AY71" i="8" s="1"/>
  <c r="BC67" i="9" s="1"/>
  <c r="CF71" i="8"/>
  <c r="DO71" i="8" s="1"/>
  <c r="EW71" i="8" s="1"/>
  <c r="AX71" i="8" s="1"/>
  <c r="BB67" i="9" s="1"/>
  <c r="CE71" i="8"/>
  <c r="DN71" i="8" s="1"/>
  <c r="EV71" i="8" s="1"/>
  <c r="AW71" i="8" s="1"/>
  <c r="BA67" i="9" s="1"/>
  <c r="CD71" i="8"/>
  <c r="DM71" i="8" s="1"/>
  <c r="EU71" i="8" s="1"/>
  <c r="AV71" i="8" s="1"/>
  <c r="AZ67" i="9" s="1"/>
  <c r="CC71" i="8"/>
  <c r="DL71" i="8" s="1"/>
  <c r="ET71" i="8" s="1"/>
  <c r="CB71" i="8"/>
  <c r="DK71" i="8" s="1"/>
  <c r="ES71" i="8" s="1"/>
  <c r="AT71" i="8" s="1"/>
  <c r="AX67" i="9" s="1"/>
  <c r="CA71" i="8"/>
  <c r="DJ71" i="8" s="1"/>
  <c r="ER71" i="8" s="1"/>
  <c r="AS71" i="8" s="1"/>
  <c r="AW67" i="9" s="1"/>
  <c r="BZ71" i="8"/>
  <c r="DI71" i="8" s="1"/>
  <c r="EQ71" i="8" s="1"/>
  <c r="AR71" i="8" s="1"/>
  <c r="AV67" i="9" s="1"/>
  <c r="BY71" i="8"/>
  <c r="DH71" i="8" s="1"/>
  <c r="BX71" i="8"/>
  <c r="DG71" i="8" s="1"/>
  <c r="EO71" i="8" s="1"/>
  <c r="AP71" i="8" s="1"/>
  <c r="AT67" i="9" s="1"/>
  <c r="BW71" i="8"/>
  <c r="DF71" i="8" s="1"/>
  <c r="BV71" i="8"/>
  <c r="DE71" i="8" s="1"/>
  <c r="EM71" i="8" s="1"/>
  <c r="AN71" i="8" s="1"/>
  <c r="AR67" i="9" s="1"/>
  <c r="HB70" i="8"/>
  <c r="CW70" i="8"/>
  <c r="EF70" i="8" s="1"/>
  <c r="FN70" i="8" s="1"/>
  <c r="BO70" i="8" s="1"/>
  <c r="CV70" i="8"/>
  <c r="EE70" i="8" s="1"/>
  <c r="FM70" i="8" s="1"/>
  <c r="BN70" i="8" s="1"/>
  <c r="CU70" i="8"/>
  <c r="ED70" i="8" s="1"/>
  <c r="FL70" i="8" s="1"/>
  <c r="BM70" i="8" s="1"/>
  <c r="CT70" i="8"/>
  <c r="EC70" i="8" s="1"/>
  <c r="FK70" i="8" s="1"/>
  <c r="BL70" i="8" s="1"/>
  <c r="CS70" i="8"/>
  <c r="EB70" i="8" s="1"/>
  <c r="FJ70" i="8" s="1"/>
  <c r="BK70" i="8" s="1"/>
  <c r="CR70" i="8"/>
  <c r="EA70" i="8" s="1"/>
  <c r="FI70" i="8" s="1"/>
  <c r="BJ70" i="8" s="1"/>
  <c r="CQ70" i="8"/>
  <c r="DZ70" i="8" s="1"/>
  <c r="FH70" i="8" s="1"/>
  <c r="CP70" i="8"/>
  <c r="DY70" i="8" s="1"/>
  <c r="FG70" i="8" s="1"/>
  <c r="BH70" i="8" s="1"/>
  <c r="CO70" i="8"/>
  <c r="DX70" i="8" s="1"/>
  <c r="FF70" i="8" s="1"/>
  <c r="BG70" i="8" s="1"/>
  <c r="CN70" i="8"/>
  <c r="DW70" i="8" s="1"/>
  <c r="FE70" i="8" s="1"/>
  <c r="BF70" i="8" s="1"/>
  <c r="BJ66" i="9" s="1"/>
  <c r="CM70" i="8"/>
  <c r="DV70" i="8" s="1"/>
  <c r="CL70" i="8"/>
  <c r="DU70" i="8" s="1"/>
  <c r="FC70" i="8" s="1"/>
  <c r="BD70" i="8" s="1"/>
  <c r="BH66" i="9" s="1"/>
  <c r="CK70" i="8"/>
  <c r="DT70" i="8" s="1"/>
  <c r="FB70" i="8" s="1"/>
  <c r="BC70" i="8" s="1"/>
  <c r="BG66" i="9" s="1"/>
  <c r="CJ70" i="8"/>
  <c r="DS70" i="8" s="1"/>
  <c r="FA70" i="8" s="1"/>
  <c r="CI70" i="8"/>
  <c r="DR70" i="8" s="1"/>
  <c r="EZ70" i="8" s="1"/>
  <c r="BA70" i="8" s="1"/>
  <c r="BE66" i="9" s="1"/>
  <c r="CH70" i="8"/>
  <c r="DQ70" i="8" s="1"/>
  <c r="EY70" i="8" s="1"/>
  <c r="AZ70" i="8" s="1"/>
  <c r="BD66" i="9" s="1"/>
  <c r="CG70" i="8"/>
  <c r="DP70" i="8" s="1"/>
  <c r="EX70" i="8" s="1"/>
  <c r="AY70" i="8" s="1"/>
  <c r="BC66" i="9" s="1"/>
  <c r="CF70" i="8"/>
  <c r="DO70" i="8" s="1"/>
  <c r="EW70" i="8" s="1"/>
  <c r="AX70" i="8" s="1"/>
  <c r="BB66" i="9" s="1"/>
  <c r="CE70" i="8"/>
  <c r="DN70" i="8" s="1"/>
  <c r="EV70" i="8" s="1"/>
  <c r="CD70" i="8"/>
  <c r="DM70" i="8" s="1"/>
  <c r="EU70" i="8" s="1"/>
  <c r="AV70" i="8" s="1"/>
  <c r="AZ66" i="9" s="1"/>
  <c r="CC70" i="8"/>
  <c r="DL70" i="8" s="1"/>
  <c r="ET70" i="8" s="1"/>
  <c r="AU70" i="8" s="1"/>
  <c r="AY66" i="9" s="1"/>
  <c r="CB70" i="8"/>
  <c r="DK70" i="8" s="1"/>
  <c r="ES70" i="8" s="1"/>
  <c r="AT70" i="8" s="1"/>
  <c r="AX66" i="9" s="1"/>
  <c r="CA70" i="8"/>
  <c r="DJ70" i="8"/>
  <c r="BZ70" i="8"/>
  <c r="DI70" i="8" s="1"/>
  <c r="EQ70" i="8" s="1"/>
  <c r="AR70" i="8" s="1"/>
  <c r="AV66" i="9" s="1"/>
  <c r="BY70" i="8"/>
  <c r="DH70" i="8" s="1"/>
  <c r="EP70" i="8" s="1"/>
  <c r="AQ70" i="8" s="1"/>
  <c r="AU66" i="9" s="1"/>
  <c r="BX70" i="8"/>
  <c r="DG70" i="8" s="1"/>
  <c r="EO70" i="8" s="1"/>
  <c r="AP70" i="8" s="1"/>
  <c r="AT66" i="9" s="1"/>
  <c r="BW70" i="8"/>
  <c r="DF70" i="8" s="1"/>
  <c r="EN70" i="8" s="1"/>
  <c r="AO70" i="8" s="1"/>
  <c r="AS66" i="9" s="1"/>
  <c r="BV70" i="8"/>
  <c r="DE70" i="8" s="1"/>
  <c r="EM70" i="8" s="1"/>
  <c r="AN70" i="8" s="1"/>
  <c r="AR66" i="9" s="1"/>
  <c r="HB69" i="8"/>
  <c r="CW69" i="8"/>
  <c r="EF69" i="8" s="1"/>
  <c r="FN69" i="8" s="1"/>
  <c r="BO69" i="8" s="1"/>
  <c r="CV69" i="8"/>
  <c r="EE69" i="8" s="1"/>
  <c r="FM69" i="8" s="1"/>
  <c r="CU69" i="8"/>
  <c r="ED69" i="8" s="1"/>
  <c r="FL69" i="8" s="1"/>
  <c r="BM69" i="8" s="1"/>
  <c r="CT69" i="8"/>
  <c r="EC69" i="8" s="1"/>
  <c r="FK69" i="8" s="1"/>
  <c r="BL69" i="8" s="1"/>
  <c r="CS69" i="8"/>
  <c r="EB69" i="8" s="1"/>
  <c r="FJ69" i="8" s="1"/>
  <c r="BK69" i="8" s="1"/>
  <c r="CR69" i="8"/>
  <c r="EA69" i="8" s="1"/>
  <c r="FI69" i="8" s="1"/>
  <c r="BJ69" i="8" s="1"/>
  <c r="CQ69" i="8"/>
  <c r="DZ69" i="8" s="1"/>
  <c r="FH69" i="8" s="1"/>
  <c r="BI69" i="8" s="1"/>
  <c r="CP69" i="8"/>
  <c r="DY69" i="8" s="1"/>
  <c r="FG69" i="8" s="1"/>
  <c r="BH69" i="8" s="1"/>
  <c r="CO69" i="8"/>
  <c r="DX69" i="8" s="1"/>
  <c r="FF69" i="8" s="1"/>
  <c r="BG69" i="8" s="1"/>
  <c r="CN69" i="8"/>
  <c r="DW69" i="8" s="1"/>
  <c r="FE69" i="8" s="1"/>
  <c r="BF69" i="8" s="1"/>
  <c r="BJ65" i="9" s="1"/>
  <c r="CM69" i="8"/>
  <c r="DV69" i="8" s="1"/>
  <c r="FD69" i="8" s="1"/>
  <c r="BE69" i="8" s="1"/>
  <c r="BI65" i="9" s="1"/>
  <c r="CL69" i="8"/>
  <c r="DU69" i="8" s="1"/>
  <c r="FC69" i="8" s="1"/>
  <c r="BD69" i="8" s="1"/>
  <c r="BH65" i="9" s="1"/>
  <c r="CK69" i="8"/>
  <c r="DT69" i="8" s="1"/>
  <c r="FB69" i="8" s="1"/>
  <c r="CJ69" i="8"/>
  <c r="DS69" i="8" s="1"/>
  <c r="FA69" i="8" s="1"/>
  <c r="CI69" i="8"/>
  <c r="DR69" i="8" s="1"/>
  <c r="EZ69" i="8" s="1"/>
  <c r="BA69" i="8" s="1"/>
  <c r="BE65" i="9" s="1"/>
  <c r="CH69" i="8"/>
  <c r="DQ69" i="8" s="1"/>
  <c r="EY69" i="8" s="1"/>
  <c r="AZ69" i="8" s="1"/>
  <c r="BD65" i="9" s="1"/>
  <c r="CG69" i="8"/>
  <c r="DP69" i="8" s="1"/>
  <c r="EX69" i="8" s="1"/>
  <c r="AY69" i="8" s="1"/>
  <c r="BC65" i="9" s="1"/>
  <c r="CF69" i="8"/>
  <c r="DO69" i="8" s="1"/>
  <c r="EW69" i="8" s="1"/>
  <c r="AX69" i="8" s="1"/>
  <c r="BB65" i="9" s="1"/>
  <c r="CE69" i="8"/>
  <c r="DN69" i="8" s="1"/>
  <c r="EV69" i="8" s="1"/>
  <c r="AW69" i="8" s="1"/>
  <c r="BA65" i="9" s="1"/>
  <c r="CD69" i="8"/>
  <c r="DM69" i="8" s="1"/>
  <c r="EU69" i="8" s="1"/>
  <c r="AV69" i="8" s="1"/>
  <c r="AZ65" i="9" s="1"/>
  <c r="CC69" i="8"/>
  <c r="DL69" i="8" s="1"/>
  <c r="ET69" i="8" s="1"/>
  <c r="CB69" i="8"/>
  <c r="DK69" i="8" s="1"/>
  <c r="ES69" i="8" s="1"/>
  <c r="AT69" i="8" s="1"/>
  <c r="AX65" i="9" s="1"/>
  <c r="CA69" i="8"/>
  <c r="DJ69" i="8" s="1"/>
  <c r="ER69" i="8" s="1"/>
  <c r="AS69" i="8" s="1"/>
  <c r="AW65" i="9" s="1"/>
  <c r="BZ69" i="8"/>
  <c r="DI69" i="8" s="1"/>
  <c r="EQ69" i="8" s="1"/>
  <c r="AR69" i="8" s="1"/>
  <c r="AV65" i="9" s="1"/>
  <c r="BY69" i="8"/>
  <c r="DH69" i="8" s="1"/>
  <c r="EP69" i="8" s="1"/>
  <c r="AQ69" i="8" s="1"/>
  <c r="AU65" i="9" s="1"/>
  <c r="BX69" i="8"/>
  <c r="DG69" i="8" s="1"/>
  <c r="EO69" i="8" s="1"/>
  <c r="AP69" i="8" s="1"/>
  <c r="AT65" i="9" s="1"/>
  <c r="BW69" i="8"/>
  <c r="BV69" i="8"/>
  <c r="DE69" i="8" s="1"/>
  <c r="EM69" i="8" s="1"/>
  <c r="AN69" i="8" s="1"/>
  <c r="AR65" i="9" s="1"/>
  <c r="HB68" i="8"/>
  <c r="CW68" i="8"/>
  <c r="EF68" i="8" s="1"/>
  <c r="FN68" i="8" s="1"/>
  <c r="BO68" i="8" s="1"/>
  <c r="CV68" i="8"/>
  <c r="EE68" i="8" s="1"/>
  <c r="FM68" i="8" s="1"/>
  <c r="BN68" i="8" s="1"/>
  <c r="CU68" i="8"/>
  <c r="ED68" i="8" s="1"/>
  <c r="FL68" i="8" s="1"/>
  <c r="BM68" i="8" s="1"/>
  <c r="CT68" i="8"/>
  <c r="EC68" i="8" s="1"/>
  <c r="FK68" i="8" s="1"/>
  <c r="BL68" i="8" s="1"/>
  <c r="CS68" i="8"/>
  <c r="EB68" i="8" s="1"/>
  <c r="FJ68" i="8" s="1"/>
  <c r="BK68" i="8" s="1"/>
  <c r="CR68" i="8"/>
  <c r="EA68" i="8" s="1"/>
  <c r="FI68" i="8" s="1"/>
  <c r="BJ68" i="8" s="1"/>
  <c r="CQ68" i="8"/>
  <c r="DZ68" i="8" s="1"/>
  <c r="FH68" i="8" s="1"/>
  <c r="EK68" i="8" s="1"/>
  <c r="AI68" i="8" s="1"/>
  <c r="CP68" i="8"/>
  <c r="DY68" i="8" s="1"/>
  <c r="FG68" i="8" s="1"/>
  <c r="BH68" i="8" s="1"/>
  <c r="CO68" i="8"/>
  <c r="DX68" i="8" s="1"/>
  <c r="FF68" i="8" s="1"/>
  <c r="BG68" i="8" s="1"/>
  <c r="CN68" i="8"/>
  <c r="DW68" i="8" s="1"/>
  <c r="FE68" i="8" s="1"/>
  <c r="BF68" i="8" s="1"/>
  <c r="BJ64" i="9" s="1"/>
  <c r="CM68" i="8"/>
  <c r="DV68" i="8" s="1"/>
  <c r="FD68" i="8" s="1"/>
  <c r="BE68" i="8" s="1"/>
  <c r="BI64" i="9" s="1"/>
  <c r="CL68" i="8"/>
  <c r="DU68" i="8" s="1"/>
  <c r="FC68" i="8" s="1"/>
  <c r="CK68" i="8"/>
  <c r="DT68" i="8" s="1"/>
  <c r="FB68" i="8" s="1"/>
  <c r="CJ68" i="8"/>
  <c r="DS68" i="8" s="1"/>
  <c r="FA68" i="8" s="1"/>
  <c r="BB68" i="8" s="1"/>
  <c r="BF64" i="9" s="1"/>
  <c r="CI68" i="8"/>
  <c r="DR68" i="8" s="1"/>
  <c r="EZ68" i="8" s="1"/>
  <c r="BA68" i="8" s="1"/>
  <c r="BE64" i="9" s="1"/>
  <c r="CH68" i="8"/>
  <c r="DQ68" i="8" s="1"/>
  <c r="EY68" i="8" s="1"/>
  <c r="AZ68" i="8" s="1"/>
  <c r="BD64" i="9" s="1"/>
  <c r="CG68" i="8"/>
  <c r="DP68" i="8" s="1"/>
  <c r="EX68" i="8" s="1"/>
  <c r="AY68" i="8" s="1"/>
  <c r="BC64" i="9" s="1"/>
  <c r="CF68" i="8"/>
  <c r="DO68" i="8" s="1"/>
  <c r="EW68" i="8" s="1"/>
  <c r="AX68" i="8" s="1"/>
  <c r="BB64" i="9" s="1"/>
  <c r="CE68" i="8"/>
  <c r="DN68" i="8" s="1"/>
  <c r="EV68" i="8" s="1"/>
  <c r="AW68" i="8" s="1"/>
  <c r="BA64" i="9" s="1"/>
  <c r="CD68" i="8"/>
  <c r="DM68" i="8" s="1"/>
  <c r="EU68" i="8" s="1"/>
  <c r="CC68" i="8"/>
  <c r="DL68" i="8" s="1"/>
  <c r="ET68" i="8" s="1"/>
  <c r="AU68" i="8" s="1"/>
  <c r="AY64" i="9" s="1"/>
  <c r="CB68" i="8"/>
  <c r="DK68" i="8" s="1"/>
  <c r="ES68" i="8" s="1"/>
  <c r="AT68" i="8" s="1"/>
  <c r="AX64" i="9" s="1"/>
  <c r="CA68" i="8"/>
  <c r="DJ68" i="8" s="1"/>
  <c r="ER68" i="8" s="1"/>
  <c r="AS68" i="8" s="1"/>
  <c r="AW64" i="9" s="1"/>
  <c r="BZ68" i="8"/>
  <c r="DI68" i="8" s="1"/>
  <c r="EQ68" i="8" s="1"/>
  <c r="AR68" i="8" s="1"/>
  <c r="AV64" i="9" s="1"/>
  <c r="BY68" i="8"/>
  <c r="DH68" i="8" s="1"/>
  <c r="EP68" i="8" s="1"/>
  <c r="AQ68" i="8" s="1"/>
  <c r="AU64" i="9" s="1"/>
  <c r="BX68" i="8"/>
  <c r="DG68" i="8" s="1"/>
  <c r="EO68" i="8" s="1"/>
  <c r="AP68" i="8" s="1"/>
  <c r="AT64" i="9" s="1"/>
  <c r="BW68" i="8"/>
  <c r="BV68" i="8"/>
  <c r="HB67" i="8"/>
  <c r="CW67" i="8"/>
  <c r="EF67" i="8" s="1"/>
  <c r="FN67" i="8" s="1"/>
  <c r="BO67" i="8" s="1"/>
  <c r="CV67" i="8"/>
  <c r="EE67" i="8" s="1"/>
  <c r="FM67" i="8" s="1"/>
  <c r="BN67" i="8" s="1"/>
  <c r="CU67" i="8"/>
  <c r="ED67" i="8" s="1"/>
  <c r="FL67" i="8" s="1"/>
  <c r="BM67" i="8" s="1"/>
  <c r="CT67" i="8"/>
  <c r="EC67" i="8" s="1"/>
  <c r="FK67" i="8" s="1"/>
  <c r="BL67" i="8" s="1"/>
  <c r="CS67" i="8"/>
  <c r="EB67" i="8" s="1"/>
  <c r="FJ67" i="8" s="1"/>
  <c r="BK67" i="8" s="1"/>
  <c r="CR67" i="8"/>
  <c r="EA67" i="8" s="1"/>
  <c r="FI67" i="8" s="1"/>
  <c r="CQ67" i="8"/>
  <c r="DZ67" i="8" s="1"/>
  <c r="FH67" i="8" s="1"/>
  <c r="BI67" i="8" s="1"/>
  <c r="CP67" i="8"/>
  <c r="DY67" i="8" s="1"/>
  <c r="FG67" i="8" s="1"/>
  <c r="BH67" i="8" s="1"/>
  <c r="CO67" i="8"/>
  <c r="DX67" i="8" s="1"/>
  <c r="FF67" i="8" s="1"/>
  <c r="BG67" i="8" s="1"/>
  <c r="CN67" i="8"/>
  <c r="DW67" i="8" s="1"/>
  <c r="FE67" i="8" s="1"/>
  <c r="BF67" i="8" s="1"/>
  <c r="BJ63" i="9" s="1"/>
  <c r="CM67" i="8"/>
  <c r="DV67" i="8" s="1"/>
  <c r="FD67" i="8" s="1"/>
  <c r="BE67" i="8" s="1"/>
  <c r="BI63" i="9" s="1"/>
  <c r="CL67" i="8"/>
  <c r="DU67" i="8" s="1"/>
  <c r="FC67" i="8" s="1"/>
  <c r="BD67" i="8" s="1"/>
  <c r="BH63" i="9" s="1"/>
  <c r="CK67" i="8"/>
  <c r="DT67" i="8" s="1"/>
  <c r="FB67" i="8" s="1"/>
  <c r="BC67" i="8" s="1"/>
  <c r="BG63" i="9" s="1"/>
  <c r="CJ67" i="8"/>
  <c r="DS67" i="8" s="1"/>
  <c r="FA67" i="8" s="1"/>
  <c r="BB67" i="8" s="1"/>
  <c r="BF63" i="9" s="1"/>
  <c r="CI67" i="8"/>
  <c r="DR67" i="8" s="1"/>
  <c r="EZ67" i="8" s="1"/>
  <c r="BA67" i="8" s="1"/>
  <c r="BE63" i="9" s="1"/>
  <c r="CH67" i="8"/>
  <c r="DQ67" i="8" s="1"/>
  <c r="EY67" i="8" s="1"/>
  <c r="AZ67" i="8" s="1"/>
  <c r="BD63" i="9" s="1"/>
  <c r="CG67" i="8"/>
  <c r="DP67" i="8" s="1"/>
  <c r="EX67" i="8" s="1"/>
  <c r="AY67" i="8" s="1"/>
  <c r="BC63" i="9" s="1"/>
  <c r="CF67" i="8"/>
  <c r="DO67" i="8" s="1"/>
  <c r="EW67" i="8" s="1"/>
  <c r="AX67" i="8" s="1"/>
  <c r="BB63" i="9" s="1"/>
  <c r="CE67" i="8"/>
  <c r="DN67" i="8" s="1"/>
  <c r="EV67" i="8" s="1"/>
  <c r="CD67" i="8"/>
  <c r="DM67" i="8" s="1"/>
  <c r="EU67" i="8" s="1"/>
  <c r="AV67" i="8" s="1"/>
  <c r="AZ63" i="9" s="1"/>
  <c r="CC67" i="8"/>
  <c r="DL67" i="8"/>
  <c r="ET67" i="8" s="1"/>
  <c r="AU67" i="8" s="1"/>
  <c r="AY63" i="9" s="1"/>
  <c r="CB67" i="8"/>
  <c r="DK67" i="8" s="1"/>
  <c r="ES67" i="8" s="1"/>
  <c r="AT67" i="8" s="1"/>
  <c r="AX63" i="9" s="1"/>
  <c r="CA67" i="8"/>
  <c r="DJ67" i="8" s="1"/>
  <c r="ER67" i="8" s="1"/>
  <c r="AS67" i="8" s="1"/>
  <c r="AW63" i="9" s="1"/>
  <c r="BZ67" i="8"/>
  <c r="DI67" i="8" s="1"/>
  <c r="EQ67" i="8" s="1"/>
  <c r="AR67" i="8" s="1"/>
  <c r="AV63" i="9" s="1"/>
  <c r="BY67" i="8"/>
  <c r="DH67" i="8" s="1"/>
  <c r="EP67" i="8" s="1"/>
  <c r="AQ67" i="8" s="1"/>
  <c r="AU63" i="9" s="1"/>
  <c r="BX67" i="8"/>
  <c r="DG67" i="8" s="1"/>
  <c r="BW67" i="8"/>
  <c r="DF67" i="8" s="1"/>
  <c r="EN67" i="8" s="1"/>
  <c r="AO67" i="8" s="1"/>
  <c r="AS63" i="9" s="1"/>
  <c r="BV67" i="8"/>
  <c r="DE67" i="8" s="1"/>
  <c r="HB66" i="8"/>
  <c r="CW66" i="8"/>
  <c r="EF66" i="8" s="1"/>
  <c r="FN66" i="8" s="1"/>
  <c r="BO66" i="8" s="1"/>
  <c r="CV66" i="8"/>
  <c r="EE66" i="8" s="1"/>
  <c r="FM66" i="8" s="1"/>
  <c r="BN66" i="8" s="1"/>
  <c r="CU66" i="8"/>
  <c r="ED66" i="8" s="1"/>
  <c r="FL66" i="8" s="1"/>
  <c r="BM66" i="8" s="1"/>
  <c r="CT66" i="8"/>
  <c r="EC66" i="8" s="1"/>
  <c r="FK66" i="8" s="1"/>
  <c r="BL66" i="8" s="1"/>
  <c r="CS66" i="8"/>
  <c r="EB66" i="8" s="1"/>
  <c r="FJ66" i="8" s="1"/>
  <c r="BK66" i="8" s="1"/>
  <c r="CR66" i="8"/>
  <c r="EA66" i="8" s="1"/>
  <c r="FI66" i="8" s="1"/>
  <c r="BJ66" i="8" s="1"/>
  <c r="CQ66" i="8"/>
  <c r="DZ66" i="8" s="1"/>
  <c r="FH66" i="8" s="1"/>
  <c r="BI66" i="8" s="1"/>
  <c r="CP66" i="8"/>
  <c r="DY66" i="8" s="1"/>
  <c r="FG66" i="8" s="1"/>
  <c r="BH66" i="8" s="1"/>
  <c r="CO66" i="8"/>
  <c r="DX66" i="8" s="1"/>
  <c r="FF66" i="8" s="1"/>
  <c r="CN66" i="8"/>
  <c r="DW66" i="8" s="1"/>
  <c r="FE66" i="8" s="1"/>
  <c r="BF66" i="8" s="1"/>
  <c r="BJ62" i="9" s="1"/>
  <c r="CM66" i="8"/>
  <c r="DV66" i="8" s="1"/>
  <c r="FD66" i="8" s="1"/>
  <c r="BE66" i="8"/>
  <c r="BI62" i="9" s="1"/>
  <c r="CL66" i="8"/>
  <c r="DU66" i="8" s="1"/>
  <c r="FC66" i="8" s="1"/>
  <c r="BD66" i="8" s="1"/>
  <c r="BH62" i="9" s="1"/>
  <c r="CK66" i="8"/>
  <c r="DT66" i="8" s="1"/>
  <c r="FB66" i="8" s="1"/>
  <c r="BC66" i="8" s="1"/>
  <c r="BG62" i="9" s="1"/>
  <c r="CJ66" i="8"/>
  <c r="DS66" i="8" s="1"/>
  <c r="FA66" i="8" s="1"/>
  <c r="BB66" i="8" s="1"/>
  <c r="BF62" i="9" s="1"/>
  <c r="CI66" i="8"/>
  <c r="DR66" i="8" s="1"/>
  <c r="EZ66" i="8" s="1"/>
  <c r="BA66" i="8" s="1"/>
  <c r="BE62" i="9" s="1"/>
  <c r="CH66" i="8"/>
  <c r="DQ66" i="8" s="1"/>
  <c r="EY66" i="8" s="1"/>
  <c r="AZ66" i="8" s="1"/>
  <c r="BD62" i="9" s="1"/>
  <c r="CG66" i="8"/>
  <c r="DP66" i="8" s="1"/>
  <c r="EX66" i="8" s="1"/>
  <c r="AY66" i="8" s="1"/>
  <c r="BC62" i="9" s="1"/>
  <c r="CF66" i="8"/>
  <c r="DO66" i="8" s="1"/>
  <c r="EW66" i="8" s="1"/>
  <c r="AX66" i="8" s="1"/>
  <c r="BB62" i="9" s="1"/>
  <c r="CE66" i="8"/>
  <c r="DN66" i="8" s="1"/>
  <c r="EV66" i="8" s="1"/>
  <c r="AW66" i="8" s="1"/>
  <c r="BA62" i="9" s="1"/>
  <c r="CD66" i="8"/>
  <c r="DM66" i="8" s="1"/>
  <c r="EU66" i="8" s="1"/>
  <c r="CC66" i="8"/>
  <c r="DL66" i="8" s="1"/>
  <c r="ET66" i="8" s="1"/>
  <c r="AU66" i="8" s="1"/>
  <c r="AY62" i="9" s="1"/>
  <c r="CB66" i="8"/>
  <c r="DK66" i="8" s="1"/>
  <c r="CA66" i="8"/>
  <c r="DJ66" i="8" s="1"/>
  <c r="ER66" i="8" s="1"/>
  <c r="AS66" i="8" s="1"/>
  <c r="AW62" i="9" s="1"/>
  <c r="BZ66" i="8"/>
  <c r="DI66" i="8" s="1"/>
  <c r="EQ66" i="8" s="1"/>
  <c r="AR66" i="8" s="1"/>
  <c r="AV62" i="9" s="1"/>
  <c r="BY66" i="8"/>
  <c r="DH66" i="8" s="1"/>
  <c r="EP66" i="8" s="1"/>
  <c r="AQ66" i="8" s="1"/>
  <c r="AU62" i="9" s="1"/>
  <c r="BX66" i="8"/>
  <c r="DG66" i="8" s="1"/>
  <c r="EO66" i="8" s="1"/>
  <c r="AP66" i="8" s="1"/>
  <c r="AT62" i="9" s="1"/>
  <c r="BW66" i="8"/>
  <c r="DF66" i="8" s="1"/>
  <c r="EN66" i="8" s="1"/>
  <c r="AO66" i="8" s="1"/>
  <c r="AS62" i="9" s="1"/>
  <c r="BV66" i="8"/>
  <c r="HB65" i="8"/>
  <c r="CW65" i="8"/>
  <c r="EF65" i="8" s="1"/>
  <c r="FN65" i="8" s="1"/>
  <c r="BO65" i="8" s="1"/>
  <c r="CV65" i="8"/>
  <c r="EE65" i="8" s="1"/>
  <c r="FM65" i="8" s="1"/>
  <c r="BN65" i="8" s="1"/>
  <c r="CU65" i="8"/>
  <c r="ED65" i="8" s="1"/>
  <c r="FL65" i="8" s="1"/>
  <c r="CT65" i="8"/>
  <c r="EC65" i="8" s="1"/>
  <c r="FK65" i="8" s="1"/>
  <c r="BL65" i="8" s="1"/>
  <c r="CS65" i="8"/>
  <c r="EB65" i="8" s="1"/>
  <c r="FJ65" i="8" s="1"/>
  <c r="BK65" i="8" s="1"/>
  <c r="CR65" i="8"/>
  <c r="EA65" i="8" s="1"/>
  <c r="FI65" i="8" s="1"/>
  <c r="BJ65" i="8" s="1"/>
  <c r="CQ65" i="8"/>
  <c r="DZ65" i="8" s="1"/>
  <c r="FH65" i="8" s="1"/>
  <c r="CP65" i="8"/>
  <c r="DY65" i="8" s="1"/>
  <c r="FG65" i="8" s="1"/>
  <c r="BH65" i="8" s="1"/>
  <c r="CO65" i="8"/>
  <c r="DX65" i="8" s="1"/>
  <c r="FF65" i="8" s="1"/>
  <c r="BG65" i="8" s="1"/>
  <c r="CN65" i="8"/>
  <c r="DW65" i="8" s="1"/>
  <c r="FE65" i="8" s="1"/>
  <c r="BF65" i="8" s="1"/>
  <c r="BJ61" i="9" s="1"/>
  <c r="CM65" i="8"/>
  <c r="DV65" i="8" s="1"/>
  <c r="FD65" i="8" s="1"/>
  <c r="BE65" i="8" s="1"/>
  <c r="BI61" i="9" s="1"/>
  <c r="CL65" i="8"/>
  <c r="DU65" i="8" s="1"/>
  <c r="FC65" i="8" s="1"/>
  <c r="BD65" i="8" s="1"/>
  <c r="BH61" i="9" s="1"/>
  <c r="CK65" i="8"/>
  <c r="DT65" i="8" s="1"/>
  <c r="FB65" i="8" s="1"/>
  <c r="BC65" i="8" s="1"/>
  <c r="BG61" i="9" s="1"/>
  <c r="CJ65" i="8"/>
  <c r="DS65" i="8" s="1"/>
  <c r="FA65" i="8" s="1"/>
  <c r="CI65" i="8"/>
  <c r="DR65" i="8" s="1"/>
  <c r="EZ65" i="8" s="1"/>
  <c r="BA65" i="8" s="1"/>
  <c r="BE61" i="9" s="1"/>
  <c r="CH65" i="8"/>
  <c r="DQ65" i="8" s="1"/>
  <c r="EY65" i="8" s="1"/>
  <c r="CG65" i="8"/>
  <c r="DP65" i="8" s="1"/>
  <c r="EX65" i="8" s="1"/>
  <c r="AY65" i="8" s="1"/>
  <c r="BC61" i="9" s="1"/>
  <c r="CF65" i="8"/>
  <c r="DO65" i="8" s="1"/>
  <c r="EW65" i="8" s="1"/>
  <c r="AX65" i="8" s="1"/>
  <c r="BB61" i="9" s="1"/>
  <c r="CE65" i="8"/>
  <c r="DN65" i="8" s="1"/>
  <c r="EV65" i="8" s="1"/>
  <c r="AW65" i="8" s="1"/>
  <c r="BA61" i="9" s="1"/>
  <c r="CD65" i="8"/>
  <c r="DM65" i="8" s="1"/>
  <c r="EU65" i="8" s="1"/>
  <c r="CC65" i="8"/>
  <c r="DL65" i="8" s="1"/>
  <c r="ET65" i="8" s="1"/>
  <c r="AU65" i="8" s="1"/>
  <c r="AY61" i="9" s="1"/>
  <c r="CB65" i="8"/>
  <c r="DK65" i="8" s="1"/>
  <c r="ES65" i="8" s="1"/>
  <c r="AT65" i="8" s="1"/>
  <c r="AX61" i="9" s="1"/>
  <c r="CA65" i="8"/>
  <c r="DJ65" i="8" s="1"/>
  <c r="ER65" i="8" s="1"/>
  <c r="AS65" i="8" s="1"/>
  <c r="AW61" i="9" s="1"/>
  <c r="BZ65" i="8"/>
  <c r="BY65" i="8"/>
  <c r="DH65" i="8" s="1"/>
  <c r="EP65" i="8" s="1"/>
  <c r="AQ65" i="8" s="1"/>
  <c r="AU61" i="9" s="1"/>
  <c r="BX65" i="8"/>
  <c r="DG65" i="8" s="1"/>
  <c r="EO65" i="8" s="1"/>
  <c r="AP65" i="8" s="1"/>
  <c r="AT61" i="9" s="1"/>
  <c r="BW65" i="8"/>
  <c r="BV65" i="8"/>
  <c r="DE65" i="8" s="1"/>
  <c r="EM65" i="8" s="1"/>
  <c r="AN65" i="8" s="1"/>
  <c r="AR61" i="9" s="1"/>
  <c r="HB64" i="8"/>
  <c r="CW64" i="8"/>
  <c r="EF64" i="8" s="1"/>
  <c r="FN64" i="8" s="1"/>
  <c r="BO64" i="8" s="1"/>
  <c r="CV64" i="8"/>
  <c r="EE64" i="8" s="1"/>
  <c r="FM64" i="8" s="1"/>
  <c r="BN64" i="8" s="1"/>
  <c r="CU64" i="8"/>
  <c r="ED64" i="8" s="1"/>
  <c r="FL64" i="8" s="1"/>
  <c r="CT64" i="8"/>
  <c r="EC64" i="8" s="1"/>
  <c r="FK64" i="8" s="1"/>
  <c r="BL64" i="8" s="1"/>
  <c r="CS64" i="8"/>
  <c r="EB64" i="8" s="1"/>
  <c r="FJ64" i="8" s="1"/>
  <c r="BK64" i="8" s="1"/>
  <c r="CR64" i="8"/>
  <c r="EA64" i="8" s="1"/>
  <c r="FI64" i="8" s="1"/>
  <c r="CQ64" i="8"/>
  <c r="DZ64" i="8" s="1"/>
  <c r="FH64" i="8" s="1"/>
  <c r="BI64" i="8" s="1"/>
  <c r="CP64" i="8"/>
  <c r="DY64" i="8" s="1"/>
  <c r="FG64" i="8" s="1"/>
  <c r="BH64" i="8" s="1"/>
  <c r="CO64" i="8"/>
  <c r="DX64" i="8" s="1"/>
  <c r="FF64" i="8" s="1"/>
  <c r="BG64" i="8" s="1"/>
  <c r="CN64" i="8"/>
  <c r="DW64" i="8" s="1"/>
  <c r="FE64" i="8" s="1"/>
  <c r="BF64" i="8" s="1"/>
  <c r="BJ60" i="9" s="1"/>
  <c r="CM64" i="8"/>
  <c r="DV64" i="8" s="1"/>
  <c r="FD64" i="8" s="1"/>
  <c r="CL64" i="8"/>
  <c r="DU64" i="8" s="1"/>
  <c r="FC64" i="8" s="1"/>
  <c r="BD64" i="8" s="1"/>
  <c r="BH60" i="9" s="1"/>
  <c r="CK64" i="8"/>
  <c r="DT64" i="8" s="1"/>
  <c r="FB64" i="8" s="1"/>
  <c r="CJ64" i="8"/>
  <c r="DS64" i="8" s="1"/>
  <c r="FA64" i="8" s="1"/>
  <c r="BB64" i="8" s="1"/>
  <c r="BF60" i="9" s="1"/>
  <c r="CI64" i="8"/>
  <c r="DR64" i="8" s="1"/>
  <c r="EZ64" i="8" s="1"/>
  <c r="BA64" i="8" s="1"/>
  <c r="BE60" i="9" s="1"/>
  <c r="CH64" i="8"/>
  <c r="DQ64" i="8" s="1"/>
  <c r="EY64" i="8" s="1"/>
  <c r="AZ64" i="8" s="1"/>
  <c r="BD60" i="9" s="1"/>
  <c r="CG64" i="8"/>
  <c r="DP64" i="8" s="1"/>
  <c r="EX64" i="8" s="1"/>
  <c r="AY64" i="8" s="1"/>
  <c r="BC60" i="9" s="1"/>
  <c r="CF64" i="8"/>
  <c r="DO64" i="8" s="1"/>
  <c r="EW64" i="8" s="1"/>
  <c r="AX64" i="8" s="1"/>
  <c r="BB60" i="9" s="1"/>
  <c r="CE64" i="8"/>
  <c r="DN64" i="8" s="1"/>
  <c r="EV64" i="8" s="1"/>
  <c r="AW64" i="8" s="1"/>
  <c r="BA60" i="9" s="1"/>
  <c r="CD64" i="8"/>
  <c r="DM64" i="8" s="1"/>
  <c r="EU64" i="8" s="1"/>
  <c r="AV64" i="8" s="1"/>
  <c r="AZ60" i="9" s="1"/>
  <c r="CC64" i="8"/>
  <c r="DL64" i="8" s="1"/>
  <c r="ET64" i="8" s="1"/>
  <c r="EI64" i="8" s="1"/>
  <c r="AG64" i="8" s="1"/>
  <c r="CB64" i="8"/>
  <c r="DK64" i="8" s="1"/>
  <c r="CA64" i="8"/>
  <c r="DJ64" i="8" s="1"/>
  <c r="ER64" i="8" s="1"/>
  <c r="AS64" i="8" s="1"/>
  <c r="AW60" i="9" s="1"/>
  <c r="BZ64" i="8"/>
  <c r="DI64" i="8" s="1"/>
  <c r="EQ64" i="8" s="1"/>
  <c r="AR64" i="8" s="1"/>
  <c r="AV60" i="9" s="1"/>
  <c r="BY64" i="8"/>
  <c r="DH64" i="8" s="1"/>
  <c r="EP64" i="8" s="1"/>
  <c r="AQ64" i="8" s="1"/>
  <c r="AU60" i="9" s="1"/>
  <c r="BX64" i="8"/>
  <c r="DG64" i="8" s="1"/>
  <c r="EO64" i="8" s="1"/>
  <c r="BW64" i="8"/>
  <c r="DF64" i="8" s="1"/>
  <c r="EN64" i="8" s="1"/>
  <c r="BV64" i="8"/>
  <c r="DE64" i="8" s="1"/>
  <c r="EM64" i="8" s="1"/>
  <c r="AN64" i="8" s="1"/>
  <c r="AR60" i="9" s="1"/>
  <c r="HB63" i="8"/>
  <c r="CW63" i="8"/>
  <c r="EF63" i="8" s="1"/>
  <c r="FN63" i="8" s="1"/>
  <c r="BO63" i="8" s="1"/>
  <c r="CV63" i="8"/>
  <c r="EE63" i="8" s="1"/>
  <c r="FM63" i="8" s="1"/>
  <c r="BN63" i="8" s="1"/>
  <c r="CU63" i="8"/>
  <c r="ED63" i="8" s="1"/>
  <c r="FL63" i="8" s="1"/>
  <c r="BM63" i="8" s="1"/>
  <c r="CT63" i="8"/>
  <c r="EC63" i="8" s="1"/>
  <c r="FK63" i="8" s="1"/>
  <c r="BL63" i="8" s="1"/>
  <c r="CS63" i="8"/>
  <c r="EB63" i="8" s="1"/>
  <c r="FJ63" i="8" s="1"/>
  <c r="CR63" i="8"/>
  <c r="EA63" i="8" s="1"/>
  <c r="FI63" i="8" s="1"/>
  <c r="BJ63" i="8" s="1"/>
  <c r="CQ63" i="8"/>
  <c r="DZ63" i="8" s="1"/>
  <c r="FH63" i="8" s="1"/>
  <c r="BI63" i="8" s="1"/>
  <c r="CP63" i="8"/>
  <c r="DY63" i="8" s="1"/>
  <c r="FG63" i="8" s="1"/>
  <c r="BH63" i="8" s="1"/>
  <c r="CO63" i="8"/>
  <c r="DX63" i="8" s="1"/>
  <c r="FF63" i="8" s="1"/>
  <c r="BG63" i="8" s="1"/>
  <c r="CN63" i="8"/>
  <c r="DW63" i="8" s="1"/>
  <c r="FE63" i="8" s="1"/>
  <c r="BF63" i="8" s="1"/>
  <c r="BJ59" i="9" s="1"/>
  <c r="CM63" i="8"/>
  <c r="DV63" i="8" s="1"/>
  <c r="FD63" i="8" s="1"/>
  <c r="BE63" i="8" s="1"/>
  <c r="BI59" i="9" s="1"/>
  <c r="CL63" i="8"/>
  <c r="DU63" i="8" s="1"/>
  <c r="FC63" i="8" s="1"/>
  <c r="BD63" i="8" s="1"/>
  <c r="BH59" i="9" s="1"/>
  <c r="CK63" i="8"/>
  <c r="DT63" i="8" s="1"/>
  <c r="FB63" i="8" s="1"/>
  <c r="BC63" i="8" s="1"/>
  <c r="BG59" i="9" s="1"/>
  <c r="CJ63" i="8"/>
  <c r="DS63" i="8" s="1"/>
  <c r="FA63" i="8" s="1"/>
  <c r="EJ63" i="8" s="1"/>
  <c r="AH63" i="8" s="1"/>
  <c r="AL59" i="9" s="1"/>
  <c r="CI63" i="8"/>
  <c r="DR63" i="8" s="1"/>
  <c r="EZ63" i="8"/>
  <c r="BA63" i="8" s="1"/>
  <c r="BE59" i="9" s="1"/>
  <c r="CH63" i="8"/>
  <c r="DQ63" i="8" s="1"/>
  <c r="EY63" i="8" s="1"/>
  <c r="AZ63" i="8" s="1"/>
  <c r="BD59" i="9" s="1"/>
  <c r="CG63" i="8"/>
  <c r="DP63" i="8"/>
  <c r="EX63" i="8" s="1"/>
  <c r="CF63" i="8"/>
  <c r="DO63" i="8" s="1"/>
  <c r="EW63" i="8" s="1"/>
  <c r="AX63" i="8" s="1"/>
  <c r="BB59" i="9" s="1"/>
  <c r="CE63" i="8"/>
  <c r="DN63" i="8" s="1"/>
  <c r="EV63" i="8" s="1"/>
  <c r="AW63" i="8" s="1"/>
  <c r="BA59" i="9" s="1"/>
  <c r="CD63" i="8"/>
  <c r="DM63" i="8" s="1"/>
  <c r="EU63" i="8" s="1"/>
  <c r="CC63" i="8"/>
  <c r="DL63" i="8" s="1"/>
  <c r="ET63" i="8" s="1"/>
  <c r="AU63" i="8" s="1"/>
  <c r="AY59" i="9" s="1"/>
  <c r="CB63" i="8"/>
  <c r="DK63" i="8" s="1"/>
  <c r="ES63" i="8" s="1"/>
  <c r="AT63" i="8" s="1"/>
  <c r="AX59" i="9" s="1"/>
  <c r="CA63" i="8"/>
  <c r="DJ63" i="8" s="1"/>
  <c r="ER63" i="8" s="1"/>
  <c r="AS63" i="8" s="1"/>
  <c r="AW59" i="9" s="1"/>
  <c r="BZ63" i="8"/>
  <c r="DI63" i="8" s="1"/>
  <c r="EQ63" i="8" s="1"/>
  <c r="AR63" i="8" s="1"/>
  <c r="AV59" i="9" s="1"/>
  <c r="BY63" i="8"/>
  <c r="DH63" i="8" s="1"/>
  <c r="EP63" i="8" s="1"/>
  <c r="AQ63" i="8" s="1"/>
  <c r="AU59" i="9" s="1"/>
  <c r="BX63" i="8"/>
  <c r="DG63" i="8" s="1"/>
  <c r="EO63" i="8" s="1"/>
  <c r="AP63" i="8" s="1"/>
  <c r="AT59" i="9" s="1"/>
  <c r="BW63" i="8"/>
  <c r="DF63" i="8" s="1"/>
  <c r="EN63" i="8" s="1"/>
  <c r="AO63" i="8" s="1"/>
  <c r="AS59" i="9" s="1"/>
  <c r="BV63" i="8"/>
  <c r="HB62" i="8"/>
  <c r="CW62" i="8"/>
  <c r="EF62" i="8" s="1"/>
  <c r="FN62" i="8" s="1"/>
  <c r="BO62" i="8" s="1"/>
  <c r="CV62" i="8"/>
  <c r="EE62" i="8" s="1"/>
  <c r="FM62" i="8" s="1"/>
  <c r="BN62" i="8" s="1"/>
  <c r="CU62" i="8"/>
  <c r="ED62" i="8" s="1"/>
  <c r="FL62" i="8" s="1"/>
  <c r="BM62" i="8" s="1"/>
  <c r="CT62" i="8"/>
  <c r="EC62" i="8" s="1"/>
  <c r="FK62" i="8" s="1"/>
  <c r="BL62" i="8" s="1"/>
  <c r="CS62" i="8"/>
  <c r="EB62" i="8" s="1"/>
  <c r="FJ62" i="8" s="1"/>
  <c r="BK62" i="8" s="1"/>
  <c r="CR62" i="8"/>
  <c r="EA62" i="8" s="1"/>
  <c r="FI62" i="8" s="1"/>
  <c r="BJ62" i="8" s="1"/>
  <c r="CQ62" i="8"/>
  <c r="DZ62" i="8" s="1"/>
  <c r="FH62" i="8" s="1"/>
  <c r="CP62" i="8"/>
  <c r="DY62" i="8" s="1"/>
  <c r="FG62" i="8" s="1"/>
  <c r="BH62" i="8" s="1"/>
  <c r="CO62" i="8"/>
  <c r="DX62" i="8" s="1"/>
  <c r="FF62" i="8" s="1"/>
  <c r="BG62" i="8" s="1"/>
  <c r="CN62" i="8"/>
  <c r="DW62" i="8" s="1"/>
  <c r="FE62" i="8" s="1"/>
  <c r="CM62" i="8"/>
  <c r="DV62" i="8" s="1"/>
  <c r="FD62" i="8" s="1"/>
  <c r="BE62" i="8" s="1"/>
  <c r="BI58" i="9" s="1"/>
  <c r="CL62" i="8"/>
  <c r="DU62" i="8" s="1"/>
  <c r="FC62" i="8" s="1"/>
  <c r="BD62" i="8" s="1"/>
  <c r="BH58" i="9" s="1"/>
  <c r="CK62" i="8"/>
  <c r="DT62" i="8" s="1"/>
  <c r="FB62" i="8" s="1"/>
  <c r="BC62" i="8" s="1"/>
  <c r="BG58" i="9" s="1"/>
  <c r="CJ62" i="8"/>
  <c r="DS62" i="8" s="1"/>
  <c r="FA62" i="8" s="1"/>
  <c r="CI62" i="8"/>
  <c r="DR62" i="8" s="1"/>
  <c r="EZ62" i="8" s="1"/>
  <c r="BA62" i="8" s="1"/>
  <c r="BE58" i="9" s="1"/>
  <c r="CH62" i="8"/>
  <c r="DQ62" i="8" s="1"/>
  <c r="EY62" i="8" s="1"/>
  <c r="AZ62" i="8" s="1"/>
  <c r="BD58" i="9" s="1"/>
  <c r="CG62" i="8"/>
  <c r="DP62" i="8" s="1"/>
  <c r="EX62" i="8" s="1"/>
  <c r="AY62" i="8" s="1"/>
  <c r="BC58" i="9" s="1"/>
  <c r="CF62" i="8"/>
  <c r="DO62" i="8" s="1"/>
  <c r="EW62" i="8" s="1"/>
  <c r="AX62" i="8" s="1"/>
  <c r="BB58" i="9" s="1"/>
  <c r="CE62" i="8"/>
  <c r="DN62" i="8" s="1"/>
  <c r="EV62" i="8" s="1"/>
  <c r="AW62" i="8" s="1"/>
  <c r="BA58" i="9" s="1"/>
  <c r="CD62" i="8"/>
  <c r="DM62" i="8" s="1"/>
  <c r="EU62" i="8" s="1"/>
  <c r="AV62" i="8" s="1"/>
  <c r="AZ58" i="9" s="1"/>
  <c r="CC62" i="8"/>
  <c r="DL62" i="8" s="1"/>
  <c r="ET62" i="8" s="1"/>
  <c r="CB62" i="8"/>
  <c r="DK62" i="8" s="1"/>
  <c r="ES62" i="8" s="1"/>
  <c r="AT62" i="8" s="1"/>
  <c r="AX58" i="9" s="1"/>
  <c r="CA62" i="8"/>
  <c r="BZ62" i="8"/>
  <c r="DI62" i="8" s="1"/>
  <c r="EQ62" i="8" s="1"/>
  <c r="AR62" i="8" s="1"/>
  <c r="AV58" i="9" s="1"/>
  <c r="BY62" i="8"/>
  <c r="DH62" i="8" s="1"/>
  <c r="EP62" i="8" s="1"/>
  <c r="AQ62" i="8" s="1"/>
  <c r="AU58" i="9" s="1"/>
  <c r="BX62" i="8"/>
  <c r="DG62" i="8" s="1"/>
  <c r="EO62" i="8" s="1"/>
  <c r="AP62" i="8" s="1"/>
  <c r="AT58" i="9" s="1"/>
  <c r="BW62" i="8"/>
  <c r="DF62" i="8" s="1"/>
  <c r="EN62" i="8" s="1"/>
  <c r="AO62" i="8" s="1"/>
  <c r="AS58" i="9" s="1"/>
  <c r="BV62" i="8"/>
  <c r="HB61" i="8"/>
  <c r="CW61" i="8"/>
  <c r="EF61" i="8" s="1"/>
  <c r="FN61" i="8" s="1"/>
  <c r="BO61" i="8" s="1"/>
  <c r="CV61" i="8"/>
  <c r="EE61" i="8" s="1"/>
  <c r="FM61" i="8" s="1"/>
  <c r="CU61" i="8"/>
  <c r="ED61" i="8" s="1"/>
  <c r="FL61" i="8" s="1"/>
  <c r="BM61" i="8" s="1"/>
  <c r="CT61" i="8"/>
  <c r="EC61" i="8" s="1"/>
  <c r="FK61" i="8" s="1"/>
  <c r="BL61" i="8" s="1"/>
  <c r="CS61" i="8"/>
  <c r="EB61" i="8" s="1"/>
  <c r="FJ61" i="8" s="1"/>
  <c r="BK61" i="8" s="1"/>
  <c r="CR61" i="8"/>
  <c r="EA61" i="8" s="1"/>
  <c r="FI61" i="8" s="1"/>
  <c r="BJ61" i="8" s="1"/>
  <c r="CQ61" i="8"/>
  <c r="DZ61" i="8" s="1"/>
  <c r="FH61" i="8" s="1"/>
  <c r="CP61" i="8"/>
  <c r="DY61" i="8" s="1"/>
  <c r="FG61" i="8" s="1"/>
  <c r="BH61" i="8" s="1"/>
  <c r="CO61" i="8"/>
  <c r="DX61" i="8" s="1"/>
  <c r="FF61" i="8" s="1"/>
  <c r="BG61" i="8" s="1"/>
  <c r="CN61" i="8"/>
  <c r="DW61" i="8" s="1"/>
  <c r="FE61" i="8" s="1"/>
  <c r="CM61" i="8"/>
  <c r="DV61" i="8" s="1"/>
  <c r="FD61" i="8" s="1"/>
  <c r="BE61" i="8" s="1"/>
  <c r="BI57" i="9" s="1"/>
  <c r="CL61" i="8"/>
  <c r="DU61" i="8" s="1"/>
  <c r="FC61" i="8" s="1"/>
  <c r="BD61" i="8" s="1"/>
  <c r="BH57" i="9" s="1"/>
  <c r="CK61" i="8"/>
  <c r="DT61" i="8" s="1"/>
  <c r="FB61" i="8" s="1"/>
  <c r="BC61" i="8" s="1"/>
  <c r="BG57" i="9" s="1"/>
  <c r="CJ61" i="8"/>
  <c r="DS61" i="8" s="1"/>
  <c r="FA61" i="8" s="1"/>
  <c r="CI61" i="8"/>
  <c r="DR61" i="8" s="1"/>
  <c r="EZ61" i="8" s="1"/>
  <c r="BA61" i="8" s="1"/>
  <c r="BE57" i="9" s="1"/>
  <c r="CH61" i="8"/>
  <c r="DQ61" i="8" s="1"/>
  <c r="EY61" i="8" s="1"/>
  <c r="AZ61" i="8" s="1"/>
  <c r="BD57" i="9" s="1"/>
  <c r="CG61" i="8"/>
  <c r="DP61" i="8" s="1"/>
  <c r="EX61" i="8" s="1"/>
  <c r="CF61" i="8"/>
  <c r="DO61" i="8" s="1"/>
  <c r="EW61" i="8" s="1"/>
  <c r="AX61" i="8" s="1"/>
  <c r="BB57" i="9" s="1"/>
  <c r="CE61" i="8"/>
  <c r="DN61" i="8" s="1"/>
  <c r="EV61" i="8" s="1"/>
  <c r="AW61" i="8" s="1"/>
  <c r="BA57" i="9" s="1"/>
  <c r="CD61" i="8"/>
  <c r="DM61" i="8" s="1"/>
  <c r="EU61" i="8" s="1"/>
  <c r="AV61" i="8" s="1"/>
  <c r="AZ57" i="9" s="1"/>
  <c r="CC61" i="8"/>
  <c r="DL61" i="8" s="1"/>
  <c r="ET61" i="8" s="1"/>
  <c r="CB61" i="8"/>
  <c r="DK61" i="8" s="1"/>
  <c r="ES61" i="8" s="1"/>
  <c r="AT61" i="8" s="1"/>
  <c r="AX57" i="9" s="1"/>
  <c r="CA61" i="8"/>
  <c r="DJ61" i="8" s="1"/>
  <c r="ER61" i="8" s="1"/>
  <c r="AS61" i="8" s="1"/>
  <c r="AW57" i="9" s="1"/>
  <c r="BZ61" i="8"/>
  <c r="DI61" i="8" s="1"/>
  <c r="EQ61" i="8" s="1"/>
  <c r="AR61" i="8" s="1"/>
  <c r="AV57" i="9" s="1"/>
  <c r="BY61" i="8"/>
  <c r="DH61" i="8" s="1"/>
  <c r="EP61" i="8" s="1"/>
  <c r="AQ61" i="8" s="1"/>
  <c r="AU57" i="9" s="1"/>
  <c r="BX61" i="8"/>
  <c r="DG61" i="8" s="1"/>
  <c r="EO61" i="8" s="1"/>
  <c r="AP61" i="8" s="1"/>
  <c r="AT57" i="9" s="1"/>
  <c r="BW61" i="8"/>
  <c r="DF61" i="8" s="1"/>
  <c r="EN61" i="8" s="1"/>
  <c r="AO61" i="8" s="1"/>
  <c r="AS57" i="9" s="1"/>
  <c r="BV61" i="8"/>
  <c r="HB60" i="8"/>
  <c r="CW60" i="8"/>
  <c r="EF60" i="8" s="1"/>
  <c r="FN60" i="8" s="1"/>
  <c r="BO60" i="8" s="1"/>
  <c r="CV60" i="8"/>
  <c r="EE60" i="8" s="1"/>
  <c r="FM60" i="8" s="1"/>
  <c r="BN60" i="8" s="1"/>
  <c r="CU60" i="8"/>
  <c r="ED60" i="8" s="1"/>
  <c r="FL60" i="8" s="1"/>
  <c r="BM60" i="8" s="1"/>
  <c r="CT60" i="8"/>
  <c r="EC60" i="8" s="1"/>
  <c r="FK60" i="8" s="1"/>
  <c r="BL60" i="8" s="1"/>
  <c r="CS60" i="8"/>
  <c r="EB60" i="8" s="1"/>
  <c r="FJ60" i="8" s="1"/>
  <c r="CR60" i="8"/>
  <c r="EA60" i="8" s="1"/>
  <c r="FI60" i="8" s="1"/>
  <c r="BJ60" i="8" s="1"/>
  <c r="CQ60" i="8"/>
  <c r="DZ60" i="8" s="1"/>
  <c r="FH60" i="8" s="1"/>
  <c r="CP60" i="8"/>
  <c r="DY60" i="8" s="1"/>
  <c r="FG60" i="8" s="1"/>
  <c r="BH60" i="8" s="1"/>
  <c r="CO60" i="8"/>
  <c r="DX60" i="8"/>
  <c r="FF60" i="8" s="1"/>
  <c r="BG60" i="8" s="1"/>
  <c r="CN60" i="8"/>
  <c r="DW60" i="8" s="1"/>
  <c r="FE60" i="8" s="1"/>
  <c r="BF60" i="8" s="1"/>
  <c r="BJ56" i="9" s="1"/>
  <c r="CM60" i="8"/>
  <c r="DV60" i="8" s="1"/>
  <c r="FD60" i="8" s="1"/>
  <c r="BE60" i="8" s="1"/>
  <c r="BI56" i="9" s="1"/>
  <c r="CL60" i="8"/>
  <c r="DU60" i="8" s="1"/>
  <c r="FC60" i="8" s="1"/>
  <c r="CK60" i="8"/>
  <c r="DT60" i="8" s="1"/>
  <c r="FB60" i="8" s="1"/>
  <c r="BC60" i="8" s="1"/>
  <c r="BG56" i="9" s="1"/>
  <c r="CJ60" i="8"/>
  <c r="DS60" i="8" s="1"/>
  <c r="FA60" i="8" s="1"/>
  <c r="CI60" i="8"/>
  <c r="DR60" i="8" s="1"/>
  <c r="EZ60" i="8" s="1"/>
  <c r="BA60" i="8" s="1"/>
  <c r="BE56" i="9" s="1"/>
  <c r="CH60" i="8"/>
  <c r="DQ60" i="8" s="1"/>
  <c r="EY60" i="8" s="1"/>
  <c r="AZ60" i="8" s="1"/>
  <c r="BD56" i="9" s="1"/>
  <c r="CG60" i="8"/>
  <c r="DP60" i="8" s="1"/>
  <c r="EX60" i="8" s="1"/>
  <c r="CF60" i="8"/>
  <c r="DO60" i="8" s="1"/>
  <c r="EW60" i="8" s="1"/>
  <c r="AX60" i="8" s="1"/>
  <c r="BB56" i="9" s="1"/>
  <c r="CE60" i="8"/>
  <c r="DN60" i="8" s="1"/>
  <c r="EV60" i="8" s="1"/>
  <c r="AW60" i="8" s="1"/>
  <c r="BA56" i="9" s="1"/>
  <c r="CD60" i="8"/>
  <c r="DM60" i="8" s="1"/>
  <c r="EU60" i="8" s="1"/>
  <c r="CC60" i="8"/>
  <c r="DL60" i="8" s="1"/>
  <c r="ET60" i="8" s="1"/>
  <c r="AU60" i="8" s="1"/>
  <c r="AY56" i="9" s="1"/>
  <c r="CB60" i="8"/>
  <c r="DK60" i="8" s="1"/>
  <c r="CA60" i="8"/>
  <c r="BZ60" i="8"/>
  <c r="DI60" i="8" s="1"/>
  <c r="EQ60" i="8" s="1"/>
  <c r="AR60" i="8" s="1"/>
  <c r="AV56" i="9" s="1"/>
  <c r="BY60" i="8"/>
  <c r="DH60" i="8" s="1"/>
  <c r="EP60" i="8" s="1"/>
  <c r="AQ60" i="8" s="1"/>
  <c r="AU56" i="9" s="1"/>
  <c r="BX60" i="8"/>
  <c r="DG60" i="8" s="1"/>
  <c r="BW60" i="8"/>
  <c r="DF60" i="8" s="1"/>
  <c r="EN60" i="8" s="1"/>
  <c r="AO60" i="8" s="1"/>
  <c r="AS56" i="9" s="1"/>
  <c r="BV60" i="8"/>
  <c r="HB59" i="8"/>
  <c r="CW59" i="8"/>
  <c r="EF59" i="8" s="1"/>
  <c r="FN59" i="8" s="1"/>
  <c r="BO59" i="8" s="1"/>
  <c r="CV59" i="8"/>
  <c r="EE59" i="8" s="1"/>
  <c r="FM59" i="8" s="1"/>
  <c r="BN59" i="8" s="1"/>
  <c r="CU59" i="8"/>
  <c r="ED59" i="8" s="1"/>
  <c r="FL59" i="8" s="1"/>
  <c r="BM59" i="8" s="1"/>
  <c r="CT59" i="8"/>
  <c r="EC59" i="8" s="1"/>
  <c r="FK59" i="8" s="1"/>
  <c r="BL59" i="8" s="1"/>
  <c r="CS59" i="8"/>
  <c r="EB59" i="8" s="1"/>
  <c r="FJ59" i="8" s="1"/>
  <c r="BK59" i="8" s="1"/>
  <c r="CR59" i="8"/>
  <c r="EA59" i="8" s="1"/>
  <c r="FI59" i="8" s="1"/>
  <c r="CQ59" i="8"/>
  <c r="DZ59" i="8" s="1"/>
  <c r="FH59" i="8" s="1"/>
  <c r="BI59" i="8" s="1"/>
  <c r="CP59" i="8"/>
  <c r="DY59" i="8" s="1"/>
  <c r="FG59" i="8" s="1"/>
  <c r="BH59" i="8" s="1"/>
  <c r="CO59" i="8"/>
  <c r="DX59" i="8" s="1"/>
  <c r="FF59" i="8" s="1"/>
  <c r="BG59" i="8" s="1"/>
  <c r="CJ59" i="8"/>
  <c r="DS59" i="8" s="1"/>
  <c r="FA59" i="8" s="1"/>
  <c r="CK59" i="8"/>
  <c r="DT59" i="8" s="1"/>
  <c r="FB59" i="8" s="1"/>
  <c r="BC59" i="8" s="1"/>
  <c r="BG55" i="9" s="1"/>
  <c r="CL59" i="8"/>
  <c r="DU59" i="8" s="1"/>
  <c r="FC59" i="8" s="1"/>
  <c r="BD59" i="8" s="1"/>
  <c r="BH55" i="9" s="1"/>
  <c r="CM59" i="8"/>
  <c r="DV59" i="8" s="1"/>
  <c r="FD59" i="8" s="1"/>
  <c r="BE59" i="8" s="1"/>
  <c r="BI55" i="9" s="1"/>
  <c r="CN59" i="8"/>
  <c r="DW59" i="8" s="1"/>
  <c r="FE59" i="8" s="1"/>
  <c r="CI59" i="8"/>
  <c r="DR59" i="8" s="1"/>
  <c r="EZ59" i="8" s="1"/>
  <c r="BA59" i="8" s="1"/>
  <c r="BE55" i="9" s="1"/>
  <c r="CH59" i="8"/>
  <c r="DQ59" i="8" s="1"/>
  <c r="EY59" i="8" s="1"/>
  <c r="AZ59" i="8" s="1"/>
  <c r="BD55" i="9" s="1"/>
  <c r="CG59" i="8"/>
  <c r="DP59" i="8" s="1"/>
  <c r="EX59" i="8" s="1"/>
  <c r="AY59" i="8" s="1"/>
  <c r="BC55" i="9" s="1"/>
  <c r="CF59" i="8"/>
  <c r="DO59" i="8" s="1"/>
  <c r="EW59" i="8" s="1"/>
  <c r="CE59" i="8"/>
  <c r="DN59" i="8" s="1"/>
  <c r="EV59" i="8" s="1"/>
  <c r="CD59" i="8"/>
  <c r="DM59" i="8" s="1"/>
  <c r="EU59" i="8" s="1"/>
  <c r="AV59" i="8" s="1"/>
  <c r="AZ55" i="9" s="1"/>
  <c r="CC59" i="8"/>
  <c r="DL59" i="8" s="1"/>
  <c r="ET59" i="8" s="1"/>
  <c r="AU59" i="8" s="1"/>
  <c r="AY55" i="9" s="1"/>
  <c r="CB59" i="8"/>
  <c r="CA59" i="8"/>
  <c r="DJ59" i="8" s="1"/>
  <c r="ER59" i="8" s="1"/>
  <c r="BZ59" i="8"/>
  <c r="DI59" i="8" s="1"/>
  <c r="EQ59" i="8" s="1"/>
  <c r="AR59" i="8" s="1"/>
  <c r="AV55" i="9" s="1"/>
  <c r="BY59" i="8"/>
  <c r="DH59" i="8" s="1"/>
  <c r="EP59" i="8" s="1"/>
  <c r="AQ59" i="8" s="1"/>
  <c r="AU55" i="9" s="1"/>
  <c r="BX59" i="8"/>
  <c r="DG59" i="8" s="1"/>
  <c r="EO59" i="8" s="1"/>
  <c r="BW59" i="8"/>
  <c r="DF59" i="8" s="1"/>
  <c r="EN59" i="8" s="1"/>
  <c r="BV59" i="8"/>
  <c r="DE59" i="8" s="1"/>
  <c r="EM59" i="8" s="1"/>
  <c r="AN59" i="8" s="1"/>
  <c r="AR55" i="9" s="1"/>
  <c r="HB58" i="8"/>
  <c r="CW58" i="8"/>
  <c r="EF58" i="8" s="1"/>
  <c r="FN58" i="8" s="1"/>
  <c r="CV58" i="8"/>
  <c r="EE58" i="8" s="1"/>
  <c r="FM58" i="8" s="1"/>
  <c r="BN58" i="8" s="1"/>
  <c r="CU58" i="8"/>
  <c r="ED58" i="8" s="1"/>
  <c r="FL58" i="8" s="1"/>
  <c r="BM58" i="8" s="1"/>
  <c r="CT58" i="8"/>
  <c r="EC58" i="8" s="1"/>
  <c r="FK58" i="8" s="1"/>
  <c r="BL58" i="8" s="1"/>
  <c r="CS58" i="8"/>
  <c r="EB58" i="8" s="1"/>
  <c r="FJ58" i="8" s="1"/>
  <c r="BK58" i="8" s="1"/>
  <c r="CR58" i="8"/>
  <c r="EA58" i="8" s="1"/>
  <c r="FI58" i="8" s="1"/>
  <c r="BJ58" i="8" s="1"/>
  <c r="CQ58" i="8"/>
  <c r="DZ58" i="8" s="1"/>
  <c r="FH58" i="8" s="1"/>
  <c r="BI58" i="8" s="1"/>
  <c r="CP58" i="8"/>
  <c r="DY58" i="8" s="1"/>
  <c r="FG58" i="8" s="1"/>
  <c r="BH58" i="8" s="1"/>
  <c r="CO58" i="8"/>
  <c r="DX58" i="8" s="1"/>
  <c r="FF58" i="8" s="1"/>
  <c r="CN58" i="8"/>
  <c r="DW58" i="8" s="1"/>
  <c r="FE58" i="8" s="1"/>
  <c r="BF58" i="8" s="1"/>
  <c r="BJ54" i="9" s="1"/>
  <c r="CM58" i="8"/>
  <c r="DV58" i="8" s="1"/>
  <c r="FD58" i="8" s="1"/>
  <c r="BE58" i="8" s="1"/>
  <c r="BI54" i="9" s="1"/>
  <c r="CL58" i="8"/>
  <c r="DU58" i="8" s="1"/>
  <c r="FC58" i="8" s="1"/>
  <c r="BD58" i="8" s="1"/>
  <c r="BH54" i="9" s="1"/>
  <c r="CK58" i="8"/>
  <c r="DT58" i="8" s="1"/>
  <c r="FB58" i="8" s="1"/>
  <c r="BC58" i="8" s="1"/>
  <c r="BG54" i="9" s="1"/>
  <c r="CJ58" i="8"/>
  <c r="DS58" i="8" s="1"/>
  <c r="FA58" i="8" s="1"/>
  <c r="CI58" i="8"/>
  <c r="DR58" i="8" s="1"/>
  <c r="EZ58" i="8" s="1"/>
  <c r="BA58" i="8" s="1"/>
  <c r="BE54" i="9" s="1"/>
  <c r="CH58" i="8"/>
  <c r="DQ58" i="8" s="1"/>
  <c r="EY58" i="8" s="1"/>
  <c r="CG58" i="8"/>
  <c r="DP58" i="8" s="1"/>
  <c r="EX58" i="8" s="1"/>
  <c r="AY58" i="8" s="1"/>
  <c r="BC54" i="9" s="1"/>
  <c r="CF58" i="8"/>
  <c r="DO58" i="8" s="1"/>
  <c r="EW58" i="8" s="1"/>
  <c r="AX58" i="8" s="1"/>
  <c r="BB54" i="9" s="1"/>
  <c r="CE58" i="8"/>
  <c r="DN58" i="8" s="1"/>
  <c r="EV58" i="8" s="1"/>
  <c r="CD58" i="8"/>
  <c r="DM58" i="8" s="1"/>
  <c r="EU58" i="8" s="1"/>
  <c r="AV58" i="8" s="1"/>
  <c r="CC58" i="8"/>
  <c r="DL58" i="8" s="1"/>
  <c r="ET58" i="8" s="1"/>
  <c r="AU58" i="8" s="1"/>
  <c r="AY54" i="9" s="1"/>
  <c r="CB58" i="8"/>
  <c r="DK58" i="8" s="1"/>
  <c r="ES58" i="8" s="1"/>
  <c r="AT58" i="8" s="1"/>
  <c r="AX54" i="9" s="1"/>
  <c r="CA58" i="8"/>
  <c r="DJ58" i="8" s="1"/>
  <c r="ER58" i="8" s="1"/>
  <c r="AS58" i="8" s="1"/>
  <c r="AW54" i="9" s="1"/>
  <c r="BZ58" i="8"/>
  <c r="DI58" i="8" s="1"/>
  <c r="EQ58" i="8" s="1"/>
  <c r="AR58" i="8" s="1"/>
  <c r="AV54" i="9" s="1"/>
  <c r="BY58" i="8"/>
  <c r="DH58" i="8" s="1"/>
  <c r="EP58" i="8" s="1"/>
  <c r="BX58" i="8"/>
  <c r="DG58" i="8" s="1"/>
  <c r="EO58" i="8" s="1"/>
  <c r="AP58" i="8" s="1"/>
  <c r="AT54" i="9" s="1"/>
  <c r="BW58" i="8"/>
  <c r="DF58" i="8" s="1"/>
  <c r="EN58" i="8" s="1"/>
  <c r="AO58" i="8" s="1"/>
  <c r="AS54" i="9" s="1"/>
  <c r="BV58" i="8"/>
  <c r="HB57" i="8"/>
  <c r="CW57" i="8"/>
  <c r="EF57" i="8" s="1"/>
  <c r="FN57" i="8" s="1"/>
  <c r="BO57" i="8" s="1"/>
  <c r="CV57" i="8"/>
  <c r="EE57" i="8" s="1"/>
  <c r="FM57" i="8" s="1"/>
  <c r="BN57" i="8" s="1"/>
  <c r="CU57" i="8"/>
  <c r="ED57" i="8" s="1"/>
  <c r="FL57" i="8" s="1"/>
  <c r="BM57" i="8" s="1"/>
  <c r="CT57" i="8"/>
  <c r="EC57" i="8" s="1"/>
  <c r="FK57" i="8" s="1"/>
  <c r="CS57" i="8"/>
  <c r="EB57" i="8" s="1"/>
  <c r="FJ57" i="8" s="1"/>
  <c r="BK57" i="8" s="1"/>
  <c r="CR57" i="8"/>
  <c r="EA57" i="8" s="1"/>
  <c r="FI57" i="8" s="1"/>
  <c r="BJ57" i="8" s="1"/>
  <c r="CQ57" i="8"/>
  <c r="DZ57" i="8" s="1"/>
  <c r="FH57" i="8" s="1"/>
  <c r="BI57" i="8" s="1"/>
  <c r="CP57" i="8"/>
  <c r="DY57" i="8" s="1"/>
  <c r="FG57" i="8" s="1"/>
  <c r="BH57" i="8" s="1"/>
  <c r="CO57" i="8"/>
  <c r="DX57" i="8" s="1"/>
  <c r="FF57" i="8" s="1"/>
  <c r="BG57" i="8" s="1"/>
  <c r="CN57" i="8"/>
  <c r="DW57" i="8" s="1"/>
  <c r="FE57" i="8" s="1"/>
  <c r="BF57" i="8" s="1"/>
  <c r="BJ53" i="9" s="1"/>
  <c r="CM57" i="8"/>
  <c r="DV57" i="8" s="1"/>
  <c r="FD57" i="8" s="1"/>
  <c r="BE57" i="8" s="1"/>
  <c r="BI53" i="9" s="1"/>
  <c r="CL57" i="8"/>
  <c r="DU57" i="8" s="1"/>
  <c r="FC57" i="8" s="1"/>
  <c r="BD57" i="8" s="1"/>
  <c r="BH53" i="9" s="1"/>
  <c r="CK57" i="8"/>
  <c r="DT57" i="8" s="1"/>
  <c r="FB57" i="8" s="1"/>
  <c r="BC57" i="8" s="1"/>
  <c r="BG53" i="9" s="1"/>
  <c r="CJ57" i="8"/>
  <c r="DS57" i="8" s="1"/>
  <c r="FA57" i="8" s="1"/>
  <c r="BB57" i="8" s="1"/>
  <c r="BF53" i="9" s="1"/>
  <c r="CI57" i="8"/>
  <c r="DR57" i="8" s="1"/>
  <c r="EZ57" i="8" s="1"/>
  <c r="BA57" i="8" s="1"/>
  <c r="BE53" i="9" s="1"/>
  <c r="CH57" i="8"/>
  <c r="DQ57" i="8" s="1"/>
  <c r="EY57" i="8" s="1"/>
  <c r="AZ57" i="8" s="1"/>
  <c r="BD53" i="9" s="1"/>
  <c r="CG57" i="8"/>
  <c r="DP57" i="8" s="1"/>
  <c r="EX57" i="8" s="1"/>
  <c r="AY57" i="8" s="1"/>
  <c r="BC53" i="9" s="1"/>
  <c r="CF57" i="8"/>
  <c r="DO57" i="8" s="1"/>
  <c r="EW57" i="8" s="1"/>
  <c r="AX57" i="8" s="1"/>
  <c r="BB53" i="9" s="1"/>
  <c r="CE57" i="8"/>
  <c r="DN57" i="8" s="1"/>
  <c r="EV57" i="8" s="1"/>
  <c r="AW57" i="8" s="1"/>
  <c r="BA53" i="9" s="1"/>
  <c r="CD57" i="8"/>
  <c r="DM57" i="8" s="1"/>
  <c r="EU57" i="8" s="1"/>
  <c r="AV57" i="8" s="1"/>
  <c r="AZ53" i="9" s="1"/>
  <c r="CC57" i="8"/>
  <c r="DL57" i="8" s="1"/>
  <c r="ET57" i="8" s="1"/>
  <c r="AU57" i="8" s="1"/>
  <c r="AY53" i="9" s="1"/>
  <c r="CB57" i="8"/>
  <c r="DK57" i="8" s="1"/>
  <c r="ES57" i="8" s="1"/>
  <c r="AT57" i="8" s="1"/>
  <c r="AX53" i="9" s="1"/>
  <c r="CA57" i="8"/>
  <c r="DJ57" i="8" s="1"/>
  <c r="ER57" i="8" s="1"/>
  <c r="AS57" i="8" s="1"/>
  <c r="AW53" i="9" s="1"/>
  <c r="BZ57" i="8"/>
  <c r="DI57" i="8" s="1"/>
  <c r="EQ57" i="8" s="1"/>
  <c r="AR57" i="8" s="1"/>
  <c r="AV53" i="9" s="1"/>
  <c r="BY57" i="8"/>
  <c r="DH57" i="8" s="1"/>
  <c r="EP57" i="8" s="1"/>
  <c r="AQ57" i="8" s="1"/>
  <c r="AU53" i="9" s="1"/>
  <c r="BX57" i="8"/>
  <c r="DG57" i="8" s="1"/>
  <c r="EO57" i="8" s="1"/>
  <c r="AP57" i="8" s="1"/>
  <c r="AT53" i="9" s="1"/>
  <c r="BW57" i="8"/>
  <c r="BV57" i="8"/>
  <c r="HB56" i="8"/>
  <c r="CW56" i="8"/>
  <c r="EF56" i="8" s="1"/>
  <c r="FN56" i="8" s="1"/>
  <c r="BO56" i="8" s="1"/>
  <c r="CV56" i="8"/>
  <c r="EE56" i="8" s="1"/>
  <c r="FM56" i="8" s="1"/>
  <c r="BN56" i="8" s="1"/>
  <c r="CU56" i="8"/>
  <c r="ED56" i="8" s="1"/>
  <c r="FL56" i="8" s="1"/>
  <c r="BM56" i="8" s="1"/>
  <c r="CT56" i="8"/>
  <c r="EC56" i="8" s="1"/>
  <c r="FK56" i="8" s="1"/>
  <c r="BL56" i="8" s="1"/>
  <c r="CS56" i="8"/>
  <c r="EB56" i="8" s="1"/>
  <c r="FJ56" i="8" s="1"/>
  <c r="BK56" i="8" s="1"/>
  <c r="CR56" i="8"/>
  <c r="EA56" i="8" s="1"/>
  <c r="FI56" i="8" s="1"/>
  <c r="CQ56" i="8"/>
  <c r="DZ56" i="8" s="1"/>
  <c r="FH56" i="8" s="1"/>
  <c r="CP56" i="8"/>
  <c r="DY56" i="8" s="1"/>
  <c r="FG56" i="8" s="1"/>
  <c r="BH56" i="8" s="1"/>
  <c r="CO56" i="8"/>
  <c r="DX56" i="8" s="1"/>
  <c r="FF56" i="8" s="1"/>
  <c r="BG56" i="8" s="1"/>
  <c r="CN56" i="8"/>
  <c r="DW56" i="8" s="1"/>
  <c r="FE56" i="8" s="1"/>
  <c r="BF56" i="8" s="1"/>
  <c r="BJ52" i="9" s="1"/>
  <c r="CM56" i="8"/>
  <c r="DV56" i="8" s="1"/>
  <c r="FD56" i="8" s="1"/>
  <c r="BE56" i="8" s="1"/>
  <c r="BI52" i="9" s="1"/>
  <c r="CL56" i="8"/>
  <c r="DU56" i="8" s="1"/>
  <c r="FC56" i="8" s="1"/>
  <c r="BD56" i="8" s="1"/>
  <c r="BH52" i="9" s="1"/>
  <c r="CK56" i="8"/>
  <c r="DT56" i="8" s="1"/>
  <c r="FB56" i="8" s="1"/>
  <c r="BC56" i="8" s="1"/>
  <c r="BG52" i="9" s="1"/>
  <c r="CJ56" i="8"/>
  <c r="DS56" i="8" s="1"/>
  <c r="FA56" i="8" s="1"/>
  <c r="CI56" i="8"/>
  <c r="DR56" i="8" s="1"/>
  <c r="CH56" i="8"/>
  <c r="DQ56" i="8" s="1"/>
  <c r="EY56" i="8" s="1"/>
  <c r="AZ56" i="8" s="1"/>
  <c r="BD52" i="9" s="1"/>
  <c r="CG56" i="8"/>
  <c r="DP56" i="8" s="1"/>
  <c r="EX56" i="8" s="1"/>
  <c r="AY56" i="8" s="1"/>
  <c r="BC52" i="9" s="1"/>
  <c r="CF56" i="8"/>
  <c r="DO56" i="8" s="1"/>
  <c r="EW56" i="8" s="1"/>
  <c r="AX56" i="8" s="1"/>
  <c r="BB52" i="9" s="1"/>
  <c r="CE56" i="8"/>
  <c r="DN56" i="8" s="1"/>
  <c r="EV56" i="8" s="1"/>
  <c r="AW56" i="8" s="1"/>
  <c r="BA52" i="9" s="1"/>
  <c r="CD56" i="8"/>
  <c r="DM56" i="8" s="1"/>
  <c r="EU56" i="8" s="1"/>
  <c r="AV56" i="8" s="1"/>
  <c r="AZ52" i="9" s="1"/>
  <c r="CC56" i="8"/>
  <c r="DL56" i="8" s="1"/>
  <c r="ET56" i="8" s="1"/>
  <c r="CB56" i="8"/>
  <c r="DK56" i="8" s="1"/>
  <c r="ES56" i="8" s="1"/>
  <c r="AT56" i="8" s="1"/>
  <c r="AX52" i="9" s="1"/>
  <c r="CA56" i="8"/>
  <c r="DJ56" i="8" s="1"/>
  <c r="ER56" i="8" s="1"/>
  <c r="AS56" i="8" s="1"/>
  <c r="AW52" i="9" s="1"/>
  <c r="BZ56" i="8"/>
  <c r="DI56" i="8" s="1"/>
  <c r="EQ56" i="8" s="1"/>
  <c r="AR56" i="8" s="1"/>
  <c r="AV52" i="9" s="1"/>
  <c r="BY56" i="8"/>
  <c r="DH56" i="8" s="1"/>
  <c r="EP56" i="8" s="1"/>
  <c r="AQ56" i="8" s="1"/>
  <c r="AU52" i="9" s="1"/>
  <c r="BX56" i="8"/>
  <c r="DG56" i="8" s="1"/>
  <c r="EO56" i="8" s="1"/>
  <c r="AP56" i="8" s="1"/>
  <c r="AT52" i="9" s="1"/>
  <c r="BW56" i="8"/>
  <c r="DF56" i="8" s="1"/>
  <c r="EN56" i="8" s="1"/>
  <c r="AO56" i="8" s="1"/>
  <c r="AS52" i="9" s="1"/>
  <c r="BV56" i="8"/>
  <c r="HB55" i="8"/>
  <c r="CW55" i="8"/>
  <c r="EF55" i="8" s="1"/>
  <c r="FN55" i="8" s="1"/>
  <c r="CV55" i="8"/>
  <c r="EE55" i="8" s="1"/>
  <c r="FM55" i="8" s="1"/>
  <c r="BN55" i="8" s="1"/>
  <c r="CU55" i="8"/>
  <c r="ED55" i="8" s="1"/>
  <c r="FL55" i="8" s="1"/>
  <c r="BM55" i="8" s="1"/>
  <c r="CT55" i="8"/>
  <c r="EC55" i="8" s="1"/>
  <c r="FK55" i="8" s="1"/>
  <c r="BL55" i="8" s="1"/>
  <c r="CS55" i="8"/>
  <c r="EB55" i="8" s="1"/>
  <c r="FJ55" i="8" s="1"/>
  <c r="CR55" i="8"/>
  <c r="EA55" i="8" s="1"/>
  <c r="FI55" i="8" s="1"/>
  <c r="BJ55" i="8" s="1"/>
  <c r="CQ55" i="8"/>
  <c r="DZ55" i="8" s="1"/>
  <c r="FH55" i="8" s="1"/>
  <c r="BI55" i="8" s="1"/>
  <c r="CP55" i="8"/>
  <c r="DY55" i="8" s="1"/>
  <c r="FG55" i="8" s="1"/>
  <c r="BH55" i="8" s="1"/>
  <c r="CO55" i="8"/>
  <c r="DX55" i="8" s="1"/>
  <c r="FF55" i="8" s="1"/>
  <c r="CN55" i="8"/>
  <c r="DW55" i="8" s="1"/>
  <c r="FE55" i="8" s="1"/>
  <c r="BF55" i="8" s="1"/>
  <c r="BJ51" i="9" s="1"/>
  <c r="CM55" i="8"/>
  <c r="DV55" i="8" s="1"/>
  <c r="FD55" i="8" s="1"/>
  <c r="BE55" i="8" s="1"/>
  <c r="BI51" i="9" s="1"/>
  <c r="CL55" i="8"/>
  <c r="DU55" i="8" s="1"/>
  <c r="FC55" i="8" s="1"/>
  <c r="BD55" i="8" s="1"/>
  <c r="BH51" i="9" s="1"/>
  <c r="CK55" i="8"/>
  <c r="DT55" i="8" s="1"/>
  <c r="FB55" i="8" s="1"/>
  <c r="BC55" i="8" s="1"/>
  <c r="BG51" i="9" s="1"/>
  <c r="CJ55" i="8"/>
  <c r="DS55" i="8" s="1"/>
  <c r="FA55" i="8" s="1"/>
  <c r="CI55" i="8"/>
  <c r="DR55" i="8" s="1"/>
  <c r="EZ55" i="8" s="1"/>
  <c r="BA55" i="8" s="1"/>
  <c r="BE51" i="9" s="1"/>
  <c r="CH55" i="8"/>
  <c r="DQ55" i="8" s="1"/>
  <c r="EY55" i="8" s="1"/>
  <c r="AZ55" i="8" s="1"/>
  <c r="BD51" i="9" s="1"/>
  <c r="CG55" i="8"/>
  <c r="DP55" i="8" s="1"/>
  <c r="EX55" i="8" s="1"/>
  <c r="AY55" i="8" s="1"/>
  <c r="BC51" i="9" s="1"/>
  <c r="CF55" i="8"/>
  <c r="DO55" i="8" s="1"/>
  <c r="EW55" i="8" s="1"/>
  <c r="AX55" i="8" s="1"/>
  <c r="BB51" i="9" s="1"/>
  <c r="CE55" i="8"/>
  <c r="DN55" i="8" s="1"/>
  <c r="EV55" i="8" s="1"/>
  <c r="AW55" i="8" s="1"/>
  <c r="BA51" i="9" s="1"/>
  <c r="CD55" i="8"/>
  <c r="DM55" i="8" s="1"/>
  <c r="EU55" i="8" s="1"/>
  <c r="AV55" i="8" s="1"/>
  <c r="AZ51" i="9" s="1"/>
  <c r="CC55" i="8"/>
  <c r="DL55" i="8" s="1"/>
  <c r="ET55" i="8" s="1"/>
  <c r="CB55" i="8"/>
  <c r="CA55" i="8"/>
  <c r="DJ55" i="8" s="1"/>
  <c r="ER55" i="8" s="1"/>
  <c r="AS55" i="8" s="1"/>
  <c r="AW51" i="9" s="1"/>
  <c r="BZ55" i="8"/>
  <c r="DI55" i="8" s="1"/>
  <c r="EQ55" i="8" s="1"/>
  <c r="AR55" i="8" s="1"/>
  <c r="AV51" i="9" s="1"/>
  <c r="BY55" i="8"/>
  <c r="DH55" i="8" s="1"/>
  <c r="BX55" i="8"/>
  <c r="DG55" i="8" s="1"/>
  <c r="EO55" i="8" s="1"/>
  <c r="AP55" i="8" s="1"/>
  <c r="AT51" i="9" s="1"/>
  <c r="BW55" i="8"/>
  <c r="DF55" i="8" s="1"/>
  <c r="EN55" i="8" s="1"/>
  <c r="AO55" i="8" s="1"/>
  <c r="AS51" i="9" s="1"/>
  <c r="BV55" i="8"/>
  <c r="DE55" i="8" s="1"/>
  <c r="EM55" i="8" s="1"/>
  <c r="AN55" i="8" s="1"/>
  <c r="AR51" i="9" s="1"/>
  <c r="HB54" i="8"/>
  <c r="CW54" i="8"/>
  <c r="EF54" i="8" s="1"/>
  <c r="FN54" i="8" s="1"/>
  <c r="BO54" i="8" s="1"/>
  <c r="CV54" i="8"/>
  <c r="EE54" i="8" s="1"/>
  <c r="FM54" i="8" s="1"/>
  <c r="BN54" i="8" s="1"/>
  <c r="CU54" i="8"/>
  <c r="ED54" i="8" s="1"/>
  <c r="FL54" i="8" s="1"/>
  <c r="BM54" i="8" s="1"/>
  <c r="CT54" i="8"/>
  <c r="EC54" i="8" s="1"/>
  <c r="FK54" i="8" s="1"/>
  <c r="BL54" i="8" s="1"/>
  <c r="CS54" i="8"/>
  <c r="EB54" i="8" s="1"/>
  <c r="FJ54" i="8" s="1"/>
  <c r="BK54" i="8" s="1"/>
  <c r="CR54" i="8"/>
  <c r="EA54" i="8" s="1"/>
  <c r="FI54" i="8" s="1"/>
  <c r="BJ54" i="8" s="1"/>
  <c r="CQ54" i="8"/>
  <c r="DZ54" i="8" s="1"/>
  <c r="FH54" i="8" s="1"/>
  <c r="CP54" i="8"/>
  <c r="DY54" i="8" s="1"/>
  <c r="FG54" i="8" s="1"/>
  <c r="BH54" i="8" s="1"/>
  <c r="CO54" i="8"/>
  <c r="DX54" i="8" s="1"/>
  <c r="FF54" i="8" s="1"/>
  <c r="BG54" i="8" s="1"/>
  <c r="CN54" i="8"/>
  <c r="DW54" i="8" s="1"/>
  <c r="FE54" i="8" s="1"/>
  <c r="BF54" i="8" s="1"/>
  <c r="BJ50" i="9" s="1"/>
  <c r="CM54" i="8"/>
  <c r="DV54" i="8" s="1"/>
  <c r="FD54" i="8" s="1"/>
  <c r="BE54" i="8" s="1"/>
  <c r="BI50" i="9" s="1"/>
  <c r="CL54" i="8"/>
  <c r="DU54" i="8" s="1"/>
  <c r="FC54" i="8" s="1"/>
  <c r="BD54" i="8" s="1"/>
  <c r="BH50" i="9" s="1"/>
  <c r="CK54" i="8"/>
  <c r="DT54" i="8" s="1"/>
  <c r="FB54" i="8" s="1"/>
  <c r="BC54" i="8" s="1"/>
  <c r="BG50" i="9" s="1"/>
  <c r="CJ54" i="8"/>
  <c r="DS54" i="8" s="1"/>
  <c r="FA54" i="8" s="1"/>
  <c r="BB54" i="8" s="1"/>
  <c r="BF50" i="9" s="1"/>
  <c r="CI54" i="8"/>
  <c r="DR54" i="8" s="1"/>
  <c r="EZ54" i="8" s="1"/>
  <c r="BA54" i="8" s="1"/>
  <c r="BE50" i="9" s="1"/>
  <c r="CH54" i="8"/>
  <c r="DQ54" i="8" s="1"/>
  <c r="EY54" i="8" s="1"/>
  <c r="AZ54" i="8" s="1"/>
  <c r="BD50" i="9" s="1"/>
  <c r="CG54" i="8"/>
  <c r="DP54" i="8" s="1"/>
  <c r="EX54" i="8" s="1"/>
  <c r="CF54" i="8"/>
  <c r="DO54" i="8" s="1"/>
  <c r="EW54" i="8" s="1"/>
  <c r="AX54" i="8" s="1"/>
  <c r="BB50" i="9" s="1"/>
  <c r="CE54" i="8"/>
  <c r="DN54" i="8" s="1"/>
  <c r="EV54" i="8" s="1"/>
  <c r="AW54" i="8" s="1"/>
  <c r="BA50" i="9" s="1"/>
  <c r="CD54" i="8"/>
  <c r="DM54" i="8" s="1"/>
  <c r="EU54" i="8" s="1"/>
  <c r="CC54" i="8"/>
  <c r="DL54" i="8" s="1"/>
  <c r="ET54" i="8" s="1"/>
  <c r="AU54" i="8" s="1"/>
  <c r="AY50" i="9" s="1"/>
  <c r="CB54" i="8"/>
  <c r="DK54" i="8" s="1"/>
  <c r="ES54" i="8" s="1"/>
  <c r="AT54" i="8" s="1"/>
  <c r="AX50" i="9" s="1"/>
  <c r="CA54" i="8"/>
  <c r="DJ54" i="8" s="1"/>
  <c r="ER54" i="8" s="1"/>
  <c r="AS54" i="8" s="1"/>
  <c r="AW50" i="9" s="1"/>
  <c r="BZ54" i="8"/>
  <c r="DI54" i="8" s="1"/>
  <c r="EQ54" i="8" s="1"/>
  <c r="AR54" i="8" s="1"/>
  <c r="AV50" i="9" s="1"/>
  <c r="BY54" i="8"/>
  <c r="DH54" i="8" s="1"/>
  <c r="EP54" i="8" s="1"/>
  <c r="AQ54" i="8" s="1"/>
  <c r="AU50" i="9" s="1"/>
  <c r="BX54" i="8"/>
  <c r="DG54" i="8" s="1"/>
  <c r="EO54" i="8" s="1"/>
  <c r="AP54" i="8" s="1"/>
  <c r="AT50" i="9" s="1"/>
  <c r="BW54" i="8"/>
  <c r="BV54" i="8"/>
  <c r="HB53" i="8"/>
  <c r="CW53" i="8"/>
  <c r="EF53" i="8" s="1"/>
  <c r="FN53" i="8" s="1"/>
  <c r="BO53" i="8" s="1"/>
  <c r="CV53" i="8"/>
  <c r="EE53" i="8" s="1"/>
  <c r="FM53" i="8" s="1"/>
  <c r="BN53" i="8" s="1"/>
  <c r="CU53" i="8"/>
  <c r="ED53" i="8" s="1"/>
  <c r="FL53" i="8" s="1"/>
  <c r="BM53" i="8" s="1"/>
  <c r="CT53" i="8"/>
  <c r="EC53" i="8" s="1"/>
  <c r="FK53" i="8" s="1"/>
  <c r="BL53" i="8" s="1"/>
  <c r="CS53" i="8"/>
  <c r="EB53" i="8" s="1"/>
  <c r="FJ53" i="8" s="1"/>
  <c r="BK53" i="8" s="1"/>
  <c r="CR53" i="8"/>
  <c r="EA53" i="8" s="1"/>
  <c r="FI53" i="8" s="1"/>
  <c r="BJ53" i="8" s="1"/>
  <c r="CQ53" i="8"/>
  <c r="DZ53" i="8" s="1"/>
  <c r="FH53" i="8" s="1"/>
  <c r="BI53" i="8" s="1"/>
  <c r="CP53" i="8"/>
  <c r="DY53" i="8" s="1"/>
  <c r="FG53" i="8" s="1"/>
  <c r="BH53" i="8" s="1"/>
  <c r="CO53" i="8"/>
  <c r="DX53" i="8" s="1"/>
  <c r="FF53" i="8" s="1"/>
  <c r="BG53" i="8" s="1"/>
  <c r="CN53" i="8"/>
  <c r="DW53" i="8" s="1"/>
  <c r="FE53" i="8" s="1"/>
  <c r="BF53" i="8" s="1"/>
  <c r="BJ49" i="9" s="1"/>
  <c r="CM53" i="8"/>
  <c r="DV53" i="8" s="1"/>
  <c r="FD53" i="8" s="1"/>
  <c r="BE53" i="8" s="1"/>
  <c r="BI49" i="9" s="1"/>
  <c r="CL53" i="8"/>
  <c r="DU53" i="8" s="1"/>
  <c r="FC53" i="8" s="1"/>
  <c r="BD53" i="8" s="1"/>
  <c r="BH49" i="9" s="1"/>
  <c r="CJ53" i="8"/>
  <c r="DS53" i="8" s="1"/>
  <c r="FA53" i="8" s="1"/>
  <c r="BB53" i="8" s="1"/>
  <c r="BF49" i="9" s="1"/>
  <c r="CI53" i="8"/>
  <c r="DR53" i="8" s="1"/>
  <c r="EZ53" i="8" s="1"/>
  <c r="BA53" i="8" s="1"/>
  <c r="BE49" i="9" s="1"/>
  <c r="CH53" i="8"/>
  <c r="DQ53" i="8" s="1"/>
  <c r="EY53" i="8" s="1"/>
  <c r="AZ53" i="8" s="1"/>
  <c r="BD49" i="9" s="1"/>
  <c r="CG53" i="8"/>
  <c r="DP53" i="8" s="1"/>
  <c r="EX53" i="8" s="1"/>
  <c r="AY53" i="8" s="1"/>
  <c r="BC49" i="9" s="1"/>
  <c r="CF53" i="8"/>
  <c r="DO53" i="8" s="1"/>
  <c r="EW53" i="8" s="1"/>
  <c r="AX53" i="8" s="1"/>
  <c r="BB49" i="9" s="1"/>
  <c r="CD53" i="8"/>
  <c r="DM53" i="8" s="1"/>
  <c r="EU53" i="8" s="1"/>
  <c r="AV53" i="8" s="1"/>
  <c r="AZ49" i="9" s="1"/>
  <c r="CC53" i="8"/>
  <c r="DL53" i="8" s="1"/>
  <c r="ET53" i="8" s="1"/>
  <c r="AU53" i="8" s="1"/>
  <c r="AY49" i="9" s="1"/>
  <c r="CB53" i="8"/>
  <c r="DK53" i="8" s="1"/>
  <c r="ES53" i="8" s="1"/>
  <c r="AT53" i="8" s="1"/>
  <c r="AX49" i="9" s="1"/>
  <c r="CA53" i="8"/>
  <c r="DJ53" i="8" s="1"/>
  <c r="ER53" i="8" s="1"/>
  <c r="AS53" i="8" s="1"/>
  <c r="AW49" i="9" s="1"/>
  <c r="BZ53" i="8"/>
  <c r="DI53" i="8" s="1"/>
  <c r="EQ53" i="8" s="1"/>
  <c r="AR53" i="8" s="1"/>
  <c r="AV49" i="9" s="1"/>
  <c r="BY53" i="8"/>
  <c r="DH53" i="8" s="1"/>
  <c r="EP53" i="8" s="1"/>
  <c r="AQ53" i="8" s="1"/>
  <c r="AU49" i="9" s="1"/>
  <c r="BX53" i="8"/>
  <c r="DG53" i="8" s="1"/>
  <c r="BW53" i="8"/>
  <c r="BV53" i="8"/>
  <c r="DE53" i="8" s="1"/>
  <c r="EM53" i="8" s="1"/>
  <c r="HB52" i="8"/>
  <c r="CW52" i="8"/>
  <c r="EF52" i="8" s="1"/>
  <c r="FN52" i="8" s="1"/>
  <c r="BO52" i="8" s="1"/>
  <c r="CV52" i="8"/>
  <c r="EE52" i="8" s="1"/>
  <c r="FM52" i="8" s="1"/>
  <c r="BN52" i="8" s="1"/>
  <c r="CU52" i="8"/>
  <c r="ED52" i="8" s="1"/>
  <c r="FL52" i="8" s="1"/>
  <c r="BM52" i="8" s="1"/>
  <c r="CT52" i="8"/>
  <c r="EC52" i="8" s="1"/>
  <c r="FK52" i="8" s="1"/>
  <c r="BL52" i="8" s="1"/>
  <c r="CS52" i="8"/>
  <c r="EB52" i="8" s="1"/>
  <c r="FJ52" i="8" s="1"/>
  <c r="BK52" i="8" s="1"/>
  <c r="CQ52" i="8"/>
  <c r="DZ52" i="8" s="1"/>
  <c r="FH52" i="8" s="1"/>
  <c r="BI52" i="8" s="1"/>
  <c r="CR52" i="8"/>
  <c r="EA52" i="8" s="1"/>
  <c r="FI52" i="8" s="1"/>
  <c r="BJ52" i="8" s="1"/>
  <c r="CP52" i="8"/>
  <c r="DY52" i="8" s="1"/>
  <c r="FG52" i="8" s="1"/>
  <c r="BH52" i="8" s="1"/>
  <c r="CO52" i="8"/>
  <c r="DX52" i="8" s="1"/>
  <c r="FF52" i="8" s="1"/>
  <c r="BG52" i="8" s="1"/>
  <c r="CN52" i="8"/>
  <c r="DW52" i="8" s="1"/>
  <c r="FE52" i="8" s="1"/>
  <c r="BF52" i="8" s="1"/>
  <c r="BJ48" i="9" s="1"/>
  <c r="CM52" i="8"/>
  <c r="DV52" i="8" s="1"/>
  <c r="FD52" i="8" s="1"/>
  <c r="BE52" i="8" s="1"/>
  <c r="BI48" i="9" s="1"/>
  <c r="CL52" i="8"/>
  <c r="DU52" i="8" s="1"/>
  <c r="FC52" i="8" s="1"/>
  <c r="BD52" i="8" s="1"/>
  <c r="BH48" i="9" s="1"/>
  <c r="CK52" i="8"/>
  <c r="DT52" i="8" s="1"/>
  <c r="FB52" i="8" s="1"/>
  <c r="CJ52" i="8"/>
  <c r="DS52" i="8" s="1"/>
  <c r="FA52" i="8" s="1"/>
  <c r="CI52" i="8"/>
  <c r="DR52" i="8" s="1"/>
  <c r="EZ52" i="8" s="1"/>
  <c r="BA52" i="8" s="1"/>
  <c r="BE48" i="9" s="1"/>
  <c r="CH52" i="8"/>
  <c r="DQ52" i="8" s="1"/>
  <c r="EY52" i="8" s="1"/>
  <c r="AZ52" i="8" s="1"/>
  <c r="BD48" i="9" s="1"/>
  <c r="CG52" i="8"/>
  <c r="DP52" i="8" s="1"/>
  <c r="EX52" i="8" s="1"/>
  <c r="AY52" i="8" s="1"/>
  <c r="BC48" i="9" s="1"/>
  <c r="CF52" i="8"/>
  <c r="DO52" i="8" s="1"/>
  <c r="EW52" i="8" s="1"/>
  <c r="AX52" i="8" s="1"/>
  <c r="BB48" i="9" s="1"/>
  <c r="CE52" i="8"/>
  <c r="DN52" i="8" s="1"/>
  <c r="EV52" i="8" s="1"/>
  <c r="AW52" i="8" s="1"/>
  <c r="BA48" i="9" s="1"/>
  <c r="CD52" i="8"/>
  <c r="DM52" i="8" s="1"/>
  <c r="EU52" i="8" s="1"/>
  <c r="AV52" i="8" s="1"/>
  <c r="AZ48" i="9" s="1"/>
  <c r="CC52" i="8"/>
  <c r="CB52" i="8"/>
  <c r="DK52" i="8" s="1"/>
  <c r="ES52" i="8" s="1"/>
  <c r="AT52" i="8" s="1"/>
  <c r="AX48" i="9" s="1"/>
  <c r="CA52" i="8"/>
  <c r="DJ52" i="8" s="1"/>
  <c r="ER52" i="8" s="1"/>
  <c r="AS52" i="8" s="1"/>
  <c r="AW48" i="9" s="1"/>
  <c r="BZ52" i="8"/>
  <c r="DI52" i="8" s="1"/>
  <c r="EQ52" i="8" s="1"/>
  <c r="AR52" i="8" s="1"/>
  <c r="AV48" i="9" s="1"/>
  <c r="BY52" i="8"/>
  <c r="DH52" i="8" s="1"/>
  <c r="EP52" i="8" s="1"/>
  <c r="AQ52" i="8" s="1"/>
  <c r="AU48" i="9" s="1"/>
  <c r="BX52" i="8"/>
  <c r="DG52" i="8" s="1"/>
  <c r="EO52" i="8" s="1"/>
  <c r="AP52" i="8" s="1"/>
  <c r="AT48" i="9" s="1"/>
  <c r="BW52" i="8"/>
  <c r="BV52" i="8"/>
  <c r="DE52" i="8" s="1"/>
  <c r="EM52" i="8" s="1"/>
  <c r="AN52" i="8" s="1"/>
  <c r="AR48" i="9" s="1"/>
  <c r="HB51" i="8"/>
  <c r="CW51" i="8"/>
  <c r="EF51" i="8" s="1"/>
  <c r="FN51" i="8" s="1"/>
  <c r="BO51" i="8" s="1"/>
  <c r="CV51" i="8"/>
  <c r="EE51" i="8" s="1"/>
  <c r="FM51" i="8" s="1"/>
  <c r="BN51" i="8" s="1"/>
  <c r="CU51" i="8"/>
  <c r="ED51" i="8" s="1"/>
  <c r="FL51" i="8" s="1"/>
  <c r="CT51" i="8"/>
  <c r="EC51" i="8" s="1"/>
  <c r="FK51" i="8" s="1"/>
  <c r="BL51" i="8" s="1"/>
  <c r="CS51" i="8"/>
  <c r="EB51" i="8" s="1"/>
  <c r="FJ51" i="8" s="1"/>
  <c r="BK51" i="8" s="1"/>
  <c r="CR51" i="8"/>
  <c r="EA51" i="8" s="1"/>
  <c r="FI51" i="8" s="1"/>
  <c r="BJ51" i="8" s="1"/>
  <c r="CQ51" i="8"/>
  <c r="DZ51" i="8" s="1"/>
  <c r="FH51" i="8" s="1"/>
  <c r="CP51" i="8"/>
  <c r="DY51" i="8" s="1"/>
  <c r="FG51" i="8" s="1"/>
  <c r="BH51" i="8" s="1"/>
  <c r="CO51" i="8"/>
  <c r="DX51" i="8" s="1"/>
  <c r="FF51" i="8" s="1"/>
  <c r="BG51" i="8" s="1"/>
  <c r="CN51" i="8"/>
  <c r="DW51" i="8" s="1"/>
  <c r="FE51" i="8" s="1"/>
  <c r="BF51" i="8" s="1"/>
  <c r="BJ47" i="9" s="1"/>
  <c r="CM51" i="8"/>
  <c r="DV51" i="8" s="1"/>
  <c r="FD51" i="8" s="1"/>
  <c r="CL51" i="8"/>
  <c r="DU51" i="8" s="1"/>
  <c r="FC51" i="8" s="1"/>
  <c r="BD51" i="8" s="1"/>
  <c r="BH47" i="9" s="1"/>
  <c r="CK51" i="8"/>
  <c r="DT51" i="8" s="1"/>
  <c r="FB51" i="8" s="1"/>
  <c r="BC51" i="8" s="1"/>
  <c r="BG47" i="9" s="1"/>
  <c r="CJ51" i="8"/>
  <c r="DS51" i="8" s="1"/>
  <c r="FA51" i="8" s="1"/>
  <c r="CI51" i="8"/>
  <c r="DR51" i="8" s="1"/>
  <c r="EZ51" i="8" s="1"/>
  <c r="BA51" i="8" s="1"/>
  <c r="BE47" i="9" s="1"/>
  <c r="CH51" i="8"/>
  <c r="DQ51" i="8" s="1"/>
  <c r="EY51" i="8" s="1"/>
  <c r="AZ51" i="8" s="1"/>
  <c r="BD47" i="9" s="1"/>
  <c r="CG51" i="8"/>
  <c r="DP51" i="8" s="1"/>
  <c r="EX51" i="8" s="1"/>
  <c r="AY51" i="8" s="1"/>
  <c r="BC47" i="9" s="1"/>
  <c r="CF51" i="8"/>
  <c r="DO51" i="8" s="1"/>
  <c r="EW51" i="8" s="1"/>
  <c r="AX51" i="8" s="1"/>
  <c r="BB47" i="9" s="1"/>
  <c r="CE51" i="8"/>
  <c r="DN51" i="8" s="1"/>
  <c r="EV51" i="8" s="1"/>
  <c r="AW51" i="8" s="1"/>
  <c r="BA47" i="9" s="1"/>
  <c r="CD51" i="8"/>
  <c r="DM51" i="8" s="1"/>
  <c r="EU51" i="8" s="1"/>
  <c r="AV51" i="8" s="1"/>
  <c r="AZ47" i="9" s="1"/>
  <c r="CC51" i="8"/>
  <c r="DL51" i="8" s="1"/>
  <c r="ET51" i="8" s="1"/>
  <c r="AU51" i="8" s="1"/>
  <c r="AY47" i="9" s="1"/>
  <c r="CB51" i="8"/>
  <c r="DK51" i="8" s="1"/>
  <c r="ES51" i="8" s="1"/>
  <c r="AT51" i="8" s="1"/>
  <c r="AX47" i="9" s="1"/>
  <c r="CA51" i="8"/>
  <c r="DJ51" i="8" s="1"/>
  <c r="ER51" i="8" s="1"/>
  <c r="AS51" i="8" s="1"/>
  <c r="AW47" i="9" s="1"/>
  <c r="BZ51" i="8"/>
  <c r="DI51" i="8" s="1"/>
  <c r="EQ51" i="8" s="1"/>
  <c r="AR51" i="8" s="1"/>
  <c r="AV47" i="9" s="1"/>
  <c r="BY51" i="8"/>
  <c r="DH51" i="8" s="1"/>
  <c r="EP51" i="8" s="1"/>
  <c r="AQ51" i="8" s="1"/>
  <c r="AU47" i="9" s="1"/>
  <c r="BX51" i="8"/>
  <c r="DG51" i="8" s="1"/>
  <c r="EO51" i="8" s="1"/>
  <c r="AP51" i="8" s="1"/>
  <c r="AT47" i="9" s="1"/>
  <c r="BW51" i="8"/>
  <c r="DF51" i="8" s="1"/>
  <c r="EN51" i="8" s="1"/>
  <c r="AO51" i="8" s="1"/>
  <c r="AS47" i="9" s="1"/>
  <c r="BV51" i="8"/>
  <c r="HB50" i="8"/>
  <c r="CW50" i="8"/>
  <c r="EF50" i="8" s="1"/>
  <c r="FN50" i="8" s="1"/>
  <c r="BO50" i="8" s="1"/>
  <c r="CV50" i="8"/>
  <c r="EE50" i="8" s="1"/>
  <c r="FM50" i="8" s="1"/>
  <c r="BN50" i="8" s="1"/>
  <c r="CU50" i="8"/>
  <c r="ED50" i="8" s="1"/>
  <c r="FL50" i="8" s="1"/>
  <c r="BM50" i="8" s="1"/>
  <c r="CT50" i="8"/>
  <c r="EC50" i="8" s="1"/>
  <c r="CS50" i="8"/>
  <c r="EB50" i="8" s="1"/>
  <c r="FJ50" i="8" s="1"/>
  <c r="BK50" i="8" s="1"/>
  <c r="CR50" i="8"/>
  <c r="EA50" i="8" s="1"/>
  <c r="FI50" i="8" s="1"/>
  <c r="BJ50" i="8" s="1"/>
  <c r="CQ50" i="8"/>
  <c r="DZ50" i="8" s="1"/>
  <c r="FH50" i="8" s="1"/>
  <c r="BI50" i="8" s="1"/>
  <c r="CP50" i="8"/>
  <c r="DY50" i="8" s="1"/>
  <c r="FG50" i="8" s="1"/>
  <c r="BH50" i="8" s="1"/>
  <c r="CO50" i="8"/>
  <c r="DX50" i="8" s="1"/>
  <c r="FF50" i="8" s="1"/>
  <c r="BG50" i="8" s="1"/>
  <c r="CN50" i="8"/>
  <c r="DW50" i="8" s="1"/>
  <c r="FE50" i="8" s="1"/>
  <c r="BF50" i="8" s="1"/>
  <c r="BJ46" i="9" s="1"/>
  <c r="CM50" i="8"/>
  <c r="DV50" i="8" s="1"/>
  <c r="FD50" i="8" s="1"/>
  <c r="BE50" i="8" s="1"/>
  <c r="BI46" i="9" s="1"/>
  <c r="CL50" i="8"/>
  <c r="DU50" i="8" s="1"/>
  <c r="FC50" i="8" s="1"/>
  <c r="BD50" i="8" s="1"/>
  <c r="BH46" i="9" s="1"/>
  <c r="CK50" i="8"/>
  <c r="DT50" i="8" s="1"/>
  <c r="FB50" i="8" s="1"/>
  <c r="CJ50" i="8"/>
  <c r="DS50" i="8" s="1"/>
  <c r="FA50" i="8" s="1"/>
  <c r="CI50" i="8"/>
  <c r="DR50" i="8" s="1"/>
  <c r="EZ50" i="8" s="1"/>
  <c r="BA50" i="8" s="1"/>
  <c r="BE46" i="9" s="1"/>
  <c r="CH50" i="8"/>
  <c r="DQ50" i="8" s="1"/>
  <c r="EY50" i="8" s="1"/>
  <c r="AZ50" i="8" s="1"/>
  <c r="BD46" i="9" s="1"/>
  <c r="CG50" i="8"/>
  <c r="DP50" i="8" s="1"/>
  <c r="EX50" i="8" s="1"/>
  <c r="AY50" i="8" s="1"/>
  <c r="BC46" i="9" s="1"/>
  <c r="CF50" i="8"/>
  <c r="DO50" i="8" s="1"/>
  <c r="EW50" i="8" s="1"/>
  <c r="AX50" i="8" s="1"/>
  <c r="BB46" i="9" s="1"/>
  <c r="CE50" i="8"/>
  <c r="DN50" i="8" s="1"/>
  <c r="EV50" i="8" s="1"/>
  <c r="AW50" i="8" s="1"/>
  <c r="BA46" i="9" s="1"/>
  <c r="CD50" i="8"/>
  <c r="DM50" i="8" s="1"/>
  <c r="EU50" i="8" s="1"/>
  <c r="AV50" i="8" s="1"/>
  <c r="AZ46" i="9" s="1"/>
  <c r="CC50" i="8"/>
  <c r="DL50" i="8"/>
  <c r="ET50" i="8" s="1"/>
  <c r="CB50" i="8"/>
  <c r="CA50" i="8"/>
  <c r="DJ50" i="8" s="1"/>
  <c r="ER50" i="8" s="1"/>
  <c r="AS50" i="8" s="1"/>
  <c r="AW46" i="9" s="1"/>
  <c r="BZ50" i="8"/>
  <c r="DI50" i="8" s="1"/>
  <c r="EQ50" i="8" s="1"/>
  <c r="AR50" i="8" s="1"/>
  <c r="AV46" i="9" s="1"/>
  <c r="BY50" i="8"/>
  <c r="DH50" i="8" s="1"/>
  <c r="EP50" i="8" s="1"/>
  <c r="AQ50" i="8" s="1"/>
  <c r="AU46" i="9" s="1"/>
  <c r="BX50" i="8"/>
  <c r="DG50" i="8" s="1"/>
  <c r="EO50" i="8" s="1"/>
  <c r="AP50" i="8" s="1"/>
  <c r="AT46" i="9" s="1"/>
  <c r="BW50" i="8"/>
  <c r="DF50" i="8" s="1"/>
  <c r="EN50" i="8" s="1"/>
  <c r="AO50" i="8" s="1"/>
  <c r="AS46" i="9" s="1"/>
  <c r="BV50" i="8"/>
  <c r="DE50" i="8" s="1"/>
  <c r="EM50" i="8" s="1"/>
  <c r="HB49" i="8"/>
  <c r="CW49" i="8"/>
  <c r="EF49" i="8" s="1"/>
  <c r="FN49" i="8" s="1"/>
  <c r="BO49" i="8" s="1"/>
  <c r="CV49" i="8"/>
  <c r="EE49" i="8" s="1"/>
  <c r="FM49" i="8" s="1"/>
  <c r="BN49" i="8" s="1"/>
  <c r="CU49" i="8"/>
  <c r="ED49" i="8" s="1"/>
  <c r="FL49" i="8" s="1"/>
  <c r="BM49" i="8" s="1"/>
  <c r="CT49" i="8"/>
  <c r="EC49" i="8" s="1"/>
  <c r="FK49" i="8" s="1"/>
  <c r="BL49" i="8" s="1"/>
  <c r="CS49" i="8"/>
  <c r="EB49" i="8" s="1"/>
  <c r="FJ49" i="8" s="1"/>
  <c r="CR49" i="8"/>
  <c r="EA49" i="8" s="1"/>
  <c r="FI49" i="8" s="1"/>
  <c r="BJ49" i="8" s="1"/>
  <c r="CQ49" i="8"/>
  <c r="DZ49" i="8" s="1"/>
  <c r="FH49" i="8" s="1"/>
  <c r="BI49" i="8" s="1"/>
  <c r="CP49" i="8"/>
  <c r="DY49" i="8" s="1"/>
  <c r="FG49" i="8" s="1"/>
  <c r="BH49" i="8" s="1"/>
  <c r="CO49" i="8"/>
  <c r="DX49" i="8" s="1"/>
  <c r="FF49" i="8" s="1"/>
  <c r="BG49" i="8" s="1"/>
  <c r="CN49" i="8"/>
  <c r="DW49" i="8" s="1"/>
  <c r="FE49" i="8" s="1"/>
  <c r="BF49" i="8" s="1"/>
  <c r="BJ45" i="9" s="1"/>
  <c r="CM49" i="8"/>
  <c r="DV49" i="8" s="1"/>
  <c r="FD49" i="8" s="1"/>
  <c r="BE49" i="8" s="1"/>
  <c r="BI45" i="9" s="1"/>
  <c r="CL49" i="8"/>
  <c r="DU49" i="8" s="1"/>
  <c r="FC49" i="8" s="1"/>
  <c r="BD49" i="8" s="1"/>
  <c r="BH45" i="9" s="1"/>
  <c r="CK49" i="8"/>
  <c r="DT49" i="8" s="1"/>
  <c r="FB49" i="8" s="1"/>
  <c r="BC49" i="8" s="1"/>
  <c r="BG45" i="9" s="1"/>
  <c r="CJ49" i="8"/>
  <c r="DS49" i="8" s="1"/>
  <c r="FA49" i="8" s="1"/>
  <c r="BB49" i="8" s="1"/>
  <c r="BF45" i="9" s="1"/>
  <c r="CI49" i="8"/>
  <c r="DR49" i="8" s="1"/>
  <c r="EZ49" i="8" s="1"/>
  <c r="BA49" i="8" s="1"/>
  <c r="BE45" i="9" s="1"/>
  <c r="CH49" i="8"/>
  <c r="DQ49" i="8" s="1"/>
  <c r="EY49" i="8" s="1"/>
  <c r="AZ49" i="8" s="1"/>
  <c r="BD45" i="9" s="1"/>
  <c r="CG49" i="8"/>
  <c r="DP49" i="8" s="1"/>
  <c r="EX49" i="8" s="1"/>
  <c r="CF49" i="8"/>
  <c r="DO49" i="8" s="1"/>
  <c r="EW49" i="8" s="1"/>
  <c r="AX49" i="8" s="1"/>
  <c r="BB45" i="9" s="1"/>
  <c r="CE49" i="8"/>
  <c r="DN49" i="8" s="1"/>
  <c r="EV49" i="8" s="1"/>
  <c r="AW49" i="8" s="1"/>
  <c r="BA45" i="9" s="1"/>
  <c r="CD49" i="8"/>
  <c r="DM49" i="8" s="1"/>
  <c r="EU49" i="8" s="1"/>
  <c r="AV49" i="8" s="1"/>
  <c r="AZ45" i="9" s="1"/>
  <c r="CC49" i="8"/>
  <c r="DL49" i="8" s="1"/>
  <c r="ET49" i="8" s="1"/>
  <c r="CB49" i="8"/>
  <c r="DK49" i="8" s="1"/>
  <c r="ES49" i="8" s="1"/>
  <c r="AT49" i="8" s="1"/>
  <c r="AX45" i="9" s="1"/>
  <c r="CA49" i="8"/>
  <c r="DJ49" i="8" s="1"/>
  <c r="ER49" i="8" s="1"/>
  <c r="AS49" i="8" s="1"/>
  <c r="AW45" i="9" s="1"/>
  <c r="BZ49" i="8"/>
  <c r="DI49" i="8" s="1"/>
  <c r="EQ49" i="8" s="1"/>
  <c r="AR49" i="8" s="1"/>
  <c r="AV45" i="9" s="1"/>
  <c r="BY49" i="8"/>
  <c r="DH49" i="8" s="1"/>
  <c r="EP49" i="8" s="1"/>
  <c r="AQ49" i="8" s="1"/>
  <c r="AU45" i="9" s="1"/>
  <c r="BX49" i="8"/>
  <c r="DG49" i="8" s="1"/>
  <c r="EO49" i="8" s="1"/>
  <c r="AP49" i="8" s="1"/>
  <c r="AT45" i="9" s="1"/>
  <c r="BW49" i="8"/>
  <c r="DF49" i="8" s="1"/>
  <c r="EN49" i="8" s="1"/>
  <c r="AO49" i="8" s="1"/>
  <c r="AS45" i="9" s="1"/>
  <c r="BV49" i="8"/>
  <c r="HB48" i="8"/>
  <c r="CW48" i="8"/>
  <c r="EF48" i="8" s="1"/>
  <c r="FN48" i="8" s="1"/>
  <c r="BO48" i="8" s="1"/>
  <c r="CV48" i="8"/>
  <c r="EE48" i="8" s="1"/>
  <c r="FM48" i="8" s="1"/>
  <c r="BN48" i="8" s="1"/>
  <c r="CU48" i="8"/>
  <c r="ED48" i="8" s="1"/>
  <c r="FL48" i="8" s="1"/>
  <c r="BM48" i="8" s="1"/>
  <c r="CT48" i="8"/>
  <c r="EC48" i="8" s="1"/>
  <c r="FK48" i="8" s="1"/>
  <c r="BL48" i="8" s="1"/>
  <c r="CS48" i="8"/>
  <c r="EB48" i="8" s="1"/>
  <c r="FJ48" i="8" s="1"/>
  <c r="CR48" i="8"/>
  <c r="EA48" i="8" s="1"/>
  <c r="FI48" i="8" s="1"/>
  <c r="BJ48" i="8" s="1"/>
  <c r="CQ48" i="8"/>
  <c r="DZ48" i="8" s="1"/>
  <c r="FH48" i="8" s="1"/>
  <c r="CP48" i="8"/>
  <c r="DY48" i="8" s="1"/>
  <c r="FG48" i="8" s="1"/>
  <c r="BH48" i="8" s="1"/>
  <c r="CO48" i="8"/>
  <c r="DX48" i="8" s="1"/>
  <c r="FF48" i="8" s="1"/>
  <c r="CN48" i="8"/>
  <c r="DW48" i="8"/>
  <c r="FE48" i="8" s="1"/>
  <c r="BF48" i="8" s="1"/>
  <c r="BJ44" i="9" s="1"/>
  <c r="CM48" i="8"/>
  <c r="DV48" i="8" s="1"/>
  <c r="FD48" i="8" s="1"/>
  <c r="BE48" i="8" s="1"/>
  <c r="BI44" i="9" s="1"/>
  <c r="CL48" i="8"/>
  <c r="DU48" i="8" s="1"/>
  <c r="FC48" i="8" s="1"/>
  <c r="BD48" i="8" s="1"/>
  <c r="BH44" i="9" s="1"/>
  <c r="CK48" i="8"/>
  <c r="DT48" i="8" s="1"/>
  <c r="FB48" i="8" s="1"/>
  <c r="BC48" i="8" s="1"/>
  <c r="BG44" i="9" s="1"/>
  <c r="CJ48" i="8"/>
  <c r="DS48" i="8" s="1"/>
  <c r="CI48" i="8"/>
  <c r="DR48" i="8" s="1"/>
  <c r="EZ48" i="8" s="1"/>
  <c r="BA48" i="8" s="1"/>
  <c r="BE44" i="9" s="1"/>
  <c r="CH48" i="8"/>
  <c r="DQ48" i="8" s="1"/>
  <c r="EY48" i="8" s="1"/>
  <c r="AZ48" i="8" s="1"/>
  <c r="BD44" i="9" s="1"/>
  <c r="CG48" i="8"/>
  <c r="DP48" i="8" s="1"/>
  <c r="EX48" i="8" s="1"/>
  <c r="AY48" i="8" s="1"/>
  <c r="BC44" i="9" s="1"/>
  <c r="CF48" i="8"/>
  <c r="DO48" i="8" s="1"/>
  <c r="EW48" i="8" s="1"/>
  <c r="AX48" i="8" s="1"/>
  <c r="BB44" i="9" s="1"/>
  <c r="CE48" i="8"/>
  <c r="DN48" i="8" s="1"/>
  <c r="EV48" i="8" s="1"/>
  <c r="AW48" i="8" s="1"/>
  <c r="BA44" i="9" s="1"/>
  <c r="CD48" i="8"/>
  <c r="DM48" i="8" s="1"/>
  <c r="EU48" i="8" s="1"/>
  <c r="AV48" i="8" s="1"/>
  <c r="AZ44" i="9" s="1"/>
  <c r="CC48" i="8"/>
  <c r="DL48" i="8" s="1"/>
  <c r="ET48" i="8" s="1"/>
  <c r="EI48" i="8" s="1"/>
  <c r="AG48" i="8" s="1"/>
  <c r="AK44" i="9" s="1"/>
  <c r="CB48" i="8"/>
  <c r="DK48" i="8" s="1"/>
  <c r="ES48" i="8" s="1"/>
  <c r="AT48" i="8" s="1"/>
  <c r="AX44" i="9" s="1"/>
  <c r="CA48" i="8"/>
  <c r="DJ48" i="8" s="1"/>
  <c r="ER48" i="8" s="1"/>
  <c r="AS48" i="8" s="1"/>
  <c r="AW44" i="9" s="1"/>
  <c r="BZ48" i="8"/>
  <c r="DI48" i="8" s="1"/>
  <c r="EQ48" i="8" s="1"/>
  <c r="AR48" i="8" s="1"/>
  <c r="AV44" i="9" s="1"/>
  <c r="BY48" i="8"/>
  <c r="DH48" i="8" s="1"/>
  <c r="EP48" i="8" s="1"/>
  <c r="AQ48" i="8" s="1"/>
  <c r="AU44" i="9" s="1"/>
  <c r="BX48" i="8"/>
  <c r="DG48" i="8" s="1"/>
  <c r="EO48" i="8" s="1"/>
  <c r="AP48" i="8" s="1"/>
  <c r="AT44" i="9" s="1"/>
  <c r="BW48" i="8"/>
  <c r="DF48" i="8" s="1"/>
  <c r="EN48" i="8" s="1"/>
  <c r="BV48" i="8"/>
  <c r="DE48" i="8" s="1"/>
  <c r="EM48" i="8" s="1"/>
  <c r="HB47" i="8"/>
  <c r="CW47" i="8"/>
  <c r="EF47" i="8" s="1"/>
  <c r="FN47" i="8" s="1"/>
  <c r="BO47" i="8" s="1"/>
  <c r="CV47" i="8"/>
  <c r="EE47" i="8" s="1"/>
  <c r="FM47" i="8" s="1"/>
  <c r="BN47" i="8" s="1"/>
  <c r="CU47" i="8"/>
  <c r="ED47" i="8" s="1"/>
  <c r="FL47" i="8" s="1"/>
  <c r="BM47" i="8" s="1"/>
  <c r="CT47" i="8"/>
  <c r="EC47" i="8" s="1"/>
  <c r="FK47" i="8" s="1"/>
  <c r="BL47" i="8" s="1"/>
  <c r="CQ47" i="8"/>
  <c r="DZ47" i="8" s="1"/>
  <c r="FH47" i="8" s="1"/>
  <c r="CR47" i="8"/>
  <c r="EA47" i="8" s="1"/>
  <c r="FI47" i="8" s="1"/>
  <c r="BJ47" i="8" s="1"/>
  <c r="CS47" i="8"/>
  <c r="EB47" i="8" s="1"/>
  <c r="FJ47" i="8" s="1"/>
  <c r="BK47" i="8" s="1"/>
  <c r="CP47" i="8"/>
  <c r="DY47" i="8" s="1"/>
  <c r="FG47" i="8" s="1"/>
  <c r="BH47" i="8" s="1"/>
  <c r="CO47" i="8"/>
  <c r="DX47" i="8" s="1"/>
  <c r="FF47" i="8" s="1"/>
  <c r="BG47" i="8" s="1"/>
  <c r="CN47" i="8"/>
  <c r="DW47" i="8" s="1"/>
  <c r="FE47" i="8" s="1"/>
  <c r="BF47" i="8" s="1"/>
  <c r="BJ43" i="9" s="1"/>
  <c r="CM47" i="8"/>
  <c r="DV47" i="8" s="1"/>
  <c r="FD47" i="8" s="1"/>
  <c r="BE47" i="8" s="1"/>
  <c r="BI43" i="9" s="1"/>
  <c r="CL47" i="8"/>
  <c r="DU47" i="8" s="1"/>
  <c r="FC47" i="8" s="1"/>
  <c r="BD47" i="8" s="1"/>
  <c r="BH43" i="9" s="1"/>
  <c r="CK47" i="8"/>
  <c r="DT47" i="8" s="1"/>
  <c r="FB47" i="8" s="1"/>
  <c r="CJ47" i="8"/>
  <c r="DS47" i="8" s="1"/>
  <c r="FA47" i="8" s="1"/>
  <c r="CI47" i="8"/>
  <c r="DR47" i="8" s="1"/>
  <c r="EZ47" i="8" s="1"/>
  <c r="BA47" i="8" s="1"/>
  <c r="BE43" i="9" s="1"/>
  <c r="CH47" i="8"/>
  <c r="DQ47" i="8" s="1"/>
  <c r="EY47" i="8" s="1"/>
  <c r="AZ47" i="8" s="1"/>
  <c r="BD43" i="9" s="1"/>
  <c r="CG47" i="8"/>
  <c r="DP47" i="8" s="1"/>
  <c r="EX47" i="8" s="1"/>
  <c r="AY47" i="8" s="1"/>
  <c r="BC43" i="9" s="1"/>
  <c r="CF47" i="8"/>
  <c r="DO47" i="8" s="1"/>
  <c r="EW47" i="8" s="1"/>
  <c r="CE47" i="8"/>
  <c r="DN47" i="8" s="1"/>
  <c r="EV47" i="8" s="1"/>
  <c r="CD47" i="8"/>
  <c r="DM47" i="8" s="1"/>
  <c r="EU47" i="8" s="1"/>
  <c r="AV47" i="8" s="1"/>
  <c r="AZ43" i="9" s="1"/>
  <c r="CC47" i="8"/>
  <c r="DL47" i="8" s="1"/>
  <c r="ET47" i="8" s="1"/>
  <c r="AU47" i="8" s="1"/>
  <c r="AY43" i="9" s="1"/>
  <c r="CB47" i="8"/>
  <c r="DK47" i="8" s="1"/>
  <c r="ES47" i="8" s="1"/>
  <c r="AT47" i="8" s="1"/>
  <c r="AX43" i="9" s="1"/>
  <c r="CA47" i="8"/>
  <c r="DJ47" i="8" s="1"/>
  <c r="ER47" i="8" s="1"/>
  <c r="AS47" i="8" s="1"/>
  <c r="AW43" i="9" s="1"/>
  <c r="BZ47" i="8"/>
  <c r="DI47" i="8" s="1"/>
  <c r="EQ47" i="8" s="1"/>
  <c r="AR47" i="8" s="1"/>
  <c r="AV43" i="9" s="1"/>
  <c r="BY47" i="8"/>
  <c r="DH47" i="8" s="1"/>
  <c r="BX47" i="8"/>
  <c r="DG47" i="8" s="1"/>
  <c r="EO47" i="8" s="1"/>
  <c r="AP47" i="8" s="1"/>
  <c r="AT43" i="9" s="1"/>
  <c r="BW47" i="8"/>
  <c r="DF47" i="8" s="1"/>
  <c r="EN47" i="8" s="1"/>
  <c r="AO47" i="8" s="1"/>
  <c r="AS43" i="9" s="1"/>
  <c r="BV47" i="8"/>
  <c r="AM47" i="8" s="1"/>
  <c r="AQ43" i="9" s="1"/>
  <c r="HB46" i="8"/>
  <c r="CW46" i="8"/>
  <c r="EF46" i="8" s="1"/>
  <c r="FN46" i="8" s="1"/>
  <c r="BO46" i="8" s="1"/>
  <c r="CV46" i="8"/>
  <c r="EE46" i="8" s="1"/>
  <c r="FM46" i="8" s="1"/>
  <c r="BN46" i="8" s="1"/>
  <c r="CU46" i="8"/>
  <c r="ED46" i="8" s="1"/>
  <c r="FL46" i="8" s="1"/>
  <c r="BM46" i="8" s="1"/>
  <c r="CT46" i="8"/>
  <c r="EC46" i="8" s="1"/>
  <c r="FK46" i="8" s="1"/>
  <c r="BL46" i="8" s="1"/>
  <c r="CS46" i="8"/>
  <c r="EB46" i="8" s="1"/>
  <c r="FJ46" i="8" s="1"/>
  <c r="BK46" i="8" s="1"/>
  <c r="CR46" i="8"/>
  <c r="EA46" i="8" s="1"/>
  <c r="FI46" i="8" s="1"/>
  <c r="BJ46" i="8" s="1"/>
  <c r="CQ46" i="8"/>
  <c r="DZ46" i="8" s="1"/>
  <c r="FH46" i="8" s="1"/>
  <c r="CP46" i="8"/>
  <c r="DY46" i="8" s="1"/>
  <c r="FG46" i="8" s="1"/>
  <c r="BH46" i="8" s="1"/>
  <c r="CO46" i="8"/>
  <c r="DX46" i="8" s="1"/>
  <c r="FF46" i="8" s="1"/>
  <c r="BG46" i="8" s="1"/>
  <c r="CN46" i="8"/>
  <c r="DW46" i="8" s="1"/>
  <c r="FE46" i="8" s="1"/>
  <c r="BF46" i="8" s="1"/>
  <c r="BJ42" i="9" s="1"/>
  <c r="CM46" i="8"/>
  <c r="DV46" i="8" s="1"/>
  <c r="FD46" i="8" s="1"/>
  <c r="BE46" i="8" s="1"/>
  <c r="BI42" i="9" s="1"/>
  <c r="CL46" i="8"/>
  <c r="DU46" i="8" s="1"/>
  <c r="FC46" i="8" s="1"/>
  <c r="BD46" i="8" s="1"/>
  <c r="BH42" i="9" s="1"/>
  <c r="CK46" i="8"/>
  <c r="DT46" i="8" s="1"/>
  <c r="FB46" i="8" s="1"/>
  <c r="CJ46" i="8"/>
  <c r="DS46" i="8" s="1"/>
  <c r="FA46" i="8" s="1"/>
  <c r="BB46" i="8" s="1"/>
  <c r="BF42" i="9" s="1"/>
  <c r="CI46" i="8"/>
  <c r="DR46" i="8" s="1"/>
  <c r="EZ46" i="8" s="1"/>
  <c r="BA46" i="8" s="1"/>
  <c r="BE42" i="9" s="1"/>
  <c r="CH46" i="8"/>
  <c r="DQ46" i="8" s="1"/>
  <c r="EY46" i="8" s="1"/>
  <c r="AZ46" i="8" s="1"/>
  <c r="BD42" i="9" s="1"/>
  <c r="CG46" i="8"/>
  <c r="DP46" i="8" s="1"/>
  <c r="EX46" i="8" s="1"/>
  <c r="AY46" i="8" s="1"/>
  <c r="BC42" i="9" s="1"/>
  <c r="CF46" i="8"/>
  <c r="DO46" i="8" s="1"/>
  <c r="EW46" i="8" s="1"/>
  <c r="CE46" i="8"/>
  <c r="DN46" i="8" s="1"/>
  <c r="EV46" i="8" s="1"/>
  <c r="AW46" i="8" s="1"/>
  <c r="BA42" i="9" s="1"/>
  <c r="CD46" i="8"/>
  <c r="DM46" i="8" s="1"/>
  <c r="EU46" i="8" s="1"/>
  <c r="AV46" i="8" s="1"/>
  <c r="AZ42" i="9" s="1"/>
  <c r="CC46" i="8"/>
  <c r="DL46" i="8" s="1"/>
  <c r="ET46" i="8" s="1"/>
  <c r="CB46" i="8"/>
  <c r="DK46" i="8" s="1"/>
  <c r="CA46" i="8"/>
  <c r="BZ46" i="8"/>
  <c r="DI46" i="8" s="1"/>
  <c r="EQ46" i="8" s="1"/>
  <c r="AR46" i="8" s="1"/>
  <c r="AV42" i="9" s="1"/>
  <c r="BY46" i="8"/>
  <c r="DH46" i="8" s="1"/>
  <c r="EP46" i="8" s="1"/>
  <c r="AQ46" i="8" s="1"/>
  <c r="AU42" i="9" s="1"/>
  <c r="BX46" i="8"/>
  <c r="DG46" i="8" s="1"/>
  <c r="EO46" i="8" s="1"/>
  <c r="AP46" i="8" s="1"/>
  <c r="AT42" i="9" s="1"/>
  <c r="BW46" i="8"/>
  <c r="DF46" i="8" s="1"/>
  <c r="EN46" i="8" s="1"/>
  <c r="AO46" i="8" s="1"/>
  <c r="AS42" i="9" s="1"/>
  <c r="BV46" i="8"/>
  <c r="DE46" i="8" s="1"/>
  <c r="EM46" i="8" s="1"/>
  <c r="AN46" i="8" s="1"/>
  <c r="AR42" i="9" s="1"/>
  <c r="HB45" i="8"/>
  <c r="CW45" i="8"/>
  <c r="EF45" i="8" s="1"/>
  <c r="FN45" i="8" s="1"/>
  <c r="BO45" i="8" s="1"/>
  <c r="CV45" i="8"/>
  <c r="EE45" i="8" s="1"/>
  <c r="FM45" i="8" s="1"/>
  <c r="BN45" i="8" s="1"/>
  <c r="CU45" i="8"/>
  <c r="ED45" i="8" s="1"/>
  <c r="FL45" i="8" s="1"/>
  <c r="BM45" i="8" s="1"/>
  <c r="CT45" i="8"/>
  <c r="EC45" i="8" s="1"/>
  <c r="FK45" i="8" s="1"/>
  <c r="BL45" i="8" s="1"/>
  <c r="CS45" i="8"/>
  <c r="EB45" i="8" s="1"/>
  <c r="FJ45" i="8" s="1"/>
  <c r="BK45" i="8" s="1"/>
  <c r="CR45" i="8"/>
  <c r="EA45" i="8" s="1"/>
  <c r="FI45" i="8" s="1"/>
  <c r="BJ45" i="8" s="1"/>
  <c r="CQ45" i="8"/>
  <c r="DZ45" i="8" s="1"/>
  <c r="FH45" i="8" s="1"/>
  <c r="BI45" i="8" s="1"/>
  <c r="CP45" i="8"/>
  <c r="DY45" i="8" s="1"/>
  <c r="FG45" i="8" s="1"/>
  <c r="BH45" i="8" s="1"/>
  <c r="CO45" i="8"/>
  <c r="DX45" i="8" s="1"/>
  <c r="FF45" i="8" s="1"/>
  <c r="BG45" i="8" s="1"/>
  <c r="CN45" i="8"/>
  <c r="DW45" i="8" s="1"/>
  <c r="FE45" i="8" s="1"/>
  <c r="CM45" i="8"/>
  <c r="DV45" i="8" s="1"/>
  <c r="FD45" i="8" s="1"/>
  <c r="BE45" i="8" s="1"/>
  <c r="BI41" i="9" s="1"/>
  <c r="CL45" i="8"/>
  <c r="DU45" i="8" s="1"/>
  <c r="FC45" i="8" s="1"/>
  <c r="BD45" i="8" s="1"/>
  <c r="BH41" i="9" s="1"/>
  <c r="CK45" i="8"/>
  <c r="DT45" i="8" s="1"/>
  <c r="FB45" i="8" s="1"/>
  <c r="BC45" i="8" s="1"/>
  <c r="BG41" i="9" s="1"/>
  <c r="CJ45" i="8"/>
  <c r="DS45" i="8" s="1"/>
  <c r="FA45" i="8" s="1"/>
  <c r="CI45" i="8"/>
  <c r="DR45" i="8" s="1"/>
  <c r="EZ45" i="8" s="1"/>
  <c r="BA45" i="8" s="1"/>
  <c r="BE41" i="9" s="1"/>
  <c r="CH45" i="8"/>
  <c r="DQ45" i="8" s="1"/>
  <c r="EY45" i="8" s="1"/>
  <c r="AZ45" i="8" s="1"/>
  <c r="BD41" i="9" s="1"/>
  <c r="CG45" i="8"/>
  <c r="DP45" i="8" s="1"/>
  <c r="EX45" i="8" s="1"/>
  <c r="AY45" i="8" s="1"/>
  <c r="BC41" i="9" s="1"/>
  <c r="CF45" i="8"/>
  <c r="DO45" i="8" s="1"/>
  <c r="EW45" i="8" s="1"/>
  <c r="AX45" i="8" s="1"/>
  <c r="BB41" i="9" s="1"/>
  <c r="CE45" i="8"/>
  <c r="DN45" i="8" s="1"/>
  <c r="EV45" i="8" s="1"/>
  <c r="AW45" i="8" s="1"/>
  <c r="BA41" i="9" s="1"/>
  <c r="CD45" i="8"/>
  <c r="DM45" i="8" s="1"/>
  <c r="EU45" i="8" s="1"/>
  <c r="CC45" i="8"/>
  <c r="DL45" i="8" s="1"/>
  <c r="ET45" i="8" s="1"/>
  <c r="AU45" i="8" s="1"/>
  <c r="AY41" i="9" s="1"/>
  <c r="CB45" i="8"/>
  <c r="DK45" i="8" s="1"/>
  <c r="ES45" i="8" s="1"/>
  <c r="AT45" i="8" s="1"/>
  <c r="AX41" i="9" s="1"/>
  <c r="CA45" i="8"/>
  <c r="DJ45" i="8" s="1"/>
  <c r="ER45" i="8" s="1"/>
  <c r="AS45" i="8" s="1"/>
  <c r="AW41" i="9" s="1"/>
  <c r="BZ45" i="8"/>
  <c r="DI45" i="8" s="1"/>
  <c r="EQ45" i="8" s="1"/>
  <c r="AR45" i="8" s="1"/>
  <c r="AV41" i="9" s="1"/>
  <c r="BY45" i="8"/>
  <c r="DH45" i="8" s="1"/>
  <c r="BX45" i="8"/>
  <c r="DG45" i="8" s="1"/>
  <c r="EO45" i="8" s="1"/>
  <c r="AP45" i="8" s="1"/>
  <c r="AT41" i="9" s="1"/>
  <c r="BW45" i="8"/>
  <c r="BV45" i="8"/>
  <c r="DE45" i="8" s="1"/>
  <c r="EM45" i="8" s="1"/>
  <c r="AN45" i="8" s="1"/>
  <c r="AR41" i="9" s="1"/>
  <c r="HB44" i="8"/>
  <c r="CW44" i="8"/>
  <c r="EF44" i="8" s="1"/>
  <c r="FN44" i="8" s="1"/>
  <c r="BO44" i="8" s="1"/>
  <c r="CV44" i="8"/>
  <c r="EE44" i="8" s="1"/>
  <c r="FM44" i="8" s="1"/>
  <c r="BN44" i="8" s="1"/>
  <c r="CU44" i="8"/>
  <c r="ED44" i="8" s="1"/>
  <c r="FL44" i="8" s="1"/>
  <c r="BM44" i="8" s="1"/>
  <c r="CT44" i="8"/>
  <c r="EC44" i="8" s="1"/>
  <c r="FK44" i="8" s="1"/>
  <c r="BL44" i="8" s="1"/>
  <c r="CS44" i="8"/>
  <c r="EB44" i="8" s="1"/>
  <c r="FJ44" i="8" s="1"/>
  <c r="BK44" i="8" s="1"/>
  <c r="CJ44" i="8"/>
  <c r="DS44" i="8" s="1"/>
  <c r="FA44" i="8" s="1"/>
  <c r="BB44" i="8" s="1"/>
  <c r="BF40" i="9" s="1"/>
  <c r="CK44" i="8"/>
  <c r="DT44" i="8" s="1"/>
  <c r="FB44" i="8" s="1"/>
  <c r="CC44" i="8"/>
  <c r="DL44" i="8" s="1"/>
  <c r="ET44" i="8" s="1"/>
  <c r="AU44" i="8" s="1"/>
  <c r="AY40" i="9" s="1"/>
  <c r="CD44" i="8"/>
  <c r="DM44" i="8" s="1"/>
  <c r="EU44" i="8" s="1"/>
  <c r="AV44" i="8" s="1"/>
  <c r="AZ40" i="9" s="1"/>
  <c r="BV44" i="8"/>
  <c r="BW44" i="8"/>
  <c r="BX44" i="8"/>
  <c r="DG44" i="8" s="1"/>
  <c r="EO44" i="8" s="1"/>
  <c r="AP44" i="8" s="1"/>
  <c r="AT40" i="9" s="1"/>
  <c r="CG44" i="8"/>
  <c r="DP44" i="8" s="1"/>
  <c r="EX44" i="8" s="1"/>
  <c r="BY44" i="8"/>
  <c r="DH44" i="8" s="1"/>
  <c r="EP44" i="8" s="1"/>
  <c r="AQ44" i="8" s="1"/>
  <c r="AU40" i="9" s="1"/>
  <c r="BZ44" i="8"/>
  <c r="DI44" i="8" s="1"/>
  <c r="EQ44" i="8" s="1"/>
  <c r="AR44" i="8" s="1"/>
  <c r="AV40" i="9" s="1"/>
  <c r="CA44" i="8"/>
  <c r="DJ44" i="8" s="1"/>
  <c r="ER44" i="8" s="1"/>
  <c r="AS44" i="8" s="1"/>
  <c r="AW40" i="9" s="1"/>
  <c r="CB44" i="8"/>
  <c r="DK44" i="8" s="1"/>
  <c r="ES44" i="8" s="1"/>
  <c r="AT44" i="8" s="1"/>
  <c r="AX40" i="9" s="1"/>
  <c r="CE44" i="8"/>
  <c r="DN44" i="8" s="1"/>
  <c r="EV44" i="8" s="1"/>
  <c r="AW44" i="8" s="1"/>
  <c r="BA40" i="9" s="1"/>
  <c r="CF44" i="8"/>
  <c r="DO44" i="8" s="1"/>
  <c r="EW44" i="8" s="1"/>
  <c r="AX44" i="8" s="1"/>
  <c r="BB40" i="9" s="1"/>
  <c r="CH44" i="8"/>
  <c r="DQ44" i="8" s="1"/>
  <c r="EY44" i="8" s="1"/>
  <c r="AZ44" i="8" s="1"/>
  <c r="BD40" i="9" s="1"/>
  <c r="CI44" i="8"/>
  <c r="DR44" i="8" s="1"/>
  <c r="EZ44" i="8" s="1"/>
  <c r="BA44" i="8" s="1"/>
  <c r="BE40" i="9" s="1"/>
  <c r="CL44" i="8"/>
  <c r="DU44" i="8" s="1"/>
  <c r="FC44" i="8" s="1"/>
  <c r="BD44" i="8" s="1"/>
  <c r="BH40" i="9" s="1"/>
  <c r="CM44" i="8"/>
  <c r="DV44" i="8" s="1"/>
  <c r="FD44" i="8" s="1"/>
  <c r="BE44" i="8" s="1"/>
  <c r="BI40" i="9" s="1"/>
  <c r="CN44" i="8"/>
  <c r="DW44" i="8" s="1"/>
  <c r="FE44" i="8" s="1"/>
  <c r="BF44" i="8" s="1"/>
  <c r="BJ40" i="9" s="1"/>
  <c r="CO44" i="8"/>
  <c r="DX44" i="8" s="1"/>
  <c r="FF44" i="8" s="1"/>
  <c r="BG44" i="8" s="1"/>
  <c r="CP44" i="8"/>
  <c r="DY44" i="8" s="1"/>
  <c r="FG44" i="8" s="1"/>
  <c r="BH44" i="8" s="1"/>
  <c r="CQ44" i="8"/>
  <c r="DZ44" i="8" s="1"/>
  <c r="FH44" i="8" s="1"/>
  <c r="CR44" i="8"/>
  <c r="EA44" i="8" s="1"/>
  <c r="FI44" i="8" s="1"/>
  <c r="BJ44" i="8" s="1"/>
  <c r="HB43" i="8"/>
  <c r="CW43" i="8"/>
  <c r="EF43" i="8" s="1"/>
  <c r="FN43" i="8" s="1"/>
  <c r="BO43" i="8" s="1"/>
  <c r="CV43" i="8"/>
  <c r="EE43" i="8" s="1"/>
  <c r="FM43" i="8" s="1"/>
  <c r="BN43" i="8" s="1"/>
  <c r="CU43" i="8"/>
  <c r="ED43" i="8" s="1"/>
  <c r="FL43" i="8" s="1"/>
  <c r="BM43" i="8" s="1"/>
  <c r="CT43" i="8"/>
  <c r="EC43" i="8" s="1"/>
  <c r="FK43" i="8" s="1"/>
  <c r="BL43" i="8" s="1"/>
  <c r="CS43" i="8"/>
  <c r="EB43" i="8" s="1"/>
  <c r="FJ43" i="8" s="1"/>
  <c r="BK43" i="8" s="1"/>
  <c r="CR43" i="8"/>
  <c r="EA43" i="8" s="1"/>
  <c r="FI43" i="8" s="1"/>
  <c r="BJ43" i="8" s="1"/>
  <c r="CQ43" i="8"/>
  <c r="DZ43" i="8" s="1"/>
  <c r="FH43" i="8" s="1"/>
  <c r="CP43" i="8"/>
  <c r="DY43" i="8" s="1"/>
  <c r="FG43" i="8" s="1"/>
  <c r="BH43" i="8" s="1"/>
  <c r="CO43" i="8"/>
  <c r="DX43" i="8" s="1"/>
  <c r="FF43" i="8" s="1"/>
  <c r="BG43" i="8" s="1"/>
  <c r="CN43" i="8"/>
  <c r="DW43" i="8" s="1"/>
  <c r="FE43" i="8" s="1"/>
  <c r="BF43" i="8" s="1"/>
  <c r="BJ39" i="9" s="1"/>
  <c r="CM43" i="8"/>
  <c r="DV43" i="8" s="1"/>
  <c r="FD43" i="8" s="1"/>
  <c r="BE43" i="8" s="1"/>
  <c r="BI39" i="9" s="1"/>
  <c r="CL43" i="8"/>
  <c r="DU43" i="8" s="1"/>
  <c r="FC43" i="8" s="1"/>
  <c r="CK43" i="8"/>
  <c r="DT43" i="8" s="1"/>
  <c r="FB43" i="8" s="1"/>
  <c r="BC43" i="8" s="1"/>
  <c r="BG39" i="9" s="1"/>
  <c r="CJ43" i="8"/>
  <c r="DS43" i="8" s="1"/>
  <c r="FA43" i="8" s="1"/>
  <c r="BB43" i="8" s="1"/>
  <c r="BF39" i="9" s="1"/>
  <c r="CI43" i="8"/>
  <c r="DR43" i="8" s="1"/>
  <c r="EZ43" i="8" s="1"/>
  <c r="BA43" i="8" s="1"/>
  <c r="BE39" i="9" s="1"/>
  <c r="CH43" i="8"/>
  <c r="DQ43" i="8" s="1"/>
  <c r="CG43" i="8"/>
  <c r="DP43" i="8" s="1"/>
  <c r="EX43" i="8" s="1"/>
  <c r="AY43" i="8" s="1"/>
  <c r="BC39" i="9" s="1"/>
  <c r="CF43" i="8"/>
  <c r="DO43" i="8" s="1"/>
  <c r="EW43" i="8" s="1"/>
  <c r="AX43" i="8" s="1"/>
  <c r="BB39" i="9" s="1"/>
  <c r="CE43" i="8"/>
  <c r="DN43" i="8" s="1"/>
  <c r="EV43" i="8" s="1"/>
  <c r="AW43" i="8" s="1"/>
  <c r="BA39" i="9" s="1"/>
  <c r="CD43" i="8"/>
  <c r="DM43" i="8" s="1"/>
  <c r="EU43" i="8" s="1"/>
  <c r="AV43" i="8" s="1"/>
  <c r="AZ39" i="9" s="1"/>
  <c r="CC43" i="8"/>
  <c r="DL43" i="8" s="1"/>
  <c r="ET43" i="8" s="1"/>
  <c r="CB43" i="8"/>
  <c r="CA43" i="8"/>
  <c r="DJ43" i="8" s="1"/>
  <c r="ER43" i="8" s="1"/>
  <c r="AS43" i="8" s="1"/>
  <c r="AW39" i="9" s="1"/>
  <c r="BZ43" i="8"/>
  <c r="DI43" i="8" s="1"/>
  <c r="EQ43" i="8" s="1"/>
  <c r="AR43" i="8" s="1"/>
  <c r="AV39" i="9" s="1"/>
  <c r="BY43" i="8"/>
  <c r="DH43" i="8" s="1"/>
  <c r="EP43" i="8" s="1"/>
  <c r="AQ43" i="8" s="1"/>
  <c r="AU39" i="9" s="1"/>
  <c r="BX43" i="8"/>
  <c r="DG43" i="8" s="1"/>
  <c r="EO43" i="8" s="1"/>
  <c r="AP43" i="8" s="1"/>
  <c r="AT39" i="9" s="1"/>
  <c r="BW43" i="8"/>
  <c r="DF43" i="8" s="1"/>
  <c r="BV43" i="8"/>
  <c r="DE43" i="8" s="1"/>
  <c r="EM43" i="8" s="1"/>
  <c r="AN43" i="8" s="1"/>
  <c r="AR39" i="9" s="1"/>
  <c r="HB42" i="8"/>
  <c r="CW42" i="8"/>
  <c r="EF42" i="8" s="1"/>
  <c r="FN42" i="8" s="1"/>
  <c r="BO42" i="8" s="1"/>
  <c r="CV42" i="8"/>
  <c r="EE42" i="8" s="1"/>
  <c r="FM42" i="8" s="1"/>
  <c r="BN42" i="8" s="1"/>
  <c r="CU42" i="8"/>
  <c r="ED42" i="8" s="1"/>
  <c r="FL42" i="8" s="1"/>
  <c r="BM42" i="8" s="1"/>
  <c r="BV42" i="8"/>
  <c r="DE42" i="8" s="1"/>
  <c r="EM42" i="8" s="1"/>
  <c r="AN42" i="8" s="1"/>
  <c r="AR38" i="9" s="1"/>
  <c r="BW42" i="8"/>
  <c r="DF42" i="8" s="1"/>
  <c r="EN42" i="8" s="1"/>
  <c r="AO42" i="8" s="1"/>
  <c r="AS38" i="9" s="1"/>
  <c r="BX42" i="8"/>
  <c r="DG42" i="8" s="1"/>
  <c r="EO42" i="8" s="1"/>
  <c r="AP42" i="8" s="1"/>
  <c r="AT38" i="9" s="1"/>
  <c r="BY42" i="8"/>
  <c r="DH42" i="8" s="1"/>
  <c r="EP42" i="8" s="1"/>
  <c r="BZ42" i="8"/>
  <c r="DI42" i="8" s="1"/>
  <c r="EQ42" i="8" s="1"/>
  <c r="AR42" i="8" s="1"/>
  <c r="AV38" i="9" s="1"/>
  <c r="CA42" i="8"/>
  <c r="DJ42" i="8" s="1"/>
  <c r="ER42" i="8" s="1"/>
  <c r="AS42" i="8" s="1"/>
  <c r="AW38" i="9" s="1"/>
  <c r="CB42" i="8"/>
  <c r="CC42" i="8"/>
  <c r="DL42" i="8"/>
  <c r="ET42" i="8" s="1"/>
  <c r="CD42" i="8"/>
  <c r="DM42" i="8" s="1"/>
  <c r="EU42" i="8" s="1"/>
  <c r="CE42" i="8"/>
  <c r="DN42" i="8" s="1"/>
  <c r="EV42" i="8" s="1"/>
  <c r="AW42" i="8" s="1"/>
  <c r="BA38" i="9" s="1"/>
  <c r="CF42" i="8"/>
  <c r="DO42" i="8" s="1"/>
  <c r="EW42" i="8" s="1"/>
  <c r="AX42" i="8" s="1"/>
  <c r="BB38" i="9" s="1"/>
  <c r="CG42" i="8"/>
  <c r="DP42" i="8" s="1"/>
  <c r="EX42" i="8" s="1"/>
  <c r="AY42" i="8" s="1"/>
  <c r="BC38" i="9" s="1"/>
  <c r="CH42" i="8"/>
  <c r="DQ42" i="8" s="1"/>
  <c r="EY42" i="8" s="1"/>
  <c r="AZ42" i="8" s="1"/>
  <c r="BD38" i="9" s="1"/>
  <c r="CI42" i="8"/>
  <c r="DR42" i="8" s="1"/>
  <c r="EZ42" i="8" s="1"/>
  <c r="BA42" i="8" s="1"/>
  <c r="BE38" i="9" s="1"/>
  <c r="CJ42" i="8"/>
  <c r="DS42" i="8" s="1"/>
  <c r="FA42" i="8" s="1"/>
  <c r="CK42" i="8"/>
  <c r="DT42" i="8" s="1"/>
  <c r="FB42" i="8" s="1"/>
  <c r="BC42" i="8" s="1"/>
  <c r="BG38" i="9" s="1"/>
  <c r="CL42" i="8"/>
  <c r="DU42" i="8" s="1"/>
  <c r="FC42" i="8" s="1"/>
  <c r="BD42" i="8" s="1"/>
  <c r="BH38" i="9" s="1"/>
  <c r="CM42" i="8"/>
  <c r="DV42" i="8" s="1"/>
  <c r="FD42" i="8" s="1"/>
  <c r="BE42" i="8" s="1"/>
  <c r="BI38" i="9" s="1"/>
  <c r="CN42" i="8"/>
  <c r="DW42" i="8" s="1"/>
  <c r="FE42" i="8" s="1"/>
  <c r="BF42" i="8" s="1"/>
  <c r="BJ38" i="9" s="1"/>
  <c r="CO42" i="8"/>
  <c r="DX42" i="8" s="1"/>
  <c r="FF42" i="8" s="1"/>
  <c r="BG42" i="8" s="1"/>
  <c r="CP42" i="8"/>
  <c r="DY42" i="8" s="1"/>
  <c r="FG42" i="8" s="1"/>
  <c r="BH42" i="8" s="1"/>
  <c r="CQ42" i="8"/>
  <c r="DZ42" i="8" s="1"/>
  <c r="FH42" i="8" s="1"/>
  <c r="CR42" i="8"/>
  <c r="EA42" i="8" s="1"/>
  <c r="FI42" i="8" s="1"/>
  <c r="BJ42" i="8" s="1"/>
  <c r="CS42" i="8"/>
  <c r="EB42" i="8" s="1"/>
  <c r="FJ42" i="8" s="1"/>
  <c r="BK42" i="8" s="1"/>
  <c r="CT42" i="8"/>
  <c r="EC42" i="8" s="1"/>
  <c r="FK42" i="8" s="1"/>
  <c r="BL42" i="8" s="1"/>
  <c r="HB41" i="8"/>
  <c r="CW41" i="8"/>
  <c r="EF41" i="8" s="1"/>
  <c r="FN41" i="8" s="1"/>
  <c r="BO41" i="8" s="1"/>
  <c r="CV41" i="8"/>
  <c r="EE41" i="8" s="1"/>
  <c r="FM41" i="8" s="1"/>
  <c r="BN41" i="8" s="1"/>
  <c r="CU41" i="8"/>
  <c r="ED41" i="8" s="1"/>
  <c r="FL41" i="8" s="1"/>
  <c r="BV41" i="8"/>
  <c r="DE41" i="8" s="1"/>
  <c r="EM41" i="8" s="1"/>
  <c r="AN41" i="8" s="1"/>
  <c r="AR37" i="9" s="1"/>
  <c r="BW41" i="8"/>
  <c r="DF41" i="8" s="1"/>
  <c r="CC41" i="8"/>
  <c r="DL41" i="8" s="1"/>
  <c r="ET41" i="8" s="1"/>
  <c r="CD41" i="8"/>
  <c r="DM41" i="8" s="1"/>
  <c r="EU41" i="8" s="1"/>
  <c r="AV41" i="8" s="1"/>
  <c r="AZ37" i="9" s="1"/>
  <c r="CE41" i="8"/>
  <c r="DN41" i="8" s="1"/>
  <c r="EV41" i="8" s="1"/>
  <c r="AW41" i="8" s="1"/>
  <c r="BA37" i="9" s="1"/>
  <c r="CF41" i="8"/>
  <c r="DO41" i="8" s="1"/>
  <c r="EW41" i="8" s="1"/>
  <c r="CG41" i="8"/>
  <c r="DP41" i="8" s="1"/>
  <c r="EX41" i="8" s="1"/>
  <c r="AY41" i="8" s="1"/>
  <c r="BC37" i="9" s="1"/>
  <c r="CO41" i="8"/>
  <c r="DX41" i="8" s="1"/>
  <c r="FF41" i="8" s="1"/>
  <c r="BG41" i="8" s="1"/>
  <c r="CP41" i="8"/>
  <c r="DY41" i="8" s="1"/>
  <c r="FG41" i="8" s="1"/>
  <c r="BH41" i="8" s="1"/>
  <c r="CQ41" i="8"/>
  <c r="DZ41" i="8" s="1"/>
  <c r="FH41" i="8" s="1"/>
  <c r="BI41" i="8" s="1"/>
  <c r="CR41" i="8"/>
  <c r="EA41" i="8" s="1"/>
  <c r="FI41" i="8" s="1"/>
  <c r="BJ41" i="8" s="1"/>
  <c r="BX41" i="8"/>
  <c r="DG41" i="8" s="1"/>
  <c r="EO41" i="8" s="1"/>
  <c r="AP41" i="8" s="1"/>
  <c r="AT37" i="9" s="1"/>
  <c r="BY41" i="8"/>
  <c r="DH41" i="8" s="1"/>
  <c r="BZ41" i="8"/>
  <c r="DI41" i="8" s="1"/>
  <c r="EQ41" i="8" s="1"/>
  <c r="AR41" i="8" s="1"/>
  <c r="AV37" i="9" s="1"/>
  <c r="CH41" i="8"/>
  <c r="DQ41" i="8" s="1"/>
  <c r="EY41" i="8" s="1"/>
  <c r="AZ41" i="8" s="1"/>
  <c r="BD37" i="9" s="1"/>
  <c r="CI41" i="8"/>
  <c r="DR41" i="8" s="1"/>
  <c r="EZ41" i="8" s="1"/>
  <c r="BA41" i="8" s="1"/>
  <c r="BE37" i="9" s="1"/>
  <c r="CM41" i="8"/>
  <c r="DV41" i="8" s="1"/>
  <c r="FD41" i="8" s="1"/>
  <c r="BE41" i="8" s="1"/>
  <c r="BI37" i="9" s="1"/>
  <c r="CN41" i="8"/>
  <c r="DW41" i="8" s="1"/>
  <c r="FE41" i="8" s="1"/>
  <c r="BF41" i="8" s="1"/>
  <c r="BJ37" i="9" s="1"/>
  <c r="CL41" i="8"/>
  <c r="DU41" i="8" s="1"/>
  <c r="FC41" i="8" s="1"/>
  <c r="BD41" i="8" s="1"/>
  <c r="BH37" i="9" s="1"/>
  <c r="CA41" i="8"/>
  <c r="CB41" i="8"/>
  <c r="DK41" i="8" s="1"/>
  <c r="ES41" i="8" s="1"/>
  <c r="AT41" i="8" s="1"/>
  <c r="AX37" i="9" s="1"/>
  <c r="CJ41" i="8"/>
  <c r="DS41" i="8" s="1"/>
  <c r="FA41" i="8" s="1"/>
  <c r="BB41" i="8" s="1"/>
  <c r="BF37" i="9" s="1"/>
  <c r="CK41" i="8"/>
  <c r="DT41" i="8" s="1"/>
  <c r="FB41" i="8" s="1"/>
  <c r="BC41" i="8" s="1"/>
  <c r="BG37" i="9" s="1"/>
  <c r="CS41" i="8"/>
  <c r="EB41" i="8" s="1"/>
  <c r="FJ41" i="8" s="1"/>
  <c r="BK41" i="8" s="1"/>
  <c r="CT41" i="8"/>
  <c r="EC41" i="8" s="1"/>
  <c r="FK41" i="8" s="1"/>
  <c r="BL41" i="8" s="1"/>
  <c r="HB40" i="8"/>
  <c r="CW40" i="8"/>
  <c r="EF40" i="8" s="1"/>
  <c r="FN40" i="8" s="1"/>
  <c r="BO40" i="8" s="1"/>
  <c r="CV40" i="8"/>
  <c r="EE40" i="8" s="1"/>
  <c r="FM40" i="8" s="1"/>
  <c r="BN40" i="8" s="1"/>
  <c r="CU40" i="8"/>
  <c r="ED40" i="8" s="1"/>
  <c r="FL40" i="8" s="1"/>
  <c r="BM40" i="8" s="1"/>
  <c r="CN40" i="8"/>
  <c r="DW40" i="8" s="1"/>
  <c r="FE40" i="8" s="1"/>
  <c r="BF40" i="8" s="1"/>
  <c r="BJ36" i="9" s="1"/>
  <c r="BV40" i="8"/>
  <c r="BW40" i="8"/>
  <c r="DF40" i="8" s="1"/>
  <c r="BX40" i="8"/>
  <c r="DG40" i="8" s="1"/>
  <c r="EO40" i="8" s="1"/>
  <c r="AP40" i="8" s="1"/>
  <c r="AT36" i="9" s="1"/>
  <c r="BY40" i="8"/>
  <c r="DH40" i="8" s="1"/>
  <c r="EP40" i="8" s="1"/>
  <c r="AQ40" i="8" s="1"/>
  <c r="AU36" i="9" s="1"/>
  <c r="BZ40" i="8"/>
  <c r="DI40" i="8" s="1"/>
  <c r="EQ40" i="8" s="1"/>
  <c r="AR40" i="8" s="1"/>
  <c r="AV36" i="9" s="1"/>
  <c r="CA40" i="8"/>
  <c r="DJ40" i="8" s="1"/>
  <c r="ER40" i="8" s="1"/>
  <c r="AS40" i="8" s="1"/>
  <c r="AW36" i="9" s="1"/>
  <c r="CB40" i="8"/>
  <c r="DK40" i="8" s="1"/>
  <c r="ES40" i="8" s="1"/>
  <c r="AT40" i="8" s="1"/>
  <c r="AX36" i="9" s="1"/>
  <c r="CC40" i="8"/>
  <c r="DL40" i="8" s="1"/>
  <c r="ET40" i="8" s="1"/>
  <c r="AU40" i="8" s="1"/>
  <c r="AY36" i="9" s="1"/>
  <c r="CD40" i="8"/>
  <c r="DM40" i="8" s="1"/>
  <c r="EU40" i="8" s="1"/>
  <c r="CE40" i="8"/>
  <c r="DN40" i="8" s="1"/>
  <c r="EV40" i="8" s="1"/>
  <c r="AW40" i="8" s="1"/>
  <c r="BA36" i="9" s="1"/>
  <c r="CF40" i="8"/>
  <c r="DO40" i="8" s="1"/>
  <c r="EW40" i="8" s="1"/>
  <c r="AX40" i="8" s="1"/>
  <c r="BB36" i="9" s="1"/>
  <c r="CG40" i="8"/>
  <c r="DP40" i="8" s="1"/>
  <c r="EX40" i="8" s="1"/>
  <c r="CH40" i="8"/>
  <c r="DQ40" i="8" s="1"/>
  <c r="EY40" i="8" s="1"/>
  <c r="AZ40" i="8" s="1"/>
  <c r="BD36" i="9" s="1"/>
  <c r="CI40" i="8"/>
  <c r="DR40" i="8" s="1"/>
  <c r="EZ40" i="8" s="1"/>
  <c r="BA40" i="8" s="1"/>
  <c r="BE36" i="9" s="1"/>
  <c r="CJ40" i="8"/>
  <c r="DS40" i="8" s="1"/>
  <c r="FA40" i="8" s="1"/>
  <c r="CK40" i="8"/>
  <c r="DT40" i="8" s="1"/>
  <c r="FB40" i="8" s="1"/>
  <c r="BC40" i="8" s="1"/>
  <c r="BG36" i="9" s="1"/>
  <c r="CL40" i="8"/>
  <c r="DU40" i="8" s="1"/>
  <c r="FC40" i="8" s="1"/>
  <c r="BD40" i="8" s="1"/>
  <c r="BH36" i="9" s="1"/>
  <c r="CM40" i="8"/>
  <c r="DV40" i="8" s="1"/>
  <c r="FD40" i="8" s="1"/>
  <c r="BE40" i="8" s="1"/>
  <c r="BI36" i="9" s="1"/>
  <c r="CO40" i="8"/>
  <c r="DX40" i="8" s="1"/>
  <c r="FF40" i="8" s="1"/>
  <c r="BG40" i="8" s="1"/>
  <c r="CP40" i="8"/>
  <c r="DY40" i="8" s="1"/>
  <c r="FG40" i="8" s="1"/>
  <c r="BH40" i="8" s="1"/>
  <c r="CQ40" i="8"/>
  <c r="DZ40" i="8" s="1"/>
  <c r="FH40" i="8" s="1"/>
  <c r="BI40" i="8" s="1"/>
  <c r="CR40" i="8"/>
  <c r="EA40" i="8" s="1"/>
  <c r="FI40" i="8" s="1"/>
  <c r="CS40" i="8"/>
  <c r="EB40" i="8" s="1"/>
  <c r="FJ40" i="8" s="1"/>
  <c r="BK40" i="8" s="1"/>
  <c r="CT40" i="8"/>
  <c r="EC40" i="8" s="1"/>
  <c r="FK40" i="8" s="1"/>
  <c r="BL40" i="8" s="1"/>
  <c r="HB39" i="8"/>
  <c r="CW39" i="8"/>
  <c r="EF39" i="8" s="1"/>
  <c r="FN39" i="8" s="1"/>
  <c r="BO39" i="8" s="1"/>
  <c r="CV39" i="8"/>
  <c r="EE39" i="8" s="1"/>
  <c r="FM39" i="8" s="1"/>
  <c r="BN39" i="8" s="1"/>
  <c r="CU39" i="8"/>
  <c r="ED39" i="8" s="1"/>
  <c r="FL39" i="8" s="1"/>
  <c r="BM39" i="8" s="1"/>
  <c r="CT39" i="8"/>
  <c r="EC39" i="8" s="1"/>
  <c r="FK39" i="8" s="1"/>
  <c r="BL39" i="8" s="1"/>
  <c r="CS39" i="8"/>
  <c r="EB39" i="8" s="1"/>
  <c r="FJ39" i="8" s="1"/>
  <c r="BK39" i="8" s="1"/>
  <c r="BV39" i="8"/>
  <c r="DE39" i="8" s="1"/>
  <c r="BW39" i="8"/>
  <c r="DF39" i="8" s="1"/>
  <c r="EN39" i="8" s="1"/>
  <c r="AO39" i="8" s="1"/>
  <c r="AS35" i="9" s="1"/>
  <c r="BX39" i="8"/>
  <c r="DG39" i="8" s="1"/>
  <c r="EO39" i="8" s="1"/>
  <c r="AP39" i="8" s="1"/>
  <c r="AT35" i="9" s="1"/>
  <c r="BY39" i="8"/>
  <c r="DH39" i="8" s="1"/>
  <c r="EP39" i="8" s="1"/>
  <c r="AQ39" i="8" s="1"/>
  <c r="AU35" i="9" s="1"/>
  <c r="BZ39" i="8"/>
  <c r="CA39" i="8"/>
  <c r="DJ39" i="8" s="1"/>
  <c r="ER39" i="8" s="1"/>
  <c r="AS39" i="8" s="1"/>
  <c r="AW35" i="9" s="1"/>
  <c r="CB39" i="8"/>
  <c r="DK39" i="8" s="1"/>
  <c r="ES39" i="8" s="1"/>
  <c r="AT39" i="8" s="1"/>
  <c r="AX35" i="9" s="1"/>
  <c r="CC39" i="8"/>
  <c r="DL39" i="8" s="1"/>
  <c r="ET39" i="8" s="1"/>
  <c r="CD39" i="8"/>
  <c r="DM39" i="8" s="1"/>
  <c r="EU39" i="8" s="1"/>
  <c r="AV39" i="8" s="1"/>
  <c r="AZ35" i="9" s="1"/>
  <c r="CE39" i="8"/>
  <c r="DN39" i="8" s="1"/>
  <c r="CF39" i="8"/>
  <c r="DO39" i="8" s="1"/>
  <c r="EW39" i="8" s="1"/>
  <c r="AX39" i="8" s="1"/>
  <c r="BB35" i="9" s="1"/>
  <c r="CG39" i="8"/>
  <c r="DP39" i="8" s="1"/>
  <c r="EX39" i="8" s="1"/>
  <c r="AY39" i="8" s="1"/>
  <c r="BC35" i="9" s="1"/>
  <c r="CH39" i="8"/>
  <c r="DQ39" i="8" s="1"/>
  <c r="EY39" i="8" s="1"/>
  <c r="AZ39" i="8" s="1"/>
  <c r="BD35" i="9" s="1"/>
  <c r="CI39" i="8"/>
  <c r="DR39" i="8" s="1"/>
  <c r="EZ39" i="8" s="1"/>
  <c r="BA39" i="8" s="1"/>
  <c r="BE35" i="9" s="1"/>
  <c r="CJ39" i="8"/>
  <c r="DS39" i="8" s="1"/>
  <c r="FA39" i="8" s="1"/>
  <c r="BB39" i="8" s="1"/>
  <c r="BF35" i="9" s="1"/>
  <c r="CK39" i="8"/>
  <c r="DT39" i="8" s="1"/>
  <c r="FB39" i="8" s="1"/>
  <c r="BC39" i="8" s="1"/>
  <c r="BG35" i="9" s="1"/>
  <c r="CL39" i="8"/>
  <c r="DU39" i="8" s="1"/>
  <c r="FC39" i="8" s="1"/>
  <c r="CM39" i="8"/>
  <c r="DV39" i="8" s="1"/>
  <c r="FD39" i="8" s="1"/>
  <c r="BE39" i="8" s="1"/>
  <c r="BI35" i="9" s="1"/>
  <c r="CN39" i="8"/>
  <c r="DW39" i="8" s="1"/>
  <c r="FE39" i="8" s="1"/>
  <c r="BF39" i="8" s="1"/>
  <c r="BJ35" i="9" s="1"/>
  <c r="CO39" i="8"/>
  <c r="DX39" i="8" s="1"/>
  <c r="FF39" i="8" s="1"/>
  <c r="BG39" i="8" s="1"/>
  <c r="CP39" i="8"/>
  <c r="DY39" i="8" s="1"/>
  <c r="FG39" i="8" s="1"/>
  <c r="BH39" i="8" s="1"/>
  <c r="CQ39" i="8"/>
  <c r="DZ39" i="8" s="1"/>
  <c r="FH39" i="8" s="1"/>
  <c r="CR39" i="8"/>
  <c r="EA39" i="8" s="1"/>
  <c r="FI39" i="8" s="1"/>
  <c r="BJ39" i="8" s="1"/>
  <c r="HB38" i="8"/>
  <c r="CW38" i="8"/>
  <c r="EF38" i="8" s="1"/>
  <c r="FN38" i="8" s="1"/>
  <c r="BO38" i="8" s="1"/>
  <c r="CV38" i="8"/>
  <c r="EE38" i="8" s="1"/>
  <c r="FM38" i="8" s="1"/>
  <c r="BN38" i="8" s="1"/>
  <c r="CU38" i="8"/>
  <c r="ED38" i="8" s="1"/>
  <c r="FL38" i="8" s="1"/>
  <c r="BV38" i="8"/>
  <c r="DE38" i="8" s="1"/>
  <c r="EM38" i="8" s="1"/>
  <c r="AN38" i="8" s="1"/>
  <c r="AR34" i="9" s="1"/>
  <c r="BW38" i="8"/>
  <c r="BX38" i="8"/>
  <c r="DG38" i="8" s="1"/>
  <c r="EO38" i="8" s="1"/>
  <c r="AP38" i="8" s="1"/>
  <c r="AT34" i="9" s="1"/>
  <c r="BY38" i="8"/>
  <c r="DH38" i="8" s="1"/>
  <c r="EP38" i="8" s="1"/>
  <c r="AQ38" i="8" s="1"/>
  <c r="AU34" i="9" s="1"/>
  <c r="BZ38" i="8"/>
  <c r="DI38" i="8" s="1"/>
  <c r="EQ38" i="8" s="1"/>
  <c r="AR38" i="8" s="1"/>
  <c r="AV34" i="9" s="1"/>
  <c r="CA38" i="8"/>
  <c r="DJ38" i="8" s="1"/>
  <c r="ER38" i="8" s="1"/>
  <c r="AS38" i="8" s="1"/>
  <c r="AW34" i="9" s="1"/>
  <c r="CB38" i="8"/>
  <c r="DK38" i="8" s="1"/>
  <c r="ES38" i="8" s="1"/>
  <c r="AT38" i="8" s="1"/>
  <c r="AX34" i="9" s="1"/>
  <c r="CC38" i="8"/>
  <c r="DL38" i="8" s="1"/>
  <c r="ET38" i="8" s="1"/>
  <c r="CD38" i="8"/>
  <c r="DM38" i="8" s="1"/>
  <c r="EU38" i="8" s="1"/>
  <c r="CE38" i="8"/>
  <c r="DN38" i="8" s="1"/>
  <c r="EV38" i="8" s="1"/>
  <c r="AW38" i="8" s="1"/>
  <c r="BA34" i="9" s="1"/>
  <c r="CF38" i="8"/>
  <c r="DO38" i="8" s="1"/>
  <c r="EW38" i="8" s="1"/>
  <c r="AX38" i="8" s="1"/>
  <c r="BB34" i="9" s="1"/>
  <c r="CG38" i="8"/>
  <c r="DP38" i="8" s="1"/>
  <c r="EX38" i="8" s="1"/>
  <c r="AY38" i="8" s="1"/>
  <c r="BC34" i="9" s="1"/>
  <c r="CH38" i="8"/>
  <c r="DQ38" i="8" s="1"/>
  <c r="EY38" i="8" s="1"/>
  <c r="AZ38" i="8" s="1"/>
  <c r="BD34" i="9" s="1"/>
  <c r="CI38" i="8"/>
  <c r="DR38" i="8" s="1"/>
  <c r="EZ38" i="8" s="1"/>
  <c r="BA38" i="8" s="1"/>
  <c r="BE34" i="9" s="1"/>
  <c r="CJ38" i="8"/>
  <c r="DS38" i="8" s="1"/>
  <c r="FA38" i="8" s="1"/>
  <c r="BB38" i="8" s="1"/>
  <c r="BF34" i="9" s="1"/>
  <c r="CK38" i="8"/>
  <c r="CL38" i="8"/>
  <c r="DU38" i="8" s="1"/>
  <c r="FC38" i="8" s="1"/>
  <c r="CM38" i="8"/>
  <c r="DV38" i="8" s="1"/>
  <c r="FD38" i="8" s="1"/>
  <c r="BE38" i="8" s="1"/>
  <c r="BI34" i="9" s="1"/>
  <c r="CN38" i="8"/>
  <c r="DW38" i="8" s="1"/>
  <c r="FE38" i="8" s="1"/>
  <c r="BF38" i="8" s="1"/>
  <c r="BJ34" i="9" s="1"/>
  <c r="CO38" i="8"/>
  <c r="DX38" i="8" s="1"/>
  <c r="CP38" i="8"/>
  <c r="DY38" i="8" s="1"/>
  <c r="FG38" i="8" s="1"/>
  <c r="BH38" i="8" s="1"/>
  <c r="CQ38" i="8"/>
  <c r="DZ38" i="8" s="1"/>
  <c r="FH38" i="8" s="1"/>
  <c r="BI38" i="8" s="1"/>
  <c r="CR38" i="8"/>
  <c r="EA38" i="8" s="1"/>
  <c r="FI38" i="8" s="1"/>
  <c r="BJ38" i="8" s="1"/>
  <c r="CS38" i="8"/>
  <c r="EB38" i="8" s="1"/>
  <c r="FJ38" i="8" s="1"/>
  <c r="BK38" i="8" s="1"/>
  <c r="CT38" i="8"/>
  <c r="EC38" i="8" s="1"/>
  <c r="FK38" i="8" s="1"/>
  <c r="BL38" i="8" s="1"/>
  <c r="HB37" i="8"/>
  <c r="CW37" i="8"/>
  <c r="EF37" i="8" s="1"/>
  <c r="FN37" i="8" s="1"/>
  <c r="BO37" i="8" s="1"/>
  <c r="CV37" i="8"/>
  <c r="EE37" i="8" s="1"/>
  <c r="FM37" i="8" s="1"/>
  <c r="BN37" i="8" s="1"/>
  <c r="CU37" i="8"/>
  <c r="ED37" i="8" s="1"/>
  <c r="FL37" i="8" s="1"/>
  <c r="BM37" i="8" s="1"/>
  <c r="BV37" i="8"/>
  <c r="BW37" i="8"/>
  <c r="DF37" i="8" s="1"/>
  <c r="EN37" i="8" s="1"/>
  <c r="AO37" i="8" s="1"/>
  <c r="AS33" i="9" s="1"/>
  <c r="BX37" i="8"/>
  <c r="BY37" i="8"/>
  <c r="DH37" i="8" s="1"/>
  <c r="EP37" i="8" s="1"/>
  <c r="AQ37" i="8" s="1"/>
  <c r="AU33" i="9" s="1"/>
  <c r="BZ37" i="8"/>
  <c r="DI37" i="8" s="1"/>
  <c r="CA37" i="8"/>
  <c r="DJ37" i="8" s="1"/>
  <c r="ER37" i="8" s="1"/>
  <c r="AS37" i="8" s="1"/>
  <c r="AW33" i="9" s="1"/>
  <c r="CB37" i="8"/>
  <c r="DK37" i="8" s="1"/>
  <c r="ES37" i="8" s="1"/>
  <c r="AT37" i="8" s="1"/>
  <c r="AX33" i="9" s="1"/>
  <c r="CC37" i="8"/>
  <c r="DL37" i="8" s="1"/>
  <c r="ET37" i="8" s="1"/>
  <c r="CD37" i="8"/>
  <c r="DM37" i="8" s="1"/>
  <c r="EU37" i="8" s="1"/>
  <c r="CE37" i="8"/>
  <c r="DN37" i="8" s="1"/>
  <c r="EV37" i="8" s="1"/>
  <c r="AW37" i="8" s="1"/>
  <c r="BA33" i="9" s="1"/>
  <c r="CF37" i="8"/>
  <c r="DO37" i="8" s="1"/>
  <c r="EW37" i="8" s="1"/>
  <c r="AX37" i="8" s="1"/>
  <c r="BB33" i="9" s="1"/>
  <c r="CG37" i="8"/>
  <c r="DP37" i="8" s="1"/>
  <c r="EX37" i="8" s="1"/>
  <c r="AY37" i="8" s="1"/>
  <c r="BC33" i="9" s="1"/>
  <c r="CH37" i="8"/>
  <c r="DQ37" i="8" s="1"/>
  <c r="EY37" i="8" s="1"/>
  <c r="AZ37" i="8" s="1"/>
  <c r="BD33" i="9" s="1"/>
  <c r="CI37" i="8"/>
  <c r="DR37" i="8" s="1"/>
  <c r="EZ37" i="8" s="1"/>
  <c r="BA37" i="8" s="1"/>
  <c r="BE33" i="9" s="1"/>
  <c r="CJ37" i="8"/>
  <c r="DS37" i="8" s="1"/>
  <c r="FA37" i="8" s="1"/>
  <c r="BB37" i="8" s="1"/>
  <c r="BF33" i="9" s="1"/>
  <c r="CK37" i="8"/>
  <c r="DT37" i="8" s="1"/>
  <c r="FB37" i="8" s="1"/>
  <c r="CL37" i="8"/>
  <c r="DU37" i="8" s="1"/>
  <c r="FC37" i="8" s="1"/>
  <c r="BD37" i="8" s="1"/>
  <c r="BH33" i="9" s="1"/>
  <c r="CM37" i="8"/>
  <c r="DV37" i="8" s="1"/>
  <c r="FD37" i="8" s="1"/>
  <c r="BE37" i="8" s="1"/>
  <c r="BI33" i="9" s="1"/>
  <c r="CN37" i="8"/>
  <c r="DW37" i="8" s="1"/>
  <c r="FE37" i="8" s="1"/>
  <c r="BF37" i="8" s="1"/>
  <c r="BJ33" i="9" s="1"/>
  <c r="CO37" i="8"/>
  <c r="DX37" i="8" s="1"/>
  <c r="FF37" i="8" s="1"/>
  <c r="BG37" i="8" s="1"/>
  <c r="CP37" i="8"/>
  <c r="DY37" i="8" s="1"/>
  <c r="FG37" i="8" s="1"/>
  <c r="BH37" i="8" s="1"/>
  <c r="CQ37" i="8"/>
  <c r="DZ37" i="8" s="1"/>
  <c r="FH37" i="8" s="1"/>
  <c r="BI37" i="8" s="1"/>
  <c r="CR37" i="8"/>
  <c r="EA37" i="8" s="1"/>
  <c r="FI37" i="8" s="1"/>
  <c r="CS37" i="8"/>
  <c r="EB37" i="8" s="1"/>
  <c r="FJ37" i="8" s="1"/>
  <c r="BK37" i="8" s="1"/>
  <c r="CT37" i="8"/>
  <c r="EC37" i="8" s="1"/>
  <c r="FK37" i="8" s="1"/>
  <c r="BL37" i="8" s="1"/>
  <c r="HB36" i="8"/>
  <c r="CW36" i="8"/>
  <c r="EF36" i="8" s="1"/>
  <c r="FN36" i="8" s="1"/>
  <c r="BO36" i="8" s="1"/>
  <c r="CV36" i="8"/>
  <c r="EE36" i="8" s="1"/>
  <c r="FM36" i="8" s="1"/>
  <c r="BN36" i="8" s="1"/>
  <c r="CU36" i="8"/>
  <c r="ED36" i="8" s="1"/>
  <c r="FL36" i="8" s="1"/>
  <c r="BM36" i="8" s="1"/>
  <c r="BV36" i="8"/>
  <c r="DE36" i="8" s="1"/>
  <c r="BW36" i="8"/>
  <c r="DF36" i="8" s="1"/>
  <c r="EN36" i="8" s="1"/>
  <c r="AO36" i="8" s="1"/>
  <c r="AS32" i="9" s="1"/>
  <c r="BX36" i="8"/>
  <c r="DG36" i="8" s="1"/>
  <c r="EO36" i="8" s="1"/>
  <c r="AP36" i="8" s="1"/>
  <c r="AT32" i="9" s="1"/>
  <c r="BY36" i="8"/>
  <c r="DH36" i="8" s="1"/>
  <c r="EP36" i="8" s="1"/>
  <c r="AQ36" i="8" s="1"/>
  <c r="AU32" i="9" s="1"/>
  <c r="BZ36" i="8"/>
  <c r="DI36" i="8" s="1"/>
  <c r="EQ36" i="8" s="1"/>
  <c r="AR36" i="8" s="1"/>
  <c r="AV32" i="9" s="1"/>
  <c r="CA36" i="8"/>
  <c r="CB36" i="8"/>
  <c r="DK36" i="8" s="1"/>
  <c r="ES36" i="8" s="1"/>
  <c r="AT36" i="8" s="1"/>
  <c r="AX32" i="9" s="1"/>
  <c r="CC36" i="8"/>
  <c r="DL36" i="8" s="1"/>
  <c r="ET36" i="8" s="1"/>
  <c r="CD36" i="8"/>
  <c r="DM36" i="8" s="1"/>
  <c r="EU36" i="8" s="1"/>
  <c r="AV36" i="8" s="1"/>
  <c r="AZ32" i="9" s="1"/>
  <c r="CE36" i="8"/>
  <c r="DN36" i="8" s="1"/>
  <c r="EV36" i="8" s="1"/>
  <c r="AW36" i="8" s="1"/>
  <c r="BA32" i="9" s="1"/>
  <c r="CF36" i="8"/>
  <c r="DO36" i="8" s="1"/>
  <c r="EW36" i="8" s="1"/>
  <c r="AX36" i="8" s="1"/>
  <c r="BB32" i="9" s="1"/>
  <c r="CG36" i="8"/>
  <c r="DP36" i="8" s="1"/>
  <c r="EX36" i="8" s="1"/>
  <c r="AY36" i="8" s="1"/>
  <c r="BC32" i="9" s="1"/>
  <c r="CH36" i="8"/>
  <c r="DQ36" i="8" s="1"/>
  <c r="EY36" i="8" s="1"/>
  <c r="AZ36" i="8" s="1"/>
  <c r="BD32" i="9" s="1"/>
  <c r="CI36" i="8"/>
  <c r="DR36" i="8" s="1"/>
  <c r="EZ36" i="8" s="1"/>
  <c r="BA36" i="8" s="1"/>
  <c r="BE32" i="9" s="1"/>
  <c r="CJ36" i="8"/>
  <c r="DS36" i="8" s="1"/>
  <c r="FA36" i="8" s="1"/>
  <c r="CK36" i="8"/>
  <c r="DT36" i="8" s="1"/>
  <c r="FB36" i="8" s="1"/>
  <c r="BC36" i="8" s="1"/>
  <c r="BG32" i="9" s="1"/>
  <c r="CL36" i="8"/>
  <c r="DU36" i="8" s="1"/>
  <c r="FC36" i="8" s="1"/>
  <c r="BD36" i="8" s="1"/>
  <c r="BH32" i="9" s="1"/>
  <c r="CM36" i="8"/>
  <c r="DV36" i="8" s="1"/>
  <c r="FD36" i="8" s="1"/>
  <c r="BE36" i="8" s="1"/>
  <c r="BI32" i="9" s="1"/>
  <c r="CN36" i="8"/>
  <c r="DW36" i="8" s="1"/>
  <c r="FE36" i="8" s="1"/>
  <c r="BF36" i="8" s="1"/>
  <c r="BJ32" i="9" s="1"/>
  <c r="CO36" i="8"/>
  <c r="DX36" i="8" s="1"/>
  <c r="FF36" i="8" s="1"/>
  <c r="BG36" i="8" s="1"/>
  <c r="CP36" i="8"/>
  <c r="DY36" i="8" s="1"/>
  <c r="FG36" i="8" s="1"/>
  <c r="BH36" i="8" s="1"/>
  <c r="CQ36" i="8"/>
  <c r="DZ36" i="8" s="1"/>
  <c r="FH36" i="8" s="1"/>
  <c r="BI36" i="8" s="1"/>
  <c r="CR36" i="8"/>
  <c r="EA36" i="8" s="1"/>
  <c r="FI36" i="8" s="1"/>
  <c r="CS36" i="8"/>
  <c r="EB36" i="8" s="1"/>
  <c r="FJ36" i="8" s="1"/>
  <c r="BK36" i="8" s="1"/>
  <c r="CT36" i="8"/>
  <c r="EC36" i="8" s="1"/>
  <c r="FK36" i="8" s="1"/>
  <c r="BL36" i="8" s="1"/>
  <c r="HB35" i="8"/>
  <c r="CW35" i="8"/>
  <c r="EF35" i="8" s="1"/>
  <c r="FN35" i="8" s="1"/>
  <c r="BO35" i="8" s="1"/>
  <c r="CV35" i="8"/>
  <c r="EE35" i="8" s="1"/>
  <c r="FM35" i="8" s="1"/>
  <c r="BN35" i="8" s="1"/>
  <c r="CU35" i="8"/>
  <c r="ED35" i="8" s="1"/>
  <c r="FL35" i="8" s="1"/>
  <c r="BM35" i="8" s="1"/>
  <c r="CT35" i="8"/>
  <c r="EC35" i="8" s="1"/>
  <c r="FK35" i="8" s="1"/>
  <c r="BL35" i="8" s="1"/>
  <c r="CS35" i="8"/>
  <c r="EB35" i="8" s="1"/>
  <c r="FJ35" i="8" s="1"/>
  <c r="BK35" i="8" s="1"/>
  <c r="CR35" i="8"/>
  <c r="EA35" i="8" s="1"/>
  <c r="FI35" i="8" s="1"/>
  <c r="BJ35" i="8" s="1"/>
  <c r="CQ35" i="8"/>
  <c r="DZ35" i="8" s="1"/>
  <c r="FH35" i="8" s="1"/>
  <c r="CP35" i="8"/>
  <c r="DY35" i="8" s="1"/>
  <c r="FG35" i="8" s="1"/>
  <c r="BH35" i="8" s="1"/>
  <c r="CO35" i="8"/>
  <c r="DX35" i="8" s="1"/>
  <c r="FF35" i="8" s="1"/>
  <c r="BG35" i="8" s="1"/>
  <c r="CN35" i="8"/>
  <c r="DW35" i="8" s="1"/>
  <c r="FE35" i="8" s="1"/>
  <c r="BF35" i="8" s="1"/>
  <c r="BJ31" i="9" s="1"/>
  <c r="BV35" i="8"/>
  <c r="DE35" i="8" s="1"/>
  <c r="EM35" i="8" s="1"/>
  <c r="AN35" i="8" s="1"/>
  <c r="AR31" i="9" s="1"/>
  <c r="BW35" i="8"/>
  <c r="DF35" i="8" s="1"/>
  <c r="EN35" i="8" s="1"/>
  <c r="AO35" i="8" s="1"/>
  <c r="AS31" i="9" s="1"/>
  <c r="BX35" i="8"/>
  <c r="DG35" i="8" s="1"/>
  <c r="EO35" i="8" s="1"/>
  <c r="AP35" i="8" s="1"/>
  <c r="AT31" i="9" s="1"/>
  <c r="BY35" i="8"/>
  <c r="DH35" i="8" s="1"/>
  <c r="BZ35" i="8"/>
  <c r="DI35" i="8" s="1"/>
  <c r="EQ35" i="8" s="1"/>
  <c r="AR35" i="8" s="1"/>
  <c r="AV31" i="9" s="1"/>
  <c r="CA35" i="8"/>
  <c r="DJ35" i="8" s="1"/>
  <c r="ER35" i="8" s="1"/>
  <c r="CB35" i="8"/>
  <c r="DK35" i="8" s="1"/>
  <c r="ES35" i="8" s="1"/>
  <c r="AT35" i="8" s="1"/>
  <c r="AX31" i="9" s="1"/>
  <c r="CC35" i="8"/>
  <c r="DL35" i="8" s="1"/>
  <c r="ET35" i="8" s="1"/>
  <c r="CD35" i="8"/>
  <c r="DM35" i="8" s="1"/>
  <c r="EU35" i="8" s="1"/>
  <c r="AV35" i="8" s="1"/>
  <c r="AZ31" i="9" s="1"/>
  <c r="CE35" i="8"/>
  <c r="DN35" i="8" s="1"/>
  <c r="EV35" i="8" s="1"/>
  <c r="AW35" i="8" s="1"/>
  <c r="BA31" i="9" s="1"/>
  <c r="CF35" i="8"/>
  <c r="DO35" i="8" s="1"/>
  <c r="EW35" i="8" s="1"/>
  <c r="AX35" i="8" s="1"/>
  <c r="BB31" i="9" s="1"/>
  <c r="CG35" i="8"/>
  <c r="DP35" i="8" s="1"/>
  <c r="EX35" i="8" s="1"/>
  <c r="AY35" i="8" s="1"/>
  <c r="BC31" i="9" s="1"/>
  <c r="CH35" i="8"/>
  <c r="DQ35" i="8" s="1"/>
  <c r="EY35" i="8" s="1"/>
  <c r="AZ35" i="8" s="1"/>
  <c r="BD31" i="9" s="1"/>
  <c r="CI35" i="8"/>
  <c r="DR35" i="8" s="1"/>
  <c r="EZ35" i="8" s="1"/>
  <c r="BA35" i="8" s="1"/>
  <c r="BE31" i="9" s="1"/>
  <c r="CJ35" i="8"/>
  <c r="DS35" i="8" s="1"/>
  <c r="FA35" i="8" s="1"/>
  <c r="CK35" i="8"/>
  <c r="DT35" i="8" s="1"/>
  <c r="FB35" i="8" s="1"/>
  <c r="BC35" i="8" s="1"/>
  <c r="BG31" i="9" s="1"/>
  <c r="CL35" i="8"/>
  <c r="DU35" i="8" s="1"/>
  <c r="FC35" i="8" s="1"/>
  <c r="BD35" i="8" s="1"/>
  <c r="BH31" i="9" s="1"/>
  <c r="CM35" i="8"/>
  <c r="DV35" i="8" s="1"/>
  <c r="FD35" i="8" s="1"/>
  <c r="BE35" i="8" s="1"/>
  <c r="BI31" i="9" s="1"/>
  <c r="HB34" i="8"/>
  <c r="CW34" i="8"/>
  <c r="EF34" i="8" s="1"/>
  <c r="FN34" i="8" s="1"/>
  <c r="BO34" i="8" s="1"/>
  <c r="CV34" i="8"/>
  <c r="EE34" i="8" s="1"/>
  <c r="FM34" i="8" s="1"/>
  <c r="BN34" i="8" s="1"/>
  <c r="CU34" i="8"/>
  <c r="ED34" i="8" s="1"/>
  <c r="FL34" i="8" s="1"/>
  <c r="BM34" i="8" s="1"/>
  <c r="CT34" i="8"/>
  <c r="EC34" i="8" s="1"/>
  <c r="FK34" i="8" s="1"/>
  <c r="BL34" i="8" s="1"/>
  <c r="CS34" i="8"/>
  <c r="EB34" i="8" s="1"/>
  <c r="FJ34" i="8" s="1"/>
  <c r="BK34" i="8" s="1"/>
  <c r="CR34" i="8"/>
  <c r="EA34" i="8" s="1"/>
  <c r="FI34" i="8" s="1"/>
  <c r="BJ34" i="8" s="1"/>
  <c r="CQ34" i="8"/>
  <c r="DZ34" i="8" s="1"/>
  <c r="FH34" i="8" s="1"/>
  <c r="CP34" i="8"/>
  <c r="DY34" i="8" s="1"/>
  <c r="FG34" i="8" s="1"/>
  <c r="BH34" i="8" s="1"/>
  <c r="CO34" i="8"/>
  <c r="DX34" i="8" s="1"/>
  <c r="FF34" i="8" s="1"/>
  <c r="BG34" i="8" s="1"/>
  <c r="CN34" i="8"/>
  <c r="DW34" i="8" s="1"/>
  <c r="FE34" i="8" s="1"/>
  <c r="BF34" i="8" s="1"/>
  <c r="BJ30" i="9" s="1"/>
  <c r="CM34" i="8"/>
  <c r="DV34" i="8" s="1"/>
  <c r="FD34" i="8" s="1"/>
  <c r="BE34" i="8" s="1"/>
  <c r="BI30" i="9" s="1"/>
  <c r="CL34" i="8"/>
  <c r="DU34" i="8" s="1"/>
  <c r="FC34" i="8" s="1"/>
  <c r="BD34" i="8" s="1"/>
  <c r="BH30" i="9" s="1"/>
  <c r="CK34" i="8"/>
  <c r="DT34" i="8" s="1"/>
  <c r="FB34" i="8" s="1"/>
  <c r="BC34" i="8" s="1"/>
  <c r="BG30" i="9" s="1"/>
  <c r="CJ34" i="8"/>
  <c r="DS34" i="8" s="1"/>
  <c r="FA34" i="8" s="1"/>
  <c r="CI34" i="8"/>
  <c r="DR34" i="8" s="1"/>
  <c r="EZ34" i="8" s="1"/>
  <c r="BA34" i="8" s="1"/>
  <c r="BE30" i="9" s="1"/>
  <c r="CH34" i="8"/>
  <c r="DQ34" i="8" s="1"/>
  <c r="EY34" i="8" s="1"/>
  <c r="CG34" i="8"/>
  <c r="DP34" i="8" s="1"/>
  <c r="EX34" i="8" s="1"/>
  <c r="AY34" i="8" s="1"/>
  <c r="BC30" i="9" s="1"/>
  <c r="CF34" i="8"/>
  <c r="DO34" i="8" s="1"/>
  <c r="EW34" i="8" s="1"/>
  <c r="AX34" i="8" s="1"/>
  <c r="BB30" i="9" s="1"/>
  <c r="CE34" i="8"/>
  <c r="DN34" i="8" s="1"/>
  <c r="EV34" i="8" s="1"/>
  <c r="AW34" i="8" s="1"/>
  <c r="BA30" i="9" s="1"/>
  <c r="CD34" i="8"/>
  <c r="DM34" i="8" s="1"/>
  <c r="EU34" i="8" s="1"/>
  <c r="AV34" i="8" s="1"/>
  <c r="AZ30" i="9" s="1"/>
  <c r="CC34" i="8"/>
  <c r="DL34" i="8" s="1"/>
  <c r="ET34" i="8" s="1"/>
  <c r="AU34" i="8" s="1"/>
  <c r="AY30" i="9" s="1"/>
  <c r="CB34" i="8"/>
  <c r="DK34" i="8" s="1"/>
  <c r="ES34" i="8" s="1"/>
  <c r="AT34" i="8" s="1"/>
  <c r="AX30" i="9" s="1"/>
  <c r="CA34" i="8"/>
  <c r="BZ34" i="8"/>
  <c r="DI34" i="8" s="1"/>
  <c r="BY34" i="8"/>
  <c r="DH34" i="8" s="1"/>
  <c r="EP34" i="8" s="1"/>
  <c r="AQ34" i="8" s="1"/>
  <c r="AU30" i="9" s="1"/>
  <c r="BX34" i="8"/>
  <c r="DG34" i="8" s="1"/>
  <c r="EO34" i="8" s="1"/>
  <c r="AP34" i="8" s="1"/>
  <c r="AT30" i="9" s="1"/>
  <c r="BW34" i="8"/>
  <c r="DF34" i="8" s="1"/>
  <c r="EN34" i="8" s="1"/>
  <c r="AO34" i="8" s="1"/>
  <c r="AS30" i="9" s="1"/>
  <c r="BV34" i="8"/>
  <c r="DE34" i="8" s="1"/>
  <c r="HB33" i="8"/>
  <c r="CW33" i="8"/>
  <c r="EF33" i="8" s="1"/>
  <c r="FN33" i="8" s="1"/>
  <c r="BO33" i="8" s="1"/>
  <c r="CV33" i="8"/>
  <c r="EE33" i="8" s="1"/>
  <c r="FM33" i="8" s="1"/>
  <c r="BN33" i="8" s="1"/>
  <c r="CU33" i="8"/>
  <c r="ED33" i="8" s="1"/>
  <c r="FL33" i="8" s="1"/>
  <c r="BM33" i="8" s="1"/>
  <c r="CR33" i="8"/>
  <c r="EA33" i="8" s="1"/>
  <c r="FI33" i="8" s="1"/>
  <c r="BJ33" i="8" s="1"/>
  <c r="CQ33" i="8"/>
  <c r="DZ33" i="8" s="1"/>
  <c r="FH33" i="8" s="1"/>
  <c r="BI33" i="8" s="1"/>
  <c r="CP33" i="8"/>
  <c r="DY33" i="8" s="1"/>
  <c r="FG33" i="8" s="1"/>
  <c r="BH33" i="8" s="1"/>
  <c r="CO33" i="8"/>
  <c r="DX33" i="8" s="1"/>
  <c r="FF33" i="8" s="1"/>
  <c r="BG33" i="8" s="1"/>
  <c r="CN33" i="8"/>
  <c r="DW33" i="8" s="1"/>
  <c r="FE33" i="8" s="1"/>
  <c r="BF33" i="8" s="1"/>
  <c r="BJ29" i="9" s="1"/>
  <c r="CK33" i="8"/>
  <c r="DT33" i="8" s="1"/>
  <c r="FB33" i="8" s="1"/>
  <c r="BC33" i="8" s="1"/>
  <c r="BG29" i="9" s="1"/>
  <c r="CJ33" i="8"/>
  <c r="DS33" i="8" s="1"/>
  <c r="FA33" i="8" s="1"/>
  <c r="BB33" i="8" s="1"/>
  <c r="BF29" i="9" s="1"/>
  <c r="CI33" i="8"/>
  <c r="DR33" i="8" s="1"/>
  <c r="EZ33" i="8" s="1"/>
  <c r="BA33" i="8" s="1"/>
  <c r="BE29" i="9" s="1"/>
  <c r="CH33" i="8"/>
  <c r="DQ33" i="8" s="1"/>
  <c r="EY33" i="8" s="1"/>
  <c r="AZ33" i="8" s="1"/>
  <c r="BD29" i="9" s="1"/>
  <c r="CE33" i="8"/>
  <c r="DN33" i="8" s="1"/>
  <c r="EV33" i="8" s="1"/>
  <c r="AW33" i="8" s="1"/>
  <c r="BA29" i="9" s="1"/>
  <c r="CD33" i="8"/>
  <c r="DM33" i="8" s="1"/>
  <c r="EU33" i="8" s="1"/>
  <c r="AV33" i="8" s="1"/>
  <c r="AZ29" i="9" s="1"/>
  <c r="CC33" i="8"/>
  <c r="DL33" i="8" s="1"/>
  <c r="ET33" i="8" s="1"/>
  <c r="AU33" i="8" s="1"/>
  <c r="AY29" i="9" s="1"/>
  <c r="CB33" i="8"/>
  <c r="DK33" i="8" s="1"/>
  <c r="ES33" i="8" s="1"/>
  <c r="AT33" i="8" s="1"/>
  <c r="AX29" i="9" s="1"/>
  <c r="CA33" i="8"/>
  <c r="DJ33" i="8" s="1"/>
  <c r="ER33" i="8" s="1"/>
  <c r="AS33" i="8" s="1"/>
  <c r="AW29" i="9" s="1"/>
  <c r="BZ33" i="8"/>
  <c r="DI33" i="8" s="1"/>
  <c r="EQ33" i="8" s="1"/>
  <c r="AR33" i="8" s="1"/>
  <c r="AV29" i="9" s="1"/>
  <c r="BX33" i="8"/>
  <c r="DG33" i="8" s="1"/>
  <c r="EO33" i="8" s="1"/>
  <c r="AP33" i="8" s="1"/>
  <c r="AT29" i="9" s="1"/>
  <c r="BW33" i="8"/>
  <c r="DF33" i="8" s="1"/>
  <c r="EN33" i="8" s="1"/>
  <c r="AO33" i="8" s="1"/>
  <c r="AS29" i="9" s="1"/>
  <c r="BV33" i="8"/>
  <c r="DE33" i="8" s="1"/>
  <c r="EM33" i="8" s="1"/>
  <c r="AN33" i="8" s="1"/>
  <c r="AR29" i="9" s="1"/>
  <c r="HB32" i="8"/>
  <c r="CT32" i="8"/>
  <c r="EC32" i="8" s="1"/>
  <c r="FK32" i="8" s="1"/>
  <c r="BL32" i="8" s="1"/>
  <c r="CS32" i="8"/>
  <c r="EB32" i="8" s="1"/>
  <c r="FJ32" i="8" s="1"/>
  <c r="BK32" i="8" s="1"/>
  <c r="CN32" i="8"/>
  <c r="DW32" i="8" s="1"/>
  <c r="FE32" i="8" s="1"/>
  <c r="BF32" i="8" s="1"/>
  <c r="BJ28" i="9" s="1"/>
  <c r="BY32" i="8"/>
  <c r="DH32" i="8" s="1"/>
  <c r="EP32" i="8" s="1"/>
  <c r="AQ32" i="8" s="1"/>
  <c r="AU28" i="9" s="1"/>
  <c r="BZ32" i="8"/>
  <c r="DI32" i="8" s="1"/>
  <c r="EQ32" i="8" s="1"/>
  <c r="AR32" i="8" s="1"/>
  <c r="AV28" i="9" s="1"/>
  <c r="CE32" i="8"/>
  <c r="DN32" i="8" s="1"/>
  <c r="EV32" i="8" s="1"/>
  <c r="AW32" i="8" s="1"/>
  <c r="BA28" i="9" s="1"/>
  <c r="CF32" i="8"/>
  <c r="DO32" i="8" s="1"/>
  <c r="EW32" i="8" s="1"/>
  <c r="AX32" i="8" s="1"/>
  <c r="BB28" i="9" s="1"/>
  <c r="CG32" i="8"/>
  <c r="DP32" i="8" s="1"/>
  <c r="EX32" i="8" s="1"/>
  <c r="AY32" i="8" s="1"/>
  <c r="BC28" i="9" s="1"/>
  <c r="CJ32" i="8"/>
  <c r="DS32" i="8" s="1"/>
  <c r="FA32" i="8" s="1"/>
  <c r="BB32" i="8" s="1"/>
  <c r="BF28" i="9" s="1"/>
  <c r="CL32" i="8"/>
  <c r="DU32" i="8" s="1"/>
  <c r="FC32" i="8" s="1"/>
  <c r="BD32" i="8" s="1"/>
  <c r="BH28" i="9" s="1"/>
  <c r="CM32" i="8"/>
  <c r="DV32" i="8" s="1"/>
  <c r="FD32" i="8" s="1"/>
  <c r="BE32" i="8" s="1"/>
  <c r="BI28" i="9" s="1"/>
  <c r="HB31" i="8"/>
  <c r="CV31" i="8"/>
  <c r="EE31" i="8" s="1"/>
  <c r="FM31" i="8" s="1"/>
  <c r="BN31" i="8" s="1"/>
  <c r="CU31" i="8"/>
  <c r="ED31" i="8" s="1"/>
  <c r="FL31" i="8" s="1"/>
  <c r="BM31" i="8" s="1"/>
  <c r="CM31" i="8"/>
  <c r="DV31" i="8" s="1"/>
  <c r="FD31" i="8" s="1"/>
  <c r="BE31" i="8" s="1"/>
  <c r="BI27" i="9" s="1"/>
  <c r="CL31" i="8"/>
  <c r="DU31" i="8" s="1"/>
  <c r="FC31" i="8" s="1"/>
  <c r="BD31" i="8" s="1"/>
  <c r="BH27" i="9" s="1"/>
  <c r="CI31" i="8"/>
  <c r="DR31" i="8" s="1"/>
  <c r="EZ31" i="8" s="1"/>
  <c r="BA31" i="8" s="1"/>
  <c r="BE27" i="9" s="1"/>
  <c r="CH31" i="8"/>
  <c r="DQ31" i="8" s="1"/>
  <c r="EY31" i="8" s="1"/>
  <c r="AZ31" i="8" s="1"/>
  <c r="BD27" i="9" s="1"/>
  <c r="CG31" i="8"/>
  <c r="DP31" i="8" s="1"/>
  <c r="EX31" i="8" s="1"/>
  <c r="AY31" i="8" s="1"/>
  <c r="BC27" i="9" s="1"/>
  <c r="BY31" i="8"/>
  <c r="DH31" i="8" s="1"/>
  <c r="EP31" i="8" s="1"/>
  <c r="AQ31" i="8" s="1"/>
  <c r="AU27" i="9" s="1"/>
  <c r="HB30" i="8"/>
  <c r="CW30" i="8"/>
  <c r="EF30" i="8" s="1"/>
  <c r="FN30" i="8" s="1"/>
  <c r="BO30" i="8" s="1"/>
  <c r="CV30" i="8"/>
  <c r="EE30" i="8" s="1"/>
  <c r="FM30" i="8" s="1"/>
  <c r="BN30" i="8" s="1"/>
  <c r="CU30" i="8"/>
  <c r="ED30" i="8" s="1"/>
  <c r="FL30" i="8" s="1"/>
  <c r="BM30" i="8" s="1"/>
  <c r="CT30" i="8"/>
  <c r="EC30" i="8" s="1"/>
  <c r="FK30" i="8" s="1"/>
  <c r="BL30" i="8" s="1"/>
  <c r="CS30" i="8"/>
  <c r="EB30" i="8" s="1"/>
  <c r="FJ30" i="8" s="1"/>
  <c r="BK30" i="8" s="1"/>
  <c r="CR30" i="8"/>
  <c r="EA30" i="8" s="1"/>
  <c r="FI30" i="8" s="1"/>
  <c r="BJ30" i="8" s="1"/>
  <c r="CQ30" i="8"/>
  <c r="DZ30" i="8" s="1"/>
  <c r="FH30" i="8" s="1"/>
  <c r="CP30" i="8"/>
  <c r="DY30" i="8" s="1"/>
  <c r="FG30" i="8" s="1"/>
  <c r="BH30" i="8" s="1"/>
  <c r="CO30" i="8"/>
  <c r="DX30" i="8" s="1"/>
  <c r="FF30" i="8" s="1"/>
  <c r="BG30" i="8" s="1"/>
  <c r="CN30" i="8"/>
  <c r="DW30" i="8" s="1"/>
  <c r="FE30" i="8" s="1"/>
  <c r="BF30" i="8" s="1"/>
  <c r="BJ26" i="9" s="1"/>
  <c r="CM30" i="8"/>
  <c r="DV30" i="8" s="1"/>
  <c r="FD30" i="8" s="1"/>
  <c r="BE30" i="8" s="1"/>
  <c r="BI26" i="9" s="1"/>
  <c r="CL30" i="8"/>
  <c r="DU30" i="8" s="1"/>
  <c r="FC30" i="8" s="1"/>
  <c r="BD30" i="8" s="1"/>
  <c r="BH26" i="9" s="1"/>
  <c r="CK30" i="8"/>
  <c r="DT30" i="8" s="1"/>
  <c r="FB30" i="8" s="1"/>
  <c r="BC30" i="8" s="1"/>
  <c r="BG26" i="9" s="1"/>
  <c r="CJ30" i="8"/>
  <c r="DS30" i="8" s="1"/>
  <c r="FA30" i="8" s="1"/>
  <c r="CI30" i="8"/>
  <c r="DR30" i="8" s="1"/>
  <c r="EZ30" i="8" s="1"/>
  <c r="BA30" i="8" s="1"/>
  <c r="BE26" i="9" s="1"/>
  <c r="CH30" i="8"/>
  <c r="DQ30" i="8" s="1"/>
  <c r="EY30" i="8" s="1"/>
  <c r="AZ30" i="8" s="1"/>
  <c r="BD26" i="9" s="1"/>
  <c r="CG30" i="8"/>
  <c r="DP30" i="8" s="1"/>
  <c r="CF30" i="8"/>
  <c r="DO30" i="8" s="1"/>
  <c r="EW30" i="8" s="1"/>
  <c r="AX30" i="8" s="1"/>
  <c r="BB26" i="9" s="1"/>
  <c r="CE30" i="8"/>
  <c r="DN30" i="8" s="1"/>
  <c r="EV30" i="8" s="1"/>
  <c r="AW30" i="8" s="1"/>
  <c r="BA26" i="9" s="1"/>
  <c r="CD30" i="8"/>
  <c r="DM30" i="8" s="1"/>
  <c r="EU30" i="8" s="1"/>
  <c r="AV30" i="8" s="1"/>
  <c r="AZ26" i="9" s="1"/>
  <c r="CC30" i="8"/>
  <c r="DL30" i="8" s="1"/>
  <c r="ET30" i="8" s="1"/>
  <c r="CB30" i="8"/>
  <c r="DK30" i="8" s="1"/>
  <c r="ES30" i="8" s="1"/>
  <c r="AT30" i="8" s="1"/>
  <c r="AX26" i="9" s="1"/>
  <c r="CA30" i="8"/>
  <c r="DJ30" i="8" s="1"/>
  <c r="ER30" i="8" s="1"/>
  <c r="AS30" i="8" s="1"/>
  <c r="AW26" i="9" s="1"/>
  <c r="BZ30" i="8"/>
  <c r="DI30" i="8" s="1"/>
  <c r="EQ30" i="8" s="1"/>
  <c r="AR30" i="8" s="1"/>
  <c r="AV26" i="9" s="1"/>
  <c r="BY30" i="8"/>
  <c r="DH30" i="8" s="1"/>
  <c r="EP30" i="8" s="1"/>
  <c r="AQ30" i="8" s="1"/>
  <c r="AU26" i="9" s="1"/>
  <c r="BX30" i="8"/>
  <c r="DG30" i="8" s="1"/>
  <c r="EO30" i="8" s="1"/>
  <c r="AP30" i="8" s="1"/>
  <c r="AT26" i="9" s="1"/>
  <c r="BW30" i="8"/>
  <c r="HB29" i="8"/>
  <c r="CR29" i="8"/>
  <c r="EA29" i="8" s="1"/>
  <c r="FI29" i="8" s="1"/>
  <c r="BJ29" i="8" s="1"/>
  <c r="CQ29" i="8"/>
  <c r="DZ29" i="8" s="1"/>
  <c r="FH29" i="8" s="1"/>
  <c r="CP29" i="8"/>
  <c r="DY29" i="8" s="1"/>
  <c r="FG29" i="8" s="1"/>
  <c r="BH29" i="8" s="1"/>
  <c r="CK29" i="8"/>
  <c r="DT29" i="8"/>
  <c r="FB29" i="8" s="1"/>
  <c r="BC29" i="8" s="1"/>
  <c r="BG25" i="9" s="1"/>
  <c r="CJ29" i="8"/>
  <c r="DS29" i="8" s="1"/>
  <c r="FA29" i="8" s="1"/>
  <c r="BB29" i="8" s="1"/>
  <c r="BF25" i="9" s="1"/>
  <c r="CD29" i="8"/>
  <c r="DM29" i="8" s="1"/>
  <c r="EU29" i="8" s="1"/>
  <c r="AV29" i="8" s="1"/>
  <c r="AZ25" i="9" s="1"/>
  <c r="CC29" i="8"/>
  <c r="DL29" i="8" s="1"/>
  <c r="ET29" i="8" s="1"/>
  <c r="BX29" i="8"/>
  <c r="DG29" i="8" s="1"/>
  <c r="EO29" i="8" s="1"/>
  <c r="AP29" i="8" s="1"/>
  <c r="AT25" i="9" s="1"/>
  <c r="BW29" i="8"/>
  <c r="DF29" i="8" s="1"/>
  <c r="EN29" i="8" s="1"/>
  <c r="AO29" i="8" s="1"/>
  <c r="AS25" i="9" s="1"/>
  <c r="BV29" i="8"/>
  <c r="DE29" i="8" s="1"/>
  <c r="EM29" i="8" s="1"/>
  <c r="AN29" i="8" s="1"/>
  <c r="AR25" i="9" s="1"/>
  <c r="HB28" i="8"/>
  <c r="CU28" i="8"/>
  <c r="ED28" i="8" s="1"/>
  <c r="FL28" i="8" s="1"/>
  <c r="BM28" i="8" s="1"/>
  <c r="CT28" i="8"/>
  <c r="EC28" i="8" s="1"/>
  <c r="FK28" i="8" s="1"/>
  <c r="BL28" i="8" s="1"/>
  <c r="CS28" i="8"/>
  <c r="EB28" i="8" s="1"/>
  <c r="FJ28" i="8" s="1"/>
  <c r="BK28" i="8" s="1"/>
  <c r="CN28" i="8"/>
  <c r="DW28" i="8" s="1"/>
  <c r="FE28" i="8" s="1"/>
  <c r="BF28" i="8" s="1"/>
  <c r="BJ24" i="9" s="1"/>
  <c r="CM28" i="8"/>
  <c r="DV28" i="8" s="1"/>
  <c r="FD28" i="8" s="1"/>
  <c r="BE28" i="8" s="1"/>
  <c r="BI24" i="9" s="1"/>
  <c r="CL28" i="8"/>
  <c r="DU28" i="8" s="1"/>
  <c r="FC28" i="8" s="1"/>
  <c r="BD28" i="8" s="1"/>
  <c r="BH24" i="9" s="1"/>
  <c r="CK28" i="8"/>
  <c r="DT28" i="8" s="1"/>
  <c r="FB28" i="8" s="1"/>
  <c r="BC28" i="8" s="1"/>
  <c r="BG24" i="9" s="1"/>
  <c r="CJ28" i="8"/>
  <c r="DS28" i="8" s="1"/>
  <c r="FA28" i="8" s="1"/>
  <c r="BB28" i="8" s="1"/>
  <c r="BF24" i="9" s="1"/>
  <c r="CF28" i="8"/>
  <c r="DO28" i="8" s="1"/>
  <c r="EW28" i="8" s="1"/>
  <c r="AX28" i="8" s="1"/>
  <c r="BB24" i="9" s="1"/>
  <c r="CE28" i="8"/>
  <c r="DN28" i="8" s="1"/>
  <c r="EV28" i="8" s="1"/>
  <c r="AW28" i="8" s="1"/>
  <c r="BA24" i="9" s="1"/>
  <c r="CD28" i="8"/>
  <c r="DM28" i="8" s="1"/>
  <c r="EU28" i="8" s="1"/>
  <c r="AV28" i="8" s="1"/>
  <c r="AZ24" i="9" s="1"/>
  <c r="CC28" i="8"/>
  <c r="DL28" i="8" s="1"/>
  <c r="ET28" i="8" s="1"/>
  <c r="AU28" i="8" s="1"/>
  <c r="AY24" i="9" s="1"/>
  <c r="CB28" i="8"/>
  <c r="DK28" i="8" s="1"/>
  <c r="ES28" i="8" s="1"/>
  <c r="AT28" i="8" s="1"/>
  <c r="AX24" i="9" s="1"/>
  <c r="CA28" i="8"/>
  <c r="DJ28" i="8" s="1"/>
  <c r="ER28" i="8" s="1"/>
  <c r="AS28" i="8" s="1"/>
  <c r="AW24" i="9" s="1"/>
  <c r="BY28" i="8"/>
  <c r="DH28" i="8" s="1"/>
  <c r="EP28" i="8" s="1"/>
  <c r="AQ28" i="8" s="1"/>
  <c r="AU24" i="9" s="1"/>
  <c r="BX28" i="8"/>
  <c r="DG28" i="8" s="1"/>
  <c r="EO28" i="8" s="1"/>
  <c r="AP28" i="8" s="1"/>
  <c r="AT24" i="9" s="1"/>
  <c r="BW28" i="8"/>
  <c r="DF28" i="8" s="1"/>
  <c r="EN28" i="8" s="1"/>
  <c r="AO28" i="8" s="1"/>
  <c r="AS24" i="9" s="1"/>
  <c r="BV28" i="8"/>
  <c r="DE28" i="8" s="1"/>
  <c r="EM28" i="8" s="1"/>
  <c r="AN28" i="8" s="1"/>
  <c r="AR24" i="9" s="1"/>
  <c r="HB27" i="8"/>
  <c r="CU27" i="8"/>
  <c r="ED27" i="8" s="1"/>
  <c r="FL27" i="8" s="1"/>
  <c r="BM27" i="8" s="1"/>
  <c r="CS27" i="8"/>
  <c r="EB27" i="8" s="1"/>
  <c r="FJ27" i="8" s="1"/>
  <c r="BK27" i="8" s="1"/>
  <c r="CR27" i="8"/>
  <c r="EA27" i="8" s="1"/>
  <c r="FI27" i="8" s="1"/>
  <c r="CN27" i="8"/>
  <c r="DW27" i="8" s="1"/>
  <c r="FE27" i="8" s="1"/>
  <c r="BF27" i="8" s="1"/>
  <c r="BJ23" i="9" s="1"/>
  <c r="CI27" i="8"/>
  <c r="DR27" i="8" s="1"/>
  <c r="EZ27" i="8" s="1"/>
  <c r="BA27" i="8" s="1"/>
  <c r="BE23" i="9" s="1"/>
  <c r="CH27" i="8"/>
  <c r="DQ27" i="8" s="1"/>
  <c r="EY27" i="8" s="1"/>
  <c r="AZ27" i="8" s="1"/>
  <c r="BD23" i="9" s="1"/>
  <c r="BZ27" i="8"/>
  <c r="DI27" i="8" s="1"/>
  <c r="EQ27" i="8" s="1"/>
  <c r="AR27" i="8" s="1"/>
  <c r="AV23" i="9" s="1"/>
  <c r="BW27" i="8"/>
  <c r="DF27" i="8" s="1"/>
  <c r="EN27" i="8" s="1"/>
  <c r="AO27" i="8" s="1"/>
  <c r="AS23" i="9" s="1"/>
  <c r="HB26" i="8"/>
  <c r="CW26" i="8"/>
  <c r="EF26" i="8" s="1"/>
  <c r="FN26" i="8" s="1"/>
  <c r="BO26" i="8" s="1"/>
  <c r="CV26" i="8"/>
  <c r="EE26" i="8" s="1"/>
  <c r="FM26" i="8" s="1"/>
  <c r="BN26" i="8" s="1"/>
  <c r="CU26" i="8"/>
  <c r="ED26" i="8" s="1"/>
  <c r="FL26" i="8" s="1"/>
  <c r="BM26" i="8" s="1"/>
  <c r="CT26" i="8"/>
  <c r="EC26" i="8" s="1"/>
  <c r="FK26" i="8" s="1"/>
  <c r="BL26" i="8" s="1"/>
  <c r="CR26" i="8"/>
  <c r="EA26" i="8" s="1"/>
  <c r="FI26" i="8" s="1"/>
  <c r="BJ26" i="8" s="1"/>
  <c r="CQ26" i="8"/>
  <c r="DZ26" i="8" s="1"/>
  <c r="FH26" i="8" s="1"/>
  <c r="CP26" i="8"/>
  <c r="DY26" i="8" s="1"/>
  <c r="FG26" i="8" s="1"/>
  <c r="BH26" i="8" s="1"/>
  <c r="CO26" i="8"/>
  <c r="DX26" i="8" s="1"/>
  <c r="FF26" i="8" s="1"/>
  <c r="BG26" i="8" s="1"/>
  <c r="CN26" i="8"/>
  <c r="DW26" i="8" s="1"/>
  <c r="FE26" i="8" s="1"/>
  <c r="BF26" i="8" s="1"/>
  <c r="BJ22" i="9" s="1"/>
  <c r="CM26" i="8"/>
  <c r="DV26" i="8" s="1"/>
  <c r="FD26" i="8" s="1"/>
  <c r="BE26" i="8" s="1"/>
  <c r="BI22" i="9" s="1"/>
  <c r="CL26" i="8"/>
  <c r="DU26" i="8" s="1"/>
  <c r="FC26" i="8" s="1"/>
  <c r="BD26" i="8" s="1"/>
  <c r="BH22" i="9" s="1"/>
  <c r="CK26" i="8"/>
  <c r="DT26" i="8" s="1"/>
  <c r="FB26" i="8" s="1"/>
  <c r="BC26" i="8" s="1"/>
  <c r="BG22" i="9" s="1"/>
  <c r="CJ26" i="8"/>
  <c r="DS26" i="8" s="1"/>
  <c r="FA26" i="8" s="1"/>
  <c r="BB26" i="8" s="1"/>
  <c r="BF22" i="9" s="1"/>
  <c r="CI26" i="8"/>
  <c r="DR26" i="8" s="1"/>
  <c r="EZ26" i="8" s="1"/>
  <c r="BA26" i="8" s="1"/>
  <c r="BE22" i="9" s="1"/>
  <c r="CH26" i="8"/>
  <c r="DQ26" i="8" s="1"/>
  <c r="EY26" i="8" s="1"/>
  <c r="AZ26" i="8" s="1"/>
  <c r="BD22" i="9" s="1"/>
  <c r="CF26" i="8"/>
  <c r="DO26" i="8" s="1"/>
  <c r="EW26" i="8" s="1"/>
  <c r="AX26" i="8" s="1"/>
  <c r="BB22" i="9" s="1"/>
  <c r="CB26" i="8"/>
  <c r="DK26" i="8" s="1"/>
  <c r="ES26" i="8" s="1"/>
  <c r="AT26" i="8" s="1"/>
  <c r="AX22" i="9" s="1"/>
  <c r="CA26" i="8"/>
  <c r="DJ26" i="8" s="1"/>
  <c r="ER26" i="8" s="1"/>
  <c r="AS26" i="8" s="1"/>
  <c r="AW22" i="9" s="1"/>
  <c r="BY26" i="8"/>
  <c r="DH26" i="8" s="1"/>
  <c r="EP26" i="8" s="1"/>
  <c r="AQ26" i="8" s="1"/>
  <c r="AU22" i="9" s="1"/>
  <c r="BX26" i="8"/>
  <c r="DG26" i="8" s="1"/>
  <c r="EO26" i="8" s="1"/>
  <c r="AP26" i="8" s="1"/>
  <c r="AT22" i="9" s="1"/>
  <c r="HB25" i="8"/>
  <c r="CW25" i="8"/>
  <c r="EF25" i="8" s="1"/>
  <c r="FN25" i="8" s="1"/>
  <c r="BO25" i="8" s="1"/>
  <c r="CU25" i="8"/>
  <c r="ED25" i="8" s="1"/>
  <c r="FL25" i="8" s="1"/>
  <c r="BM25" i="8" s="1"/>
  <c r="CS25" i="8"/>
  <c r="EB25" i="8" s="1"/>
  <c r="FJ25" i="8" s="1"/>
  <c r="CR25" i="8"/>
  <c r="EA25" i="8" s="1"/>
  <c r="FI25" i="8" s="1"/>
  <c r="BJ25" i="8" s="1"/>
  <c r="CQ25" i="8"/>
  <c r="DZ25" i="8" s="1"/>
  <c r="FH25" i="8" s="1"/>
  <c r="BI25" i="8" s="1"/>
  <c r="CO25" i="8"/>
  <c r="DX25" i="8" s="1"/>
  <c r="FF25" i="8" s="1"/>
  <c r="BG25" i="8" s="1"/>
  <c r="CM25" i="8"/>
  <c r="DV25" i="8" s="1"/>
  <c r="FD25" i="8" s="1"/>
  <c r="BE25" i="8" s="1"/>
  <c r="BI21" i="9" s="1"/>
  <c r="CL25" i="8"/>
  <c r="DU25" i="8" s="1"/>
  <c r="FC25" i="8" s="1"/>
  <c r="BD25" i="8" s="1"/>
  <c r="BH21" i="9" s="1"/>
  <c r="CK25" i="8"/>
  <c r="DT25" i="8" s="1"/>
  <c r="FB25" i="8" s="1"/>
  <c r="BC25" i="8" s="1"/>
  <c r="BG21" i="9" s="1"/>
  <c r="CI25" i="8"/>
  <c r="DR25" i="8" s="1"/>
  <c r="EZ25" i="8" s="1"/>
  <c r="BA25" i="8" s="1"/>
  <c r="BE21" i="9" s="1"/>
  <c r="CG25" i="8"/>
  <c r="DP25" i="8" s="1"/>
  <c r="EX25" i="8" s="1"/>
  <c r="AY25" i="8" s="1"/>
  <c r="BC21" i="9" s="1"/>
  <c r="CE25" i="8"/>
  <c r="DN25" i="8" s="1"/>
  <c r="EV25" i="8" s="1"/>
  <c r="AW25" i="8" s="1"/>
  <c r="BA21" i="9" s="1"/>
  <c r="CD25" i="8"/>
  <c r="DM25" i="8" s="1"/>
  <c r="EU25" i="8" s="1"/>
  <c r="AV25" i="8" s="1"/>
  <c r="AZ21" i="9" s="1"/>
  <c r="CC25" i="8"/>
  <c r="DL25" i="8" s="1"/>
  <c r="ET25" i="8" s="1"/>
  <c r="CA25" i="8"/>
  <c r="DJ25" i="8" s="1"/>
  <c r="ER25" i="8" s="1"/>
  <c r="AS25" i="8" s="1"/>
  <c r="AW21" i="9" s="1"/>
  <c r="BY25" i="8"/>
  <c r="DH25" i="8" s="1"/>
  <c r="EP25" i="8" s="1"/>
  <c r="AQ25" i="8" s="1"/>
  <c r="AU21" i="9" s="1"/>
  <c r="BW25" i="8"/>
  <c r="DF25" i="8" s="1"/>
  <c r="BV25" i="8"/>
  <c r="HB24" i="8"/>
  <c r="CV24" i="8"/>
  <c r="EE24" i="8" s="1"/>
  <c r="FM24" i="8" s="1"/>
  <c r="BN24" i="8" s="1"/>
  <c r="CT24" i="8"/>
  <c r="EC24" i="8" s="1"/>
  <c r="FK24" i="8" s="1"/>
  <c r="BL24" i="8" s="1"/>
  <c r="CS24" i="8"/>
  <c r="EB24" i="8" s="1"/>
  <c r="FJ24" i="8" s="1"/>
  <c r="BK24" i="8" s="1"/>
  <c r="CR24" i="8"/>
  <c r="EA24" i="8" s="1"/>
  <c r="FI24" i="8" s="1"/>
  <c r="BJ24" i="8" s="1"/>
  <c r="CQ24" i="8"/>
  <c r="DZ24" i="8" s="1"/>
  <c r="FH24" i="8" s="1"/>
  <c r="BI24" i="8" s="1"/>
  <c r="CO24" i="8"/>
  <c r="DX24" i="8" s="1"/>
  <c r="FF24" i="8" s="1"/>
  <c r="BG24" i="8" s="1"/>
  <c r="CI24" i="8"/>
  <c r="DR24" i="8" s="1"/>
  <c r="EZ24" i="8" s="1"/>
  <c r="BA24" i="8" s="1"/>
  <c r="BE20" i="9" s="1"/>
  <c r="BV24" i="8"/>
  <c r="DE24" i="8" s="1"/>
  <c r="EM24" i="8" s="1"/>
  <c r="AN24" i="8" s="1"/>
  <c r="AR20" i="9" s="1"/>
  <c r="BW24" i="8"/>
  <c r="DF24" i="8" s="1"/>
  <c r="EN24" i="8" s="1"/>
  <c r="AO24" i="8" s="1"/>
  <c r="AS20" i="9" s="1"/>
  <c r="CC24" i="8"/>
  <c r="DL24" i="8" s="1"/>
  <c r="ET24" i="8" s="1"/>
  <c r="AU24" i="8" s="1"/>
  <c r="AY20" i="9" s="1"/>
  <c r="CD24" i="8"/>
  <c r="DM24" i="8" s="1"/>
  <c r="EU24" i="8" s="1"/>
  <c r="AV24" i="8" s="1"/>
  <c r="AZ20" i="9" s="1"/>
  <c r="CJ24" i="8"/>
  <c r="DS24" i="8" s="1"/>
  <c r="FA24" i="8" s="1"/>
  <c r="BB24" i="8" s="1"/>
  <c r="BF20" i="9" s="1"/>
  <c r="CK24" i="8"/>
  <c r="DT24" i="8" s="1"/>
  <c r="FB24" i="8" s="1"/>
  <c r="BC24" i="8" s="1"/>
  <c r="BG20" i="9" s="1"/>
  <c r="HB23" i="8"/>
  <c r="CT23" i="8"/>
  <c r="EC23" i="8" s="1"/>
  <c r="FK23" i="8" s="1"/>
  <c r="BL23" i="8" s="1"/>
  <c r="CS23" i="8"/>
  <c r="EB23" i="8" s="1"/>
  <c r="FJ23" i="8" s="1"/>
  <c r="BK23" i="8" s="1"/>
  <c r="CR23" i="8"/>
  <c r="EA23" i="8" s="1"/>
  <c r="FI23" i="8" s="1"/>
  <c r="BJ23" i="8" s="1"/>
  <c r="CQ23" i="8"/>
  <c r="DZ23" i="8" s="1"/>
  <c r="FH23" i="8" s="1"/>
  <c r="BI23" i="8" s="1"/>
  <c r="CN23" i="8"/>
  <c r="DW23" i="8" s="1"/>
  <c r="FE23" i="8" s="1"/>
  <c r="BF23" i="8" s="1"/>
  <c r="BJ19" i="9" s="1"/>
  <c r="CM23" i="8"/>
  <c r="DV23" i="8" s="1"/>
  <c r="FD23" i="8" s="1"/>
  <c r="BE23" i="8" s="1"/>
  <c r="BI19" i="9" s="1"/>
  <c r="CL23" i="8"/>
  <c r="DU23" i="8" s="1"/>
  <c r="FC23" i="8" s="1"/>
  <c r="BD23" i="8" s="1"/>
  <c r="BH19" i="9" s="1"/>
  <c r="CF23" i="8"/>
  <c r="DO23" i="8" s="1"/>
  <c r="EW23" i="8" s="1"/>
  <c r="AX23" i="8" s="1"/>
  <c r="BB19" i="9" s="1"/>
  <c r="CE23" i="8"/>
  <c r="DN23" i="8" s="1"/>
  <c r="EV23" i="8" s="1"/>
  <c r="AW23" i="8" s="1"/>
  <c r="BA19" i="9" s="1"/>
  <c r="BV23" i="8"/>
  <c r="DE23" i="8" s="1"/>
  <c r="EM23" i="8" s="1"/>
  <c r="AN23" i="8" s="1"/>
  <c r="AR19" i="9" s="1"/>
  <c r="BW23" i="8"/>
  <c r="DF23" i="8" s="1"/>
  <c r="EN23" i="8" s="1"/>
  <c r="AO23" i="8" s="1"/>
  <c r="AS19" i="9" s="1"/>
  <c r="BY23" i="8"/>
  <c r="DH23" i="8" s="1"/>
  <c r="EP23" i="8" s="1"/>
  <c r="AQ23" i="8" s="1"/>
  <c r="AU19" i="9" s="1"/>
  <c r="BZ23" i="8"/>
  <c r="DI23" i="8" s="1"/>
  <c r="EQ23" i="8" s="1"/>
  <c r="CC23" i="8"/>
  <c r="DL23" i="8" s="1"/>
  <c r="ET23" i="8" s="1"/>
  <c r="AU23" i="8" s="1"/>
  <c r="AY19" i="9" s="1"/>
  <c r="CD23" i="8"/>
  <c r="DM23" i="8" s="1"/>
  <c r="EU23" i="8" s="1"/>
  <c r="AV23" i="8" s="1"/>
  <c r="AZ19" i="9" s="1"/>
  <c r="HB22" i="8"/>
  <c r="CW22" i="8"/>
  <c r="EF22" i="8" s="1"/>
  <c r="FN22" i="8" s="1"/>
  <c r="BO22" i="8" s="1"/>
  <c r="CV22" i="8"/>
  <c r="EE22" i="8" s="1"/>
  <c r="FM22" i="8" s="1"/>
  <c r="BN22" i="8" s="1"/>
  <c r="CT22" i="8"/>
  <c r="EC22" i="8" s="1"/>
  <c r="FK22" i="8" s="1"/>
  <c r="BL22" i="8" s="1"/>
  <c r="CS22" i="8"/>
  <c r="EB22" i="8" s="1"/>
  <c r="FJ22" i="8" s="1"/>
  <c r="BK22" i="8" s="1"/>
  <c r="CQ22" i="8"/>
  <c r="DZ22" i="8" s="1"/>
  <c r="FH22" i="8" s="1"/>
  <c r="CR22" i="8"/>
  <c r="EA22" i="8" s="1"/>
  <c r="FI22" i="8" s="1"/>
  <c r="BJ22" i="8" s="1"/>
  <c r="CP22" i="8"/>
  <c r="DY22" i="8" s="1"/>
  <c r="FG22" i="8" s="1"/>
  <c r="BH22" i="8" s="1"/>
  <c r="CO22" i="8"/>
  <c r="DX22" i="8"/>
  <c r="FF22" i="8" s="1"/>
  <c r="BG22" i="8" s="1"/>
  <c r="CM22" i="8"/>
  <c r="DV22" i="8" s="1"/>
  <c r="FD22" i="8" s="1"/>
  <c r="CL22" i="8"/>
  <c r="DU22" i="8" s="1"/>
  <c r="FC22" i="8" s="1"/>
  <c r="BD22" i="8" s="1"/>
  <c r="BH18" i="9" s="1"/>
  <c r="CK22" i="8"/>
  <c r="DT22" i="8" s="1"/>
  <c r="FB22" i="8" s="1"/>
  <c r="BC22" i="8" s="1"/>
  <c r="BG18" i="9" s="1"/>
  <c r="CJ22" i="8"/>
  <c r="DS22" i="8" s="1"/>
  <c r="FA22" i="8" s="1"/>
  <c r="BB22" i="8" s="1"/>
  <c r="BF18" i="9" s="1"/>
  <c r="CI22" i="8"/>
  <c r="DR22" i="8" s="1"/>
  <c r="EZ22" i="8" s="1"/>
  <c r="BA22" i="8" s="1"/>
  <c r="BE18" i="9" s="1"/>
  <c r="CH22" i="8"/>
  <c r="DQ22" i="8" s="1"/>
  <c r="EY22" i="8" s="1"/>
  <c r="AZ22" i="8" s="1"/>
  <c r="BD18" i="9" s="1"/>
  <c r="CG22" i="8"/>
  <c r="DP22" i="8" s="1"/>
  <c r="EX22" i="8" s="1"/>
  <c r="AY22" i="8" s="1"/>
  <c r="BC18" i="9" s="1"/>
  <c r="CF22" i="8"/>
  <c r="DO22" i="8" s="1"/>
  <c r="EW22" i="8" s="1"/>
  <c r="AX22" i="8" s="1"/>
  <c r="BB18" i="9" s="1"/>
  <c r="CD22" i="8"/>
  <c r="DM22" i="8" s="1"/>
  <c r="EU22" i="8" s="1"/>
  <c r="AV22" i="8" s="1"/>
  <c r="AZ18" i="9" s="1"/>
  <c r="CC22" i="8"/>
  <c r="DL22" i="8" s="1"/>
  <c r="ET22" i="8" s="1"/>
  <c r="CB22" i="8"/>
  <c r="DK22" i="8" s="1"/>
  <c r="ES22" i="8" s="1"/>
  <c r="AT22" i="8" s="1"/>
  <c r="AX18" i="9" s="1"/>
  <c r="CA22" i="8"/>
  <c r="DJ22" i="8" s="1"/>
  <c r="ER22" i="8" s="1"/>
  <c r="AS22" i="8" s="1"/>
  <c r="AW18" i="9" s="1"/>
  <c r="BZ22" i="8"/>
  <c r="DI22" i="8" s="1"/>
  <c r="EQ22" i="8" s="1"/>
  <c r="AR22" i="8" s="1"/>
  <c r="AV18" i="9" s="1"/>
  <c r="BV22" i="8"/>
  <c r="DE22" i="8" s="1"/>
  <c r="EM22" i="8" s="1"/>
  <c r="BW22" i="8"/>
  <c r="DF22" i="8" s="1"/>
  <c r="BX22" i="8"/>
  <c r="BY22" i="8"/>
  <c r="DH22" i="8" s="1"/>
  <c r="EP22" i="8" s="1"/>
  <c r="AQ22" i="8" s="1"/>
  <c r="AU18" i="9" s="1"/>
  <c r="CE22" i="8"/>
  <c r="DN22" i="8" s="1"/>
  <c r="EV22" i="8" s="1"/>
  <c r="AW22" i="8" s="1"/>
  <c r="BA18" i="9" s="1"/>
  <c r="HB21" i="8"/>
  <c r="CW21" i="8"/>
  <c r="EF21" i="8" s="1"/>
  <c r="FN21" i="8" s="1"/>
  <c r="BO21" i="8" s="1"/>
  <c r="CV21" i="8"/>
  <c r="EE21" i="8" s="1"/>
  <c r="FM21" i="8" s="1"/>
  <c r="BN21" i="8" s="1"/>
  <c r="CU21" i="8"/>
  <c r="ED21" i="8" s="1"/>
  <c r="FL21" i="8" s="1"/>
  <c r="BM21" i="8" s="1"/>
  <c r="CT21" i="8"/>
  <c r="EC21" i="8" s="1"/>
  <c r="FK21" i="8" s="1"/>
  <c r="BL21" i="8" s="1"/>
  <c r="CS21" i="8"/>
  <c r="EB21" i="8" s="1"/>
  <c r="FJ21" i="8" s="1"/>
  <c r="BK21" i="8" s="1"/>
  <c r="CR21" i="8"/>
  <c r="EA21" i="8" s="1"/>
  <c r="FI21" i="8" s="1"/>
  <c r="BJ21" i="8" s="1"/>
  <c r="CQ21" i="8"/>
  <c r="DZ21" i="8" s="1"/>
  <c r="FH21" i="8" s="1"/>
  <c r="BI21" i="8" s="1"/>
  <c r="CP21" i="8"/>
  <c r="DY21" i="8" s="1"/>
  <c r="FG21" i="8" s="1"/>
  <c r="BH21" i="8" s="1"/>
  <c r="CO21" i="8"/>
  <c r="DX21" i="8" s="1"/>
  <c r="FF21" i="8" s="1"/>
  <c r="BG21" i="8" s="1"/>
  <c r="CN21" i="8"/>
  <c r="DW21" i="8" s="1"/>
  <c r="FE21" i="8" s="1"/>
  <c r="BF21" i="8" s="1"/>
  <c r="BJ17" i="9" s="1"/>
  <c r="BV21" i="8"/>
  <c r="BW21" i="8"/>
  <c r="DF21" i="8" s="1"/>
  <c r="EN21" i="8" s="1"/>
  <c r="AO21" i="8" s="1"/>
  <c r="AS17" i="9" s="1"/>
  <c r="BX21" i="8"/>
  <c r="DG21" i="8" s="1"/>
  <c r="EO21" i="8" s="1"/>
  <c r="AP21" i="8" s="1"/>
  <c r="AT17" i="9" s="1"/>
  <c r="BY21" i="8"/>
  <c r="DH21" i="8" s="1"/>
  <c r="BZ21" i="8"/>
  <c r="DI21" i="8" s="1"/>
  <c r="CA21" i="8"/>
  <c r="DJ21" i="8" s="1"/>
  <c r="ER21" i="8" s="1"/>
  <c r="AS21" i="8" s="1"/>
  <c r="AW17" i="9" s="1"/>
  <c r="CB21" i="8"/>
  <c r="DK21" i="8" s="1"/>
  <c r="ES21" i="8" s="1"/>
  <c r="AT21" i="8" s="1"/>
  <c r="AX17" i="9" s="1"/>
  <c r="CC21" i="8"/>
  <c r="DL21" i="8" s="1"/>
  <c r="ET21" i="8" s="1"/>
  <c r="AU21" i="8" s="1"/>
  <c r="AY17" i="9" s="1"/>
  <c r="CD21" i="8"/>
  <c r="DM21" i="8" s="1"/>
  <c r="EU21" i="8" s="1"/>
  <c r="AV21" i="8" s="1"/>
  <c r="AZ17" i="9" s="1"/>
  <c r="CE21" i="8"/>
  <c r="DN21" i="8" s="1"/>
  <c r="EV21" i="8" s="1"/>
  <c r="AW21" i="8" s="1"/>
  <c r="BA17" i="9" s="1"/>
  <c r="CF21" i="8"/>
  <c r="DO21" i="8" s="1"/>
  <c r="EW21" i="8" s="1"/>
  <c r="AX21" i="8" s="1"/>
  <c r="BB17" i="9" s="1"/>
  <c r="CG21" i="8"/>
  <c r="DP21" i="8" s="1"/>
  <c r="EX21" i="8" s="1"/>
  <c r="AY21" i="8" s="1"/>
  <c r="BC17" i="9" s="1"/>
  <c r="CH21" i="8"/>
  <c r="DQ21" i="8" s="1"/>
  <c r="EY21" i="8" s="1"/>
  <c r="AZ21" i="8" s="1"/>
  <c r="BD17" i="9" s="1"/>
  <c r="CI21" i="8"/>
  <c r="DR21" i="8" s="1"/>
  <c r="EZ21" i="8" s="1"/>
  <c r="BA21" i="8" s="1"/>
  <c r="BE17" i="9" s="1"/>
  <c r="CJ21" i="8"/>
  <c r="DS21" i="8" s="1"/>
  <c r="FA21" i="8" s="1"/>
  <c r="BB21" i="8" s="1"/>
  <c r="BF17" i="9" s="1"/>
  <c r="CK21" i="8"/>
  <c r="DT21" i="8" s="1"/>
  <c r="FB21" i="8" s="1"/>
  <c r="CL21" i="8"/>
  <c r="DU21" i="8" s="1"/>
  <c r="FC21" i="8" s="1"/>
  <c r="CM21" i="8"/>
  <c r="DV21" i="8" s="1"/>
  <c r="FD21" i="8" s="1"/>
  <c r="BE21" i="8" s="1"/>
  <c r="BI17" i="9" s="1"/>
  <c r="HB20" i="8"/>
  <c r="CW20" i="8"/>
  <c r="EF20" i="8" s="1"/>
  <c r="FN20" i="8" s="1"/>
  <c r="BO20" i="8" s="1"/>
  <c r="CV20" i="8"/>
  <c r="EE20" i="8" s="1"/>
  <c r="FM20" i="8" s="1"/>
  <c r="BN20" i="8" s="1"/>
  <c r="CT20" i="8"/>
  <c r="EC20" i="8" s="1"/>
  <c r="FK20" i="8" s="1"/>
  <c r="BL20" i="8" s="1"/>
  <c r="BV20" i="8"/>
  <c r="DE20" i="8" s="1"/>
  <c r="EM20" i="8" s="1"/>
  <c r="AN20" i="8" s="1"/>
  <c r="AR16" i="9" s="1"/>
  <c r="BW20" i="8"/>
  <c r="DF20" i="8" s="1"/>
  <c r="BY20" i="8"/>
  <c r="DH20" i="8" s="1"/>
  <c r="EP20" i="8" s="1"/>
  <c r="AQ20" i="8" s="1"/>
  <c r="AU16" i="9" s="1"/>
  <c r="BZ20" i="8"/>
  <c r="DI20" i="8" s="1"/>
  <c r="EQ20" i="8" s="1"/>
  <c r="AR20" i="8" s="1"/>
  <c r="AV16" i="9" s="1"/>
  <c r="CA20" i="8"/>
  <c r="DJ20" i="8" s="1"/>
  <c r="ER20" i="8" s="1"/>
  <c r="AS20" i="8" s="1"/>
  <c r="AW16" i="9" s="1"/>
  <c r="CC20" i="8"/>
  <c r="DL20" i="8" s="1"/>
  <c r="ET20" i="8" s="1"/>
  <c r="CE20" i="8"/>
  <c r="DN20" i="8" s="1"/>
  <c r="EV20" i="8" s="1"/>
  <c r="AW20" i="8" s="1"/>
  <c r="BA16" i="9" s="1"/>
  <c r="CF20" i="8"/>
  <c r="DO20" i="8" s="1"/>
  <c r="EW20" i="8" s="1"/>
  <c r="AX20" i="8" s="1"/>
  <c r="BB16" i="9" s="1"/>
  <c r="CG20" i="8"/>
  <c r="DP20" i="8" s="1"/>
  <c r="CH20" i="8"/>
  <c r="DQ20" i="8" s="1"/>
  <c r="EY20" i="8" s="1"/>
  <c r="AZ20" i="8" s="1"/>
  <c r="BD16" i="9" s="1"/>
  <c r="CI20" i="8"/>
  <c r="DR20" i="8" s="1"/>
  <c r="EZ20" i="8" s="1"/>
  <c r="CK20" i="8"/>
  <c r="DT20" i="8" s="1"/>
  <c r="FB20" i="8" s="1"/>
  <c r="CM20" i="8"/>
  <c r="DV20" i="8" s="1"/>
  <c r="FD20" i="8" s="1"/>
  <c r="BE20" i="8" s="1"/>
  <c r="BI16" i="9" s="1"/>
  <c r="CN20" i="8"/>
  <c r="DW20" i="8" s="1"/>
  <c r="FE20" i="8" s="1"/>
  <c r="BF20" i="8" s="1"/>
  <c r="BJ16" i="9" s="1"/>
  <c r="CO20" i="8"/>
  <c r="DX20" i="8" s="1"/>
  <c r="FF20" i="8" s="1"/>
  <c r="BG20" i="8" s="1"/>
  <c r="CP20" i="8"/>
  <c r="DY20" i="8" s="1"/>
  <c r="FG20" i="8" s="1"/>
  <c r="BH20" i="8" s="1"/>
  <c r="CQ20" i="8"/>
  <c r="DZ20" i="8" s="1"/>
  <c r="FH20" i="8" s="1"/>
  <c r="HB19" i="8"/>
  <c r="CW19" i="8"/>
  <c r="EF19" i="8" s="1"/>
  <c r="FN19" i="8" s="1"/>
  <c r="CV19" i="8"/>
  <c r="EE19" i="8" s="1"/>
  <c r="FM19" i="8" s="1"/>
  <c r="CU19" i="8"/>
  <c r="ED19" i="8" s="1"/>
  <c r="CT19" i="8"/>
  <c r="EC19" i="8" s="1"/>
  <c r="FK19" i="8" s="1"/>
  <c r="BW19" i="8"/>
  <c r="DF19" i="8" s="1"/>
  <c r="EN19" i="8" s="1"/>
  <c r="CS19" i="8"/>
  <c r="EB19" i="8" s="1"/>
  <c r="FJ19" i="8" s="1"/>
  <c r="BV19" i="8"/>
  <c r="DE19" i="8" s="1"/>
  <c r="EM19" i="8" s="1"/>
  <c r="BX19" i="8"/>
  <c r="BY19" i="8"/>
  <c r="DH19" i="8" s="1"/>
  <c r="EP19" i="8" s="1"/>
  <c r="BZ19" i="8"/>
  <c r="DI19" i="8" s="1"/>
  <c r="EQ19" i="8" s="1"/>
  <c r="CA19" i="8"/>
  <c r="DJ19" i="8" s="1"/>
  <c r="ER19" i="8" s="1"/>
  <c r="CB19" i="8"/>
  <c r="DK19" i="8" s="1"/>
  <c r="ES19" i="8" s="1"/>
  <c r="CC19" i="8"/>
  <c r="DL19" i="8" s="1"/>
  <c r="ET19" i="8" s="1"/>
  <c r="CD19" i="8"/>
  <c r="DM19" i="8" s="1"/>
  <c r="EU19" i="8" s="1"/>
  <c r="CE19" i="8"/>
  <c r="DN19" i="8" s="1"/>
  <c r="EV19" i="8" s="1"/>
  <c r="CF19" i="8"/>
  <c r="DO19" i="8" s="1"/>
  <c r="EW19" i="8" s="1"/>
  <c r="CG19" i="8"/>
  <c r="DP19" i="8" s="1"/>
  <c r="CH19" i="8"/>
  <c r="DQ19" i="8"/>
  <c r="EY19" i="8" s="1"/>
  <c r="AZ19" i="8" s="1"/>
  <c r="BD15" i="9" s="1"/>
  <c r="CI19" i="8"/>
  <c r="DR19" i="8" s="1"/>
  <c r="EZ19" i="8" s="1"/>
  <c r="BA19" i="8" s="1"/>
  <c r="BE15" i="9" s="1"/>
  <c r="CJ19" i="8"/>
  <c r="DS19" i="8" s="1"/>
  <c r="FA19" i="8" s="1"/>
  <c r="CK19" i="8"/>
  <c r="DT19" i="8" s="1"/>
  <c r="FB19" i="8" s="1"/>
  <c r="CL19" i="8"/>
  <c r="DU19" i="8" s="1"/>
  <c r="FC19" i="8" s="1"/>
  <c r="BD19" i="8" s="1"/>
  <c r="BH15" i="9" s="1"/>
  <c r="CM19" i="8"/>
  <c r="DV19" i="8" s="1"/>
  <c r="FD19" i="8" s="1"/>
  <c r="CN19" i="8"/>
  <c r="DW19" i="8" s="1"/>
  <c r="FE19" i="8" s="1"/>
  <c r="CO19" i="8"/>
  <c r="DX19" i="8" s="1"/>
  <c r="FF19" i="8" s="1"/>
  <c r="CP19" i="8"/>
  <c r="DY19" i="8" s="1"/>
  <c r="FG19" i="8" s="1"/>
  <c r="CQ19" i="8"/>
  <c r="DZ19" i="8" s="1"/>
  <c r="FH19" i="8" s="1"/>
  <c r="CR19" i="8"/>
  <c r="EA19" i="8" s="1"/>
  <c r="HB18" i="8"/>
  <c r="CP18" i="8"/>
  <c r="DY18" i="8" s="1"/>
  <c r="FG18" i="8" s="1"/>
  <c r="BH18" i="8" s="1"/>
  <c r="CA18" i="8"/>
  <c r="DJ18" i="8" s="1"/>
  <c r="ER18" i="8" s="1"/>
  <c r="CB18" i="8"/>
  <c r="DK18" i="8" s="1"/>
  <c r="ES18" i="8" s="1"/>
  <c r="AT18" i="8" s="1"/>
  <c r="AX14" i="9" s="1"/>
  <c r="HB17" i="8"/>
  <c r="CW17" i="8"/>
  <c r="EF17" i="8" s="1"/>
  <c r="FN17" i="8" s="1"/>
  <c r="CV17" i="8"/>
  <c r="EE17" i="8" s="1"/>
  <c r="FM17" i="8" s="1"/>
  <c r="CU17" i="8"/>
  <c r="ED17" i="8" s="1"/>
  <c r="FL17" i="8" s="1"/>
  <c r="CT17" i="8"/>
  <c r="EC17" i="8" s="1"/>
  <c r="FK17" i="8" s="1"/>
  <c r="CS17" i="8"/>
  <c r="EB17" i="8" s="1"/>
  <c r="FJ17" i="8" s="1"/>
  <c r="CR17" i="8"/>
  <c r="EA17" i="8" s="1"/>
  <c r="FI17" i="8" s="1"/>
  <c r="EK17" i="8" s="1"/>
  <c r="AI17" i="8" s="1"/>
  <c r="AM13" i="9" s="1"/>
  <c r="CQ17" i="8"/>
  <c r="DZ17" i="8" s="1"/>
  <c r="FH17" i="8" s="1"/>
  <c r="BI17" i="8" s="1"/>
  <c r="CP17" i="8"/>
  <c r="DY17" i="8" s="1"/>
  <c r="FG17" i="8" s="1"/>
  <c r="CO17" i="8"/>
  <c r="DX17" i="8" s="1"/>
  <c r="FF17" i="8" s="1"/>
  <c r="CN17" i="8"/>
  <c r="DW17" i="8" s="1"/>
  <c r="FE17" i="8" s="1"/>
  <c r="CM17" i="8"/>
  <c r="DV17" i="8" s="1"/>
  <c r="FD17" i="8" s="1"/>
  <c r="CL17" i="8"/>
  <c r="DU17" i="8" s="1"/>
  <c r="FC17" i="8" s="1"/>
  <c r="CK17" i="8"/>
  <c r="DT17" i="8" s="1"/>
  <c r="FB17" i="8" s="1"/>
  <c r="CJ17" i="8"/>
  <c r="DS17" i="8" s="1"/>
  <c r="FA17" i="8" s="1"/>
  <c r="CI17" i="8"/>
  <c r="DR17" i="8" s="1"/>
  <c r="EZ17" i="8" s="1"/>
  <c r="CH17" i="8"/>
  <c r="DQ17" i="8" s="1"/>
  <c r="EY17" i="8" s="1"/>
  <c r="CG17" i="8"/>
  <c r="DP17" i="8" s="1"/>
  <c r="EX17" i="8" s="1"/>
  <c r="CF17" i="8"/>
  <c r="DO17" i="8" s="1"/>
  <c r="EW17" i="8" s="1"/>
  <c r="CE17" i="8"/>
  <c r="DN17" i="8" s="1"/>
  <c r="EV17" i="8" s="1"/>
  <c r="CD17" i="8"/>
  <c r="DM17" i="8" s="1"/>
  <c r="EU17" i="8" s="1"/>
  <c r="CC17" i="8"/>
  <c r="DL17" i="8" s="1"/>
  <c r="ET17" i="8" s="1"/>
  <c r="CB17" i="8"/>
  <c r="DK17" i="8" s="1"/>
  <c r="ES17" i="8" s="1"/>
  <c r="FY17" i="8" s="1"/>
  <c r="CA17" i="8"/>
  <c r="DJ17" i="8" s="1"/>
  <c r="ER17" i="8" s="1"/>
  <c r="BZ17" i="8"/>
  <c r="DI17" i="8" s="1"/>
  <c r="EQ17" i="8" s="1"/>
  <c r="BV17" i="8"/>
  <c r="DE17" i="8" s="1"/>
  <c r="BW17" i="8"/>
  <c r="BX17" i="8"/>
  <c r="DG17" i="8" s="1"/>
  <c r="EO17" i="8" s="1"/>
  <c r="BY17" i="8"/>
  <c r="DH17" i="8" s="1"/>
  <c r="EP17" i="8" s="1"/>
  <c r="HB16" i="8"/>
  <c r="CU16" i="8"/>
  <c r="ED16" i="8" s="1"/>
  <c r="BX16" i="8"/>
  <c r="DG16" i="8" s="1"/>
  <c r="EO16" i="8" s="1"/>
  <c r="HB15" i="8"/>
  <c r="CR15" i="8"/>
  <c r="EA15" i="8" s="1"/>
  <c r="CC15" i="8"/>
  <c r="DL15" i="8" s="1"/>
  <c r="ET15" i="8" s="1"/>
  <c r="CD15" i="8"/>
  <c r="DM15" i="8" s="1"/>
  <c r="EU15" i="8" s="1"/>
  <c r="HB14" i="8"/>
  <c r="BZ14" i="8"/>
  <c r="DI14" i="8" s="1"/>
  <c r="HB13" i="8"/>
  <c r="CW13" i="8"/>
  <c r="EF13" i="8" s="1"/>
  <c r="FN13" i="8" s="1"/>
  <c r="CV13" i="8"/>
  <c r="EE13" i="8" s="1"/>
  <c r="FM13" i="8" s="1"/>
  <c r="GS13" i="8" s="1"/>
  <c r="CU13" i="8"/>
  <c r="ED13" i="8" s="1"/>
  <c r="FL13" i="8" s="1"/>
  <c r="BW13" i="8"/>
  <c r="DF13" i="8" s="1"/>
  <c r="CT13" i="8"/>
  <c r="EC13" i="8" s="1"/>
  <c r="FK13" i="8" s="1"/>
  <c r="CS13" i="8"/>
  <c r="EB13" i="8" s="1"/>
  <c r="FJ13" i="8" s="1"/>
  <c r="CR13" i="8"/>
  <c r="EA13" i="8" s="1"/>
  <c r="FI13" i="8" s="1"/>
  <c r="CQ13" i="8"/>
  <c r="DZ13" i="8" s="1"/>
  <c r="FH13" i="8" s="1"/>
  <c r="CP13" i="8"/>
  <c r="DY13" i="8" s="1"/>
  <c r="FG13" i="8" s="1"/>
  <c r="CO13" i="8"/>
  <c r="DX13" i="8" s="1"/>
  <c r="FF13" i="8" s="1"/>
  <c r="GL13" i="8" s="1"/>
  <c r="CN13" i="8"/>
  <c r="DW13" i="8" s="1"/>
  <c r="FE13" i="8" s="1"/>
  <c r="BF13" i="8" s="1"/>
  <c r="BJ9" i="9" s="1"/>
  <c r="CM13" i="8"/>
  <c r="DV13" i="8" s="1"/>
  <c r="FD13" i="8" s="1"/>
  <c r="CL13" i="8"/>
  <c r="DU13" i="8"/>
  <c r="FC13" i="8" s="1"/>
  <c r="BD13" i="8" s="1"/>
  <c r="BH9" i="9" s="1"/>
  <c r="CK13" i="8"/>
  <c r="DT13" i="8" s="1"/>
  <c r="FB13" i="8" s="1"/>
  <c r="BC13" i="8" s="1"/>
  <c r="BG9" i="9" s="1"/>
  <c r="CJ13" i="8"/>
  <c r="DS13" i="8" s="1"/>
  <c r="FA13" i="8" s="1"/>
  <c r="BB13" i="8" s="1"/>
  <c r="BF9" i="9" s="1"/>
  <c r="CI13" i="8"/>
  <c r="DR13" i="8" s="1"/>
  <c r="EZ13" i="8" s="1"/>
  <c r="CH13" i="8"/>
  <c r="DQ13" i="8" s="1"/>
  <c r="EY13" i="8" s="1"/>
  <c r="CG13" i="8"/>
  <c r="DP13" i="8" s="1"/>
  <c r="EX13" i="8" s="1"/>
  <c r="CF13" i="8"/>
  <c r="DO13" i="8" s="1"/>
  <c r="EW13" i="8" s="1"/>
  <c r="CE13" i="8"/>
  <c r="DN13" i="8" s="1"/>
  <c r="EV13" i="8" s="1"/>
  <c r="AW13" i="8" s="1"/>
  <c r="BA9" i="9" s="1"/>
  <c r="CD13" i="8"/>
  <c r="DM13" i="8" s="1"/>
  <c r="EU13" i="8" s="1"/>
  <c r="CC13" i="8"/>
  <c r="DL13" i="8" s="1"/>
  <c r="ET13" i="8" s="1"/>
  <c r="AU13" i="8" s="1"/>
  <c r="AY9" i="9" s="1"/>
  <c r="CB13" i="8"/>
  <c r="DK13" i="8" s="1"/>
  <c r="ES13" i="8" s="1"/>
  <c r="FY13" i="8" s="1"/>
  <c r="CA13" i="8"/>
  <c r="DJ13" i="8" s="1"/>
  <c r="ER13" i="8" s="1"/>
  <c r="BZ13" i="8"/>
  <c r="DI13" i="8" s="1"/>
  <c r="EQ13" i="8" s="1"/>
  <c r="FW13" i="8" s="1"/>
  <c r="BV13" i="8"/>
  <c r="BX13" i="8"/>
  <c r="DG13" i="8" s="1"/>
  <c r="EO13" i="8" s="1"/>
  <c r="BY13" i="8"/>
  <c r="DH13" i="8" s="1"/>
  <c r="EP13" i="8" s="1"/>
  <c r="HB12" i="8"/>
  <c r="CU12" i="8"/>
  <c r="ED12" i="8" s="1"/>
  <c r="FL12" i="8" s="1"/>
  <c r="GR12" i="8" s="1"/>
  <c r="CT12" i="8"/>
  <c r="EC12" i="8" s="1"/>
  <c r="FK12" i="8" s="1"/>
  <c r="CL12" i="8"/>
  <c r="DU12" i="8" s="1"/>
  <c r="FC12" i="8" s="1"/>
  <c r="CE12" i="8"/>
  <c r="DN12" i="8" s="1"/>
  <c r="EV12" i="8" s="1"/>
  <c r="CF12" i="8"/>
  <c r="DO12" i="8" s="1"/>
  <c r="EW12" i="8" s="1"/>
  <c r="CN12" i="8"/>
  <c r="DW12" i="8" s="1"/>
  <c r="FE12" i="8" s="1"/>
  <c r="CM12" i="8"/>
  <c r="DV12" i="8" s="1"/>
  <c r="FD12" i="8" s="1"/>
  <c r="BZ12" i="8"/>
  <c r="DI12" i="8" s="1"/>
  <c r="EQ12" i="8" s="1"/>
  <c r="BY12" i="8"/>
  <c r="DH12" i="8" s="1"/>
  <c r="EP12" i="8" s="1"/>
  <c r="HB11" i="8"/>
  <c r="BX11" i="8"/>
  <c r="DG11" i="8" s="1"/>
  <c r="EO11" i="8" s="1"/>
  <c r="AP11" i="8" s="1"/>
  <c r="AT7" i="9" s="1"/>
  <c r="BW11" i="8"/>
  <c r="DF11" i="8" s="1"/>
  <c r="EN11" i="8" s="1"/>
  <c r="CW10" i="8"/>
  <c r="EF10" i="8" s="1"/>
  <c r="FN10" i="8" s="1"/>
  <c r="CV10" i="8"/>
  <c r="EE10" i="8" s="1"/>
  <c r="FM10" i="8" s="1"/>
  <c r="CU10" i="8"/>
  <c r="ED10" i="8" s="1"/>
  <c r="FL10" i="8" s="1"/>
  <c r="CT10" i="8"/>
  <c r="EC10" i="8" s="1"/>
  <c r="FK10" i="8" s="1"/>
  <c r="CS10" i="8"/>
  <c r="EB10" i="8" s="1"/>
  <c r="FJ10" i="8" s="1"/>
  <c r="BV10" i="8"/>
  <c r="BW10" i="8"/>
  <c r="DF10" i="8" s="1"/>
  <c r="CC10" i="8"/>
  <c r="DL10" i="8" s="1"/>
  <c r="ET10" i="8" s="1"/>
  <c r="AU10" i="8" s="1"/>
  <c r="AY6" i="9" s="1"/>
  <c r="CD10" i="8"/>
  <c r="DM10" i="8" s="1"/>
  <c r="EU10" i="8" s="1"/>
  <c r="CJ10" i="8"/>
  <c r="DS10" i="8" s="1"/>
  <c r="FA10" i="8" s="1"/>
  <c r="BB10" i="8" s="1"/>
  <c r="BF6" i="9" s="1"/>
  <c r="CK10" i="8"/>
  <c r="DT10" i="8" s="1"/>
  <c r="FB10" i="8" s="1"/>
  <c r="CQ10" i="8"/>
  <c r="DZ10" i="8" s="1"/>
  <c r="FH10" i="8" s="1"/>
  <c r="CR10" i="8"/>
  <c r="EA10" i="8" s="1"/>
  <c r="FI10" i="8" s="1"/>
  <c r="BX10" i="8"/>
  <c r="DG10" i="8" s="1"/>
  <c r="EO10" i="8" s="1"/>
  <c r="BY10" i="8"/>
  <c r="DH10" i="8" s="1"/>
  <c r="EP10" i="8" s="1"/>
  <c r="BZ10" i="8"/>
  <c r="DI10" i="8" s="1"/>
  <c r="EQ10" i="8" s="1"/>
  <c r="AR10" i="8" s="1"/>
  <c r="AV6" i="9" s="1"/>
  <c r="CA10" i="8"/>
  <c r="DJ10" i="8" s="1"/>
  <c r="ER10" i="8" s="1"/>
  <c r="CB10" i="8"/>
  <c r="DK10" i="8" s="1"/>
  <c r="ES10" i="8" s="1"/>
  <c r="CE10" i="8"/>
  <c r="DN10" i="8" s="1"/>
  <c r="EV10" i="8" s="1"/>
  <c r="CF10" i="8"/>
  <c r="DO10" i="8" s="1"/>
  <c r="EW10" i="8" s="1"/>
  <c r="AX10" i="8" s="1"/>
  <c r="BB6" i="9" s="1"/>
  <c r="CG10" i="8"/>
  <c r="DP10" i="8" s="1"/>
  <c r="EX10" i="8" s="1"/>
  <c r="CH10" i="8"/>
  <c r="DQ10" i="8" s="1"/>
  <c r="EY10" i="8" s="1"/>
  <c r="CI10" i="8"/>
  <c r="DR10" i="8" s="1"/>
  <c r="EZ10" i="8" s="1"/>
  <c r="CL10" i="8"/>
  <c r="DU10" i="8" s="1"/>
  <c r="FC10" i="8" s="1"/>
  <c r="CM10" i="8"/>
  <c r="DV10" i="8" s="1"/>
  <c r="FD10" i="8" s="1"/>
  <c r="CN10" i="8"/>
  <c r="DW10" i="8" s="1"/>
  <c r="FE10" i="8" s="1"/>
  <c r="CO10" i="8"/>
  <c r="DX10" i="8" s="1"/>
  <c r="FF10" i="8" s="1"/>
  <c r="CP10" i="8"/>
  <c r="DY10" i="8" s="1"/>
  <c r="FG10" i="8" s="1"/>
  <c r="CW8" i="8"/>
  <c r="EF8" i="8" s="1"/>
  <c r="FN8" i="8" s="1"/>
  <c r="CV8" i="8"/>
  <c r="EE8" i="8" s="1"/>
  <c r="FM8" i="8" s="1"/>
  <c r="BN8" i="8" s="1"/>
  <c r="CU8" i="8"/>
  <c r="ED8" i="8" s="1"/>
  <c r="FL8" i="8" s="1"/>
  <c r="CT8" i="8"/>
  <c r="EC8" i="8" s="1"/>
  <c r="FK8" i="8" s="1"/>
  <c r="CS8" i="8"/>
  <c r="EB8" i="8" s="1"/>
  <c r="FJ8" i="8" s="1"/>
  <c r="CR8" i="8"/>
  <c r="EA8" i="8" s="1"/>
  <c r="FI8" i="8" s="1"/>
  <c r="CQ8" i="8"/>
  <c r="DZ8" i="8" s="1"/>
  <c r="FH8" i="8" s="1"/>
  <c r="CP8" i="8"/>
  <c r="DY8" i="8" s="1"/>
  <c r="FG8" i="8" s="1"/>
  <c r="CO8" i="8"/>
  <c r="DX8" i="8" s="1"/>
  <c r="FF8" i="8" s="1"/>
  <c r="GL8" i="8" s="1"/>
  <c r="CN8" i="8"/>
  <c r="DW8" i="8" s="1"/>
  <c r="FE8" i="8" s="1"/>
  <c r="CM8" i="8"/>
  <c r="DV8" i="8" s="1"/>
  <c r="FD8" i="8" s="1"/>
  <c r="CL8" i="8"/>
  <c r="DU8" i="8" s="1"/>
  <c r="FC8" i="8" s="1"/>
  <c r="CK8" i="8"/>
  <c r="DT8" i="8" s="1"/>
  <c r="FB8" i="8" s="1"/>
  <c r="CJ8" i="8"/>
  <c r="DS8" i="8" s="1"/>
  <c r="FA8" i="8" s="1"/>
  <c r="CI8" i="8"/>
  <c r="DR8" i="8" s="1"/>
  <c r="EZ8" i="8" s="1"/>
  <c r="GF8" i="8" s="1"/>
  <c r="CH8" i="8"/>
  <c r="DQ8" i="8" s="1"/>
  <c r="EY8" i="8" s="1"/>
  <c r="GE8" i="8" s="1"/>
  <c r="CG8" i="8"/>
  <c r="DP8" i="8" s="1"/>
  <c r="EX8" i="8" s="1"/>
  <c r="CF8" i="8"/>
  <c r="DO8" i="8" s="1"/>
  <c r="EW8" i="8" s="1"/>
  <c r="CE8" i="8"/>
  <c r="DN8" i="8" s="1"/>
  <c r="EV8" i="8" s="1"/>
  <c r="CD8" i="8"/>
  <c r="DM8" i="8" s="1"/>
  <c r="EU8" i="8" s="1"/>
  <c r="CC8" i="8"/>
  <c r="DL8" i="8" s="1"/>
  <c r="ET8" i="8" s="1"/>
  <c r="AU8" i="8" s="1"/>
  <c r="AY4" i="9" s="1"/>
  <c r="CB8" i="8"/>
  <c r="DK8" i="8" s="1"/>
  <c r="ES8" i="8" s="1"/>
  <c r="CA8" i="8"/>
  <c r="DJ8" i="8" s="1"/>
  <c r="ER8" i="8" s="1"/>
  <c r="BZ8" i="8"/>
  <c r="DI8" i="8" s="1"/>
  <c r="EQ8" i="8" s="1"/>
  <c r="BY8" i="8"/>
  <c r="DH8" i="8" s="1"/>
  <c r="EP8" i="8" s="1"/>
  <c r="BX8" i="8"/>
  <c r="DG8" i="8" s="1"/>
  <c r="EO8" i="8" s="1"/>
  <c r="BW8" i="8"/>
  <c r="DF8" i="8" s="1"/>
  <c r="EN8" i="8" s="1"/>
  <c r="BV8" i="8"/>
  <c r="CW7" i="8"/>
  <c r="EF7" i="8"/>
  <c r="FN7" i="8" s="1"/>
  <c r="GT7" i="8" s="1"/>
  <c r="CV7" i="8"/>
  <c r="EE7" i="8" s="1"/>
  <c r="FM7" i="8" s="1"/>
  <c r="CU7" i="8"/>
  <c r="ED7" i="8" s="1"/>
  <c r="FL7" i="8" s="1"/>
  <c r="BX7" i="8"/>
  <c r="BY7" i="8"/>
  <c r="DH7" i="8" s="1"/>
  <c r="EP7" i="8" s="1"/>
  <c r="BZ7" i="8"/>
  <c r="DI7" i="8" s="1"/>
  <c r="EQ7" i="8" s="1"/>
  <c r="AR7" i="8" s="1"/>
  <c r="AV3" i="9" s="1"/>
  <c r="CA7" i="8"/>
  <c r="DJ7" i="8" s="1"/>
  <c r="ER7" i="8" s="1"/>
  <c r="FX7" i="8" s="1"/>
  <c r="CB7" i="8"/>
  <c r="DK7" i="8" s="1"/>
  <c r="ES7" i="8" s="1"/>
  <c r="CE7" i="8"/>
  <c r="DN7" i="8" s="1"/>
  <c r="EV7" i="8" s="1"/>
  <c r="CF7" i="8"/>
  <c r="DO7" i="8" s="1"/>
  <c r="EW7" i="8" s="1"/>
  <c r="AX7" i="8" s="1"/>
  <c r="BB3" i="9" s="1"/>
  <c r="CG7" i="8"/>
  <c r="DP7" i="8" s="1"/>
  <c r="EX7" i="8" s="1"/>
  <c r="CH7" i="8"/>
  <c r="DQ7" i="8" s="1"/>
  <c r="EY7" i="8" s="1"/>
  <c r="CI7" i="8"/>
  <c r="DR7" i="8" s="1"/>
  <c r="EZ7" i="8" s="1"/>
  <c r="CL7" i="8"/>
  <c r="DU7" i="8" s="1"/>
  <c r="FC7" i="8" s="1"/>
  <c r="CM7" i="8"/>
  <c r="DV7" i="8" s="1"/>
  <c r="FD7" i="8" s="1"/>
  <c r="CN7" i="8"/>
  <c r="DW7" i="8" s="1"/>
  <c r="FE7" i="8" s="1"/>
  <c r="CO7" i="8"/>
  <c r="DX7" i="8" s="1"/>
  <c r="FF7" i="8" s="1"/>
  <c r="CP7" i="8"/>
  <c r="DY7" i="8" s="1"/>
  <c r="FG7" i="8" s="1"/>
  <c r="CS7" i="8"/>
  <c r="EB7" i="8" s="1"/>
  <c r="FJ7" i="8" s="1"/>
  <c r="BK7" i="8" s="1"/>
  <c r="CT7" i="8"/>
  <c r="EC7" i="8" s="1"/>
  <c r="FK7" i="8" s="1"/>
  <c r="D150" i="11"/>
  <c r="E150" i="11"/>
  <c r="F150" i="11"/>
  <c r="G150" i="11"/>
  <c r="H150" i="11"/>
  <c r="I150" i="11"/>
  <c r="M150" i="11" s="1"/>
  <c r="J150" i="11"/>
  <c r="N150" i="11" s="1"/>
  <c r="B150" i="11"/>
  <c r="A150" i="11"/>
  <c r="D149" i="11"/>
  <c r="E149" i="11"/>
  <c r="F149" i="11"/>
  <c r="G149" i="11"/>
  <c r="H149" i="11"/>
  <c r="I149" i="11"/>
  <c r="J149" i="11"/>
  <c r="B149" i="11"/>
  <c r="A149" i="11"/>
  <c r="D148" i="11"/>
  <c r="E148" i="11"/>
  <c r="F148" i="11"/>
  <c r="G148" i="11"/>
  <c r="H148" i="11"/>
  <c r="I148" i="11"/>
  <c r="J148" i="11"/>
  <c r="B148" i="11"/>
  <c r="A148" i="11"/>
  <c r="D147" i="11"/>
  <c r="E147" i="11"/>
  <c r="F147" i="11"/>
  <c r="G147" i="11"/>
  <c r="H147" i="11"/>
  <c r="K147" i="11" s="1"/>
  <c r="I147" i="11"/>
  <c r="M147" i="11"/>
  <c r="J147" i="11"/>
  <c r="B147" i="11"/>
  <c r="A147" i="11"/>
  <c r="D146" i="11"/>
  <c r="E146" i="11"/>
  <c r="F146" i="11"/>
  <c r="G146" i="11"/>
  <c r="H146" i="11"/>
  <c r="I146" i="11"/>
  <c r="M146" i="11"/>
  <c r="J146" i="11"/>
  <c r="N146" i="11" s="1"/>
  <c r="B146" i="11"/>
  <c r="A146" i="11"/>
  <c r="D145" i="11"/>
  <c r="E145" i="11"/>
  <c r="F145" i="11"/>
  <c r="K145" i="11" s="1"/>
  <c r="G145" i="11"/>
  <c r="H145" i="11"/>
  <c r="I145" i="11"/>
  <c r="M145" i="11"/>
  <c r="J145" i="11"/>
  <c r="B145" i="11"/>
  <c r="A145" i="11"/>
  <c r="D144" i="11"/>
  <c r="E144" i="11"/>
  <c r="F144" i="11"/>
  <c r="G144" i="11"/>
  <c r="H144" i="11"/>
  <c r="I144" i="11"/>
  <c r="J144" i="11"/>
  <c r="N144" i="11"/>
  <c r="B144" i="11"/>
  <c r="A144" i="11"/>
  <c r="D143" i="11"/>
  <c r="E143" i="11"/>
  <c r="F143" i="11"/>
  <c r="G143" i="11"/>
  <c r="H143" i="11"/>
  <c r="I143" i="11"/>
  <c r="M143" i="11" s="1"/>
  <c r="J143" i="11"/>
  <c r="N143" i="11" s="1"/>
  <c r="B143" i="11"/>
  <c r="A143" i="11"/>
  <c r="D142" i="11"/>
  <c r="E142" i="11"/>
  <c r="F142" i="11"/>
  <c r="G142" i="11"/>
  <c r="L142" i="11" s="1"/>
  <c r="H142" i="11"/>
  <c r="I142" i="11"/>
  <c r="J142" i="11"/>
  <c r="B142" i="11"/>
  <c r="A142" i="11"/>
  <c r="D141" i="11"/>
  <c r="E141" i="11"/>
  <c r="F141" i="11"/>
  <c r="G141" i="11"/>
  <c r="H141" i="11"/>
  <c r="I141" i="11"/>
  <c r="M141" i="11" s="1"/>
  <c r="J141" i="11"/>
  <c r="B141" i="11"/>
  <c r="A141" i="11"/>
  <c r="D140" i="11"/>
  <c r="E140" i="11"/>
  <c r="L140" i="11" s="1"/>
  <c r="F140" i="11"/>
  <c r="G140" i="11"/>
  <c r="H140" i="11"/>
  <c r="I140" i="11"/>
  <c r="M140" i="11" s="1"/>
  <c r="J140" i="11"/>
  <c r="B140" i="11"/>
  <c r="A140" i="11"/>
  <c r="D139" i="11"/>
  <c r="K139" i="11" s="1"/>
  <c r="E139" i="11"/>
  <c r="F139" i="11"/>
  <c r="G139" i="11"/>
  <c r="H139" i="11"/>
  <c r="I139" i="11"/>
  <c r="M139" i="11" s="1"/>
  <c r="J139" i="11"/>
  <c r="N139" i="11"/>
  <c r="B139" i="11"/>
  <c r="A139" i="11"/>
  <c r="D138" i="11"/>
  <c r="E138" i="11"/>
  <c r="F138" i="11"/>
  <c r="G138" i="11"/>
  <c r="H138" i="11"/>
  <c r="I138" i="11"/>
  <c r="J138" i="11"/>
  <c r="N138" i="11" s="1"/>
  <c r="B138" i="11"/>
  <c r="A138" i="11"/>
  <c r="D137" i="11"/>
  <c r="E137" i="11"/>
  <c r="F137" i="11"/>
  <c r="G137" i="11"/>
  <c r="H137" i="11"/>
  <c r="L137" i="11" s="1"/>
  <c r="X137" i="11" s="1"/>
  <c r="Z137" i="11" s="1"/>
  <c r="I137" i="11"/>
  <c r="J137" i="11"/>
  <c r="N137" i="11" s="1"/>
  <c r="B137" i="11"/>
  <c r="A137" i="11"/>
  <c r="D136" i="11"/>
  <c r="E136" i="11"/>
  <c r="F136" i="11"/>
  <c r="G136" i="11"/>
  <c r="H136" i="11"/>
  <c r="I136" i="11"/>
  <c r="J136" i="11"/>
  <c r="B136" i="11"/>
  <c r="A136" i="11"/>
  <c r="D135" i="11"/>
  <c r="E135" i="11"/>
  <c r="F135" i="11"/>
  <c r="G135" i="11"/>
  <c r="H135" i="11"/>
  <c r="I135" i="11"/>
  <c r="M135" i="11" s="1"/>
  <c r="J135" i="11"/>
  <c r="N135" i="11" s="1"/>
  <c r="B135" i="11"/>
  <c r="A135" i="11"/>
  <c r="D134" i="11"/>
  <c r="E134" i="11"/>
  <c r="F134" i="11"/>
  <c r="G134" i="11"/>
  <c r="H134" i="11"/>
  <c r="I134" i="11"/>
  <c r="M134" i="11"/>
  <c r="J134" i="11"/>
  <c r="B134" i="11"/>
  <c r="A134" i="11"/>
  <c r="D133" i="11"/>
  <c r="E133" i="11"/>
  <c r="F133" i="11"/>
  <c r="G133" i="11"/>
  <c r="L133" i="11" s="1"/>
  <c r="H133" i="11"/>
  <c r="I133" i="11"/>
  <c r="M133" i="11" s="1"/>
  <c r="J133" i="11"/>
  <c r="B133" i="11"/>
  <c r="A133" i="11"/>
  <c r="D132" i="11"/>
  <c r="E132" i="11"/>
  <c r="F132" i="11"/>
  <c r="G132" i="11"/>
  <c r="H132" i="11"/>
  <c r="I132" i="11"/>
  <c r="J132" i="11"/>
  <c r="B132" i="11"/>
  <c r="A132" i="11"/>
  <c r="D131" i="11"/>
  <c r="E131" i="11"/>
  <c r="F131" i="11"/>
  <c r="G131" i="11"/>
  <c r="H131" i="11"/>
  <c r="I131" i="11"/>
  <c r="M131" i="11"/>
  <c r="J131" i="11"/>
  <c r="N131" i="11" s="1"/>
  <c r="B131" i="11"/>
  <c r="A131" i="11"/>
  <c r="D130" i="11"/>
  <c r="E130" i="11"/>
  <c r="F130" i="11"/>
  <c r="G130" i="11"/>
  <c r="H130" i="11"/>
  <c r="I130" i="11"/>
  <c r="J130" i="11"/>
  <c r="N130" i="11" s="1"/>
  <c r="B130" i="11"/>
  <c r="A130" i="11"/>
  <c r="D129" i="11"/>
  <c r="L129" i="11"/>
  <c r="E129" i="11"/>
  <c r="F129" i="11"/>
  <c r="G129" i="11"/>
  <c r="H129" i="11"/>
  <c r="I129" i="11"/>
  <c r="M129" i="11"/>
  <c r="J129" i="11"/>
  <c r="B129" i="11"/>
  <c r="A129" i="11"/>
  <c r="AF128" i="11"/>
  <c r="AE128" i="11"/>
  <c r="AE126" i="2"/>
  <c r="AF126" i="2"/>
  <c r="B128" i="11"/>
  <c r="A128" i="11"/>
  <c r="AF127" i="11"/>
  <c r="AE127" i="11"/>
  <c r="AL127" i="11"/>
  <c r="AE125" i="2"/>
  <c r="AF125" i="2"/>
  <c r="DR9" i="1"/>
  <c r="B127" i="11"/>
  <c r="A127" i="11"/>
  <c r="AF126" i="11"/>
  <c r="AE126" i="11"/>
  <c r="AE124" i="2"/>
  <c r="AF124" i="2"/>
  <c r="DQ9" i="1" s="1"/>
  <c r="B126" i="11"/>
  <c r="A126" i="11"/>
  <c r="AF125" i="11"/>
  <c r="AE125" i="11"/>
  <c r="AE123" i="2"/>
  <c r="DP8" i="1" s="1"/>
  <c r="AF123" i="2"/>
  <c r="DP9" i="1" s="1"/>
  <c r="B125" i="11"/>
  <c r="A125" i="11"/>
  <c r="AF124" i="11"/>
  <c r="AE124" i="11"/>
  <c r="AE122" i="2"/>
  <c r="AF122" i="2"/>
  <c r="B124" i="11"/>
  <c r="A124" i="11"/>
  <c r="AF123" i="11"/>
  <c r="AE123" i="11"/>
  <c r="AI123" i="11"/>
  <c r="AE121" i="2"/>
  <c r="AF121" i="2"/>
  <c r="DN9" i="1" s="1"/>
  <c r="B123" i="11"/>
  <c r="A123" i="11"/>
  <c r="AF122" i="11"/>
  <c r="AE120" i="2"/>
  <c r="AF120" i="2"/>
  <c r="B122" i="11"/>
  <c r="A122" i="11"/>
  <c r="AF121" i="11"/>
  <c r="AE119" i="2"/>
  <c r="AF119" i="2"/>
  <c r="B121" i="11"/>
  <c r="A121" i="11"/>
  <c r="AF120" i="11"/>
  <c r="AE118" i="2"/>
  <c r="AF118" i="2"/>
  <c r="B120" i="11"/>
  <c r="A120" i="11"/>
  <c r="AF119" i="11"/>
  <c r="AE117" i="2"/>
  <c r="V117" i="2" s="1"/>
  <c r="AF117" i="2"/>
  <c r="B119" i="11"/>
  <c r="A119" i="11"/>
  <c r="AF118" i="11"/>
  <c r="AE116" i="2"/>
  <c r="DI8" i="1" s="1"/>
  <c r="AF116" i="2"/>
  <c r="B118" i="11"/>
  <c r="A118" i="11"/>
  <c r="AF117" i="11"/>
  <c r="AE115" i="2"/>
  <c r="V115" i="2" s="1"/>
  <c r="W115" i="2" s="1"/>
  <c r="X115" i="2" s="1"/>
  <c r="DH8" i="1"/>
  <c r="AF115" i="2"/>
  <c r="DH9" i="1" s="1"/>
  <c r="B117" i="11"/>
  <c r="A117" i="11"/>
  <c r="AF116" i="11"/>
  <c r="AE114" i="2"/>
  <c r="AF114" i="2"/>
  <c r="B116" i="11"/>
  <c r="A116" i="11"/>
  <c r="AF115" i="11"/>
  <c r="AE113" i="2"/>
  <c r="DF8" i="1" s="1"/>
  <c r="AF113" i="2"/>
  <c r="DF9" i="1" s="1"/>
  <c r="B115" i="11"/>
  <c r="A115" i="11"/>
  <c r="AF114" i="11"/>
  <c r="AE112" i="2"/>
  <c r="AF112" i="2"/>
  <c r="DE9" i="1" s="1"/>
  <c r="B114" i="11"/>
  <c r="A114" i="11"/>
  <c r="AF113" i="11"/>
  <c r="AE111" i="2"/>
  <c r="AF111" i="2"/>
  <c r="B113" i="11"/>
  <c r="A113" i="11"/>
  <c r="AF112" i="11"/>
  <c r="AE110" i="2"/>
  <c r="DC8" i="1" s="1"/>
  <c r="AF110" i="2"/>
  <c r="B112" i="11"/>
  <c r="A112" i="11"/>
  <c r="AF111" i="11"/>
  <c r="AE109" i="2"/>
  <c r="DB8" i="1" s="1"/>
  <c r="AF109" i="2"/>
  <c r="B111" i="11"/>
  <c r="A111" i="11"/>
  <c r="AF110" i="11"/>
  <c r="AE108" i="2"/>
  <c r="V108" i="2" s="1"/>
  <c r="W108" i="2" s="1"/>
  <c r="AF108" i="2"/>
  <c r="B110" i="11"/>
  <c r="A110" i="11"/>
  <c r="AF109" i="11"/>
  <c r="AE107" i="2"/>
  <c r="CZ8" i="1" s="1"/>
  <c r="AF107" i="2"/>
  <c r="CZ9" i="1" s="1"/>
  <c r="B109" i="11"/>
  <c r="A109" i="11"/>
  <c r="AF108" i="11"/>
  <c r="AE106" i="2"/>
  <c r="CY8" i="1"/>
  <c r="AF106" i="2"/>
  <c r="B108" i="11"/>
  <c r="A108" i="11"/>
  <c r="AF107" i="11"/>
  <c r="AE105" i="2"/>
  <c r="CX8" i="1" s="1"/>
  <c r="AF105" i="2"/>
  <c r="CX9" i="1" s="1"/>
  <c r="B107" i="11"/>
  <c r="A107" i="11"/>
  <c r="AF106" i="11"/>
  <c r="AE104" i="2"/>
  <c r="CW8" i="1" s="1"/>
  <c r="AF104" i="2"/>
  <c r="CW9" i="1" s="1"/>
  <c r="B106" i="11"/>
  <c r="A106" i="11"/>
  <c r="AF105" i="11"/>
  <c r="AE103" i="2"/>
  <c r="CV8" i="1" s="1"/>
  <c r="AF103" i="2"/>
  <c r="B105" i="11"/>
  <c r="A105" i="11"/>
  <c r="AF104" i="11"/>
  <c r="AE102" i="2"/>
  <c r="AF102" i="2"/>
  <c r="CU9" i="1" s="1"/>
  <c r="B104" i="11"/>
  <c r="A104" i="11"/>
  <c r="AF103" i="11"/>
  <c r="AE101" i="2"/>
  <c r="AF101" i="2"/>
  <c r="CT9" i="1"/>
  <c r="B103" i="11"/>
  <c r="A103" i="11"/>
  <c r="AF102" i="11"/>
  <c r="AE100" i="2"/>
  <c r="AF100" i="2"/>
  <c r="B102" i="11"/>
  <c r="A102" i="11"/>
  <c r="AF101" i="11"/>
  <c r="AE99" i="2"/>
  <c r="AF99" i="2"/>
  <c r="V99" i="2"/>
  <c r="W99" i="2" s="1"/>
  <c r="X99" i="2" s="1"/>
  <c r="B101" i="11"/>
  <c r="A101" i="11"/>
  <c r="AF100" i="11"/>
  <c r="AE98" i="2"/>
  <c r="AF98" i="2"/>
  <c r="CQ9" i="1"/>
  <c r="B100" i="11"/>
  <c r="A100" i="11"/>
  <c r="AF99" i="11"/>
  <c r="AE97" i="2"/>
  <c r="AF97" i="2"/>
  <c r="CP9" i="1" s="1"/>
  <c r="B99" i="11"/>
  <c r="A99" i="11"/>
  <c r="AF98" i="11"/>
  <c r="AE96" i="2"/>
  <c r="CO8" i="1" s="1"/>
  <c r="AF96" i="2"/>
  <c r="CO9" i="1" s="1"/>
  <c r="B98" i="11"/>
  <c r="A98" i="11"/>
  <c r="AF97" i="11"/>
  <c r="AE95" i="2"/>
  <c r="CN8" i="1" s="1"/>
  <c r="AF95" i="2"/>
  <c r="B97" i="11"/>
  <c r="A97" i="11"/>
  <c r="AF96" i="11"/>
  <c r="AE94" i="2"/>
  <c r="AF94" i="2"/>
  <c r="B96" i="11"/>
  <c r="A96" i="11"/>
  <c r="AF95" i="11"/>
  <c r="AE93" i="2"/>
  <c r="AF93" i="2"/>
  <c r="CL9" i="1" s="1"/>
  <c r="B95" i="11"/>
  <c r="A95" i="11"/>
  <c r="AF94" i="11"/>
  <c r="AE92" i="2"/>
  <c r="AF92" i="2"/>
  <c r="CK9" i="1"/>
  <c r="B94" i="11"/>
  <c r="A94" i="11"/>
  <c r="AF93" i="11"/>
  <c r="AE91" i="2"/>
  <c r="AF91" i="2"/>
  <c r="CJ9" i="1" s="1"/>
  <c r="B93" i="11"/>
  <c r="A93" i="11"/>
  <c r="AF92" i="11"/>
  <c r="AE90" i="2"/>
  <c r="AF90" i="2"/>
  <c r="CI9" i="1" s="1"/>
  <c r="B92" i="11"/>
  <c r="A92" i="11"/>
  <c r="AF91" i="11"/>
  <c r="AE89" i="2"/>
  <c r="CH8" i="1" s="1"/>
  <c r="AF89" i="2"/>
  <c r="CH9" i="1" s="1"/>
  <c r="B91" i="11"/>
  <c r="A91" i="11"/>
  <c r="AF90" i="11"/>
  <c r="AE88" i="2"/>
  <c r="CG8" i="1" s="1"/>
  <c r="AF88" i="2"/>
  <c r="CG9" i="1" s="1"/>
  <c r="B90" i="11"/>
  <c r="A90" i="11"/>
  <c r="AF89" i="11"/>
  <c r="AE87" i="2"/>
  <c r="CF8" i="1" s="1"/>
  <c r="AF87" i="2"/>
  <c r="B89" i="11"/>
  <c r="A89" i="11"/>
  <c r="AF88" i="11"/>
  <c r="AE86" i="2"/>
  <c r="AF86" i="2"/>
  <c r="B88" i="11"/>
  <c r="A88" i="11"/>
  <c r="AF87" i="11"/>
  <c r="AE85" i="2"/>
  <c r="AF85" i="2"/>
  <c r="CD9" i="1" s="1"/>
  <c r="B87" i="11"/>
  <c r="A87" i="11"/>
  <c r="AF86" i="11"/>
  <c r="AE84" i="2"/>
  <c r="AF84" i="2"/>
  <c r="CC9" i="1" s="1"/>
  <c r="B86" i="11"/>
  <c r="A86" i="11"/>
  <c r="AF85" i="11"/>
  <c r="AE83" i="2"/>
  <c r="CB8" i="1" s="1"/>
  <c r="AF83" i="2"/>
  <c r="B85" i="11"/>
  <c r="A85" i="11"/>
  <c r="AF84" i="11"/>
  <c r="AE82" i="2"/>
  <c r="AF82" i="2"/>
  <c r="B84" i="11"/>
  <c r="A84" i="11"/>
  <c r="AF83" i="11"/>
  <c r="AE81" i="2"/>
  <c r="BZ8" i="1" s="1"/>
  <c r="AF81" i="2"/>
  <c r="BZ9" i="1" s="1"/>
  <c r="B83" i="11"/>
  <c r="A83" i="11"/>
  <c r="AF82" i="11"/>
  <c r="AE80" i="2"/>
  <c r="AF80" i="2"/>
  <c r="BY9" i="1" s="1"/>
  <c r="B82" i="11"/>
  <c r="A82" i="11"/>
  <c r="AF81" i="11"/>
  <c r="AE79" i="2"/>
  <c r="AF79" i="2"/>
  <c r="B81" i="11"/>
  <c r="A81" i="11"/>
  <c r="AF80" i="11"/>
  <c r="AE78" i="2"/>
  <c r="BW8" i="1"/>
  <c r="AF78" i="2"/>
  <c r="B80" i="11"/>
  <c r="A80" i="11"/>
  <c r="AF79" i="11"/>
  <c r="AE77" i="2"/>
  <c r="AF77" i="2"/>
  <c r="BV9" i="1" s="1"/>
  <c r="B79" i="11"/>
  <c r="A79" i="11"/>
  <c r="AF78" i="11"/>
  <c r="AE76" i="2"/>
  <c r="AF76" i="2"/>
  <c r="B78" i="11"/>
  <c r="A78" i="11"/>
  <c r="AF77" i="11"/>
  <c r="AE75" i="2"/>
  <c r="BT8" i="1"/>
  <c r="AF75" i="2"/>
  <c r="BT9" i="1" s="1"/>
  <c r="B77" i="11"/>
  <c r="A77" i="11"/>
  <c r="AF76" i="11"/>
  <c r="AE74" i="2"/>
  <c r="AF74" i="2"/>
  <c r="B76" i="11"/>
  <c r="A76" i="11"/>
  <c r="AF75" i="11"/>
  <c r="AE73" i="2"/>
  <c r="AF73" i="2"/>
  <c r="BR9" i="1"/>
  <c r="B75" i="11"/>
  <c r="A75" i="11"/>
  <c r="AF74" i="11"/>
  <c r="AE72" i="2"/>
  <c r="AF72" i="2"/>
  <c r="BQ9" i="1" s="1"/>
  <c r="B74" i="11"/>
  <c r="A74" i="11"/>
  <c r="AF73" i="11"/>
  <c r="AE71" i="2"/>
  <c r="BP8" i="1" s="1"/>
  <c r="AF71" i="2"/>
  <c r="B73" i="11"/>
  <c r="A73" i="11"/>
  <c r="AF72" i="11"/>
  <c r="AE70" i="2"/>
  <c r="AF70" i="2"/>
  <c r="BO9" i="1" s="1"/>
  <c r="B72" i="11"/>
  <c r="A72" i="11"/>
  <c r="AF71" i="11"/>
  <c r="AE69" i="2"/>
  <c r="BN8" i="1"/>
  <c r="AF69" i="2"/>
  <c r="V69" i="2" s="1"/>
  <c r="B71" i="11"/>
  <c r="A71" i="11"/>
  <c r="AF70" i="11"/>
  <c r="AE68" i="2"/>
  <c r="AF68" i="2"/>
  <c r="B70" i="11"/>
  <c r="A70" i="11"/>
  <c r="AF69" i="11"/>
  <c r="AE67" i="2"/>
  <c r="AF67" i="2"/>
  <c r="BL9" i="1" s="1"/>
  <c r="B69" i="11"/>
  <c r="A69" i="11"/>
  <c r="AF68" i="11"/>
  <c r="AE66" i="2"/>
  <c r="AF66" i="2"/>
  <c r="B68" i="11"/>
  <c r="A68" i="11"/>
  <c r="AF67" i="11"/>
  <c r="AE65" i="2"/>
  <c r="V65" i="2" s="1"/>
  <c r="W65" i="2" s="1"/>
  <c r="X65" i="2" s="1"/>
  <c r="AF65" i="2"/>
  <c r="B67" i="11"/>
  <c r="A67" i="11"/>
  <c r="AF66" i="11"/>
  <c r="AE64" i="2"/>
  <c r="AF64" i="2"/>
  <c r="BI9" i="1"/>
  <c r="B66" i="11"/>
  <c r="A66" i="11"/>
  <c r="AF65" i="11"/>
  <c r="AE63" i="2"/>
  <c r="AF63" i="2"/>
  <c r="BH9" i="1" s="1"/>
  <c r="B65" i="11"/>
  <c r="A65" i="11"/>
  <c r="AF64" i="11"/>
  <c r="AE62" i="2"/>
  <c r="AF62" i="2"/>
  <c r="BG9" i="1" s="1"/>
  <c r="B64" i="11"/>
  <c r="A64" i="11"/>
  <c r="AF63" i="11"/>
  <c r="AE61" i="2"/>
  <c r="AF61" i="2"/>
  <c r="B63" i="11"/>
  <c r="A63" i="11"/>
  <c r="AF62" i="11"/>
  <c r="AE60" i="2"/>
  <c r="AF60" i="2"/>
  <c r="B62" i="11"/>
  <c r="A62" i="11"/>
  <c r="AF61" i="11"/>
  <c r="AE59" i="2"/>
  <c r="AF59" i="2"/>
  <c r="V59" i="2" s="1"/>
  <c r="W59" i="2" s="1"/>
  <c r="X59" i="2" s="1"/>
  <c r="B61" i="11"/>
  <c r="A61" i="11"/>
  <c r="AF60" i="11"/>
  <c r="AE58" i="2"/>
  <c r="AF58" i="2"/>
  <c r="BC9" i="1" s="1"/>
  <c r="B60" i="11"/>
  <c r="A60" i="11"/>
  <c r="AF59" i="11"/>
  <c r="AE57" i="2"/>
  <c r="AF57" i="2"/>
  <c r="B59" i="11"/>
  <c r="A59" i="11"/>
  <c r="AF58" i="11"/>
  <c r="W56" i="2"/>
  <c r="B58" i="11"/>
  <c r="A58" i="11"/>
  <c r="AF57" i="11"/>
  <c r="B57" i="11"/>
  <c r="A57" i="11"/>
  <c r="AF56" i="11"/>
  <c r="B56" i="11"/>
  <c r="A56" i="11"/>
  <c r="AF55" i="11"/>
  <c r="B55" i="11"/>
  <c r="A55" i="11"/>
  <c r="AF54" i="11"/>
  <c r="W52" i="2"/>
  <c r="B54" i="11"/>
  <c r="A54" i="11"/>
  <c r="AF53" i="11"/>
  <c r="W51" i="2"/>
  <c r="X51" i="2" s="1"/>
  <c r="B53" i="11"/>
  <c r="A53" i="11"/>
  <c r="AF52" i="11"/>
  <c r="B52" i="11"/>
  <c r="A52" i="11"/>
  <c r="AF51" i="11"/>
  <c r="W49" i="2"/>
  <c r="B51" i="11"/>
  <c r="A51" i="11"/>
  <c r="AF50" i="11"/>
  <c r="B50" i="11"/>
  <c r="A50" i="11"/>
  <c r="AF49" i="11"/>
  <c r="W47" i="2"/>
  <c r="X47" i="2" s="1"/>
  <c r="B49" i="11"/>
  <c r="A49" i="11"/>
  <c r="AF48" i="11"/>
  <c r="B48" i="11"/>
  <c r="A48" i="11"/>
  <c r="AF47" i="11"/>
  <c r="B47" i="11"/>
  <c r="A47" i="11"/>
  <c r="AF46" i="11"/>
  <c r="W44" i="2"/>
  <c r="X44" i="2" s="1"/>
  <c r="B46" i="11"/>
  <c r="A46" i="11"/>
  <c r="AF45" i="11"/>
  <c r="B45" i="11"/>
  <c r="A45" i="11"/>
  <c r="AF44" i="11"/>
  <c r="B44" i="11"/>
  <c r="A44" i="11"/>
  <c r="AF43" i="11"/>
  <c r="B43" i="11"/>
  <c r="A43" i="11"/>
  <c r="AF42" i="11"/>
  <c r="B42" i="11"/>
  <c r="A42" i="11"/>
  <c r="AF41" i="11"/>
  <c r="W39" i="2"/>
  <c r="X39" i="2" s="1"/>
  <c r="Y39" i="2"/>
  <c r="B41" i="11"/>
  <c r="A41" i="11"/>
  <c r="AF40" i="11"/>
  <c r="B40" i="11"/>
  <c r="A40" i="11"/>
  <c r="AF39" i="11"/>
  <c r="B39" i="11"/>
  <c r="A39" i="11"/>
  <c r="AF38" i="11"/>
  <c r="W36" i="2"/>
  <c r="X36" i="2" s="1"/>
  <c r="Y36" i="2"/>
  <c r="B38" i="11"/>
  <c r="A38" i="11"/>
  <c r="AF37" i="11"/>
  <c r="B37" i="11"/>
  <c r="A37" i="11"/>
  <c r="AF36" i="11"/>
  <c r="W34" i="2"/>
  <c r="B36" i="11"/>
  <c r="A36" i="11"/>
  <c r="AF35" i="11"/>
  <c r="W33" i="2"/>
  <c r="X33" i="2" s="1"/>
  <c r="B35" i="11"/>
  <c r="A35" i="11"/>
  <c r="AF34" i="11"/>
  <c r="B34" i="11"/>
  <c r="A34" i="11"/>
  <c r="AF33" i="11"/>
  <c r="B33" i="11"/>
  <c r="A33" i="11"/>
  <c r="AF32" i="11"/>
  <c r="B32" i="11"/>
  <c r="A32" i="11"/>
  <c r="AF31" i="11"/>
  <c r="B31" i="11"/>
  <c r="A31" i="11"/>
  <c r="AF30" i="11"/>
  <c r="B30" i="11"/>
  <c r="A30" i="11"/>
  <c r="AF29" i="11"/>
  <c r="B29" i="11"/>
  <c r="A29" i="11"/>
  <c r="AF28" i="11"/>
  <c r="B28" i="11"/>
  <c r="A28" i="11"/>
  <c r="AF27" i="11"/>
  <c r="B27" i="11"/>
  <c r="A27" i="11"/>
  <c r="AF26" i="11"/>
  <c r="B26" i="11"/>
  <c r="A26" i="11"/>
  <c r="AF25" i="11"/>
  <c r="W23" i="2"/>
  <c r="B25" i="11"/>
  <c r="A25" i="11"/>
  <c r="AF24" i="11"/>
  <c r="B24" i="11"/>
  <c r="A24" i="11"/>
  <c r="AF23" i="11"/>
  <c r="B23" i="11"/>
  <c r="A23" i="11"/>
  <c r="AF22" i="11"/>
  <c r="B22" i="11"/>
  <c r="A22" i="11"/>
  <c r="AF21" i="11"/>
  <c r="B21" i="11"/>
  <c r="A21" i="11"/>
  <c r="AF20" i="11"/>
  <c r="B20" i="11"/>
  <c r="A20" i="11"/>
  <c r="AF19" i="11"/>
  <c r="B19" i="11"/>
  <c r="A19" i="11"/>
  <c r="AF18" i="11"/>
  <c r="B18" i="11"/>
  <c r="A18" i="11"/>
  <c r="AF17" i="11"/>
  <c r="B17" i="11"/>
  <c r="A17" i="11"/>
  <c r="AF16" i="11"/>
  <c r="B16" i="11"/>
  <c r="A16" i="11"/>
  <c r="AF15" i="11"/>
  <c r="W13" i="2"/>
  <c r="B15" i="11"/>
  <c r="A15" i="11"/>
  <c r="AF14" i="11"/>
  <c r="B14" i="11"/>
  <c r="A14" i="11"/>
  <c r="AF13" i="11"/>
  <c r="B13" i="11"/>
  <c r="A13" i="11"/>
  <c r="AF12" i="11"/>
  <c r="B12" i="11"/>
  <c r="A12" i="11"/>
  <c r="AF11" i="11"/>
  <c r="B11" i="11"/>
  <c r="A11" i="11"/>
  <c r="AF10" i="11"/>
  <c r="W8" i="2"/>
  <c r="X8" i="2" s="1"/>
  <c r="B10" i="11"/>
  <c r="A10" i="11"/>
  <c r="AF9" i="11"/>
  <c r="B9" i="11"/>
  <c r="A9" i="11"/>
  <c r="A1" i="11"/>
  <c r="C150" i="11"/>
  <c r="C149" i="11"/>
  <c r="P149" i="11"/>
  <c r="C148" i="11"/>
  <c r="O148" i="11" s="1"/>
  <c r="C147" i="11"/>
  <c r="Q147" i="11" s="1"/>
  <c r="C146" i="11"/>
  <c r="O146" i="11"/>
  <c r="C145" i="11"/>
  <c r="C144" i="11"/>
  <c r="C143" i="11"/>
  <c r="C142" i="11"/>
  <c r="O142" i="11" s="1"/>
  <c r="C141" i="11"/>
  <c r="O141" i="11" s="1"/>
  <c r="N140" i="11"/>
  <c r="C140" i="11"/>
  <c r="P140" i="11" s="1"/>
  <c r="C139" i="11"/>
  <c r="Q139" i="11" s="1"/>
  <c r="C138" i="11"/>
  <c r="Q138" i="11" s="1"/>
  <c r="C137" i="11"/>
  <c r="O137" i="11" s="1"/>
  <c r="C136" i="11"/>
  <c r="C135" i="11"/>
  <c r="C134" i="11"/>
  <c r="O134" i="11" s="1"/>
  <c r="C133" i="11"/>
  <c r="P133" i="11"/>
  <c r="C132" i="11"/>
  <c r="O132" i="11" s="1"/>
  <c r="C131" i="11"/>
  <c r="Q131" i="11" s="1"/>
  <c r="C130" i="11"/>
  <c r="O130" i="11"/>
  <c r="P130" i="11"/>
  <c r="C129" i="11"/>
  <c r="O129" i="11"/>
  <c r="M128" i="11"/>
  <c r="N128" i="11"/>
  <c r="AJ127" i="11"/>
  <c r="M127" i="11"/>
  <c r="N127" i="11"/>
  <c r="AK126" i="11"/>
  <c r="M126" i="11"/>
  <c r="N126" i="11"/>
  <c r="M125" i="11"/>
  <c r="N125" i="11"/>
  <c r="M124" i="11"/>
  <c r="N124" i="11"/>
  <c r="AL123" i="11"/>
  <c r="M123" i="11"/>
  <c r="N123" i="11"/>
  <c r="U7" i="11"/>
  <c r="T151" i="4"/>
  <c r="G3" i="9"/>
  <c r="AI202" i="9"/>
  <c r="AI201" i="9"/>
  <c r="AI200" i="9"/>
  <c r="AI199" i="9"/>
  <c r="AI198" i="9"/>
  <c r="AI197" i="9"/>
  <c r="AI196" i="9"/>
  <c r="AI195" i="9"/>
  <c r="AI194" i="9"/>
  <c r="AI193" i="9"/>
  <c r="AI192" i="9"/>
  <c r="AI191" i="9"/>
  <c r="AI190" i="9"/>
  <c r="AI189" i="9"/>
  <c r="AI188" i="9"/>
  <c r="AI187" i="9"/>
  <c r="AI186" i="9"/>
  <c r="AI185" i="9"/>
  <c r="AI184" i="9"/>
  <c r="AI183" i="9"/>
  <c r="AI182" i="9"/>
  <c r="AI181" i="9"/>
  <c r="AI180" i="9"/>
  <c r="AI179" i="9"/>
  <c r="AI178" i="9"/>
  <c r="AI177" i="9"/>
  <c r="AI176" i="9"/>
  <c r="AI175" i="9"/>
  <c r="AI174" i="9"/>
  <c r="AI173" i="9"/>
  <c r="AI172" i="9"/>
  <c r="AI171" i="9"/>
  <c r="AI170" i="9"/>
  <c r="AI169" i="9"/>
  <c r="AI168" i="9"/>
  <c r="AI167" i="9"/>
  <c r="AI166" i="9"/>
  <c r="AI165" i="9"/>
  <c r="AI164" i="9"/>
  <c r="AI163" i="9"/>
  <c r="AI162" i="9"/>
  <c r="AI161" i="9"/>
  <c r="AI160" i="9"/>
  <c r="AI159" i="9"/>
  <c r="AI158" i="9"/>
  <c r="AI157" i="9"/>
  <c r="AI156" i="9"/>
  <c r="AI155" i="9"/>
  <c r="AI154" i="9"/>
  <c r="AI153" i="9"/>
  <c r="AI152" i="9"/>
  <c r="AI151" i="9"/>
  <c r="AI150" i="9"/>
  <c r="AI149" i="9"/>
  <c r="AI148" i="9"/>
  <c r="AI147" i="9"/>
  <c r="AI146" i="9"/>
  <c r="AI145" i="9"/>
  <c r="AI144" i="9"/>
  <c r="AI143" i="9"/>
  <c r="AI142" i="9"/>
  <c r="AI141" i="9"/>
  <c r="AI140" i="9"/>
  <c r="AI139" i="9"/>
  <c r="AI138" i="9"/>
  <c r="AI137" i="9"/>
  <c r="AI136" i="9"/>
  <c r="AI135" i="9"/>
  <c r="AI134" i="9"/>
  <c r="AI133" i="9"/>
  <c r="AI132" i="9"/>
  <c r="AI131" i="9"/>
  <c r="AI130" i="9"/>
  <c r="AI129" i="9"/>
  <c r="AI128" i="9"/>
  <c r="AI127" i="9"/>
  <c r="AI126" i="9"/>
  <c r="AI125" i="9"/>
  <c r="AI124" i="9"/>
  <c r="AI123" i="9"/>
  <c r="AI122" i="9"/>
  <c r="AI121" i="9"/>
  <c r="AI120" i="9"/>
  <c r="AI119" i="9"/>
  <c r="AI118" i="9"/>
  <c r="AI117" i="9"/>
  <c r="AI116" i="9"/>
  <c r="AI115" i="9"/>
  <c r="AI114" i="9"/>
  <c r="AI113" i="9"/>
  <c r="AI112" i="9"/>
  <c r="AI111" i="9"/>
  <c r="AI110" i="9"/>
  <c r="AI109" i="9"/>
  <c r="AI108" i="9"/>
  <c r="AI107" i="9"/>
  <c r="AI106" i="9"/>
  <c r="AI105" i="9"/>
  <c r="AI104" i="9"/>
  <c r="AI103" i="9"/>
  <c r="AI102" i="9"/>
  <c r="AI101" i="9"/>
  <c r="AI100" i="9"/>
  <c r="AI99" i="9"/>
  <c r="AI98" i="9"/>
  <c r="AI97" i="9"/>
  <c r="AI96" i="9"/>
  <c r="AI95" i="9"/>
  <c r="AI94" i="9"/>
  <c r="AI93" i="9"/>
  <c r="AI92" i="9"/>
  <c r="AI91" i="9"/>
  <c r="AI90" i="9"/>
  <c r="AI89" i="9"/>
  <c r="AI88" i="9"/>
  <c r="AI87" i="9"/>
  <c r="AI86" i="9"/>
  <c r="AI85" i="9"/>
  <c r="AI84" i="9"/>
  <c r="AI83" i="9"/>
  <c r="AI82" i="9"/>
  <c r="AI81" i="9"/>
  <c r="AI80" i="9"/>
  <c r="AI79" i="9"/>
  <c r="AI78" i="9"/>
  <c r="AI77" i="9"/>
  <c r="AI76" i="9"/>
  <c r="AI75" i="9"/>
  <c r="AI74" i="9"/>
  <c r="AI73" i="9"/>
  <c r="AI72" i="9"/>
  <c r="AI71" i="9"/>
  <c r="AI70" i="9"/>
  <c r="AI69" i="9"/>
  <c r="AI68" i="9"/>
  <c r="AI67" i="9"/>
  <c r="AI66" i="9"/>
  <c r="AI65" i="9"/>
  <c r="AI64" i="9"/>
  <c r="AI63" i="9"/>
  <c r="AI62" i="9"/>
  <c r="AI61" i="9"/>
  <c r="AI60" i="9"/>
  <c r="AI59" i="9"/>
  <c r="AI58" i="9"/>
  <c r="AI57" i="9"/>
  <c r="AI56" i="9"/>
  <c r="AI55" i="9"/>
  <c r="AI54" i="9"/>
  <c r="AI53" i="9"/>
  <c r="AI52" i="9"/>
  <c r="AI51" i="9"/>
  <c r="AI50" i="9"/>
  <c r="AI49" i="9"/>
  <c r="AI48" i="9"/>
  <c r="AI47" i="9"/>
  <c r="AI46" i="9"/>
  <c r="AI45" i="9"/>
  <c r="AI44" i="9"/>
  <c r="AI43" i="9"/>
  <c r="AI42" i="9"/>
  <c r="AI41" i="9"/>
  <c r="AI40" i="9"/>
  <c r="AI39" i="9"/>
  <c r="AI38" i="9"/>
  <c r="AI37" i="9"/>
  <c r="AI36" i="9"/>
  <c r="AI35" i="9"/>
  <c r="AI34" i="9"/>
  <c r="AI33" i="9"/>
  <c r="AI32" i="9"/>
  <c r="AI31" i="9"/>
  <c r="AI30" i="9"/>
  <c r="AI29" i="9"/>
  <c r="AI28" i="9"/>
  <c r="AI27" i="9"/>
  <c r="AI26" i="9"/>
  <c r="AI25" i="9"/>
  <c r="AI24" i="9"/>
  <c r="AI23" i="9"/>
  <c r="AI22" i="9"/>
  <c r="AI21" i="9"/>
  <c r="AI20" i="9"/>
  <c r="AI19" i="9"/>
  <c r="AI18" i="9"/>
  <c r="AI17" i="9"/>
  <c r="AI16" i="9"/>
  <c r="AI15" i="9"/>
  <c r="AI14" i="9"/>
  <c r="AI13" i="9"/>
  <c r="AI12" i="9"/>
  <c r="AI11" i="9"/>
  <c r="AI10" i="9"/>
  <c r="AI9" i="9"/>
  <c r="AI8" i="9"/>
  <c r="AI7" i="9"/>
  <c r="AI6" i="9"/>
  <c r="AI5" i="9"/>
  <c r="AI4" i="9"/>
  <c r="AI3" i="9"/>
  <c r="AH202" i="9"/>
  <c r="AH201" i="9"/>
  <c r="AH200" i="9"/>
  <c r="AH199" i="9"/>
  <c r="AH198" i="9"/>
  <c r="AH197" i="9"/>
  <c r="AH196" i="9"/>
  <c r="AH195" i="9"/>
  <c r="AH194" i="9"/>
  <c r="AH193" i="9"/>
  <c r="AH192" i="9"/>
  <c r="AH191" i="9"/>
  <c r="AH190" i="9"/>
  <c r="AH189" i="9"/>
  <c r="AH188" i="9"/>
  <c r="AH187" i="9"/>
  <c r="AH186" i="9"/>
  <c r="AH185" i="9"/>
  <c r="AH184" i="9"/>
  <c r="AH183" i="9"/>
  <c r="AH182" i="9"/>
  <c r="AH181" i="9"/>
  <c r="AH180" i="9"/>
  <c r="AH179" i="9"/>
  <c r="AH178" i="9"/>
  <c r="AH177" i="9"/>
  <c r="AH176" i="9"/>
  <c r="AH175" i="9"/>
  <c r="AH174" i="9"/>
  <c r="AH173" i="9"/>
  <c r="AH172" i="9"/>
  <c r="AH171" i="9"/>
  <c r="AH170" i="9"/>
  <c r="AH169" i="9"/>
  <c r="AH168" i="9"/>
  <c r="AH167" i="9"/>
  <c r="AH166" i="9"/>
  <c r="AH165" i="9"/>
  <c r="AH164" i="9"/>
  <c r="AH163" i="9"/>
  <c r="AH162" i="9"/>
  <c r="AH161" i="9"/>
  <c r="AH160" i="9"/>
  <c r="AH159" i="9"/>
  <c r="AH158" i="9"/>
  <c r="AH157" i="9"/>
  <c r="AH156" i="9"/>
  <c r="AH155" i="9"/>
  <c r="AH154" i="9"/>
  <c r="AH153" i="9"/>
  <c r="AH152" i="9"/>
  <c r="AH151" i="9"/>
  <c r="AH150" i="9"/>
  <c r="AH149" i="9"/>
  <c r="AH148" i="9"/>
  <c r="AH147" i="9"/>
  <c r="AH146" i="9"/>
  <c r="AH145" i="9"/>
  <c r="AH144" i="9"/>
  <c r="AH143" i="9"/>
  <c r="AH142" i="9"/>
  <c r="AH141" i="9"/>
  <c r="AH140" i="9"/>
  <c r="AH139" i="9"/>
  <c r="AH138" i="9"/>
  <c r="AH137" i="9"/>
  <c r="AH136" i="9"/>
  <c r="AH135" i="9"/>
  <c r="AH134" i="9"/>
  <c r="AH133" i="9"/>
  <c r="AH132" i="9"/>
  <c r="AH131" i="9"/>
  <c r="AH130" i="9"/>
  <c r="AH129" i="9"/>
  <c r="AH128" i="9"/>
  <c r="AH127" i="9"/>
  <c r="AH126" i="9"/>
  <c r="AH125" i="9"/>
  <c r="AH124" i="9"/>
  <c r="AH123" i="9"/>
  <c r="AH122" i="9"/>
  <c r="AH121" i="9"/>
  <c r="AH120" i="9"/>
  <c r="AH119" i="9"/>
  <c r="AH118" i="9"/>
  <c r="AH117" i="9"/>
  <c r="AH116" i="9"/>
  <c r="AH115" i="9"/>
  <c r="AH114" i="9"/>
  <c r="AH113" i="9"/>
  <c r="AH112" i="9"/>
  <c r="AH111" i="9"/>
  <c r="AH110" i="9"/>
  <c r="AH109" i="9"/>
  <c r="AH108" i="9"/>
  <c r="AH107" i="9"/>
  <c r="AH106" i="9"/>
  <c r="AH105" i="9"/>
  <c r="AH104" i="9"/>
  <c r="AH103" i="9"/>
  <c r="AH102" i="9"/>
  <c r="AH101" i="9"/>
  <c r="AH100" i="9"/>
  <c r="AH99" i="9"/>
  <c r="AH98" i="9"/>
  <c r="AH97" i="9"/>
  <c r="AH96" i="9"/>
  <c r="AH95" i="9"/>
  <c r="AH94" i="9"/>
  <c r="AH93" i="9"/>
  <c r="AH92" i="9"/>
  <c r="AH91" i="9"/>
  <c r="AH90" i="9"/>
  <c r="AH89" i="9"/>
  <c r="AH88" i="9"/>
  <c r="AH87" i="9"/>
  <c r="AH86" i="9"/>
  <c r="AH85" i="9"/>
  <c r="AH84" i="9"/>
  <c r="AH83" i="9"/>
  <c r="AH82" i="9"/>
  <c r="AH81" i="9"/>
  <c r="AH80" i="9"/>
  <c r="AH79" i="9"/>
  <c r="AH78" i="9"/>
  <c r="AH77" i="9"/>
  <c r="AH76" i="9"/>
  <c r="AH75" i="9"/>
  <c r="AH74" i="9"/>
  <c r="AH73" i="9"/>
  <c r="AH72" i="9"/>
  <c r="AH71" i="9"/>
  <c r="AH70" i="9"/>
  <c r="AH69" i="9"/>
  <c r="AH68" i="9"/>
  <c r="AH67" i="9"/>
  <c r="AH66" i="9"/>
  <c r="AH65" i="9"/>
  <c r="AH64" i="9"/>
  <c r="AH63" i="9"/>
  <c r="AH62" i="9"/>
  <c r="AH61" i="9"/>
  <c r="AH60" i="9"/>
  <c r="AH59" i="9"/>
  <c r="AH58" i="9"/>
  <c r="AH57" i="9"/>
  <c r="AH56" i="9"/>
  <c r="AH55" i="9"/>
  <c r="AH54" i="9"/>
  <c r="AH53" i="9"/>
  <c r="AH52" i="9"/>
  <c r="AH51" i="9"/>
  <c r="AH50" i="9"/>
  <c r="AH49" i="9"/>
  <c r="AH48" i="9"/>
  <c r="AH47" i="9"/>
  <c r="AH46" i="9"/>
  <c r="AH45" i="9"/>
  <c r="AH44" i="9"/>
  <c r="AH43" i="9"/>
  <c r="AH42" i="9"/>
  <c r="AH41" i="9"/>
  <c r="AH40" i="9"/>
  <c r="AH39" i="9"/>
  <c r="AH38" i="9"/>
  <c r="AH37" i="9"/>
  <c r="AH36" i="9"/>
  <c r="AH35" i="9"/>
  <c r="AH34" i="9"/>
  <c r="AH33" i="9"/>
  <c r="AH32" i="9"/>
  <c r="AH31" i="9"/>
  <c r="AH30" i="9"/>
  <c r="AH29" i="9"/>
  <c r="AH28" i="9"/>
  <c r="AH27" i="9"/>
  <c r="AH26" i="9"/>
  <c r="AH25" i="9"/>
  <c r="AH24" i="9"/>
  <c r="AH23" i="9"/>
  <c r="AH22" i="9"/>
  <c r="AH21" i="9"/>
  <c r="AH20" i="9"/>
  <c r="AH19" i="9"/>
  <c r="AH18" i="9"/>
  <c r="AH17" i="9"/>
  <c r="AH16" i="9"/>
  <c r="AH15" i="9"/>
  <c r="AH14" i="9"/>
  <c r="AH13" i="9"/>
  <c r="AH12" i="9"/>
  <c r="AH11" i="9"/>
  <c r="AH10" i="9"/>
  <c r="AH9" i="9"/>
  <c r="AH8" i="9"/>
  <c r="AH7" i="9"/>
  <c r="AH6" i="9"/>
  <c r="AH5" i="9"/>
  <c r="AH4" i="9"/>
  <c r="AH3" i="9"/>
  <c r="AG202" i="9"/>
  <c r="AG201" i="9"/>
  <c r="AG200" i="9"/>
  <c r="AG199" i="9"/>
  <c r="AG198" i="9"/>
  <c r="AG197" i="9"/>
  <c r="AG196" i="9"/>
  <c r="AG195" i="9"/>
  <c r="AG194" i="9"/>
  <c r="AG193" i="9"/>
  <c r="AG192" i="9"/>
  <c r="AG191" i="9"/>
  <c r="AG190" i="9"/>
  <c r="AG189" i="9"/>
  <c r="AG188" i="9"/>
  <c r="AG187" i="9"/>
  <c r="AG186" i="9"/>
  <c r="AG185" i="9"/>
  <c r="AG184" i="9"/>
  <c r="AG183" i="9"/>
  <c r="AG182" i="9"/>
  <c r="AG181" i="9"/>
  <c r="AG180" i="9"/>
  <c r="AG179" i="9"/>
  <c r="AG178" i="9"/>
  <c r="AG177" i="9"/>
  <c r="AG176" i="9"/>
  <c r="AG175" i="9"/>
  <c r="AG174" i="9"/>
  <c r="AG173" i="9"/>
  <c r="AG172" i="9"/>
  <c r="AG171" i="9"/>
  <c r="AG170" i="9"/>
  <c r="AG169" i="9"/>
  <c r="AG168" i="9"/>
  <c r="AG167" i="9"/>
  <c r="AG166" i="9"/>
  <c r="AG165" i="9"/>
  <c r="AG164" i="9"/>
  <c r="AG163" i="9"/>
  <c r="AG162" i="9"/>
  <c r="AG161" i="9"/>
  <c r="AG160" i="9"/>
  <c r="AG159" i="9"/>
  <c r="AG158" i="9"/>
  <c r="AG157" i="9"/>
  <c r="AG156" i="9"/>
  <c r="AG155" i="9"/>
  <c r="AG154" i="9"/>
  <c r="AG153" i="9"/>
  <c r="AG152" i="9"/>
  <c r="AG151" i="9"/>
  <c r="AG150" i="9"/>
  <c r="AG149" i="9"/>
  <c r="AG148" i="9"/>
  <c r="AG147" i="9"/>
  <c r="AG146" i="9"/>
  <c r="AG145" i="9"/>
  <c r="AG144" i="9"/>
  <c r="AG143" i="9"/>
  <c r="AG142" i="9"/>
  <c r="AG141" i="9"/>
  <c r="AG140" i="9"/>
  <c r="AG139" i="9"/>
  <c r="AG138" i="9"/>
  <c r="AG137" i="9"/>
  <c r="AG136" i="9"/>
  <c r="AG135" i="9"/>
  <c r="AG134" i="9"/>
  <c r="AG133" i="9"/>
  <c r="AG132" i="9"/>
  <c r="AG131" i="9"/>
  <c r="AG130" i="9"/>
  <c r="AG129" i="9"/>
  <c r="AG128" i="9"/>
  <c r="AG127" i="9"/>
  <c r="AG126" i="9"/>
  <c r="AG125" i="9"/>
  <c r="AG124" i="9"/>
  <c r="AG123" i="9"/>
  <c r="AG122" i="9"/>
  <c r="AG121" i="9"/>
  <c r="AG120" i="9"/>
  <c r="AG119" i="9"/>
  <c r="AG118" i="9"/>
  <c r="AG117" i="9"/>
  <c r="AG116" i="9"/>
  <c r="AG115" i="9"/>
  <c r="AG114" i="9"/>
  <c r="AG113" i="9"/>
  <c r="AG112" i="9"/>
  <c r="AG111" i="9"/>
  <c r="AG110" i="9"/>
  <c r="AG109" i="9"/>
  <c r="AG108" i="9"/>
  <c r="AG107" i="9"/>
  <c r="AG106" i="9"/>
  <c r="AG105" i="9"/>
  <c r="AG104" i="9"/>
  <c r="AG103" i="9"/>
  <c r="AG102" i="9"/>
  <c r="AG101" i="9"/>
  <c r="AG100" i="9"/>
  <c r="AG99" i="9"/>
  <c r="AG98" i="9"/>
  <c r="AG97" i="9"/>
  <c r="AG96" i="9"/>
  <c r="AG95" i="9"/>
  <c r="AG94" i="9"/>
  <c r="AG93" i="9"/>
  <c r="AG92" i="9"/>
  <c r="AG91" i="9"/>
  <c r="AG90" i="9"/>
  <c r="AG89" i="9"/>
  <c r="AG88" i="9"/>
  <c r="AG87" i="9"/>
  <c r="AG86" i="9"/>
  <c r="AG85" i="9"/>
  <c r="AG84" i="9"/>
  <c r="AG83" i="9"/>
  <c r="AG82" i="9"/>
  <c r="AG81" i="9"/>
  <c r="AG80" i="9"/>
  <c r="AG79" i="9"/>
  <c r="AG78" i="9"/>
  <c r="AG77" i="9"/>
  <c r="AG76" i="9"/>
  <c r="AG75" i="9"/>
  <c r="AG74" i="9"/>
  <c r="AG73" i="9"/>
  <c r="AG72" i="9"/>
  <c r="AG71" i="9"/>
  <c r="AG70" i="9"/>
  <c r="AG69" i="9"/>
  <c r="AG68" i="9"/>
  <c r="AG67" i="9"/>
  <c r="AG66" i="9"/>
  <c r="AG65" i="9"/>
  <c r="AG64" i="9"/>
  <c r="AG63" i="9"/>
  <c r="AG62" i="9"/>
  <c r="AG61" i="9"/>
  <c r="AG60" i="9"/>
  <c r="AG59" i="9"/>
  <c r="AG58" i="9"/>
  <c r="AG57" i="9"/>
  <c r="AG56" i="9"/>
  <c r="AG55" i="9"/>
  <c r="AG54" i="9"/>
  <c r="AG53" i="9"/>
  <c r="AG52" i="9"/>
  <c r="AG51" i="9"/>
  <c r="AG50" i="9"/>
  <c r="AG49" i="9"/>
  <c r="AG48" i="9"/>
  <c r="AG47" i="9"/>
  <c r="AG46" i="9"/>
  <c r="AG45" i="9"/>
  <c r="AG44" i="9"/>
  <c r="AG43" i="9"/>
  <c r="AG42" i="9"/>
  <c r="AG41" i="9"/>
  <c r="AG40" i="9"/>
  <c r="AG39" i="9"/>
  <c r="AG38" i="9"/>
  <c r="AG37" i="9"/>
  <c r="AG36" i="9"/>
  <c r="AG35" i="9"/>
  <c r="AG34" i="9"/>
  <c r="AG33" i="9"/>
  <c r="AG32" i="9"/>
  <c r="AG31" i="9"/>
  <c r="AG30" i="9"/>
  <c r="AG29" i="9"/>
  <c r="AG28" i="9"/>
  <c r="AG27" i="9"/>
  <c r="AG26" i="9"/>
  <c r="AG25" i="9"/>
  <c r="AG24" i="9"/>
  <c r="AG23" i="9"/>
  <c r="AG22" i="9"/>
  <c r="AG21" i="9"/>
  <c r="AG20" i="9"/>
  <c r="AG19" i="9"/>
  <c r="AG18" i="9"/>
  <c r="AG17" i="9"/>
  <c r="AG16" i="9"/>
  <c r="AG15" i="9"/>
  <c r="AG14" i="9"/>
  <c r="AG13" i="9"/>
  <c r="AG12" i="9"/>
  <c r="AG11" i="9"/>
  <c r="AG10" i="9"/>
  <c r="AG9" i="9"/>
  <c r="AG8" i="9"/>
  <c r="AG7" i="9"/>
  <c r="AG6" i="9"/>
  <c r="AG5" i="9"/>
  <c r="AG4" i="9"/>
  <c r="AG3" i="9"/>
  <c r="AF202" i="9"/>
  <c r="AF201" i="9"/>
  <c r="AF200" i="9"/>
  <c r="AF199" i="9"/>
  <c r="AF198" i="9"/>
  <c r="AF197" i="9"/>
  <c r="AF196" i="9"/>
  <c r="AF195" i="9"/>
  <c r="AF194" i="9"/>
  <c r="AF193" i="9"/>
  <c r="AF192" i="9"/>
  <c r="AF191" i="9"/>
  <c r="AF190" i="9"/>
  <c r="AF189" i="9"/>
  <c r="AF188" i="9"/>
  <c r="AF187" i="9"/>
  <c r="AF186" i="9"/>
  <c r="AF185" i="9"/>
  <c r="AF184" i="9"/>
  <c r="AF183" i="9"/>
  <c r="AF182" i="9"/>
  <c r="AF181" i="9"/>
  <c r="AF180" i="9"/>
  <c r="AF179" i="9"/>
  <c r="AF178" i="9"/>
  <c r="AF177" i="9"/>
  <c r="AF176" i="9"/>
  <c r="AF175" i="9"/>
  <c r="AF174" i="9"/>
  <c r="AF173" i="9"/>
  <c r="AF172" i="9"/>
  <c r="AF171" i="9"/>
  <c r="AF170" i="9"/>
  <c r="AF169" i="9"/>
  <c r="AF168" i="9"/>
  <c r="AF167" i="9"/>
  <c r="AF166" i="9"/>
  <c r="AF165" i="9"/>
  <c r="AF164" i="9"/>
  <c r="AF163" i="9"/>
  <c r="AF162" i="9"/>
  <c r="AF161" i="9"/>
  <c r="AF160" i="9"/>
  <c r="AF159" i="9"/>
  <c r="AF158" i="9"/>
  <c r="AF157" i="9"/>
  <c r="AF156" i="9"/>
  <c r="AF155" i="9"/>
  <c r="AF154" i="9"/>
  <c r="AF153" i="9"/>
  <c r="AF152" i="9"/>
  <c r="AF151" i="9"/>
  <c r="AF150" i="9"/>
  <c r="AF149" i="9"/>
  <c r="AF148" i="9"/>
  <c r="AF147" i="9"/>
  <c r="AF146" i="9"/>
  <c r="AF145" i="9"/>
  <c r="AF144" i="9"/>
  <c r="AF143" i="9"/>
  <c r="AF142" i="9"/>
  <c r="AF141" i="9"/>
  <c r="AF140" i="9"/>
  <c r="AF139" i="9"/>
  <c r="AF138" i="9"/>
  <c r="AF137" i="9"/>
  <c r="AF136" i="9"/>
  <c r="AF135" i="9"/>
  <c r="AF134" i="9"/>
  <c r="AF133" i="9"/>
  <c r="AF132" i="9"/>
  <c r="AF131" i="9"/>
  <c r="AF130" i="9"/>
  <c r="AF129" i="9"/>
  <c r="AF128" i="9"/>
  <c r="AF127" i="9"/>
  <c r="AF126" i="9"/>
  <c r="AF125" i="9"/>
  <c r="AF124" i="9"/>
  <c r="AF123" i="9"/>
  <c r="AF122" i="9"/>
  <c r="AF121" i="9"/>
  <c r="AF120" i="9"/>
  <c r="AF119" i="9"/>
  <c r="AF118" i="9"/>
  <c r="AF117" i="9"/>
  <c r="AF116" i="9"/>
  <c r="AF115" i="9"/>
  <c r="AF114" i="9"/>
  <c r="AF113" i="9"/>
  <c r="AF112" i="9"/>
  <c r="AF111" i="9"/>
  <c r="AF110" i="9"/>
  <c r="AF109" i="9"/>
  <c r="AF108" i="9"/>
  <c r="AF107" i="9"/>
  <c r="AF106" i="9"/>
  <c r="AF105" i="9"/>
  <c r="AF104" i="9"/>
  <c r="AF103" i="9"/>
  <c r="AF102" i="9"/>
  <c r="AF101" i="9"/>
  <c r="AF100" i="9"/>
  <c r="AF99" i="9"/>
  <c r="AF98" i="9"/>
  <c r="AF97" i="9"/>
  <c r="AF96" i="9"/>
  <c r="AF95" i="9"/>
  <c r="AF94" i="9"/>
  <c r="AF93" i="9"/>
  <c r="AF92" i="9"/>
  <c r="AF91" i="9"/>
  <c r="AF90" i="9"/>
  <c r="AF89" i="9"/>
  <c r="AF88" i="9"/>
  <c r="AF87" i="9"/>
  <c r="AF86" i="9"/>
  <c r="AF85" i="9"/>
  <c r="AF84" i="9"/>
  <c r="AF83" i="9"/>
  <c r="AF82" i="9"/>
  <c r="AF81" i="9"/>
  <c r="AF80" i="9"/>
  <c r="AF79" i="9"/>
  <c r="AF78" i="9"/>
  <c r="AF77" i="9"/>
  <c r="AF76" i="9"/>
  <c r="AF75" i="9"/>
  <c r="AF74" i="9"/>
  <c r="AF73" i="9"/>
  <c r="AF72" i="9"/>
  <c r="AF71" i="9"/>
  <c r="AF70" i="9"/>
  <c r="AF69" i="9"/>
  <c r="AF68" i="9"/>
  <c r="AF67" i="9"/>
  <c r="AF66" i="9"/>
  <c r="AF65" i="9"/>
  <c r="AF64" i="9"/>
  <c r="AF63" i="9"/>
  <c r="AF62" i="9"/>
  <c r="AF61" i="9"/>
  <c r="AF60" i="9"/>
  <c r="AF59" i="9"/>
  <c r="AF58" i="9"/>
  <c r="AF57" i="9"/>
  <c r="AF56" i="9"/>
  <c r="AF55" i="9"/>
  <c r="AF54" i="9"/>
  <c r="AF53" i="9"/>
  <c r="AF52" i="9"/>
  <c r="AF51" i="9"/>
  <c r="AF50" i="9"/>
  <c r="AF49" i="9"/>
  <c r="AF48" i="9"/>
  <c r="AF47" i="9"/>
  <c r="AF46" i="9"/>
  <c r="AF45" i="9"/>
  <c r="AF44" i="9"/>
  <c r="AF43" i="9"/>
  <c r="AF42" i="9"/>
  <c r="AF41" i="9"/>
  <c r="AF40" i="9"/>
  <c r="AF39" i="9"/>
  <c r="AF38" i="9"/>
  <c r="AF37" i="9"/>
  <c r="AF36" i="9"/>
  <c r="AF35" i="9"/>
  <c r="AF34" i="9"/>
  <c r="AF33" i="9"/>
  <c r="AF32" i="9"/>
  <c r="AF31" i="9"/>
  <c r="AF30" i="9"/>
  <c r="AF29" i="9"/>
  <c r="AF28" i="9"/>
  <c r="AF27" i="9"/>
  <c r="AF26" i="9"/>
  <c r="AF25" i="9"/>
  <c r="AF24" i="9"/>
  <c r="AF23" i="9"/>
  <c r="AF22" i="9"/>
  <c r="AF21" i="9"/>
  <c r="AF20" i="9"/>
  <c r="AF19" i="9"/>
  <c r="AF18" i="9"/>
  <c r="AF17" i="9"/>
  <c r="AF16" i="9"/>
  <c r="AF15" i="9"/>
  <c r="AF14" i="9"/>
  <c r="AF13" i="9"/>
  <c r="AF12" i="9"/>
  <c r="AF11" i="9"/>
  <c r="AF10" i="9"/>
  <c r="AF9" i="9"/>
  <c r="AF8" i="9"/>
  <c r="AF7" i="9"/>
  <c r="AF6" i="9"/>
  <c r="AF5" i="9"/>
  <c r="AF4" i="9"/>
  <c r="AF3" i="9"/>
  <c r="AE202" i="9"/>
  <c r="AE201" i="9"/>
  <c r="AE200" i="9"/>
  <c r="AE199" i="9"/>
  <c r="AE198" i="9"/>
  <c r="AE197" i="9"/>
  <c r="AE196" i="9"/>
  <c r="AE195" i="9"/>
  <c r="AE194" i="9"/>
  <c r="AE193" i="9"/>
  <c r="AE192" i="9"/>
  <c r="AE191" i="9"/>
  <c r="AE190" i="9"/>
  <c r="AE189" i="9"/>
  <c r="AE188" i="9"/>
  <c r="AE187" i="9"/>
  <c r="AE186" i="9"/>
  <c r="AE185" i="9"/>
  <c r="AE184" i="9"/>
  <c r="AE183" i="9"/>
  <c r="AE182" i="9"/>
  <c r="AE181" i="9"/>
  <c r="AE180" i="9"/>
  <c r="AE179" i="9"/>
  <c r="AE178" i="9"/>
  <c r="AE177" i="9"/>
  <c r="AE176" i="9"/>
  <c r="AE175" i="9"/>
  <c r="AE174" i="9"/>
  <c r="AE173" i="9"/>
  <c r="AE172" i="9"/>
  <c r="AE171" i="9"/>
  <c r="AE170" i="9"/>
  <c r="AE169" i="9"/>
  <c r="AE168" i="9"/>
  <c r="AE167" i="9"/>
  <c r="AE166" i="9"/>
  <c r="AE165" i="9"/>
  <c r="AE164" i="9"/>
  <c r="AE163" i="9"/>
  <c r="AE162" i="9"/>
  <c r="AE161" i="9"/>
  <c r="AE160" i="9"/>
  <c r="AE159" i="9"/>
  <c r="AE158" i="9"/>
  <c r="AE157" i="9"/>
  <c r="AE156" i="9"/>
  <c r="AE155" i="9"/>
  <c r="AE154" i="9"/>
  <c r="AE153" i="9"/>
  <c r="AE152" i="9"/>
  <c r="AE151" i="9"/>
  <c r="AE150" i="9"/>
  <c r="AE149" i="9"/>
  <c r="AE148" i="9"/>
  <c r="AE147" i="9"/>
  <c r="AE146" i="9"/>
  <c r="AE145" i="9"/>
  <c r="AE144" i="9"/>
  <c r="AE143" i="9"/>
  <c r="AE142" i="9"/>
  <c r="AE141" i="9"/>
  <c r="AE140" i="9"/>
  <c r="AE139" i="9"/>
  <c r="AE138" i="9"/>
  <c r="AE137" i="9"/>
  <c r="AE136" i="9"/>
  <c r="AE135" i="9"/>
  <c r="AE134" i="9"/>
  <c r="AE133" i="9"/>
  <c r="AE132" i="9"/>
  <c r="AE131" i="9"/>
  <c r="AE130" i="9"/>
  <c r="AE129" i="9"/>
  <c r="AE128" i="9"/>
  <c r="AE127" i="9"/>
  <c r="AE126" i="9"/>
  <c r="AE125" i="9"/>
  <c r="AE124" i="9"/>
  <c r="AE123" i="9"/>
  <c r="AE122" i="9"/>
  <c r="AE121" i="9"/>
  <c r="AE120" i="9"/>
  <c r="AE119" i="9"/>
  <c r="AE118" i="9"/>
  <c r="AE117" i="9"/>
  <c r="AE116" i="9"/>
  <c r="AE115" i="9"/>
  <c r="AE114" i="9"/>
  <c r="AE113" i="9"/>
  <c r="AE112" i="9"/>
  <c r="AE111" i="9"/>
  <c r="AE110" i="9"/>
  <c r="AE109" i="9"/>
  <c r="AE108" i="9"/>
  <c r="AE107" i="9"/>
  <c r="AE106" i="9"/>
  <c r="AE105" i="9"/>
  <c r="AE104" i="9"/>
  <c r="AE103" i="9"/>
  <c r="AE102" i="9"/>
  <c r="AE101" i="9"/>
  <c r="AE100" i="9"/>
  <c r="AE99" i="9"/>
  <c r="AE98" i="9"/>
  <c r="AE97" i="9"/>
  <c r="AE96" i="9"/>
  <c r="AE95" i="9"/>
  <c r="AE94" i="9"/>
  <c r="AE93" i="9"/>
  <c r="AE92" i="9"/>
  <c r="AE91" i="9"/>
  <c r="AE90" i="9"/>
  <c r="AE89" i="9"/>
  <c r="AE88" i="9"/>
  <c r="AE87" i="9"/>
  <c r="AE86" i="9"/>
  <c r="AE85" i="9"/>
  <c r="AE84" i="9"/>
  <c r="AE83" i="9"/>
  <c r="AE82" i="9"/>
  <c r="AE81" i="9"/>
  <c r="AE80" i="9"/>
  <c r="AE79" i="9"/>
  <c r="AE78" i="9"/>
  <c r="AE77" i="9"/>
  <c r="AE76" i="9"/>
  <c r="AE75" i="9"/>
  <c r="AE74" i="9"/>
  <c r="AE73" i="9"/>
  <c r="AE72" i="9"/>
  <c r="AE71" i="9"/>
  <c r="AE70" i="9"/>
  <c r="AE69" i="9"/>
  <c r="AE68" i="9"/>
  <c r="AE67" i="9"/>
  <c r="AE66" i="9"/>
  <c r="AE65" i="9"/>
  <c r="AE64" i="9"/>
  <c r="AE63" i="9"/>
  <c r="AE62" i="9"/>
  <c r="AE61" i="9"/>
  <c r="AE60" i="9"/>
  <c r="AE59" i="9"/>
  <c r="AE58" i="9"/>
  <c r="AE57" i="9"/>
  <c r="AE56" i="9"/>
  <c r="AE55" i="9"/>
  <c r="AE54" i="9"/>
  <c r="AE53" i="9"/>
  <c r="AE52" i="9"/>
  <c r="AE51" i="9"/>
  <c r="AE50" i="9"/>
  <c r="AE49" i="9"/>
  <c r="AE48" i="9"/>
  <c r="AE47" i="9"/>
  <c r="AE46" i="9"/>
  <c r="AE45" i="9"/>
  <c r="AE44" i="9"/>
  <c r="AE43" i="9"/>
  <c r="AE42" i="9"/>
  <c r="AE41" i="9"/>
  <c r="AE40" i="9"/>
  <c r="AE39" i="9"/>
  <c r="AE38" i="9"/>
  <c r="AE37" i="9"/>
  <c r="AE36" i="9"/>
  <c r="AE35" i="9"/>
  <c r="AE34" i="9"/>
  <c r="AE33" i="9"/>
  <c r="AE32" i="9"/>
  <c r="AE31" i="9"/>
  <c r="AE30" i="9"/>
  <c r="AE29" i="9"/>
  <c r="AE28" i="9"/>
  <c r="AE27" i="9"/>
  <c r="AE26" i="9"/>
  <c r="AE25" i="9"/>
  <c r="AE24" i="9"/>
  <c r="AE23" i="9"/>
  <c r="AE22" i="9"/>
  <c r="AE21" i="9"/>
  <c r="AE20" i="9"/>
  <c r="AE19" i="9"/>
  <c r="AE18" i="9"/>
  <c r="AE17" i="9"/>
  <c r="AE16" i="9"/>
  <c r="AE15" i="9"/>
  <c r="AE14" i="9"/>
  <c r="AE13" i="9"/>
  <c r="AE12" i="9"/>
  <c r="AE11" i="9"/>
  <c r="AE10" i="9"/>
  <c r="AE9" i="9"/>
  <c r="AE8" i="9"/>
  <c r="AE7" i="9"/>
  <c r="AE6" i="9"/>
  <c r="AE5" i="9"/>
  <c r="AE4" i="9"/>
  <c r="AE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AD60" i="9"/>
  <c r="AD59" i="9"/>
  <c r="AD58" i="9"/>
  <c r="AD57" i="9"/>
  <c r="AD56" i="9"/>
  <c r="AD55" i="9"/>
  <c r="AD54" i="9"/>
  <c r="AD53" i="9"/>
  <c r="AD52" i="9"/>
  <c r="AD51" i="9"/>
  <c r="AD50" i="9"/>
  <c r="AD49" i="9"/>
  <c r="AD48" i="9"/>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AC34" i="9"/>
  <c r="AC33" i="9"/>
  <c r="AC32" i="9"/>
  <c r="AC31" i="9"/>
  <c r="AC30" i="9"/>
  <c r="AC29" i="9"/>
  <c r="AC28" i="9"/>
  <c r="AC27" i="9"/>
  <c r="AC26" i="9"/>
  <c r="AC25" i="9"/>
  <c r="AC24" i="9"/>
  <c r="AC23" i="9"/>
  <c r="AC22" i="9"/>
  <c r="AC21" i="9"/>
  <c r="AC20" i="9"/>
  <c r="AC19" i="9"/>
  <c r="AC18" i="9"/>
  <c r="AC17" i="9"/>
  <c r="AC16" i="9"/>
  <c r="AC15" i="9"/>
  <c r="AC14" i="9"/>
  <c r="AC13" i="9"/>
  <c r="AC12" i="9"/>
  <c r="AC11" i="9"/>
  <c r="AC10" i="9"/>
  <c r="AC9" i="9"/>
  <c r="AC8" i="9"/>
  <c r="AC7" i="9"/>
  <c r="AC6" i="9"/>
  <c r="AC5" i="9"/>
  <c r="AC4" i="9"/>
  <c r="AC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AB34" i="9"/>
  <c r="AB33" i="9"/>
  <c r="AB32" i="9"/>
  <c r="AB31" i="9"/>
  <c r="AB30" i="9"/>
  <c r="AB29" i="9"/>
  <c r="AB28" i="9"/>
  <c r="AB27" i="9"/>
  <c r="AB26" i="9"/>
  <c r="AB25" i="9"/>
  <c r="AB24" i="9"/>
  <c r="AB23" i="9"/>
  <c r="AB22" i="9"/>
  <c r="AB21" i="9"/>
  <c r="AB20" i="9"/>
  <c r="AB19" i="9"/>
  <c r="AB18" i="9"/>
  <c r="AB17" i="9"/>
  <c r="AB16" i="9"/>
  <c r="AB15" i="9"/>
  <c r="AB14" i="9"/>
  <c r="AB13" i="9"/>
  <c r="AB12" i="9"/>
  <c r="AB11" i="9"/>
  <c r="AB10" i="9"/>
  <c r="AB9" i="9"/>
  <c r="AB8" i="9"/>
  <c r="AB7" i="9"/>
  <c r="AB6" i="9"/>
  <c r="AB5" i="9"/>
  <c r="AB4" i="9"/>
  <c r="AB3" i="9"/>
  <c r="AA202" i="9"/>
  <c r="AA201" i="9"/>
  <c r="AA200" i="9"/>
  <c r="AA199" i="9"/>
  <c r="AA198" i="9"/>
  <c r="AA197" i="9"/>
  <c r="AA196" i="9"/>
  <c r="AA195" i="9"/>
  <c r="AA194" i="9"/>
  <c r="AA193" i="9"/>
  <c r="AA192" i="9"/>
  <c r="AA191" i="9"/>
  <c r="AA190" i="9"/>
  <c r="AA189" i="9"/>
  <c r="AA188" i="9"/>
  <c r="AA187" i="9"/>
  <c r="AA186" i="9"/>
  <c r="AA185" i="9"/>
  <c r="AA184" i="9"/>
  <c r="AA183" i="9"/>
  <c r="AA182" i="9"/>
  <c r="AA181" i="9"/>
  <c r="AA180" i="9"/>
  <c r="AA179" i="9"/>
  <c r="AA178" i="9"/>
  <c r="AA177" i="9"/>
  <c r="AA176" i="9"/>
  <c r="AA175" i="9"/>
  <c r="AA174" i="9"/>
  <c r="AA173" i="9"/>
  <c r="AA172" i="9"/>
  <c r="AA171" i="9"/>
  <c r="AA170" i="9"/>
  <c r="AA169" i="9"/>
  <c r="AA168" i="9"/>
  <c r="AA167" i="9"/>
  <c r="AA166" i="9"/>
  <c r="AA165" i="9"/>
  <c r="AA164" i="9"/>
  <c r="AA163" i="9"/>
  <c r="AA162" i="9"/>
  <c r="AA161" i="9"/>
  <c r="AA160" i="9"/>
  <c r="AA159" i="9"/>
  <c r="AA158" i="9"/>
  <c r="AA157" i="9"/>
  <c r="AA156" i="9"/>
  <c r="AA155" i="9"/>
  <c r="AA154" i="9"/>
  <c r="AA153" i="9"/>
  <c r="AA152" i="9"/>
  <c r="AA151" i="9"/>
  <c r="AA150" i="9"/>
  <c r="AA149" i="9"/>
  <c r="AA148" i="9"/>
  <c r="AA147" i="9"/>
  <c r="AA146" i="9"/>
  <c r="AA145" i="9"/>
  <c r="AA144" i="9"/>
  <c r="AA143" i="9"/>
  <c r="AA142" i="9"/>
  <c r="AA141" i="9"/>
  <c r="AA140" i="9"/>
  <c r="AA139" i="9"/>
  <c r="AA138" i="9"/>
  <c r="AA137" i="9"/>
  <c r="AA136" i="9"/>
  <c r="AA135" i="9"/>
  <c r="AA134" i="9"/>
  <c r="AA133" i="9"/>
  <c r="AA132" i="9"/>
  <c r="AA131" i="9"/>
  <c r="AA130" i="9"/>
  <c r="AA129" i="9"/>
  <c r="AA128" i="9"/>
  <c r="AA127" i="9"/>
  <c r="AA126" i="9"/>
  <c r="AA125" i="9"/>
  <c r="AA124" i="9"/>
  <c r="AA123" i="9"/>
  <c r="AA122" i="9"/>
  <c r="AA121" i="9"/>
  <c r="AA120" i="9"/>
  <c r="AA119" i="9"/>
  <c r="AA118" i="9"/>
  <c r="AA117" i="9"/>
  <c r="AA116" i="9"/>
  <c r="AA115" i="9"/>
  <c r="AA114" i="9"/>
  <c r="AA113" i="9"/>
  <c r="AA112" i="9"/>
  <c r="AA111" i="9"/>
  <c r="AA110" i="9"/>
  <c r="AA109" i="9"/>
  <c r="AA108" i="9"/>
  <c r="AA107" i="9"/>
  <c r="AA106" i="9"/>
  <c r="AA105" i="9"/>
  <c r="AA104" i="9"/>
  <c r="AA103" i="9"/>
  <c r="AA102" i="9"/>
  <c r="AA101" i="9"/>
  <c r="AA100" i="9"/>
  <c r="AA99" i="9"/>
  <c r="AA98" i="9"/>
  <c r="AA97" i="9"/>
  <c r="AA96" i="9"/>
  <c r="AA95" i="9"/>
  <c r="AA94" i="9"/>
  <c r="AA93" i="9"/>
  <c r="AA92" i="9"/>
  <c r="AA91" i="9"/>
  <c r="AA90" i="9"/>
  <c r="AA89" i="9"/>
  <c r="AA88" i="9"/>
  <c r="AA87" i="9"/>
  <c r="AA86" i="9"/>
  <c r="AA85" i="9"/>
  <c r="AA84" i="9"/>
  <c r="AA83" i="9"/>
  <c r="AA82" i="9"/>
  <c r="AA81" i="9"/>
  <c r="AA80" i="9"/>
  <c r="AA79" i="9"/>
  <c r="AA78" i="9"/>
  <c r="AA77" i="9"/>
  <c r="AA76" i="9"/>
  <c r="AA75" i="9"/>
  <c r="AA74" i="9"/>
  <c r="AA73" i="9"/>
  <c r="AA72" i="9"/>
  <c r="AA71" i="9"/>
  <c r="AA70" i="9"/>
  <c r="AA69" i="9"/>
  <c r="AA68" i="9"/>
  <c r="AA67" i="9"/>
  <c r="AA66" i="9"/>
  <c r="AA65" i="9"/>
  <c r="AA64" i="9"/>
  <c r="AA63" i="9"/>
  <c r="AA62" i="9"/>
  <c r="AA61" i="9"/>
  <c r="AA60" i="9"/>
  <c r="AA59" i="9"/>
  <c r="AA58" i="9"/>
  <c r="AA57" i="9"/>
  <c r="AA56" i="9"/>
  <c r="AA55" i="9"/>
  <c r="AA54" i="9"/>
  <c r="AA53" i="9"/>
  <c r="AA52" i="9"/>
  <c r="AA51" i="9"/>
  <c r="AA50" i="9"/>
  <c r="AA49" i="9"/>
  <c r="AA48" i="9"/>
  <c r="AA47" i="9"/>
  <c r="AA46" i="9"/>
  <c r="AA45" i="9"/>
  <c r="AA44" i="9"/>
  <c r="AA43" i="9"/>
  <c r="AA42" i="9"/>
  <c r="AA41" i="9"/>
  <c r="AA40" i="9"/>
  <c r="AA39" i="9"/>
  <c r="AA38" i="9"/>
  <c r="AA37" i="9"/>
  <c r="AA36" i="9"/>
  <c r="AA35" i="9"/>
  <c r="AA34" i="9"/>
  <c r="AA33" i="9"/>
  <c r="AA32" i="9"/>
  <c r="AA31" i="9"/>
  <c r="AA30" i="9"/>
  <c r="AA29" i="9"/>
  <c r="AA28" i="9"/>
  <c r="AA27" i="9"/>
  <c r="AA26" i="9"/>
  <c r="AA25" i="9"/>
  <c r="AA24" i="9"/>
  <c r="AA23" i="9"/>
  <c r="AA22" i="9"/>
  <c r="AA21" i="9"/>
  <c r="AA20" i="9"/>
  <c r="AA19" i="9"/>
  <c r="AA18" i="9"/>
  <c r="AA17" i="9"/>
  <c r="AA16" i="9"/>
  <c r="AA15" i="9"/>
  <c r="AA14" i="9"/>
  <c r="AA13" i="9"/>
  <c r="AA12" i="9"/>
  <c r="AA11" i="9"/>
  <c r="AA10" i="9"/>
  <c r="AA9" i="9"/>
  <c r="AA8" i="9"/>
  <c r="AA7" i="9"/>
  <c r="AA6" i="9"/>
  <c r="AA5" i="9"/>
  <c r="AA4" i="9"/>
  <c r="AA3" i="9"/>
  <c r="Z202" i="9"/>
  <c r="Z201" i="9"/>
  <c r="Z200" i="9"/>
  <c r="Z199" i="9"/>
  <c r="Z198" i="9"/>
  <c r="Z197" i="9"/>
  <c r="Z196" i="9"/>
  <c r="Z195" i="9"/>
  <c r="Z194" i="9"/>
  <c r="Z193" i="9"/>
  <c r="Z192" i="9"/>
  <c r="Z191" i="9"/>
  <c r="Z190" i="9"/>
  <c r="Z189" i="9"/>
  <c r="Z188" i="9"/>
  <c r="Z187" i="9"/>
  <c r="Z186" i="9"/>
  <c r="Z185" i="9"/>
  <c r="Z184" i="9"/>
  <c r="Z183" i="9"/>
  <c r="Z182" i="9"/>
  <c r="Z181" i="9"/>
  <c r="Z180" i="9"/>
  <c r="Z179" i="9"/>
  <c r="Z178" i="9"/>
  <c r="Z177" i="9"/>
  <c r="Z176" i="9"/>
  <c r="Z175" i="9"/>
  <c r="Z174" i="9"/>
  <c r="Z173" i="9"/>
  <c r="Z172" i="9"/>
  <c r="Z171" i="9"/>
  <c r="Z170" i="9"/>
  <c r="Z169" i="9"/>
  <c r="Z168" i="9"/>
  <c r="Z167" i="9"/>
  <c r="Z166" i="9"/>
  <c r="Z165" i="9"/>
  <c r="Z164" i="9"/>
  <c r="Z163" i="9"/>
  <c r="Z162" i="9"/>
  <c r="Z161" i="9"/>
  <c r="Z160" i="9"/>
  <c r="Z159" i="9"/>
  <c r="Z158" i="9"/>
  <c r="Z157" i="9"/>
  <c r="Z156" i="9"/>
  <c r="Z155" i="9"/>
  <c r="Z154" i="9"/>
  <c r="Z153" i="9"/>
  <c r="Z152" i="9"/>
  <c r="Z151" i="9"/>
  <c r="Z150" i="9"/>
  <c r="Z149" i="9"/>
  <c r="Z148" i="9"/>
  <c r="Z147" i="9"/>
  <c r="Z146" i="9"/>
  <c r="Z145" i="9"/>
  <c r="Z144" i="9"/>
  <c r="Z143" i="9"/>
  <c r="Z142" i="9"/>
  <c r="Z141" i="9"/>
  <c r="Z140" i="9"/>
  <c r="Z139" i="9"/>
  <c r="Z138" i="9"/>
  <c r="Z137" i="9"/>
  <c r="Z136" i="9"/>
  <c r="Z135" i="9"/>
  <c r="Z134" i="9"/>
  <c r="Z133" i="9"/>
  <c r="Z132" i="9"/>
  <c r="Z131" i="9"/>
  <c r="Z130" i="9"/>
  <c r="Z129" i="9"/>
  <c r="Z128" i="9"/>
  <c r="Z127" i="9"/>
  <c r="Z126" i="9"/>
  <c r="Z125" i="9"/>
  <c r="Z124" i="9"/>
  <c r="Z123" i="9"/>
  <c r="Z122" i="9"/>
  <c r="Z121" i="9"/>
  <c r="Z120" i="9"/>
  <c r="Z119" i="9"/>
  <c r="Z118" i="9"/>
  <c r="Z117" i="9"/>
  <c r="Z116" i="9"/>
  <c r="Z115" i="9"/>
  <c r="Z114" i="9"/>
  <c r="Z113" i="9"/>
  <c r="Z112" i="9"/>
  <c r="Z111" i="9"/>
  <c r="Z110" i="9"/>
  <c r="Z109" i="9"/>
  <c r="Z108" i="9"/>
  <c r="Z107" i="9"/>
  <c r="Z106" i="9"/>
  <c r="Z105" i="9"/>
  <c r="Z104" i="9"/>
  <c r="Z103" i="9"/>
  <c r="Z102" i="9"/>
  <c r="Z101" i="9"/>
  <c r="Z100" i="9"/>
  <c r="Z99" i="9"/>
  <c r="Z98" i="9"/>
  <c r="Z97" i="9"/>
  <c r="Z96" i="9"/>
  <c r="Z95" i="9"/>
  <c r="Z94" i="9"/>
  <c r="Z93" i="9"/>
  <c r="Z92" i="9"/>
  <c r="Z91" i="9"/>
  <c r="Z90" i="9"/>
  <c r="Z89" i="9"/>
  <c r="Z88" i="9"/>
  <c r="Z87" i="9"/>
  <c r="Z86" i="9"/>
  <c r="Z85" i="9"/>
  <c r="Z84" i="9"/>
  <c r="Z83" i="9"/>
  <c r="Z82" i="9"/>
  <c r="Z81" i="9"/>
  <c r="Z80" i="9"/>
  <c r="Z79" i="9"/>
  <c r="Z78" i="9"/>
  <c r="Z77" i="9"/>
  <c r="Z76" i="9"/>
  <c r="Z75" i="9"/>
  <c r="Z74" i="9"/>
  <c r="Z73" i="9"/>
  <c r="Z72" i="9"/>
  <c r="Z71" i="9"/>
  <c r="Z70" i="9"/>
  <c r="Z69" i="9"/>
  <c r="Z68" i="9"/>
  <c r="Z67" i="9"/>
  <c r="Z66" i="9"/>
  <c r="Z65" i="9"/>
  <c r="Z64" i="9"/>
  <c r="Z63" i="9"/>
  <c r="Z62" i="9"/>
  <c r="Z61" i="9"/>
  <c r="Z60" i="9"/>
  <c r="Z59" i="9"/>
  <c r="Z58" i="9"/>
  <c r="Z57" i="9"/>
  <c r="Z56" i="9"/>
  <c r="Z55" i="9"/>
  <c r="Z54" i="9"/>
  <c r="Z53" i="9"/>
  <c r="Z52" i="9"/>
  <c r="Z51" i="9"/>
  <c r="Z50" i="9"/>
  <c r="Z49" i="9"/>
  <c r="Z48" i="9"/>
  <c r="Z47" i="9"/>
  <c r="Z46" i="9"/>
  <c r="Z45" i="9"/>
  <c r="Z44" i="9"/>
  <c r="Z43" i="9"/>
  <c r="Z42" i="9"/>
  <c r="Z41" i="9"/>
  <c r="Z40" i="9"/>
  <c r="Z39" i="9"/>
  <c r="Z38" i="9"/>
  <c r="Z37" i="9"/>
  <c r="Z36" i="9"/>
  <c r="Z35" i="9"/>
  <c r="Z34" i="9"/>
  <c r="Z33" i="9"/>
  <c r="Z32" i="9"/>
  <c r="Z31" i="9"/>
  <c r="Z30" i="9"/>
  <c r="Z29" i="9"/>
  <c r="Z28" i="9"/>
  <c r="Z27" i="9"/>
  <c r="Z26" i="9"/>
  <c r="Z25" i="9"/>
  <c r="Z24" i="9"/>
  <c r="Z23" i="9"/>
  <c r="Z22" i="9"/>
  <c r="Z21" i="9"/>
  <c r="Z20" i="9"/>
  <c r="Z19" i="9"/>
  <c r="Z18" i="9"/>
  <c r="Z17" i="9"/>
  <c r="Z16" i="9"/>
  <c r="Z15" i="9"/>
  <c r="Z14" i="9"/>
  <c r="Z13" i="9"/>
  <c r="Z12" i="9"/>
  <c r="Z11" i="9"/>
  <c r="Z10" i="9"/>
  <c r="Z9" i="9"/>
  <c r="Z8" i="9"/>
  <c r="Z7" i="9"/>
  <c r="Z6" i="9"/>
  <c r="Z5" i="9"/>
  <c r="Z4" i="9"/>
  <c r="Z3" i="9"/>
  <c r="Y202" i="9"/>
  <c r="Y201" i="9"/>
  <c r="Y200" i="9"/>
  <c r="Y199" i="9"/>
  <c r="Y198" i="9"/>
  <c r="Y197" i="9"/>
  <c r="Y196" i="9"/>
  <c r="Y195" i="9"/>
  <c r="Y194" i="9"/>
  <c r="Y193" i="9"/>
  <c r="Y192" i="9"/>
  <c r="Y191" i="9"/>
  <c r="Y190" i="9"/>
  <c r="Y189" i="9"/>
  <c r="Y188" i="9"/>
  <c r="Y187" i="9"/>
  <c r="Y186" i="9"/>
  <c r="Y185" i="9"/>
  <c r="Y184" i="9"/>
  <c r="Y183" i="9"/>
  <c r="Y182" i="9"/>
  <c r="Y181" i="9"/>
  <c r="Y180" i="9"/>
  <c r="Y179" i="9"/>
  <c r="Y178" i="9"/>
  <c r="Y177" i="9"/>
  <c r="Y176" i="9"/>
  <c r="Y175" i="9"/>
  <c r="Y174" i="9"/>
  <c r="Y173" i="9"/>
  <c r="Y172" i="9"/>
  <c r="Y171" i="9"/>
  <c r="Y170" i="9"/>
  <c r="Y169" i="9"/>
  <c r="Y168" i="9"/>
  <c r="Y167" i="9"/>
  <c r="Y166" i="9"/>
  <c r="Y165" i="9"/>
  <c r="Y164" i="9"/>
  <c r="Y163" i="9"/>
  <c r="Y162" i="9"/>
  <c r="Y161" i="9"/>
  <c r="Y160" i="9"/>
  <c r="Y159" i="9"/>
  <c r="Y158" i="9"/>
  <c r="Y157" i="9"/>
  <c r="Y156" i="9"/>
  <c r="Y155" i="9"/>
  <c r="Y154" i="9"/>
  <c r="Y153" i="9"/>
  <c r="Y152" i="9"/>
  <c r="Y151" i="9"/>
  <c r="Y150" i="9"/>
  <c r="Y149" i="9"/>
  <c r="Y148" i="9"/>
  <c r="Y147" i="9"/>
  <c r="Y146" i="9"/>
  <c r="Y145" i="9"/>
  <c r="Y144" i="9"/>
  <c r="Y143" i="9"/>
  <c r="Y142" i="9"/>
  <c r="Y141" i="9"/>
  <c r="Y140" i="9"/>
  <c r="Y139" i="9"/>
  <c r="Y138" i="9"/>
  <c r="Y137" i="9"/>
  <c r="Y136" i="9"/>
  <c r="Y135" i="9"/>
  <c r="Y134" i="9"/>
  <c r="Y133" i="9"/>
  <c r="Y132" i="9"/>
  <c r="Y131" i="9"/>
  <c r="Y130" i="9"/>
  <c r="Y129" i="9"/>
  <c r="Y128" i="9"/>
  <c r="Y127" i="9"/>
  <c r="Y126" i="9"/>
  <c r="Y125" i="9"/>
  <c r="Y124" i="9"/>
  <c r="Y123" i="9"/>
  <c r="Y122" i="9"/>
  <c r="Y121" i="9"/>
  <c r="Y120" i="9"/>
  <c r="Y119" i="9"/>
  <c r="Y118" i="9"/>
  <c r="Y117" i="9"/>
  <c r="Y116" i="9"/>
  <c r="Y115" i="9"/>
  <c r="Y114" i="9"/>
  <c r="Y113" i="9"/>
  <c r="Y112" i="9"/>
  <c r="Y111" i="9"/>
  <c r="Y110" i="9"/>
  <c r="Y109" i="9"/>
  <c r="Y108" i="9"/>
  <c r="Y107" i="9"/>
  <c r="Y106" i="9"/>
  <c r="Y105" i="9"/>
  <c r="Y104" i="9"/>
  <c r="Y103" i="9"/>
  <c r="Y102" i="9"/>
  <c r="Y101" i="9"/>
  <c r="Y100" i="9"/>
  <c r="Y99" i="9"/>
  <c r="Y98" i="9"/>
  <c r="Y97" i="9"/>
  <c r="Y96" i="9"/>
  <c r="Y95" i="9"/>
  <c r="Y94" i="9"/>
  <c r="Y93" i="9"/>
  <c r="Y92" i="9"/>
  <c r="Y91" i="9"/>
  <c r="Y90" i="9"/>
  <c r="Y89" i="9"/>
  <c r="Y88" i="9"/>
  <c r="Y87" i="9"/>
  <c r="Y86" i="9"/>
  <c r="Y85" i="9"/>
  <c r="Y84" i="9"/>
  <c r="Y83" i="9"/>
  <c r="Y82" i="9"/>
  <c r="Y81" i="9"/>
  <c r="Y80" i="9"/>
  <c r="Y79" i="9"/>
  <c r="Y78" i="9"/>
  <c r="Y77" i="9"/>
  <c r="Y76" i="9"/>
  <c r="Y75" i="9"/>
  <c r="Y74" i="9"/>
  <c r="Y73" i="9"/>
  <c r="Y72" i="9"/>
  <c r="Y71" i="9"/>
  <c r="Y70" i="9"/>
  <c r="Y69" i="9"/>
  <c r="Y68" i="9"/>
  <c r="Y67" i="9"/>
  <c r="Y66" i="9"/>
  <c r="Y65" i="9"/>
  <c r="Y64" i="9"/>
  <c r="Y63" i="9"/>
  <c r="Y62" i="9"/>
  <c r="Y61" i="9"/>
  <c r="Y60" i="9"/>
  <c r="Y59" i="9"/>
  <c r="Y58" i="9"/>
  <c r="Y57" i="9"/>
  <c r="Y56" i="9"/>
  <c r="Y55" i="9"/>
  <c r="Y54" i="9"/>
  <c r="Y53" i="9"/>
  <c r="Y52" i="9"/>
  <c r="Y51" i="9"/>
  <c r="Y50" i="9"/>
  <c r="Y49" i="9"/>
  <c r="Y48" i="9"/>
  <c r="Y47" i="9"/>
  <c r="Y46" i="9"/>
  <c r="Y45" i="9"/>
  <c r="Y44" i="9"/>
  <c r="Y43" i="9"/>
  <c r="Y42" i="9"/>
  <c r="Y41" i="9"/>
  <c r="Y40" i="9"/>
  <c r="Y39" i="9"/>
  <c r="Y38" i="9"/>
  <c r="Y37" i="9"/>
  <c r="Y36" i="9"/>
  <c r="Y35" i="9"/>
  <c r="Y34" i="9"/>
  <c r="Y33" i="9"/>
  <c r="Y32" i="9"/>
  <c r="Y31" i="9"/>
  <c r="Y30" i="9"/>
  <c r="Y29" i="9"/>
  <c r="Y28" i="9"/>
  <c r="Y27" i="9"/>
  <c r="Y26" i="9"/>
  <c r="Y25" i="9"/>
  <c r="Y24" i="9"/>
  <c r="Y23" i="9"/>
  <c r="Y22" i="9"/>
  <c r="Y21" i="9"/>
  <c r="Y20" i="9"/>
  <c r="Y19" i="9"/>
  <c r="Y18" i="9"/>
  <c r="Y17" i="9"/>
  <c r="Y16" i="9"/>
  <c r="Y15" i="9"/>
  <c r="Y14" i="9"/>
  <c r="Y13" i="9"/>
  <c r="Y12" i="9"/>
  <c r="Y11" i="9"/>
  <c r="Y10" i="9"/>
  <c r="Y9" i="9"/>
  <c r="Y8" i="9"/>
  <c r="Y7" i="9"/>
  <c r="Y6" i="9"/>
  <c r="Y5" i="9"/>
  <c r="Y4" i="9"/>
  <c r="Y3" i="9"/>
  <c r="X202" i="9"/>
  <c r="X201" i="9"/>
  <c r="X200" i="9"/>
  <c r="X199" i="9"/>
  <c r="X198" i="9"/>
  <c r="X197" i="9"/>
  <c r="X196" i="9"/>
  <c r="X195" i="9"/>
  <c r="X194" i="9"/>
  <c r="X193" i="9"/>
  <c r="X192" i="9"/>
  <c r="X191" i="9"/>
  <c r="X190" i="9"/>
  <c r="X189" i="9"/>
  <c r="X188" i="9"/>
  <c r="X187" i="9"/>
  <c r="X186" i="9"/>
  <c r="X185" i="9"/>
  <c r="X184" i="9"/>
  <c r="X183" i="9"/>
  <c r="X182" i="9"/>
  <c r="X181" i="9"/>
  <c r="X180" i="9"/>
  <c r="X179" i="9"/>
  <c r="X178" i="9"/>
  <c r="X177" i="9"/>
  <c r="X176" i="9"/>
  <c r="X175" i="9"/>
  <c r="X174" i="9"/>
  <c r="X173" i="9"/>
  <c r="X172" i="9"/>
  <c r="X171" i="9"/>
  <c r="X170" i="9"/>
  <c r="X169" i="9"/>
  <c r="X168" i="9"/>
  <c r="X167" i="9"/>
  <c r="X166" i="9"/>
  <c r="X165" i="9"/>
  <c r="X164" i="9"/>
  <c r="X163" i="9"/>
  <c r="X162" i="9"/>
  <c r="X161" i="9"/>
  <c r="X160" i="9"/>
  <c r="X159" i="9"/>
  <c r="X158" i="9"/>
  <c r="X157" i="9"/>
  <c r="X156" i="9"/>
  <c r="X155" i="9"/>
  <c r="X154" i="9"/>
  <c r="X153" i="9"/>
  <c r="X152" i="9"/>
  <c r="X151" i="9"/>
  <c r="X150" i="9"/>
  <c r="X149" i="9"/>
  <c r="X148" i="9"/>
  <c r="X147" i="9"/>
  <c r="X146" i="9"/>
  <c r="X145" i="9"/>
  <c r="X144" i="9"/>
  <c r="X143" i="9"/>
  <c r="X142" i="9"/>
  <c r="X141" i="9"/>
  <c r="X140" i="9"/>
  <c r="X139" i="9"/>
  <c r="X138" i="9"/>
  <c r="X137" i="9"/>
  <c r="X136" i="9"/>
  <c r="X135" i="9"/>
  <c r="X134" i="9"/>
  <c r="X133" i="9"/>
  <c r="X132" i="9"/>
  <c r="X131" i="9"/>
  <c r="X130" i="9"/>
  <c r="X129" i="9"/>
  <c r="X128" i="9"/>
  <c r="X127" i="9"/>
  <c r="X126" i="9"/>
  <c r="X125" i="9"/>
  <c r="X124" i="9"/>
  <c r="X123" i="9"/>
  <c r="X122" i="9"/>
  <c r="X121" i="9"/>
  <c r="X120" i="9"/>
  <c r="X119" i="9"/>
  <c r="X118" i="9"/>
  <c r="X117" i="9"/>
  <c r="X116" i="9"/>
  <c r="X115" i="9"/>
  <c r="X114" i="9"/>
  <c r="X113" i="9"/>
  <c r="X112" i="9"/>
  <c r="X111" i="9"/>
  <c r="X110" i="9"/>
  <c r="X109" i="9"/>
  <c r="X108" i="9"/>
  <c r="X107" i="9"/>
  <c r="X106" i="9"/>
  <c r="X105" i="9"/>
  <c r="X104" i="9"/>
  <c r="X103" i="9"/>
  <c r="X102" i="9"/>
  <c r="X101" i="9"/>
  <c r="X100" i="9"/>
  <c r="X99" i="9"/>
  <c r="X98" i="9"/>
  <c r="X97" i="9"/>
  <c r="X96" i="9"/>
  <c r="X95" i="9"/>
  <c r="X94" i="9"/>
  <c r="X93" i="9"/>
  <c r="X92" i="9"/>
  <c r="X91" i="9"/>
  <c r="X90" i="9"/>
  <c r="X89" i="9"/>
  <c r="X88" i="9"/>
  <c r="X87" i="9"/>
  <c r="X86" i="9"/>
  <c r="X85" i="9"/>
  <c r="X84" i="9"/>
  <c r="X83" i="9"/>
  <c r="X82" i="9"/>
  <c r="X81" i="9"/>
  <c r="X80" i="9"/>
  <c r="X79" i="9"/>
  <c r="X78" i="9"/>
  <c r="X77" i="9"/>
  <c r="X76" i="9"/>
  <c r="X75" i="9"/>
  <c r="X74" i="9"/>
  <c r="X73" i="9"/>
  <c r="X72" i="9"/>
  <c r="X71" i="9"/>
  <c r="X70" i="9"/>
  <c r="X69" i="9"/>
  <c r="X68" i="9"/>
  <c r="X67" i="9"/>
  <c r="X66" i="9"/>
  <c r="X65" i="9"/>
  <c r="X64" i="9"/>
  <c r="X63" i="9"/>
  <c r="X62" i="9"/>
  <c r="X61" i="9"/>
  <c r="X60" i="9"/>
  <c r="X59" i="9"/>
  <c r="X58" i="9"/>
  <c r="X57" i="9"/>
  <c r="X56" i="9"/>
  <c r="X55" i="9"/>
  <c r="X54" i="9"/>
  <c r="X53" i="9"/>
  <c r="X52" i="9"/>
  <c r="X51" i="9"/>
  <c r="X50" i="9"/>
  <c r="X49" i="9"/>
  <c r="X48" i="9"/>
  <c r="X47" i="9"/>
  <c r="X46" i="9"/>
  <c r="X45" i="9"/>
  <c r="X44" i="9"/>
  <c r="X43" i="9"/>
  <c r="X42" i="9"/>
  <c r="X41" i="9"/>
  <c r="X40" i="9"/>
  <c r="X39" i="9"/>
  <c r="X38" i="9"/>
  <c r="X37" i="9"/>
  <c r="X36" i="9"/>
  <c r="X35" i="9"/>
  <c r="X34" i="9"/>
  <c r="X33" i="9"/>
  <c r="X32" i="9"/>
  <c r="X31" i="9"/>
  <c r="X30" i="9"/>
  <c r="X29" i="9"/>
  <c r="X28" i="9"/>
  <c r="X27" i="9"/>
  <c r="X26" i="9"/>
  <c r="X25" i="9"/>
  <c r="X24" i="9"/>
  <c r="X23" i="9"/>
  <c r="X22" i="9"/>
  <c r="X21" i="9"/>
  <c r="X20" i="9"/>
  <c r="X19" i="9"/>
  <c r="X18" i="9"/>
  <c r="X17" i="9"/>
  <c r="X16" i="9"/>
  <c r="X15" i="9"/>
  <c r="X14" i="9"/>
  <c r="X13" i="9"/>
  <c r="X12" i="9"/>
  <c r="X11" i="9"/>
  <c r="X10" i="9"/>
  <c r="X9" i="9"/>
  <c r="X8" i="9"/>
  <c r="X7" i="9"/>
  <c r="X6" i="9"/>
  <c r="X5" i="9"/>
  <c r="X4" i="9"/>
  <c r="X3" i="9"/>
  <c r="W202" i="9"/>
  <c r="W201" i="9"/>
  <c r="W200" i="9"/>
  <c r="W199" i="9"/>
  <c r="W198" i="9"/>
  <c r="W197" i="9"/>
  <c r="W196" i="9"/>
  <c r="W195" i="9"/>
  <c r="W194" i="9"/>
  <c r="W193" i="9"/>
  <c r="W192" i="9"/>
  <c r="W191" i="9"/>
  <c r="W190" i="9"/>
  <c r="W189" i="9"/>
  <c r="W188" i="9"/>
  <c r="W187" i="9"/>
  <c r="W186" i="9"/>
  <c r="W185" i="9"/>
  <c r="W184" i="9"/>
  <c r="W183" i="9"/>
  <c r="W182" i="9"/>
  <c r="W181" i="9"/>
  <c r="W180" i="9"/>
  <c r="W179" i="9"/>
  <c r="W178" i="9"/>
  <c r="W177" i="9"/>
  <c r="W176" i="9"/>
  <c r="W175" i="9"/>
  <c r="W174" i="9"/>
  <c r="W173" i="9"/>
  <c r="W172" i="9"/>
  <c r="W171" i="9"/>
  <c r="W170" i="9"/>
  <c r="W169" i="9"/>
  <c r="W168" i="9"/>
  <c r="W167" i="9"/>
  <c r="W166" i="9"/>
  <c r="W165" i="9"/>
  <c r="W164" i="9"/>
  <c r="W163" i="9"/>
  <c r="W162" i="9"/>
  <c r="W161" i="9"/>
  <c r="W160" i="9"/>
  <c r="W159" i="9"/>
  <c r="W158" i="9"/>
  <c r="W157" i="9"/>
  <c r="W156" i="9"/>
  <c r="W155" i="9"/>
  <c r="W154" i="9"/>
  <c r="W153" i="9"/>
  <c r="W152" i="9"/>
  <c r="W151" i="9"/>
  <c r="W150" i="9"/>
  <c r="W149" i="9"/>
  <c r="W148" i="9"/>
  <c r="W147" i="9"/>
  <c r="W146" i="9"/>
  <c r="W145" i="9"/>
  <c r="W144" i="9"/>
  <c r="W143" i="9"/>
  <c r="W142" i="9"/>
  <c r="W141" i="9"/>
  <c r="W140" i="9"/>
  <c r="W139" i="9"/>
  <c r="W138" i="9"/>
  <c r="W137" i="9"/>
  <c r="W136" i="9"/>
  <c r="W135" i="9"/>
  <c r="W134" i="9"/>
  <c r="W133" i="9"/>
  <c r="W132" i="9"/>
  <c r="W131" i="9"/>
  <c r="W130" i="9"/>
  <c r="W129" i="9"/>
  <c r="W128" i="9"/>
  <c r="W127" i="9"/>
  <c r="W126" i="9"/>
  <c r="W125" i="9"/>
  <c r="W124" i="9"/>
  <c r="W123" i="9"/>
  <c r="W122" i="9"/>
  <c r="W121" i="9"/>
  <c r="W120" i="9"/>
  <c r="W119" i="9"/>
  <c r="W118" i="9"/>
  <c r="W117" i="9"/>
  <c r="W116" i="9"/>
  <c r="W115" i="9"/>
  <c r="W114" i="9"/>
  <c r="W113" i="9"/>
  <c r="W112" i="9"/>
  <c r="W111" i="9"/>
  <c r="W110" i="9"/>
  <c r="W109" i="9"/>
  <c r="W108" i="9"/>
  <c r="W107" i="9"/>
  <c r="W106" i="9"/>
  <c r="W105" i="9"/>
  <c r="W104" i="9"/>
  <c r="W103" i="9"/>
  <c r="W102" i="9"/>
  <c r="W101" i="9"/>
  <c r="W100" i="9"/>
  <c r="W99" i="9"/>
  <c r="W98" i="9"/>
  <c r="W97" i="9"/>
  <c r="W96" i="9"/>
  <c r="W95" i="9"/>
  <c r="W94" i="9"/>
  <c r="W93" i="9"/>
  <c r="W92" i="9"/>
  <c r="W91" i="9"/>
  <c r="W90" i="9"/>
  <c r="W89" i="9"/>
  <c r="W88" i="9"/>
  <c r="W87" i="9"/>
  <c r="W86" i="9"/>
  <c r="W85" i="9"/>
  <c r="W84" i="9"/>
  <c r="W83" i="9"/>
  <c r="W82" i="9"/>
  <c r="W81" i="9"/>
  <c r="W80" i="9"/>
  <c r="W79" i="9"/>
  <c r="W78" i="9"/>
  <c r="W77" i="9"/>
  <c r="W76" i="9"/>
  <c r="W75" i="9"/>
  <c r="W74" i="9"/>
  <c r="W73" i="9"/>
  <c r="W72" i="9"/>
  <c r="W71" i="9"/>
  <c r="W70" i="9"/>
  <c r="W69" i="9"/>
  <c r="W68" i="9"/>
  <c r="W67" i="9"/>
  <c r="W66" i="9"/>
  <c r="W65" i="9"/>
  <c r="W64" i="9"/>
  <c r="W63" i="9"/>
  <c r="W62" i="9"/>
  <c r="W61" i="9"/>
  <c r="W60" i="9"/>
  <c r="W59" i="9"/>
  <c r="W58" i="9"/>
  <c r="W57" i="9"/>
  <c r="W56" i="9"/>
  <c r="W55" i="9"/>
  <c r="W54" i="9"/>
  <c r="W53" i="9"/>
  <c r="W52" i="9"/>
  <c r="W51" i="9"/>
  <c r="W50" i="9"/>
  <c r="W49" i="9"/>
  <c r="W48" i="9"/>
  <c r="W47" i="9"/>
  <c r="W46" i="9"/>
  <c r="W45" i="9"/>
  <c r="W44" i="9"/>
  <c r="W43" i="9"/>
  <c r="W42" i="9"/>
  <c r="W41" i="9"/>
  <c r="W40" i="9"/>
  <c r="W39" i="9"/>
  <c r="W38" i="9"/>
  <c r="W37" i="9"/>
  <c r="W36" i="9"/>
  <c r="W35" i="9"/>
  <c r="W34" i="9"/>
  <c r="W33" i="9"/>
  <c r="W32" i="9"/>
  <c r="W31" i="9"/>
  <c r="W30" i="9"/>
  <c r="W29" i="9"/>
  <c r="W28" i="9"/>
  <c r="W27" i="9"/>
  <c r="W26" i="9"/>
  <c r="W25" i="9"/>
  <c r="W24" i="9"/>
  <c r="W23" i="9"/>
  <c r="W22" i="9"/>
  <c r="W21" i="9"/>
  <c r="W20" i="9"/>
  <c r="W19" i="9"/>
  <c r="W18" i="9"/>
  <c r="W17" i="9"/>
  <c r="W16" i="9"/>
  <c r="W15" i="9"/>
  <c r="W14" i="9"/>
  <c r="W13" i="9"/>
  <c r="W12" i="9"/>
  <c r="W11" i="9"/>
  <c r="W10" i="9"/>
  <c r="W9" i="9"/>
  <c r="W8" i="9"/>
  <c r="W7" i="9"/>
  <c r="W6" i="9"/>
  <c r="W5" i="9"/>
  <c r="W4" i="9"/>
  <c r="W3" i="9"/>
  <c r="V202" i="9"/>
  <c r="V201" i="9"/>
  <c r="V200" i="9"/>
  <c r="V199" i="9"/>
  <c r="V198" i="9"/>
  <c r="V197" i="9"/>
  <c r="V196" i="9"/>
  <c r="V195" i="9"/>
  <c r="V194" i="9"/>
  <c r="V193" i="9"/>
  <c r="V192" i="9"/>
  <c r="V191" i="9"/>
  <c r="V190" i="9"/>
  <c r="V189" i="9"/>
  <c r="V188" i="9"/>
  <c r="V187" i="9"/>
  <c r="V186" i="9"/>
  <c r="V185" i="9"/>
  <c r="V184" i="9"/>
  <c r="V183" i="9"/>
  <c r="V182" i="9"/>
  <c r="V181" i="9"/>
  <c r="V180" i="9"/>
  <c r="V179" i="9"/>
  <c r="V178" i="9"/>
  <c r="V177" i="9"/>
  <c r="V176" i="9"/>
  <c r="V175" i="9"/>
  <c r="V174" i="9"/>
  <c r="V173" i="9"/>
  <c r="V172" i="9"/>
  <c r="V171" i="9"/>
  <c r="V170" i="9"/>
  <c r="V169" i="9"/>
  <c r="V168" i="9"/>
  <c r="V167" i="9"/>
  <c r="V166" i="9"/>
  <c r="V165" i="9"/>
  <c r="V164" i="9"/>
  <c r="V163" i="9"/>
  <c r="V162" i="9"/>
  <c r="V161" i="9"/>
  <c r="V160" i="9"/>
  <c r="V159" i="9"/>
  <c r="V158" i="9"/>
  <c r="V157" i="9"/>
  <c r="V156" i="9"/>
  <c r="V155" i="9"/>
  <c r="V154" i="9"/>
  <c r="V153" i="9"/>
  <c r="V152" i="9"/>
  <c r="V151" i="9"/>
  <c r="V150" i="9"/>
  <c r="V149" i="9"/>
  <c r="V148" i="9"/>
  <c r="V147" i="9"/>
  <c r="V146" i="9"/>
  <c r="V145" i="9"/>
  <c r="V144" i="9"/>
  <c r="V143" i="9"/>
  <c r="V142" i="9"/>
  <c r="V141" i="9"/>
  <c r="V140" i="9"/>
  <c r="V139" i="9"/>
  <c r="V138" i="9"/>
  <c r="V137" i="9"/>
  <c r="V136" i="9"/>
  <c r="V135" i="9"/>
  <c r="V134" i="9"/>
  <c r="V133" i="9"/>
  <c r="V132" i="9"/>
  <c r="V131" i="9"/>
  <c r="V130" i="9"/>
  <c r="V129" i="9"/>
  <c r="V128" i="9"/>
  <c r="V127" i="9"/>
  <c r="V126" i="9"/>
  <c r="V125" i="9"/>
  <c r="V124" i="9"/>
  <c r="V123" i="9"/>
  <c r="V122" i="9"/>
  <c r="V121" i="9"/>
  <c r="V120" i="9"/>
  <c r="V119" i="9"/>
  <c r="V118" i="9"/>
  <c r="V117" i="9"/>
  <c r="V116" i="9"/>
  <c r="V115" i="9"/>
  <c r="V114" i="9"/>
  <c r="V113" i="9"/>
  <c r="V112" i="9"/>
  <c r="V111" i="9"/>
  <c r="V110" i="9"/>
  <c r="V109" i="9"/>
  <c r="V108" i="9"/>
  <c r="V107" i="9"/>
  <c r="V106" i="9"/>
  <c r="V105" i="9"/>
  <c r="V104" i="9"/>
  <c r="V103" i="9"/>
  <c r="V102" i="9"/>
  <c r="V101" i="9"/>
  <c r="V100" i="9"/>
  <c r="V99" i="9"/>
  <c r="V98" i="9"/>
  <c r="V97" i="9"/>
  <c r="V96" i="9"/>
  <c r="V95" i="9"/>
  <c r="V94" i="9"/>
  <c r="V93" i="9"/>
  <c r="V92" i="9"/>
  <c r="V91" i="9"/>
  <c r="V90" i="9"/>
  <c r="V89" i="9"/>
  <c r="V88" i="9"/>
  <c r="V87" i="9"/>
  <c r="V86" i="9"/>
  <c r="V85" i="9"/>
  <c r="V84" i="9"/>
  <c r="V83" i="9"/>
  <c r="V82" i="9"/>
  <c r="V81" i="9"/>
  <c r="V80" i="9"/>
  <c r="V79" i="9"/>
  <c r="V78" i="9"/>
  <c r="V77" i="9"/>
  <c r="V76" i="9"/>
  <c r="V75" i="9"/>
  <c r="V74" i="9"/>
  <c r="V73" i="9"/>
  <c r="V72" i="9"/>
  <c r="V71" i="9"/>
  <c r="V70" i="9"/>
  <c r="V69" i="9"/>
  <c r="V68" i="9"/>
  <c r="V67" i="9"/>
  <c r="V66" i="9"/>
  <c r="V65" i="9"/>
  <c r="V64" i="9"/>
  <c r="V63" i="9"/>
  <c r="V62" i="9"/>
  <c r="V61" i="9"/>
  <c r="V60" i="9"/>
  <c r="V59" i="9"/>
  <c r="V58" i="9"/>
  <c r="V57" i="9"/>
  <c r="V56" i="9"/>
  <c r="V55" i="9"/>
  <c r="V54" i="9"/>
  <c r="V53" i="9"/>
  <c r="V52" i="9"/>
  <c r="V51" i="9"/>
  <c r="V50" i="9"/>
  <c r="V49" i="9"/>
  <c r="V48" i="9"/>
  <c r="V47" i="9"/>
  <c r="V46" i="9"/>
  <c r="V45" i="9"/>
  <c r="V44" i="9"/>
  <c r="V43" i="9"/>
  <c r="V42" i="9"/>
  <c r="V41" i="9"/>
  <c r="V40" i="9"/>
  <c r="V39" i="9"/>
  <c r="V38" i="9"/>
  <c r="V37" i="9"/>
  <c r="V36" i="9"/>
  <c r="V35" i="9"/>
  <c r="V34" i="9"/>
  <c r="V33" i="9"/>
  <c r="V32" i="9"/>
  <c r="V31" i="9"/>
  <c r="V30" i="9"/>
  <c r="V29" i="9"/>
  <c r="V28" i="9"/>
  <c r="V27" i="9"/>
  <c r="V26" i="9"/>
  <c r="V25" i="9"/>
  <c r="V24" i="9"/>
  <c r="V23" i="9"/>
  <c r="V22" i="9"/>
  <c r="V21" i="9"/>
  <c r="V20" i="9"/>
  <c r="V19" i="9"/>
  <c r="V18" i="9"/>
  <c r="V17" i="9"/>
  <c r="V16" i="9"/>
  <c r="V15" i="9"/>
  <c r="V14" i="9"/>
  <c r="V13" i="9"/>
  <c r="V12" i="9"/>
  <c r="V11" i="9"/>
  <c r="V10" i="9"/>
  <c r="V9" i="9"/>
  <c r="V8" i="9"/>
  <c r="V7" i="9"/>
  <c r="V6" i="9"/>
  <c r="V5" i="9"/>
  <c r="V4" i="9"/>
  <c r="V3" i="9"/>
  <c r="U202" i="9"/>
  <c r="U201" i="9"/>
  <c r="U200" i="9"/>
  <c r="U199" i="9"/>
  <c r="U198" i="9"/>
  <c r="U197" i="9"/>
  <c r="U196" i="9"/>
  <c r="U195" i="9"/>
  <c r="U194" i="9"/>
  <c r="U193" i="9"/>
  <c r="U192" i="9"/>
  <c r="U191" i="9"/>
  <c r="U190" i="9"/>
  <c r="U189" i="9"/>
  <c r="U188" i="9"/>
  <c r="U187" i="9"/>
  <c r="U186" i="9"/>
  <c r="U185" i="9"/>
  <c r="U184" i="9"/>
  <c r="U183" i="9"/>
  <c r="U182" i="9"/>
  <c r="U181" i="9"/>
  <c r="U180" i="9"/>
  <c r="U179" i="9"/>
  <c r="U178" i="9"/>
  <c r="U177" i="9"/>
  <c r="U176" i="9"/>
  <c r="U175" i="9"/>
  <c r="U174" i="9"/>
  <c r="U173" i="9"/>
  <c r="U172" i="9"/>
  <c r="U171" i="9"/>
  <c r="U170" i="9"/>
  <c r="U169" i="9"/>
  <c r="U168" i="9"/>
  <c r="U167" i="9"/>
  <c r="U166" i="9"/>
  <c r="U165" i="9"/>
  <c r="U164" i="9"/>
  <c r="U163" i="9"/>
  <c r="U162" i="9"/>
  <c r="U161" i="9"/>
  <c r="U160" i="9"/>
  <c r="U159" i="9"/>
  <c r="U158" i="9"/>
  <c r="U157" i="9"/>
  <c r="U156" i="9"/>
  <c r="U155" i="9"/>
  <c r="U154" i="9"/>
  <c r="U153" i="9"/>
  <c r="U152" i="9"/>
  <c r="U151" i="9"/>
  <c r="U150" i="9"/>
  <c r="U149" i="9"/>
  <c r="U148" i="9"/>
  <c r="U147" i="9"/>
  <c r="U146" i="9"/>
  <c r="U145" i="9"/>
  <c r="U144" i="9"/>
  <c r="U143" i="9"/>
  <c r="U142" i="9"/>
  <c r="U141" i="9"/>
  <c r="U140" i="9"/>
  <c r="U139" i="9"/>
  <c r="U138" i="9"/>
  <c r="U137" i="9"/>
  <c r="U136" i="9"/>
  <c r="U135" i="9"/>
  <c r="U134" i="9"/>
  <c r="U133" i="9"/>
  <c r="U132" i="9"/>
  <c r="U131" i="9"/>
  <c r="U130" i="9"/>
  <c r="U129" i="9"/>
  <c r="U128" i="9"/>
  <c r="U127" i="9"/>
  <c r="U126" i="9"/>
  <c r="U125" i="9"/>
  <c r="U124" i="9"/>
  <c r="U123" i="9"/>
  <c r="U122" i="9"/>
  <c r="U121" i="9"/>
  <c r="U120" i="9"/>
  <c r="U119" i="9"/>
  <c r="U118" i="9"/>
  <c r="U117" i="9"/>
  <c r="U116" i="9"/>
  <c r="U115" i="9"/>
  <c r="U114" i="9"/>
  <c r="U113" i="9"/>
  <c r="U112" i="9"/>
  <c r="U111" i="9"/>
  <c r="U110" i="9"/>
  <c r="U109" i="9"/>
  <c r="U108" i="9"/>
  <c r="U107" i="9"/>
  <c r="U106" i="9"/>
  <c r="U105" i="9"/>
  <c r="U104" i="9"/>
  <c r="U103" i="9"/>
  <c r="U102" i="9"/>
  <c r="U101" i="9"/>
  <c r="U100" i="9"/>
  <c r="U99" i="9"/>
  <c r="U98" i="9"/>
  <c r="U97" i="9"/>
  <c r="U96" i="9"/>
  <c r="U95" i="9"/>
  <c r="U94" i="9"/>
  <c r="U93" i="9"/>
  <c r="U92" i="9"/>
  <c r="U91" i="9"/>
  <c r="U90" i="9"/>
  <c r="U89" i="9"/>
  <c r="U88" i="9"/>
  <c r="U87" i="9"/>
  <c r="U86" i="9"/>
  <c r="U85" i="9"/>
  <c r="U84" i="9"/>
  <c r="U83" i="9"/>
  <c r="U82" i="9"/>
  <c r="U81" i="9"/>
  <c r="U80" i="9"/>
  <c r="U79" i="9"/>
  <c r="U78" i="9"/>
  <c r="U77" i="9"/>
  <c r="U76" i="9"/>
  <c r="U75" i="9"/>
  <c r="U74" i="9"/>
  <c r="U73" i="9"/>
  <c r="U72" i="9"/>
  <c r="U71" i="9"/>
  <c r="U70" i="9"/>
  <c r="U69" i="9"/>
  <c r="U68" i="9"/>
  <c r="U67" i="9"/>
  <c r="U66" i="9"/>
  <c r="U65" i="9"/>
  <c r="U64" i="9"/>
  <c r="U63" i="9"/>
  <c r="U62" i="9"/>
  <c r="U61" i="9"/>
  <c r="U60" i="9"/>
  <c r="U59" i="9"/>
  <c r="U58" i="9"/>
  <c r="U57" i="9"/>
  <c r="U56" i="9"/>
  <c r="U55" i="9"/>
  <c r="U54" i="9"/>
  <c r="U53" i="9"/>
  <c r="U52" i="9"/>
  <c r="U51" i="9"/>
  <c r="U50" i="9"/>
  <c r="U49" i="9"/>
  <c r="U48" i="9"/>
  <c r="U47" i="9"/>
  <c r="U46" i="9"/>
  <c r="U45" i="9"/>
  <c r="U44" i="9"/>
  <c r="U43" i="9"/>
  <c r="U42" i="9"/>
  <c r="U41" i="9"/>
  <c r="U40" i="9"/>
  <c r="U39" i="9"/>
  <c r="U38" i="9"/>
  <c r="U37" i="9"/>
  <c r="U36" i="9"/>
  <c r="U35" i="9"/>
  <c r="U34" i="9"/>
  <c r="U33" i="9"/>
  <c r="U32" i="9"/>
  <c r="U31" i="9"/>
  <c r="U30" i="9"/>
  <c r="U29" i="9"/>
  <c r="U28" i="9"/>
  <c r="U27" i="9"/>
  <c r="U26" i="9"/>
  <c r="U25" i="9"/>
  <c r="U24" i="9"/>
  <c r="U23" i="9"/>
  <c r="U22" i="9"/>
  <c r="U21" i="9"/>
  <c r="U20" i="9"/>
  <c r="U19" i="9"/>
  <c r="U18" i="9"/>
  <c r="U17" i="9"/>
  <c r="U16" i="9"/>
  <c r="U15" i="9"/>
  <c r="U14" i="9"/>
  <c r="U13" i="9"/>
  <c r="U12" i="9"/>
  <c r="U11" i="9"/>
  <c r="U10" i="9"/>
  <c r="U9" i="9"/>
  <c r="U8" i="9"/>
  <c r="U7" i="9"/>
  <c r="U6" i="9"/>
  <c r="U5" i="9"/>
  <c r="U4" i="9"/>
  <c r="U3" i="9"/>
  <c r="T202" i="9"/>
  <c r="T201" i="9"/>
  <c r="T200" i="9"/>
  <c r="T199" i="9"/>
  <c r="T198" i="9"/>
  <c r="T197" i="9"/>
  <c r="T196" i="9"/>
  <c r="T195" i="9"/>
  <c r="T194" i="9"/>
  <c r="T193" i="9"/>
  <c r="T192" i="9"/>
  <c r="T191" i="9"/>
  <c r="T190" i="9"/>
  <c r="T189" i="9"/>
  <c r="T188" i="9"/>
  <c r="T187" i="9"/>
  <c r="T186" i="9"/>
  <c r="T185" i="9"/>
  <c r="T184" i="9"/>
  <c r="T183" i="9"/>
  <c r="T182" i="9"/>
  <c r="T181" i="9"/>
  <c r="T180" i="9"/>
  <c r="T179" i="9"/>
  <c r="T178" i="9"/>
  <c r="T177" i="9"/>
  <c r="T176" i="9"/>
  <c r="T175" i="9"/>
  <c r="T174" i="9"/>
  <c r="T173" i="9"/>
  <c r="T172" i="9"/>
  <c r="T171" i="9"/>
  <c r="T170" i="9"/>
  <c r="T169" i="9"/>
  <c r="T168" i="9"/>
  <c r="T167" i="9"/>
  <c r="T166" i="9"/>
  <c r="T165" i="9"/>
  <c r="T164" i="9"/>
  <c r="T163" i="9"/>
  <c r="T162" i="9"/>
  <c r="T161" i="9"/>
  <c r="T160" i="9"/>
  <c r="T159" i="9"/>
  <c r="T158" i="9"/>
  <c r="T157" i="9"/>
  <c r="T156" i="9"/>
  <c r="T155" i="9"/>
  <c r="T154" i="9"/>
  <c r="T153" i="9"/>
  <c r="T152" i="9"/>
  <c r="T151" i="9"/>
  <c r="T150" i="9"/>
  <c r="T149" i="9"/>
  <c r="T148" i="9"/>
  <c r="T147" i="9"/>
  <c r="T146" i="9"/>
  <c r="T145" i="9"/>
  <c r="T144" i="9"/>
  <c r="T143" i="9"/>
  <c r="T142" i="9"/>
  <c r="T141" i="9"/>
  <c r="T140" i="9"/>
  <c r="T139" i="9"/>
  <c r="T138" i="9"/>
  <c r="T137" i="9"/>
  <c r="T136" i="9"/>
  <c r="T135" i="9"/>
  <c r="T134" i="9"/>
  <c r="T133" i="9"/>
  <c r="T132" i="9"/>
  <c r="T131" i="9"/>
  <c r="T130" i="9"/>
  <c r="T129" i="9"/>
  <c r="T128" i="9"/>
  <c r="T127" i="9"/>
  <c r="T126" i="9"/>
  <c r="T125" i="9"/>
  <c r="T124" i="9"/>
  <c r="T123" i="9"/>
  <c r="T122" i="9"/>
  <c r="T121" i="9"/>
  <c r="T120" i="9"/>
  <c r="T119" i="9"/>
  <c r="T118" i="9"/>
  <c r="T117" i="9"/>
  <c r="T116" i="9"/>
  <c r="T115" i="9"/>
  <c r="T114" i="9"/>
  <c r="T113" i="9"/>
  <c r="T112" i="9"/>
  <c r="T111" i="9"/>
  <c r="T110" i="9"/>
  <c r="T109" i="9"/>
  <c r="T108" i="9"/>
  <c r="T107" i="9"/>
  <c r="T106" i="9"/>
  <c r="T105" i="9"/>
  <c r="T104" i="9"/>
  <c r="T103" i="9"/>
  <c r="T102" i="9"/>
  <c r="T101" i="9"/>
  <c r="T100" i="9"/>
  <c r="T99" i="9"/>
  <c r="T98" i="9"/>
  <c r="T97" i="9"/>
  <c r="T96" i="9"/>
  <c r="T95" i="9"/>
  <c r="T94" i="9"/>
  <c r="T93" i="9"/>
  <c r="T92" i="9"/>
  <c r="T91" i="9"/>
  <c r="T90" i="9"/>
  <c r="T89" i="9"/>
  <c r="T88" i="9"/>
  <c r="T87" i="9"/>
  <c r="T86" i="9"/>
  <c r="T85" i="9"/>
  <c r="T84" i="9"/>
  <c r="T83" i="9"/>
  <c r="T82" i="9"/>
  <c r="T81" i="9"/>
  <c r="T80" i="9"/>
  <c r="T79" i="9"/>
  <c r="T78" i="9"/>
  <c r="T77" i="9"/>
  <c r="T76" i="9"/>
  <c r="T75" i="9"/>
  <c r="T74" i="9"/>
  <c r="T73" i="9"/>
  <c r="T72" i="9"/>
  <c r="T71" i="9"/>
  <c r="T70" i="9"/>
  <c r="T69" i="9"/>
  <c r="T68" i="9"/>
  <c r="T67" i="9"/>
  <c r="T66" i="9"/>
  <c r="T65" i="9"/>
  <c r="T64" i="9"/>
  <c r="T63" i="9"/>
  <c r="T62" i="9"/>
  <c r="T61" i="9"/>
  <c r="T60" i="9"/>
  <c r="T59" i="9"/>
  <c r="T58" i="9"/>
  <c r="T57" i="9"/>
  <c r="T56" i="9"/>
  <c r="T55" i="9"/>
  <c r="T54" i="9"/>
  <c r="T53" i="9"/>
  <c r="T52" i="9"/>
  <c r="T51" i="9"/>
  <c r="T50" i="9"/>
  <c r="T49" i="9"/>
  <c r="T48" i="9"/>
  <c r="T47" i="9"/>
  <c r="T46" i="9"/>
  <c r="T45" i="9"/>
  <c r="T44" i="9"/>
  <c r="T43" i="9"/>
  <c r="T42" i="9"/>
  <c r="T41" i="9"/>
  <c r="T40" i="9"/>
  <c r="T39" i="9"/>
  <c r="T38" i="9"/>
  <c r="T37" i="9"/>
  <c r="T36" i="9"/>
  <c r="T35" i="9"/>
  <c r="T34" i="9"/>
  <c r="T33" i="9"/>
  <c r="T32" i="9"/>
  <c r="T31" i="9"/>
  <c r="T30" i="9"/>
  <c r="T29" i="9"/>
  <c r="T28" i="9"/>
  <c r="T27" i="9"/>
  <c r="T26" i="9"/>
  <c r="T25" i="9"/>
  <c r="T24" i="9"/>
  <c r="T23" i="9"/>
  <c r="T22" i="9"/>
  <c r="T21" i="9"/>
  <c r="T20" i="9"/>
  <c r="T19" i="9"/>
  <c r="T18" i="9"/>
  <c r="T17" i="9"/>
  <c r="T16" i="9"/>
  <c r="T15" i="9"/>
  <c r="T14" i="9"/>
  <c r="T13" i="9"/>
  <c r="T12" i="9"/>
  <c r="T11" i="9"/>
  <c r="T10" i="9"/>
  <c r="T9" i="9"/>
  <c r="T8" i="9"/>
  <c r="T7" i="9"/>
  <c r="T6" i="9"/>
  <c r="T5" i="9"/>
  <c r="T4" i="9"/>
  <c r="T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S14" i="9"/>
  <c r="S13" i="9"/>
  <c r="S12" i="9"/>
  <c r="S11" i="9"/>
  <c r="S10" i="9"/>
  <c r="S9" i="9"/>
  <c r="S8" i="9"/>
  <c r="S7" i="9"/>
  <c r="S6" i="9"/>
  <c r="S5" i="9"/>
  <c r="S4" i="9"/>
  <c r="S3" i="9"/>
  <c r="R202" i="9"/>
  <c r="R201" i="9"/>
  <c r="R200" i="9"/>
  <c r="R199" i="9"/>
  <c r="R198" i="9"/>
  <c r="R197" i="9"/>
  <c r="R196" i="9"/>
  <c r="R195" i="9"/>
  <c r="R194" i="9"/>
  <c r="R193" i="9"/>
  <c r="R192" i="9"/>
  <c r="R191" i="9"/>
  <c r="R190" i="9"/>
  <c r="R189" i="9"/>
  <c r="R188" i="9"/>
  <c r="R187" i="9"/>
  <c r="R186" i="9"/>
  <c r="R185" i="9"/>
  <c r="R184" i="9"/>
  <c r="R183" i="9"/>
  <c r="R182" i="9"/>
  <c r="R181" i="9"/>
  <c r="R180" i="9"/>
  <c r="R179" i="9"/>
  <c r="R178" i="9"/>
  <c r="R177" i="9"/>
  <c r="R176" i="9"/>
  <c r="R175" i="9"/>
  <c r="R174" i="9"/>
  <c r="R173" i="9"/>
  <c r="R172" i="9"/>
  <c r="R171" i="9"/>
  <c r="R170" i="9"/>
  <c r="R169" i="9"/>
  <c r="R168" i="9"/>
  <c r="R167" i="9"/>
  <c r="R166" i="9"/>
  <c r="R165" i="9"/>
  <c r="R164" i="9"/>
  <c r="R163" i="9"/>
  <c r="R162" i="9"/>
  <c r="R161" i="9"/>
  <c r="R160" i="9"/>
  <c r="R159" i="9"/>
  <c r="R158" i="9"/>
  <c r="R157" i="9"/>
  <c r="R156" i="9"/>
  <c r="R155" i="9"/>
  <c r="R154" i="9"/>
  <c r="R153" i="9"/>
  <c r="R152" i="9"/>
  <c r="R151" i="9"/>
  <c r="R150" i="9"/>
  <c r="R149" i="9"/>
  <c r="R148" i="9"/>
  <c r="R147" i="9"/>
  <c r="R146" i="9"/>
  <c r="R145" i="9"/>
  <c r="R144" i="9"/>
  <c r="R143" i="9"/>
  <c r="R142" i="9"/>
  <c r="R141" i="9"/>
  <c r="R140" i="9"/>
  <c r="R139" i="9"/>
  <c r="R138" i="9"/>
  <c r="R137" i="9"/>
  <c r="R136" i="9"/>
  <c r="R135" i="9"/>
  <c r="R134" i="9"/>
  <c r="R133" i="9"/>
  <c r="R132" i="9"/>
  <c r="R131" i="9"/>
  <c r="R130" i="9"/>
  <c r="R129" i="9"/>
  <c r="R128" i="9"/>
  <c r="R127" i="9"/>
  <c r="R126" i="9"/>
  <c r="R125" i="9"/>
  <c r="R124" i="9"/>
  <c r="R123" i="9"/>
  <c r="R122" i="9"/>
  <c r="R121" i="9"/>
  <c r="R120" i="9"/>
  <c r="R119" i="9"/>
  <c r="R118" i="9"/>
  <c r="R117" i="9"/>
  <c r="R116" i="9"/>
  <c r="R115" i="9"/>
  <c r="R114" i="9"/>
  <c r="R113" i="9"/>
  <c r="R112" i="9"/>
  <c r="R111" i="9"/>
  <c r="R110" i="9"/>
  <c r="R109" i="9"/>
  <c r="R108" i="9"/>
  <c r="R107" i="9"/>
  <c r="R106" i="9"/>
  <c r="R105" i="9"/>
  <c r="R104" i="9"/>
  <c r="R103" i="9"/>
  <c r="R102" i="9"/>
  <c r="R101" i="9"/>
  <c r="R100" i="9"/>
  <c r="R99" i="9"/>
  <c r="R98" i="9"/>
  <c r="R97" i="9"/>
  <c r="R96" i="9"/>
  <c r="R95" i="9"/>
  <c r="R94" i="9"/>
  <c r="R93" i="9"/>
  <c r="R92" i="9"/>
  <c r="R91" i="9"/>
  <c r="R90" i="9"/>
  <c r="R89" i="9"/>
  <c r="R88" i="9"/>
  <c r="R87" i="9"/>
  <c r="R86" i="9"/>
  <c r="R85" i="9"/>
  <c r="R84" i="9"/>
  <c r="R83" i="9"/>
  <c r="R82" i="9"/>
  <c r="R81" i="9"/>
  <c r="R80" i="9"/>
  <c r="R79" i="9"/>
  <c r="R78" i="9"/>
  <c r="R77" i="9"/>
  <c r="R76" i="9"/>
  <c r="R75" i="9"/>
  <c r="R74" i="9"/>
  <c r="R73" i="9"/>
  <c r="R72" i="9"/>
  <c r="R71" i="9"/>
  <c r="R70" i="9"/>
  <c r="R69" i="9"/>
  <c r="R68" i="9"/>
  <c r="R67" i="9"/>
  <c r="R66" i="9"/>
  <c r="R65" i="9"/>
  <c r="R64" i="9"/>
  <c r="R63" i="9"/>
  <c r="R62" i="9"/>
  <c r="R61" i="9"/>
  <c r="R60" i="9"/>
  <c r="R59" i="9"/>
  <c r="R58" i="9"/>
  <c r="R57" i="9"/>
  <c r="R56" i="9"/>
  <c r="R55" i="9"/>
  <c r="R54" i="9"/>
  <c r="R53" i="9"/>
  <c r="R52" i="9"/>
  <c r="R51" i="9"/>
  <c r="R50" i="9"/>
  <c r="R49" i="9"/>
  <c r="R48" i="9"/>
  <c r="R47" i="9"/>
  <c r="R46" i="9"/>
  <c r="R45" i="9"/>
  <c r="R44" i="9"/>
  <c r="R43" i="9"/>
  <c r="R42" i="9"/>
  <c r="R41" i="9"/>
  <c r="R40" i="9"/>
  <c r="R39" i="9"/>
  <c r="R38" i="9"/>
  <c r="R37" i="9"/>
  <c r="R36" i="9"/>
  <c r="R35" i="9"/>
  <c r="R34" i="9"/>
  <c r="R33" i="9"/>
  <c r="R32" i="9"/>
  <c r="R31" i="9"/>
  <c r="R30" i="9"/>
  <c r="R29" i="9"/>
  <c r="R28" i="9"/>
  <c r="R27" i="9"/>
  <c r="R26" i="9"/>
  <c r="R25" i="9"/>
  <c r="R24" i="9"/>
  <c r="R23" i="9"/>
  <c r="R22" i="9"/>
  <c r="R21" i="9"/>
  <c r="R20" i="9"/>
  <c r="R19" i="9"/>
  <c r="R18" i="9"/>
  <c r="R17" i="9"/>
  <c r="R16" i="9"/>
  <c r="R15" i="9"/>
  <c r="R14" i="9"/>
  <c r="R13" i="9"/>
  <c r="R12" i="9"/>
  <c r="R11" i="9"/>
  <c r="R10" i="9"/>
  <c r="R9" i="9"/>
  <c r="R8" i="9"/>
  <c r="R7" i="9"/>
  <c r="R6" i="9"/>
  <c r="R5" i="9"/>
  <c r="R4" i="9"/>
  <c r="R3" i="9"/>
  <c r="Q202" i="9"/>
  <c r="Q201" i="9"/>
  <c r="Q200" i="9"/>
  <c r="Q199" i="9"/>
  <c r="Q198" i="9"/>
  <c r="Q197" i="9"/>
  <c r="Q196" i="9"/>
  <c r="Q195" i="9"/>
  <c r="Q194" i="9"/>
  <c r="Q193" i="9"/>
  <c r="Q192" i="9"/>
  <c r="Q191" i="9"/>
  <c r="Q190" i="9"/>
  <c r="Q189" i="9"/>
  <c r="Q188" i="9"/>
  <c r="Q187" i="9"/>
  <c r="Q186" i="9"/>
  <c r="Q185" i="9"/>
  <c r="Q184" i="9"/>
  <c r="Q183" i="9"/>
  <c r="Q182" i="9"/>
  <c r="Q181" i="9"/>
  <c r="Q180" i="9"/>
  <c r="Q179" i="9"/>
  <c r="Q178" i="9"/>
  <c r="Q177" i="9"/>
  <c r="Q176" i="9"/>
  <c r="Q175" i="9"/>
  <c r="Q174" i="9"/>
  <c r="Q173" i="9"/>
  <c r="Q172" i="9"/>
  <c r="Q171" i="9"/>
  <c r="Q170" i="9"/>
  <c r="Q169" i="9"/>
  <c r="Q168" i="9"/>
  <c r="Q167" i="9"/>
  <c r="Q166" i="9"/>
  <c r="Q165" i="9"/>
  <c r="Q164" i="9"/>
  <c r="Q163" i="9"/>
  <c r="Q162" i="9"/>
  <c r="Q161" i="9"/>
  <c r="Q160" i="9"/>
  <c r="Q159" i="9"/>
  <c r="Q158" i="9"/>
  <c r="Q157" i="9"/>
  <c r="Q156" i="9"/>
  <c r="Q155" i="9"/>
  <c r="Q154" i="9"/>
  <c r="Q153" i="9"/>
  <c r="Q152" i="9"/>
  <c r="Q151" i="9"/>
  <c r="Q150" i="9"/>
  <c r="Q149" i="9"/>
  <c r="Q148" i="9"/>
  <c r="Q147" i="9"/>
  <c r="Q146" i="9"/>
  <c r="Q145" i="9"/>
  <c r="Q144" i="9"/>
  <c r="Q143" i="9"/>
  <c r="Q142" i="9"/>
  <c r="Q141" i="9"/>
  <c r="Q140" i="9"/>
  <c r="Q139" i="9"/>
  <c r="Q138" i="9"/>
  <c r="Q137" i="9"/>
  <c r="Q136" i="9"/>
  <c r="Q135" i="9"/>
  <c r="Q134" i="9"/>
  <c r="Q133" i="9"/>
  <c r="Q132" i="9"/>
  <c r="Q131" i="9"/>
  <c r="Q130" i="9"/>
  <c r="Q129" i="9"/>
  <c r="Q128" i="9"/>
  <c r="Q127" i="9"/>
  <c r="Q126" i="9"/>
  <c r="Q125" i="9"/>
  <c r="Q124"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Q97" i="9"/>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Q14" i="9"/>
  <c r="Q13" i="9"/>
  <c r="Q12" i="9"/>
  <c r="Q11" i="9"/>
  <c r="Q10" i="9"/>
  <c r="Q9" i="9"/>
  <c r="Q8" i="9"/>
  <c r="Q7" i="9"/>
  <c r="Q6" i="9"/>
  <c r="Q5" i="9"/>
  <c r="Q4" i="9"/>
  <c r="Q3" i="9"/>
  <c r="P202" i="9"/>
  <c r="P201" i="9"/>
  <c r="P200" i="9"/>
  <c r="P199" i="9"/>
  <c r="P198" i="9"/>
  <c r="P197" i="9"/>
  <c r="P196" i="9"/>
  <c r="P195" i="9"/>
  <c r="P194" i="9"/>
  <c r="P193" i="9"/>
  <c r="P192" i="9"/>
  <c r="P191" i="9"/>
  <c r="P190" i="9"/>
  <c r="P189" i="9"/>
  <c r="P188" i="9"/>
  <c r="P187" i="9"/>
  <c r="P186" i="9"/>
  <c r="P185" i="9"/>
  <c r="P184" i="9"/>
  <c r="P183" i="9"/>
  <c r="P182" i="9"/>
  <c r="P181" i="9"/>
  <c r="P180" i="9"/>
  <c r="P179" i="9"/>
  <c r="P178" i="9"/>
  <c r="P177" i="9"/>
  <c r="P176" i="9"/>
  <c r="P175" i="9"/>
  <c r="P174" i="9"/>
  <c r="P173" i="9"/>
  <c r="P172" i="9"/>
  <c r="P171" i="9"/>
  <c r="P170" i="9"/>
  <c r="P169" i="9"/>
  <c r="P168" i="9"/>
  <c r="P167" i="9"/>
  <c r="P166" i="9"/>
  <c r="P165" i="9"/>
  <c r="P164" i="9"/>
  <c r="P163" i="9"/>
  <c r="P162" i="9"/>
  <c r="P161" i="9"/>
  <c r="P160" i="9"/>
  <c r="P159" i="9"/>
  <c r="P158" i="9"/>
  <c r="P157" i="9"/>
  <c r="P156" i="9"/>
  <c r="P155" i="9"/>
  <c r="P154" i="9"/>
  <c r="P153" i="9"/>
  <c r="P152" i="9"/>
  <c r="P151" i="9"/>
  <c r="P150" i="9"/>
  <c r="P149" i="9"/>
  <c r="P148" i="9"/>
  <c r="P147" i="9"/>
  <c r="P146" i="9"/>
  <c r="P145" i="9"/>
  <c r="P144" i="9"/>
  <c r="P143" i="9"/>
  <c r="P142" i="9"/>
  <c r="P141" i="9"/>
  <c r="P140" i="9"/>
  <c r="P139" i="9"/>
  <c r="P138" i="9"/>
  <c r="P137" i="9"/>
  <c r="P136" i="9"/>
  <c r="P135" i="9"/>
  <c r="P134" i="9"/>
  <c r="P133" i="9"/>
  <c r="P132" i="9"/>
  <c r="P131" i="9"/>
  <c r="P130" i="9"/>
  <c r="P129" i="9"/>
  <c r="P128" i="9"/>
  <c r="P127" i="9"/>
  <c r="P126" i="9"/>
  <c r="P125" i="9"/>
  <c r="P124" i="9"/>
  <c r="P123" i="9"/>
  <c r="P122" i="9"/>
  <c r="P121" i="9"/>
  <c r="P120" i="9"/>
  <c r="P119" i="9"/>
  <c r="P118" i="9"/>
  <c r="P117" i="9"/>
  <c r="P116" i="9"/>
  <c r="P115" i="9"/>
  <c r="P114" i="9"/>
  <c r="P113" i="9"/>
  <c r="P112" i="9"/>
  <c r="P111" i="9"/>
  <c r="P110" i="9"/>
  <c r="P109" i="9"/>
  <c r="P108" i="9"/>
  <c r="P107" i="9"/>
  <c r="P106" i="9"/>
  <c r="P105" i="9"/>
  <c r="P104" i="9"/>
  <c r="P103" i="9"/>
  <c r="P102" i="9"/>
  <c r="P101" i="9"/>
  <c r="P100" i="9"/>
  <c r="P99" i="9"/>
  <c r="P98" i="9"/>
  <c r="P97" i="9"/>
  <c r="P96" i="9"/>
  <c r="P95" i="9"/>
  <c r="P94" i="9"/>
  <c r="P93" i="9"/>
  <c r="P92" i="9"/>
  <c r="P91" i="9"/>
  <c r="P90" i="9"/>
  <c r="P89" i="9"/>
  <c r="P88" i="9"/>
  <c r="P87" i="9"/>
  <c r="P86" i="9"/>
  <c r="P85" i="9"/>
  <c r="P84" i="9"/>
  <c r="P83" i="9"/>
  <c r="P82" i="9"/>
  <c r="P81" i="9"/>
  <c r="P80" i="9"/>
  <c r="P79" i="9"/>
  <c r="P78" i="9"/>
  <c r="P77" i="9"/>
  <c r="P76" i="9"/>
  <c r="P75" i="9"/>
  <c r="P74" i="9"/>
  <c r="P73" i="9"/>
  <c r="P72" i="9"/>
  <c r="P71" i="9"/>
  <c r="P70" i="9"/>
  <c r="P69" i="9"/>
  <c r="P68" i="9"/>
  <c r="P67" i="9"/>
  <c r="P66" i="9"/>
  <c r="P65" i="9"/>
  <c r="P64" i="9"/>
  <c r="P63" i="9"/>
  <c r="P62" i="9"/>
  <c r="P61" i="9"/>
  <c r="P60" i="9"/>
  <c r="P59" i="9"/>
  <c r="P58" i="9"/>
  <c r="P57" i="9"/>
  <c r="P56" i="9"/>
  <c r="P55" i="9"/>
  <c r="P54" i="9"/>
  <c r="P53" i="9"/>
  <c r="P52" i="9"/>
  <c r="P51" i="9"/>
  <c r="P50" i="9"/>
  <c r="P49" i="9"/>
  <c r="P48" i="9"/>
  <c r="P47" i="9"/>
  <c r="P46" i="9"/>
  <c r="P45" i="9"/>
  <c r="P44" i="9"/>
  <c r="P43" i="9"/>
  <c r="P42" i="9"/>
  <c r="P41" i="9"/>
  <c r="P40" i="9"/>
  <c r="P39" i="9"/>
  <c r="P38" i="9"/>
  <c r="P37" i="9"/>
  <c r="P36" i="9"/>
  <c r="P35" i="9"/>
  <c r="P34" i="9"/>
  <c r="P33" i="9"/>
  <c r="P32" i="9"/>
  <c r="P31" i="9"/>
  <c r="P30" i="9"/>
  <c r="P29" i="9"/>
  <c r="P28" i="9"/>
  <c r="P27" i="9"/>
  <c r="P26" i="9"/>
  <c r="P25" i="9"/>
  <c r="P24" i="9"/>
  <c r="P23" i="9"/>
  <c r="P22" i="9"/>
  <c r="P21" i="9"/>
  <c r="P20" i="9"/>
  <c r="P19" i="9"/>
  <c r="P18" i="9"/>
  <c r="P17" i="9"/>
  <c r="P16" i="9"/>
  <c r="P15" i="9"/>
  <c r="P14" i="9"/>
  <c r="P13" i="9"/>
  <c r="P12" i="9"/>
  <c r="P11" i="9"/>
  <c r="P10" i="9"/>
  <c r="P9" i="9"/>
  <c r="P8" i="9"/>
  <c r="P7" i="9"/>
  <c r="P6" i="9"/>
  <c r="P5" i="9"/>
  <c r="P4" i="9"/>
  <c r="P3" i="9"/>
  <c r="O202" i="9"/>
  <c r="O201" i="9"/>
  <c r="O200" i="9"/>
  <c r="O199" i="9"/>
  <c r="O198" i="9"/>
  <c r="O197" i="9"/>
  <c r="O196" i="9"/>
  <c r="O195" i="9"/>
  <c r="O194" i="9"/>
  <c r="O193" i="9"/>
  <c r="O192" i="9"/>
  <c r="O191" i="9"/>
  <c r="O190" i="9"/>
  <c r="O189" i="9"/>
  <c r="O188" i="9"/>
  <c r="O187" i="9"/>
  <c r="O186" i="9"/>
  <c r="O185" i="9"/>
  <c r="O184" i="9"/>
  <c r="O183" i="9"/>
  <c r="O182" i="9"/>
  <c r="O181" i="9"/>
  <c r="O180" i="9"/>
  <c r="O179" i="9"/>
  <c r="O178" i="9"/>
  <c r="O177" i="9"/>
  <c r="O176" i="9"/>
  <c r="O175" i="9"/>
  <c r="O174" i="9"/>
  <c r="O173" i="9"/>
  <c r="O172" i="9"/>
  <c r="O171" i="9"/>
  <c r="O170" i="9"/>
  <c r="O169" i="9"/>
  <c r="O168" i="9"/>
  <c r="O167" i="9"/>
  <c r="O166" i="9"/>
  <c r="O165" i="9"/>
  <c r="O164" i="9"/>
  <c r="O163" i="9"/>
  <c r="O162" i="9"/>
  <c r="O161" i="9"/>
  <c r="O160" i="9"/>
  <c r="O159" i="9"/>
  <c r="O158" i="9"/>
  <c r="O157" i="9"/>
  <c r="O156" i="9"/>
  <c r="O155" i="9"/>
  <c r="O154" i="9"/>
  <c r="O153" i="9"/>
  <c r="O152" i="9"/>
  <c r="O151" i="9"/>
  <c r="O150" i="9"/>
  <c r="O149" i="9"/>
  <c r="O148" i="9"/>
  <c r="O147" i="9"/>
  <c r="O146" i="9"/>
  <c r="O145" i="9"/>
  <c r="O144" i="9"/>
  <c r="O143" i="9"/>
  <c r="O142" i="9"/>
  <c r="O141" i="9"/>
  <c r="O140" i="9"/>
  <c r="O139" i="9"/>
  <c r="O138" i="9"/>
  <c r="O137" i="9"/>
  <c r="O136" i="9"/>
  <c r="O135" i="9"/>
  <c r="O134" i="9"/>
  <c r="O133" i="9"/>
  <c r="O132" i="9"/>
  <c r="O131" i="9"/>
  <c r="O130" i="9"/>
  <c r="O129" i="9"/>
  <c r="O128" i="9"/>
  <c r="O127" i="9"/>
  <c r="O126" i="9"/>
  <c r="O125" i="9"/>
  <c r="O124" i="9"/>
  <c r="O123" i="9"/>
  <c r="O122" i="9"/>
  <c r="O121" i="9"/>
  <c r="O120" i="9"/>
  <c r="O119" i="9"/>
  <c r="O118" i="9"/>
  <c r="O117" i="9"/>
  <c r="O116" i="9"/>
  <c r="O115" i="9"/>
  <c r="O114" i="9"/>
  <c r="O113" i="9"/>
  <c r="O112" i="9"/>
  <c r="O111" i="9"/>
  <c r="O110" i="9"/>
  <c r="O109" i="9"/>
  <c r="O108" i="9"/>
  <c r="O107" i="9"/>
  <c r="O106" i="9"/>
  <c r="O105" i="9"/>
  <c r="O104" i="9"/>
  <c r="O103" i="9"/>
  <c r="O102" i="9"/>
  <c r="O101" i="9"/>
  <c r="O100" i="9"/>
  <c r="O99" i="9"/>
  <c r="O98" i="9"/>
  <c r="O97" i="9"/>
  <c r="O96" i="9"/>
  <c r="O95" i="9"/>
  <c r="O94" i="9"/>
  <c r="O93" i="9"/>
  <c r="O92" i="9"/>
  <c r="O91" i="9"/>
  <c r="O90" i="9"/>
  <c r="O89" i="9"/>
  <c r="O88" i="9"/>
  <c r="O87" i="9"/>
  <c r="O86" i="9"/>
  <c r="O85" i="9"/>
  <c r="O84" i="9"/>
  <c r="O83"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O19" i="9"/>
  <c r="O18" i="9"/>
  <c r="O17" i="9"/>
  <c r="O16" i="9"/>
  <c r="O15" i="9"/>
  <c r="O14" i="9"/>
  <c r="O13" i="9"/>
  <c r="O12" i="9"/>
  <c r="O11" i="9"/>
  <c r="O10" i="9"/>
  <c r="O9" i="9"/>
  <c r="O8" i="9"/>
  <c r="O7" i="9"/>
  <c r="O6" i="9"/>
  <c r="O5" i="9"/>
  <c r="O4" i="9"/>
  <c r="O3" i="9"/>
  <c r="N202" i="9"/>
  <c r="N201" i="9"/>
  <c r="N200" i="9"/>
  <c r="N199" i="9"/>
  <c r="N198" i="9"/>
  <c r="N197" i="9"/>
  <c r="N196" i="9"/>
  <c r="N195" i="9"/>
  <c r="N194" i="9"/>
  <c r="N193" i="9"/>
  <c r="N192" i="9"/>
  <c r="N191" i="9"/>
  <c r="N190" i="9"/>
  <c r="N189" i="9"/>
  <c r="N188" i="9"/>
  <c r="N187" i="9"/>
  <c r="N186" i="9"/>
  <c r="N185" i="9"/>
  <c r="N184" i="9"/>
  <c r="N183" i="9"/>
  <c r="N182" i="9"/>
  <c r="N181" i="9"/>
  <c r="N180" i="9"/>
  <c r="N179" i="9"/>
  <c r="N178" i="9"/>
  <c r="N177" i="9"/>
  <c r="N176" i="9"/>
  <c r="N175" i="9"/>
  <c r="N174" i="9"/>
  <c r="N173" i="9"/>
  <c r="N172" i="9"/>
  <c r="N171" i="9"/>
  <c r="N170" i="9"/>
  <c r="N169" i="9"/>
  <c r="N168" i="9"/>
  <c r="N167" i="9"/>
  <c r="N166" i="9"/>
  <c r="N165" i="9"/>
  <c r="N164" i="9"/>
  <c r="N163" i="9"/>
  <c r="N162" i="9"/>
  <c r="N161" i="9"/>
  <c r="N160" i="9"/>
  <c r="N159" i="9"/>
  <c r="N158" i="9"/>
  <c r="N157" i="9"/>
  <c r="N156" i="9"/>
  <c r="N155" i="9"/>
  <c r="N154" i="9"/>
  <c r="N153" i="9"/>
  <c r="N152" i="9"/>
  <c r="N151" i="9"/>
  <c r="N150" i="9"/>
  <c r="N149" i="9"/>
  <c r="N148" i="9"/>
  <c r="N147" i="9"/>
  <c r="N146" i="9"/>
  <c r="N145" i="9"/>
  <c r="N144" i="9"/>
  <c r="N143" i="9"/>
  <c r="N142" i="9"/>
  <c r="N141" i="9"/>
  <c r="N140" i="9"/>
  <c r="N139" i="9"/>
  <c r="N138" i="9"/>
  <c r="N137" i="9"/>
  <c r="N136" i="9"/>
  <c r="N135" i="9"/>
  <c r="N134" i="9"/>
  <c r="N133" i="9"/>
  <c r="N132" i="9"/>
  <c r="N131" i="9"/>
  <c r="N130" i="9"/>
  <c r="N129" i="9"/>
  <c r="N128" i="9"/>
  <c r="N127" i="9"/>
  <c r="N126" i="9"/>
  <c r="N125" i="9"/>
  <c r="N124" i="9"/>
  <c r="N123" i="9"/>
  <c r="N122" i="9"/>
  <c r="N121" i="9"/>
  <c r="N120" i="9"/>
  <c r="N119" i="9"/>
  <c r="N118" i="9"/>
  <c r="N117" i="9"/>
  <c r="N116" i="9"/>
  <c r="N115" i="9"/>
  <c r="N114" i="9"/>
  <c r="N113" i="9"/>
  <c r="N112" i="9"/>
  <c r="N111" i="9"/>
  <c r="N110" i="9"/>
  <c r="N109" i="9"/>
  <c r="N108" i="9"/>
  <c r="N107" i="9"/>
  <c r="N106" i="9"/>
  <c r="N105" i="9"/>
  <c r="N104" i="9"/>
  <c r="N103" i="9"/>
  <c r="N102" i="9"/>
  <c r="N101" i="9"/>
  <c r="N100" i="9"/>
  <c r="N99" i="9"/>
  <c r="N98" i="9"/>
  <c r="N97" i="9"/>
  <c r="N96" i="9"/>
  <c r="N95" i="9"/>
  <c r="N94" i="9"/>
  <c r="N93" i="9"/>
  <c r="N92" i="9"/>
  <c r="N91" i="9"/>
  <c r="N90" i="9"/>
  <c r="N89" i="9"/>
  <c r="N88" i="9"/>
  <c r="N87" i="9"/>
  <c r="N86" i="9"/>
  <c r="N85" i="9"/>
  <c r="N84" i="9"/>
  <c r="N83" i="9"/>
  <c r="N82" i="9"/>
  <c r="N81" i="9"/>
  <c r="N80" i="9"/>
  <c r="N79" i="9"/>
  <c r="N78" i="9"/>
  <c r="N77" i="9"/>
  <c r="N76" i="9"/>
  <c r="N75" i="9"/>
  <c r="N74" i="9"/>
  <c r="N73" i="9"/>
  <c r="N72" i="9"/>
  <c r="N71" i="9"/>
  <c r="N70" i="9"/>
  <c r="N69" i="9"/>
  <c r="N68" i="9"/>
  <c r="N67" i="9"/>
  <c r="N66" i="9"/>
  <c r="N65" i="9"/>
  <c r="N64" i="9"/>
  <c r="N63" i="9"/>
  <c r="N62" i="9"/>
  <c r="N61" i="9"/>
  <c r="N60" i="9"/>
  <c r="N59" i="9"/>
  <c r="N58" i="9"/>
  <c r="N57" i="9"/>
  <c r="N56" i="9"/>
  <c r="N55" i="9"/>
  <c r="N54" i="9"/>
  <c r="N53" i="9"/>
  <c r="N52" i="9"/>
  <c r="N51" i="9"/>
  <c r="N50" i="9"/>
  <c r="N49" i="9"/>
  <c r="N48" i="9"/>
  <c r="N47" i="9"/>
  <c r="N46" i="9"/>
  <c r="N45" i="9"/>
  <c r="N44" i="9"/>
  <c r="N43" i="9"/>
  <c r="N42" i="9"/>
  <c r="N41" i="9"/>
  <c r="N40" i="9"/>
  <c r="N39" i="9"/>
  <c r="N38" i="9"/>
  <c r="N37" i="9"/>
  <c r="N36" i="9"/>
  <c r="N35" i="9"/>
  <c r="N34" i="9"/>
  <c r="N33" i="9"/>
  <c r="N32" i="9"/>
  <c r="N31" i="9"/>
  <c r="N30" i="9"/>
  <c r="N29" i="9"/>
  <c r="N28" i="9"/>
  <c r="N27" i="9"/>
  <c r="N26" i="9"/>
  <c r="N25" i="9"/>
  <c r="N24" i="9"/>
  <c r="N23" i="9"/>
  <c r="N22" i="9"/>
  <c r="N21" i="9"/>
  <c r="N20" i="9"/>
  <c r="N19" i="9"/>
  <c r="N18" i="9"/>
  <c r="N17" i="9"/>
  <c r="N16" i="9"/>
  <c r="N15" i="9"/>
  <c r="N14" i="9"/>
  <c r="N13" i="9"/>
  <c r="N12" i="9"/>
  <c r="N11" i="9"/>
  <c r="N10" i="9"/>
  <c r="N9" i="9"/>
  <c r="N8" i="9"/>
  <c r="N7" i="9"/>
  <c r="N6" i="9"/>
  <c r="N5" i="9"/>
  <c r="N4" i="9"/>
  <c r="N3" i="9"/>
  <c r="M202" i="9"/>
  <c r="M201" i="9"/>
  <c r="M200" i="9"/>
  <c r="M199" i="9"/>
  <c r="M198" i="9"/>
  <c r="M197" i="9"/>
  <c r="M196" i="9"/>
  <c r="M195" i="9"/>
  <c r="M194" i="9"/>
  <c r="M193" i="9"/>
  <c r="M192" i="9"/>
  <c r="M191" i="9"/>
  <c r="M190" i="9"/>
  <c r="M189" i="9"/>
  <c r="M188" i="9"/>
  <c r="M187" i="9"/>
  <c r="M186" i="9"/>
  <c r="M185" i="9"/>
  <c r="M184" i="9"/>
  <c r="M183" i="9"/>
  <c r="M182" i="9"/>
  <c r="M181" i="9"/>
  <c r="M180" i="9"/>
  <c r="M179" i="9"/>
  <c r="M178" i="9"/>
  <c r="M177" i="9"/>
  <c r="M176" i="9"/>
  <c r="M175" i="9"/>
  <c r="M174" i="9"/>
  <c r="M173" i="9"/>
  <c r="M172" i="9"/>
  <c r="M171" i="9"/>
  <c r="M170" i="9"/>
  <c r="M169" i="9"/>
  <c r="M168" i="9"/>
  <c r="M167" i="9"/>
  <c r="M166" i="9"/>
  <c r="M165" i="9"/>
  <c r="M164" i="9"/>
  <c r="M163" i="9"/>
  <c r="M162" i="9"/>
  <c r="M161" i="9"/>
  <c r="M160" i="9"/>
  <c r="M159" i="9"/>
  <c r="M158" i="9"/>
  <c r="M157" i="9"/>
  <c r="M156" i="9"/>
  <c r="M155" i="9"/>
  <c r="M154" i="9"/>
  <c r="M153" i="9"/>
  <c r="M152" i="9"/>
  <c r="M151" i="9"/>
  <c r="M150" i="9"/>
  <c r="M149" i="9"/>
  <c r="M148" i="9"/>
  <c r="M147" i="9"/>
  <c r="M146" i="9"/>
  <c r="M145" i="9"/>
  <c r="M144" i="9"/>
  <c r="M143" i="9"/>
  <c r="M142" i="9"/>
  <c r="M141" i="9"/>
  <c r="M140" i="9"/>
  <c r="M139" i="9"/>
  <c r="M138" i="9"/>
  <c r="M137" i="9"/>
  <c r="M136" i="9"/>
  <c r="M135" i="9"/>
  <c r="M134" i="9"/>
  <c r="M133" i="9"/>
  <c r="M132" i="9"/>
  <c r="M131" i="9"/>
  <c r="M130" i="9"/>
  <c r="M129" i="9"/>
  <c r="M128" i="9"/>
  <c r="M127" i="9"/>
  <c r="M126" i="9"/>
  <c r="M125" i="9"/>
  <c r="M124" i="9"/>
  <c r="M123" i="9"/>
  <c r="M122" i="9"/>
  <c r="M121" i="9"/>
  <c r="M120" i="9"/>
  <c r="M119" i="9"/>
  <c r="M118" i="9"/>
  <c r="M117" i="9"/>
  <c r="M116" i="9"/>
  <c r="M115" i="9"/>
  <c r="M114" i="9"/>
  <c r="M113" i="9"/>
  <c r="M112" i="9"/>
  <c r="M111" i="9"/>
  <c r="M110" i="9"/>
  <c r="M109" i="9"/>
  <c r="M108" i="9"/>
  <c r="M107" i="9"/>
  <c r="M106" i="9"/>
  <c r="M105" i="9"/>
  <c r="M104" i="9"/>
  <c r="M103" i="9"/>
  <c r="M102" i="9"/>
  <c r="M101" i="9"/>
  <c r="M100" i="9"/>
  <c r="M99" i="9"/>
  <c r="M98" i="9"/>
  <c r="M97" i="9"/>
  <c r="M96" i="9"/>
  <c r="M95" i="9"/>
  <c r="M94" i="9"/>
  <c r="M93" i="9"/>
  <c r="M92"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M16" i="9"/>
  <c r="M15" i="9"/>
  <c r="M14" i="9"/>
  <c r="M13" i="9"/>
  <c r="M12" i="9"/>
  <c r="M11" i="9"/>
  <c r="M10" i="9"/>
  <c r="M9" i="9"/>
  <c r="M8" i="9"/>
  <c r="M7" i="9"/>
  <c r="M6" i="9"/>
  <c r="M5" i="9"/>
  <c r="M4" i="9"/>
  <c r="M3" i="9"/>
  <c r="L202" i="9"/>
  <c r="L201" i="9"/>
  <c r="L200" i="9"/>
  <c r="L199" i="9"/>
  <c r="L198" i="9"/>
  <c r="L197" i="9"/>
  <c r="L196" i="9"/>
  <c r="L195" i="9"/>
  <c r="L194" i="9"/>
  <c r="L193" i="9"/>
  <c r="L192" i="9"/>
  <c r="L191" i="9"/>
  <c r="L190" i="9"/>
  <c r="L189" i="9"/>
  <c r="L188" i="9"/>
  <c r="L187" i="9"/>
  <c r="L186" i="9"/>
  <c r="L185" i="9"/>
  <c r="L184" i="9"/>
  <c r="L183" i="9"/>
  <c r="L182" i="9"/>
  <c r="L181" i="9"/>
  <c r="L180" i="9"/>
  <c r="L179" i="9"/>
  <c r="L178" i="9"/>
  <c r="L177" i="9"/>
  <c r="L176" i="9"/>
  <c r="L175" i="9"/>
  <c r="L174" i="9"/>
  <c r="L173" i="9"/>
  <c r="L172" i="9"/>
  <c r="L171" i="9"/>
  <c r="L170" i="9"/>
  <c r="L169" i="9"/>
  <c r="L168" i="9"/>
  <c r="L167" i="9"/>
  <c r="L166" i="9"/>
  <c r="L165" i="9"/>
  <c r="L164" i="9"/>
  <c r="L163" i="9"/>
  <c r="L162" i="9"/>
  <c r="L161" i="9"/>
  <c r="L160" i="9"/>
  <c r="L159" i="9"/>
  <c r="L158" i="9"/>
  <c r="L157" i="9"/>
  <c r="L156" i="9"/>
  <c r="L155" i="9"/>
  <c r="L154" i="9"/>
  <c r="L153" i="9"/>
  <c r="L152" i="9"/>
  <c r="L151" i="9"/>
  <c r="L150" i="9"/>
  <c r="L149" i="9"/>
  <c r="L148" i="9"/>
  <c r="L147" i="9"/>
  <c r="L146" i="9"/>
  <c r="L145" i="9"/>
  <c r="L144" i="9"/>
  <c r="L143" i="9"/>
  <c r="L142" i="9"/>
  <c r="L141" i="9"/>
  <c r="L140" i="9"/>
  <c r="L139" i="9"/>
  <c r="L138" i="9"/>
  <c r="L137" i="9"/>
  <c r="L136" i="9"/>
  <c r="L135" i="9"/>
  <c r="L134" i="9"/>
  <c r="L133" i="9"/>
  <c r="L132" i="9"/>
  <c r="L131" i="9"/>
  <c r="L130" i="9"/>
  <c r="L129" i="9"/>
  <c r="L128" i="9"/>
  <c r="L127" i="9"/>
  <c r="L126" i="9"/>
  <c r="L125" i="9"/>
  <c r="L124" i="9"/>
  <c r="L123" i="9"/>
  <c r="L122" i="9"/>
  <c r="L121" i="9"/>
  <c r="L120" i="9"/>
  <c r="L119" i="9"/>
  <c r="L118" i="9"/>
  <c r="L117" i="9"/>
  <c r="L116" i="9"/>
  <c r="L115" i="9"/>
  <c r="L114" i="9"/>
  <c r="L113" i="9"/>
  <c r="L112" i="9"/>
  <c r="L111" i="9"/>
  <c r="L110" i="9"/>
  <c r="L109" i="9"/>
  <c r="L108" i="9"/>
  <c r="L107" i="9"/>
  <c r="L106" i="9"/>
  <c r="L105" i="9"/>
  <c r="L104" i="9"/>
  <c r="L103" i="9"/>
  <c r="L102" i="9"/>
  <c r="L101" i="9"/>
  <c r="L100" i="9"/>
  <c r="L99" i="9"/>
  <c r="L98" i="9"/>
  <c r="L97" i="9"/>
  <c r="L96" i="9"/>
  <c r="L95" i="9"/>
  <c r="L94" i="9"/>
  <c r="L93" i="9"/>
  <c r="L92" i="9"/>
  <c r="L91" i="9"/>
  <c r="L90" i="9"/>
  <c r="L89" i="9"/>
  <c r="L88" i="9"/>
  <c r="L87" i="9"/>
  <c r="L86" i="9"/>
  <c r="L85" i="9"/>
  <c r="L84" i="9"/>
  <c r="L83" i="9"/>
  <c r="L82" i="9"/>
  <c r="L81" i="9"/>
  <c r="L80" i="9"/>
  <c r="L79" i="9"/>
  <c r="L78" i="9"/>
  <c r="L77" i="9"/>
  <c r="L76" i="9"/>
  <c r="L75" i="9"/>
  <c r="L74" i="9"/>
  <c r="L73" i="9"/>
  <c r="L72" i="9"/>
  <c r="L71" i="9"/>
  <c r="L70" i="9"/>
  <c r="L69" i="9"/>
  <c r="L68" i="9"/>
  <c r="L67" i="9"/>
  <c r="L66" i="9"/>
  <c r="L65" i="9"/>
  <c r="L64" i="9"/>
  <c r="L63" i="9"/>
  <c r="L62" i="9"/>
  <c r="L61" i="9"/>
  <c r="L60" i="9"/>
  <c r="L59" i="9"/>
  <c r="L58" i="9"/>
  <c r="L57" i="9"/>
  <c r="L56" i="9"/>
  <c r="L55" i="9"/>
  <c r="L54" i="9"/>
  <c r="L53" i="9"/>
  <c r="L52" i="9"/>
  <c r="L51" i="9"/>
  <c r="L50" i="9"/>
  <c r="L49" i="9"/>
  <c r="L48" i="9"/>
  <c r="L47" i="9"/>
  <c r="L46" i="9"/>
  <c r="L45" i="9"/>
  <c r="L44" i="9"/>
  <c r="L43" i="9"/>
  <c r="L42" i="9"/>
  <c r="L41" i="9"/>
  <c r="L40" i="9"/>
  <c r="L39" i="9"/>
  <c r="L38" i="9"/>
  <c r="L37" i="9"/>
  <c r="L36" i="9"/>
  <c r="L35" i="9"/>
  <c r="L34" i="9"/>
  <c r="L33" i="9"/>
  <c r="L32" i="9"/>
  <c r="L31" i="9"/>
  <c r="L30" i="9"/>
  <c r="L29" i="9"/>
  <c r="L28" i="9"/>
  <c r="L27" i="9"/>
  <c r="L26" i="9"/>
  <c r="L25" i="9"/>
  <c r="L24" i="9"/>
  <c r="L23" i="9"/>
  <c r="L22" i="9"/>
  <c r="L21" i="9"/>
  <c r="L20" i="9"/>
  <c r="L19" i="9"/>
  <c r="L18" i="9"/>
  <c r="L17" i="9"/>
  <c r="L16" i="9"/>
  <c r="L15" i="9"/>
  <c r="L14" i="9"/>
  <c r="L13" i="9"/>
  <c r="L12" i="9"/>
  <c r="L11" i="9"/>
  <c r="L10" i="9"/>
  <c r="L9" i="9"/>
  <c r="L8" i="9"/>
  <c r="L7" i="9"/>
  <c r="L6" i="9"/>
  <c r="L5" i="9"/>
  <c r="L4" i="9"/>
  <c r="L3" i="9"/>
  <c r="K202" i="9"/>
  <c r="K201" i="9"/>
  <c r="K200" i="9"/>
  <c r="K199" i="9"/>
  <c r="K198" i="9"/>
  <c r="K197" i="9"/>
  <c r="K196" i="9"/>
  <c r="K195" i="9"/>
  <c r="K194" i="9"/>
  <c r="K193" i="9"/>
  <c r="K192" i="9"/>
  <c r="K191" i="9"/>
  <c r="K190" i="9"/>
  <c r="K189" i="9"/>
  <c r="K188" i="9"/>
  <c r="K187" i="9"/>
  <c r="K186" i="9"/>
  <c r="K185" i="9"/>
  <c r="K184" i="9"/>
  <c r="K183" i="9"/>
  <c r="K182" i="9"/>
  <c r="K181" i="9"/>
  <c r="K180" i="9"/>
  <c r="K179" i="9"/>
  <c r="K178" i="9"/>
  <c r="K177" i="9"/>
  <c r="K176" i="9"/>
  <c r="K175" i="9"/>
  <c r="K174" i="9"/>
  <c r="K173" i="9"/>
  <c r="K172" i="9"/>
  <c r="K171" i="9"/>
  <c r="K170" i="9"/>
  <c r="K169" i="9"/>
  <c r="K168" i="9"/>
  <c r="K167" i="9"/>
  <c r="K166" i="9"/>
  <c r="K165" i="9"/>
  <c r="K164" i="9"/>
  <c r="K163" i="9"/>
  <c r="K162" i="9"/>
  <c r="K161" i="9"/>
  <c r="K160" i="9"/>
  <c r="K159" i="9"/>
  <c r="K158" i="9"/>
  <c r="K157" i="9"/>
  <c r="K156" i="9"/>
  <c r="K155" i="9"/>
  <c r="K154" i="9"/>
  <c r="K153" i="9"/>
  <c r="K152" i="9"/>
  <c r="K151" i="9"/>
  <c r="K150" i="9"/>
  <c r="K149" i="9"/>
  <c r="K148" i="9"/>
  <c r="K147" i="9"/>
  <c r="K146" i="9"/>
  <c r="K145" i="9"/>
  <c r="K144" i="9"/>
  <c r="K143" i="9"/>
  <c r="K142" i="9"/>
  <c r="K141" i="9"/>
  <c r="K140" i="9"/>
  <c r="K139" i="9"/>
  <c r="K138" i="9"/>
  <c r="K137" i="9"/>
  <c r="K136" i="9"/>
  <c r="K135" i="9"/>
  <c r="K134" i="9"/>
  <c r="K133" i="9"/>
  <c r="K132" i="9"/>
  <c r="K131" i="9"/>
  <c r="K130" i="9"/>
  <c r="K129" i="9"/>
  <c r="K128" i="9"/>
  <c r="K127" i="9"/>
  <c r="K126" i="9"/>
  <c r="K125" i="9"/>
  <c r="K124" i="9"/>
  <c r="K123" i="9"/>
  <c r="K122" i="9"/>
  <c r="K121" i="9"/>
  <c r="K120" i="9"/>
  <c r="K119" i="9"/>
  <c r="K118" i="9"/>
  <c r="K117" i="9"/>
  <c r="K116" i="9"/>
  <c r="K115" i="9"/>
  <c r="K114" i="9"/>
  <c r="K113" i="9"/>
  <c r="K112" i="9"/>
  <c r="K111" i="9"/>
  <c r="K110" i="9"/>
  <c r="K109" i="9"/>
  <c r="K108" i="9"/>
  <c r="K107" i="9"/>
  <c r="K106" i="9"/>
  <c r="K105" i="9"/>
  <c r="K104" i="9"/>
  <c r="K103" i="9"/>
  <c r="K102" i="9"/>
  <c r="K101" i="9"/>
  <c r="K100" i="9"/>
  <c r="K99" i="9"/>
  <c r="K98" i="9"/>
  <c r="K97" i="9"/>
  <c r="K96" i="9"/>
  <c r="K95" i="9"/>
  <c r="K94" i="9"/>
  <c r="K93" i="9"/>
  <c r="K92" i="9"/>
  <c r="K91" i="9"/>
  <c r="K90" i="9"/>
  <c r="K89" i="9"/>
  <c r="K88" i="9"/>
  <c r="K87" i="9"/>
  <c r="K86" i="9"/>
  <c r="K85" i="9"/>
  <c r="K84" i="9"/>
  <c r="K83" i="9"/>
  <c r="K82" i="9"/>
  <c r="K81" i="9"/>
  <c r="K80" i="9"/>
  <c r="K79" i="9"/>
  <c r="K78" i="9"/>
  <c r="K77" i="9"/>
  <c r="K76" i="9"/>
  <c r="K75" i="9"/>
  <c r="K74" i="9"/>
  <c r="K73" i="9"/>
  <c r="K72" i="9"/>
  <c r="K71" i="9"/>
  <c r="K70" i="9"/>
  <c r="K69" i="9"/>
  <c r="K68" i="9"/>
  <c r="K67" i="9"/>
  <c r="K66" i="9"/>
  <c r="K65" i="9"/>
  <c r="K64" i="9"/>
  <c r="K63" i="9"/>
  <c r="K62" i="9"/>
  <c r="K61" i="9"/>
  <c r="K60" i="9"/>
  <c r="K59"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2" i="9"/>
  <c r="K21" i="9"/>
  <c r="K20" i="9"/>
  <c r="K19" i="9"/>
  <c r="K18" i="9"/>
  <c r="K17" i="9"/>
  <c r="K16" i="9"/>
  <c r="K15" i="9"/>
  <c r="K14" i="9"/>
  <c r="K13" i="9"/>
  <c r="K12" i="9"/>
  <c r="K11" i="9"/>
  <c r="K10" i="9"/>
  <c r="K9" i="9"/>
  <c r="K8" i="9"/>
  <c r="K7" i="9"/>
  <c r="K6" i="9"/>
  <c r="K5" i="9"/>
  <c r="K4" i="9"/>
  <c r="K3" i="9"/>
  <c r="J202" i="9"/>
  <c r="J201" i="9"/>
  <c r="J200" i="9"/>
  <c r="J199" i="9"/>
  <c r="J198" i="9"/>
  <c r="J197" i="9"/>
  <c r="J196" i="9"/>
  <c r="J195" i="9"/>
  <c r="J194" i="9"/>
  <c r="J193" i="9"/>
  <c r="J192" i="9"/>
  <c r="J191" i="9"/>
  <c r="J190" i="9"/>
  <c r="J189" i="9"/>
  <c r="J188" i="9"/>
  <c r="J187" i="9"/>
  <c r="J186" i="9"/>
  <c r="J185" i="9"/>
  <c r="J184" i="9"/>
  <c r="J183" i="9"/>
  <c r="J182" i="9"/>
  <c r="J181" i="9"/>
  <c r="J180" i="9"/>
  <c r="J179" i="9"/>
  <c r="J178" i="9"/>
  <c r="J177" i="9"/>
  <c r="J176" i="9"/>
  <c r="J175" i="9"/>
  <c r="J174" i="9"/>
  <c r="J173" i="9"/>
  <c r="J172" i="9"/>
  <c r="J171" i="9"/>
  <c r="J170" i="9"/>
  <c r="J169" i="9"/>
  <c r="J168" i="9"/>
  <c r="J167" i="9"/>
  <c r="J166" i="9"/>
  <c r="J165" i="9"/>
  <c r="J164" i="9"/>
  <c r="J163" i="9"/>
  <c r="J162" i="9"/>
  <c r="J161" i="9"/>
  <c r="J160" i="9"/>
  <c r="J159" i="9"/>
  <c r="J158" i="9"/>
  <c r="J157" i="9"/>
  <c r="J156" i="9"/>
  <c r="J155" i="9"/>
  <c r="J154" i="9"/>
  <c r="J153" i="9"/>
  <c r="J152" i="9"/>
  <c r="J151" i="9"/>
  <c r="J150" i="9"/>
  <c r="J149" i="9"/>
  <c r="J148" i="9"/>
  <c r="J147" i="9"/>
  <c r="J146" i="9"/>
  <c r="J145" i="9"/>
  <c r="J144" i="9"/>
  <c r="J143" i="9"/>
  <c r="J142" i="9"/>
  <c r="J141" i="9"/>
  <c r="J140" i="9"/>
  <c r="J139" i="9"/>
  <c r="J138" i="9"/>
  <c r="J137" i="9"/>
  <c r="J136" i="9"/>
  <c r="J135" i="9"/>
  <c r="J134" i="9"/>
  <c r="J133" i="9"/>
  <c r="J132" i="9"/>
  <c r="J131" i="9"/>
  <c r="J130" i="9"/>
  <c r="J129" i="9"/>
  <c r="J128" i="9"/>
  <c r="J127" i="9"/>
  <c r="J126" i="9"/>
  <c r="J125" i="9"/>
  <c r="J124" i="9"/>
  <c r="J123" i="9"/>
  <c r="J122" i="9"/>
  <c r="J121" i="9"/>
  <c r="J120" i="9"/>
  <c r="J119" i="9"/>
  <c r="J118" i="9"/>
  <c r="J117" i="9"/>
  <c r="J116" i="9"/>
  <c r="J115" i="9"/>
  <c r="J114" i="9"/>
  <c r="J113" i="9"/>
  <c r="J112" i="9"/>
  <c r="J111" i="9"/>
  <c r="J110" i="9"/>
  <c r="J109" i="9"/>
  <c r="J108" i="9"/>
  <c r="J107" i="9"/>
  <c r="J106" i="9"/>
  <c r="J105" i="9"/>
  <c r="J104" i="9"/>
  <c r="J103" i="9"/>
  <c r="J102" i="9"/>
  <c r="J101" i="9"/>
  <c r="J100" i="9"/>
  <c r="J99" i="9"/>
  <c r="J98" i="9"/>
  <c r="J97" i="9"/>
  <c r="J96" i="9"/>
  <c r="J95" i="9"/>
  <c r="J94" i="9"/>
  <c r="J93" i="9"/>
  <c r="J92" i="9"/>
  <c r="J91" i="9"/>
  <c r="J90" i="9"/>
  <c r="J89" i="9"/>
  <c r="J88" i="9"/>
  <c r="J87" i="9"/>
  <c r="J86" i="9"/>
  <c r="J85" i="9"/>
  <c r="J84" i="9"/>
  <c r="J83" i="9"/>
  <c r="J82" i="9"/>
  <c r="J81" i="9"/>
  <c r="J80" i="9"/>
  <c r="J79" i="9"/>
  <c r="J78" i="9"/>
  <c r="J77" i="9"/>
  <c r="J76" i="9"/>
  <c r="J75" i="9"/>
  <c r="J74" i="9"/>
  <c r="J73" i="9"/>
  <c r="J72" i="9"/>
  <c r="J71" i="9"/>
  <c r="J70" i="9"/>
  <c r="J69" i="9"/>
  <c r="J68" i="9"/>
  <c r="J67" i="9"/>
  <c r="J66" i="9"/>
  <c r="J65" i="9"/>
  <c r="J64" i="9"/>
  <c r="J63" i="9"/>
  <c r="J62" i="9"/>
  <c r="J61" i="9"/>
  <c r="J60" i="9"/>
  <c r="J59" i="9"/>
  <c r="J58" i="9"/>
  <c r="J57" i="9"/>
  <c r="J56" i="9"/>
  <c r="J55" i="9"/>
  <c r="J54" i="9"/>
  <c r="J53" i="9"/>
  <c r="J52" i="9"/>
  <c r="J51" i="9"/>
  <c r="J50" i="9"/>
  <c r="J49" i="9"/>
  <c r="J48" i="9"/>
  <c r="J47" i="9"/>
  <c r="J46" i="9"/>
  <c r="J45" i="9"/>
  <c r="J44" i="9"/>
  <c r="J43" i="9"/>
  <c r="J42" i="9"/>
  <c r="J41" i="9"/>
  <c r="J40" i="9"/>
  <c r="J39" i="9"/>
  <c r="J38" i="9"/>
  <c r="J37" i="9"/>
  <c r="J36" i="9"/>
  <c r="J35" i="9"/>
  <c r="J34" i="9"/>
  <c r="J33" i="9"/>
  <c r="J32" i="9"/>
  <c r="J31" i="9"/>
  <c r="J30" i="9"/>
  <c r="J29" i="9"/>
  <c r="J28" i="9"/>
  <c r="J27" i="9"/>
  <c r="J26" i="9"/>
  <c r="J25" i="9"/>
  <c r="J24" i="9"/>
  <c r="J23" i="9"/>
  <c r="J22" i="9"/>
  <c r="J21" i="9"/>
  <c r="J20" i="9"/>
  <c r="J19" i="9"/>
  <c r="J18" i="9"/>
  <c r="J17" i="9"/>
  <c r="J16" i="9"/>
  <c r="J15" i="9"/>
  <c r="J14" i="9"/>
  <c r="J13" i="9"/>
  <c r="J12" i="9"/>
  <c r="J11" i="9"/>
  <c r="J10" i="9"/>
  <c r="J9" i="9"/>
  <c r="J8" i="9"/>
  <c r="J7" i="9"/>
  <c r="J6" i="9"/>
  <c r="J5" i="9"/>
  <c r="J4" i="9"/>
  <c r="J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I17" i="9"/>
  <c r="I16" i="9"/>
  <c r="I15" i="9"/>
  <c r="I14" i="9"/>
  <c r="I13" i="9"/>
  <c r="I12" i="9"/>
  <c r="I11" i="9"/>
  <c r="I10" i="9"/>
  <c r="I9" i="9"/>
  <c r="I8" i="9"/>
  <c r="I7" i="9"/>
  <c r="I6" i="9"/>
  <c r="I5" i="9"/>
  <c r="I4" i="9"/>
  <c r="I3" i="9"/>
  <c r="H202" i="9"/>
  <c r="H201" i="9"/>
  <c r="H200" i="9"/>
  <c r="H199" i="9"/>
  <c r="H198" i="9"/>
  <c r="H197" i="9"/>
  <c r="H196" i="9"/>
  <c r="H195" i="9"/>
  <c r="H194" i="9"/>
  <c r="H193" i="9"/>
  <c r="H192" i="9"/>
  <c r="H191" i="9"/>
  <c r="H190" i="9"/>
  <c r="H189" i="9"/>
  <c r="H188" i="9"/>
  <c r="H187" i="9"/>
  <c r="H186" i="9"/>
  <c r="H185" i="9"/>
  <c r="H184" i="9"/>
  <c r="H183" i="9"/>
  <c r="H182" i="9"/>
  <c r="H181" i="9"/>
  <c r="H180" i="9"/>
  <c r="H179" i="9"/>
  <c r="H178" i="9"/>
  <c r="H177" i="9"/>
  <c r="H176" i="9"/>
  <c r="H175" i="9"/>
  <c r="H174" i="9"/>
  <c r="H173" i="9"/>
  <c r="H172" i="9"/>
  <c r="H171" i="9"/>
  <c r="H170" i="9"/>
  <c r="H169" i="9"/>
  <c r="H168" i="9"/>
  <c r="H167" i="9"/>
  <c r="H166" i="9"/>
  <c r="H165" i="9"/>
  <c r="H164" i="9"/>
  <c r="H163" i="9"/>
  <c r="H162" i="9"/>
  <c r="H161" i="9"/>
  <c r="H160" i="9"/>
  <c r="H159" i="9"/>
  <c r="H158" i="9"/>
  <c r="H157" i="9"/>
  <c r="H156" i="9"/>
  <c r="H155" i="9"/>
  <c r="H154" i="9"/>
  <c r="H153" i="9"/>
  <c r="H152" i="9"/>
  <c r="H151" i="9"/>
  <c r="H150" i="9"/>
  <c r="H149" i="9"/>
  <c r="H148" i="9"/>
  <c r="H147" i="9"/>
  <c r="H146" i="9"/>
  <c r="H145" i="9"/>
  <c r="H144" i="9"/>
  <c r="H143" i="9"/>
  <c r="H142" i="9"/>
  <c r="H141" i="9"/>
  <c r="H140" i="9"/>
  <c r="H139" i="9"/>
  <c r="H138" i="9"/>
  <c r="H137" i="9"/>
  <c r="H136" i="9"/>
  <c r="H135" i="9"/>
  <c r="H134" i="9"/>
  <c r="H133" i="9"/>
  <c r="H132" i="9"/>
  <c r="H131" i="9"/>
  <c r="H130" i="9"/>
  <c r="H129" i="9"/>
  <c r="H128" i="9"/>
  <c r="H127" i="9"/>
  <c r="H126" i="9"/>
  <c r="H125" i="9"/>
  <c r="H124" i="9"/>
  <c r="H123" i="9"/>
  <c r="H122" i="9"/>
  <c r="H121" i="9"/>
  <c r="H120" i="9"/>
  <c r="H119" i="9"/>
  <c r="H118" i="9"/>
  <c r="H117" i="9"/>
  <c r="H116" i="9"/>
  <c r="H115" i="9"/>
  <c r="H114" i="9"/>
  <c r="H113" i="9"/>
  <c r="H112" i="9"/>
  <c r="H111" i="9"/>
  <c r="H110" i="9"/>
  <c r="H109" i="9"/>
  <c r="H108" i="9"/>
  <c r="H107" i="9"/>
  <c r="H106" i="9"/>
  <c r="H105" i="9"/>
  <c r="H104" i="9"/>
  <c r="H103" i="9"/>
  <c r="H102" i="9"/>
  <c r="H101" i="9"/>
  <c r="H100" i="9"/>
  <c r="H99" i="9"/>
  <c r="H98" i="9"/>
  <c r="H97" i="9"/>
  <c r="H96" i="9"/>
  <c r="H95" i="9"/>
  <c r="H94" i="9"/>
  <c r="H93" i="9"/>
  <c r="H92" i="9"/>
  <c r="H91" i="9"/>
  <c r="H90" i="9"/>
  <c r="H89" i="9"/>
  <c r="H88" i="9"/>
  <c r="H87" i="9"/>
  <c r="H86" i="9"/>
  <c r="H85" i="9"/>
  <c r="H84" i="9"/>
  <c r="H83" i="9"/>
  <c r="H82" i="9"/>
  <c r="H81" i="9"/>
  <c r="H80" i="9"/>
  <c r="H79" i="9"/>
  <c r="H78" i="9"/>
  <c r="H77" i="9"/>
  <c r="H76" i="9"/>
  <c r="H75" i="9"/>
  <c r="H74" i="9"/>
  <c r="H73" i="9"/>
  <c r="H72" i="9"/>
  <c r="H71" i="9"/>
  <c r="H70" i="9"/>
  <c r="H69" i="9"/>
  <c r="H68" i="9"/>
  <c r="H67" i="9"/>
  <c r="H66" i="9"/>
  <c r="H65" i="9"/>
  <c r="H64" i="9"/>
  <c r="H63" i="9"/>
  <c r="H62" i="9"/>
  <c r="H61" i="9"/>
  <c r="H60" i="9"/>
  <c r="H59" i="9"/>
  <c r="H58" i="9"/>
  <c r="H57" i="9"/>
  <c r="H56" i="9"/>
  <c r="H55" i="9"/>
  <c r="H54" i="9"/>
  <c r="H53" i="9"/>
  <c r="H52" i="9"/>
  <c r="H51" i="9"/>
  <c r="H50" i="9"/>
  <c r="H49" i="9"/>
  <c r="H48" i="9"/>
  <c r="H47" i="9"/>
  <c r="H46" i="9"/>
  <c r="H45" i="9"/>
  <c r="H44" i="9"/>
  <c r="H43" i="9"/>
  <c r="H42" i="9"/>
  <c r="H41" i="9"/>
  <c r="H40" i="9"/>
  <c r="H39" i="9"/>
  <c r="H38" i="9"/>
  <c r="H37" i="9"/>
  <c r="H36" i="9"/>
  <c r="H35" i="9"/>
  <c r="H34" i="9"/>
  <c r="H33" i="9"/>
  <c r="H32" i="9"/>
  <c r="H31" i="9"/>
  <c r="H30" i="9"/>
  <c r="H29" i="9"/>
  <c r="H28" i="9"/>
  <c r="H27" i="9"/>
  <c r="H26" i="9"/>
  <c r="H25" i="9"/>
  <c r="H24" i="9"/>
  <c r="H23" i="9"/>
  <c r="H22" i="9"/>
  <c r="H21" i="9"/>
  <c r="H20" i="9"/>
  <c r="H19" i="9"/>
  <c r="H18" i="9"/>
  <c r="H17" i="9"/>
  <c r="H16" i="9"/>
  <c r="H15" i="9"/>
  <c r="H14" i="9"/>
  <c r="H13" i="9"/>
  <c r="H12" i="9"/>
  <c r="H11" i="9"/>
  <c r="H10" i="9"/>
  <c r="H9" i="9"/>
  <c r="H8" i="9"/>
  <c r="H7" i="9"/>
  <c r="H6" i="9"/>
  <c r="H5" i="9"/>
  <c r="H4" i="9"/>
  <c r="H3" i="9"/>
  <c r="G202" i="9"/>
  <c r="G201" i="9"/>
  <c r="G200" i="9"/>
  <c r="G199" i="9"/>
  <c r="G198" i="9"/>
  <c r="G197" i="9"/>
  <c r="G196" i="9"/>
  <c r="G195" i="9"/>
  <c r="G194" i="9"/>
  <c r="G193" i="9"/>
  <c r="G192" i="9"/>
  <c r="G191" i="9"/>
  <c r="G190" i="9"/>
  <c r="G189" i="9"/>
  <c r="G188" i="9"/>
  <c r="G187" i="9"/>
  <c r="G186" i="9"/>
  <c r="G185" i="9"/>
  <c r="G184" i="9"/>
  <c r="G183" i="9"/>
  <c r="G182" i="9"/>
  <c r="G181" i="9"/>
  <c r="G180" i="9"/>
  <c r="G179" i="9"/>
  <c r="G178" i="9"/>
  <c r="G177" i="9"/>
  <c r="G176" i="9"/>
  <c r="G175" i="9"/>
  <c r="G174" i="9"/>
  <c r="G173" i="9"/>
  <c r="G172" i="9"/>
  <c r="G171" i="9"/>
  <c r="G170" i="9"/>
  <c r="G169" i="9"/>
  <c r="G168" i="9"/>
  <c r="G167" i="9"/>
  <c r="G166" i="9"/>
  <c r="G165" i="9"/>
  <c r="G164" i="9"/>
  <c r="G163" i="9"/>
  <c r="G162" i="9"/>
  <c r="G161" i="9"/>
  <c r="G160" i="9"/>
  <c r="G159" i="9"/>
  <c r="G158" i="9"/>
  <c r="G157" i="9"/>
  <c r="G156" i="9"/>
  <c r="G155" i="9"/>
  <c r="G154" i="9"/>
  <c r="G153" i="9"/>
  <c r="G152" i="9"/>
  <c r="G151" i="9"/>
  <c r="G150" i="9"/>
  <c r="G149" i="9"/>
  <c r="G148" i="9"/>
  <c r="G147" i="9"/>
  <c r="G146" i="9"/>
  <c r="G145" i="9"/>
  <c r="G144" i="9"/>
  <c r="G143" i="9"/>
  <c r="G142" i="9"/>
  <c r="G141" i="9"/>
  <c r="G140" i="9"/>
  <c r="G139" i="9"/>
  <c r="G138" i="9"/>
  <c r="G137" i="9"/>
  <c r="G136" i="9"/>
  <c r="G135" i="9"/>
  <c r="G134" i="9"/>
  <c r="G133" i="9"/>
  <c r="G132" i="9"/>
  <c r="G131" i="9"/>
  <c r="G130" i="9"/>
  <c r="G129" i="9"/>
  <c r="G128" i="9"/>
  <c r="G127" i="9"/>
  <c r="G126" i="9"/>
  <c r="G125" i="9"/>
  <c r="G124" i="9"/>
  <c r="G123" i="9"/>
  <c r="G122" i="9"/>
  <c r="G121" i="9"/>
  <c r="G120" i="9"/>
  <c r="G119" i="9"/>
  <c r="G118" i="9"/>
  <c r="G117" i="9"/>
  <c r="G116" i="9"/>
  <c r="G115" i="9"/>
  <c r="G114" i="9"/>
  <c r="G113" i="9"/>
  <c r="G112" i="9"/>
  <c r="G111" i="9"/>
  <c r="G110" i="9"/>
  <c r="G109" i="9"/>
  <c r="G108" i="9"/>
  <c r="G107" i="9"/>
  <c r="G106" i="9"/>
  <c r="G105" i="9"/>
  <c r="G104" i="9"/>
  <c r="G103" i="9"/>
  <c r="G102" i="9"/>
  <c r="G101" i="9"/>
  <c r="G100" i="9"/>
  <c r="G99" i="9"/>
  <c r="G98" i="9"/>
  <c r="G97" i="9"/>
  <c r="G96" i="9"/>
  <c r="G95" i="9"/>
  <c r="G94" i="9"/>
  <c r="G93" i="9"/>
  <c r="G92" i="9"/>
  <c r="G91" i="9"/>
  <c r="G90" i="9"/>
  <c r="G89" i="9"/>
  <c r="G88" i="9"/>
  <c r="G87" i="9"/>
  <c r="G86" i="9"/>
  <c r="G85" i="9"/>
  <c r="G84" i="9"/>
  <c r="G83" i="9"/>
  <c r="G82" i="9"/>
  <c r="G81" i="9"/>
  <c r="G80" i="9"/>
  <c r="G79" i="9"/>
  <c r="G78" i="9"/>
  <c r="G77" i="9"/>
  <c r="G76" i="9"/>
  <c r="G75" i="9"/>
  <c r="G74" i="9"/>
  <c r="G73" i="9"/>
  <c r="G72" i="9"/>
  <c r="G71" i="9"/>
  <c r="G70" i="9"/>
  <c r="G69" i="9"/>
  <c r="G68" i="9"/>
  <c r="G67" i="9"/>
  <c r="G66" i="9"/>
  <c r="G65" i="9"/>
  <c r="G64" i="9"/>
  <c r="G63" i="9"/>
  <c r="G62" i="9"/>
  <c r="G61" i="9"/>
  <c r="G60" i="9"/>
  <c r="G59" i="9"/>
  <c r="G58" i="9"/>
  <c r="G57" i="9"/>
  <c r="G56" i="9"/>
  <c r="G55" i="9"/>
  <c r="G54" i="9"/>
  <c r="G53" i="9"/>
  <c r="G52" i="9"/>
  <c r="G51" i="9"/>
  <c r="G50" i="9"/>
  <c r="G49" i="9"/>
  <c r="G48" i="9"/>
  <c r="G47" i="9"/>
  <c r="G46" i="9"/>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G10" i="9"/>
  <c r="G9" i="9"/>
  <c r="G8" i="9"/>
  <c r="G7" i="9"/>
  <c r="G6" i="9"/>
  <c r="G5" i="9"/>
  <c r="G4" i="9"/>
  <c r="G1" i="9"/>
  <c r="H1" i="9" s="1"/>
  <c r="I1" i="9" s="1"/>
  <c r="J1" i="9" s="1"/>
  <c r="K1" i="9" s="1"/>
  <c r="L1" i="9" s="1"/>
  <c r="M1" i="9" s="1"/>
  <c r="N1" i="9" s="1"/>
  <c r="O1" i="9" s="1"/>
  <c r="P1" i="9" s="1"/>
  <c r="Q1" i="9" s="1"/>
  <c r="R1" i="9" s="1"/>
  <c r="S1" i="9" s="1"/>
  <c r="T1" i="9" s="1"/>
  <c r="U1" i="9" s="1"/>
  <c r="V1" i="9" s="1"/>
  <c r="W1" i="9" s="1"/>
  <c r="X1" i="9" s="1"/>
  <c r="Y1" i="9" s="1"/>
  <c r="Z1" i="9" s="1"/>
  <c r="AA1" i="9" s="1"/>
  <c r="AB1" i="9" s="1"/>
  <c r="AC1" i="9" s="1"/>
  <c r="AD1" i="9" s="1"/>
  <c r="AE1" i="9" s="1"/>
  <c r="AF1" i="9" s="1"/>
  <c r="AG1" i="9" s="1"/>
  <c r="AH1" i="9" s="1"/>
  <c r="AI1" i="9" s="1"/>
  <c r="AJ1" i="9" s="1"/>
  <c r="AK1" i="9" s="1"/>
  <c r="AL1" i="9" s="1"/>
  <c r="AM1" i="9" s="1"/>
  <c r="AN1" i="9" s="1"/>
  <c r="AO1" i="9" s="1"/>
  <c r="AP1" i="9" s="1"/>
  <c r="AQ1" i="9" s="1"/>
  <c r="AR1" i="9" s="1"/>
  <c r="AS1" i="9" s="1"/>
  <c r="AT1" i="9" s="1"/>
  <c r="AU1" i="9" s="1"/>
  <c r="AV1" i="9" s="1"/>
  <c r="AW1" i="9" s="1"/>
  <c r="AX1" i="9" s="1"/>
  <c r="AY1" i="9" s="1"/>
  <c r="AZ1" i="9" s="1"/>
  <c r="BA1" i="9" s="1"/>
  <c r="BB1" i="9" s="1"/>
  <c r="BC1" i="9" s="1"/>
  <c r="BD1" i="9" s="1"/>
  <c r="BE1" i="9" s="1"/>
  <c r="BF1" i="9" s="1"/>
  <c r="BG1" i="9" s="1"/>
  <c r="BH1" i="9" s="1"/>
  <c r="BI1" i="9" s="1"/>
  <c r="BJ1" i="9" s="1"/>
  <c r="GY206" i="8"/>
  <c r="GX206" i="8"/>
  <c r="GW206" i="8"/>
  <c r="GV206" i="8"/>
  <c r="FQ206" i="8"/>
  <c r="GY205" i="8"/>
  <c r="GX205" i="8"/>
  <c r="GW205" i="8"/>
  <c r="GV205" i="8"/>
  <c r="FQ205" i="8"/>
  <c r="GY204" i="8"/>
  <c r="GX204" i="8"/>
  <c r="GW204" i="8"/>
  <c r="GV204" i="8"/>
  <c r="FQ204" i="8"/>
  <c r="GY203" i="8"/>
  <c r="GX203" i="8"/>
  <c r="GW203" i="8"/>
  <c r="GV203" i="8"/>
  <c r="FQ203" i="8"/>
  <c r="GY202" i="8"/>
  <c r="GX202" i="8"/>
  <c r="GW202" i="8"/>
  <c r="GV202" i="8"/>
  <c r="FQ202" i="8"/>
  <c r="GY201" i="8"/>
  <c r="GX201" i="8"/>
  <c r="GW201" i="8"/>
  <c r="GV201" i="8"/>
  <c r="FQ201" i="8"/>
  <c r="GY200" i="8"/>
  <c r="GX200" i="8"/>
  <c r="GW200" i="8"/>
  <c r="GV200" i="8"/>
  <c r="FQ200" i="8"/>
  <c r="GY199" i="8"/>
  <c r="GX199" i="8"/>
  <c r="GW199" i="8"/>
  <c r="GV199" i="8"/>
  <c r="FQ199" i="8"/>
  <c r="GY198" i="8"/>
  <c r="GX198" i="8"/>
  <c r="GW198" i="8"/>
  <c r="GV198" i="8"/>
  <c r="FQ198" i="8"/>
  <c r="GY197" i="8"/>
  <c r="GX197" i="8"/>
  <c r="GW197" i="8"/>
  <c r="GV197" i="8"/>
  <c r="FQ197" i="8"/>
  <c r="GY196" i="8"/>
  <c r="GX196" i="8"/>
  <c r="GW196" i="8"/>
  <c r="GV196" i="8"/>
  <c r="FQ196" i="8"/>
  <c r="GY195" i="8"/>
  <c r="GX195" i="8"/>
  <c r="GW195" i="8"/>
  <c r="GV195" i="8"/>
  <c r="FQ195" i="8"/>
  <c r="GY194" i="8"/>
  <c r="GX194" i="8"/>
  <c r="GW194" i="8"/>
  <c r="GV194" i="8"/>
  <c r="FQ194" i="8"/>
  <c r="GY193" i="8"/>
  <c r="GX193" i="8"/>
  <c r="GW193" i="8"/>
  <c r="GV193" i="8"/>
  <c r="FQ193" i="8"/>
  <c r="GY192" i="8"/>
  <c r="GX192" i="8"/>
  <c r="GW192" i="8"/>
  <c r="GV192" i="8"/>
  <c r="FQ192" i="8"/>
  <c r="GY191" i="8"/>
  <c r="GX191" i="8"/>
  <c r="GW191" i="8"/>
  <c r="GV191" i="8"/>
  <c r="FQ191" i="8"/>
  <c r="GY190" i="8"/>
  <c r="GX190" i="8"/>
  <c r="GW190" i="8"/>
  <c r="GV190" i="8"/>
  <c r="FQ190" i="8"/>
  <c r="GY189" i="8"/>
  <c r="GX189" i="8"/>
  <c r="GW189" i="8"/>
  <c r="GV189" i="8"/>
  <c r="FQ189" i="8"/>
  <c r="GY188" i="8"/>
  <c r="GX188" i="8"/>
  <c r="GW188" i="8"/>
  <c r="GV188" i="8"/>
  <c r="FQ188" i="8"/>
  <c r="GY187" i="8"/>
  <c r="GX187" i="8"/>
  <c r="GW187" i="8"/>
  <c r="GV187" i="8"/>
  <c r="FQ187" i="8"/>
  <c r="GY186" i="8"/>
  <c r="GX186" i="8"/>
  <c r="GW186" i="8"/>
  <c r="GV186" i="8"/>
  <c r="FQ186" i="8"/>
  <c r="GY185" i="8"/>
  <c r="GX185" i="8"/>
  <c r="GW185" i="8"/>
  <c r="GV185" i="8"/>
  <c r="FQ185" i="8"/>
  <c r="GY184" i="8"/>
  <c r="GX184" i="8"/>
  <c r="GW184" i="8"/>
  <c r="GV184" i="8"/>
  <c r="FQ184" i="8"/>
  <c r="GY183" i="8"/>
  <c r="GX183" i="8"/>
  <c r="GW183" i="8"/>
  <c r="GV183" i="8"/>
  <c r="FQ183" i="8"/>
  <c r="GY182" i="8"/>
  <c r="GX182" i="8"/>
  <c r="GW182" i="8"/>
  <c r="GV182" i="8"/>
  <c r="FQ182" i="8"/>
  <c r="GY181" i="8"/>
  <c r="GX181" i="8"/>
  <c r="GW181" i="8"/>
  <c r="GV181" i="8"/>
  <c r="FQ181" i="8"/>
  <c r="GY180" i="8"/>
  <c r="GX180" i="8"/>
  <c r="GW180" i="8"/>
  <c r="GV180" i="8"/>
  <c r="FQ180" i="8"/>
  <c r="GY179" i="8"/>
  <c r="GX179" i="8"/>
  <c r="GW179" i="8"/>
  <c r="GV179" i="8"/>
  <c r="FQ179" i="8"/>
  <c r="GY178" i="8"/>
  <c r="GX178" i="8"/>
  <c r="GW178" i="8"/>
  <c r="GV178" i="8"/>
  <c r="FQ178" i="8"/>
  <c r="GY177" i="8"/>
  <c r="GX177" i="8"/>
  <c r="GW177" i="8"/>
  <c r="GV177" i="8"/>
  <c r="FQ177" i="8"/>
  <c r="GY176" i="8"/>
  <c r="GX176" i="8"/>
  <c r="GW176" i="8"/>
  <c r="GV176" i="8"/>
  <c r="FQ176" i="8"/>
  <c r="GY175" i="8"/>
  <c r="GX175" i="8"/>
  <c r="GW175" i="8"/>
  <c r="GV175" i="8"/>
  <c r="FQ175" i="8"/>
  <c r="GY174" i="8"/>
  <c r="GX174" i="8"/>
  <c r="GW174" i="8"/>
  <c r="GV174" i="8"/>
  <c r="FQ174" i="8"/>
  <c r="GY173" i="8"/>
  <c r="GX173" i="8"/>
  <c r="GW173" i="8"/>
  <c r="GV173" i="8"/>
  <c r="FQ173" i="8"/>
  <c r="GY172" i="8"/>
  <c r="GX172" i="8"/>
  <c r="GW172" i="8"/>
  <c r="GV172" i="8"/>
  <c r="FQ172" i="8"/>
  <c r="GY171" i="8"/>
  <c r="GX171" i="8"/>
  <c r="GW171" i="8"/>
  <c r="GV171" i="8"/>
  <c r="FQ171" i="8"/>
  <c r="GY170" i="8"/>
  <c r="GX170" i="8"/>
  <c r="GW170" i="8"/>
  <c r="GV170" i="8"/>
  <c r="FQ170" i="8"/>
  <c r="GY169" i="8"/>
  <c r="GX169" i="8"/>
  <c r="GW169" i="8"/>
  <c r="GV169" i="8"/>
  <c r="FQ169" i="8"/>
  <c r="GY168" i="8"/>
  <c r="GX168" i="8"/>
  <c r="GW168" i="8"/>
  <c r="GV168" i="8"/>
  <c r="FQ168" i="8"/>
  <c r="GY167" i="8"/>
  <c r="GX167" i="8"/>
  <c r="GW167" i="8"/>
  <c r="GV167" i="8"/>
  <c r="FQ167" i="8"/>
  <c r="GY166" i="8"/>
  <c r="GX166" i="8"/>
  <c r="GW166" i="8"/>
  <c r="GV166" i="8"/>
  <c r="FQ166" i="8"/>
  <c r="GY165" i="8"/>
  <c r="GX165" i="8"/>
  <c r="GW165" i="8"/>
  <c r="GV165" i="8"/>
  <c r="FQ165" i="8"/>
  <c r="GY164" i="8"/>
  <c r="GX164" i="8"/>
  <c r="GW164" i="8"/>
  <c r="GV164" i="8"/>
  <c r="FQ164" i="8"/>
  <c r="GY163" i="8"/>
  <c r="GX163" i="8"/>
  <c r="GW163" i="8"/>
  <c r="GV163" i="8"/>
  <c r="FQ163" i="8"/>
  <c r="GY162" i="8"/>
  <c r="GX162" i="8"/>
  <c r="GW162" i="8"/>
  <c r="GV162" i="8"/>
  <c r="FQ162" i="8"/>
  <c r="GY161" i="8"/>
  <c r="GX161" i="8"/>
  <c r="GW161" i="8"/>
  <c r="GV161" i="8"/>
  <c r="FQ161" i="8"/>
  <c r="GY160" i="8"/>
  <c r="GX160" i="8"/>
  <c r="GW160" i="8"/>
  <c r="GV160" i="8"/>
  <c r="FQ160" i="8"/>
  <c r="GY159" i="8"/>
  <c r="GX159" i="8"/>
  <c r="GW159" i="8"/>
  <c r="GV159" i="8"/>
  <c r="FQ159" i="8"/>
  <c r="GY158" i="8"/>
  <c r="GX158" i="8"/>
  <c r="GW158" i="8"/>
  <c r="GV158" i="8"/>
  <c r="FQ158" i="8"/>
  <c r="GY157" i="8"/>
  <c r="GX157" i="8"/>
  <c r="GW157" i="8"/>
  <c r="GV157" i="8"/>
  <c r="FQ157" i="8"/>
  <c r="GY156" i="8"/>
  <c r="GX156" i="8"/>
  <c r="GW156" i="8"/>
  <c r="GV156" i="8"/>
  <c r="FQ156" i="8"/>
  <c r="GY155" i="8"/>
  <c r="GX155" i="8"/>
  <c r="GW155" i="8"/>
  <c r="GV155" i="8"/>
  <c r="FQ155" i="8"/>
  <c r="GY154" i="8"/>
  <c r="GX154" i="8"/>
  <c r="GW154" i="8"/>
  <c r="GV154" i="8"/>
  <c r="FQ154" i="8"/>
  <c r="GY153" i="8"/>
  <c r="GX153" i="8"/>
  <c r="GW153" i="8"/>
  <c r="GV153" i="8"/>
  <c r="FQ153" i="8"/>
  <c r="GY152" i="8"/>
  <c r="GX152" i="8"/>
  <c r="GW152" i="8"/>
  <c r="GV152" i="8"/>
  <c r="FQ152" i="8"/>
  <c r="GY151" i="8"/>
  <c r="GX151" i="8"/>
  <c r="GW151" i="8"/>
  <c r="GV151" i="8"/>
  <c r="FQ151" i="8"/>
  <c r="GY150" i="8"/>
  <c r="GX150" i="8"/>
  <c r="GW150" i="8"/>
  <c r="GV150" i="8"/>
  <c r="FQ150" i="8"/>
  <c r="GY149" i="8"/>
  <c r="GX149" i="8"/>
  <c r="GW149" i="8"/>
  <c r="GV149" i="8"/>
  <c r="FQ149" i="8"/>
  <c r="GY148" i="8"/>
  <c r="GX148" i="8"/>
  <c r="GW148" i="8"/>
  <c r="GV148" i="8"/>
  <c r="FQ148" i="8"/>
  <c r="GY147" i="8"/>
  <c r="GX147" i="8"/>
  <c r="GW147" i="8"/>
  <c r="GV147" i="8"/>
  <c r="FQ147" i="8"/>
  <c r="GY146" i="8"/>
  <c r="GX146" i="8"/>
  <c r="GW146" i="8"/>
  <c r="GV146" i="8"/>
  <c r="FQ146" i="8"/>
  <c r="GY145" i="8"/>
  <c r="GX145" i="8"/>
  <c r="GW145" i="8"/>
  <c r="GV145" i="8"/>
  <c r="FQ145" i="8"/>
  <c r="GY144" i="8"/>
  <c r="GX144" i="8"/>
  <c r="GW144" i="8"/>
  <c r="GV144" i="8"/>
  <c r="FQ144" i="8"/>
  <c r="GY143" i="8"/>
  <c r="GX143" i="8"/>
  <c r="GW143" i="8"/>
  <c r="GV143" i="8"/>
  <c r="FQ143" i="8"/>
  <c r="GY142" i="8"/>
  <c r="GX142" i="8"/>
  <c r="GW142" i="8"/>
  <c r="GV142" i="8"/>
  <c r="FQ142" i="8"/>
  <c r="GY141" i="8"/>
  <c r="GX141" i="8"/>
  <c r="GW141" i="8"/>
  <c r="GV141" i="8"/>
  <c r="FQ141" i="8"/>
  <c r="GY140" i="8"/>
  <c r="GX140" i="8"/>
  <c r="GW140" i="8"/>
  <c r="GV140" i="8"/>
  <c r="FQ140" i="8"/>
  <c r="GY139" i="8"/>
  <c r="GX139" i="8"/>
  <c r="GW139" i="8"/>
  <c r="GV139" i="8"/>
  <c r="FQ139" i="8"/>
  <c r="GY138" i="8"/>
  <c r="GX138" i="8"/>
  <c r="GW138" i="8"/>
  <c r="GV138" i="8"/>
  <c r="FQ138" i="8"/>
  <c r="GY137" i="8"/>
  <c r="GX137" i="8"/>
  <c r="GW137" i="8"/>
  <c r="GV137" i="8"/>
  <c r="FQ137" i="8"/>
  <c r="GY136" i="8"/>
  <c r="GX136" i="8"/>
  <c r="GW136" i="8"/>
  <c r="GV136" i="8"/>
  <c r="FQ136" i="8"/>
  <c r="GY135" i="8"/>
  <c r="GX135" i="8"/>
  <c r="GW135" i="8"/>
  <c r="GV135" i="8"/>
  <c r="FQ135" i="8"/>
  <c r="GY134" i="8"/>
  <c r="GX134" i="8"/>
  <c r="GW134" i="8"/>
  <c r="GV134" i="8"/>
  <c r="FQ134" i="8"/>
  <c r="GY133" i="8"/>
  <c r="GX133" i="8"/>
  <c r="GW133" i="8"/>
  <c r="GV133" i="8"/>
  <c r="FQ133" i="8"/>
  <c r="GY132" i="8"/>
  <c r="GX132" i="8"/>
  <c r="GW132" i="8"/>
  <c r="GV132" i="8"/>
  <c r="FQ132" i="8"/>
  <c r="GY131" i="8"/>
  <c r="GX131" i="8"/>
  <c r="GW131" i="8"/>
  <c r="GV131" i="8"/>
  <c r="FQ131" i="8"/>
  <c r="GY130" i="8"/>
  <c r="GX130" i="8"/>
  <c r="GW130" i="8"/>
  <c r="GV130" i="8"/>
  <c r="FQ130" i="8"/>
  <c r="GY129" i="8"/>
  <c r="GX129" i="8"/>
  <c r="GW129" i="8"/>
  <c r="GV129" i="8"/>
  <c r="FQ129" i="8"/>
  <c r="GY128" i="8"/>
  <c r="GX128" i="8"/>
  <c r="GW128" i="8"/>
  <c r="GV128" i="8"/>
  <c r="FQ128" i="8"/>
  <c r="GY127" i="8"/>
  <c r="GX127" i="8"/>
  <c r="GW127" i="8"/>
  <c r="GV127" i="8"/>
  <c r="FQ127" i="8"/>
  <c r="GY126" i="8"/>
  <c r="GX126" i="8"/>
  <c r="GW126" i="8"/>
  <c r="GV126" i="8"/>
  <c r="FQ126" i="8"/>
  <c r="GY125" i="8"/>
  <c r="GX125" i="8"/>
  <c r="GW125" i="8"/>
  <c r="GV125" i="8"/>
  <c r="FQ125" i="8"/>
  <c r="GY124" i="8"/>
  <c r="GX124" i="8"/>
  <c r="GW124" i="8"/>
  <c r="GV124" i="8"/>
  <c r="FQ124" i="8"/>
  <c r="GY123" i="8"/>
  <c r="GX123" i="8"/>
  <c r="GW123" i="8"/>
  <c r="GV123" i="8"/>
  <c r="FQ123" i="8"/>
  <c r="GY122" i="8"/>
  <c r="GX122" i="8"/>
  <c r="GW122" i="8"/>
  <c r="GV122" i="8"/>
  <c r="FQ122" i="8"/>
  <c r="GY121" i="8"/>
  <c r="GX121" i="8"/>
  <c r="GW121" i="8"/>
  <c r="GV121" i="8"/>
  <c r="FQ121" i="8"/>
  <c r="GY120" i="8"/>
  <c r="GX120" i="8"/>
  <c r="GW120" i="8"/>
  <c r="GV120" i="8"/>
  <c r="FQ120" i="8"/>
  <c r="GY119" i="8"/>
  <c r="GX119" i="8"/>
  <c r="GW119" i="8"/>
  <c r="GV119" i="8"/>
  <c r="FQ119" i="8"/>
  <c r="GY118" i="8"/>
  <c r="GX118" i="8"/>
  <c r="GW118" i="8"/>
  <c r="GV118" i="8"/>
  <c r="FQ118" i="8"/>
  <c r="GY117" i="8"/>
  <c r="GX117" i="8"/>
  <c r="GW117" i="8"/>
  <c r="GV117" i="8"/>
  <c r="FQ117" i="8"/>
  <c r="GY116" i="8"/>
  <c r="GX116" i="8"/>
  <c r="GW116" i="8"/>
  <c r="GV116" i="8"/>
  <c r="FQ116" i="8"/>
  <c r="GY115" i="8"/>
  <c r="GX115" i="8"/>
  <c r="GW115" i="8"/>
  <c r="GV115" i="8"/>
  <c r="FQ115" i="8"/>
  <c r="GY114" i="8"/>
  <c r="GX114" i="8"/>
  <c r="GW114" i="8"/>
  <c r="GV114" i="8"/>
  <c r="FQ114" i="8"/>
  <c r="GY113" i="8"/>
  <c r="GX113" i="8"/>
  <c r="GW113" i="8"/>
  <c r="GV113" i="8"/>
  <c r="FQ113" i="8"/>
  <c r="GY112" i="8"/>
  <c r="GX112" i="8"/>
  <c r="GW112" i="8"/>
  <c r="GV112" i="8"/>
  <c r="FQ112" i="8"/>
  <c r="GY111" i="8"/>
  <c r="GX111" i="8"/>
  <c r="GW111" i="8"/>
  <c r="GV111" i="8"/>
  <c r="FQ111" i="8"/>
  <c r="GY110" i="8"/>
  <c r="GX110" i="8"/>
  <c r="GW110" i="8"/>
  <c r="GV110" i="8"/>
  <c r="FQ110" i="8"/>
  <c r="GY109" i="8"/>
  <c r="GX109" i="8"/>
  <c r="GW109" i="8"/>
  <c r="GV109" i="8"/>
  <c r="FQ109" i="8"/>
  <c r="GY108" i="8"/>
  <c r="GX108" i="8"/>
  <c r="GW108" i="8"/>
  <c r="GV108" i="8"/>
  <c r="FQ108" i="8"/>
  <c r="GY107" i="8"/>
  <c r="GX107" i="8"/>
  <c r="GW107" i="8"/>
  <c r="GV107" i="8"/>
  <c r="FQ107" i="8"/>
  <c r="GY106" i="8"/>
  <c r="GX106" i="8"/>
  <c r="GW106" i="8"/>
  <c r="GV106" i="8"/>
  <c r="FQ106" i="8"/>
  <c r="GY105" i="8"/>
  <c r="GX105" i="8"/>
  <c r="GW105" i="8"/>
  <c r="GV105" i="8"/>
  <c r="FQ105" i="8"/>
  <c r="GY104" i="8"/>
  <c r="GX104" i="8"/>
  <c r="GW104" i="8"/>
  <c r="GV104" i="8"/>
  <c r="FQ104" i="8"/>
  <c r="GY103" i="8"/>
  <c r="GX103" i="8"/>
  <c r="GW103" i="8"/>
  <c r="GV103" i="8"/>
  <c r="FQ103" i="8"/>
  <c r="GY102" i="8"/>
  <c r="GX102" i="8"/>
  <c r="GW102" i="8"/>
  <c r="GV102" i="8"/>
  <c r="FQ102" i="8"/>
  <c r="GY101" i="8"/>
  <c r="GX101" i="8"/>
  <c r="GW101" i="8"/>
  <c r="GV101" i="8"/>
  <c r="FQ101" i="8"/>
  <c r="GY100" i="8"/>
  <c r="GX100" i="8"/>
  <c r="GW100" i="8"/>
  <c r="GV100" i="8"/>
  <c r="FQ100" i="8"/>
  <c r="GY99" i="8"/>
  <c r="GX99" i="8"/>
  <c r="GW99" i="8"/>
  <c r="GV99" i="8"/>
  <c r="FQ99" i="8"/>
  <c r="GY98" i="8"/>
  <c r="GX98" i="8"/>
  <c r="GW98" i="8"/>
  <c r="GV98" i="8"/>
  <c r="FQ98" i="8"/>
  <c r="GY97" i="8"/>
  <c r="GX97" i="8"/>
  <c r="GW97" i="8"/>
  <c r="GV97" i="8"/>
  <c r="FQ97" i="8"/>
  <c r="GY96" i="8"/>
  <c r="GX96" i="8"/>
  <c r="GW96" i="8"/>
  <c r="GV96" i="8"/>
  <c r="FQ96" i="8"/>
  <c r="GY95" i="8"/>
  <c r="GX95" i="8"/>
  <c r="GW95" i="8"/>
  <c r="GV95" i="8"/>
  <c r="FQ95" i="8"/>
  <c r="GY94" i="8"/>
  <c r="GX94" i="8"/>
  <c r="GW94" i="8"/>
  <c r="GV94" i="8"/>
  <c r="FQ94" i="8"/>
  <c r="GY93" i="8"/>
  <c r="GX93" i="8"/>
  <c r="GW93" i="8"/>
  <c r="GV93" i="8"/>
  <c r="FQ93" i="8"/>
  <c r="GY92" i="8"/>
  <c r="GX92" i="8"/>
  <c r="GW92" i="8"/>
  <c r="GV92" i="8"/>
  <c r="FQ92" i="8"/>
  <c r="GY91" i="8"/>
  <c r="GX91" i="8"/>
  <c r="GW91" i="8"/>
  <c r="GV91" i="8"/>
  <c r="FQ91" i="8"/>
  <c r="GY90" i="8"/>
  <c r="GX90" i="8"/>
  <c r="GW90" i="8"/>
  <c r="GV90" i="8"/>
  <c r="FQ90" i="8"/>
  <c r="GY89" i="8"/>
  <c r="GX89" i="8"/>
  <c r="GW89" i="8"/>
  <c r="GV89" i="8"/>
  <c r="FQ89" i="8"/>
  <c r="GY88" i="8"/>
  <c r="GX88" i="8"/>
  <c r="GW88" i="8"/>
  <c r="GV88" i="8"/>
  <c r="FQ88" i="8"/>
  <c r="GY87" i="8"/>
  <c r="GX87" i="8"/>
  <c r="GW87" i="8"/>
  <c r="GV87" i="8"/>
  <c r="FQ87" i="8"/>
  <c r="GY86" i="8"/>
  <c r="GX86" i="8"/>
  <c r="GW86" i="8"/>
  <c r="GV86" i="8"/>
  <c r="FQ86" i="8"/>
  <c r="GY85" i="8"/>
  <c r="GX85" i="8"/>
  <c r="GW85" i="8"/>
  <c r="GV85" i="8"/>
  <c r="FQ85" i="8"/>
  <c r="GY84" i="8"/>
  <c r="GX84" i="8"/>
  <c r="GW84" i="8"/>
  <c r="GV84" i="8"/>
  <c r="FQ84" i="8"/>
  <c r="GY83" i="8"/>
  <c r="GX83" i="8"/>
  <c r="GW83" i="8"/>
  <c r="GV83" i="8"/>
  <c r="FQ83" i="8"/>
  <c r="GY82" i="8"/>
  <c r="GX82" i="8"/>
  <c r="GW82" i="8"/>
  <c r="GV82" i="8"/>
  <c r="FQ82" i="8"/>
  <c r="GY81" i="8"/>
  <c r="GX81" i="8"/>
  <c r="GW81" i="8"/>
  <c r="GV81" i="8"/>
  <c r="FQ81" i="8"/>
  <c r="GY80" i="8"/>
  <c r="GX80" i="8"/>
  <c r="GW80" i="8"/>
  <c r="GV80" i="8"/>
  <c r="FQ80" i="8"/>
  <c r="GY79" i="8"/>
  <c r="GX79" i="8"/>
  <c r="GW79" i="8"/>
  <c r="GV79" i="8"/>
  <c r="FQ79" i="8"/>
  <c r="GY78" i="8"/>
  <c r="GX78" i="8"/>
  <c r="GW78" i="8"/>
  <c r="GV78" i="8"/>
  <c r="FQ78" i="8"/>
  <c r="GY77" i="8"/>
  <c r="GX77" i="8"/>
  <c r="GW77" i="8"/>
  <c r="GV77" i="8"/>
  <c r="FQ77" i="8"/>
  <c r="GY76" i="8"/>
  <c r="GX76" i="8"/>
  <c r="GW76" i="8"/>
  <c r="GV76" i="8"/>
  <c r="FQ76" i="8"/>
  <c r="GY75" i="8"/>
  <c r="GX75" i="8"/>
  <c r="GW75" i="8"/>
  <c r="GV75" i="8"/>
  <c r="FQ75" i="8"/>
  <c r="GY74" i="8"/>
  <c r="GX74" i="8"/>
  <c r="GW74" i="8"/>
  <c r="GV74" i="8"/>
  <c r="FQ74" i="8"/>
  <c r="GY73" i="8"/>
  <c r="GX73" i="8"/>
  <c r="GW73" i="8"/>
  <c r="GV73" i="8"/>
  <c r="FQ73" i="8"/>
  <c r="GY72" i="8"/>
  <c r="GX72" i="8"/>
  <c r="GW72" i="8"/>
  <c r="GV72" i="8"/>
  <c r="FQ72" i="8"/>
  <c r="GY71" i="8"/>
  <c r="GX71" i="8"/>
  <c r="GW71" i="8"/>
  <c r="GV71" i="8"/>
  <c r="FQ71" i="8"/>
  <c r="GY70" i="8"/>
  <c r="GX70" i="8"/>
  <c r="GW70" i="8"/>
  <c r="GV70" i="8"/>
  <c r="FQ70" i="8"/>
  <c r="GY69" i="8"/>
  <c r="GX69" i="8"/>
  <c r="GW69" i="8"/>
  <c r="GV69" i="8"/>
  <c r="FQ69" i="8"/>
  <c r="GY68" i="8"/>
  <c r="GX68" i="8"/>
  <c r="GW68" i="8"/>
  <c r="GV68" i="8"/>
  <c r="FQ68" i="8"/>
  <c r="GY67" i="8"/>
  <c r="GX67" i="8"/>
  <c r="GW67" i="8"/>
  <c r="GV67" i="8"/>
  <c r="FQ67" i="8"/>
  <c r="GY66" i="8"/>
  <c r="GX66" i="8"/>
  <c r="GW66" i="8"/>
  <c r="GV66" i="8"/>
  <c r="FQ66" i="8"/>
  <c r="GY65" i="8"/>
  <c r="GX65" i="8"/>
  <c r="GW65" i="8"/>
  <c r="GV65" i="8"/>
  <c r="FQ65" i="8"/>
  <c r="GY64" i="8"/>
  <c r="GX64" i="8"/>
  <c r="GW64" i="8"/>
  <c r="GV64" i="8"/>
  <c r="FQ64" i="8"/>
  <c r="GY63" i="8"/>
  <c r="GX63" i="8"/>
  <c r="GW63" i="8"/>
  <c r="GV63" i="8"/>
  <c r="FQ63" i="8"/>
  <c r="GY62" i="8"/>
  <c r="GX62" i="8"/>
  <c r="GW62" i="8"/>
  <c r="GV62" i="8"/>
  <c r="FQ62" i="8"/>
  <c r="GY61" i="8"/>
  <c r="GX61" i="8"/>
  <c r="GW61" i="8"/>
  <c r="GV61" i="8"/>
  <c r="FQ61" i="8"/>
  <c r="GY60" i="8"/>
  <c r="GX60" i="8"/>
  <c r="GW60" i="8"/>
  <c r="GV60" i="8"/>
  <c r="FQ60" i="8"/>
  <c r="GY59" i="8"/>
  <c r="GX59" i="8"/>
  <c r="GW59" i="8"/>
  <c r="GV59" i="8"/>
  <c r="FQ59" i="8"/>
  <c r="GY58" i="8"/>
  <c r="GX58" i="8"/>
  <c r="GW58" i="8"/>
  <c r="GV58" i="8"/>
  <c r="FQ58" i="8"/>
  <c r="GY57" i="8"/>
  <c r="GX57" i="8"/>
  <c r="GW57" i="8"/>
  <c r="GV57" i="8"/>
  <c r="FQ57" i="8"/>
  <c r="GY56" i="8"/>
  <c r="GX56" i="8"/>
  <c r="GW56" i="8"/>
  <c r="GV56" i="8"/>
  <c r="FQ56" i="8"/>
  <c r="GY55" i="8"/>
  <c r="GX55" i="8"/>
  <c r="GW55" i="8"/>
  <c r="GV55" i="8"/>
  <c r="FQ55" i="8"/>
  <c r="GY54" i="8"/>
  <c r="GX54" i="8"/>
  <c r="GW54" i="8"/>
  <c r="GV54" i="8"/>
  <c r="FQ54" i="8"/>
  <c r="GY53" i="8"/>
  <c r="GX53" i="8"/>
  <c r="GW53" i="8"/>
  <c r="GV53" i="8"/>
  <c r="FQ53" i="8"/>
  <c r="GY52" i="8"/>
  <c r="GX52" i="8"/>
  <c r="GW52" i="8"/>
  <c r="GV52" i="8"/>
  <c r="FQ52" i="8"/>
  <c r="GY51" i="8"/>
  <c r="GX51" i="8"/>
  <c r="GW51" i="8"/>
  <c r="GV51" i="8"/>
  <c r="FQ51" i="8"/>
  <c r="GY50" i="8"/>
  <c r="GX50" i="8"/>
  <c r="GW50" i="8"/>
  <c r="GV50" i="8"/>
  <c r="FQ50" i="8"/>
  <c r="GY49" i="8"/>
  <c r="GX49" i="8"/>
  <c r="GW49" i="8"/>
  <c r="GV49" i="8"/>
  <c r="FQ49" i="8"/>
  <c r="GY48" i="8"/>
  <c r="GX48" i="8"/>
  <c r="GW48" i="8"/>
  <c r="GV48" i="8"/>
  <c r="FQ48" i="8"/>
  <c r="GY47" i="8"/>
  <c r="GX47" i="8"/>
  <c r="GW47" i="8"/>
  <c r="GV47" i="8"/>
  <c r="FQ47" i="8"/>
  <c r="GY46" i="8"/>
  <c r="GX46" i="8"/>
  <c r="GW46" i="8"/>
  <c r="GV46" i="8"/>
  <c r="FQ46" i="8"/>
  <c r="GY45" i="8"/>
  <c r="GX45" i="8"/>
  <c r="GW45" i="8"/>
  <c r="GV45" i="8"/>
  <c r="FQ45" i="8"/>
  <c r="GY44" i="8"/>
  <c r="GX44" i="8"/>
  <c r="GW44" i="8"/>
  <c r="GV44" i="8"/>
  <c r="FQ44" i="8"/>
  <c r="GY43" i="8"/>
  <c r="GX43" i="8"/>
  <c r="GW43" i="8"/>
  <c r="GV43" i="8"/>
  <c r="FQ43" i="8"/>
  <c r="GY42" i="8"/>
  <c r="GX42" i="8"/>
  <c r="GW42" i="8"/>
  <c r="GV42" i="8"/>
  <c r="FQ42" i="8"/>
  <c r="GY41" i="8"/>
  <c r="GX41" i="8"/>
  <c r="GW41" i="8"/>
  <c r="GV41" i="8"/>
  <c r="FQ41" i="8"/>
  <c r="GY40" i="8"/>
  <c r="GX40" i="8"/>
  <c r="GW40" i="8"/>
  <c r="GV40" i="8"/>
  <c r="FQ40" i="8"/>
  <c r="GY39" i="8"/>
  <c r="GX39" i="8"/>
  <c r="GW39" i="8"/>
  <c r="GV39" i="8"/>
  <c r="FQ39" i="8"/>
  <c r="GY38" i="8"/>
  <c r="GX38" i="8"/>
  <c r="GW38" i="8"/>
  <c r="GV38" i="8"/>
  <c r="FQ38" i="8"/>
  <c r="GY37" i="8"/>
  <c r="GX37" i="8"/>
  <c r="GW37" i="8"/>
  <c r="GV37" i="8"/>
  <c r="FQ37" i="8"/>
  <c r="GY36" i="8"/>
  <c r="GX36" i="8"/>
  <c r="GW36" i="8"/>
  <c r="GV36" i="8"/>
  <c r="FQ36" i="8"/>
  <c r="GY35" i="8"/>
  <c r="GX35" i="8"/>
  <c r="GW35" i="8"/>
  <c r="GV35" i="8"/>
  <c r="FQ35" i="8"/>
  <c r="GY34" i="8"/>
  <c r="GX34" i="8"/>
  <c r="GW34" i="8"/>
  <c r="GV34" i="8"/>
  <c r="FQ34" i="8"/>
  <c r="GY33" i="8"/>
  <c r="GX33" i="8"/>
  <c r="GW33" i="8"/>
  <c r="GV33" i="8"/>
  <c r="FQ33" i="8"/>
  <c r="GY32" i="8"/>
  <c r="GX32" i="8"/>
  <c r="GW32" i="8"/>
  <c r="GV32" i="8"/>
  <c r="FQ32" i="8"/>
  <c r="GY31" i="8"/>
  <c r="GX31" i="8"/>
  <c r="GW31" i="8"/>
  <c r="GV31" i="8"/>
  <c r="FQ31" i="8"/>
  <c r="GY30" i="8"/>
  <c r="GX30" i="8"/>
  <c r="GW30" i="8"/>
  <c r="GV30" i="8"/>
  <c r="FQ30" i="8"/>
  <c r="GY29" i="8"/>
  <c r="GX29" i="8"/>
  <c r="GW29" i="8"/>
  <c r="GV29" i="8"/>
  <c r="FQ29" i="8"/>
  <c r="GY28" i="8"/>
  <c r="GX28" i="8"/>
  <c r="GW28" i="8"/>
  <c r="GV28" i="8"/>
  <c r="FQ28" i="8"/>
  <c r="GY27" i="8"/>
  <c r="GX27" i="8"/>
  <c r="GW27" i="8"/>
  <c r="GV27" i="8"/>
  <c r="FQ27" i="8"/>
  <c r="GY26" i="8"/>
  <c r="GX26" i="8"/>
  <c r="GW26" i="8"/>
  <c r="GV26" i="8"/>
  <c r="FQ26" i="8"/>
  <c r="GY25" i="8"/>
  <c r="GX25" i="8"/>
  <c r="GW25" i="8"/>
  <c r="GV25" i="8"/>
  <c r="FQ25" i="8"/>
  <c r="GY24" i="8"/>
  <c r="GX24" i="8"/>
  <c r="GW24" i="8"/>
  <c r="GV24" i="8"/>
  <c r="FQ24" i="8"/>
  <c r="GY23" i="8"/>
  <c r="GX23" i="8"/>
  <c r="GW23" i="8"/>
  <c r="GV23" i="8"/>
  <c r="FQ23" i="8"/>
  <c r="GY22" i="8"/>
  <c r="GX22" i="8"/>
  <c r="GW22" i="8"/>
  <c r="GV22" i="8"/>
  <c r="FQ22" i="8"/>
  <c r="GY21" i="8"/>
  <c r="GX21" i="8"/>
  <c r="GW21" i="8"/>
  <c r="GV21" i="8"/>
  <c r="FQ21" i="8"/>
  <c r="GY20" i="8"/>
  <c r="GX20" i="8"/>
  <c r="GW20" i="8"/>
  <c r="GV20" i="8"/>
  <c r="FQ20" i="8"/>
  <c r="FQ19" i="8"/>
  <c r="FQ18" i="8"/>
  <c r="FQ17" i="8"/>
  <c r="FQ16" i="8"/>
  <c r="FQ15" i="8"/>
  <c r="FQ14" i="8"/>
  <c r="FQ13" i="8"/>
  <c r="FQ12" i="8"/>
  <c r="FQ11" i="8"/>
  <c r="FQ10" i="8"/>
  <c r="FQ9" i="8"/>
  <c r="FQ8" i="8"/>
  <c r="FQ7" i="8"/>
  <c r="D6" i="8"/>
  <c r="E6" i="8" s="1"/>
  <c r="F6" i="8" s="1"/>
  <c r="AO6" i="8"/>
  <c r="BW6" i="8" s="1"/>
  <c r="DF6" i="8" s="1"/>
  <c r="EN6" i="8" s="1"/>
  <c r="FT6" i="8" s="1"/>
  <c r="AN6" i="8"/>
  <c r="BV6" i="8" s="1"/>
  <c r="DE6" i="8"/>
  <c r="EM6" i="8" s="1"/>
  <c r="FS6" i="8" s="1"/>
  <c r="BU6" i="8"/>
  <c r="DD6" i="8" s="1"/>
  <c r="EL6" i="8" s="1"/>
  <c r="BT6" i="8"/>
  <c r="DC6" i="8" s="1"/>
  <c r="EK6" i="8" s="1"/>
  <c r="BS6" i="8"/>
  <c r="DB6" i="8" s="1"/>
  <c r="EJ6" i="8" s="1"/>
  <c r="BR6" i="8"/>
  <c r="DA6" i="8" s="1"/>
  <c r="EI6" i="8" s="1"/>
  <c r="BQ6" i="8"/>
  <c r="CZ6" i="8" s="1"/>
  <c r="EH6" i="8" s="1"/>
  <c r="K5" i="8"/>
  <c r="AU5" i="8"/>
  <c r="CC5" i="8" s="1"/>
  <c r="DL5" i="8"/>
  <c r="ET5" i="8" s="1"/>
  <c r="FZ5" i="8" s="1"/>
  <c r="AT5" i="8"/>
  <c r="CB5" i="8" s="1"/>
  <c r="DK5" i="8" s="1"/>
  <c r="ES5" i="8" s="1"/>
  <c r="FY5" i="8" s="1"/>
  <c r="AS5" i="8"/>
  <c r="CA5" i="8" s="1"/>
  <c r="DJ5" i="8" s="1"/>
  <c r="ER5" i="8" s="1"/>
  <c r="FX5" i="8" s="1"/>
  <c r="AR5" i="8"/>
  <c r="BZ5" i="8" s="1"/>
  <c r="DI5" i="8" s="1"/>
  <c r="EQ5" i="8" s="1"/>
  <c r="FW5" i="8" s="1"/>
  <c r="AQ5" i="8"/>
  <c r="BY5" i="8"/>
  <c r="DH5" i="8" s="1"/>
  <c r="EP5" i="8" s="1"/>
  <c r="FV5" i="8" s="1"/>
  <c r="AP5" i="8"/>
  <c r="BX5" i="8"/>
  <c r="DG5" i="8"/>
  <c r="EO5" i="8" s="1"/>
  <c r="FU5" i="8"/>
  <c r="AO5" i="8"/>
  <c r="BW5" i="8"/>
  <c r="DF5" i="8" s="1"/>
  <c r="EN5" i="8" s="1"/>
  <c r="FT5" i="8" s="1"/>
  <c r="AN5" i="8"/>
  <c r="BV5" i="8" s="1"/>
  <c r="DE5" i="8" s="1"/>
  <c r="EM5" i="8" s="1"/>
  <c r="FS5" i="8" s="1"/>
  <c r="BT5" i="8"/>
  <c r="DC5" i="8" s="1"/>
  <c r="EK5" i="8" s="1"/>
  <c r="BS5" i="8"/>
  <c r="DB5" i="8" s="1"/>
  <c r="EJ5" i="8"/>
  <c r="BR5" i="8"/>
  <c r="DA5" i="8"/>
  <c r="EI5" i="8" s="1"/>
  <c r="BQ5" i="8"/>
  <c r="CZ5" i="8"/>
  <c r="EH5" i="8" s="1"/>
  <c r="BU5" i="8"/>
  <c r="D2" i="7"/>
  <c r="G8" i="6"/>
  <c r="H8" i="6" s="1"/>
  <c r="H7" i="6" s="1"/>
  <c r="G7" i="6"/>
  <c r="T150" i="4"/>
  <c r="T149" i="4"/>
  <c r="T148" i="4"/>
  <c r="T147" i="4"/>
  <c r="T146" i="4"/>
  <c r="T145" i="4"/>
  <c r="T144" i="4"/>
  <c r="T143" i="4"/>
  <c r="T142" i="4"/>
  <c r="T141" i="4"/>
  <c r="T140" i="4"/>
  <c r="T139" i="4"/>
  <c r="T138" i="4"/>
  <c r="T137" i="4"/>
  <c r="T136" i="4"/>
  <c r="T135" i="4"/>
  <c r="T134" i="4"/>
  <c r="T133" i="4"/>
  <c r="T132" i="4"/>
  <c r="T131" i="4"/>
  <c r="T130" i="4"/>
  <c r="T129" i="4"/>
  <c r="T128" i="4"/>
  <c r="T127" i="4"/>
  <c r="T126" i="4"/>
  <c r="T125" i="4"/>
  <c r="T124" i="4"/>
  <c r="T123" i="4"/>
  <c r="T122" i="4"/>
  <c r="T121" i="4"/>
  <c r="T120" i="4"/>
  <c r="T119" i="4"/>
  <c r="T118" i="4"/>
  <c r="T117" i="4"/>
  <c r="T116" i="4"/>
  <c r="T115" i="4"/>
  <c r="T114" i="4"/>
  <c r="T113" i="4"/>
  <c r="T112" i="4"/>
  <c r="T111" i="4"/>
  <c r="T110" i="4"/>
  <c r="T109" i="4"/>
  <c r="T108" i="4"/>
  <c r="T107" i="4"/>
  <c r="T106" i="4"/>
  <c r="T105" i="4"/>
  <c r="T104" i="4"/>
  <c r="T103" i="4"/>
  <c r="T102" i="4"/>
  <c r="T101" i="4"/>
  <c r="T100" i="4"/>
  <c r="T99" i="4"/>
  <c r="T98" i="4"/>
  <c r="T97" i="4"/>
  <c r="T96" i="4"/>
  <c r="T95" i="4"/>
  <c r="T94" i="4"/>
  <c r="T93" i="4"/>
  <c r="T92" i="4"/>
  <c r="T91" i="4"/>
  <c r="T90" i="4"/>
  <c r="T89" i="4"/>
  <c r="T88" i="4"/>
  <c r="T87" i="4"/>
  <c r="T86" i="4"/>
  <c r="T85" i="4"/>
  <c r="T84" i="4"/>
  <c r="T83" i="4"/>
  <c r="T82" i="4"/>
  <c r="T81" i="4"/>
  <c r="T80" i="4"/>
  <c r="T79" i="4"/>
  <c r="T78" i="4"/>
  <c r="T77" i="4"/>
  <c r="T76" i="4"/>
  <c r="T75" i="4"/>
  <c r="T74" i="4"/>
  <c r="T73" i="4"/>
  <c r="T72" i="4"/>
  <c r="T71" i="4"/>
  <c r="T70" i="4"/>
  <c r="T69" i="4"/>
  <c r="T68" i="4"/>
  <c r="T67" i="4"/>
  <c r="T66" i="4"/>
  <c r="T65" i="4"/>
  <c r="T64" i="4"/>
  <c r="T63" i="4"/>
  <c r="T62" i="4"/>
  <c r="T61" i="4"/>
  <c r="T60" i="4"/>
  <c r="T59" i="4"/>
  <c r="T58" i="4"/>
  <c r="T57" i="4"/>
  <c r="T56" i="4"/>
  <c r="T55" i="4"/>
  <c r="T54" i="4"/>
  <c r="T53" i="4"/>
  <c r="T52" i="4"/>
  <c r="T51" i="4"/>
  <c r="T50" i="4"/>
  <c r="T49" i="4"/>
  <c r="T48" i="4"/>
  <c r="T47" i="4"/>
  <c r="T46" i="4"/>
  <c r="T45" i="4"/>
  <c r="T44" i="4"/>
  <c r="T43" i="4"/>
  <c r="T42" i="4"/>
  <c r="T41" i="4"/>
  <c r="T40" i="4"/>
  <c r="T39" i="4"/>
  <c r="T38" i="4"/>
  <c r="T37" i="4"/>
  <c r="T36" i="4"/>
  <c r="T35" i="4"/>
  <c r="T34" i="4"/>
  <c r="T33" i="4"/>
  <c r="T32" i="4"/>
  <c r="T31" i="4"/>
  <c r="T30" i="4"/>
  <c r="T29" i="4"/>
  <c r="T28" i="4"/>
  <c r="T27" i="4"/>
  <c r="T26" i="4"/>
  <c r="T25" i="4"/>
  <c r="T24" i="4"/>
  <c r="T23" i="4"/>
  <c r="T22" i="4"/>
  <c r="T21" i="4"/>
  <c r="T20" i="4"/>
  <c r="T19" i="4"/>
  <c r="T18" i="4"/>
  <c r="T17" i="4"/>
  <c r="T16" i="4"/>
  <c r="T15" i="4"/>
  <c r="T14" i="4"/>
  <c r="T13" i="4"/>
  <c r="T12" i="4"/>
  <c r="T11" i="4"/>
  <c r="T10" i="4"/>
  <c r="T9" i="4"/>
  <c r="T8" i="4"/>
  <c r="T7" i="4"/>
  <c r="T6" i="4"/>
  <c r="T5" i="4"/>
  <c r="T4" i="4"/>
  <c r="T3" i="4"/>
  <c r="T2" i="4"/>
  <c r="T1027" i="3"/>
  <c r="T1026" i="3"/>
  <c r="T1025" i="3"/>
  <c r="T1024" i="3"/>
  <c r="T1023" i="3"/>
  <c r="T1022" i="3"/>
  <c r="T1021" i="3"/>
  <c r="T1020" i="3"/>
  <c r="T1019" i="3"/>
  <c r="T1018" i="3"/>
  <c r="T1017" i="3"/>
  <c r="T1016" i="3"/>
  <c r="T1015" i="3"/>
  <c r="T1014" i="3"/>
  <c r="T1013" i="3"/>
  <c r="T1012" i="3"/>
  <c r="T1011" i="3"/>
  <c r="T1010" i="3"/>
  <c r="T1009" i="3"/>
  <c r="T1008" i="3"/>
  <c r="T1007" i="3"/>
  <c r="T1006" i="3"/>
  <c r="T1005" i="3"/>
  <c r="T1004" i="3"/>
  <c r="T1003" i="3"/>
  <c r="T1002" i="3"/>
  <c r="T1001" i="3"/>
  <c r="T1000" i="3"/>
  <c r="T999" i="3"/>
  <c r="T998" i="3"/>
  <c r="T997" i="3"/>
  <c r="T996" i="3"/>
  <c r="T995" i="3"/>
  <c r="T994" i="3"/>
  <c r="T993" i="3"/>
  <c r="T992" i="3"/>
  <c r="T991" i="3"/>
  <c r="T990" i="3"/>
  <c r="T989" i="3"/>
  <c r="T988" i="3"/>
  <c r="T987" i="3"/>
  <c r="T986" i="3"/>
  <c r="T985" i="3"/>
  <c r="T984" i="3"/>
  <c r="T983" i="3"/>
  <c r="T982" i="3"/>
  <c r="T981" i="3"/>
  <c r="T980" i="3"/>
  <c r="T979" i="3"/>
  <c r="T978" i="3"/>
  <c r="T977" i="3"/>
  <c r="T976" i="3"/>
  <c r="T975" i="3"/>
  <c r="T974" i="3"/>
  <c r="T973" i="3"/>
  <c r="T972" i="3"/>
  <c r="T971" i="3"/>
  <c r="T970" i="3"/>
  <c r="T969" i="3"/>
  <c r="T968" i="3"/>
  <c r="T967" i="3"/>
  <c r="T966" i="3"/>
  <c r="T965" i="3"/>
  <c r="T964" i="3"/>
  <c r="T963" i="3"/>
  <c r="T962" i="3"/>
  <c r="T961" i="3"/>
  <c r="T960" i="3"/>
  <c r="T959" i="3"/>
  <c r="T958" i="3"/>
  <c r="T957" i="3"/>
  <c r="T956" i="3"/>
  <c r="T955" i="3"/>
  <c r="T954" i="3"/>
  <c r="T953" i="3"/>
  <c r="T952" i="3"/>
  <c r="T951" i="3"/>
  <c r="T950" i="3"/>
  <c r="T949" i="3"/>
  <c r="T948" i="3"/>
  <c r="T947" i="3"/>
  <c r="T946" i="3"/>
  <c r="T945" i="3"/>
  <c r="T944" i="3"/>
  <c r="T943" i="3"/>
  <c r="T942" i="3"/>
  <c r="T941" i="3"/>
  <c r="T940" i="3"/>
  <c r="T939" i="3"/>
  <c r="T938" i="3"/>
  <c r="T937" i="3"/>
  <c r="T936" i="3"/>
  <c r="T935" i="3"/>
  <c r="T934" i="3"/>
  <c r="T933" i="3"/>
  <c r="T932" i="3"/>
  <c r="T931" i="3"/>
  <c r="T930" i="3"/>
  <c r="T929" i="3"/>
  <c r="T928" i="3"/>
  <c r="T927" i="3"/>
  <c r="T926" i="3"/>
  <c r="T925" i="3"/>
  <c r="T924" i="3"/>
  <c r="T923" i="3"/>
  <c r="T922" i="3"/>
  <c r="T921" i="3"/>
  <c r="T920" i="3"/>
  <c r="T919" i="3"/>
  <c r="T918" i="3"/>
  <c r="T917" i="3"/>
  <c r="T916" i="3"/>
  <c r="T915" i="3"/>
  <c r="T914" i="3"/>
  <c r="T913" i="3"/>
  <c r="T912" i="3"/>
  <c r="T911" i="3"/>
  <c r="T910" i="3"/>
  <c r="T909" i="3"/>
  <c r="T908" i="3"/>
  <c r="T907" i="3"/>
  <c r="T906" i="3"/>
  <c r="T905" i="3"/>
  <c r="T904" i="3"/>
  <c r="T903" i="3"/>
  <c r="T902" i="3"/>
  <c r="T901" i="3"/>
  <c r="T900" i="3"/>
  <c r="T899" i="3"/>
  <c r="T898" i="3"/>
  <c r="T897" i="3"/>
  <c r="T896" i="3"/>
  <c r="T895" i="3"/>
  <c r="T894" i="3"/>
  <c r="T893" i="3"/>
  <c r="T892" i="3"/>
  <c r="T891" i="3"/>
  <c r="T890" i="3"/>
  <c r="T889" i="3"/>
  <c r="T888" i="3"/>
  <c r="T887" i="3"/>
  <c r="T886" i="3"/>
  <c r="T885" i="3"/>
  <c r="T884" i="3"/>
  <c r="T883" i="3"/>
  <c r="T882" i="3"/>
  <c r="T881" i="3"/>
  <c r="T880" i="3"/>
  <c r="T879" i="3"/>
  <c r="T878" i="3"/>
  <c r="T877" i="3"/>
  <c r="T876" i="3"/>
  <c r="T875" i="3"/>
  <c r="T874" i="3"/>
  <c r="T873" i="3"/>
  <c r="T872" i="3"/>
  <c r="T871" i="3"/>
  <c r="T870" i="3"/>
  <c r="T869" i="3"/>
  <c r="T868" i="3"/>
  <c r="T867" i="3"/>
  <c r="T866" i="3"/>
  <c r="T865" i="3"/>
  <c r="T864" i="3"/>
  <c r="T863" i="3"/>
  <c r="T862" i="3"/>
  <c r="T861" i="3"/>
  <c r="T860" i="3"/>
  <c r="T859" i="3"/>
  <c r="T858" i="3"/>
  <c r="T857" i="3"/>
  <c r="T856" i="3"/>
  <c r="T855" i="3"/>
  <c r="T854" i="3"/>
  <c r="T853" i="3"/>
  <c r="T852" i="3"/>
  <c r="T851" i="3"/>
  <c r="T850" i="3"/>
  <c r="T849" i="3"/>
  <c r="T848" i="3"/>
  <c r="T847" i="3"/>
  <c r="T846" i="3"/>
  <c r="T845" i="3"/>
  <c r="T844" i="3"/>
  <c r="T843" i="3"/>
  <c r="T842" i="3"/>
  <c r="T841" i="3"/>
  <c r="T840" i="3"/>
  <c r="T839" i="3"/>
  <c r="T838" i="3"/>
  <c r="T837" i="3"/>
  <c r="T836" i="3"/>
  <c r="T835" i="3"/>
  <c r="T834" i="3"/>
  <c r="T833" i="3"/>
  <c r="T832" i="3"/>
  <c r="T831" i="3"/>
  <c r="T830" i="3"/>
  <c r="T829" i="3"/>
  <c r="T828" i="3"/>
  <c r="T827" i="3"/>
  <c r="T826" i="3"/>
  <c r="T825" i="3"/>
  <c r="T824" i="3"/>
  <c r="T823" i="3"/>
  <c r="T822" i="3"/>
  <c r="T821" i="3"/>
  <c r="T820" i="3"/>
  <c r="T819" i="3"/>
  <c r="T818" i="3"/>
  <c r="T817" i="3"/>
  <c r="T816" i="3"/>
  <c r="T815" i="3"/>
  <c r="T814" i="3"/>
  <c r="T813" i="3"/>
  <c r="T812" i="3"/>
  <c r="T811" i="3"/>
  <c r="T810" i="3"/>
  <c r="T809" i="3"/>
  <c r="T808" i="3"/>
  <c r="T807" i="3"/>
  <c r="T806" i="3"/>
  <c r="T805" i="3"/>
  <c r="T804" i="3"/>
  <c r="T803" i="3"/>
  <c r="T802" i="3"/>
  <c r="T801" i="3"/>
  <c r="T800" i="3"/>
  <c r="T799" i="3"/>
  <c r="T798" i="3"/>
  <c r="T797" i="3"/>
  <c r="T796" i="3"/>
  <c r="T795" i="3"/>
  <c r="T794" i="3"/>
  <c r="T793" i="3"/>
  <c r="T792" i="3"/>
  <c r="T791" i="3"/>
  <c r="T790" i="3"/>
  <c r="T789" i="3"/>
  <c r="T788" i="3"/>
  <c r="T787" i="3"/>
  <c r="T786" i="3"/>
  <c r="T785" i="3"/>
  <c r="T784" i="3"/>
  <c r="T783" i="3"/>
  <c r="T782" i="3"/>
  <c r="T781" i="3"/>
  <c r="T780" i="3"/>
  <c r="T779" i="3"/>
  <c r="T778" i="3"/>
  <c r="T777" i="3"/>
  <c r="T776" i="3"/>
  <c r="T775" i="3"/>
  <c r="T774" i="3"/>
  <c r="T773" i="3"/>
  <c r="T772" i="3"/>
  <c r="T771" i="3"/>
  <c r="T770" i="3"/>
  <c r="T769" i="3"/>
  <c r="T768" i="3"/>
  <c r="T767" i="3"/>
  <c r="T766" i="3"/>
  <c r="T765" i="3"/>
  <c r="T764" i="3"/>
  <c r="T763" i="3"/>
  <c r="T762" i="3"/>
  <c r="T761" i="3"/>
  <c r="T760" i="3"/>
  <c r="T759" i="3"/>
  <c r="T758" i="3"/>
  <c r="T757" i="3"/>
  <c r="T756" i="3"/>
  <c r="T755" i="3"/>
  <c r="T754" i="3"/>
  <c r="T753" i="3"/>
  <c r="T752" i="3"/>
  <c r="T751" i="3"/>
  <c r="T750" i="3"/>
  <c r="T749" i="3"/>
  <c r="T748" i="3"/>
  <c r="T747" i="3"/>
  <c r="T746" i="3"/>
  <c r="T745" i="3"/>
  <c r="T744" i="3"/>
  <c r="T743" i="3"/>
  <c r="T742" i="3"/>
  <c r="T741" i="3"/>
  <c r="T740" i="3"/>
  <c r="T739" i="3"/>
  <c r="T738" i="3"/>
  <c r="T737" i="3"/>
  <c r="T736" i="3"/>
  <c r="T735" i="3"/>
  <c r="T734" i="3"/>
  <c r="T733" i="3"/>
  <c r="T732" i="3"/>
  <c r="T731" i="3"/>
  <c r="T730" i="3"/>
  <c r="T729" i="3"/>
  <c r="T728" i="3"/>
  <c r="T727" i="3"/>
  <c r="T726" i="3"/>
  <c r="T725" i="3"/>
  <c r="T724" i="3"/>
  <c r="T723" i="3"/>
  <c r="T722" i="3"/>
  <c r="T721" i="3"/>
  <c r="T720" i="3"/>
  <c r="T719" i="3"/>
  <c r="T718" i="3"/>
  <c r="T717" i="3"/>
  <c r="T716" i="3"/>
  <c r="T715" i="3"/>
  <c r="T714" i="3"/>
  <c r="T713" i="3"/>
  <c r="T712" i="3"/>
  <c r="T711" i="3"/>
  <c r="T710" i="3"/>
  <c r="T709" i="3"/>
  <c r="T708" i="3"/>
  <c r="T707" i="3"/>
  <c r="T706" i="3"/>
  <c r="T705" i="3"/>
  <c r="T704" i="3"/>
  <c r="T703" i="3"/>
  <c r="T702" i="3"/>
  <c r="T701" i="3"/>
  <c r="T700" i="3"/>
  <c r="T699" i="3"/>
  <c r="T698" i="3"/>
  <c r="T697" i="3"/>
  <c r="T696" i="3"/>
  <c r="T695" i="3"/>
  <c r="T694" i="3"/>
  <c r="T693" i="3"/>
  <c r="T692" i="3"/>
  <c r="T691" i="3"/>
  <c r="T690" i="3"/>
  <c r="T689" i="3"/>
  <c r="T688" i="3"/>
  <c r="T687" i="3"/>
  <c r="T686" i="3"/>
  <c r="T685" i="3"/>
  <c r="T684" i="3"/>
  <c r="T683" i="3"/>
  <c r="T682" i="3"/>
  <c r="T681" i="3"/>
  <c r="T680" i="3"/>
  <c r="T679" i="3"/>
  <c r="T678" i="3"/>
  <c r="T677" i="3"/>
  <c r="T676" i="3"/>
  <c r="T675" i="3"/>
  <c r="T674" i="3"/>
  <c r="T673" i="3"/>
  <c r="T672" i="3"/>
  <c r="T671" i="3"/>
  <c r="T670" i="3"/>
  <c r="T669" i="3"/>
  <c r="T668" i="3"/>
  <c r="T667" i="3"/>
  <c r="T666" i="3"/>
  <c r="T665" i="3"/>
  <c r="T664" i="3"/>
  <c r="T663" i="3"/>
  <c r="T662" i="3"/>
  <c r="T661" i="3"/>
  <c r="T660" i="3"/>
  <c r="T659" i="3"/>
  <c r="T658" i="3"/>
  <c r="T657" i="3"/>
  <c r="T656" i="3"/>
  <c r="T655" i="3"/>
  <c r="T654" i="3"/>
  <c r="T653" i="3"/>
  <c r="T652" i="3"/>
  <c r="T651" i="3"/>
  <c r="T650" i="3"/>
  <c r="T649" i="3"/>
  <c r="T648" i="3"/>
  <c r="T647" i="3"/>
  <c r="T646" i="3"/>
  <c r="T645" i="3"/>
  <c r="T644" i="3"/>
  <c r="T643" i="3"/>
  <c r="T642" i="3"/>
  <c r="T641" i="3"/>
  <c r="T640" i="3"/>
  <c r="T639" i="3"/>
  <c r="T638" i="3"/>
  <c r="T637" i="3"/>
  <c r="T636" i="3"/>
  <c r="T635" i="3"/>
  <c r="T634" i="3"/>
  <c r="T633" i="3"/>
  <c r="T632" i="3"/>
  <c r="T631" i="3"/>
  <c r="T630" i="3"/>
  <c r="T629" i="3"/>
  <c r="T628" i="3"/>
  <c r="T627" i="3"/>
  <c r="T626" i="3"/>
  <c r="T625" i="3"/>
  <c r="T624" i="3"/>
  <c r="T623" i="3"/>
  <c r="T622" i="3"/>
  <c r="T621" i="3"/>
  <c r="T620" i="3"/>
  <c r="T619" i="3"/>
  <c r="T618" i="3"/>
  <c r="T617" i="3"/>
  <c r="T616" i="3"/>
  <c r="T615" i="3"/>
  <c r="T614" i="3"/>
  <c r="T613" i="3"/>
  <c r="T612" i="3"/>
  <c r="T611" i="3"/>
  <c r="T610" i="3"/>
  <c r="T609" i="3"/>
  <c r="T608" i="3"/>
  <c r="T607" i="3"/>
  <c r="T606" i="3"/>
  <c r="T605" i="3"/>
  <c r="T604" i="3"/>
  <c r="T603" i="3"/>
  <c r="T602" i="3"/>
  <c r="T601" i="3"/>
  <c r="T600" i="3"/>
  <c r="T599" i="3"/>
  <c r="T598" i="3"/>
  <c r="T597" i="3"/>
  <c r="T596" i="3"/>
  <c r="T595" i="3"/>
  <c r="T594" i="3"/>
  <c r="T593" i="3"/>
  <c r="T592" i="3"/>
  <c r="T591" i="3"/>
  <c r="T590" i="3"/>
  <c r="T589" i="3"/>
  <c r="T588" i="3"/>
  <c r="T587" i="3"/>
  <c r="T586" i="3"/>
  <c r="T585" i="3"/>
  <c r="T584" i="3"/>
  <c r="T583" i="3"/>
  <c r="T582" i="3"/>
  <c r="T581" i="3"/>
  <c r="T580" i="3"/>
  <c r="T579" i="3"/>
  <c r="T578" i="3"/>
  <c r="T577" i="3"/>
  <c r="T576" i="3"/>
  <c r="T575" i="3"/>
  <c r="T574" i="3"/>
  <c r="T573" i="3"/>
  <c r="T572" i="3"/>
  <c r="T571" i="3"/>
  <c r="T570" i="3"/>
  <c r="T569" i="3"/>
  <c r="T568" i="3"/>
  <c r="T567" i="3"/>
  <c r="T566" i="3"/>
  <c r="T565" i="3"/>
  <c r="T564" i="3"/>
  <c r="T563" i="3"/>
  <c r="T562" i="3"/>
  <c r="T561" i="3"/>
  <c r="T560" i="3"/>
  <c r="T559" i="3"/>
  <c r="T558" i="3"/>
  <c r="T557" i="3"/>
  <c r="T556" i="3"/>
  <c r="T555" i="3"/>
  <c r="T554" i="3"/>
  <c r="T553" i="3"/>
  <c r="T552" i="3"/>
  <c r="T551" i="3"/>
  <c r="T550" i="3"/>
  <c r="T549" i="3"/>
  <c r="T548" i="3"/>
  <c r="T547" i="3"/>
  <c r="T546" i="3"/>
  <c r="T545" i="3"/>
  <c r="T544" i="3"/>
  <c r="T543" i="3"/>
  <c r="T542" i="3"/>
  <c r="T541" i="3"/>
  <c r="T540" i="3"/>
  <c r="T539" i="3"/>
  <c r="T538" i="3"/>
  <c r="T537" i="3"/>
  <c r="T536" i="3"/>
  <c r="T535" i="3"/>
  <c r="T534" i="3"/>
  <c r="T533" i="3"/>
  <c r="T532" i="3"/>
  <c r="T531" i="3"/>
  <c r="T530" i="3"/>
  <c r="T529" i="3"/>
  <c r="T528" i="3"/>
  <c r="T527" i="3"/>
  <c r="T526" i="3"/>
  <c r="T525" i="3"/>
  <c r="T524" i="3"/>
  <c r="T523" i="3"/>
  <c r="T522" i="3"/>
  <c r="T521" i="3"/>
  <c r="T520" i="3"/>
  <c r="T519" i="3"/>
  <c r="T518" i="3"/>
  <c r="T517" i="3"/>
  <c r="T516" i="3"/>
  <c r="T515" i="3"/>
  <c r="T514" i="3"/>
  <c r="T513" i="3"/>
  <c r="T512" i="3"/>
  <c r="T511" i="3"/>
  <c r="T510" i="3"/>
  <c r="T509" i="3"/>
  <c r="T508" i="3"/>
  <c r="T507" i="3"/>
  <c r="T506" i="3"/>
  <c r="T505" i="3"/>
  <c r="T504" i="3"/>
  <c r="T503" i="3"/>
  <c r="T502" i="3"/>
  <c r="T501" i="3"/>
  <c r="T500" i="3"/>
  <c r="T499" i="3"/>
  <c r="T498" i="3"/>
  <c r="T497" i="3"/>
  <c r="T496" i="3"/>
  <c r="T495" i="3"/>
  <c r="T494" i="3"/>
  <c r="T493" i="3"/>
  <c r="T492" i="3"/>
  <c r="T491" i="3"/>
  <c r="T490" i="3"/>
  <c r="T489" i="3"/>
  <c r="T488" i="3"/>
  <c r="T487" i="3"/>
  <c r="T486" i="3"/>
  <c r="T485" i="3"/>
  <c r="T484" i="3"/>
  <c r="T483" i="3"/>
  <c r="T482" i="3"/>
  <c r="T481" i="3"/>
  <c r="T480" i="3"/>
  <c r="T479" i="3"/>
  <c r="T478" i="3"/>
  <c r="T477" i="3"/>
  <c r="T476" i="3"/>
  <c r="T475" i="3"/>
  <c r="T474" i="3"/>
  <c r="T473" i="3"/>
  <c r="T472" i="3"/>
  <c r="T471" i="3"/>
  <c r="T470" i="3"/>
  <c r="T469" i="3"/>
  <c r="T468" i="3"/>
  <c r="T467" i="3"/>
  <c r="T466" i="3"/>
  <c r="T465" i="3"/>
  <c r="T464" i="3"/>
  <c r="T463" i="3"/>
  <c r="T462" i="3"/>
  <c r="T461" i="3"/>
  <c r="T460" i="3"/>
  <c r="T459" i="3"/>
  <c r="T458" i="3"/>
  <c r="T457" i="3"/>
  <c r="T456" i="3"/>
  <c r="T455" i="3"/>
  <c r="T454" i="3"/>
  <c r="T453" i="3"/>
  <c r="T452" i="3"/>
  <c r="T451" i="3"/>
  <c r="T450" i="3"/>
  <c r="T449" i="3"/>
  <c r="T448" i="3"/>
  <c r="T447" i="3"/>
  <c r="T446" i="3"/>
  <c r="T445" i="3"/>
  <c r="T444" i="3"/>
  <c r="T443" i="3"/>
  <c r="T442" i="3"/>
  <c r="T441" i="3"/>
  <c r="T440" i="3"/>
  <c r="T439" i="3"/>
  <c r="T438" i="3"/>
  <c r="T437" i="3"/>
  <c r="T436" i="3"/>
  <c r="T435" i="3"/>
  <c r="T434" i="3"/>
  <c r="T433" i="3"/>
  <c r="T432" i="3"/>
  <c r="T431" i="3"/>
  <c r="T430" i="3"/>
  <c r="T429" i="3"/>
  <c r="T428" i="3"/>
  <c r="T427" i="3"/>
  <c r="T426" i="3"/>
  <c r="T425" i="3"/>
  <c r="T424" i="3"/>
  <c r="T423" i="3"/>
  <c r="T422" i="3"/>
  <c r="T421" i="3"/>
  <c r="T420" i="3"/>
  <c r="T419" i="3"/>
  <c r="T418" i="3"/>
  <c r="T417" i="3"/>
  <c r="T416" i="3"/>
  <c r="T415" i="3"/>
  <c r="T414" i="3"/>
  <c r="T413" i="3"/>
  <c r="T412" i="3"/>
  <c r="T411" i="3"/>
  <c r="T410" i="3"/>
  <c r="T409" i="3"/>
  <c r="T408" i="3"/>
  <c r="T407" i="3"/>
  <c r="T406" i="3"/>
  <c r="T405" i="3"/>
  <c r="T404" i="3"/>
  <c r="T403" i="3"/>
  <c r="T402" i="3"/>
  <c r="T401" i="3"/>
  <c r="T400" i="3"/>
  <c r="T399" i="3"/>
  <c r="T398" i="3"/>
  <c r="T397" i="3"/>
  <c r="T396" i="3"/>
  <c r="T395" i="3"/>
  <c r="T394" i="3"/>
  <c r="T393" i="3"/>
  <c r="T392" i="3"/>
  <c r="T391" i="3"/>
  <c r="T390" i="3"/>
  <c r="T389" i="3"/>
  <c r="T388" i="3"/>
  <c r="T387" i="3"/>
  <c r="T386" i="3"/>
  <c r="T385" i="3"/>
  <c r="T384" i="3"/>
  <c r="T383" i="3"/>
  <c r="T382" i="3"/>
  <c r="T381" i="3"/>
  <c r="T380" i="3"/>
  <c r="T379" i="3"/>
  <c r="T378" i="3"/>
  <c r="T377" i="3"/>
  <c r="T376" i="3"/>
  <c r="T375" i="3"/>
  <c r="T374" i="3"/>
  <c r="T373" i="3"/>
  <c r="T372" i="3"/>
  <c r="T371" i="3"/>
  <c r="T370" i="3"/>
  <c r="T369" i="3"/>
  <c r="T368" i="3"/>
  <c r="T367" i="3"/>
  <c r="T366" i="3"/>
  <c r="T365" i="3"/>
  <c r="T364" i="3"/>
  <c r="T363" i="3"/>
  <c r="T362" i="3"/>
  <c r="T361" i="3"/>
  <c r="T360" i="3"/>
  <c r="T359" i="3"/>
  <c r="T358" i="3"/>
  <c r="T357" i="3"/>
  <c r="T356" i="3"/>
  <c r="T355" i="3"/>
  <c r="T354" i="3"/>
  <c r="T353" i="3"/>
  <c r="T352" i="3"/>
  <c r="T351" i="3"/>
  <c r="T350" i="3"/>
  <c r="T349" i="3"/>
  <c r="T348" i="3"/>
  <c r="T347" i="3"/>
  <c r="T346" i="3"/>
  <c r="T345" i="3"/>
  <c r="T344" i="3"/>
  <c r="T343" i="3"/>
  <c r="T342" i="3"/>
  <c r="T341" i="3"/>
  <c r="T340" i="3"/>
  <c r="T339" i="3"/>
  <c r="T338" i="3"/>
  <c r="T337" i="3"/>
  <c r="T336" i="3"/>
  <c r="T335" i="3"/>
  <c r="T334" i="3"/>
  <c r="T333" i="3"/>
  <c r="T332" i="3"/>
  <c r="T331" i="3"/>
  <c r="T330" i="3"/>
  <c r="T329" i="3"/>
  <c r="T328" i="3"/>
  <c r="T327" i="3"/>
  <c r="T326" i="3"/>
  <c r="T325" i="3"/>
  <c r="T324" i="3"/>
  <c r="T323" i="3"/>
  <c r="T322" i="3"/>
  <c r="T321" i="3"/>
  <c r="T320" i="3"/>
  <c r="T319" i="3"/>
  <c r="T318" i="3"/>
  <c r="T317" i="3"/>
  <c r="T316" i="3"/>
  <c r="T315" i="3"/>
  <c r="T314" i="3"/>
  <c r="T313" i="3"/>
  <c r="T312" i="3"/>
  <c r="T311" i="3"/>
  <c r="T310" i="3"/>
  <c r="T309" i="3"/>
  <c r="T308" i="3"/>
  <c r="T307" i="3"/>
  <c r="T306" i="3"/>
  <c r="T305" i="3"/>
  <c r="T304" i="3"/>
  <c r="T303" i="3"/>
  <c r="T302" i="3"/>
  <c r="T301" i="3"/>
  <c r="T300" i="3"/>
  <c r="T299" i="3"/>
  <c r="T298" i="3"/>
  <c r="T297" i="3"/>
  <c r="T296" i="3"/>
  <c r="T295" i="3"/>
  <c r="T294" i="3"/>
  <c r="T293" i="3"/>
  <c r="T292" i="3"/>
  <c r="T291" i="3"/>
  <c r="T290" i="3"/>
  <c r="T289" i="3"/>
  <c r="T288" i="3"/>
  <c r="T287" i="3"/>
  <c r="T286" i="3"/>
  <c r="T285" i="3"/>
  <c r="T284" i="3"/>
  <c r="T283" i="3"/>
  <c r="T282" i="3"/>
  <c r="T281" i="3"/>
  <c r="T280" i="3"/>
  <c r="T279" i="3"/>
  <c r="T278" i="3"/>
  <c r="T277" i="3"/>
  <c r="T276" i="3"/>
  <c r="T275" i="3"/>
  <c r="T274" i="3"/>
  <c r="T273" i="3"/>
  <c r="T272" i="3"/>
  <c r="T271" i="3"/>
  <c r="T270" i="3"/>
  <c r="T269" i="3"/>
  <c r="T268" i="3"/>
  <c r="T267" i="3"/>
  <c r="T266" i="3"/>
  <c r="T265" i="3"/>
  <c r="T264" i="3"/>
  <c r="T263" i="3"/>
  <c r="T262" i="3"/>
  <c r="T261" i="3"/>
  <c r="T260" i="3"/>
  <c r="T259" i="3"/>
  <c r="T258" i="3"/>
  <c r="T257" i="3"/>
  <c r="T256" i="3"/>
  <c r="T255" i="3"/>
  <c r="T254" i="3"/>
  <c r="T253" i="3"/>
  <c r="T252" i="3"/>
  <c r="T251" i="3"/>
  <c r="T250" i="3"/>
  <c r="T249" i="3"/>
  <c r="T248" i="3"/>
  <c r="T247" i="3"/>
  <c r="T246" i="3"/>
  <c r="T245" i="3"/>
  <c r="T244" i="3"/>
  <c r="T243" i="3"/>
  <c r="T242" i="3"/>
  <c r="T241" i="3"/>
  <c r="T240" i="3"/>
  <c r="T239" i="3"/>
  <c r="T238" i="3"/>
  <c r="T237" i="3"/>
  <c r="T236" i="3"/>
  <c r="T235" i="3"/>
  <c r="T234" i="3"/>
  <c r="T233" i="3"/>
  <c r="T232" i="3"/>
  <c r="T231" i="3"/>
  <c r="T230" i="3"/>
  <c r="T229" i="3"/>
  <c r="T228" i="3"/>
  <c r="T227" i="3"/>
  <c r="T226" i="3"/>
  <c r="T225" i="3"/>
  <c r="T224" i="3"/>
  <c r="T223" i="3"/>
  <c r="T222" i="3"/>
  <c r="T221" i="3"/>
  <c r="T220" i="3"/>
  <c r="T219" i="3"/>
  <c r="T218" i="3"/>
  <c r="T217" i="3"/>
  <c r="T216" i="3"/>
  <c r="T215" i="3"/>
  <c r="T214" i="3"/>
  <c r="T213" i="3"/>
  <c r="T212" i="3"/>
  <c r="T211" i="3"/>
  <c r="T210" i="3"/>
  <c r="T209" i="3"/>
  <c r="T208" i="3"/>
  <c r="T207" i="3"/>
  <c r="T206" i="3"/>
  <c r="T205" i="3"/>
  <c r="T204" i="3"/>
  <c r="T203" i="3"/>
  <c r="T202" i="3"/>
  <c r="T201" i="3"/>
  <c r="T200" i="3"/>
  <c r="T199" i="3"/>
  <c r="T198" i="3"/>
  <c r="T197" i="3"/>
  <c r="T196" i="3"/>
  <c r="T195" i="3"/>
  <c r="T194" i="3"/>
  <c r="T193" i="3"/>
  <c r="T192" i="3"/>
  <c r="T191" i="3"/>
  <c r="T190" i="3"/>
  <c r="T189" i="3"/>
  <c r="T188" i="3"/>
  <c r="T187" i="3"/>
  <c r="T186" i="3"/>
  <c r="T185" i="3"/>
  <c r="T184" i="3"/>
  <c r="T183" i="3"/>
  <c r="T182" i="3"/>
  <c r="T181" i="3"/>
  <c r="T180" i="3"/>
  <c r="T179" i="3"/>
  <c r="T178" i="3"/>
  <c r="T177" i="3"/>
  <c r="T176" i="3"/>
  <c r="T175" i="3"/>
  <c r="T174" i="3"/>
  <c r="T173" i="3"/>
  <c r="T172" i="3"/>
  <c r="T171" i="3"/>
  <c r="T170" i="3"/>
  <c r="T169" i="3"/>
  <c r="T168" i="3"/>
  <c r="T167" i="3"/>
  <c r="T166" i="3"/>
  <c r="T165" i="3"/>
  <c r="T164" i="3"/>
  <c r="T163" i="3"/>
  <c r="T162" i="3"/>
  <c r="T161" i="3"/>
  <c r="T160" i="3"/>
  <c r="T159" i="3"/>
  <c r="T158" i="3"/>
  <c r="T157" i="3"/>
  <c r="T156" i="3"/>
  <c r="T155" i="3"/>
  <c r="T154" i="3"/>
  <c r="T153" i="3"/>
  <c r="T152" i="3"/>
  <c r="T151" i="3"/>
  <c r="T150" i="3"/>
  <c r="T149" i="3"/>
  <c r="T148" i="3"/>
  <c r="T147" i="3"/>
  <c r="T146" i="3"/>
  <c r="T145" i="3"/>
  <c r="T144" i="3"/>
  <c r="T143" i="3"/>
  <c r="T142" i="3"/>
  <c r="T141" i="3"/>
  <c r="T140" i="3"/>
  <c r="T139" i="3"/>
  <c r="T138" i="3"/>
  <c r="T137" i="3"/>
  <c r="T136" i="3"/>
  <c r="T135" i="3"/>
  <c r="T134" i="3"/>
  <c r="T133" i="3"/>
  <c r="T132" i="3"/>
  <c r="T131" i="3"/>
  <c r="T130" i="3"/>
  <c r="T129" i="3"/>
  <c r="T128" i="3"/>
  <c r="T127" i="3"/>
  <c r="T126" i="3"/>
  <c r="T125" i="3"/>
  <c r="T124" i="3"/>
  <c r="T123" i="3"/>
  <c r="T122" i="3"/>
  <c r="T121" i="3"/>
  <c r="T120" i="3"/>
  <c r="T119" i="3"/>
  <c r="T118" i="3"/>
  <c r="T117" i="3"/>
  <c r="T116" i="3"/>
  <c r="T115" i="3"/>
  <c r="T114" i="3"/>
  <c r="T113" i="3"/>
  <c r="T112" i="3"/>
  <c r="T111" i="3"/>
  <c r="T110" i="3"/>
  <c r="T109" i="3"/>
  <c r="T108" i="3"/>
  <c r="T107" i="3"/>
  <c r="T106" i="3"/>
  <c r="T105" i="3"/>
  <c r="T104" i="3"/>
  <c r="T103" i="3"/>
  <c r="T102" i="3"/>
  <c r="T101" i="3"/>
  <c r="T100" i="3"/>
  <c r="T99" i="3"/>
  <c r="T98" i="3"/>
  <c r="T96" i="3"/>
  <c r="T95" i="3"/>
  <c r="T94" i="3"/>
  <c r="T93" i="3"/>
  <c r="T92" i="3"/>
  <c r="T91" i="3"/>
  <c r="T90" i="3"/>
  <c r="T89" i="3"/>
  <c r="T88" i="3"/>
  <c r="T87" i="3"/>
  <c r="T86" i="3"/>
  <c r="T85" i="3"/>
  <c r="T84" i="3"/>
  <c r="T83" i="3"/>
  <c r="T82" i="3"/>
  <c r="T81" i="3"/>
  <c r="T80" i="3"/>
  <c r="T79" i="3"/>
  <c r="T78" i="3"/>
  <c r="T77" i="3"/>
  <c r="T75" i="3"/>
  <c r="T74" i="3"/>
  <c r="T73" i="3"/>
  <c r="T72" i="3"/>
  <c r="T71" i="3"/>
  <c r="T70" i="3"/>
  <c r="T69" i="3"/>
  <c r="T68" i="3"/>
  <c r="T67" i="3"/>
  <c r="T66" i="3"/>
  <c r="T65" i="3"/>
  <c r="T64" i="3"/>
  <c r="T63" i="3"/>
  <c r="T62" i="3"/>
  <c r="T61" i="3"/>
  <c r="T60" i="3"/>
  <c r="T59" i="3"/>
  <c r="T58" i="3"/>
  <c r="T57" i="3"/>
  <c r="T56" i="3"/>
  <c r="T55" i="3"/>
  <c r="T54" i="3"/>
  <c r="T53" i="3"/>
  <c r="T52" i="3"/>
  <c r="T51" i="3"/>
  <c r="T50" i="3"/>
  <c r="T49" i="3"/>
  <c r="T48" i="3"/>
  <c r="T47" i="3"/>
  <c r="T46" i="3"/>
  <c r="T45" i="3"/>
  <c r="T44" i="3"/>
  <c r="T43" i="3"/>
  <c r="T42" i="3"/>
  <c r="T41" i="3"/>
  <c r="T40" i="3"/>
  <c r="T39" i="3"/>
  <c r="T38" i="3"/>
  <c r="T37" i="3"/>
  <c r="T36" i="3"/>
  <c r="T35" i="3"/>
  <c r="T34" i="3"/>
  <c r="T33" i="3"/>
  <c r="U33" i="3"/>
  <c r="T32" i="3"/>
  <c r="U32" i="3"/>
  <c r="T31" i="3"/>
  <c r="U31" i="3"/>
  <c r="T30" i="3"/>
  <c r="U30" i="3"/>
  <c r="T29" i="3"/>
  <c r="U29" i="3"/>
  <c r="T28" i="3"/>
  <c r="U28" i="3"/>
  <c r="T27" i="3"/>
  <c r="T26" i="3"/>
  <c r="T25" i="3"/>
  <c r="U25" i="3"/>
  <c r="T24" i="3"/>
  <c r="U24" i="3"/>
  <c r="T23" i="3"/>
  <c r="U23" i="3"/>
  <c r="T22" i="3"/>
  <c r="U22" i="3"/>
  <c r="T21" i="3"/>
  <c r="U21" i="3"/>
  <c r="T20" i="3"/>
  <c r="U20" i="3"/>
  <c r="T19" i="3"/>
  <c r="T18" i="3"/>
  <c r="T16" i="3"/>
  <c r="T15" i="3"/>
  <c r="T14" i="3"/>
  <c r="T13" i="3"/>
  <c r="T11" i="3"/>
  <c r="T10" i="3"/>
  <c r="T9" i="3"/>
  <c r="T8" i="3"/>
  <c r="T7" i="3"/>
  <c r="T6" i="3"/>
  <c r="T5" i="3"/>
  <c r="T4" i="3"/>
  <c r="T3" i="3"/>
  <c r="T2" i="3"/>
  <c r="W81" i="5"/>
  <c r="M129" i="5"/>
  <c r="E72" i="5"/>
  <c r="G72" i="5"/>
  <c r="I72" i="5"/>
  <c r="K72" i="5"/>
  <c r="M72" i="5"/>
  <c r="O72" i="5"/>
  <c r="Q72" i="5"/>
  <c r="S70" i="5"/>
  <c r="S68" i="5"/>
  <c r="S66" i="5"/>
  <c r="S64" i="5"/>
  <c r="Z34" i="5"/>
  <c r="AS126" i="2"/>
  <c r="BB126" i="2" s="1"/>
  <c r="DS19" i="1" s="1"/>
  <c r="AT126" i="2"/>
  <c r="AU126" i="2"/>
  <c r="AV126" i="2"/>
  <c r="AW126" i="2"/>
  <c r="AX126" i="2"/>
  <c r="AY126" i="2"/>
  <c r="AZ126" i="2"/>
  <c r="AS125" i="2"/>
  <c r="AT125" i="2"/>
  <c r="AU125" i="2"/>
  <c r="AV125" i="2"/>
  <c r="AW125" i="2"/>
  <c r="AX125" i="2"/>
  <c r="AY125" i="2"/>
  <c r="AZ125" i="2"/>
  <c r="AS124" i="2"/>
  <c r="AT124" i="2"/>
  <c r="AU124" i="2"/>
  <c r="AV124" i="2"/>
  <c r="AW124" i="2"/>
  <c r="AX124" i="2"/>
  <c r="AY124" i="2"/>
  <c r="AZ124" i="2"/>
  <c r="AS123" i="2"/>
  <c r="BB123" i="2" s="1"/>
  <c r="DP19" i="1" s="1"/>
  <c r="AT123" i="2"/>
  <c r="AU123" i="2"/>
  <c r="AV123" i="2"/>
  <c r="AW123" i="2"/>
  <c r="AX123" i="2"/>
  <c r="AY123" i="2"/>
  <c r="AZ123" i="2"/>
  <c r="AS122" i="2"/>
  <c r="AT122" i="2"/>
  <c r="AU122" i="2"/>
  <c r="AV122" i="2"/>
  <c r="AW122" i="2"/>
  <c r="AX122" i="2"/>
  <c r="AY122" i="2"/>
  <c r="AZ122" i="2"/>
  <c r="AS121" i="2"/>
  <c r="AT121" i="2"/>
  <c r="AU121" i="2"/>
  <c r="AV121" i="2"/>
  <c r="AW121" i="2"/>
  <c r="AX121" i="2"/>
  <c r="AY121" i="2"/>
  <c r="AZ121" i="2"/>
  <c r="AS120" i="2"/>
  <c r="AT120" i="2"/>
  <c r="AU120" i="2"/>
  <c r="AV120" i="2"/>
  <c r="AW120" i="2"/>
  <c r="AX120" i="2"/>
  <c r="AY120" i="2"/>
  <c r="AZ120" i="2"/>
  <c r="AS119" i="2"/>
  <c r="AT119" i="2"/>
  <c r="AU119" i="2"/>
  <c r="AV119" i="2"/>
  <c r="AW119" i="2"/>
  <c r="AX119" i="2"/>
  <c r="AY119" i="2"/>
  <c r="AZ119" i="2"/>
  <c r="AS118" i="2"/>
  <c r="AT118" i="2"/>
  <c r="AU118" i="2"/>
  <c r="AV118" i="2"/>
  <c r="AW118" i="2"/>
  <c r="AX118" i="2"/>
  <c r="AY118" i="2"/>
  <c r="AZ118" i="2"/>
  <c r="AS117" i="2"/>
  <c r="AT117" i="2"/>
  <c r="AU117" i="2"/>
  <c r="AV117" i="2"/>
  <c r="AW117" i="2"/>
  <c r="AX117" i="2"/>
  <c r="AY117" i="2"/>
  <c r="AZ117" i="2"/>
  <c r="AS116" i="2"/>
  <c r="AT116" i="2"/>
  <c r="AU116" i="2"/>
  <c r="AV116" i="2"/>
  <c r="AW116" i="2"/>
  <c r="AX116" i="2"/>
  <c r="AY116" i="2"/>
  <c r="AZ116" i="2"/>
  <c r="AS115" i="2"/>
  <c r="AT115" i="2"/>
  <c r="AU115" i="2"/>
  <c r="AV115" i="2"/>
  <c r="AW115" i="2"/>
  <c r="AX115" i="2"/>
  <c r="AY115" i="2"/>
  <c r="AZ115" i="2"/>
  <c r="AS114" i="2"/>
  <c r="BB114" i="2" s="1"/>
  <c r="DG19" i="1" s="1"/>
  <c r="AT114" i="2"/>
  <c r="AU114" i="2"/>
  <c r="AV114" i="2"/>
  <c r="AW114" i="2"/>
  <c r="AX114" i="2"/>
  <c r="AY114" i="2"/>
  <c r="AZ114" i="2"/>
  <c r="AS113" i="2"/>
  <c r="AT113" i="2"/>
  <c r="AU113" i="2"/>
  <c r="AV113" i="2"/>
  <c r="AW113" i="2"/>
  <c r="BB113" i="2" s="1"/>
  <c r="DF19" i="1" s="1"/>
  <c r="AX113" i="2"/>
  <c r="AY113" i="2"/>
  <c r="AZ113" i="2"/>
  <c r="AS112" i="2"/>
  <c r="AT112" i="2"/>
  <c r="AU112" i="2"/>
  <c r="AV112" i="2"/>
  <c r="AW112" i="2"/>
  <c r="AX112" i="2"/>
  <c r="AY112" i="2"/>
  <c r="AZ112" i="2"/>
  <c r="AS111" i="2"/>
  <c r="AT111" i="2"/>
  <c r="AU111" i="2"/>
  <c r="AV111" i="2"/>
  <c r="AW111" i="2"/>
  <c r="AX111" i="2"/>
  <c r="AY111" i="2"/>
  <c r="AZ111" i="2"/>
  <c r="AS110" i="2"/>
  <c r="AT110" i="2"/>
  <c r="AU110" i="2"/>
  <c r="AV110" i="2"/>
  <c r="AW110" i="2"/>
  <c r="AX110" i="2"/>
  <c r="AY110" i="2"/>
  <c r="AZ110" i="2"/>
  <c r="AS109" i="2"/>
  <c r="AT109" i="2"/>
  <c r="AU109" i="2"/>
  <c r="AV109" i="2"/>
  <c r="AW109" i="2"/>
  <c r="AX109" i="2"/>
  <c r="AY109" i="2"/>
  <c r="AZ109" i="2"/>
  <c r="AS108" i="2"/>
  <c r="BB108" i="2" s="1"/>
  <c r="DA19" i="1" s="1"/>
  <c r="AT108" i="2"/>
  <c r="AU108" i="2"/>
  <c r="AV108" i="2"/>
  <c r="AW108" i="2"/>
  <c r="AX108" i="2"/>
  <c r="AY108" i="2"/>
  <c r="AZ108" i="2"/>
  <c r="AS107" i="2"/>
  <c r="AT107" i="2"/>
  <c r="AU107" i="2"/>
  <c r="AV107" i="2"/>
  <c r="AW107" i="2"/>
  <c r="AX107" i="2"/>
  <c r="AY107" i="2"/>
  <c r="AZ107" i="2"/>
  <c r="AS106" i="2"/>
  <c r="AT106" i="2"/>
  <c r="AU106" i="2"/>
  <c r="AV106" i="2"/>
  <c r="AW106" i="2"/>
  <c r="AX106" i="2"/>
  <c r="AY106" i="2"/>
  <c r="AZ106" i="2"/>
  <c r="AS105" i="2"/>
  <c r="BB105" i="2" s="1"/>
  <c r="CX19" i="1" s="1"/>
  <c r="AT105" i="2"/>
  <c r="AU105" i="2"/>
  <c r="AV105" i="2"/>
  <c r="AW105" i="2"/>
  <c r="AX105" i="2"/>
  <c r="AY105" i="2"/>
  <c r="AZ105" i="2"/>
  <c r="AS104" i="2"/>
  <c r="AT104" i="2"/>
  <c r="AU104" i="2"/>
  <c r="AV104" i="2"/>
  <c r="AW104" i="2"/>
  <c r="AX104" i="2"/>
  <c r="AY104" i="2"/>
  <c r="AZ104" i="2"/>
  <c r="AS103" i="2"/>
  <c r="AT103" i="2"/>
  <c r="AU103" i="2"/>
  <c r="AV103" i="2"/>
  <c r="AW103" i="2"/>
  <c r="AX103" i="2"/>
  <c r="AY103" i="2"/>
  <c r="AZ103" i="2"/>
  <c r="AS102" i="2"/>
  <c r="AT102" i="2"/>
  <c r="AU102" i="2"/>
  <c r="AV102" i="2"/>
  <c r="AW102" i="2"/>
  <c r="AX102" i="2"/>
  <c r="AY102" i="2"/>
  <c r="AZ102" i="2"/>
  <c r="AS101" i="2"/>
  <c r="AT101" i="2"/>
  <c r="AU101" i="2"/>
  <c r="AV101" i="2"/>
  <c r="AW101" i="2"/>
  <c r="AX101" i="2"/>
  <c r="AY101" i="2"/>
  <c r="AZ101" i="2"/>
  <c r="AS100" i="2"/>
  <c r="AT100" i="2"/>
  <c r="AU100" i="2"/>
  <c r="AV100" i="2"/>
  <c r="AW100" i="2"/>
  <c r="AX100" i="2"/>
  <c r="AY100" i="2"/>
  <c r="AZ100" i="2"/>
  <c r="AS99" i="2"/>
  <c r="BB99" i="2" s="1"/>
  <c r="CR19" i="1" s="1"/>
  <c r="AT99" i="2"/>
  <c r="AU99" i="2"/>
  <c r="AV99" i="2"/>
  <c r="AW99" i="2"/>
  <c r="AX99" i="2"/>
  <c r="AY99" i="2"/>
  <c r="AZ99" i="2"/>
  <c r="AS98" i="2"/>
  <c r="AT98" i="2"/>
  <c r="AU98" i="2"/>
  <c r="AV98" i="2"/>
  <c r="AW98" i="2"/>
  <c r="BB98" i="2" s="1"/>
  <c r="CQ19" i="1" s="1"/>
  <c r="AX98" i="2"/>
  <c r="AY98" i="2"/>
  <c r="AZ98" i="2"/>
  <c r="AS97" i="2"/>
  <c r="AT97" i="2"/>
  <c r="AU97" i="2"/>
  <c r="AV97" i="2"/>
  <c r="AW97" i="2"/>
  <c r="AX97" i="2"/>
  <c r="AY97" i="2"/>
  <c r="AZ97" i="2"/>
  <c r="AS96" i="2"/>
  <c r="BB96" i="2" s="1"/>
  <c r="CO19" i="1" s="1"/>
  <c r="AT96" i="2"/>
  <c r="AU96" i="2"/>
  <c r="AV96" i="2"/>
  <c r="AW96" i="2"/>
  <c r="AX96" i="2"/>
  <c r="AY96" i="2"/>
  <c r="AZ96" i="2"/>
  <c r="AS95" i="2"/>
  <c r="AT95" i="2"/>
  <c r="AU95" i="2"/>
  <c r="AV95" i="2"/>
  <c r="AW95" i="2"/>
  <c r="BB95" i="2" s="1"/>
  <c r="CN19" i="1" s="1"/>
  <c r="AX95" i="2"/>
  <c r="AY95" i="2"/>
  <c r="AZ95" i="2"/>
  <c r="AS94" i="2"/>
  <c r="AT94" i="2"/>
  <c r="AU94" i="2"/>
  <c r="AV94" i="2"/>
  <c r="AW94" i="2"/>
  <c r="AX94" i="2"/>
  <c r="AY94" i="2"/>
  <c r="AZ94" i="2"/>
  <c r="AS93" i="2"/>
  <c r="AT93" i="2"/>
  <c r="AU93" i="2"/>
  <c r="AV93" i="2"/>
  <c r="AW93" i="2"/>
  <c r="AX93" i="2"/>
  <c r="AY93" i="2"/>
  <c r="AZ93" i="2"/>
  <c r="AS92" i="2"/>
  <c r="AT92" i="2"/>
  <c r="AU92" i="2"/>
  <c r="AV92" i="2"/>
  <c r="AW92" i="2"/>
  <c r="AX92" i="2"/>
  <c r="AY92" i="2"/>
  <c r="AZ92" i="2"/>
  <c r="AS91" i="2"/>
  <c r="AT91" i="2"/>
  <c r="AU91" i="2"/>
  <c r="AV91" i="2"/>
  <c r="AW91" i="2"/>
  <c r="AX91" i="2"/>
  <c r="AY91" i="2"/>
  <c r="AZ91" i="2"/>
  <c r="AS90" i="2"/>
  <c r="AT90" i="2"/>
  <c r="AU90" i="2"/>
  <c r="AV90" i="2"/>
  <c r="AW90" i="2"/>
  <c r="AX90" i="2"/>
  <c r="AY90" i="2"/>
  <c r="AZ90" i="2"/>
  <c r="AS89" i="2"/>
  <c r="AT89" i="2"/>
  <c r="AU89" i="2"/>
  <c r="AV89" i="2"/>
  <c r="AW89" i="2"/>
  <c r="AX89" i="2"/>
  <c r="AY89" i="2"/>
  <c r="AZ89" i="2"/>
  <c r="AS88" i="2"/>
  <c r="AT88" i="2"/>
  <c r="AU88" i="2"/>
  <c r="AV88" i="2"/>
  <c r="AW88" i="2"/>
  <c r="AX88" i="2"/>
  <c r="AY88" i="2"/>
  <c r="AZ88" i="2"/>
  <c r="BB88" i="2" s="1"/>
  <c r="CG19" i="1" s="1"/>
  <c r="AS87" i="2"/>
  <c r="BB87" i="2" s="1"/>
  <c r="CF19" i="1" s="1"/>
  <c r="AT87" i="2"/>
  <c r="AU87" i="2"/>
  <c r="AV87" i="2"/>
  <c r="AW87" i="2"/>
  <c r="AX87" i="2"/>
  <c r="AY87" i="2"/>
  <c r="AZ87" i="2"/>
  <c r="AS86" i="2"/>
  <c r="AT86" i="2"/>
  <c r="AU86" i="2"/>
  <c r="AV86" i="2"/>
  <c r="AW86" i="2"/>
  <c r="AX86" i="2"/>
  <c r="AY86" i="2"/>
  <c r="AZ86" i="2"/>
  <c r="AS85" i="2"/>
  <c r="AT85" i="2"/>
  <c r="AU85" i="2"/>
  <c r="AV85" i="2"/>
  <c r="AW85" i="2"/>
  <c r="AX85" i="2"/>
  <c r="AY85" i="2"/>
  <c r="AZ85" i="2"/>
  <c r="AS84" i="2"/>
  <c r="BB84" i="2" s="1"/>
  <c r="CC19" i="1" s="1"/>
  <c r="AT84" i="2"/>
  <c r="AU84" i="2"/>
  <c r="AV84" i="2"/>
  <c r="AW84" i="2"/>
  <c r="AX84" i="2"/>
  <c r="AY84" i="2"/>
  <c r="AZ84" i="2"/>
  <c r="AS83" i="2"/>
  <c r="AT83" i="2"/>
  <c r="AU83" i="2"/>
  <c r="AV83" i="2"/>
  <c r="AW83" i="2"/>
  <c r="AX83" i="2"/>
  <c r="AY83" i="2"/>
  <c r="AZ83" i="2"/>
  <c r="AS82" i="2"/>
  <c r="AT82" i="2"/>
  <c r="AU82" i="2"/>
  <c r="AV82" i="2"/>
  <c r="AW82" i="2"/>
  <c r="AX82" i="2"/>
  <c r="AY82" i="2"/>
  <c r="AZ82" i="2"/>
  <c r="AS81" i="2"/>
  <c r="AT81" i="2"/>
  <c r="AU81" i="2"/>
  <c r="AV81" i="2"/>
  <c r="AW81" i="2"/>
  <c r="AX81" i="2"/>
  <c r="AY81" i="2"/>
  <c r="AZ81" i="2"/>
  <c r="AS80" i="2"/>
  <c r="AT80" i="2"/>
  <c r="AU80" i="2"/>
  <c r="AV80" i="2"/>
  <c r="AW80" i="2"/>
  <c r="AX80" i="2"/>
  <c r="AY80" i="2"/>
  <c r="AZ80" i="2"/>
  <c r="AS79" i="2"/>
  <c r="AT79" i="2"/>
  <c r="AU79" i="2"/>
  <c r="AV79" i="2"/>
  <c r="AW79" i="2"/>
  <c r="AX79" i="2"/>
  <c r="AY79" i="2"/>
  <c r="AZ79" i="2"/>
  <c r="AS78" i="2"/>
  <c r="BB78" i="2" s="1"/>
  <c r="BW19" i="1" s="1"/>
  <c r="AT78" i="2"/>
  <c r="AU78" i="2"/>
  <c r="AV78" i="2"/>
  <c r="AW78" i="2"/>
  <c r="AX78" i="2"/>
  <c r="AY78" i="2"/>
  <c r="AZ78" i="2"/>
  <c r="AS77" i="2"/>
  <c r="AT77" i="2"/>
  <c r="AU77" i="2"/>
  <c r="AV77" i="2"/>
  <c r="AW77" i="2"/>
  <c r="AX77" i="2"/>
  <c r="AY77" i="2"/>
  <c r="AZ77" i="2"/>
  <c r="AS76" i="2"/>
  <c r="AT76" i="2"/>
  <c r="AU76" i="2"/>
  <c r="AV76" i="2"/>
  <c r="AW76" i="2"/>
  <c r="AX76" i="2"/>
  <c r="AY76" i="2"/>
  <c r="AZ76" i="2"/>
  <c r="AS75" i="2"/>
  <c r="BB75" i="2" s="1"/>
  <c r="BT19" i="1" s="1"/>
  <c r="AT75" i="2"/>
  <c r="AU75" i="2"/>
  <c r="AV75" i="2"/>
  <c r="AW75" i="2"/>
  <c r="AX75" i="2"/>
  <c r="AY75" i="2"/>
  <c r="AZ75" i="2"/>
  <c r="AS74" i="2"/>
  <c r="AT74" i="2"/>
  <c r="AU74" i="2"/>
  <c r="AV74" i="2"/>
  <c r="AW74" i="2"/>
  <c r="BB74" i="2" s="1"/>
  <c r="BS19" i="1" s="1"/>
  <c r="AX74" i="2"/>
  <c r="AY74" i="2"/>
  <c r="AZ74" i="2"/>
  <c r="AS73" i="2"/>
  <c r="AT73" i="2"/>
  <c r="AU73" i="2"/>
  <c r="AV73" i="2"/>
  <c r="AW73" i="2"/>
  <c r="AX73" i="2"/>
  <c r="AY73" i="2"/>
  <c r="AZ73" i="2"/>
  <c r="AS72" i="2"/>
  <c r="BB72" i="2" s="1"/>
  <c r="BQ19" i="1" s="1"/>
  <c r="AT72" i="2"/>
  <c r="AU72" i="2"/>
  <c r="AV72" i="2"/>
  <c r="AW72" i="2"/>
  <c r="AX72" i="2"/>
  <c r="AY72" i="2"/>
  <c r="AZ72" i="2"/>
  <c r="AS71" i="2"/>
  <c r="AT71" i="2"/>
  <c r="AU71" i="2"/>
  <c r="AV71" i="2"/>
  <c r="AW71" i="2"/>
  <c r="AX71" i="2"/>
  <c r="AY71" i="2"/>
  <c r="AZ71" i="2"/>
  <c r="AS70" i="2"/>
  <c r="AT70" i="2"/>
  <c r="AU70" i="2"/>
  <c r="AV70" i="2"/>
  <c r="AW70" i="2"/>
  <c r="AX70" i="2"/>
  <c r="AY70" i="2"/>
  <c r="AZ70" i="2"/>
  <c r="BB70" i="2" s="1"/>
  <c r="BO19" i="1" s="1"/>
  <c r="AS69" i="2"/>
  <c r="AT69" i="2"/>
  <c r="AU69" i="2"/>
  <c r="AV69" i="2"/>
  <c r="AW69" i="2"/>
  <c r="AX69" i="2"/>
  <c r="AY69" i="2"/>
  <c r="AZ69" i="2"/>
  <c r="AS68" i="2"/>
  <c r="AT68" i="2"/>
  <c r="AU68" i="2"/>
  <c r="AV68" i="2"/>
  <c r="AW68" i="2"/>
  <c r="AX68" i="2"/>
  <c r="AY68" i="2"/>
  <c r="AZ68" i="2"/>
  <c r="AS67" i="2"/>
  <c r="AT67" i="2"/>
  <c r="AU67" i="2"/>
  <c r="AV67" i="2"/>
  <c r="AW67" i="2"/>
  <c r="AX67" i="2"/>
  <c r="AY67" i="2"/>
  <c r="AZ67" i="2"/>
  <c r="AS66" i="2"/>
  <c r="BB66" i="2" s="1"/>
  <c r="BK19" i="1" s="1"/>
  <c r="AT66" i="2"/>
  <c r="AU66" i="2"/>
  <c r="AV66" i="2"/>
  <c r="AW66" i="2"/>
  <c r="AX66" i="2"/>
  <c r="AY66" i="2"/>
  <c r="AZ66" i="2"/>
  <c r="AS65" i="2"/>
  <c r="AT65" i="2"/>
  <c r="AU65" i="2"/>
  <c r="AV65" i="2"/>
  <c r="AW65" i="2"/>
  <c r="BB65" i="2" s="1"/>
  <c r="AX65" i="2"/>
  <c r="AY65" i="2"/>
  <c r="AZ65" i="2"/>
  <c r="AS64" i="2"/>
  <c r="AT64" i="2"/>
  <c r="AU64" i="2"/>
  <c r="AV64" i="2"/>
  <c r="AW64" i="2"/>
  <c r="AX64" i="2"/>
  <c r="BB64" i="2" s="1"/>
  <c r="BI19" i="1" s="1"/>
  <c r="AY64" i="2"/>
  <c r="AZ64" i="2"/>
  <c r="AS63" i="2"/>
  <c r="AT63" i="2"/>
  <c r="AU63" i="2"/>
  <c r="AV63" i="2"/>
  <c r="AW63" i="2"/>
  <c r="AX63" i="2"/>
  <c r="AY63" i="2"/>
  <c r="AZ63" i="2"/>
  <c r="AS62" i="2"/>
  <c r="AT62" i="2"/>
  <c r="AU62" i="2"/>
  <c r="AV62" i="2"/>
  <c r="AW62" i="2"/>
  <c r="AX62" i="2"/>
  <c r="AY62" i="2"/>
  <c r="AZ62" i="2"/>
  <c r="AS61" i="2"/>
  <c r="AT61" i="2"/>
  <c r="AU61" i="2"/>
  <c r="AV61" i="2"/>
  <c r="AW61" i="2"/>
  <c r="AX61" i="2"/>
  <c r="AY61" i="2"/>
  <c r="AZ61" i="2"/>
  <c r="AS60" i="2"/>
  <c r="AT60" i="2"/>
  <c r="AU60" i="2"/>
  <c r="AV60" i="2"/>
  <c r="AW60" i="2"/>
  <c r="AX60" i="2"/>
  <c r="AY60" i="2"/>
  <c r="AZ60" i="2"/>
  <c r="AS59" i="2"/>
  <c r="AT59" i="2"/>
  <c r="AU59" i="2"/>
  <c r="AV59" i="2"/>
  <c r="AW59" i="2"/>
  <c r="AX59" i="2"/>
  <c r="AY59" i="2"/>
  <c r="AZ59" i="2"/>
  <c r="AS58" i="2"/>
  <c r="AT58" i="2"/>
  <c r="AU58" i="2"/>
  <c r="AV58" i="2"/>
  <c r="AW58" i="2"/>
  <c r="AX58" i="2"/>
  <c r="AY58" i="2"/>
  <c r="AZ58" i="2"/>
  <c r="AS57" i="2"/>
  <c r="AT57" i="2"/>
  <c r="AU57" i="2"/>
  <c r="AV57" i="2"/>
  <c r="AW57" i="2"/>
  <c r="AX57" i="2"/>
  <c r="AY57" i="2"/>
  <c r="AZ57" i="2"/>
  <c r="AS56" i="2"/>
  <c r="AT56" i="2"/>
  <c r="AU56" i="2"/>
  <c r="AV56" i="2"/>
  <c r="AW56" i="2"/>
  <c r="AX56" i="2"/>
  <c r="AY56" i="2"/>
  <c r="AZ56" i="2"/>
  <c r="AS55" i="2"/>
  <c r="AT55" i="2"/>
  <c r="AU55" i="2"/>
  <c r="AV55" i="2"/>
  <c r="BB55" i="2" s="1"/>
  <c r="AZ19" i="1" s="1"/>
  <c r="AW55" i="2"/>
  <c r="AX55" i="2"/>
  <c r="AY55" i="2"/>
  <c r="AZ55" i="2"/>
  <c r="AS54" i="2"/>
  <c r="AT54" i="2"/>
  <c r="AU54" i="2"/>
  <c r="AV54" i="2"/>
  <c r="AW54" i="2"/>
  <c r="AX54" i="2"/>
  <c r="AY54" i="2"/>
  <c r="AZ54" i="2"/>
  <c r="AS53" i="2"/>
  <c r="AT53" i="2"/>
  <c r="AU53" i="2"/>
  <c r="AV53" i="2"/>
  <c r="AW53" i="2"/>
  <c r="AX53" i="2"/>
  <c r="AY53" i="2"/>
  <c r="AZ53" i="2"/>
  <c r="AS52" i="2"/>
  <c r="AT52" i="2"/>
  <c r="AU52" i="2"/>
  <c r="AV52" i="2"/>
  <c r="AW52" i="2"/>
  <c r="AX52" i="2"/>
  <c r="AY52" i="2"/>
  <c r="AZ52" i="2"/>
  <c r="AS51" i="2"/>
  <c r="AT51" i="2"/>
  <c r="AU51" i="2"/>
  <c r="AV51" i="2"/>
  <c r="AW51" i="2"/>
  <c r="AX51" i="2"/>
  <c r="AY51" i="2"/>
  <c r="AZ51" i="2"/>
  <c r="AS50" i="2"/>
  <c r="AT50" i="2"/>
  <c r="AU50" i="2"/>
  <c r="AV50" i="2"/>
  <c r="AW50" i="2"/>
  <c r="AX50" i="2"/>
  <c r="AY50" i="2"/>
  <c r="AZ50" i="2"/>
  <c r="AS49" i="2"/>
  <c r="AT49" i="2"/>
  <c r="AU49" i="2"/>
  <c r="AV49" i="2"/>
  <c r="AW49" i="2"/>
  <c r="AX49" i="2"/>
  <c r="AY49" i="2"/>
  <c r="AZ49" i="2"/>
  <c r="AS48" i="2"/>
  <c r="AT48" i="2"/>
  <c r="AU48" i="2"/>
  <c r="AV48" i="2"/>
  <c r="AW48" i="2"/>
  <c r="AX48" i="2"/>
  <c r="AY48" i="2"/>
  <c r="AZ48" i="2"/>
  <c r="AS47" i="2"/>
  <c r="AT47" i="2"/>
  <c r="AU47" i="2"/>
  <c r="AV47" i="2"/>
  <c r="AW47" i="2"/>
  <c r="AX47" i="2"/>
  <c r="AY47" i="2"/>
  <c r="AZ47" i="2"/>
  <c r="AS46" i="2"/>
  <c r="AT46" i="2"/>
  <c r="AU46" i="2"/>
  <c r="AV46" i="2"/>
  <c r="AW46" i="2"/>
  <c r="AX46" i="2"/>
  <c r="AY46" i="2"/>
  <c r="AZ46" i="2"/>
  <c r="AS45" i="2"/>
  <c r="AT45" i="2"/>
  <c r="AU45" i="2"/>
  <c r="AV45" i="2"/>
  <c r="AW45" i="2"/>
  <c r="AX45" i="2"/>
  <c r="AY45" i="2"/>
  <c r="AZ45" i="2"/>
  <c r="AS44" i="2"/>
  <c r="AT44" i="2"/>
  <c r="AU44" i="2"/>
  <c r="AV44" i="2"/>
  <c r="BB44" i="2" s="1"/>
  <c r="AO19" i="1" s="1"/>
  <c r="AW44" i="2"/>
  <c r="AX44" i="2"/>
  <c r="AY44" i="2"/>
  <c r="AZ44" i="2"/>
  <c r="AS43" i="2"/>
  <c r="AT43" i="2"/>
  <c r="AU43" i="2"/>
  <c r="AV43" i="2"/>
  <c r="AW43" i="2"/>
  <c r="AX43" i="2"/>
  <c r="AY43" i="2"/>
  <c r="AZ43" i="2"/>
  <c r="AS42" i="2"/>
  <c r="AT42" i="2"/>
  <c r="AU42" i="2"/>
  <c r="AV42" i="2"/>
  <c r="AW42" i="2"/>
  <c r="AX42" i="2"/>
  <c r="AY42" i="2"/>
  <c r="AZ42" i="2"/>
  <c r="DS17" i="1"/>
  <c r="DR17" i="1"/>
  <c r="DQ17" i="1"/>
  <c r="DP17" i="1"/>
  <c r="DO17" i="1"/>
  <c r="DN17" i="1"/>
  <c r="DM17" i="1"/>
  <c r="DL17" i="1"/>
  <c r="DK17" i="1"/>
  <c r="DJ17" i="1"/>
  <c r="DI17" i="1"/>
  <c r="DH17" i="1"/>
  <c r="DG17" i="1"/>
  <c r="DF17" i="1"/>
  <c r="DE17" i="1"/>
  <c r="DD17" i="1"/>
  <c r="DC17" i="1"/>
  <c r="DB17" i="1"/>
  <c r="DA17" i="1"/>
  <c r="CZ17" i="1"/>
  <c r="CY17" i="1"/>
  <c r="CX17" i="1"/>
  <c r="CW17" i="1"/>
  <c r="CV17" i="1"/>
  <c r="CU17" i="1"/>
  <c r="CT17" i="1"/>
  <c r="CS17" i="1"/>
  <c r="CR17" i="1"/>
  <c r="CQ17" i="1"/>
  <c r="CP17" i="1"/>
  <c r="CO17" i="1"/>
  <c r="CN17" i="1"/>
  <c r="CM17" i="1"/>
  <c r="CL17" i="1"/>
  <c r="CK17" i="1"/>
  <c r="CJ17" i="1"/>
  <c r="CI17" i="1"/>
  <c r="CH17" i="1"/>
  <c r="CG17" i="1"/>
  <c r="CF17" i="1"/>
  <c r="CE17" i="1"/>
  <c r="CD17" i="1"/>
  <c r="CC17" i="1"/>
  <c r="CB17" i="1"/>
  <c r="CA17" i="1"/>
  <c r="BZ17" i="1"/>
  <c r="BY17" i="1"/>
  <c r="BX17" i="1"/>
  <c r="BW17" i="1"/>
  <c r="BV17" i="1"/>
  <c r="BU17" i="1"/>
  <c r="BT17" i="1"/>
  <c r="BS17" i="1"/>
  <c r="BR17" i="1"/>
  <c r="BQ17" i="1"/>
  <c r="BP17" i="1"/>
  <c r="BO17" i="1"/>
  <c r="BN17" i="1"/>
  <c r="BM17" i="1"/>
  <c r="BL17" i="1"/>
  <c r="BK17" i="1"/>
  <c r="BJ17" i="1"/>
  <c r="BI17" i="1"/>
  <c r="BH17" i="1"/>
  <c r="BG17" i="1"/>
  <c r="BF17" i="1"/>
  <c r="BE17" i="1"/>
  <c r="BD17" i="1"/>
  <c r="BC17" i="1"/>
  <c r="BB17" i="1"/>
  <c r="BA17" i="1"/>
  <c r="AZ17" i="1"/>
  <c r="AY17" i="1"/>
  <c r="AX17" i="1"/>
  <c r="AW17" i="1"/>
  <c r="AV17" i="1"/>
  <c r="AU17" i="1"/>
  <c r="AT17" i="1"/>
  <c r="AS17" i="1"/>
  <c r="AR17" i="1"/>
  <c r="AQ17" i="1"/>
  <c r="AP17" i="1"/>
  <c r="AO17" i="1"/>
  <c r="AN17" i="1"/>
  <c r="AM17" i="1"/>
  <c r="DS16" i="1"/>
  <c r="DR16" i="1"/>
  <c r="DQ16" i="1"/>
  <c r="DP16" i="1"/>
  <c r="DO16" i="1"/>
  <c r="DN16" i="1"/>
  <c r="DM16" i="1"/>
  <c r="DL16" i="1"/>
  <c r="DK16" i="1"/>
  <c r="DJ16" i="1"/>
  <c r="DI16" i="1"/>
  <c r="DH16" i="1"/>
  <c r="DG16" i="1"/>
  <c r="DF16" i="1"/>
  <c r="DE16" i="1"/>
  <c r="DD16" i="1"/>
  <c r="DC16" i="1"/>
  <c r="DB16" i="1"/>
  <c r="DA16" i="1"/>
  <c r="CZ16" i="1"/>
  <c r="CY16" i="1"/>
  <c r="CX16" i="1"/>
  <c r="CW16" i="1"/>
  <c r="CV16" i="1"/>
  <c r="CU16" i="1"/>
  <c r="CT16" i="1"/>
  <c r="CS16" i="1"/>
  <c r="CR16" i="1"/>
  <c r="CQ16" i="1"/>
  <c r="CP16" i="1"/>
  <c r="CO16" i="1"/>
  <c r="CN16" i="1"/>
  <c r="CM16" i="1"/>
  <c r="CL16" i="1"/>
  <c r="CK16" i="1"/>
  <c r="CJ16" i="1"/>
  <c r="CI16" i="1"/>
  <c r="CH16" i="1"/>
  <c r="CG16" i="1"/>
  <c r="CF16" i="1"/>
  <c r="CE16" i="1"/>
  <c r="CD16" i="1"/>
  <c r="CC16" i="1"/>
  <c r="CB16" i="1"/>
  <c r="CA16" i="1"/>
  <c r="BZ16" i="1"/>
  <c r="BY16" i="1"/>
  <c r="BX16" i="1"/>
  <c r="BW16" i="1"/>
  <c r="BV16" i="1"/>
  <c r="BU16" i="1"/>
  <c r="BT16" i="1"/>
  <c r="BS16" i="1"/>
  <c r="BR16" i="1"/>
  <c r="BQ16" i="1"/>
  <c r="BP16" i="1"/>
  <c r="BO16" i="1"/>
  <c r="BN16" i="1"/>
  <c r="BM16" i="1"/>
  <c r="BL16" i="1"/>
  <c r="BK16" i="1"/>
  <c r="BJ16" i="1"/>
  <c r="BI16" i="1"/>
  <c r="BH16" i="1"/>
  <c r="BG16" i="1"/>
  <c r="BF16" i="1"/>
  <c r="BE16" i="1"/>
  <c r="BD16" i="1"/>
  <c r="BC16" i="1"/>
  <c r="BB16" i="1"/>
  <c r="BA16" i="1"/>
  <c r="AZ16" i="1"/>
  <c r="AY16" i="1"/>
  <c r="AX16" i="1"/>
  <c r="AW16" i="1"/>
  <c r="AV16" i="1"/>
  <c r="AU16" i="1"/>
  <c r="AT16" i="1"/>
  <c r="AS16" i="1"/>
  <c r="AR16" i="1"/>
  <c r="AQ16" i="1"/>
  <c r="AP16" i="1"/>
  <c r="AO16" i="1"/>
  <c r="AN16" i="1"/>
  <c r="AM16" i="1"/>
  <c r="DS15" i="1"/>
  <c r="DR15" i="1"/>
  <c r="DQ15" i="1"/>
  <c r="DP15" i="1"/>
  <c r="DO15" i="1"/>
  <c r="DN15" i="1"/>
  <c r="DM15" i="1"/>
  <c r="DL15" i="1"/>
  <c r="DK15" i="1"/>
  <c r="DJ15" i="1"/>
  <c r="DI15" i="1"/>
  <c r="DH15" i="1"/>
  <c r="DG15" i="1"/>
  <c r="DF15" i="1"/>
  <c r="DE15" i="1"/>
  <c r="DD15" i="1"/>
  <c r="DC15" i="1"/>
  <c r="DB15" i="1"/>
  <c r="DA15" i="1"/>
  <c r="CZ15" i="1"/>
  <c r="CY15" i="1"/>
  <c r="CX15" i="1"/>
  <c r="CW15" i="1"/>
  <c r="CV15" i="1"/>
  <c r="CU15" i="1"/>
  <c r="CT15" i="1"/>
  <c r="CS15" i="1"/>
  <c r="CR15" i="1"/>
  <c r="CQ15" i="1"/>
  <c r="CP15" i="1"/>
  <c r="CO15" i="1"/>
  <c r="CN15" i="1"/>
  <c r="CM15" i="1"/>
  <c r="CL15" i="1"/>
  <c r="CK15" i="1"/>
  <c r="CJ15" i="1"/>
  <c r="CI15" i="1"/>
  <c r="CH15" i="1"/>
  <c r="CG15" i="1"/>
  <c r="CF15" i="1"/>
  <c r="CE15" i="1"/>
  <c r="CD15" i="1"/>
  <c r="CC15" i="1"/>
  <c r="CB15" i="1"/>
  <c r="CA15" i="1"/>
  <c r="BZ15" i="1"/>
  <c r="BY15" i="1"/>
  <c r="BX15" i="1"/>
  <c r="BW15" i="1"/>
  <c r="BV15" i="1"/>
  <c r="BU15" i="1"/>
  <c r="BT15" i="1"/>
  <c r="BS15" i="1"/>
  <c r="BR15" i="1"/>
  <c r="BQ15" i="1"/>
  <c r="BP15" i="1"/>
  <c r="BO15" i="1"/>
  <c r="BN15" i="1"/>
  <c r="BM15" i="1"/>
  <c r="BL15" i="1"/>
  <c r="BK15" i="1"/>
  <c r="BJ15" i="1"/>
  <c r="BI15" i="1"/>
  <c r="BH15" i="1"/>
  <c r="BG15" i="1"/>
  <c r="BF15" i="1"/>
  <c r="BE15" i="1"/>
  <c r="BD15" i="1"/>
  <c r="BC15" i="1"/>
  <c r="BB15" i="1"/>
  <c r="BA15" i="1"/>
  <c r="AZ15" i="1"/>
  <c r="AY15" i="1"/>
  <c r="AX15" i="1"/>
  <c r="AW15" i="1"/>
  <c r="AV15" i="1"/>
  <c r="AU15" i="1"/>
  <c r="AT15" i="1"/>
  <c r="AS15" i="1"/>
  <c r="AR15" i="1"/>
  <c r="AQ15" i="1"/>
  <c r="AP15" i="1"/>
  <c r="AO15" i="1"/>
  <c r="AN15" i="1"/>
  <c r="AM15" i="1"/>
  <c r="DS14" i="1"/>
  <c r="DR14" i="1"/>
  <c r="DQ14" i="1"/>
  <c r="DP14" i="1"/>
  <c r="DO14" i="1"/>
  <c r="DN14" i="1"/>
  <c r="DM14" i="1"/>
  <c r="DL14" i="1"/>
  <c r="DK14" i="1"/>
  <c r="DJ14" i="1"/>
  <c r="DI14" i="1"/>
  <c r="DH14" i="1"/>
  <c r="DG14" i="1"/>
  <c r="DF14" i="1"/>
  <c r="DE14" i="1"/>
  <c r="DD14" i="1"/>
  <c r="DC14" i="1"/>
  <c r="DB14" i="1"/>
  <c r="DA14" i="1"/>
  <c r="CZ14" i="1"/>
  <c r="CY14" i="1"/>
  <c r="CX14" i="1"/>
  <c r="CW14" i="1"/>
  <c r="CV14" i="1"/>
  <c r="CU14" i="1"/>
  <c r="CT14" i="1"/>
  <c r="CS14" i="1"/>
  <c r="CR14" i="1"/>
  <c r="CQ14" i="1"/>
  <c r="CP14" i="1"/>
  <c r="CO14" i="1"/>
  <c r="CN14" i="1"/>
  <c r="CM14" i="1"/>
  <c r="CL14" i="1"/>
  <c r="CK14" i="1"/>
  <c r="CJ14" i="1"/>
  <c r="CI14" i="1"/>
  <c r="CH14" i="1"/>
  <c r="CG14" i="1"/>
  <c r="CF14" i="1"/>
  <c r="CE14" i="1"/>
  <c r="CD14" i="1"/>
  <c r="CC14" i="1"/>
  <c r="CB14" i="1"/>
  <c r="CA14" i="1"/>
  <c r="BZ14" i="1"/>
  <c r="BY14" i="1"/>
  <c r="BX14" i="1"/>
  <c r="BW14" i="1"/>
  <c r="BV14" i="1"/>
  <c r="BU14" i="1"/>
  <c r="BT14" i="1"/>
  <c r="BS14" i="1"/>
  <c r="BR14" i="1"/>
  <c r="BQ14" i="1"/>
  <c r="BP14" i="1"/>
  <c r="BO14" i="1"/>
  <c r="BN14" i="1"/>
  <c r="BM14" i="1"/>
  <c r="BL14" i="1"/>
  <c r="BK14" i="1"/>
  <c r="BJ14" i="1"/>
  <c r="BI14" i="1"/>
  <c r="BH14" i="1"/>
  <c r="BG14" i="1"/>
  <c r="BF14" i="1"/>
  <c r="BE14" i="1"/>
  <c r="BD14" i="1"/>
  <c r="BC14" i="1"/>
  <c r="BB14" i="1"/>
  <c r="BA14" i="1"/>
  <c r="AZ14" i="1"/>
  <c r="AY14" i="1"/>
  <c r="AX14" i="1"/>
  <c r="AW14" i="1"/>
  <c r="AV14" i="1"/>
  <c r="AU14" i="1"/>
  <c r="AT14" i="1"/>
  <c r="AS14" i="1"/>
  <c r="AR14" i="1"/>
  <c r="AQ14" i="1"/>
  <c r="AP14" i="1"/>
  <c r="AO14" i="1"/>
  <c r="AN14" i="1"/>
  <c r="AM14" i="1"/>
  <c r="DS13" i="1"/>
  <c r="DR13" i="1"/>
  <c r="DQ13" i="1"/>
  <c r="DP13" i="1"/>
  <c r="DO13" i="1"/>
  <c r="DN13" i="1"/>
  <c r="DM13" i="1"/>
  <c r="DL13" i="1"/>
  <c r="DK13" i="1"/>
  <c r="DJ13" i="1"/>
  <c r="DI13" i="1"/>
  <c r="DH13" i="1"/>
  <c r="DG13" i="1"/>
  <c r="DF13" i="1"/>
  <c r="DE13" i="1"/>
  <c r="DD13" i="1"/>
  <c r="DC13" i="1"/>
  <c r="DB13" i="1"/>
  <c r="DA13" i="1"/>
  <c r="CZ13" i="1"/>
  <c r="CY13" i="1"/>
  <c r="CX13" i="1"/>
  <c r="CW13" i="1"/>
  <c r="CV13" i="1"/>
  <c r="CU13" i="1"/>
  <c r="CT13" i="1"/>
  <c r="CS13" i="1"/>
  <c r="CR13" i="1"/>
  <c r="CQ13" i="1"/>
  <c r="CP13" i="1"/>
  <c r="CO13" i="1"/>
  <c r="CN13" i="1"/>
  <c r="CM13" i="1"/>
  <c r="CL13" i="1"/>
  <c r="CK13" i="1"/>
  <c r="CJ13" i="1"/>
  <c r="CI13" i="1"/>
  <c r="CH13" i="1"/>
  <c r="CG13" i="1"/>
  <c r="CF13" i="1"/>
  <c r="CE13" i="1"/>
  <c r="CD13" i="1"/>
  <c r="CC13" i="1"/>
  <c r="CB13" i="1"/>
  <c r="CA13" i="1"/>
  <c r="BZ13" i="1"/>
  <c r="BY13" i="1"/>
  <c r="BX13" i="1"/>
  <c r="BW13" i="1"/>
  <c r="BV13" i="1"/>
  <c r="BU13" i="1"/>
  <c r="BT13" i="1"/>
  <c r="BS13" i="1"/>
  <c r="BR13" i="1"/>
  <c r="BQ13" i="1"/>
  <c r="BP13" i="1"/>
  <c r="BO13" i="1"/>
  <c r="BN13" i="1"/>
  <c r="BM13" i="1"/>
  <c r="BL13" i="1"/>
  <c r="BK13" i="1"/>
  <c r="BJ13" i="1"/>
  <c r="BI13" i="1"/>
  <c r="BH13" i="1"/>
  <c r="BG13" i="1"/>
  <c r="BF13" i="1"/>
  <c r="BE13" i="1"/>
  <c r="BD13" i="1"/>
  <c r="BC13" i="1"/>
  <c r="BB13" i="1"/>
  <c r="BA13" i="1"/>
  <c r="AZ13" i="1"/>
  <c r="AY13" i="1"/>
  <c r="AX13" i="1"/>
  <c r="AW13" i="1"/>
  <c r="AV13" i="1"/>
  <c r="AU13" i="1"/>
  <c r="AT13" i="1"/>
  <c r="AS13" i="1"/>
  <c r="AR13" i="1"/>
  <c r="AQ13" i="1"/>
  <c r="AP13" i="1"/>
  <c r="AO13" i="1"/>
  <c r="AN13" i="1"/>
  <c r="AM13" i="1"/>
  <c r="DS12" i="1"/>
  <c r="DR12" i="1"/>
  <c r="DQ12" i="1"/>
  <c r="DP12" i="1"/>
  <c r="DO12" i="1"/>
  <c r="DN12" i="1"/>
  <c r="DM12" i="1"/>
  <c r="DL12" i="1"/>
  <c r="DK12" i="1"/>
  <c r="DJ12" i="1"/>
  <c r="DI12" i="1"/>
  <c r="DH12" i="1"/>
  <c r="DG12" i="1"/>
  <c r="DF12" i="1"/>
  <c r="DE12" i="1"/>
  <c r="DD12" i="1"/>
  <c r="DC12" i="1"/>
  <c r="DB12" i="1"/>
  <c r="DA12" i="1"/>
  <c r="CZ12" i="1"/>
  <c r="CY12" i="1"/>
  <c r="CX12" i="1"/>
  <c r="CW12" i="1"/>
  <c r="CV12" i="1"/>
  <c r="CU12" i="1"/>
  <c r="CT12" i="1"/>
  <c r="CS12" i="1"/>
  <c r="CR12" i="1"/>
  <c r="CQ12" i="1"/>
  <c r="CP12" i="1"/>
  <c r="CO12" i="1"/>
  <c r="CN12" i="1"/>
  <c r="CM12" i="1"/>
  <c r="CL12" i="1"/>
  <c r="CK12" i="1"/>
  <c r="CJ12" i="1"/>
  <c r="CI12" i="1"/>
  <c r="CH12" i="1"/>
  <c r="CG12" i="1"/>
  <c r="CF12" i="1"/>
  <c r="CE12" i="1"/>
  <c r="CD12" i="1"/>
  <c r="CC12" i="1"/>
  <c r="CB12" i="1"/>
  <c r="CA12" i="1"/>
  <c r="BZ12" i="1"/>
  <c r="BY12" i="1"/>
  <c r="BX12" i="1"/>
  <c r="BW12" i="1"/>
  <c r="BV12" i="1"/>
  <c r="BU12" i="1"/>
  <c r="BT12" i="1"/>
  <c r="BS12" i="1"/>
  <c r="BR12" i="1"/>
  <c r="BQ12" i="1"/>
  <c r="BP12" i="1"/>
  <c r="BO12" i="1"/>
  <c r="BN12" i="1"/>
  <c r="BM12" i="1"/>
  <c r="BL12" i="1"/>
  <c r="BK12" i="1"/>
  <c r="BJ12" i="1"/>
  <c r="BI12" i="1"/>
  <c r="BH12" i="1"/>
  <c r="BG12" i="1"/>
  <c r="BF12" i="1"/>
  <c r="BE12" i="1"/>
  <c r="BD12" i="1"/>
  <c r="BC12" i="1"/>
  <c r="BB12" i="1"/>
  <c r="BA12" i="1"/>
  <c r="AZ12" i="1"/>
  <c r="AY12" i="1"/>
  <c r="AX12" i="1"/>
  <c r="AW12" i="1"/>
  <c r="AV12" i="1"/>
  <c r="AU12" i="1"/>
  <c r="AT12" i="1"/>
  <c r="AS12" i="1"/>
  <c r="AR12" i="1"/>
  <c r="AQ12" i="1"/>
  <c r="AP12" i="1"/>
  <c r="AO12" i="1"/>
  <c r="AN12" i="1"/>
  <c r="AM12" i="1"/>
  <c r="DS11" i="1"/>
  <c r="DR11" i="1"/>
  <c r="DQ11" i="1"/>
  <c r="DP11" i="1"/>
  <c r="DO11" i="1"/>
  <c r="DN11" i="1"/>
  <c r="DM11" i="1"/>
  <c r="DL11" i="1"/>
  <c r="DK11" i="1"/>
  <c r="DJ11" i="1"/>
  <c r="DI11" i="1"/>
  <c r="DH11" i="1"/>
  <c r="DG11" i="1"/>
  <c r="DF11" i="1"/>
  <c r="DE11" i="1"/>
  <c r="DD11" i="1"/>
  <c r="DC11" i="1"/>
  <c r="DB11" i="1"/>
  <c r="DA11" i="1"/>
  <c r="CZ11" i="1"/>
  <c r="CY11" i="1"/>
  <c r="CX11" i="1"/>
  <c r="CW11" i="1"/>
  <c r="CV11" i="1"/>
  <c r="CU11" i="1"/>
  <c r="CT11" i="1"/>
  <c r="CS11" i="1"/>
  <c r="CR11" i="1"/>
  <c r="CQ11" i="1"/>
  <c r="CP11" i="1"/>
  <c r="CO11" i="1"/>
  <c r="CN11" i="1"/>
  <c r="CM11" i="1"/>
  <c r="CL11" i="1"/>
  <c r="CK11" i="1"/>
  <c r="CJ11" i="1"/>
  <c r="CI11" i="1"/>
  <c r="CH11" i="1"/>
  <c r="CG11" i="1"/>
  <c r="CF11" i="1"/>
  <c r="CE11" i="1"/>
  <c r="CD11" i="1"/>
  <c r="CC11" i="1"/>
  <c r="CB11" i="1"/>
  <c r="CA11" i="1"/>
  <c r="BZ11" i="1"/>
  <c r="BY11" i="1"/>
  <c r="BX11" i="1"/>
  <c r="BW11" i="1"/>
  <c r="BV11" i="1"/>
  <c r="BU11" i="1"/>
  <c r="BT11" i="1"/>
  <c r="BS11" i="1"/>
  <c r="BR11" i="1"/>
  <c r="BQ11" i="1"/>
  <c r="BP11" i="1"/>
  <c r="BO11" i="1"/>
  <c r="BN11" i="1"/>
  <c r="BM11" i="1"/>
  <c r="BL11" i="1"/>
  <c r="BK11" i="1"/>
  <c r="BJ11" i="1"/>
  <c r="BI11" i="1"/>
  <c r="BH11" i="1"/>
  <c r="BG11" i="1"/>
  <c r="BF11" i="1"/>
  <c r="BE11" i="1"/>
  <c r="BD11" i="1"/>
  <c r="BC11" i="1"/>
  <c r="BB11" i="1"/>
  <c r="BA11" i="1"/>
  <c r="AZ11" i="1"/>
  <c r="AY11" i="1"/>
  <c r="AX11" i="1"/>
  <c r="AW11" i="1"/>
  <c r="AV11" i="1"/>
  <c r="AU11" i="1"/>
  <c r="AT11" i="1"/>
  <c r="AS11" i="1"/>
  <c r="AR11" i="1"/>
  <c r="AQ11" i="1"/>
  <c r="AP11" i="1"/>
  <c r="AO11" i="1"/>
  <c r="AN11" i="1"/>
  <c r="AM11" i="1"/>
  <c r="DS10" i="1"/>
  <c r="DR10" i="1"/>
  <c r="DQ10" i="1"/>
  <c r="DP10" i="1"/>
  <c r="DO10" i="1"/>
  <c r="DN10" i="1"/>
  <c r="DM10" i="1"/>
  <c r="DL10" i="1"/>
  <c r="DK10" i="1"/>
  <c r="DJ10" i="1"/>
  <c r="DI10" i="1"/>
  <c r="DH10" i="1"/>
  <c r="DG10" i="1"/>
  <c r="DF10" i="1"/>
  <c r="DE10" i="1"/>
  <c r="DD10" i="1"/>
  <c r="DC10" i="1"/>
  <c r="DB10" i="1"/>
  <c r="DA10" i="1"/>
  <c r="CZ10" i="1"/>
  <c r="CY10" i="1"/>
  <c r="CX10" i="1"/>
  <c r="CW10" i="1"/>
  <c r="CV10" i="1"/>
  <c r="CU10" i="1"/>
  <c r="CT10" i="1"/>
  <c r="CS10" i="1"/>
  <c r="CR10" i="1"/>
  <c r="CQ10" i="1"/>
  <c r="CP10" i="1"/>
  <c r="CO10" i="1"/>
  <c r="CN10" i="1"/>
  <c r="CM10" i="1"/>
  <c r="CL10" i="1"/>
  <c r="CK10" i="1"/>
  <c r="CJ10" i="1"/>
  <c r="CI10" i="1"/>
  <c r="CH10" i="1"/>
  <c r="CG10" i="1"/>
  <c r="CF10" i="1"/>
  <c r="CE10" i="1"/>
  <c r="CD10" i="1"/>
  <c r="CC10" i="1"/>
  <c r="CB10" i="1"/>
  <c r="CA10" i="1"/>
  <c r="BZ10" i="1"/>
  <c r="BY10" i="1"/>
  <c r="BX10" i="1"/>
  <c r="BW10" i="1"/>
  <c r="BV10" i="1"/>
  <c r="BU10" i="1"/>
  <c r="BT10" i="1"/>
  <c r="BS10" i="1"/>
  <c r="BR10" i="1"/>
  <c r="BQ10" i="1"/>
  <c r="BP10" i="1"/>
  <c r="BO10" i="1"/>
  <c r="BN10" i="1"/>
  <c r="BM10" i="1"/>
  <c r="BL10" i="1"/>
  <c r="BK10" i="1"/>
  <c r="BJ10" i="1"/>
  <c r="BI10" i="1"/>
  <c r="BH10" i="1"/>
  <c r="BG10" i="1"/>
  <c r="BF10" i="1"/>
  <c r="BE10" i="1"/>
  <c r="BD10" i="1"/>
  <c r="BC10" i="1"/>
  <c r="BB10" i="1"/>
  <c r="BA10" i="1"/>
  <c r="AZ10" i="1"/>
  <c r="AY10" i="1"/>
  <c r="AX10" i="1"/>
  <c r="AW10" i="1"/>
  <c r="AV10" i="1"/>
  <c r="AU10" i="1"/>
  <c r="AT10" i="1"/>
  <c r="AS10" i="1"/>
  <c r="AR10" i="1"/>
  <c r="AQ10" i="1"/>
  <c r="AP10" i="1"/>
  <c r="AO10" i="1"/>
  <c r="AN10" i="1"/>
  <c r="AM10" i="1"/>
  <c r="DO9" i="1"/>
  <c r="DG9" i="1"/>
  <c r="CY9" i="1"/>
  <c r="BA9" i="1"/>
  <c r="AZ9" i="1"/>
  <c r="AY9" i="1"/>
  <c r="AX9" i="1"/>
  <c r="AW9" i="1"/>
  <c r="AV9" i="1"/>
  <c r="AU9" i="1"/>
  <c r="AT9" i="1"/>
  <c r="AS9" i="1"/>
  <c r="AR9" i="1"/>
  <c r="AQ9" i="1"/>
  <c r="AP9" i="1"/>
  <c r="AO9" i="1"/>
  <c r="AN9" i="1"/>
  <c r="AM9" i="1"/>
  <c r="DN8" i="1"/>
  <c r="DK8" i="1"/>
  <c r="DJ8" i="1"/>
  <c r="DE8" i="1"/>
  <c r="DD8" i="1"/>
  <c r="DA8" i="1"/>
  <c r="CU8" i="1"/>
  <c r="CT8" i="1"/>
  <c r="CR8" i="1"/>
  <c r="CP8" i="1"/>
  <c r="CL8" i="1"/>
  <c r="BX8" i="1"/>
  <c r="BU8" i="1"/>
  <c r="BS8" i="1"/>
  <c r="BQ8" i="1"/>
  <c r="BM8" i="1"/>
  <c r="BK8" i="1"/>
  <c r="BJ8" i="1"/>
  <c r="BF8" i="1"/>
  <c r="BA8" i="1"/>
  <c r="AZ8" i="1"/>
  <c r="AY8" i="1"/>
  <c r="AX8" i="1"/>
  <c r="AW8" i="1"/>
  <c r="AV8" i="1"/>
  <c r="AU8" i="1"/>
  <c r="AT8" i="1"/>
  <c r="AS8" i="1"/>
  <c r="AR8" i="1"/>
  <c r="AQ8" i="1"/>
  <c r="AP8" i="1"/>
  <c r="AO8" i="1"/>
  <c r="AN8" i="1"/>
  <c r="AM8" i="1"/>
  <c r="DS7" i="1"/>
  <c r="DR7" i="1"/>
  <c r="DQ7" i="1"/>
  <c r="DP7" i="1"/>
  <c r="DO7" i="1"/>
  <c r="DN7" i="1"/>
  <c r="DM7" i="1"/>
  <c r="DL7" i="1"/>
  <c r="DK7" i="1"/>
  <c r="DJ7" i="1"/>
  <c r="DI7" i="1"/>
  <c r="DH7" i="1"/>
  <c r="DG7" i="1"/>
  <c r="DF7" i="1"/>
  <c r="DE7" i="1"/>
  <c r="DD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DS6" i="1"/>
  <c r="DR6" i="1"/>
  <c r="DQ6" i="1"/>
  <c r="DP6" i="1"/>
  <c r="DO6" i="1"/>
  <c r="DN6" i="1"/>
  <c r="DM6" i="1"/>
  <c r="DL6" i="1"/>
  <c r="DK6" i="1"/>
  <c r="DJ6" i="1"/>
  <c r="DI6" i="1"/>
  <c r="DH6" i="1"/>
  <c r="DG6" i="1"/>
  <c r="DF6" i="1"/>
  <c r="DE6" i="1"/>
  <c r="DD6" i="1"/>
  <c r="DC6" i="1"/>
  <c r="DB6" i="1"/>
  <c r="DA6" i="1"/>
  <c r="CZ6" i="1"/>
  <c r="CY6" i="1"/>
  <c r="CX6" i="1"/>
  <c r="CW6" i="1"/>
  <c r="CV6" i="1"/>
  <c r="CU6" i="1"/>
  <c r="CT6" i="1"/>
  <c r="CS6" i="1"/>
  <c r="CR6" i="1"/>
  <c r="CQ6" i="1"/>
  <c r="CP6" i="1"/>
  <c r="CO6" i="1"/>
  <c r="CN6" i="1"/>
  <c r="CM6" i="1"/>
  <c r="CL6" i="1"/>
  <c r="CK6" i="1"/>
  <c r="CJ6" i="1"/>
  <c r="CI6" i="1"/>
  <c r="CH6" i="1"/>
  <c r="CG6" i="1"/>
  <c r="CF6" i="1"/>
  <c r="CE6" i="1"/>
  <c r="CD6" i="1"/>
  <c r="CC6" i="1"/>
  <c r="CB6" i="1"/>
  <c r="CA6" i="1"/>
  <c r="BZ6" i="1"/>
  <c r="BY6" i="1"/>
  <c r="BX6" i="1"/>
  <c r="BW6" i="1"/>
  <c r="BV6" i="1"/>
  <c r="BU6" i="1"/>
  <c r="BT6" i="1"/>
  <c r="BS6" i="1"/>
  <c r="BR6" i="1"/>
  <c r="BQ6" i="1"/>
  <c r="BP6" i="1"/>
  <c r="BO6" i="1"/>
  <c r="BN6" i="1"/>
  <c r="BM6" i="1"/>
  <c r="BL6" i="1"/>
  <c r="BK6" i="1"/>
  <c r="BJ6" i="1"/>
  <c r="BI6" i="1"/>
  <c r="BH6" i="1"/>
  <c r="BG6" i="1"/>
  <c r="BF6" i="1"/>
  <c r="BE6" i="1"/>
  <c r="BD6" i="1"/>
  <c r="BC6" i="1"/>
  <c r="BB6" i="1"/>
  <c r="BA6" i="1"/>
  <c r="AZ6" i="1"/>
  <c r="AY6" i="1"/>
  <c r="AX6" i="1"/>
  <c r="AW6" i="1"/>
  <c r="AV6" i="1"/>
  <c r="AU6" i="1"/>
  <c r="AT6" i="1"/>
  <c r="AS6" i="1"/>
  <c r="AR6" i="1"/>
  <c r="AQ6" i="1"/>
  <c r="AP6" i="1"/>
  <c r="AO6" i="1"/>
  <c r="AN6" i="1"/>
  <c r="AM6" i="1"/>
  <c r="DS5" i="1"/>
  <c r="DR5" i="1"/>
  <c r="DQ5" i="1"/>
  <c r="DP5" i="1"/>
  <c r="DO5" i="1"/>
  <c r="DN5" i="1"/>
  <c r="DM5" i="1"/>
  <c r="DL5" i="1"/>
  <c r="DK5" i="1"/>
  <c r="DJ5" i="1"/>
  <c r="DI5" i="1"/>
  <c r="DH5" i="1"/>
  <c r="DG5" i="1"/>
  <c r="DF5" i="1"/>
  <c r="DE5" i="1"/>
  <c r="DD5" i="1"/>
  <c r="DC5" i="1"/>
  <c r="DB5" i="1"/>
  <c r="DA5" i="1"/>
  <c r="CZ5" i="1"/>
  <c r="CY5" i="1"/>
  <c r="CX5" i="1"/>
  <c r="CW5" i="1"/>
  <c r="CV5" i="1"/>
  <c r="CU5" i="1"/>
  <c r="CT5" i="1"/>
  <c r="CS5" i="1"/>
  <c r="CR5" i="1"/>
  <c r="CQ5" i="1"/>
  <c r="CP5" i="1"/>
  <c r="CO5" i="1"/>
  <c r="CN5" i="1"/>
  <c r="CM5" i="1"/>
  <c r="CL5" i="1"/>
  <c r="CK5" i="1"/>
  <c r="CJ5" i="1"/>
  <c r="CI5" i="1"/>
  <c r="CH5" i="1"/>
  <c r="CG5" i="1"/>
  <c r="CF5" i="1"/>
  <c r="CE5" i="1"/>
  <c r="CD5" i="1"/>
  <c r="CC5" i="1"/>
  <c r="CB5" i="1"/>
  <c r="CA5" i="1"/>
  <c r="BZ5" i="1"/>
  <c r="BY5" i="1"/>
  <c r="BX5" i="1"/>
  <c r="BW5" i="1"/>
  <c r="BV5" i="1"/>
  <c r="BU5" i="1"/>
  <c r="BT5" i="1"/>
  <c r="BS5" i="1"/>
  <c r="BR5" i="1"/>
  <c r="BQ5" i="1"/>
  <c r="BP5" i="1"/>
  <c r="BO5" i="1"/>
  <c r="BN5" i="1"/>
  <c r="BM5" i="1"/>
  <c r="BL5" i="1"/>
  <c r="BK5" i="1"/>
  <c r="BJ5" i="1"/>
  <c r="BI5" i="1"/>
  <c r="BH5" i="1"/>
  <c r="BG5" i="1"/>
  <c r="BF5" i="1"/>
  <c r="BE5" i="1"/>
  <c r="BD5" i="1"/>
  <c r="BC5" i="1"/>
  <c r="BB5" i="1"/>
  <c r="BA5" i="1"/>
  <c r="AZ5" i="1"/>
  <c r="AY5" i="1"/>
  <c r="AX5" i="1"/>
  <c r="AW5" i="1"/>
  <c r="AV5" i="1"/>
  <c r="AU5" i="1"/>
  <c r="AT5" i="1"/>
  <c r="AS5" i="1"/>
  <c r="AR5" i="1"/>
  <c r="AQ5" i="1"/>
  <c r="AP5" i="1"/>
  <c r="AO5" i="1"/>
  <c r="AN5" i="1"/>
  <c r="AM5" i="1"/>
  <c r="DS4" i="1"/>
  <c r="DR4" i="1"/>
  <c r="DQ4" i="1"/>
  <c r="DP4" i="1"/>
  <c r="DO4" i="1"/>
  <c r="DN4" i="1"/>
  <c r="DM4" i="1"/>
  <c r="DL4" i="1"/>
  <c r="DK4" i="1"/>
  <c r="DJ4" i="1"/>
  <c r="DI4" i="1"/>
  <c r="DH4" i="1"/>
  <c r="DG4" i="1"/>
  <c r="DF4" i="1"/>
  <c r="DE4" i="1"/>
  <c r="DD4" i="1"/>
  <c r="DC4" i="1"/>
  <c r="DB4" i="1"/>
  <c r="DA4" i="1"/>
  <c r="CZ4" i="1"/>
  <c r="CY4" i="1"/>
  <c r="CX4" i="1"/>
  <c r="CW4" i="1"/>
  <c r="CV4" i="1"/>
  <c r="CU4" i="1"/>
  <c r="CT4" i="1"/>
  <c r="CS4" i="1"/>
  <c r="CR4" i="1"/>
  <c r="CQ4" i="1"/>
  <c r="CP4" i="1"/>
  <c r="CO4" i="1"/>
  <c r="CN4" i="1"/>
  <c r="CM4" i="1"/>
  <c r="CL4" i="1"/>
  <c r="CK4" i="1"/>
  <c r="CJ4" i="1"/>
  <c r="CI4" i="1"/>
  <c r="CH4" i="1"/>
  <c r="CG4" i="1"/>
  <c r="CF4" i="1"/>
  <c r="CE4" i="1"/>
  <c r="CD4" i="1"/>
  <c r="CC4" i="1"/>
  <c r="CB4" i="1"/>
  <c r="CA4" i="1"/>
  <c r="BZ4" i="1"/>
  <c r="BY4" i="1"/>
  <c r="BX4" i="1"/>
  <c r="BW4" i="1"/>
  <c r="BV4" i="1"/>
  <c r="BU4" i="1"/>
  <c r="BT4" i="1"/>
  <c r="BS4" i="1"/>
  <c r="BR4" i="1"/>
  <c r="BQ4" i="1"/>
  <c r="BP4" i="1"/>
  <c r="BO4" i="1"/>
  <c r="BN4" i="1"/>
  <c r="BM4" i="1"/>
  <c r="BL4" i="1"/>
  <c r="BK4" i="1"/>
  <c r="BJ4" i="1"/>
  <c r="BI4" i="1"/>
  <c r="BH4" i="1"/>
  <c r="BG4" i="1"/>
  <c r="BF4" i="1"/>
  <c r="BE4" i="1"/>
  <c r="BD4" i="1"/>
  <c r="BC4" i="1"/>
  <c r="BB4" i="1"/>
  <c r="BA4" i="1"/>
  <c r="AZ4" i="1"/>
  <c r="AY4" i="1"/>
  <c r="AX4" i="1"/>
  <c r="AW4" i="1"/>
  <c r="AV4" i="1"/>
  <c r="AU4" i="1"/>
  <c r="AT4" i="1"/>
  <c r="AS4" i="1"/>
  <c r="AR4" i="1"/>
  <c r="AQ4" i="1"/>
  <c r="AP4" i="1"/>
  <c r="AO4" i="1"/>
  <c r="AN4" i="1"/>
  <c r="AM4" i="1"/>
  <c r="DS3" i="1"/>
  <c r="DR3" i="1"/>
  <c r="DQ3" i="1"/>
  <c r="DP3" i="1"/>
  <c r="DO3" i="1"/>
  <c r="DN3" i="1"/>
  <c r="DM3" i="1"/>
  <c r="DL3" i="1"/>
  <c r="DK3" i="1"/>
  <c r="DJ3" i="1"/>
  <c r="DI3" i="1"/>
  <c r="DH3" i="1"/>
  <c r="DG3" i="1"/>
  <c r="DF3" i="1"/>
  <c r="DE3" i="1"/>
  <c r="DD3" i="1"/>
  <c r="DC3" i="1"/>
  <c r="DB3" i="1"/>
  <c r="DA3" i="1"/>
  <c r="CZ3" i="1"/>
  <c r="CY3" i="1"/>
  <c r="CX3" i="1"/>
  <c r="CW3" i="1"/>
  <c r="CV3" i="1"/>
  <c r="CU3" i="1"/>
  <c r="CT3" i="1"/>
  <c r="CS3" i="1"/>
  <c r="CR3" i="1"/>
  <c r="CQ3" i="1"/>
  <c r="CP3" i="1"/>
  <c r="CO3" i="1"/>
  <c r="CN3" i="1"/>
  <c r="CM3" i="1"/>
  <c r="CL3" i="1"/>
  <c r="CK3" i="1"/>
  <c r="CJ3" i="1"/>
  <c r="CI3" i="1"/>
  <c r="CH3" i="1"/>
  <c r="CG3" i="1"/>
  <c r="CF3" i="1"/>
  <c r="CE3" i="1"/>
  <c r="CD3" i="1"/>
  <c r="CC3" i="1"/>
  <c r="CB3" i="1"/>
  <c r="CA3" i="1"/>
  <c r="BZ3" i="1"/>
  <c r="BY3" i="1"/>
  <c r="BX3" i="1"/>
  <c r="BW3" i="1"/>
  <c r="BV3" i="1"/>
  <c r="BU3" i="1"/>
  <c r="BT3" i="1"/>
  <c r="BS3" i="1"/>
  <c r="BR3" i="1"/>
  <c r="BQ3" i="1"/>
  <c r="BP3" i="1"/>
  <c r="BO3" i="1"/>
  <c r="BN3" i="1"/>
  <c r="BM3" i="1"/>
  <c r="BL3" i="1"/>
  <c r="BK3" i="1"/>
  <c r="BJ3" i="1"/>
  <c r="BI3" i="1"/>
  <c r="BH3" i="1"/>
  <c r="BG3" i="1"/>
  <c r="BF3" i="1"/>
  <c r="BE3" i="1"/>
  <c r="BD3" i="1"/>
  <c r="BC3" i="1"/>
  <c r="BB3" i="1"/>
  <c r="BA3" i="1"/>
  <c r="AZ3" i="1"/>
  <c r="AY3" i="1"/>
  <c r="AX3" i="1"/>
  <c r="AW3" i="1"/>
  <c r="AV3" i="1"/>
  <c r="AU3" i="1"/>
  <c r="AT3" i="1"/>
  <c r="AS3" i="1"/>
  <c r="AR3" i="1"/>
  <c r="AQ3" i="1"/>
  <c r="AP3" i="1"/>
  <c r="AO3" i="1"/>
  <c r="AN3" i="1"/>
  <c r="AM3" i="1"/>
  <c r="AL3" i="1"/>
  <c r="AK3" i="1"/>
  <c r="AJ3" i="1"/>
  <c r="AI3" i="1"/>
  <c r="AH3" i="1"/>
  <c r="AG3" i="1"/>
  <c r="AF3" i="1"/>
  <c r="AE3" i="1"/>
  <c r="AD3" i="1"/>
  <c r="AC3" i="1"/>
  <c r="AB3" i="1"/>
  <c r="AA3" i="1"/>
  <c r="Z3" i="1"/>
  <c r="Y3" i="1"/>
  <c r="X3" i="1"/>
  <c r="W3" i="1"/>
  <c r="V3" i="1"/>
  <c r="U3" i="1"/>
  <c r="T3" i="1"/>
  <c r="S3" i="1"/>
  <c r="R3" i="1"/>
  <c r="Q3" i="1"/>
  <c r="P3" i="1"/>
  <c r="O3" i="1"/>
  <c r="N3" i="1"/>
  <c r="M3" i="1"/>
  <c r="L3" i="1"/>
  <c r="K3" i="1"/>
  <c r="J3" i="1"/>
  <c r="I3" i="1"/>
  <c r="H3" i="1"/>
  <c r="G3" i="1"/>
  <c r="F3" i="1"/>
  <c r="E3" i="1"/>
  <c r="D3" i="1"/>
  <c r="BA126" i="2"/>
  <c r="BA125" i="2"/>
  <c r="BA124" i="2"/>
  <c r="BA123" i="2"/>
  <c r="BA122" i="2"/>
  <c r="BA121" i="2"/>
  <c r="BA120" i="2"/>
  <c r="BA119" i="2"/>
  <c r="BA118" i="2"/>
  <c r="BA117" i="2"/>
  <c r="BA116" i="2"/>
  <c r="BA115" i="2"/>
  <c r="BA114" i="2"/>
  <c r="BA113" i="2"/>
  <c r="BA112" i="2"/>
  <c r="BA111" i="2"/>
  <c r="BA110" i="2"/>
  <c r="BA109" i="2"/>
  <c r="BA108" i="2"/>
  <c r="BA107" i="2"/>
  <c r="BA106" i="2"/>
  <c r="BA105" i="2"/>
  <c r="BA104" i="2"/>
  <c r="BA103" i="2"/>
  <c r="BA102" i="2"/>
  <c r="BA101" i="2"/>
  <c r="BA100" i="2"/>
  <c r="BA99" i="2"/>
  <c r="BA98" i="2"/>
  <c r="BA97" i="2"/>
  <c r="BA96" i="2"/>
  <c r="BA95" i="2"/>
  <c r="BA94" i="2"/>
  <c r="BA93" i="2"/>
  <c r="BA92" i="2"/>
  <c r="BA91" i="2"/>
  <c r="BA90" i="2"/>
  <c r="BA89" i="2"/>
  <c r="BA88" i="2"/>
  <c r="BA87" i="2"/>
  <c r="BA86" i="2"/>
  <c r="BA85" i="2"/>
  <c r="BA84" i="2"/>
  <c r="BA83" i="2"/>
  <c r="BA82" i="2"/>
  <c r="BA81" i="2"/>
  <c r="BA80" i="2"/>
  <c r="BA79" i="2"/>
  <c r="BA78" i="2"/>
  <c r="BA77" i="2"/>
  <c r="BA76" i="2"/>
  <c r="BA75" i="2"/>
  <c r="BA74" i="2"/>
  <c r="BA73" i="2"/>
  <c r="BA72" i="2"/>
  <c r="BA71" i="2"/>
  <c r="BA70" i="2"/>
  <c r="BA69" i="2"/>
  <c r="BA68" i="2"/>
  <c r="BA67" i="2"/>
  <c r="BA66" i="2"/>
  <c r="BA65" i="2"/>
  <c r="BA64" i="2"/>
  <c r="BA63" i="2"/>
  <c r="BA62" i="2"/>
  <c r="BA61" i="2"/>
  <c r="BA60" i="2"/>
  <c r="BA59" i="2"/>
  <c r="BA58" i="2"/>
  <c r="BA57" i="2"/>
  <c r="BA56" i="2"/>
  <c r="BA55" i="2"/>
  <c r="BA54" i="2"/>
  <c r="BA53" i="2"/>
  <c r="BA52" i="2"/>
  <c r="BA51" i="2"/>
  <c r="BA50" i="2"/>
  <c r="BA49" i="2"/>
  <c r="BA48" i="2"/>
  <c r="BA47" i="2"/>
  <c r="BA46" i="2"/>
  <c r="BA45" i="2"/>
  <c r="BA44" i="2"/>
  <c r="BA43" i="2"/>
  <c r="BA42" i="2"/>
  <c r="BA41" i="2"/>
  <c r="BA40" i="2"/>
  <c r="BA39" i="2"/>
  <c r="BA38" i="2"/>
  <c r="BA37" i="2"/>
  <c r="BA36" i="2"/>
  <c r="BA35" i="2"/>
  <c r="BA34" i="2"/>
  <c r="BA33" i="2"/>
  <c r="BA32" i="2"/>
  <c r="BA31" i="2"/>
  <c r="BA30" i="2"/>
  <c r="BA29" i="2"/>
  <c r="BA28" i="2"/>
  <c r="BA27" i="2"/>
  <c r="BA26" i="2"/>
  <c r="BA25" i="2"/>
  <c r="BA24" i="2"/>
  <c r="BA23" i="2"/>
  <c r="BA22" i="2"/>
  <c r="BA21" i="2"/>
  <c r="BA20" i="2"/>
  <c r="BA19" i="2"/>
  <c r="BA18" i="2"/>
  <c r="BA17" i="2"/>
  <c r="BA16" i="2"/>
  <c r="BA15" i="2"/>
  <c r="BA14" i="2"/>
  <c r="BA13" i="2"/>
  <c r="BA12" i="2"/>
  <c r="AP12" i="2"/>
  <c r="BA11" i="2"/>
  <c r="AP11" i="2"/>
  <c r="BA10" i="2"/>
  <c r="AP10" i="2"/>
  <c r="BA9" i="2"/>
  <c r="AP9" i="2"/>
  <c r="BA8" i="2"/>
  <c r="AP8" i="2"/>
  <c r="BA7" i="2"/>
  <c r="C20" i="1"/>
  <c r="C21" i="1" s="1"/>
  <c r="C22" i="1" s="1"/>
  <c r="C23" i="1" s="1"/>
  <c r="C24" i="1" s="1"/>
  <c r="C25" i="1" s="1"/>
  <c r="C26" i="1" s="1"/>
  <c r="C27" i="1" s="1"/>
  <c r="C28" i="1" s="1"/>
  <c r="C29" i="1" s="1"/>
  <c r="C30" i="1" s="1"/>
  <c r="C31" i="1" s="1"/>
  <c r="C32" i="1" s="1"/>
  <c r="C33" i="1" s="1"/>
  <c r="C34" i="1" s="1"/>
  <c r="C35" i="1" s="1"/>
  <c r="C36" i="1" s="1"/>
  <c r="C37" i="1" s="1"/>
  <c r="C38" i="1" s="1"/>
  <c r="C39" i="1" s="1"/>
  <c r="C40" i="1" s="1"/>
  <c r="C41" i="1" s="1"/>
  <c r="C42" i="1" s="1"/>
  <c r="C43" i="1" s="1"/>
  <c r="C44" i="1" s="1"/>
  <c r="C45" i="1" s="1"/>
  <c r="C46" i="1" s="1"/>
  <c r="C47" i="1" s="1"/>
  <c r="C48" i="1" s="1"/>
  <c r="C49" i="1" s="1"/>
  <c r="C50" i="1" s="1"/>
  <c r="C51" i="1" s="1"/>
  <c r="C52" i="1" s="1"/>
  <c r="C53" i="1" s="1"/>
  <c r="C54" i="1" s="1"/>
  <c r="C55" i="1" s="1"/>
  <c r="C56" i="1" s="1"/>
  <c r="C57" i="1" s="1"/>
  <c r="C58" i="1" s="1"/>
  <c r="C59" i="1" s="1"/>
  <c r="C60" i="1" s="1"/>
  <c r="C61" i="1" s="1"/>
  <c r="C62" i="1" s="1"/>
  <c r="C63" i="1" s="1"/>
  <c r="C64" i="1" s="1"/>
  <c r="C65" i="1" s="1"/>
  <c r="C66" i="1" s="1"/>
  <c r="C67" i="1" s="1"/>
  <c r="C68" i="1" s="1"/>
  <c r="C69" i="1" s="1"/>
  <c r="C70" i="1" s="1"/>
  <c r="C71" i="1" s="1"/>
  <c r="C72" i="1" s="1"/>
  <c r="C73" i="1" s="1"/>
  <c r="C74" i="1" s="1"/>
  <c r="C75" i="1" s="1"/>
  <c r="C76" i="1" s="1"/>
  <c r="C77" i="1" s="1"/>
  <c r="C78" i="1" s="1"/>
  <c r="C79" i="1" s="1"/>
  <c r="C80" i="1" s="1"/>
  <c r="C81" i="1" s="1"/>
  <c r="C82" i="1" s="1"/>
  <c r="C83" i="1" s="1"/>
  <c r="C84" i="1" s="1"/>
  <c r="C85" i="1" s="1"/>
  <c r="C86" i="1" s="1"/>
  <c r="C87" i="1" s="1"/>
  <c r="C88" i="1" s="1"/>
  <c r="C89" i="1" s="1"/>
  <c r="C90" i="1" s="1"/>
  <c r="C91" i="1" s="1"/>
  <c r="C92" i="1" s="1"/>
  <c r="C93" i="1" s="1"/>
  <c r="C94" i="1" s="1"/>
  <c r="C95" i="1" s="1"/>
  <c r="C96" i="1" s="1"/>
  <c r="C97" i="1" s="1"/>
  <c r="C98" i="1" s="1"/>
  <c r="C99" i="1" s="1"/>
  <c r="C100" i="1" s="1"/>
  <c r="C101" i="1" s="1"/>
  <c r="C102" i="1" s="1"/>
  <c r="C103" i="1" s="1"/>
  <c r="C104" i="1" s="1"/>
  <c r="C105" i="1" s="1"/>
  <c r="C106" i="1" s="1"/>
  <c r="C107" i="1" s="1"/>
  <c r="C108" i="1" s="1"/>
  <c r="C109" i="1" s="1"/>
  <c r="C110" i="1" s="1"/>
  <c r="C111" i="1" s="1"/>
  <c r="C112" i="1" s="1"/>
  <c r="C113" i="1" s="1"/>
  <c r="C114" i="1" s="1"/>
  <c r="C115" i="1" s="1"/>
  <c r="C116" i="1" s="1"/>
  <c r="C117" i="1" s="1"/>
  <c r="C118" i="1" s="1"/>
  <c r="C119" i="1" s="1"/>
  <c r="C120" i="1" s="1"/>
  <c r="C121" i="1" s="1"/>
  <c r="C122" i="1" s="1"/>
  <c r="C123" i="1" s="1"/>
  <c r="C124" i="1" s="1"/>
  <c r="C125" i="1" s="1"/>
  <c r="C126" i="1" s="1"/>
  <c r="C127" i="1" s="1"/>
  <c r="C128" i="1" s="1"/>
  <c r="C129" i="1" s="1"/>
  <c r="C130" i="1" s="1"/>
  <c r="C131" i="1" s="1"/>
  <c r="C132" i="1" s="1"/>
  <c r="C133" i="1" s="1"/>
  <c r="C134" i="1" s="1"/>
  <c r="C135" i="1" s="1"/>
  <c r="C136" i="1" s="1"/>
  <c r="C137" i="1" s="1"/>
  <c r="C138" i="1" s="1"/>
  <c r="C139" i="1" s="1"/>
  <c r="C140" i="1" s="1"/>
  <c r="C141" i="1" s="1"/>
  <c r="C142" i="1" s="1"/>
  <c r="C143" i="1" s="1"/>
  <c r="C144" i="1" s="1"/>
  <c r="C145" i="1" s="1"/>
  <c r="C146" i="1" s="1"/>
  <c r="C147" i="1" s="1"/>
  <c r="C148" i="1" s="1"/>
  <c r="C149" i="1" s="1"/>
  <c r="C150" i="1" s="1"/>
  <c r="C151" i="1" s="1"/>
  <c r="C152" i="1" s="1"/>
  <c r="C153" i="1" s="1"/>
  <c r="C154" i="1" s="1"/>
  <c r="C155" i="1" s="1"/>
  <c r="C156" i="1" s="1"/>
  <c r="C157" i="1" s="1"/>
  <c r="C158" i="1" s="1"/>
  <c r="C159" i="1" s="1"/>
  <c r="C160" i="1" s="1"/>
  <c r="C161" i="1" s="1"/>
  <c r="C162" i="1" s="1"/>
  <c r="C163" i="1" s="1"/>
  <c r="C164" i="1" s="1"/>
  <c r="C165" i="1" s="1"/>
  <c r="C166" i="1" s="1"/>
  <c r="C167" i="1" s="1"/>
  <c r="C168" i="1" s="1"/>
  <c r="C169" i="1" s="1"/>
  <c r="C170" i="1" s="1"/>
  <c r="C171" i="1" s="1"/>
  <c r="C172" i="1" s="1"/>
  <c r="C173" i="1" s="1"/>
  <c r="C174" i="1" s="1"/>
  <c r="C175" i="1" s="1"/>
  <c r="C176" i="1" s="1"/>
  <c r="C177" i="1" s="1"/>
  <c r="C178" i="1" s="1"/>
  <c r="C179" i="1" s="1"/>
  <c r="C180" i="1" s="1"/>
  <c r="C181" i="1" s="1"/>
  <c r="C182" i="1" s="1"/>
  <c r="C183" i="1" s="1"/>
  <c r="C184" i="1" s="1"/>
  <c r="C185" i="1" s="1"/>
  <c r="C186" i="1" s="1"/>
  <c r="C187" i="1" s="1"/>
  <c r="C188" i="1" s="1"/>
  <c r="C189" i="1" s="1"/>
  <c r="C190" i="1" s="1"/>
  <c r="C191" i="1" s="1"/>
  <c r="C192" i="1" s="1"/>
  <c r="C193" i="1" s="1"/>
  <c r="C194" i="1" s="1"/>
  <c r="C195" i="1" s="1"/>
  <c r="C196" i="1" s="1"/>
  <c r="C197" i="1" s="1"/>
  <c r="C198" i="1" s="1"/>
  <c r="C199" i="1" s="1"/>
  <c r="C200" i="1" s="1"/>
  <c r="C201" i="1" s="1"/>
  <c r="C202" i="1" s="1"/>
  <c r="C203" i="1" s="1"/>
  <c r="C204" i="1" s="1"/>
  <c r="C205" i="1" s="1"/>
  <c r="C206" i="1" s="1"/>
  <c r="C207" i="1" s="1"/>
  <c r="C208" i="1" s="1"/>
  <c r="C209" i="1" s="1"/>
  <c r="C210" i="1" s="1"/>
  <c r="C211" i="1" s="1"/>
  <c r="C212" i="1" s="1"/>
  <c r="C213" i="1" s="1"/>
  <c r="C214" i="1" s="1"/>
  <c r="C215" i="1" s="1"/>
  <c r="C216" i="1" s="1"/>
  <c r="C217" i="1" s="1"/>
  <c r="C218" i="1" s="1"/>
  <c r="C219" i="1" s="1"/>
  <c r="C220" i="1" s="1"/>
  <c r="C221" i="1" s="1"/>
  <c r="C222" i="1" s="1"/>
  <c r="C223" i="1" s="1"/>
  <c r="C224" i="1" s="1"/>
  <c r="C225" i="1" s="1"/>
  <c r="C226" i="1" s="1"/>
  <c r="C227" i="1" s="1"/>
  <c r="C228" i="1" s="1"/>
  <c r="C229" i="1" s="1"/>
  <c r="C230" i="1" s="1"/>
  <c r="C231" i="1" s="1"/>
  <c r="C232" i="1" s="1"/>
  <c r="C233" i="1" s="1"/>
  <c r="C234" i="1" s="1"/>
  <c r="C235" i="1" s="1"/>
  <c r="C236" i="1" s="1"/>
  <c r="C237" i="1" s="1"/>
  <c r="C238" i="1" s="1"/>
  <c r="C239" i="1" s="1"/>
  <c r="C240" i="1" s="1"/>
  <c r="C241" i="1" s="1"/>
  <c r="C242" i="1" s="1"/>
  <c r="C243" i="1" s="1"/>
  <c r="C244" i="1" s="1"/>
  <c r="C245" i="1" s="1"/>
  <c r="C246" i="1" s="1"/>
  <c r="C247" i="1" s="1"/>
  <c r="C248" i="1" s="1"/>
  <c r="C249" i="1" s="1"/>
  <c r="C250" i="1" s="1"/>
  <c r="C251" i="1" s="1"/>
  <c r="C252" i="1" s="1"/>
  <c r="C253" i="1" s="1"/>
  <c r="C254" i="1" s="1"/>
  <c r="C255" i="1" s="1"/>
  <c r="C256" i="1" s="1"/>
  <c r="C257" i="1" s="1"/>
  <c r="C258" i="1" s="1"/>
  <c r="C259" i="1" s="1"/>
  <c r="C260" i="1" s="1"/>
  <c r="C261" i="1" s="1"/>
  <c r="C262" i="1" s="1"/>
  <c r="C263" i="1" s="1"/>
  <c r="C264" i="1" s="1"/>
  <c r="C265" i="1" s="1"/>
  <c r="C266" i="1" s="1"/>
  <c r="C267" i="1" s="1"/>
  <c r="C268" i="1" s="1"/>
  <c r="C269" i="1" s="1"/>
  <c r="C270" i="1" s="1"/>
  <c r="C271" i="1" s="1"/>
  <c r="C272" i="1" s="1"/>
  <c r="C273" i="1" s="1"/>
  <c r="C274" i="1" s="1"/>
  <c r="C275" i="1" s="1"/>
  <c r="C276" i="1" s="1"/>
  <c r="C277" i="1" s="1"/>
  <c r="C278" i="1" s="1"/>
  <c r="C279" i="1" s="1"/>
  <c r="C280" i="1" s="1"/>
  <c r="C281" i="1" s="1"/>
  <c r="C282" i="1" s="1"/>
  <c r="C283" i="1" s="1"/>
  <c r="C284" i="1" s="1"/>
  <c r="C285" i="1" s="1"/>
  <c r="C286" i="1" s="1"/>
  <c r="C287" i="1" s="1"/>
  <c r="C288" i="1" s="1"/>
  <c r="C289" i="1" s="1"/>
  <c r="C290" i="1" s="1"/>
  <c r="C291" i="1" s="1"/>
  <c r="C292" i="1" s="1"/>
  <c r="C293" i="1" s="1"/>
  <c r="C294" i="1" s="1"/>
  <c r="C295" i="1" s="1"/>
  <c r="C296" i="1" s="1"/>
  <c r="C297" i="1" s="1"/>
  <c r="C298" i="1" s="1"/>
  <c r="C299" i="1" s="1"/>
  <c r="C300" i="1" s="1"/>
  <c r="C301" i="1" s="1"/>
  <c r="C302" i="1" s="1"/>
  <c r="C303" i="1" s="1"/>
  <c r="C304" i="1" s="1"/>
  <c r="C305" i="1" s="1"/>
  <c r="C306" i="1" s="1"/>
  <c r="C307" i="1" s="1"/>
  <c r="CG27" i="8"/>
  <c r="DP27" i="8" s="1"/>
  <c r="EX27" i="8" s="1"/>
  <c r="AY27" i="8" s="1"/>
  <c r="BC23" i="9" s="1"/>
  <c r="CK53" i="8"/>
  <c r="DT53" i="8" s="1"/>
  <c r="FB53" i="8" s="1"/>
  <c r="CE53" i="8"/>
  <c r="DN53" i="8" s="1"/>
  <c r="EV53" i="8" s="1"/>
  <c r="M136" i="11"/>
  <c r="K136" i="11"/>
  <c r="M144" i="11"/>
  <c r="CM9" i="1"/>
  <c r="Y47" i="2"/>
  <c r="M132" i="11"/>
  <c r="Y140" i="11"/>
  <c r="M148" i="11"/>
  <c r="M167" i="5"/>
  <c r="M159" i="5"/>
  <c r="M127" i="5"/>
  <c r="M111" i="5"/>
  <c r="M79" i="5"/>
  <c r="M139" i="5"/>
  <c r="M131" i="5"/>
  <c r="M99" i="5"/>
  <c r="M83" i="5"/>
  <c r="M125" i="5"/>
  <c r="M109" i="5"/>
  <c r="M121" i="5"/>
  <c r="M165" i="5"/>
  <c r="M133" i="5"/>
  <c r="V102" i="2"/>
  <c r="W102" i="2" s="1"/>
  <c r="BE9" i="1"/>
  <c r="CS9" i="1"/>
  <c r="DI9" i="1"/>
  <c r="BB9" i="1"/>
  <c r="BJ9" i="1"/>
  <c r="V93" i="2"/>
  <c r="W93" i="2" s="1"/>
  <c r="X93" i="2" s="1"/>
  <c r="DB9" i="1"/>
  <c r="BD9" i="1"/>
  <c r="CF9" i="1"/>
  <c r="CR9" i="1"/>
  <c r="V107" i="2"/>
  <c r="W107" i="2" s="1"/>
  <c r="X107" i="2" s="1"/>
  <c r="DL9" i="1"/>
  <c r="L141" i="11"/>
  <c r="X141" i="11" s="1"/>
  <c r="L143" i="11"/>
  <c r="O133" i="11"/>
  <c r="Q133" i="11"/>
  <c r="O149" i="11"/>
  <c r="V72" i="2"/>
  <c r="W72" i="2" s="1"/>
  <c r="V75" i="2"/>
  <c r="W75" i="2" s="1"/>
  <c r="V88" i="2"/>
  <c r="W88" i="2" s="1"/>
  <c r="X88" i="2" s="1"/>
  <c r="V89" i="2"/>
  <c r="W89" i="2" s="1"/>
  <c r="X89" i="2" s="1"/>
  <c r="V97" i="2"/>
  <c r="W97" i="2" s="1"/>
  <c r="V101" i="2"/>
  <c r="W101" i="2" s="1"/>
  <c r="AL126" i="11"/>
  <c r="AH126" i="11"/>
  <c r="AJ126" i="11"/>
  <c r="Y139" i="11"/>
  <c r="AL128" i="11"/>
  <c r="Z124" i="11"/>
  <c r="AB124" i="11" s="1"/>
  <c r="A4" i="7"/>
  <c r="AK119" i="11"/>
  <c r="T1014" i="4"/>
  <c r="S1014" i="4"/>
  <c r="S1011" i="4"/>
  <c r="S4" i="3"/>
  <c r="S8" i="3"/>
  <c r="S18" i="3"/>
  <c r="S22" i="3"/>
  <c r="S30" i="3"/>
  <c r="S34" i="3"/>
  <c r="S38" i="3"/>
  <c r="S46" i="3"/>
  <c r="S50" i="3"/>
  <c r="S54" i="3"/>
  <c r="S58" i="3"/>
  <c r="S66" i="3"/>
  <c r="S70" i="3"/>
  <c r="S74" i="3"/>
  <c r="S79" i="3"/>
  <c r="S87" i="3"/>
  <c r="S91" i="3"/>
  <c r="S95" i="3"/>
  <c r="S100" i="3"/>
  <c r="S108" i="3"/>
  <c r="S112" i="3"/>
  <c r="S116" i="3"/>
  <c r="S2" i="3"/>
  <c r="T17" i="3"/>
  <c r="AH99" i="11"/>
  <c r="AI99" i="11"/>
  <c r="AJ99" i="11"/>
  <c r="AL99" i="11"/>
  <c r="AL122" i="11"/>
  <c r="AH122" i="11"/>
  <c r="AK122" i="11"/>
  <c r="AI121" i="11"/>
  <c r="AL118" i="11"/>
  <c r="AH118" i="11"/>
  <c r="AK118" i="11"/>
  <c r="AI117" i="11"/>
  <c r="AK115" i="11"/>
  <c r="AL114" i="11"/>
  <c r="AH114" i="11"/>
  <c r="C114" i="11" s="1"/>
  <c r="O114" i="11" s="1"/>
  <c r="AI113" i="11"/>
  <c r="AK111" i="11"/>
  <c r="AL110" i="11"/>
  <c r="AH110" i="11"/>
  <c r="AK110" i="11"/>
  <c r="AI109" i="11"/>
  <c r="AK107" i="11"/>
  <c r="AL106" i="11"/>
  <c r="AH106" i="11"/>
  <c r="AK106" i="11"/>
  <c r="AI104" i="11"/>
  <c r="AJ103" i="11"/>
  <c r="L103" i="11"/>
  <c r="X103" i="11" s="1"/>
  <c r="AA103" i="11" s="1"/>
  <c r="AJ102" i="11"/>
  <c r="AI100" i="11"/>
  <c r="L99" i="11"/>
  <c r="X99" i="11" s="1"/>
  <c r="Z99" i="11" s="1"/>
  <c r="AJ98" i="11"/>
  <c r="AI96" i="11"/>
  <c r="AJ95" i="11"/>
  <c r="L95" i="11"/>
  <c r="X95" i="11" s="1"/>
  <c r="AJ94" i="11"/>
  <c r="AI92" i="11"/>
  <c r="AJ91" i="11"/>
  <c r="L91" i="11"/>
  <c r="K88" i="11"/>
  <c r="AG87" i="11"/>
  <c r="AK87" i="11"/>
  <c r="C87" i="11" s="1"/>
  <c r="Q87" i="11" s="1"/>
  <c r="AH87" i="11"/>
  <c r="AL87" i="11"/>
  <c r="L87" i="11"/>
  <c r="X87" i="11" s="1"/>
  <c r="Z87" i="11" s="1"/>
  <c r="AH86" i="11"/>
  <c r="AL86" i="11"/>
  <c r="AI86" i="11"/>
  <c r="AK80" i="11"/>
  <c r="AL121" i="11"/>
  <c r="AH121" i="11"/>
  <c r="AK121" i="11"/>
  <c r="AL117" i="11"/>
  <c r="AH117" i="11"/>
  <c r="AK117" i="11"/>
  <c r="AK114" i="11"/>
  <c r="AL113" i="11"/>
  <c r="AH113" i="11"/>
  <c r="AL109" i="11"/>
  <c r="AH109" i="11"/>
  <c r="AI103" i="11"/>
  <c r="AH102" i="11"/>
  <c r="AH98" i="11"/>
  <c r="AI95" i="11"/>
  <c r="AH94" i="11"/>
  <c r="AI91" i="11"/>
  <c r="K91" i="11"/>
  <c r="AH90" i="11"/>
  <c r="AL90" i="11"/>
  <c r="AI90" i="11"/>
  <c r="L86" i="11"/>
  <c r="X86" i="11" s="1"/>
  <c r="L85" i="11"/>
  <c r="AK113" i="11"/>
  <c r="AK109" i="11"/>
  <c r="C109" i="11" s="1"/>
  <c r="AG104" i="11"/>
  <c r="AK104" i="11"/>
  <c r="AL102" i="11"/>
  <c r="AG102" i="11"/>
  <c r="AG100" i="11"/>
  <c r="AK100" i="11"/>
  <c r="AL98" i="11"/>
  <c r="AG98" i="11"/>
  <c r="AG96" i="11"/>
  <c r="AK96" i="11"/>
  <c r="AL94" i="11"/>
  <c r="AG94" i="11"/>
  <c r="C94" i="11" s="1"/>
  <c r="AG92" i="11"/>
  <c r="AK92" i="11"/>
  <c r="AK90" i="11"/>
  <c r="L90" i="11"/>
  <c r="X90" i="11" s="1"/>
  <c r="AA90" i="11" s="1"/>
  <c r="K87" i="11"/>
  <c r="K86" i="11"/>
  <c r="K85" i="11"/>
  <c r="AH103" i="11"/>
  <c r="AL103" i="11"/>
  <c r="AH95" i="11"/>
  <c r="AL95" i="11"/>
  <c r="AH91" i="11"/>
  <c r="AL91" i="11"/>
  <c r="AK84" i="11"/>
  <c r="AH77" i="11"/>
  <c r="AL77" i="11"/>
  <c r="AK88" i="11"/>
  <c r="AL83" i="11"/>
  <c r="AH83" i="11"/>
  <c r="AK83" i="11"/>
  <c r="AI82" i="11"/>
  <c r="AL79" i="11"/>
  <c r="AH79" i="11"/>
  <c r="AK79" i="11"/>
  <c r="AI78" i="11"/>
  <c r="AL76" i="11"/>
  <c r="AG76" i="11"/>
  <c r="AG74" i="11"/>
  <c r="AK74" i="11"/>
  <c r="L69" i="11"/>
  <c r="X69" i="11" s="1"/>
  <c r="Z69" i="11" s="1"/>
  <c r="AL64" i="11"/>
  <c r="L57" i="11"/>
  <c r="X57" i="11" s="1"/>
  <c r="L47" i="11"/>
  <c r="X47" i="11" s="1"/>
  <c r="K47" i="11"/>
  <c r="L45" i="11"/>
  <c r="X45" i="11" s="1"/>
  <c r="K45" i="11"/>
  <c r="AH30" i="11"/>
  <c r="C30" i="11" s="1"/>
  <c r="AL30" i="11"/>
  <c r="AI30" i="11"/>
  <c r="AJ30" i="11"/>
  <c r="AG30" i="11"/>
  <c r="AK30" i="11"/>
  <c r="AL82" i="11"/>
  <c r="AH82" i="11"/>
  <c r="AK82" i="11"/>
  <c r="AL78" i="11"/>
  <c r="AH78" i="11"/>
  <c r="AK78" i="11"/>
  <c r="L78" i="11"/>
  <c r="X78" i="11" s="1"/>
  <c r="K74" i="11"/>
  <c r="AH73" i="11"/>
  <c r="AL73" i="11"/>
  <c r="AG72" i="11"/>
  <c r="AK72" i="11"/>
  <c r="AI72" i="11"/>
  <c r="K72" i="11"/>
  <c r="AI70" i="11"/>
  <c r="AG70" i="11"/>
  <c r="AK70" i="11"/>
  <c r="K70" i="11"/>
  <c r="AG68" i="11"/>
  <c r="C68" i="11" s="1"/>
  <c r="AK68" i="11"/>
  <c r="AH68" i="11"/>
  <c r="AJ68" i="11"/>
  <c r="L67" i="11"/>
  <c r="X67" i="11"/>
  <c r="Z67" i="11" s="1"/>
  <c r="K67" i="11"/>
  <c r="K66" i="11"/>
  <c r="L65" i="11"/>
  <c r="AL60" i="11"/>
  <c r="L51" i="11"/>
  <c r="X51" i="11" s="1"/>
  <c r="K51" i="11"/>
  <c r="L77" i="11"/>
  <c r="X77" i="11" s="1"/>
  <c r="L73" i="11"/>
  <c r="X73" i="11" s="1"/>
  <c r="Z73" i="11" s="1"/>
  <c r="L71" i="11"/>
  <c r="AG64" i="11"/>
  <c r="AK64" i="11"/>
  <c r="AH64" i="11"/>
  <c r="AJ64" i="11"/>
  <c r="L63" i="11"/>
  <c r="K63" i="11"/>
  <c r="L61" i="11"/>
  <c r="X61" i="11" s="1"/>
  <c r="Z61" i="11" s="1"/>
  <c r="L55" i="11"/>
  <c r="X55" i="11" s="1"/>
  <c r="K55" i="11"/>
  <c r="L49" i="11"/>
  <c r="X49" i="11" s="1"/>
  <c r="Z49" i="11" s="1"/>
  <c r="AG60" i="11"/>
  <c r="AH60" i="11"/>
  <c r="AJ60" i="11"/>
  <c r="AK60" i="11"/>
  <c r="L59" i="11"/>
  <c r="X59" i="11" s="1"/>
  <c r="Z59" i="11" s="1"/>
  <c r="K59" i="11"/>
  <c r="L53" i="11"/>
  <c r="AL69" i="11"/>
  <c r="K68" i="11"/>
  <c r="AH67" i="11"/>
  <c r="AL67" i="11"/>
  <c r="K64" i="11"/>
  <c r="AH63" i="11"/>
  <c r="AL63" i="11"/>
  <c r="K60" i="11"/>
  <c r="AH59" i="11"/>
  <c r="AL59" i="11"/>
  <c r="AJ56" i="11"/>
  <c r="K56" i="11"/>
  <c r="AH55" i="11"/>
  <c r="AL55" i="11"/>
  <c r="AJ52" i="11"/>
  <c r="K52" i="11"/>
  <c r="AH51" i="11"/>
  <c r="C51" i="11" s="1"/>
  <c r="AL51" i="11"/>
  <c r="AJ48" i="11"/>
  <c r="K48" i="11"/>
  <c r="AG46" i="11"/>
  <c r="AI46" i="11"/>
  <c r="AK46" i="11"/>
  <c r="K46" i="11"/>
  <c r="AI44" i="11"/>
  <c r="AG44" i="11"/>
  <c r="AK44" i="11"/>
  <c r="L43" i="11"/>
  <c r="X43" i="11"/>
  <c r="K37" i="11"/>
  <c r="AL35" i="11"/>
  <c r="AI29" i="11"/>
  <c r="AH29" i="11"/>
  <c r="AJ29" i="11"/>
  <c r="AG29" i="11"/>
  <c r="AL29" i="11"/>
  <c r="AH23" i="11"/>
  <c r="AI23" i="11"/>
  <c r="AG23" i="11"/>
  <c r="AK23" i="11"/>
  <c r="D15" i="11"/>
  <c r="E15" i="11"/>
  <c r="I15" i="11"/>
  <c r="J15" i="11"/>
  <c r="G15" i="11"/>
  <c r="F15" i="11"/>
  <c r="N15" i="11"/>
  <c r="AL43" i="11"/>
  <c r="K40" i="11"/>
  <c r="AH36" i="11"/>
  <c r="AL36" i="11"/>
  <c r="AI36" i="11"/>
  <c r="AG36" i="11"/>
  <c r="AK36" i="11"/>
  <c r="L35" i="11"/>
  <c r="X35" i="11" s="1"/>
  <c r="AG56" i="11"/>
  <c r="AK56" i="11"/>
  <c r="AG52" i="11"/>
  <c r="AK52" i="11"/>
  <c r="AG48" i="11"/>
  <c r="AK48" i="11"/>
  <c r="K44" i="11"/>
  <c r="L41" i="11"/>
  <c r="X41" i="11" s="1"/>
  <c r="AH40" i="11"/>
  <c r="AL40" i="11"/>
  <c r="AI40" i="11"/>
  <c r="AG40" i="11"/>
  <c r="AK40" i="11"/>
  <c r="L39" i="11"/>
  <c r="X39" i="11" s="1"/>
  <c r="AI33" i="11"/>
  <c r="AL47" i="11"/>
  <c r="AI42" i="11"/>
  <c r="AL39" i="11"/>
  <c r="AI38" i="11"/>
  <c r="AK38" i="11"/>
  <c r="AG31" i="11"/>
  <c r="AK31" i="11"/>
  <c r="AL27" i="11"/>
  <c r="AK27" i="11"/>
  <c r="AI26" i="11"/>
  <c r="AH26" i="11"/>
  <c r="AL26" i="11"/>
  <c r="AK42" i="11"/>
  <c r="AG19" i="11"/>
  <c r="AK19" i="11"/>
  <c r="AI19" i="11"/>
  <c r="AJ19" i="11"/>
  <c r="AH19" i="11"/>
  <c r="D17" i="11"/>
  <c r="J17" i="11"/>
  <c r="N17" i="11"/>
  <c r="E17" i="11"/>
  <c r="AJ16" i="11"/>
  <c r="AK12" i="11"/>
  <c r="AJ21" i="11"/>
  <c r="AK17" i="11"/>
  <c r="AG13" i="11"/>
  <c r="AK13" i="11"/>
  <c r="D10" i="11"/>
  <c r="E10" i="11"/>
  <c r="K10" i="11" s="1"/>
  <c r="F10" i="11"/>
  <c r="I10" i="11"/>
  <c r="M10" i="11"/>
  <c r="G10" i="11"/>
  <c r="J10" i="11"/>
  <c r="AG15" i="11"/>
  <c r="AK15" i="11"/>
  <c r="AK10" i="11"/>
  <c r="AK18" i="11"/>
  <c r="AJ15" i="11"/>
  <c r="AG14" i="11"/>
  <c r="AK14" i="11"/>
  <c r="AK11" i="11"/>
  <c r="AK9" i="11"/>
  <c r="G14" i="11"/>
  <c r="D14" i="11"/>
  <c r="E14" i="11"/>
  <c r="I14" i="11"/>
  <c r="F14" i="11"/>
  <c r="J14" i="11"/>
  <c r="CV9" i="8"/>
  <c r="EE9" i="8" s="1"/>
  <c r="FM9" i="8" s="1"/>
  <c r="CP9" i="8"/>
  <c r="DY9" i="8" s="1"/>
  <c r="FG9" i="8" s="1"/>
  <c r="CH9" i="8"/>
  <c r="DQ9" i="8" s="1"/>
  <c r="EY9" i="8" s="1"/>
  <c r="CB9" i="8"/>
  <c r="DK9" i="8" s="1"/>
  <c r="ES9" i="8" s="1"/>
  <c r="CC11" i="8"/>
  <c r="DL11" i="8" s="1"/>
  <c r="ET11" i="8" s="1"/>
  <c r="FZ11" i="8" s="1"/>
  <c r="CJ11" i="8"/>
  <c r="DS11" i="8" s="1"/>
  <c r="FA11" i="8" s="1"/>
  <c r="CW9" i="8"/>
  <c r="EF9" i="8" s="1"/>
  <c r="FN9" i="8" s="1"/>
  <c r="W12" i="2"/>
  <c r="X12" i="2" s="1"/>
  <c r="Y12" i="2"/>
  <c r="CS11" i="8"/>
  <c r="EB11" i="8" s="1"/>
  <c r="FJ11" i="8" s="1"/>
  <c r="BV11" i="8"/>
  <c r="DE11" i="8" s="1"/>
  <c r="EM11" i="8" s="1"/>
  <c r="CD11" i="8"/>
  <c r="DM11" i="8" s="1"/>
  <c r="EU11" i="8" s="1"/>
  <c r="CK11" i="8"/>
  <c r="DT11" i="8" s="1"/>
  <c r="FB11" i="8" s="1"/>
  <c r="CQ11" i="8"/>
  <c r="DZ11" i="8" s="1"/>
  <c r="FH11" i="8" s="1"/>
  <c r="CR11" i="8"/>
  <c r="EA11" i="8" s="1"/>
  <c r="FI11" i="8" s="1"/>
  <c r="CO9" i="8"/>
  <c r="DX9" i="8" s="1"/>
  <c r="FF9" i="8" s="1"/>
  <c r="CG9" i="8"/>
  <c r="DP9" i="8" s="1"/>
  <c r="CA9" i="8"/>
  <c r="DJ9" i="8" s="1"/>
  <c r="ER9" i="8" s="1"/>
  <c r="CI9" i="8"/>
  <c r="DR9" i="8" s="1"/>
  <c r="EZ9" i="8" s="1"/>
  <c r="GF9" i="8" s="1"/>
  <c r="X65" i="11"/>
  <c r="X85" i="11"/>
  <c r="Z85" i="11" s="1"/>
  <c r="X53" i="11"/>
  <c r="X71" i="11"/>
  <c r="A5" i="7"/>
  <c r="AA65" i="11"/>
  <c r="A6" i="7"/>
  <c r="M14" i="11"/>
  <c r="A7" i="7"/>
  <c r="A8" i="7"/>
  <c r="A9" i="7"/>
  <c r="A10" i="7"/>
  <c r="A11" i="7"/>
  <c r="A12" i="7"/>
  <c r="A13" i="7"/>
  <c r="A14" i="7"/>
  <c r="A15" i="7"/>
  <c r="A16" i="7"/>
  <c r="A17" i="7"/>
  <c r="A18" i="7"/>
  <c r="A19" i="7"/>
  <c r="Y24" i="11"/>
  <c r="AL24" i="11"/>
  <c r="N23" i="11"/>
  <c r="AG24" i="11"/>
  <c r="AK24" i="11"/>
  <c r="AI24" i="11"/>
  <c r="AJ24" i="11"/>
  <c r="P148" i="11"/>
  <c r="Q148" i="11"/>
  <c r="V118" i="2"/>
  <c r="W118" i="2"/>
  <c r="X118" i="2" s="1"/>
  <c r="DK9" i="1"/>
  <c r="Y131" i="11"/>
  <c r="DM8" i="1"/>
  <c r="Q146" i="11"/>
  <c r="P146" i="11"/>
  <c r="BL8" i="1"/>
  <c r="V67" i="2"/>
  <c r="W67" i="2" s="1"/>
  <c r="V76" i="2"/>
  <c r="W76" i="2" s="1"/>
  <c r="BU9" i="1"/>
  <c r="V91" i="2"/>
  <c r="W91" i="2" s="1"/>
  <c r="X91" i="2" s="1"/>
  <c r="CJ8" i="1"/>
  <c r="Q132" i="11"/>
  <c r="V73" i="2"/>
  <c r="W73" i="2" s="1"/>
  <c r="X73" i="2" s="1"/>
  <c r="BR8" i="1"/>
  <c r="M145" i="5"/>
  <c r="M161" i="5"/>
  <c r="M151" i="5"/>
  <c r="M119" i="5"/>
  <c r="M87" i="5"/>
  <c r="M155" i="5"/>
  <c r="M123" i="5"/>
  <c r="M91" i="5"/>
  <c r="M141" i="5"/>
  <c r="M77" i="5"/>
  <c r="M169" i="5"/>
  <c r="M149" i="5"/>
  <c r="M85" i="5"/>
  <c r="M113" i="5"/>
  <c r="M143" i="5"/>
  <c r="M103" i="5"/>
  <c r="M163" i="5"/>
  <c r="M115" i="5"/>
  <c r="M173" i="5"/>
  <c r="M93" i="5"/>
  <c r="M137" i="5"/>
  <c r="M117" i="5"/>
  <c r="M97" i="5"/>
  <c r="M175" i="5"/>
  <c r="M135" i="5"/>
  <c r="M95" i="5"/>
  <c r="M147" i="5"/>
  <c r="M107" i="5"/>
  <c r="M157" i="5"/>
  <c r="M153" i="5"/>
  <c r="M105" i="5"/>
  <c r="M101" i="5"/>
  <c r="P132" i="11"/>
  <c r="BD8" i="1"/>
  <c r="CD8" i="1"/>
  <c r="V85" i="2"/>
  <c r="W85" i="2" s="1"/>
  <c r="CE9" i="1"/>
  <c r="CS8" i="1"/>
  <c r="V100" i="2"/>
  <c r="W100" i="2" s="1"/>
  <c r="DD9" i="1"/>
  <c r="V111" i="2"/>
  <c r="W111" i="2" s="1"/>
  <c r="X111" i="2" s="1"/>
  <c r="V124" i="2"/>
  <c r="W124" i="2" s="1"/>
  <c r="X124" i="2" s="1"/>
  <c r="DQ8" i="1"/>
  <c r="N147" i="11"/>
  <c r="Y147" i="11"/>
  <c r="P138" i="11"/>
  <c r="O138" i="11"/>
  <c r="O140" i="11"/>
  <c r="Q140" i="11"/>
  <c r="Y33" i="2"/>
  <c r="V63" i="2"/>
  <c r="W63" i="2" s="1"/>
  <c r="BH8" i="1"/>
  <c r="DR8" i="1"/>
  <c r="V125" i="2"/>
  <c r="W125" i="2" s="1"/>
  <c r="X125" i="2" s="1"/>
  <c r="L147" i="11"/>
  <c r="X147" i="11" s="1"/>
  <c r="Y51" i="2"/>
  <c r="V109" i="2"/>
  <c r="W109" i="2"/>
  <c r="X109" i="2" s="1"/>
  <c r="V123" i="2"/>
  <c r="W123" i="2" s="1"/>
  <c r="K135" i="11"/>
  <c r="L139" i="11"/>
  <c r="Y144" i="11"/>
  <c r="AA124" i="11"/>
  <c r="V54" i="2"/>
  <c r="W54" i="2"/>
  <c r="E29" i="11"/>
  <c r="V37" i="2"/>
  <c r="W37" i="2"/>
  <c r="V87" i="2"/>
  <c r="W87" i="2"/>
  <c r="V121" i="2"/>
  <c r="W121" i="2" s="1"/>
  <c r="V42" i="2"/>
  <c r="W42" i="2"/>
  <c r="X42" i="2" s="1"/>
  <c r="V46" i="2"/>
  <c r="W46" i="2"/>
  <c r="V40" i="2"/>
  <c r="W40" i="2" s="1"/>
  <c r="K127" i="11"/>
  <c r="AG122" i="11"/>
  <c r="AH120" i="11"/>
  <c r="AL115" i="11"/>
  <c r="AG115" i="11"/>
  <c r="AI115" i="11"/>
  <c r="K113" i="11"/>
  <c r="AH112" i="11"/>
  <c r="K110" i="11"/>
  <c r="AJ108" i="11"/>
  <c r="C108" i="11" s="1"/>
  <c r="AJ106" i="11"/>
  <c r="C106" i="11" s="1"/>
  <c r="P106" i="11" s="1"/>
  <c r="K106" i="11"/>
  <c r="AG105" i="11"/>
  <c r="L101" i="11"/>
  <c r="X101" i="11"/>
  <c r="AH100" i="11"/>
  <c r="AL100" i="11"/>
  <c r="AH97" i="11"/>
  <c r="AL97" i="11"/>
  <c r="AH93" i="11"/>
  <c r="L93" i="11"/>
  <c r="X93" i="11" s="1"/>
  <c r="AG90" i="11"/>
  <c r="AI81" i="11"/>
  <c r="AH76" i="11"/>
  <c r="K76" i="11"/>
  <c r="K75" i="11"/>
  <c r="L74" i="11"/>
  <c r="X74" i="11" s="1"/>
  <c r="K71" i="11"/>
  <c r="AJ67" i="11"/>
  <c r="K65" i="11"/>
  <c r="AI61" i="11"/>
  <c r="AH61" i="11"/>
  <c r="AK59" i="11"/>
  <c r="AI53" i="11"/>
  <c r="AJ53" i="11"/>
  <c r="AI52" i="11"/>
  <c r="AI49" i="11"/>
  <c r="AG47" i="11"/>
  <c r="AH47" i="11"/>
  <c r="AI45" i="11"/>
  <c r="AJ45" i="11"/>
  <c r="AG42" i="11"/>
  <c r="AH42" i="11"/>
  <c r="C42" i="11" s="1"/>
  <c r="AL42" i="11"/>
  <c r="AJ39" i="11"/>
  <c r="AH38" i="11"/>
  <c r="C38" i="11" s="1"/>
  <c r="AG38" i="11"/>
  <c r="AH31" i="11"/>
  <c r="AI14" i="11"/>
  <c r="AI13" i="11"/>
  <c r="AJ13" i="11"/>
  <c r="AJ96" i="11"/>
  <c r="AH96" i="11"/>
  <c r="K90" i="11"/>
  <c r="AG84" i="11"/>
  <c r="AI84" i="11"/>
  <c r="AJ84" i="11"/>
  <c r="AL84" i="11"/>
  <c r="AJ79" i="11"/>
  <c r="AG79" i="11"/>
  <c r="K124" i="11"/>
  <c r="AJ122" i="11"/>
  <c r="K122" i="11"/>
  <c r="L116" i="11"/>
  <c r="X116" i="11" s="1"/>
  <c r="AJ112" i="11"/>
  <c r="K112" i="11"/>
  <c r="AJ105" i="11"/>
  <c r="AH104" i="11"/>
  <c r="AK102" i="11"/>
  <c r="K95" i="11"/>
  <c r="AL93" i="11"/>
  <c r="AL92" i="11"/>
  <c r="AH92" i="11"/>
  <c r="K80" i="11"/>
  <c r="AL70" i="11"/>
  <c r="AJ70" i="11"/>
  <c r="AH66" i="11"/>
  <c r="AJ66" i="11"/>
  <c r="AG59" i="11"/>
  <c r="C59" i="11" s="1"/>
  <c r="AG57" i="11"/>
  <c r="AK57" i="11"/>
  <c r="L56" i="11"/>
  <c r="X56" i="11" s="1"/>
  <c r="AI51" i="11"/>
  <c r="AK51" i="11"/>
  <c r="AK49" i="11"/>
  <c r="AH48" i="11"/>
  <c r="AH39" i="11"/>
  <c r="K39" i="11"/>
  <c r="L38" i="11"/>
  <c r="X38" i="11" s="1"/>
  <c r="AA38" i="11" s="1"/>
  <c r="AI27" i="11"/>
  <c r="AJ27" i="11"/>
  <c r="H10" i="11"/>
  <c r="AI20" i="11"/>
  <c r="AK20" i="11"/>
  <c r="AH9" i="11"/>
  <c r="AL9" i="11"/>
  <c r="S97" i="3"/>
  <c r="T76" i="3"/>
  <c r="S76" i="3"/>
  <c r="T97" i="3"/>
  <c r="K119" i="11"/>
  <c r="L118" i="11"/>
  <c r="X118" i="11"/>
  <c r="AK108" i="11"/>
  <c r="K105" i="11"/>
  <c r="K100" i="11"/>
  <c r="AJ93" i="11"/>
  <c r="C93" i="11" s="1"/>
  <c r="AI88" i="11"/>
  <c r="AL88" i="11"/>
  <c r="AG85" i="11"/>
  <c r="AJ85" i="11"/>
  <c r="L83" i="11"/>
  <c r="X83" i="11" s="1"/>
  <c r="AJ49" i="11"/>
  <c r="AJ31" i="11"/>
  <c r="L104" i="11"/>
  <c r="X104" i="11" s="1"/>
  <c r="K96" i="11"/>
  <c r="K82" i="11"/>
  <c r="L81" i="11"/>
  <c r="X81" i="11" s="1"/>
  <c r="Z81" i="11" s="1"/>
  <c r="L66" i="11"/>
  <c r="X66" i="11"/>
  <c r="L52" i="11"/>
  <c r="X52" i="11" s="1"/>
  <c r="L48" i="11"/>
  <c r="X48" i="11" s="1"/>
  <c r="L37" i="11"/>
  <c r="X37" i="11" s="1"/>
  <c r="AA37" i="11" s="1"/>
  <c r="AL33" i="11"/>
  <c r="W32" i="2"/>
  <c r="Y33" i="11"/>
  <c r="AJ23" i="11"/>
  <c r="AH22" i="11"/>
  <c r="AI22" i="11"/>
  <c r="E22" i="11"/>
  <c r="D22" i="11"/>
  <c r="X8" i="1"/>
  <c r="W27" i="2"/>
  <c r="X27" i="2" s="1"/>
  <c r="L30" i="11"/>
  <c r="X30" i="11" s="1"/>
  <c r="AL31" i="11"/>
  <c r="AG27" i="11"/>
  <c r="U8" i="1"/>
  <c r="AH27" i="11"/>
  <c r="V8" i="1"/>
  <c r="AG18" i="11"/>
  <c r="I17" i="11"/>
  <c r="F17" i="11"/>
  <c r="CB25" i="8"/>
  <c r="DK25" i="8" s="1"/>
  <c r="ES25" i="8" s="1"/>
  <c r="AT25" i="8" s="1"/>
  <c r="AX21" i="9" s="1"/>
  <c r="CF25" i="8"/>
  <c r="DO25" i="8" s="1"/>
  <c r="EW25" i="8" s="1"/>
  <c r="AX25" i="8" s="1"/>
  <c r="BB21" i="9" s="1"/>
  <c r="CN25" i="8"/>
  <c r="DW25" i="8" s="1"/>
  <c r="FE25" i="8" s="1"/>
  <c r="BF25" i="8" s="1"/>
  <c r="BJ21" i="9" s="1"/>
  <c r="CV25" i="8"/>
  <c r="EE25" i="8" s="1"/>
  <c r="FM25" i="8" s="1"/>
  <c r="BN25" i="8" s="1"/>
  <c r="CD27" i="8"/>
  <c r="DM27" i="8" s="1"/>
  <c r="EU27" i="8" s="1"/>
  <c r="CQ27" i="8"/>
  <c r="DZ27" i="8" s="1"/>
  <c r="FH27" i="8" s="1"/>
  <c r="BI27" i="8" s="1"/>
  <c r="AH18" i="11"/>
  <c r="G17" i="11"/>
  <c r="BZ25" i="8"/>
  <c r="DI25" i="8" s="1"/>
  <c r="EQ25" i="8" s="1"/>
  <c r="AR25" i="8" s="1"/>
  <c r="AV21" i="9" s="1"/>
  <c r="CH25" i="8"/>
  <c r="DQ25" i="8" s="1"/>
  <c r="EY25" i="8" s="1"/>
  <c r="AZ25" i="8" s="1"/>
  <c r="BD21" i="9" s="1"/>
  <c r="CP25" i="8"/>
  <c r="DY25" i="8" s="1"/>
  <c r="FG25" i="8" s="1"/>
  <c r="BH25" i="8" s="1"/>
  <c r="CT25" i="8"/>
  <c r="EC25" i="8" s="1"/>
  <c r="FK25" i="8" s="1"/>
  <c r="BL25" i="8" s="1"/>
  <c r="BX27" i="8"/>
  <c r="DG27" i="8" s="1"/>
  <c r="EO27" i="8" s="1"/>
  <c r="AP27" i="8" s="1"/>
  <c r="AT23" i="9" s="1"/>
  <c r="BV30" i="8"/>
  <c r="DE30" i="8" s="1"/>
  <c r="EM30" i="8" s="1"/>
  <c r="AN30" i="8" s="1"/>
  <c r="AR26" i="9" s="1"/>
  <c r="AK16" i="11"/>
  <c r="C16" i="11" s="1"/>
  <c r="O16" i="11" s="1"/>
  <c r="Y23" i="11"/>
  <c r="AH16" i="11"/>
  <c r="AG16" i="11"/>
  <c r="W15" i="2"/>
  <c r="AJ22" i="11"/>
  <c r="AI18" i="11"/>
  <c r="AL16" i="11"/>
  <c r="L8" i="1"/>
  <c r="AK22" i="11"/>
  <c r="G27" i="11"/>
  <c r="D27" i="11"/>
  <c r="E27" i="11"/>
  <c r="I27" i="11"/>
  <c r="F27" i="11"/>
  <c r="J27" i="11"/>
  <c r="H27" i="11"/>
  <c r="W25" i="2"/>
  <c r="X25" i="2" s="1"/>
  <c r="E31" i="11"/>
  <c r="Y9" i="1"/>
  <c r="Z8" i="1"/>
  <c r="V26" i="2"/>
  <c r="G31" i="11"/>
  <c r="D29" i="11"/>
  <c r="G26" i="11"/>
  <c r="H31" i="11"/>
  <c r="J31" i="11"/>
  <c r="N31" i="11" s="1"/>
  <c r="AJ33" i="11"/>
  <c r="AI34" i="11"/>
  <c r="W29" i="2"/>
  <c r="X29" i="2" s="1"/>
  <c r="AH33" i="11"/>
  <c r="AB9" i="1"/>
  <c r="AL34" i="11"/>
  <c r="F31" i="11"/>
  <c r="J30" i="11"/>
  <c r="N30" i="11"/>
  <c r="G29" i="11"/>
  <c r="I30" i="11"/>
  <c r="AG33" i="11"/>
  <c r="AK34" i="11"/>
  <c r="AA8" i="1"/>
  <c r="L33" i="11"/>
  <c r="X33" i="11" s="1"/>
  <c r="I31" i="11"/>
  <c r="I26" i="11"/>
  <c r="D26" i="11"/>
  <c r="Z147" i="11"/>
  <c r="P131" i="11"/>
  <c r="O131" i="11"/>
  <c r="DA9" i="1"/>
  <c r="V110" i="2"/>
  <c r="W110" i="2" s="1"/>
  <c r="X110" i="2" s="1"/>
  <c r="DC9" i="1"/>
  <c r="DJ9" i="1"/>
  <c r="W117" i="2"/>
  <c r="X117" i="2" s="1"/>
  <c r="V119" i="2"/>
  <c r="W119" i="2"/>
  <c r="X119" i="2" s="1"/>
  <c r="DL8" i="1"/>
  <c r="AI124" i="11"/>
  <c r="C124" i="11" s="1"/>
  <c r="O124" i="11" s="1"/>
  <c r="AK124" i="11"/>
  <c r="AH124" i="11"/>
  <c r="AJ124" i="11"/>
  <c r="AL124" i="11"/>
  <c r="AG124" i="11"/>
  <c r="K133" i="11"/>
  <c r="N133" i="11"/>
  <c r="Y145" i="11"/>
  <c r="N145" i="11"/>
  <c r="N149" i="11"/>
  <c r="CB9" i="1"/>
  <c r="K137" i="11"/>
  <c r="Y138" i="11"/>
  <c r="M138" i="11"/>
  <c r="M142" i="11"/>
  <c r="Z103" i="11"/>
  <c r="AB103" i="11" s="1"/>
  <c r="V95" i="2"/>
  <c r="W95" i="2" s="1"/>
  <c r="CN9" i="1"/>
  <c r="Z141" i="11"/>
  <c r="BB109" i="2"/>
  <c r="DB19" i="1" s="1"/>
  <c r="Q136" i="11"/>
  <c r="P136" i="11"/>
  <c r="O136" i="11"/>
  <c r="P141" i="11"/>
  <c r="Q141" i="11"/>
  <c r="BS9" i="1"/>
  <c r="BX9" i="1"/>
  <c r="V79" i="2"/>
  <c r="W79" i="2" s="1"/>
  <c r="CV9" i="1"/>
  <c r="V103" i="2"/>
  <c r="W103" i="2" s="1"/>
  <c r="X103" i="2" s="1"/>
  <c r="Y129" i="11"/>
  <c r="N129" i="11"/>
  <c r="Y133" i="11"/>
  <c r="X63" i="11"/>
  <c r="Y150" i="11"/>
  <c r="BB82" i="2"/>
  <c r="CA19" i="1" s="1"/>
  <c r="Q129" i="11"/>
  <c r="P129" i="11"/>
  <c r="Q137" i="11"/>
  <c r="P137" i="11"/>
  <c r="P147" i="11"/>
  <c r="O147" i="11"/>
  <c r="V92" i="2"/>
  <c r="W92" i="2"/>
  <c r="X92" i="2" s="1"/>
  <c r="CK8" i="1"/>
  <c r="V104" i="2"/>
  <c r="W104" i="2" s="1"/>
  <c r="V105" i="2"/>
  <c r="W105" i="2" s="1"/>
  <c r="V106" i="2"/>
  <c r="W106" i="2" s="1"/>
  <c r="BB120" i="2"/>
  <c r="DM19" i="1" s="1"/>
  <c r="CA9" i="1"/>
  <c r="K129" i="11"/>
  <c r="Y130" i="11"/>
  <c r="M130" i="11"/>
  <c r="N141" i="11"/>
  <c r="L148" i="11"/>
  <c r="Q149" i="11"/>
  <c r="Y146" i="11"/>
  <c r="BB51" i="2"/>
  <c r="AV19" i="1" s="1"/>
  <c r="BB57" i="2"/>
  <c r="BB19" i="1" s="1"/>
  <c r="BB58" i="2"/>
  <c r="BC19" i="1" s="1"/>
  <c r="P139" i="11"/>
  <c r="O139" i="11"/>
  <c r="AK127" i="11"/>
  <c r="AI127" i="11"/>
  <c r="AG128" i="11"/>
  <c r="AK128" i="11"/>
  <c r="AH128" i="11"/>
  <c r="L130" i="11"/>
  <c r="Y148" i="11"/>
  <c r="N148" i="11"/>
  <c r="BJ19" i="1"/>
  <c r="BB76" i="2"/>
  <c r="BU19" i="1"/>
  <c r="O145" i="11"/>
  <c r="Y8" i="2"/>
  <c r="V60" i="2"/>
  <c r="W60" i="2" s="1"/>
  <c r="X60" i="2" s="1"/>
  <c r="BE8" i="1"/>
  <c r="W69" i="2"/>
  <c r="X69" i="2" s="1"/>
  <c r="BN9" i="1"/>
  <c r="V71" i="2"/>
  <c r="W71" i="2"/>
  <c r="BP9" i="1"/>
  <c r="V81" i="2"/>
  <c r="W81" i="2" s="1"/>
  <c r="X81" i="2" s="1"/>
  <c r="DS9" i="1"/>
  <c r="N136" i="11"/>
  <c r="Y136" i="11"/>
  <c r="K140" i="11"/>
  <c r="K142" i="11"/>
  <c r="M81" i="5"/>
  <c r="V96" i="2"/>
  <c r="W96" i="2"/>
  <c r="X96" i="2" s="1"/>
  <c r="Z126" i="11"/>
  <c r="AB126" i="11" s="1"/>
  <c r="AA126" i="11"/>
  <c r="AA123" i="11"/>
  <c r="Z123" i="11"/>
  <c r="AB123" i="11"/>
  <c r="Z94" i="11"/>
  <c r="AG118" i="11"/>
  <c r="AI118" i="11"/>
  <c r="AJ118" i="11"/>
  <c r="AI101" i="11"/>
  <c r="AG101" i="11"/>
  <c r="AL101" i="11"/>
  <c r="C101" i="11" s="1"/>
  <c r="AH101" i="11"/>
  <c r="AJ101" i="11"/>
  <c r="K89" i="11"/>
  <c r="L89" i="11"/>
  <c r="K81" i="11"/>
  <c r="AI50" i="11"/>
  <c r="AK50" i="11"/>
  <c r="AG50" i="11"/>
  <c r="AH50" i="11"/>
  <c r="AJ50" i="11"/>
  <c r="AL50" i="11"/>
  <c r="AI17" i="11"/>
  <c r="AH17" i="11"/>
  <c r="AJ17" i="11"/>
  <c r="AL17" i="11"/>
  <c r="I21" i="7"/>
  <c r="A20" i="7"/>
  <c r="Y48" i="11"/>
  <c r="AA48" i="11" s="1"/>
  <c r="V43" i="2"/>
  <c r="W43" i="2" s="1"/>
  <c r="V50" i="2"/>
  <c r="W50" i="2" s="1"/>
  <c r="K120" i="11"/>
  <c r="L120" i="11"/>
  <c r="X120" i="11" s="1"/>
  <c r="K116" i="11"/>
  <c r="L111" i="11"/>
  <c r="K111" i="11"/>
  <c r="K109" i="11"/>
  <c r="AH107" i="11"/>
  <c r="AG107" i="11"/>
  <c r="AI107" i="11"/>
  <c r="AJ107" i="11"/>
  <c r="L102" i="11"/>
  <c r="X102" i="11" s="1"/>
  <c r="AK99" i="11"/>
  <c r="AG99" i="11"/>
  <c r="N89" i="11"/>
  <c r="Y89" i="11"/>
  <c r="M87" i="11"/>
  <c r="Y87" i="11"/>
  <c r="AH75" i="11"/>
  <c r="AL75" i="11"/>
  <c r="AI75" i="11"/>
  <c r="AG75" i="11"/>
  <c r="AJ75" i="11"/>
  <c r="AK75" i="11"/>
  <c r="N69" i="11"/>
  <c r="Y69" i="11"/>
  <c r="AB69" i="11" s="1"/>
  <c r="K69" i="11"/>
  <c r="AG54" i="11"/>
  <c r="AL54" i="11"/>
  <c r="AI54" i="11"/>
  <c r="AH54" i="11"/>
  <c r="AJ54" i="11"/>
  <c r="AK54" i="11"/>
  <c r="K125" i="11"/>
  <c r="K115" i="11"/>
  <c r="L115" i="11"/>
  <c r="X115" i="11" s="1"/>
  <c r="H15" i="11"/>
  <c r="H14" i="11"/>
  <c r="Y81" i="11"/>
  <c r="K128" i="11"/>
  <c r="L128" i="11"/>
  <c r="X128" i="11" s="1"/>
  <c r="AA128" i="11" s="1"/>
  <c r="AK101" i="11"/>
  <c r="K99" i="11"/>
  <c r="K92" i="11"/>
  <c r="L92" i="11"/>
  <c r="M57" i="11"/>
  <c r="Y57" i="11"/>
  <c r="K57" i="11"/>
  <c r="M41" i="11"/>
  <c r="Y41" i="11"/>
  <c r="K41" i="11"/>
  <c r="AH119" i="11"/>
  <c r="K118" i="11"/>
  <c r="AJ114" i="11"/>
  <c r="AI111" i="11"/>
  <c r="AI110" i="11"/>
  <c r="AI108" i="11"/>
  <c r="L105" i="11"/>
  <c r="K104" i="11"/>
  <c r="L98" i="11"/>
  <c r="X98" i="11" s="1"/>
  <c r="Z98" i="11" s="1"/>
  <c r="L96" i="11"/>
  <c r="X96" i="11" s="1"/>
  <c r="AK95" i="11"/>
  <c r="C95" i="11" s="1"/>
  <c r="K93" i="11"/>
  <c r="AH88" i="11"/>
  <c r="L88" i="11"/>
  <c r="AJ86" i="11"/>
  <c r="AI85" i="11"/>
  <c r="AI83" i="11"/>
  <c r="AJ83" i="11"/>
  <c r="AG81" i="11"/>
  <c r="AH81" i="11"/>
  <c r="AK81" i="11"/>
  <c r="AL81" i="11"/>
  <c r="AJ80" i="11"/>
  <c r="C80" i="11" s="1"/>
  <c r="K77" i="11"/>
  <c r="AH71" i="11"/>
  <c r="AL71" i="11"/>
  <c r="AI71" i="11"/>
  <c r="L70" i="11"/>
  <c r="X70" i="11" s="1"/>
  <c r="AK58" i="11"/>
  <c r="AJ46" i="11"/>
  <c r="AH46" i="11"/>
  <c r="AL46" i="11"/>
  <c r="C46" i="11"/>
  <c r="L34" i="11"/>
  <c r="K34" i="11"/>
  <c r="AJ120" i="11"/>
  <c r="AG119" i="11"/>
  <c r="AG117" i="11"/>
  <c r="C117" i="11"/>
  <c r="P117" i="11" s="1"/>
  <c r="L117" i="11"/>
  <c r="X117" i="11" s="1"/>
  <c r="Z117" i="11" s="1"/>
  <c r="AG114" i="11"/>
  <c r="L114" i="11"/>
  <c r="AG112" i="11"/>
  <c r="AK112" i="11"/>
  <c r="AG110" i="11"/>
  <c r="C110" i="11" s="1"/>
  <c r="L108" i="11"/>
  <c r="AH105" i="11"/>
  <c r="AL105" i="11"/>
  <c r="AK103" i="11"/>
  <c r="K102" i="11"/>
  <c r="L100" i="11"/>
  <c r="AG93" i="11"/>
  <c r="AK93" i="11"/>
  <c r="AJ89" i="11"/>
  <c r="AG88" i="11"/>
  <c r="C88" i="11"/>
  <c r="AG86" i="11"/>
  <c r="C86" i="11" s="1"/>
  <c r="AI77" i="11"/>
  <c r="AJ77" i="11"/>
  <c r="L75" i="11"/>
  <c r="X75" i="11" s="1"/>
  <c r="AH74" i="11"/>
  <c r="AI74" i="11"/>
  <c r="AK71" i="11"/>
  <c r="AG69" i="11"/>
  <c r="AI69" i="11"/>
  <c r="AL68" i="11"/>
  <c r="AI68" i="11"/>
  <c r="K61" i="11"/>
  <c r="K58" i="11"/>
  <c r="L58" i="11"/>
  <c r="X58" i="11" s="1"/>
  <c r="AJ55" i="11"/>
  <c r="AG55" i="11"/>
  <c r="AI55" i="11"/>
  <c r="K54" i="11"/>
  <c r="K50" i="11"/>
  <c r="AL44" i="11"/>
  <c r="AH44" i="11"/>
  <c r="AJ44" i="11"/>
  <c r="K43" i="11"/>
  <c r="AH41" i="11"/>
  <c r="AL41" i="11"/>
  <c r="AG41" i="11"/>
  <c r="AI41" i="11"/>
  <c r="AJ41" i="11"/>
  <c r="K33" i="11"/>
  <c r="AI32" i="11"/>
  <c r="AG32" i="11"/>
  <c r="AL32" i="11"/>
  <c r="AH32" i="11"/>
  <c r="AJ32" i="11"/>
  <c r="AI28" i="11"/>
  <c r="AG28" i="11"/>
  <c r="AL28" i="11"/>
  <c r="AH28" i="11"/>
  <c r="AJ28" i="11"/>
  <c r="AH11" i="11"/>
  <c r="AG11" i="11"/>
  <c r="C11" i="11" s="1"/>
  <c r="AI11" i="11"/>
  <c r="AJ11" i="11"/>
  <c r="AG111" i="11"/>
  <c r="AL111" i="11"/>
  <c r="AH108" i="11"/>
  <c r="AL108" i="11"/>
  <c r="K103" i="11"/>
  <c r="K97" i="11"/>
  <c r="AH85" i="11"/>
  <c r="C85" i="11" s="1"/>
  <c r="P85" i="11" s="1"/>
  <c r="AL85" i="11"/>
  <c r="K84" i="11"/>
  <c r="L84" i="11"/>
  <c r="X84" i="11" s="1"/>
  <c r="AG80" i="11"/>
  <c r="AL80" i="11"/>
  <c r="AH80" i="11"/>
  <c r="K78" i="11"/>
  <c r="AG63" i="11"/>
  <c r="AI63" i="11"/>
  <c r="AJ63" i="11"/>
  <c r="AH58" i="11"/>
  <c r="C58" i="11" s="1"/>
  <c r="AI58" i="11"/>
  <c r="AL58" i="11"/>
  <c r="AG58" i="11"/>
  <c r="AG43" i="11"/>
  <c r="AH43" i="11"/>
  <c r="AI43" i="11"/>
  <c r="AJ43" i="11"/>
  <c r="AK26" i="11"/>
  <c r="AG26" i="11"/>
  <c r="AJ26" i="11"/>
  <c r="AG25" i="11"/>
  <c r="C25" i="11" s="1"/>
  <c r="AL25" i="11"/>
  <c r="AI25" i="11"/>
  <c r="AH25" i="11"/>
  <c r="AJ25" i="11"/>
  <c r="AK21" i="11"/>
  <c r="AI21" i="11"/>
  <c r="AG21" i="11"/>
  <c r="AL21" i="11"/>
  <c r="L54" i="11"/>
  <c r="X54" i="11" s="1"/>
  <c r="AJ51" i="11"/>
  <c r="L50" i="11"/>
  <c r="X50" i="11" s="1"/>
  <c r="AG35" i="11"/>
  <c r="C35" i="11" s="1"/>
  <c r="Q35" i="11" s="1"/>
  <c r="AJ34" i="11"/>
  <c r="C34" i="11" s="1"/>
  <c r="P34" i="11" s="1"/>
  <c r="AI9" i="11"/>
  <c r="V17" i="2"/>
  <c r="L64" i="11"/>
  <c r="K62" i="11"/>
  <c r="AJ61" i="11"/>
  <c r="AG51" i="11"/>
  <c r="AH49" i="11"/>
  <c r="C49" i="11" s="1"/>
  <c r="AL49" i="11"/>
  <c r="K49" i="11"/>
  <c r="AJ47" i="11"/>
  <c r="L44" i="11"/>
  <c r="X44" i="11" s="1"/>
  <c r="K42" i="11"/>
  <c r="AL38" i="11"/>
  <c r="AH35" i="11"/>
  <c r="AH34" i="11"/>
  <c r="AH20" i="11"/>
  <c r="AL20" i="11"/>
  <c r="AL18" i="11"/>
  <c r="C18" i="11"/>
  <c r="Q18" i="11" s="1"/>
  <c r="AL14" i="11"/>
  <c r="AL13" i="11"/>
  <c r="AG9" i="11"/>
  <c r="C9" i="11"/>
  <c r="L25" i="11"/>
  <c r="K25" i="11"/>
  <c r="H17" i="11"/>
  <c r="S12" i="3"/>
  <c r="Q76" i="3"/>
  <c r="DI118" i="8"/>
  <c r="EQ118" i="8" s="1"/>
  <c r="DE127" i="8"/>
  <c r="BK138" i="8"/>
  <c r="AN140" i="8"/>
  <c r="AR136" i="9" s="1"/>
  <c r="AN161" i="8"/>
  <c r="AR157" i="9" s="1"/>
  <c r="BD94" i="8"/>
  <c r="BH90" i="9" s="1"/>
  <c r="BG142" i="8"/>
  <c r="BI143" i="8"/>
  <c r="BL171" i="8"/>
  <c r="BC181" i="8"/>
  <c r="BG177" i="9" s="1"/>
  <c r="DH76" i="8"/>
  <c r="EP76" i="8" s="1"/>
  <c r="AQ76" i="8" s="1"/>
  <c r="AU72" i="9" s="1"/>
  <c r="DF77" i="8"/>
  <c r="EN77" i="8" s="1"/>
  <c r="AO77" i="8" s="1"/>
  <c r="AS73" i="9" s="1"/>
  <c r="AU79" i="8"/>
  <c r="AY75" i="9" s="1"/>
  <c r="DI101" i="8"/>
  <c r="EQ101" i="8" s="1"/>
  <c r="DF74" i="8"/>
  <c r="EN74" i="8" s="1"/>
  <c r="AO74" i="8" s="1"/>
  <c r="AS70" i="9" s="1"/>
  <c r="EM103" i="8"/>
  <c r="AN103" i="8" s="1"/>
  <c r="AR99" i="9" s="1"/>
  <c r="AP195" i="8"/>
  <c r="AT191" i="9" s="1"/>
  <c r="BI97" i="8"/>
  <c r="AW98" i="8"/>
  <c r="BA94" i="9" s="1"/>
  <c r="AU109" i="8"/>
  <c r="AY105" i="9" s="1"/>
  <c r="BD112" i="8"/>
  <c r="BH108" i="9" s="1"/>
  <c r="AV114" i="8"/>
  <c r="AZ110" i="9" s="1"/>
  <c r="FI162" i="8"/>
  <c r="BJ162" i="8" s="1"/>
  <c r="AU177" i="8"/>
  <c r="AY173" i="9" s="1"/>
  <c r="DI185" i="8"/>
  <c r="EQ185" i="8" s="1"/>
  <c r="AR185" i="8" s="1"/>
  <c r="AV181" i="9" s="1"/>
  <c r="DE187" i="8"/>
  <c r="EM187" i="8" s="1"/>
  <c r="AN187" i="8" s="1"/>
  <c r="AR183" i="9" s="1"/>
  <c r="EK188" i="8"/>
  <c r="AI188" i="8" s="1"/>
  <c r="AM184" i="9" s="1"/>
  <c r="BB189" i="8"/>
  <c r="BF185" i="9" s="1"/>
  <c r="BJ194" i="8"/>
  <c r="EP195" i="8"/>
  <c r="AQ195" i="8" s="1"/>
  <c r="AU191" i="9" s="1"/>
  <c r="DK195" i="8"/>
  <c r="AV197" i="8"/>
  <c r="AZ193" i="9" s="1"/>
  <c r="BM197" i="8"/>
  <c r="DF199" i="8"/>
  <c r="EN199" i="8" s="1"/>
  <c r="AO199" i="8" s="1"/>
  <c r="AS195" i="9" s="1"/>
  <c r="BK199" i="8"/>
  <c r="BF201" i="8"/>
  <c r="BJ197" i="9" s="1"/>
  <c r="BI206" i="8"/>
  <c r="ER175" i="8"/>
  <c r="AS175" i="8" s="1"/>
  <c r="AW171" i="9" s="1"/>
  <c r="AU43" i="8"/>
  <c r="AY39" i="9" s="1"/>
  <c r="DJ154" i="8"/>
  <c r="ER154" i="8" s="1"/>
  <c r="AS154" i="8" s="1"/>
  <c r="AW150" i="9" s="1"/>
  <c r="BK157" i="8"/>
  <c r="BE160" i="8"/>
  <c r="BI156" i="9" s="1"/>
  <c r="BB60" i="8"/>
  <c r="BF56" i="9" s="1"/>
  <c r="BC82" i="8"/>
  <c r="BG78" i="9" s="1"/>
  <c r="BB119" i="8"/>
  <c r="BF115" i="9" s="1"/>
  <c r="AU127" i="8"/>
  <c r="AY123" i="9" s="1"/>
  <c r="BB133" i="8"/>
  <c r="BF129" i="9" s="1"/>
  <c r="BC140" i="8"/>
  <c r="BG136" i="9" s="1"/>
  <c r="BJ148" i="8"/>
  <c r="AU38" i="8"/>
  <c r="AY34" i="9" s="1"/>
  <c r="AZ54" i="9"/>
  <c r="EW104" i="8"/>
  <c r="AX104" i="8" s="1"/>
  <c r="BB100" i="9" s="1"/>
  <c r="EO106" i="8"/>
  <c r="AP106" i="8" s="1"/>
  <c r="AT102" i="9" s="1"/>
  <c r="BI106" i="8"/>
  <c r="EK106" i="8"/>
  <c r="AI106" i="8" s="1"/>
  <c r="AM102" i="9" s="1"/>
  <c r="BB125" i="8"/>
  <c r="BF121" i="9" s="1"/>
  <c r="AU137" i="8"/>
  <c r="AY133" i="9" s="1"/>
  <c r="DK175" i="8"/>
  <c r="ES175" i="8" s="1"/>
  <c r="AT175" i="8" s="1"/>
  <c r="AX171" i="9" s="1"/>
  <c r="BD175" i="8"/>
  <c r="BH171" i="9" s="1"/>
  <c r="BK175" i="8"/>
  <c r="BK176" i="8"/>
  <c r="BJ56" i="8"/>
  <c r="BC98" i="8"/>
  <c r="BG94" i="9" s="1"/>
  <c r="BI154" i="8"/>
  <c r="DR190" i="8"/>
  <c r="EZ190" i="8" s="1"/>
  <c r="AU202" i="8"/>
  <c r="AY198" i="9" s="1"/>
  <c r="AN111" i="8"/>
  <c r="AR107" i="9" s="1"/>
  <c r="DF52" i="8"/>
  <c r="BF69" i="9"/>
  <c r="AN95" i="8"/>
  <c r="AR91" i="9" s="1"/>
  <c r="AU113" i="8"/>
  <c r="AY109" i="9" s="1"/>
  <c r="DE126" i="8"/>
  <c r="EM126" i="8" s="1"/>
  <c r="AN126" i="8" s="1"/>
  <c r="AR122" i="9" s="1"/>
  <c r="DE143" i="8"/>
  <c r="EM143" i="8" s="1"/>
  <c r="BD149" i="8"/>
  <c r="BH145" i="9" s="1"/>
  <c r="AU157" i="8"/>
  <c r="AY153" i="9" s="1"/>
  <c r="AU187" i="8"/>
  <c r="AY183" i="9" s="1"/>
  <c r="DG191" i="8"/>
  <c r="EO191" i="8" s="1"/>
  <c r="AP191" i="8" s="1"/>
  <c r="AT187" i="9" s="1"/>
  <c r="AR198" i="8"/>
  <c r="AV194" i="9" s="1"/>
  <c r="AU201" i="8"/>
  <c r="AY197" i="9" s="1"/>
  <c r="DE25" i="8"/>
  <c r="EM25" i="8" s="1"/>
  <c r="AN25" i="8" s="1"/>
  <c r="AR21" i="9" s="1"/>
  <c r="DF119" i="8"/>
  <c r="EN119" i="8" s="1"/>
  <c r="AO119" i="8" s="1"/>
  <c r="AS115" i="9" s="1"/>
  <c r="BJ123" i="8"/>
  <c r="FK145" i="8"/>
  <c r="BL145" i="8" s="1"/>
  <c r="BB148" i="8"/>
  <c r="BF144" i="9" s="1"/>
  <c r="AP150" i="8"/>
  <c r="AT146" i="9" s="1"/>
  <c r="AN151" i="8"/>
  <c r="AR147" i="9" s="1"/>
  <c r="AU174" i="8"/>
  <c r="AY170" i="9" s="1"/>
  <c r="EM133" i="8"/>
  <c r="BI151" i="8"/>
  <c r="DE62" i="8"/>
  <c r="EM62" i="8" s="1"/>
  <c r="AU73" i="8"/>
  <c r="AY69" i="9" s="1"/>
  <c r="DE85" i="8"/>
  <c r="EM85" i="8" s="1"/>
  <c r="BI87" i="8"/>
  <c r="DF108" i="8"/>
  <c r="EN108" i="8" s="1"/>
  <c r="EM110" i="8"/>
  <c r="AN110" i="8" s="1"/>
  <c r="AR106" i="9" s="1"/>
  <c r="DF111" i="8"/>
  <c r="EN111" i="8" s="1"/>
  <c r="AO111" i="8" s="1"/>
  <c r="AS107" i="9" s="1"/>
  <c r="DE115" i="8"/>
  <c r="EM115" i="8" s="1"/>
  <c r="AN115" i="8" s="1"/>
  <c r="AR111" i="9" s="1"/>
  <c r="BJ115" i="8"/>
  <c r="AV118" i="8"/>
  <c r="AZ114" i="9" s="1"/>
  <c r="DE137" i="8"/>
  <c r="EM137" i="8" s="1"/>
  <c r="AN137" i="8" s="1"/>
  <c r="AR133" i="9" s="1"/>
  <c r="ES142" i="8"/>
  <c r="AT142" i="8" s="1"/>
  <c r="AX138" i="9" s="1"/>
  <c r="DP164" i="8"/>
  <c r="EX164" i="8" s="1"/>
  <c r="EN167" i="8"/>
  <c r="AO167" i="8" s="1"/>
  <c r="AS163" i="9" s="1"/>
  <c r="BL173" i="8"/>
  <c r="DG174" i="8"/>
  <c r="EO174" i="8" s="1"/>
  <c r="EN178" i="8"/>
  <c r="AO178" i="8" s="1"/>
  <c r="AS174" i="9" s="1"/>
  <c r="BK179" i="8"/>
  <c r="DE60" i="8"/>
  <c r="EM60" i="8" s="1"/>
  <c r="DF176" i="8"/>
  <c r="AU183" i="8"/>
  <c r="AY179" i="9" s="1"/>
  <c r="EO205" i="8"/>
  <c r="AP205" i="8" s="1"/>
  <c r="AT201" i="9" s="1"/>
  <c r="AN135" i="8"/>
  <c r="AR131" i="9" s="1"/>
  <c r="DE116" i="8"/>
  <c r="EM116" i="8" s="1"/>
  <c r="AN116" i="8" s="1"/>
  <c r="AR112" i="9" s="1"/>
  <c r="AN144" i="8"/>
  <c r="AR140" i="9" s="1"/>
  <c r="U43" i="3"/>
  <c r="U36" i="3"/>
  <c r="Q203" i="3"/>
  <c r="U280" i="3"/>
  <c r="Q164" i="3"/>
  <c r="U120" i="3"/>
  <c r="Q117" i="3"/>
  <c r="U51" i="3"/>
  <c r="Q97" i="3"/>
  <c r="U248" i="3"/>
  <c r="Q136" i="3"/>
  <c r="Q125" i="3"/>
  <c r="U112" i="3"/>
  <c r="U62" i="3"/>
  <c r="U59" i="3"/>
  <c r="Q56" i="3"/>
  <c r="Q104" i="3"/>
  <c r="Q75" i="3"/>
  <c r="Q1012" i="4"/>
  <c r="U340" i="3"/>
  <c r="Q1013" i="4"/>
  <c r="Q140" i="3"/>
  <c r="U135" i="3"/>
  <c r="Q121" i="3"/>
  <c r="U96" i="3"/>
  <c r="U52" i="3"/>
  <c r="U18" i="3"/>
  <c r="U320" i="3"/>
  <c r="U256" i="3"/>
  <c r="U216" i="3"/>
  <c r="U201" i="3"/>
  <c r="Q180" i="3"/>
  <c r="Q116" i="3"/>
  <c r="U103" i="3"/>
  <c r="U84" i="3"/>
  <c r="Q81" i="3"/>
  <c r="U76" i="3"/>
  <c r="U376" i="3"/>
  <c r="U360" i="3"/>
  <c r="U272" i="3"/>
  <c r="U240" i="3"/>
  <c r="U208" i="3"/>
  <c r="Q187" i="3"/>
  <c r="Q176" i="3"/>
  <c r="Q160" i="3"/>
  <c r="U151" i="3"/>
  <c r="Q148" i="3"/>
  <c r="Q113" i="3"/>
  <c r="Q108" i="3"/>
  <c r="U91" i="3"/>
  <c r="Q85" i="3"/>
  <c r="Q71" i="3"/>
  <c r="U47" i="3"/>
  <c r="Q44" i="3"/>
  <c r="Q39" i="3"/>
  <c r="Q16" i="3"/>
  <c r="U10" i="3"/>
  <c r="Q7" i="3"/>
  <c r="U328" i="3"/>
  <c r="U296" i="3"/>
  <c r="U264" i="3"/>
  <c r="U232" i="3"/>
  <c r="Q194" i="3"/>
  <c r="U189" i="3"/>
  <c r="Q172" i="3"/>
  <c r="Q156" i="3"/>
  <c r="Q144" i="3"/>
  <c r="Q92" i="3"/>
  <c r="Q80" i="3"/>
  <c r="Q48" i="3"/>
  <c r="U364" i="3"/>
  <c r="Q199" i="3"/>
  <c r="Q196" i="3"/>
  <c r="Q184" i="3"/>
  <c r="Q168" i="3"/>
  <c r="Q152" i="3"/>
  <c r="U124" i="3"/>
  <c r="U101" i="3"/>
  <c r="U94" i="3"/>
  <c r="U70" i="3"/>
  <c r="U64" i="3"/>
  <c r="U55" i="3"/>
  <c r="U38" i="3"/>
  <c r="U15" i="3"/>
  <c r="Q11" i="3"/>
  <c r="U6" i="3"/>
  <c r="Q3" i="3"/>
  <c r="U476" i="3"/>
  <c r="Q412" i="3"/>
  <c r="Q472" i="3"/>
  <c r="U424" i="3"/>
  <c r="Q408" i="3"/>
  <c r="Q468" i="3"/>
  <c r="U420" i="3"/>
  <c r="Q404" i="3"/>
  <c r="Q432" i="3"/>
  <c r="U400" i="3"/>
  <c r="U332" i="3"/>
  <c r="U316" i="3"/>
  <c r="U284" i="3"/>
  <c r="U275" i="3"/>
  <c r="U268" i="3"/>
  <c r="Q259" i="3"/>
  <c r="U252" i="3"/>
  <c r="U220" i="3"/>
  <c r="U183" i="3"/>
  <c r="U167" i="3"/>
  <c r="U128" i="3"/>
  <c r="Q128" i="3"/>
  <c r="U109" i="3"/>
  <c r="Q109" i="3"/>
  <c r="Q72" i="3"/>
  <c r="U67" i="3"/>
  <c r="Q67" i="3"/>
  <c r="U40" i="3"/>
  <c r="Q40" i="3"/>
  <c r="U35" i="3"/>
  <c r="Q35" i="3"/>
  <c r="U19" i="3"/>
  <c r="Q19" i="3"/>
  <c r="U8" i="3"/>
  <c r="Q8" i="3"/>
  <c r="U12" i="3"/>
  <c r="Q12" i="3"/>
  <c r="U380" i="3"/>
  <c r="Q279" i="3"/>
  <c r="U247" i="3"/>
  <c r="Q185" i="3"/>
  <c r="U185" i="3"/>
  <c r="U105" i="3"/>
  <c r="Q105" i="3"/>
  <c r="U100" i="3"/>
  <c r="Q100" i="3"/>
  <c r="Q79" i="3"/>
  <c r="U79" i="3"/>
  <c r="U63" i="3"/>
  <c r="Q63" i="3"/>
  <c r="U1014" i="4"/>
  <c r="Q1014" i="4"/>
  <c r="U324" i="3"/>
  <c r="Q315" i="3"/>
  <c r="U292" i="3"/>
  <c r="U283" i="3"/>
  <c r="U276" i="3"/>
  <c r="U267" i="3"/>
  <c r="U260" i="3"/>
  <c r="U251" i="3"/>
  <c r="U228" i="3"/>
  <c r="U212" i="3"/>
  <c r="U205" i="3"/>
  <c r="U193" i="3"/>
  <c r="U179" i="3"/>
  <c r="U171" i="3"/>
  <c r="U147" i="3"/>
  <c r="Q111" i="3"/>
  <c r="U95" i="3"/>
  <c r="Q95" i="3"/>
  <c r="Q42" i="3"/>
  <c r="U42" i="3"/>
  <c r="U13" i="3"/>
  <c r="Q13" i="3"/>
  <c r="U4" i="3"/>
  <c r="Q4" i="3"/>
  <c r="U207" i="3"/>
  <c r="U200" i="3"/>
  <c r="Q200" i="3"/>
  <c r="U188" i="3"/>
  <c r="Q188" i="3"/>
  <c r="U133" i="3"/>
  <c r="Q133" i="3"/>
  <c r="U77" i="3"/>
  <c r="Q77" i="3"/>
  <c r="Q231" i="3"/>
  <c r="Q219" i="3"/>
  <c r="Q204" i="3"/>
  <c r="U197" i="3"/>
  <c r="Q192" i="3"/>
  <c r="U182" i="3"/>
  <c r="U178" i="3"/>
  <c r="U166" i="3"/>
  <c r="U162" i="3"/>
  <c r="U154" i="3"/>
  <c r="U150" i="3"/>
  <c r="U146" i="3"/>
  <c r="U138" i="3"/>
  <c r="U87" i="3"/>
  <c r="U46" i="3"/>
  <c r="Q17" i="3"/>
  <c r="Q285" i="3"/>
  <c r="Q261" i="3"/>
  <c r="Q245" i="3"/>
  <c r="Q241" i="3"/>
  <c r="Q229" i="3"/>
  <c r="Q225" i="3"/>
  <c r="Q217" i="3"/>
  <c r="Q213" i="3"/>
  <c r="Q209" i="3"/>
  <c r="U181" i="3"/>
  <c r="Q181" i="3"/>
  <c r="U177" i="3"/>
  <c r="Q177" i="3"/>
  <c r="U173" i="3"/>
  <c r="Q173" i="3"/>
  <c r="U169" i="3"/>
  <c r="Q169" i="3"/>
  <c r="U165" i="3"/>
  <c r="Q165" i="3"/>
  <c r="U161" i="3"/>
  <c r="Q161" i="3"/>
  <c r="U157" i="3"/>
  <c r="Q157" i="3"/>
  <c r="U153" i="3"/>
  <c r="Q153" i="3"/>
  <c r="U149" i="3"/>
  <c r="Q149" i="3"/>
  <c r="U145" i="3"/>
  <c r="Q145" i="3"/>
  <c r="U141" i="3"/>
  <c r="Q141" i="3"/>
  <c r="U137" i="3"/>
  <c r="Q137" i="3"/>
  <c r="Q126" i="3"/>
  <c r="U110" i="3"/>
  <c r="Q110" i="3"/>
  <c r="Q93" i="3"/>
  <c r="U78" i="3"/>
  <c r="Q78" i="3"/>
  <c r="U61" i="3"/>
  <c r="Q61" i="3"/>
  <c r="U54" i="3"/>
  <c r="U45" i="3"/>
  <c r="Q45" i="3"/>
  <c r="U122" i="3"/>
  <c r="Q122" i="3"/>
  <c r="U115" i="3"/>
  <c r="Q106" i="3"/>
  <c r="U99" i="3"/>
  <c r="U89" i="3"/>
  <c r="U83" i="3"/>
  <c r="U73" i="3"/>
  <c r="Q73" i="3"/>
  <c r="U66" i="3"/>
  <c r="U57" i="3"/>
  <c r="Q57" i="3"/>
  <c r="U50" i="3"/>
  <c r="U41" i="3"/>
  <c r="Q41" i="3"/>
  <c r="U129" i="3"/>
  <c r="Q129" i="3"/>
  <c r="Q118" i="3"/>
  <c r="U102" i="3"/>
  <c r="Q102" i="3"/>
  <c r="U86" i="3"/>
  <c r="Q86" i="3"/>
  <c r="U69" i="3"/>
  <c r="Q69" i="3"/>
  <c r="U53" i="3"/>
  <c r="Q53" i="3"/>
  <c r="U37" i="3"/>
  <c r="Q37" i="3"/>
  <c r="U14" i="3"/>
  <c r="Q14" i="3"/>
  <c r="U9" i="3"/>
  <c r="Q9" i="3"/>
  <c r="U5" i="3"/>
  <c r="Q5" i="3"/>
  <c r="U123" i="3"/>
  <c r="U114" i="3"/>
  <c r="U107" i="3"/>
  <c r="U98" i="3"/>
  <c r="Q98" i="3"/>
  <c r="U90" i="3"/>
  <c r="U82" i="3"/>
  <c r="Q82" i="3"/>
  <c r="U74" i="3"/>
  <c r="U65" i="3"/>
  <c r="Q65" i="3"/>
  <c r="U58" i="3"/>
  <c r="U49" i="3"/>
  <c r="Q49" i="3"/>
  <c r="BB198" i="8"/>
  <c r="BF194" i="9" s="1"/>
  <c r="AT158" i="8"/>
  <c r="AX154" i="9" s="1"/>
  <c r="BF137" i="8"/>
  <c r="BJ133" i="9" s="1"/>
  <c r="Z37" i="11"/>
  <c r="AB37" i="11"/>
  <c r="H26" i="11"/>
  <c r="K26" i="11" s="1"/>
  <c r="Z74" i="11"/>
  <c r="AB74" i="11"/>
  <c r="Z101" i="11"/>
  <c r="Y118" i="2"/>
  <c r="BZ18" i="8"/>
  <c r="DI18" i="8" s="1"/>
  <c r="CE18" i="8"/>
  <c r="DN18" i="8" s="1"/>
  <c r="EV18" i="8" s="1"/>
  <c r="AW18" i="8" s="1"/>
  <c r="BA14" i="9" s="1"/>
  <c r="CO23" i="8"/>
  <c r="DX23" i="8" s="1"/>
  <c r="FF23" i="8" s="1"/>
  <c r="BG23" i="8" s="1"/>
  <c r="CF18" i="8"/>
  <c r="DO18" i="8" s="1"/>
  <c r="EW18" i="8" s="1"/>
  <c r="CJ18" i="8"/>
  <c r="DS18" i="8" s="1"/>
  <c r="FA18" i="8" s="1"/>
  <c r="CK18" i="8"/>
  <c r="DT18" i="8" s="1"/>
  <c r="FB18" i="8" s="1"/>
  <c r="CQ18" i="8"/>
  <c r="DZ18" i="8" s="1"/>
  <c r="FH18" i="8" s="1"/>
  <c r="BI18" i="8" s="1"/>
  <c r="CP23" i="8"/>
  <c r="DY23" i="8" s="1"/>
  <c r="FG23" i="8" s="1"/>
  <c r="BH23" i="8" s="1"/>
  <c r="Z52" i="11"/>
  <c r="AB52" i="11"/>
  <c r="Z118" i="11"/>
  <c r="Z38" i="11"/>
  <c r="AB38" i="11" s="1"/>
  <c r="AC38" i="11" s="1"/>
  <c r="Z56" i="11"/>
  <c r="Z116" i="11"/>
  <c r="Y42" i="2"/>
  <c r="AA52" i="11"/>
  <c r="Y59" i="2"/>
  <c r="L26" i="11"/>
  <c r="X26" i="11" s="1"/>
  <c r="H13" i="11"/>
  <c r="CW29" i="8"/>
  <c r="EF29" i="8" s="1"/>
  <c r="FN29" i="8" s="1"/>
  <c r="BO29" i="8" s="1"/>
  <c r="CS29" i="8"/>
  <c r="EB29" i="8" s="1"/>
  <c r="FJ29" i="8" s="1"/>
  <c r="BK29" i="8" s="1"/>
  <c r="CO29" i="8"/>
  <c r="DX29" i="8" s="1"/>
  <c r="FF29" i="8" s="1"/>
  <c r="BG29" i="8" s="1"/>
  <c r="CF29" i="8"/>
  <c r="DO29" i="8" s="1"/>
  <c r="EW29" i="8" s="1"/>
  <c r="AX29" i="8" s="1"/>
  <c r="BB25" i="9" s="1"/>
  <c r="CB29" i="8"/>
  <c r="DK29" i="8" s="1"/>
  <c r="ES29" i="8" s="1"/>
  <c r="AT29" i="8" s="1"/>
  <c r="AX25" i="9" s="1"/>
  <c r="CC27" i="8"/>
  <c r="DL27" i="8" s="1"/>
  <c r="ET27" i="8" s="1"/>
  <c r="AU27" i="8" s="1"/>
  <c r="AY23" i="9" s="1"/>
  <c r="W11" i="2"/>
  <c r="X11" i="2" s="1"/>
  <c r="CU29" i="8"/>
  <c r="ED29" i="8" s="1"/>
  <c r="FL29" i="8" s="1"/>
  <c r="BM29" i="8" s="1"/>
  <c r="CE29" i="8"/>
  <c r="DN29" i="8" s="1"/>
  <c r="EV29" i="8" s="1"/>
  <c r="AW29" i="8" s="1"/>
  <c r="BA25" i="9" s="1"/>
  <c r="BZ29" i="8"/>
  <c r="D13" i="11"/>
  <c r="E13" i="11"/>
  <c r="K13" i="11" s="1"/>
  <c r="BV31" i="8"/>
  <c r="DE31" i="8" s="1"/>
  <c r="EM31" i="8" s="1"/>
  <c r="AN31" i="8" s="1"/>
  <c r="AR27" i="9" s="1"/>
  <c r="CT29" i="8"/>
  <c r="EC29" i="8" s="1"/>
  <c r="FK29" i="8" s="1"/>
  <c r="BL29" i="8" s="1"/>
  <c r="CM29" i="8"/>
  <c r="DV29" i="8" s="1"/>
  <c r="FD29" i="8" s="1"/>
  <c r="BE29" i="8" s="1"/>
  <c r="BI25" i="9" s="1"/>
  <c r="CI29" i="8"/>
  <c r="DR29" i="8" s="1"/>
  <c r="EZ29" i="8" s="1"/>
  <c r="BA29" i="8" s="1"/>
  <c r="BE25" i="9" s="1"/>
  <c r="BY29" i="8"/>
  <c r="DH29" i="8" s="1"/>
  <c r="EP29" i="8" s="1"/>
  <c r="AQ29" i="8" s="1"/>
  <c r="AU25" i="9" s="1"/>
  <c r="F13" i="11"/>
  <c r="I13" i="11"/>
  <c r="CG29" i="8"/>
  <c r="DP29" i="8" s="1"/>
  <c r="EX29" i="8" s="1"/>
  <c r="AY29" i="8" s="1"/>
  <c r="BC25" i="9" s="1"/>
  <c r="CN22" i="8"/>
  <c r="DW22" i="8" s="1"/>
  <c r="FE22" i="8" s="1"/>
  <c r="BF22" i="8" s="1"/>
  <c r="BJ18" i="9" s="1"/>
  <c r="G13" i="11"/>
  <c r="CL29" i="8"/>
  <c r="DU29" i="8" s="1"/>
  <c r="FC29" i="8" s="1"/>
  <c r="BD29" i="8" s="1"/>
  <c r="BH25" i="9" s="1"/>
  <c r="CH29" i="8"/>
  <c r="DQ29" i="8" s="1"/>
  <c r="EY29" i="8" s="1"/>
  <c r="AZ29" i="8" s="1"/>
  <c r="BD25" i="9" s="1"/>
  <c r="CV29" i="8"/>
  <c r="EE29" i="8" s="1"/>
  <c r="FM29" i="8" s="1"/>
  <c r="BN29" i="8" s="1"/>
  <c r="CA29" i="8"/>
  <c r="DJ29" i="8" s="1"/>
  <c r="ER29" i="8" s="1"/>
  <c r="AS29" i="8" s="1"/>
  <c r="AW25" i="9" s="1"/>
  <c r="J13" i="11"/>
  <c r="N13" i="11" s="1"/>
  <c r="AA66" i="11"/>
  <c r="Z66" i="11"/>
  <c r="AB66" i="11" s="1"/>
  <c r="Z83" i="11"/>
  <c r="C100" i="11"/>
  <c r="O100" i="11" s="1"/>
  <c r="AA74" i="11"/>
  <c r="Y109" i="2"/>
  <c r="C33" i="11"/>
  <c r="D32" i="11"/>
  <c r="W30" i="2"/>
  <c r="BZ31" i="8"/>
  <c r="DI31" i="8" s="1"/>
  <c r="EQ31" i="8" s="1"/>
  <c r="AR31" i="8" s="1"/>
  <c r="AV27" i="9" s="1"/>
  <c r="Y27" i="2"/>
  <c r="J19" i="11"/>
  <c r="I19" i="11"/>
  <c r="CV32" i="8"/>
  <c r="EE32" i="8" s="1"/>
  <c r="FM32" i="8" s="1"/>
  <c r="BN32" i="8" s="1"/>
  <c r="CR32" i="8"/>
  <c r="EA32" i="8" s="1"/>
  <c r="FI32" i="8" s="1"/>
  <c r="BJ32" i="8" s="1"/>
  <c r="CC32" i="8"/>
  <c r="DL32" i="8" s="1"/>
  <c r="ET32" i="8" s="1"/>
  <c r="CK32" i="8"/>
  <c r="DT32" i="8" s="1"/>
  <c r="FB32" i="8" s="1"/>
  <c r="CF27" i="8"/>
  <c r="DO27" i="8" s="1"/>
  <c r="EW27" i="8" s="1"/>
  <c r="AX27" i="8" s="1"/>
  <c r="BB23" i="9" s="1"/>
  <c r="CS26" i="8"/>
  <c r="EB26" i="8" s="1"/>
  <c r="FJ26" i="8" s="1"/>
  <c r="BK26" i="8" s="1"/>
  <c r="CQ32" i="8"/>
  <c r="DZ32" i="8" s="1"/>
  <c r="FH32" i="8" s="1"/>
  <c r="BI32" i="8" s="1"/>
  <c r="BV32" i="8"/>
  <c r="DE32" i="8" s="1"/>
  <c r="EM32" i="8" s="1"/>
  <c r="CD32" i="8"/>
  <c r="DM32" i="8" s="1"/>
  <c r="EU32" i="8" s="1"/>
  <c r="AV32" i="8" s="1"/>
  <c r="AZ28" i="9" s="1"/>
  <c r="CH32" i="8"/>
  <c r="DQ32" i="8" s="1"/>
  <c r="EY32" i="8" s="1"/>
  <c r="AZ32" i="8" s="1"/>
  <c r="BD28" i="9" s="1"/>
  <c r="CE27" i="8"/>
  <c r="DN27" i="8" s="1"/>
  <c r="EV27" i="8" s="1"/>
  <c r="AW27" i="8" s="1"/>
  <c r="BA23" i="9" s="1"/>
  <c r="CP32" i="8"/>
  <c r="DY32" i="8" s="1"/>
  <c r="FG32" i="8" s="1"/>
  <c r="BH32" i="8" s="1"/>
  <c r="BW32" i="8"/>
  <c r="DF32" i="8" s="1"/>
  <c r="EN32" i="8" s="1"/>
  <c r="AO32" i="8" s="1"/>
  <c r="AS28" i="9" s="1"/>
  <c r="CA32" i="8"/>
  <c r="DJ32" i="8" s="1"/>
  <c r="ER32" i="8" s="1"/>
  <c r="AS32" i="8" s="1"/>
  <c r="AW28" i="9" s="1"/>
  <c r="CI32" i="8"/>
  <c r="DR32" i="8" s="1"/>
  <c r="CM27" i="8"/>
  <c r="DV27" i="8" s="1"/>
  <c r="FD27" i="8" s="1"/>
  <c r="BE27" i="8" s="1"/>
  <c r="BI23" i="9" s="1"/>
  <c r="CJ25" i="8"/>
  <c r="DS25" i="8" s="1"/>
  <c r="FA25" i="8" s="1"/>
  <c r="BX25" i="8"/>
  <c r="DG25" i="8" s="1"/>
  <c r="EO25" i="8" s="1"/>
  <c r="AP25" i="8" s="1"/>
  <c r="AT21" i="9" s="1"/>
  <c r="CU22" i="8"/>
  <c r="ED22" i="8" s="1"/>
  <c r="FL22" i="8" s="1"/>
  <c r="BM22" i="8" s="1"/>
  <c r="CW32" i="8"/>
  <c r="EF32" i="8" s="1"/>
  <c r="FN32" i="8" s="1"/>
  <c r="BO32" i="8" s="1"/>
  <c r="CO32" i="8"/>
  <c r="DX32" i="8" s="1"/>
  <c r="FF32" i="8" s="1"/>
  <c r="BG32" i="8" s="1"/>
  <c r="CB32" i="8"/>
  <c r="DK32" i="8" s="1"/>
  <c r="ES32" i="8" s="1"/>
  <c r="AT32" i="8" s="1"/>
  <c r="AX28" i="9" s="1"/>
  <c r="CN29" i="8"/>
  <c r="DW29" i="8" s="1"/>
  <c r="FE29" i="8" s="1"/>
  <c r="CT27" i="8"/>
  <c r="EC27" i="8" s="1"/>
  <c r="FK27" i="8" s="1"/>
  <c r="BL27" i="8" s="1"/>
  <c r="CL27" i="8"/>
  <c r="DU27" i="8" s="1"/>
  <c r="FC27" i="8" s="1"/>
  <c r="BD27" i="8" s="1"/>
  <c r="BH23" i="9" s="1"/>
  <c r="BY27" i="8"/>
  <c r="DH27" i="8" s="1"/>
  <c r="EP27" i="8" s="1"/>
  <c r="AQ27" i="8" s="1"/>
  <c r="AU23" i="9" s="1"/>
  <c r="BZ26" i="8"/>
  <c r="DI26" i="8" s="1"/>
  <c r="EQ26" i="8" s="1"/>
  <c r="AR26" i="8" s="1"/>
  <c r="AV22" i="9" s="1"/>
  <c r="CG23" i="8"/>
  <c r="DP23" i="8" s="1"/>
  <c r="EX23" i="8" s="1"/>
  <c r="AY23" i="8" s="1"/>
  <c r="BC19" i="9" s="1"/>
  <c r="Y17" i="11"/>
  <c r="M17" i="11"/>
  <c r="Y29" i="2"/>
  <c r="C26" i="11"/>
  <c r="H28" i="11"/>
  <c r="E28" i="11"/>
  <c r="J28" i="11"/>
  <c r="N28" i="11" s="1"/>
  <c r="W26" i="2"/>
  <c r="G28" i="11"/>
  <c r="D28" i="11"/>
  <c r="I28" i="11"/>
  <c r="F28" i="11"/>
  <c r="K29" i="11"/>
  <c r="Y26" i="11"/>
  <c r="M26" i="11"/>
  <c r="Y25" i="2"/>
  <c r="M27" i="11"/>
  <c r="CO12" i="8"/>
  <c r="DX12" i="8" s="1"/>
  <c r="FF12" i="8" s="1"/>
  <c r="CW11" i="8"/>
  <c r="EF11" i="8" s="1"/>
  <c r="FN11" i="8" s="1"/>
  <c r="P114" i="11"/>
  <c r="Q114" i="11"/>
  <c r="X105" i="11"/>
  <c r="CP12" i="8"/>
  <c r="DY12" i="8" s="1"/>
  <c r="E19" i="11"/>
  <c r="F19" i="11"/>
  <c r="H19" i="11"/>
  <c r="L19" i="11" s="1"/>
  <c r="X19" i="11" s="1"/>
  <c r="W17" i="2"/>
  <c r="D19" i="11"/>
  <c r="G19" i="11"/>
  <c r="C55" i="11"/>
  <c r="P55" i="11" s="1"/>
  <c r="X88" i="11"/>
  <c r="X92" i="11"/>
  <c r="X111" i="11"/>
  <c r="Y96" i="2"/>
  <c r="Y81" i="2"/>
  <c r="Y119" i="2"/>
  <c r="Y110" i="2"/>
  <c r="Z63" i="11"/>
  <c r="BX20" i="8"/>
  <c r="DG20" i="8" s="1"/>
  <c r="J18" i="11"/>
  <c r="N18" i="11"/>
  <c r="H18" i="11"/>
  <c r="I18" i="11"/>
  <c r="W16" i="2"/>
  <c r="X16" i="2" s="1"/>
  <c r="D18" i="11"/>
  <c r="L18" i="11" s="1"/>
  <c r="G18" i="11"/>
  <c r="E18" i="11"/>
  <c r="F18" i="11"/>
  <c r="P88" i="11"/>
  <c r="X100" i="11"/>
  <c r="O117" i="11"/>
  <c r="Q117" i="11"/>
  <c r="X34" i="11"/>
  <c r="C83" i="11"/>
  <c r="X64" i="11"/>
  <c r="AA64" i="11" s="1"/>
  <c r="AA69" i="11"/>
  <c r="CV11" i="8"/>
  <c r="EE11" i="8" s="1"/>
  <c r="FM11" i="8" s="1"/>
  <c r="BN11" i="8" s="1"/>
  <c r="X25" i="11"/>
  <c r="C21" i="11"/>
  <c r="Q21" i="11" s="1"/>
  <c r="X108" i="11"/>
  <c r="X114" i="11"/>
  <c r="AA114" i="11" s="1"/>
  <c r="Z114" i="11"/>
  <c r="X142" i="11"/>
  <c r="O33" i="11"/>
  <c r="Y92" i="2"/>
  <c r="Y117" i="2"/>
  <c r="I22" i="7"/>
  <c r="I23" i="7" s="1"/>
  <c r="A21" i="7"/>
  <c r="C50" i="11"/>
  <c r="X89" i="11"/>
  <c r="Y69" i="2"/>
  <c r="Y60" i="2"/>
  <c r="Y103" i="2"/>
  <c r="P87" i="11"/>
  <c r="O87" i="11"/>
  <c r="AA86" i="11"/>
  <c r="Z86" i="11"/>
  <c r="AB86" i="11" s="1"/>
  <c r="EM67" i="8"/>
  <c r="AN67" i="8" s="1"/>
  <c r="AR63" i="9" s="1"/>
  <c r="EM132" i="8"/>
  <c r="AN132" i="8" s="1"/>
  <c r="AR128" i="9" s="1"/>
  <c r="EN52" i="8"/>
  <c r="EN71" i="8"/>
  <c r="AO71" i="8" s="1"/>
  <c r="AS67" i="9" s="1"/>
  <c r="EN176" i="8"/>
  <c r="AO176" i="8" s="1"/>
  <c r="AS172" i="9" s="1"/>
  <c r="P100" i="11"/>
  <c r="Q100" i="11"/>
  <c r="M13" i="11"/>
  <c r="Y11" i="2"/>
  <c r="M19" i="11"/>
  <c r="M28" i="11"/>
  <c r="Q101" i="11"/>
  <c r="AB114" i="11"/>
  <c r="Z75" i="11"/>
  <c r="Y16" i="2"/>
  <c r="M18" i="11"/>
  <c r="Y18" i="11"/>
  <c r="Z115" i="11"/>
  <c r="O85" i="11"/>
  <c r="AA120" i="11"/>
  <c r="Z84" i="11"/>
  <c r="Z44" i="11"/>
  <c r="Z128" i="11"/>
  <c r="Q55" i="11"/>
  <c r="O55" i="11"/>
  <c r="Z142" i="11"/>
  <c r="AA70" i="11"/>
  <c r="Z70" i="11"/>
  <c r="AB70" i="11"/>
  <c r="K18" i="11"/>
  <c r="AO59" i="8"/>
  <c r="AS55" i="9" s="1"/>
  <c r="U337" i="3"/>
  <c r="ET151" i="8"/>
  <c r="EK105" i="8"/>
  <c r="AI105" i="8" s="1"/>
  <c r="AM101" i="9" s="1"/>
  <c r="BB179" i="8"/>
  <c r="BF175" i="9" s="1"/>
  <c r="BJ150" i="8"/>
  <c r="BK190" i="8"/>
  <c r="BB128" i="8"/>
  <c r="BF124" i="9" s="1"/>
  <c r="EJ128" i="8"/>
  <c r="AH128" i="8" s="1"/>
  <c r="AL124" i="9" s="1"/>
  <c r="BL163" i="8"/>
  <c r="BB178" i="8"/>
  <c r="BF174" i="9" s="1"/>
  <c r="BB103" i="8"/>
  <c r="BF99" i="9" s="1"/>
  <c r="AV167" i="8"/>
  <c r="AZ163" i="9" s="1"/>
  <c r="AW171" i="8"/>
  <c r="BA167" i="9" s="1"/>
  <c r="BI171" i="8"/>
  <c r="AR189" i="8"/>
  <c r="AV185" i="9" s="1"/>
  <c r="BB150" i="8"/>
  <c r="BF146" i="9" s="1"/>
  <c r="DE113" i="8"/>
  <c r="BI126" i="8"/>
  <c r="EK126" i="8"/>
  <c r="AI126" i="8" s="1"/>
  <c r="AM122" i="9" s="1"/>
  <c r="AU110" i="8"/>
  <c r="AY106" i="9" s="1"/>
  <c r="EJ191" i="8"/>
  <c r="AH191" i="8" s="1"/>
  <c r="AL187" i="9" s="1"/>
  <c r="BB191" i="8"/>
  <c r="BF187" i="9" s="1"/>
  <c r="U255" i="3"/>
  <c r="U287" i="3"/>
  <c r="Q233" i="3"/>
  <c r="Q329" i="3"/>
  <c r="Q237" i="3"/>
  <c r="Q277" i="3"/>
  <c r="Q427" i="3"/>
  <c r="Q215" i="3"/>
  <c r="U239" i="3"/>
  <c r="Q307" i="3"/>
  <c r="Q191" i="3"/>
  <c r="U139" i="3"/>
  <c r="Q303" i="3"/>
  <c r="Q263" i="3"/>
  <c r="Q271" i="3"/>
  <c r="Q311" i="3"/>
  <c r="U365" i="3"/>
  <c r="U170" i="3"/>
  <c r="U190" i="3"/>
  <c r="U142" i="3"/>
  <c r="U158" i="3"/>
  <c r="U174" i="3"/>
  <c r="Q407" i="3"/>
  <c r="U60" i="3"/>
  <c r="U68" i="3"/>
  <c r="EY193" i="8"/>
  <c r="EK113" i="8"/>
  <c r="AI113" i="8" s="1"/>
  <c r="AM109" i="9" s="1"/>
  <c r="EJ151" i="8"/>
  <c r="AH151" i="8" s="1"/>
  <c r="AL147" i="9" s="1"/>
  <c r="AM196" i="8"/>
  <c r="AQ192" i="9" s="1"/>
  <c r="DE147" i="8"/>
  <c r="EM147" i="8" s="1"/>
  <c r="AN147" i="8" s="1"/>
  <c r="AR143" i="9" s="1"/>
  <c r="BD134" i="8"/>
  <c r="BH130" i="9" s="1"/>
  <c r="DE150" i="8"/>
  <c r="EM150" i="8" s="1"/>
  <c r="AO48" i="8"/>
  <c r="AS44" i="9" s="1"/>
  <c r="BC50" i="8"/>
  <c r="BG46" i="9" s="1"/>
  <c r="AZ58" i="8"/>
  <c r="BD54" i="9" s="1"/>
  <c r="BN104" i="8"/>
  <c r="EO60" i="8"/>
  <c r="AP60" i="8" s="1"/>
  <c r="AT56" i="9" s="1"/>
  <c r="BI60" i="8"/>
  <c r="AP84" i="8"/>
  <c r="AT80" i="9" s="1"/>
  <c r="DE93" i="8"/>
  <c r="AR142" i="8"/>
  <c r="AV138" i="9" s="1"/>
  <c r="BB47" i="8"/>
  <c r="BF43" i="9" s="1"/>
  <c r="DE58" i="8"/>
  <c r="EM58" i="8" s="1"/>
  <c r="AN121" i="8"/>
  <c r="AR117" i="9" s="1"/>
  <c r="DF129" i="8"/>
  <c r="EN129" i="8" s="1"/>
  <c r="AO129" i="8" s="1"/>
  <c r="AS125" i="9" s="1"/>
  <c r="BH162" i="8"/>
  <c r="BL167" i="8"/>
  <c r="AW176" i="8"/>
  <c r="BA172" i="9" s="1"/>
  <c r="BK193" i="8"/>
  <c r="DF198" i="8"/>
  <c r="EN198" i="8" s="1"/>
  <c r="AO198" i="8" s="1"/>
  <c r="AS194" i="9" s="1"/>
  <c r="ES195" i="8"/>
  <c r="AT195" i="8" s="1"/>
  <c r="AX191" i="9" s="1"/>
  <c r="BI46" i="8"/>
  <c r="DF68" i="8"/>
  <c r="EN68" i="8" s="1"/>
  <c r="AO68" i="8" s="1"/>
  <c r="AS64" i="9" s="1"/>
  <c r="EN96" i="8"/>
  <c r="AO96" i="8" s="1"/>
  <c r="AS92" i="9" s="1"/>
  <c r="AR113" i="8"/>
  <c r="AV109" i="9" s="1"/>
  <c r="EM119" i="8"/>
  <c r="AN119" i="8" s="1"/>
  <c r="AR115" i="9" s="1"/>
  <c r="DF134" i="8"/>
  <c r="EN134" i="8" s="1"/>
  <c r="AO134" i="8" s="1"/>
  <c r="AS130" i="9" s="1"/>
  <c r="AV134" i="8"/>
  <c r="AZ130" i="9" s="1"/>
  <c r="DG137" i="8"/>
  <c r="EO137" i="8" s="1"/>
  <c r="AW154" i="8"/>
  <c r="BA150" i="9" s="1"/>
  <c r="BE154" i="8"/>
  <c r="BI150" i="9" s="1"/>
  <c r="AN155" i="8"/>
  <c r="AR151" i="9" s="1"/>
  <c r="BF157" i="8"/>
  <c r="BJ153" i="9" s="1"/>
  <c r="AO159" i="8"/>
  <c r="AS155" i="9" s="1"/>
  <c r="DF161" i="8"/>
  <c r="BM165" i="8"/>
  <c r="DG171" i="8"/>
  <c r="EO171" i="8" s="1"/>
  <c r="AP171" i="8" s="1"/>
  <c r="AT167" i="9" s="1"/>
  <c r="EM175" i="8"/>
  <c r="AN175" i="8" s="1"/>
  <c r="AR171" i="9" s="1"/>
  <c r="BF175" i="8"/>
  <c r="BJ171" i="9" s="1"/>
  <c r="DH185" i="8"/>
  <c r="AN50" i="8"/>
  <c r="AR46" i="9" s="1"/>
  <c r="BI79" i="8"/>
  <c r="BJ87" i="8"/>
  <c r="DE90" i="8"/>
  <c r="EM90" i="8" s="1"/>
  <c r="AN90" i="8" s="1"/>
  <c r="AR86" i="9" s="1"/>
  <c r="AX111" i="8"/>
  <c r="BB107" i="9" s="1"/>
  <c r="EI111" i="8"/>
  <c r="AG111" i="8" s="1"/>
  <c r="AK107" i="9" s="1"/>
  <c r="BK111" i="8"/>
  <c r="BO146" i="8"/>
  <c r="BB190" i="8"/>
  <c r="BF186" i="9" s="1"/>
  <c r="DF45" i="8"/>
  <c r="EN45" i="8" s="1"/>
  <c r="BJ119" i="8"/>
  <c r="EK119" i="8"/>
  <c r="AI119" i="8" s="1"/>
  <c r="AM115" i="9" s="1"/>
  <c r="BI129" i="8"/>
  <c r="EK129" i="8"/>
  <c r="AI129" i="8" s="1"/>
  <c r="AM125" i="9" s="1"/>
  <c r="BO140" i="8"/>
  <c r="AV162" i="8"/>
  <c r="AZ158" i="9" s="1"/>
  <c r="EI162" i="8"/>
  <c r="AG162" i="8" s="1"/>
  <c r="AK158" i="9" s="1"/>
  <c r="EW177" i="8"/>
  <c r="AX177" i="8" s="1"/>
  <c r="BB173" i="9" s="1"/>
  <c r="BN187" i="8"/>
  <c r="BD199" i="8"/>
  <c r="BH195" i="9" s="1"/>
  <c r="BC64" i="8"/>
  <c r="BG60" i="9" s="1"/>
  <c r="DF65" i="8"/>
  <c r="AW86" i="8"/>
  <c r="BA82" i="9" s="1"/>
  <c r="BB95" i="8"/>
  <c r="BF91" i="9" s="1"/>
  <c r="BO95" i="8"/>
  <c r="BA96" i="8"/>
  <c r="BE92" i="9" s="1"/>
  <c r="BI114" i="8"/>
  <c r="BC133" i="8"/>
  <c r="BG129" i="9" s="1"/>
  <c r="BK145" i="8"/>
  <c r="AN148" i="8"/>
  <c r="AR144" i="9" s="1"/>
  <c r="BB149" i="8"/>
  <c r="BF145" i="9" s="1"/>
  <c r="AM72" i="8"/>
  <c r="AQ68" i="9" s="1"/>
  <c r="DG78" i="8"/>
  <c r="EO78" i="8" s="1"/>
  <c r="AP78" i="8" s="1"/>
  <c r="AT74" i="9" s="1"/>
  <c r="DK96" i="8"/>
  <c r="ES96" i="8" s="1"/>
  <c r="AT96" i="8" s="1"/>
  <c r="AX92" i="9" s="1"/>
  <c r="EJ116" i="8"/>
  <c r="AH116" i="8" s="1"/>
  <c r="AL112" i="9" s="1"/>
  <c r="AU42" i="8"/>
  <c r="AY38" i="9" s="1"/>
  <c r="BI51" i="8"/>
  <c r="AP59" i="8"/>
  <c r="AT55" i="9" s="1"/>
  <c r="AY63" i="8"/>
  <c r="BC59" i="9" s="1"/>
  <c r="AV65" i="8"/>
  <c r="AZ61" i="9" s="1"/>
  <c r="BK89" i="8"/>
  <c r="BB90" i="8"/>
  <c r="BF86" i="9" s="1"/>
  <c r="BE93" i="8"/>
  <c r="BI89" i="9" s="1"/>
  <c r="BK102" i="8"/>
  <c r="FB118" i="8"/>
  <c r="BC118" i="8" s="1"/>
  <c r="BG114" i="9" s="1"/>
  <c r="EN125" i="8"/>
  <c r="BB45" i="8"/>
  <c r="BF41" i="9" s="1"/>
  <c r="BB51" i="8"/>
  <c r="BF47" i="9" s="1"/>
  <c r="BB52" i="8"/>
  <c r="BF48" i="9" s="1"/>
  <c r="AW59" i="8"/>
  <c r="BA55" i="9" s="1"/>
  <c r="BB59" i="8"/>
  <c r="BF55" i="9" s="1"/>
  <c r="BB61" i="8"/>
  <c r="BF57" i="9" s="1"/>
  <c r="FD70" i="8"/>
  <c r="BE70" i="8" s="1"/>
  <c r="BI66" i="9" s="1"/>
  <c r="AO75" i="8"/>
  <c r="AS71" i="9" s="1"/>
  <c r="BI77" i="8"/>
  <c r="EN78" i="8"/>
  <c r="AV85" i="8"/>
  <c r="AZ81" i="9" s="1"/>
  <c r="BC86" i="8"/>
  <c r="BG82" i="9" s="1"/>
  <c r="EN94" i="8"/>
  <c r="AX117" i="8"/>
  <c r="BB113" i="9" s="1"/>
  <c r="AN124" i="8"/>
  <c r="AR120" i="9" s="1"/>
  <c r="EN43" i="8"/>
  <c r="BK48" i="8"/>
  <c r="BK55" i="8"/>
  <c r="AY60" i="8"/>
  <c r="BC56" i="9" s="1"/>
  <c r="AU80" i="8"/>
  <c r="AY76" i="9" s="1"/>
  <c r="EM89" i="8"/>
  <c r="AN89" i="8" s="1"/>
  <c r="AR85" i="9" s="1"/>
  <c r="EN90" i="8"/>
  <c r="AO90" i="8" s="1"/>
  <c r="AS86" i="9" s="1"/>
  <c r="ER111" i="8"/>
  <c r="AZ126" i="8"/>
  <c r="BD122" i="9" s="1"/>
  <c r="AX161" i="8"/>
  <c r="BB157" i="9" s="1"/>
  <c r="BB62" i="8"/>
  <c r="BF58" i="9" s="1"/>
  <c r="AO82" i="8"/>
  <c r="AS78" i="9" s="1"/>
  <c r="AR110" i="8"/>
  <c r="AV106" i="9" s="1"/>
  <c r="BK110" i="8"/>
  <c r="EM129" i="8"/>
  <c r="AN129" i="8" s="1"/>
  <c r="AR125" i="9" s="1"/>
  <c r="BB166" i="8"/>
  <c r="BF162" i="9" s="1"/>
  <c r="EO182" i="8"/>
  <c r="AU46" i="8"/>
  <c r="AY42" i="9" s="1"/>
  <c r="AU49" i="8"/>
  <c r="AY45" i="9" s="1"/>
  <c r="DF53" i="8"/>
  <c r="EN53" i="8" s="1"/>
  <c r="AO53" i="8" s="1"/>
  <c r="AS49" i="9" s="1"/>
  <c r="BI73" i="8"/>
  <c r="DG83" i="8"/>
  <c r="BF85" i="8"/>
  <c r="BJ81" i="9" s="1"/>
  <c r="AW88" i="8"/>
  <c r="BA84" i="9" s="1"/>
  <c r="BC100" i="8"/>
  <c r="BG96" i="9" s="1"/>
  <c r="DE105" i="8"/>
  <c r="BB105" i="8"/>
  <c r="BF101" i="9" s="1"/>
  <c r="DE123" i="8"/>
  <c r="BK123" i="8"/>
  <c r="EK123" i="8"/>
  <c r="AI123" i="8" s="1"/>
  <c r="AM119" i="9" s="1"/>
  <c r="AV127" i="8"/>
  <c r="AZ123" i="9" s="1"/>
  <c r="EQ140" i="8"/>
  <c r="AR140" i="8" s="1"/>
  <c r="AV136" i="9" s="1"/>
  <c r="DG156" i="8"/>
  <c r="AV157" i="8"/>
  <c r="AZ153" i="9" s="1"/>
  <c r="DG173" i="8"/>
  <c r="BK173" i="8"/>
  <c r="DG190" i="8"/>
  <c r="EO190" i="8" s="1"/>
  <c r="AP190" i="8" s="1"/>
  <c r="AT186" i="9" s="1"/>
  <c r="EK53" i="8"/>
  <c r="AI53" i="8" s="1"/>
  <c r="AM49" i="9" s="1"/>
  <c r="AU61" i="8"/>
  <c r="AY57" i="9" s="1"/>
  <c r="AM67" i="8"/>
  <c r="AQ63" i="9" s="1"/>
  <c r="EI83" i="8"/>
  <c r="AG83" i="8" s="1"/>
  <c r="AK79" i="9" s="1"/>
  <c r="EI114" i="8"/>
  <c r="AG114" i="8" s="1"/>
  <c r="AK110" i="9" s="1"/>
  <c r="DE44" i="8"/>
  <c r="EM44" i="8" s="1"/>
  <c r="AP64" i="8"/>
  <c r="AT60" i="9" s="1"/>
  <c r="BC68" i="8"/>
  <c r="BG64" i="9" s="1"/>
  <c r="DF69" i="8"/>
  <c r="AM69" i="8"/>
  <c r="AQ65" i="9" s="1"/>
  <c r="EI87" i="8"/>
  <c r="AG87" i="8" s="1"/>
  <c r="AK83" i="9" s="1"/>
  <c r="DM91" i="8"/>
  <c r="EU91" i="8" s="1"/>
  <c r="BB104" i="8"/>
  <c r="BF100" i="9" s="1"/>
  <c r="DG114" i="8"/>
  <c r="BC122" i="8"/>
  <c r="BG118" i="9" s="1"/>
  <c r="BC123" i="8"/>
  <c r="BG119" i="9" s="1"/>
  <c r="AO140" i="8"/>
  <c r="AS136" i="9" s="1"/>
  <c r="AR151" i="8"/>
  <c r="AV147" i="9" s="1"/>
  <c r="AP163" i="8"/>
  <c r="AT159" i="9" s="1"/>
  <c r="EK168" i="8"/>
  <c r="AI168" i="8" s="1"/>
  <c r="AM164" i="9" s="1"/>
  <c r="DL170" i="8"/>
  <c r="DE181" i="8"/>
  <c r="DL186" i="8"/>
  <c r="ET186" i="8" s="1"/>
  <c r="BD189" i="8"/>
  <c r="BH185" i="9" s="1"/>
  <c r="BE192" i="8"/>
  <c r="BI188" i="9" s="1"/>
  <c r="AP193" i="8"/>
  <c r="AT189" i="9" s="1"/>
  <c r="EP198" i="8"/>
  <c r="V18" i="2"/>
  <c r="O8" i="1"/>
  <c r="AN53" i="8"/>
  <c r="AR49" i="9" s="1"/>
  <c r="DF100" i="8"/>
  <c r="EN100" i="8" s="1"/>
  <c r="AO100" i="8" s="1"/>
  <c r="AS96" i="9" s="1"/>
  <c r="EI166" i="8"/>
  <c r="AG166" i="8" s="1"/>
  <c r="AK162" i="9" s="1"/>
  <c r="EI180" i="8"/>
  <c r="AG180" i="8" s="1"/>
  <c r="AK176" i="9" s="1"/>
  <c r="AV169" i="8"/>
  <c r="AZ165" i="9" s="1"/>
  <c r="EJ91" i="8"/>
  <c r="AH91" i="8" s="1"/>
  <c r="AL87" i="9" s="1"/>
  <c r="AM70" i="8"/>
  <c r="AQ66" i="9" s="1"/>
  <c r="AU122" i="8"/>
  <c r="AY118" i="9" s="1"/>
  <c r="EK108" i="8"/>
  <c r="AI108" i="8" s="1"/>
  <c r="AM104" i="9" s="1"/>
  <c r="EI99" i="8"/>
  <c r="AG99" i="8" s="1"/>
  <c r="AK95" i="9" s="1"/>
  <c r="AU81" i="8"/>
  <c r="AY77" i="9" s="1"/>
  <c r="EK81" i="8"/>
  <c r="AI81" i="8" s="1"/>
  <c r="FZ13" i="8"/>
  <c r="AM182" i="8"/>
  <c r="AQ178" i="9" s="1"/>
  <c r="EI155" i="8"/>
  <c r="AG155" i="8" s="1"/>
  <c r="AK151" i="9" s="1"/>
  <c r="BC116" i="8"/>
  <c r="BG112" i="9" s="1"/>
  <c r="EI51" i="8"/>
  <c r="AG51" i="8" s="1"/>
  <c r="BG13" i="8"/>
  <c r="GN17" i="8"/>
  <c r="AU37" i="8"/>
  <c r="AY33" i="9" s="1"/>
  <c r="DF38" i="8"/>
  <c r="EN38" i="8" s="1"/>
  <c r="AV40" i="8"/>
  <c r="AZ36" i="9" s="1"/>
  <c r="AU41" i="8"/>
  <c r="AY37" i="9" s="1"/>
  <c r="DE47" i="8"/>
  <c r="EM47" i="8" s="1"/>
  <c r="AN47" i="8" s="1"/>
  <c r="AR43" i="9" s="1"/>
  <c r="AM48" i="8"/>
  <c r="AQ44" i="9" s="1"/>
  <c r="AV54" i="8"/>
  <c r="AZ50" i="9" s="1"/>
  <c r="DE77" i="8"/>
  <c r="EM77" i="8" s="1"/>
  <c r="AM77" i="8"/>
  <c r="AQ73" i="9" s="1"/>
  <c r="EI77" i="8"/>
  <c r="AG77" i="8" s="1"/>
  <c r="AK73" i="9" s="1"/>
  <c r="AU82" i="8"/>
  <c r="AY78" i="9" s="1"/>
  <c r="AU84" i="8"/>
  <c r="AY80" i="9" s="1"/>
  <c r="BE84" i="8"/>
  <c r="BI80" i="9" s="1"/>
  <c r="DK95" i="8"/>
  <c r="ES95" i="8" s="1"/>
  <c r="AT95" i="8" s="1"/>
  <c r="AX91" i="9" s="1"/>
  <c r="BB96" i="8"/>
  <c r="BF92" i="9" s="1"/>
  <c r="DE106" i="8"/>
  <c r="AM108" i="8"/>
  <c r="AQ104" i="9" s="1"/>
  <c r="BI115" i="8"/>
  <c r="AU118" i="8"/>
  <c r="AY114" i="9" s="1"/>
  <c r="BB126" i="8"/>
  <c r="BF122" i="9" s="1"/>
  <c r="DP131" i="8"/>
  <c r="AV132" i="8"/>
  <c r="AZ128" i="9" s="1"/>
  <c r="DH138" i="8"/>
  <c r="EP138" i="8" s="1"/>
  <c r="BE139" i="8"/>
  <c r="BI135" i="9" s="1"/>
  <c r="AU144" i="8"/>
  <c r="AY140" i="9" s="1"/>
  <c r="DF153" i="8"/>
  <c r="EK153" i="8"/>
  <c r="AI153" i="8" s="1"/>
  <c r="AM149" i="9" s="1"/>
  <c r="EJ53" i="8"/>
  <c r="AH53" i="8" s="1"/>
  <c r="BC53" i="8"/>
  <c r="BG49" i="9" s="1"/>
  <c r="BH13" i="8"/>
  <c r="GM13" i="8"/>
  <c r="GM17" i="8"/>
  <c r="BH17" i="8"/>
  <c r="BL19" i="8"/>
  <c r="DE37" i="8"/>
  <c r="EM37" i="8" s="1"/>
  <c r="AN37" i="8" s="1"/>
  <c r="AR33" i="9" s="1"/>
  <c r="AW47" i="8"/>
  <c r="BA43" i="9" s="1"/>
  <c r="DF54" i="8"/>
  <c r="BJ64" i="8"/>
  <c r="BI65" i="8"/>
  <c r="EJ67" i="8"/>
  <c r="AH67" i="8" s="1"/>
  <c r="BI68" i="8"/>
  <c r="AU69" i="8"/>
  <c r="AY65" i="9" s="1"/>
  <c r="EI69" i="8"/>
  <c r="AG69" i="8" s="1"/>
  <c r="AK65" i="9" s="1"/>
  <c r="DG88" i="8"/>
  <c r="EO88" i="8" s="1"/>
  <c r="BC94" i="8"/>
  <c r="BG90" i="9" s="1"/>
  <c r="AQ96" i="8"/>
  <c r="AU92" i="9" s="1"/>
  <c r="AW97" i="8"/>
  <c r="BA93" i="9" s="1"/>
  <c r="EI97" i="8"/>
  <c r="AG97" i="8" s="1"/>
  <c r="AK93" i="9" s="1"/>
  <c r="DF99" i="8"/>
  <c r="AM99" i="8"/>
  <c r="AQ95" i="9" s="1"/>
  <c r="AV100" i="8"/>
  <c r="AZ96" i="9" s="1"/>
  <c r="AV105" i="8"/>
  <c r="AZ101" i="9" s="1"/>
  <c r="AW107" i="8"/>
  <c r="BA103" i="9" s="1"/>
  <c r="BK124" i="8"/>
  <c r="EK124" i="8"/>
  <c r="AI124" i="8" s="1"/>
  <c r="AM120" i="9" s="1"/>
  <c r="DH126" i="8"/>
  <c r="EP126" i="8" s="1"/>
  <c r="BI132" i="8"/>
  <c r="EK132" i="8"/>
  <c r="AI132" i="8" s="1"/>
  <c r="AM128" i="9" s="1"/>
  <c r="EF142" i="8"/>
  <c r="BJ143" i="8"/>
  <c r="BB173" i="8"/>
  <c r="BF169" i="9" s="1"/>
  <c r="EJ173" i="8"/>
  <c r="AH173" i="8" s="1"/>
  <c r="BE181" i="8"/>
  <c r="BI177" i="9" s="1"/>
  <c r="BL181" i="8"/>
  <c r="EK181" i="8"/>
  <c r="AI181" i="8" s="1"/>
  <c r="AM177" i="9" s="1"/>
  <c r="AO183" i="8"/>
  <c r="AS179" i="9" s="1"/>
  <c r="BC203" i="8"/>
  <c r="BG199" i="9" s="1"/>
  <c r="AN99" i="8"/>
  <c r="AR95" i="9" s="1"/>
  <c r="AM71" i="8"/>
  <c r="AQ67" i="9" s="1"/>
  <c r="BC69" i="8"/>
  <c r="BG65" i="9" s="1"/>
  <c r="AM64" i="8"/>
  <c r="AQ60" i="9" s="1"/>
  <c r="FZ8" i="8"/>
  <c r="GA19" i="8"/>
  <c r="AV19" i="8"/>
  <c r="AZ15" i="9" s="1"/>
  <c r="BI54" i="8"/>
  <c r="EK54" i="8"/>
  <c r="AI54" i="8" s="1"/>
  <c r="AM50" i="9" s="1"/>
  <c r="BI61" i="8"/>
  <c r="BJ67" i="8"/>
  <c r="EK67" i="8"/>
  <c r="AI67" i="8" s="1"/>
  <c r="AM63" i="9" s="1"/>
  <c r="EJ78" i="8"/>
  <c r="AH78" i="8" s="1"/>
  <c r="EI79" i="8"/>
  <c r="AG79" i="8" s="1"/>
  <c r="AK75" i="9" s="1"/>
  <c r="BB88" i="8"/>
  <c r="BF84" i="9" s="1"/>
  <c r="BK90" i="8"/>
  <c r="EK96" i="8"/>
  <c r="AI96" i="8" s="1"/>
  <c r="AM92" i="9" s="1"/>
  <c r="BJ97" i="8"/>
  <c r="EK97" i="8"/>
  <c r="AI97" i="8" s="1"/>
  <c r="AM93" i="9" s="1"/>
  <c r="AV109" i="8"/>
  <c r="AZ105" i="9" s="1"/>
  <c r="BB113" i="8"/>
  <c r="BF109" i="9" s="1"/>
  <c r="AW116" i="8"/>
  <c r="BA112" i="9" s="1"/>
  <c r="AU124" i="8"/>
  <c r="AY120" i="9" s="1"/>
  <c r="EP131" i="8"/>
  <c r="EP144" i="8"/>
  <c r="AV153" i="8"/>
  <c r="AZ149" i="9" s="1"/>
  <c r="BJ156" i="8"/>
  <c r="EK156" i="8"/>
  <c r="AI156" i="8" s="1"/>
  <c r="AM152" i="9" s="1"/>
  <c r="BJ159" i="8"/>
  <c r="EK159" i="8"/>
  <c r="AI159" i="8" s="1"/>
  <c r="AN166" i="8"/>
  <c r="AR162" i="9" s="1"/>
  <c r="EQ168" i="8"/>
  <c r="AR168" i="8" s="1"/>
  <c r="AV164" i="9" s="1"/>
  <c r="AU168" i="8"/>
  <c r="AY164" i="9" s="1"/>
  <c r="EA178" i="8"/>
  <c r="FI178" i="8" s="1"/>
  <c r="BJ178" i="8" s="1"/>
  <c r="AW183" i="8"/>
  <c r="BA179" i="9" s="1"/>
  <c r="DI192" i="8"/>
  <c r="EQ192" i="8" s="1"/>
  <c r="DV197" i="8"/>
  <c r="FD197" i="8" s="1"/>
  <c r="AM197" i="8"/>
  <c r="AQ193" i="9" s="1"/>
  <c r="DL199" i="8"/>
  <c r="ET199" i="8" s="1"/>
  <c r="AV200" i="8"/>
  <c r="AZ196" i="9" s="1"/>
  <c r="EI200" i="8"/>
  <c r="AG200" i="8" s="1"/>
  <c r="AK196" i="9" s="1"/>
  <c r="BJ201" i="8"/>
  <c r="DI205" i="8"/>
  <c r="CY85" i="8"/>
  <c r="FU11" i="8"/>
  <c r="EI73" i="8"/>
  <c r="AG73" i="8" s="1"/>
  <c r="AZ158" i="8"/>
  <c r="BD154" i="9" s="1"/>
  <c r="AT13" i="8"/>
  <c r="AX9" i="9" s="1"/>
  <c r="DG120" i="8"/>
  <c r="EO120" i="8" s="1"/>
  <c r="AM85" i="8"/>
  <c r="AQ81" i="9" s="1"/>
  <c r="EJ170" i="8"/>
  <c r="AH170" i="8" s="1"/>
  <c r="AL166" i="9" s="1"/>
  <c r="AM152" i="8"/>
  <c r="AQ148" i="9" s="1"/>
  <c r="EI95" i="8"/>
  <c r="AG95" i="8" s="1"/>
  <c r="AK91" i="9" s="1"/>
  <c r="AU94" i="8"/>
  <c r="AY90" i="9" s="1"/>
  <c r="BB78" i="8"/>
  <c r="BF74" i="9" s="1"/>
  <c r="BB55" i="8"/>
  <c r="BF51" i="9" s="1"/>
  <c r="GB13" i="8"/>
  <c r="AU48" i="8"/>
  <c r="AY44" i="9" s="1"/>
  <c r="AM112" i="8"/>
  <c r="AQ108" i="9" s="1"/>
  <c r="EK88" i="8"/>
  <c r="AI88" i="8" s="1"/>
  <c r="AM84" i="9" s="1"/>
  <c r="EK72" i="8"/>
  <c r="AI72" i="8" s="1"/>
  <c r="AM68" i="9" s="1"/>
  <c r="BB58" i="8"/>
  <c r="BF54" i="9" s="1"/>
  <c r="FW10" i="8"/>
  <c r="AM155" i="8"/>
  <c r="AQ151" i="9" s="1"/>
  <c r="EI74" i="8"/>
  <c r="AG74" i="8" s="1"/>
  <c r="EI108" i="8"/>
  <c r="GT9" i="8"/>
  <c r="BO9" i="8"/>
  <c r="GN13" i="8"/>
  <c r="AW17" i="8"/>
  <c r="BA13" i="9" s="1"/>
  <c r="GB17" i="8"/>
  <c r="EM34" i="8"/>
  <c r="AN34" i="8" s="1"/>
  <c r="AR30" i="9" s="1"/>
  <c r="DE56" i="8"/>
  <c r="EM56" i="8" s="1"/>
  <c r="AM56" i="8"/>
  <c r="AQ52" i="9" s="1"/>
  <c r="AU56" i="8"/>
  <c r="AY52" i="9" s="1"/>
  <c r="DF57" i="8"/>
  <c r="EN57" i="8" s="1"/>
  <c r="AO57" i="8" s="1"/>
  <c r="AS53" i="9" s="1"/>
  <c r="BB63" i="8"/>
  <c r="BF59" i="9" s="1"/>
  <c r="AU64" i="8"/>
  <c r="AY60" i="9" s="1"/>
  <c r="BB70" i="8"/>
  <c r="BF66" i="9" s="1"/>
  <c r="BB74" i="8"/>
  <c r="BF70" i="9" s="1"/>
  <c r="DE76" i="8"/>
  <c r="AU76" i="8"/>
  <c r="AY72" i="9" s="1"/>
  <c r="BC76" i="8"/>
  <c r="BG72" i="9" s="1"/>
  <c r="EJ76" i="8"/>
  <c r="AH76" i="8" s="1"/>
  <c r="AL72" i="9" s="1"/>
  <c r="DE79" i="8"/>
  <c r="EM79" i="8" s="1"/>
  <c r="AN79" i="8" s="1"/>
  <c r="AR75" i="9" s="1"/>
  <c r="EM80" i="8"/>
  <c r="AN80" i="8" s="1"/>
  <c r="AR76" i="9" s="1"/>
  <c r="EJ89" i="8"/>
  <c r="AH89" i="8" s="1"/>
  <c r="BL92" i="8"/>
  <c r="AX98" i="8"/>
  <c r="BB94" i="9" s="1"/>
  <c r="BI100" i="8"/>
  <c r="EK100" i="8"/>
  <c r="AI100" i="8" s="1"/>
  <c r="AM96" i="9" s="1"/>
  <c r="BB101" i="8"/>
  <c r="BF97" i="9" s="1"/>
  <c r="EJ109" i="8"/>
  <c r="AH109" i="8" s="1"/>
  <c r="AL105" i="9" s="1"/>
  <c r="DK110" i="8"/>
  <c r="ES110" i="8" s="1"/>
  <c r="AT110" i="8" s="1"/>
  <c r="AX106" i="9" s="1"/>
  <c r="BB110" i="8"/>
  <c r="BF106" i="9" s="1"/>
  <c r="BB112" i="8"/>
  <c r="BF108" i="9" s="1"/>
  <c r="EJ112" i="8"/>
  <c r="AH112" i="8" s="1"/>
  <c r="AV113" i="8"/>
  <c r="AZ109" i="9" s="1"/>
  <c r="EI113" i="8"/>
  <c r="AG113" i="8" s="1"/>
  <c r="AK109" i="9" s="1"/>
  <c r="EN117" i="8"/>
  <c r="AO117" i="8" s="1"/>
  <c r="AS113" i="9" s="1"/>
  <c r="BJ117" i="8"/>
  <c r="EK117" i="8"/>
  <c r="AI117" i="8" s="1"/>
  <c r="AM113" i="9" s="1"/>
  <c r="EJ120" i="8"/>
  <c r="AH120" i="8" s="1"/>
  <c r="DK122" i="8"/>
  <c r="ES122" i="8" s="1"/>
  <c r="BC124" i="8"/>
  <c r="BG120" i="9" s="1"/>
  <c r="BD125" i="8"/>
  <c r="BH121" i="9" s="1"/>
  <c r="BG127" i="8"/>
  <c r="EJ127" i="8"/>
  <c r="DG128" i="8"/>
  <c r="EO128" i="8" s="1"/>
  <c r="EI128" i="8"/>
  <c r="AG128" i="8" s="1"/>
  <c r="BI128" i="8"/>
  <c r="DF130" i="8"/>
  <c r="EN130" i="8" s="1"/>
  <c r="AO130" i="8" s="1"/>
  <c r="AS126" i="9" s="1"/>
  <c r="AV130" i="8"/>
  <c r="AZ126" i="9" s="1"/>
  <c r="EI130" i="8"/>
  <c r="AG130" i="8" s="1"/>
  <c r="BC130" i="8"/>
  <c r="BG126" i="9" s="1"/>
  <c r="BK135" i="8"/>
  <c r="BO137" i="8"/>
  <c r="EK137" i="8"/>
  <c r="AI137" i="8" s="1"/>
  <c r="AP138" i="8"/>
  <c r="AT134" i="9" s="1"/>
  <c r="BJ144" i="8"/>
  <c r="DL148" i="8"/>
  <c r="ET148" i="8" s="1"/>
  <c r="AW156" i="8"/>
  <c r="BA152" i="9" s="1"/>
  <c r="AJ20" i="11"/>
  <c r="Q223" i="3"/>
  <c r="U195" i="3"/>
  <c r="Q335" i="3"/>
  <c r="U155" i="3"/>
  <c r="U235" i="3"/>
  <c r="U159" i="3"/>
  <c r="Q243" i="3"/>
  <c r="U291" i="3"/>
  <c r="Q379" i="3"/>
  <c r="Q456" i="3"/>
  <c r="Q396" i="3"/>
  <c r="U372" i="3"/>
  <c r="U304" i="3"/>
  <c r="U344" i="3"/>
  <c r="Q395" i="3"/>
  <c r="Q363" i="3"/>
  <c r="Q411" i="3"/>
  <c r="Q299" i="3"/>
  <c r="Q295" i="3"/>
  <c r="U431" i="3"/>
  <c r="Q375" i="3"/>
  <c r="Q371" i="3"/>
  <c r="U499" i="3"/>
  <c r="U119" i="3"/>
  <c r="Q211" i="3"/>
  <c r="Q227" i="3"/>
  <c r="Q387" i="3"/>
  <c r="U163" i="3"/>
  <c r="U175" i="3"/>
  <c r="Q351" i="3"/>
  <c r="Q347" i="3"/>
  <c r="U143" i="3"/>
  <c r="Q543" i="3"/>
  <c r="U443" i="3"/>
  <c r="U455" i="3"/>
  <c r="Q343" i="3"/>
  <c r="Q355" i="3"/>
  <c r="Q429" i="3"/>
  <c r="Q301" i="3"/>
  <c r="Q409" i="3"/>
  <c r="U512" i="3"/>
  <c r="Q265" i="3"/>
  <c r="Q281" i="3"/>
  <c r="Q511" i="3"/>
  <c r="Q463" i="3"/>
  <c r="Q467" i="3"/>
  <c r="Q399" i="3"/>
  <c r="Q423" i="3"/>
  <c r="Q604" i="3"/>
  <c r="Q540" i="3"/>
  <c r="Q221" i="3"/>
  <c r="U244" i="3"/>
  <c r="U308" i="3"/>
  <c r="U236" i="3"/>
  <c r="U300" i="3"/>
  <c r="U224" i="3"/>
  <c r="U336" i="3"/>
  <c r="U352" i="3"/>
  <c r="U288" i="3"/>
  <c r="U312" i="3"/>
  <c r="U516" i="3"/>
  <c r="Q403" i="3"/>
  <c r="Q359" i="3"/>
  <c r="Q575" i="3"/>
  <c r="BM12" i="8"/>
  <c r="Y111" i="2"/>
  <c r="AU11" i="8"/>
  <c r="AY7" i="9" s="1"/>
  <c r="Z39" i="11"/>
  <c r="AB39" i="11" s="1"/>
  <c r="AA39" i="11"/>
  <c r="Y115" i="2"/>
  <c r="EI53" i="8"/>
  <c r="AG53" i="8" s="1"/>
  <c r="AK49" i="9" s="1"/>
  <c r="AW53" i="8"/>
  <c r="BA49" i="9" s="1"/>
  <c r="FU8" i="8"/>
  <c r="AP8" i="8"/>
  <c r="AT4" i="9" s="1"/>
  <c r="GA8" i="8"/>
  <c r="AV8" i="8"/>
  <c r="AZ4" i="9" s="1"/>
  <c r="BK8" i="8"/>
  <c r="GP8" i="8"/>
  <c r="GS8" i="8"/>
  <c r="BE10" i="8"/>
  <c r="BI6" i="9" s="1"/>
  <c r="GJ10" i="8"/>
  <c r="AT10" i="8"/>
  <c r="AX6" i="9" s="1"/>
  <c r="FY10" i="8"/>
  <c r="EJ10" i="8"/>
  <c r="AH10" i="8" s="1"/>
  <c r="AL6" i="9" s="1"/>
  <c r="GG10" i="8"/>
  <c r="BL10" i="8"/>
  <c r="GQ10" i="8"/>
  <c r="FV12" i="8"/>
  <c r="AQ12" i="8"/>
  <c r="AU8" i="9" s="1"/>
  <c r="AX12" i="8"/>
  <c r="BB8" i="9" s="1"/>
  <c r="GC12" i="8"/>
  <c r="FV13" i="8"/>
  <c r="AQ13" i="8"/>
  <c r="AU9" i="9" s="1"/>
  <c r="GD13" i="8"/>
  <c r="AY13" i="8"/>
  <c r="BC9" i="9" s="1"/>
  <c r="GF13" i="8"/>
  <c r="BA13" i="8"/>
  <c r="BE9" i="9" s="1"/>
  <c r="BE13" i="8"/>
  <c r="BI9" i="9" s="1"/>
  <c r="GJ13" i="8"/>
  <c r="GI17" i="8"/>
  <c r="BD17" i="8"/>
  <c r="BH13" i="9" s="1"/>
  <c r="AS19" i="8"/>
  <c r="AW15" i="9" s="1"/>
  <c r="BO19" i="8"/>
  <c r="BD21" i="8"/>
  <c r="BH17" i="9" s="1"/>
  <c r="FZ10" i="8"/>
  <c r="Y91" i="2"/>
  <c r="Y107" i="2"/>
  <c r="Y93" i="2"/>
  <c r="BB8" i="8"/>
  <c r="BF4" i="9" s="1"/>
  <c r="GG8" i="8"/>
  <c r="BG8" i="8"/>
  <c r="GN8" i="8"/>
  <c r="BI8" i="8"/>
  <c r="GL10" i="8"/>
  <c r="BG10" i="8"/>
  <c r="GC10" i="8"/>
  <c r="FX10" i="8"/>
  <c r="AS10" i="8"/>
  <c r="AW6" i="9" s="1"/>
  <c r="GA10" i="8"/>
  <c r="AV10" i="8"/>
  <c r="AZ6" i="9" s="1"/>
  <c r="BL12" i="8"/>
  <c r="GQ12" i="8"/>
  <c r="GK13" i="8"/>
  <c r="BF19" i="8"/>
  <c r="BJ15" i="9" s="1"/>
  <c r="EP21" i="8"/>
  <c r="AQ21" i="8" s="1"/>
  <c r="AU17" i="9" s="1"/>
  <c r="Y125" i="2"/>
  <c r="AP6" i="8"/>
  <c r="BX6" i="8" s="1"/>
  <c r="DG6" i="8" s="1"/>
  <c r="EO6" i="8" s="1"/>
  <c r="FU6" i="8" s="1"/>
  <c r="Y99" i="2"/>
  <c r="X140" i="11"/>
  <c r="AA140" i="11" s="1"/>
  <c r="GT8" i="8"/>
  <c r="BO8" i="8"/>
  <c r="FU10" i="8"/>
  <c r="AP10" i="8"/>
  <c r="AT6" i="9" s="1"/>
  <c r="AQ17" i="8"/>
  <c r="AU13" i="9" s="1"/>
  <c r="FV17" i="8"/>
  <c r="FY18" i="8"/>
  <c r="AQ19" i="8"/>
  <c r="AU15" i="9" s="1"/>
  <c r="AU20" i="8"/>
  <c r="AY16" i="9" s="1"/>
  <c r="AN22" i="8"/>
  <c r="AR18" i="9" s="1"/>
  <c r="BI13" i="8"/>
  <c r="Y124" i="2"/>
  <c r="AC126" i="11"/>
  <c r="BA9" i="8"/>
  <c r="BE5" i="9" s="1"/>
  <c r="Z95" i="11"/>
  <c r="Y89" i="2"/>
  <c r="AX8" i="8"/>
  <c r="BB4" i="9" s="1"/>
  <c r="GC8" i="8"/>
  <c r="GK8" i="8"/>
  <c r="BF8" i="8"/>
  <c r="BJ4" i="9" s="1"/>
  <c r="GM8" i="8"/>
  <c r="BH8" i="8"/>
  <c r="GM10" i="8"/>
  <c r="BH10" i="8"/>
  <c r="BJ10" i="8"/>
  <c r="GO10" i="8"/>
  <c r="EK10" i="8"/>
  <c r="AI10" i="8" s="1"/>
  <c r="AM6" i="9" s="1"/>
  <c r="GK12" i="8"/>
  <c r="BF12" i="8"/>
  <c r="BJ8" i="9" s="1"/>
  <c r="AP16" i="8"/>
  <c r="AT12" i="9" s="1"/>
  <c r="FU17" i="8"/>
  <c r="AP17" i="8"/>
  <c r="AT13" i="9" s="1"/>
  <c r="BB19" i="8"/>
  <c r="BF15" i="9" s="1"/>
  <c r="Z51" i="11"/>
  <c r="Q130" i="11"/>
  <c r="P142" i="11"/>
  <c r="EM39" i="8"/>
  <c r="AN39" i="8" s="1"/>
  <c r="AR35" i="9" s="1"/>
  <c r="EN41" i="8"/>
  <c r="AO41" i="8" s="1"/>
  <c r="AS37" i="9" s="1"/>
  <c r="Q142" i="11"/>
  <c r="L22" i="11"/>
  <c r="X22" i="11" s="1"/>
  <c r="Z22" i="11" s="1"/>
  <c r="AJ109" i="11"/>
  <c r="AG109" i="11"/>
  <c r="K83" i="11"/>
  <c r="Y98" i="11"/>
  <c r="AA98" i="11" s="1"/>
  <c r="Y60" i="11"/>
  <c r="K126" i="11"/>
  <c r="L122" i="11"/>
  <c r="L113" i="11"/>
  <c r="X113" i="11" s="1"/>
  <c r="L97" i="11"/>
  <c r="X97" i="11" s="1"/>
  <c r="Z97" i="11" s="1"/>
  <c r="AB97" i="11" s="1"/>
  <c r="AI59" i="11"/>
  <c r="AJ59" i="11"/>
  <c r="L40" i="11"/>
  <c r="AG10" i="11"/>
  <c r="C10" i="11" s="1"/>
  <c r="AI10" i="11"/>
  <c r="AH10" i="11"/>
  <c r="AJ10" i="11"/>
  <c r="V55" i="2"/>
  <c r="W55" i="2" s="1"/>
  <c r="Y83" i="11"/>
  <c r="Y59" i="11"/>
  <c r="K114" i="11"/>
  <c r="AH111" i="11"/>
  <c r="AJ111" i="11"/>
  <c r="AI106" i="11"/>
  <c r="AG106" i="11"/>
  <c r="AG82" i="11"/>
  <c r="AJ82" i="11"/>
  <c r="AJ74" i="11"/>
  <c r="AL74" i="11"/>
  <c r="AI73" i="11"/>
  <c r="C73" i="11" s="1"/>
  <c r="AJ73" i="11"/>
  <c r="AG73" i="11"/>
  <c r="AK73" i="11"/>
  <c r="K53" i="11"/>
  <c r="AL15" i="11"/>
  <c r="AI15" i="11"/>
  <c r="AH15" i="11"/>
  <c r="Y75" i="11"/>
  <c r="AA75" i="11" s="1"/>
  <c r="Y61" i="11"/>
  <c r="K123" i="11"/>
  <c r="K121" i="11"/>
  <c r="L121" i="11"/>
  <c r="X121" i="11" s="1"/>
  <c r="AI112" i="11"/>
  <c r="C112" i="11" s="1"/>
  <c r="AL112" i="11"/>
  <c r="L107" i="11"/>
  <c r="K107" i="11"/>
  <c r="L79" i="11"/>
  <c r="X79" i="11" s="1"/>
  <c r="K79" i="11"/>
  <c r="AL48" i="11"/>
  <c r="AI48" i="11"/>
  <c r="AG22" i="11"/>
  <c r="C22" i="11" s="1"/>
  <c r="AL22" i="11"/>
  <c r="AK116" i="11"/>
  <c r="AG116" i="11"/>
  <c r="K98" i="11"/>
  <c r="AI97" i="11"/>
  <c r="AI94" i="11"/>
  <c r="AG78" i="11"/>
  <c r="AG66" i="11"/>
  <c r="AH57" i="11"/>
  <c r="AI39" i="11"/>
  <c r="AL37" i="11"/>
  <c r="AG37" i="11"/>
  <c r="V31" i="2"/>
  <c r="W31" i="2" s="1"/>
  <c r="X31" i="2" s="1"/>
  <c r="AJ14" i="11"/>
  <c r="C14" i="11" s="1"/>
  <c r="V21" i="2"/>
  <c r="V10" i="2"/>
  <c r="L82" i="11"/>
  <c r="AK97" i="11"/>
  <c r="AK76" i="11"/>
  <c r="C76" i="11"/>
  <c r="AL66" i="11"/>
  <c r="AG65" i="11"/>
  <c r="AK65" i="11"/>
  <c r="AK61" i="11"/>
  <c r="C61" i="11"/>
  <c r="AL57" i="11"/>
  <c r="C57" i="11" s="1"/>
  <c r="AJ37" i="11"/>
  <c r="AI12" i="11"/>
  <c r="C12" i="11" s="1"/>
  <c r="O12" i="11" s="1"/>
  <c r="G20" i="11"/>
  <c r="V9" i="2"/>
  <c r="V14" i="2"/>
  <c r="AZ193" i="8"/>
  <c r="BD189" i="9" s="1"/>
  <c r="CY58" i="8"/>
  <c r="AT17" i="8"/>
  <c r="AX13" i="9" s="1"/>
  <c r="EM113" i="8"/>
  <c r="AN113" i="8" s="1"/>
  <c r="AR109" i="9" s="1"/>
  <c r="AN150" i="8"/>
  <c r="AR146" i="9" s="1"/>
  <c r="AO45" i="8"/>
  <c r="AS41" i="9" s="1"/>
  <c r="AQ149" i="8"/>
  <c r="AU145" i="9" s="1"/>
  <c r="CY137" i="8"/>
  <c r="AN58" i="8"/>
  <c r="AR54" i="9" s="1"/>
  <c r="AP137" i="8"/>
  <c r="AT133" i="9"/>
  <c r="CY91" i="8"/>
  <c r="ET146" i="8"/>
  <c r="EP185" i="8"/>
  <c r="AG108" i="8"/>
  <c r="AK104" i="9" s="1"/>
  <c r="EQ205" i="8"/>
  <c r="AR205" i="8" s="1"/>
  <c r="AV201" i="9" s="1"/>
  <c r="AQ198" i="8"/>
  <c r="AU194" i="9" s="1"/>
  <c r="AO125" i="8"/>
  <c r="AS121" i="9" s="1"/>
  <c r="EM76" i="8"/>
  <c r="AN76" i="8" s="1"/>
  <c r="AR72" i="9" s="1"/>
  <c r="D20" i="11"/>
  <c r="E20" i="11"/>
  <c r="H20" i="11"/>
  <c r="CM16" i="8"/>
  <c r="DV16" i="8" s="1"/>
  <c r="FD16" i="8" s="1"/>
  <c r="CW16" i="8"/>
  <c r="EF16" i="8" s="1"/>
  <c r="FN16" i="8" s="1"/>
  <c r="CP14" i="8"/>
  <c r="DY14" i="8" s="1"/>
  <c r="FG14" i="8" s="1"/>
  <c r="BW14" i="8"/>
  <c r="DF14" i="8" s="1"/>
  <c r="BZ16" i="8"/>
  <c r="DI16" i="8" s="1"/>
  <c r="EQ16" i="8" s="1"/>
  <c r="CH16" i="8"/>
  <c r="DQ16" i="8" s="1"/>
  <c r="EY16" i="8" s="1"/>
  <c r="CA14" i="8"/>
  <c r="DJ14" i="8" s="1"/>
  <c r="ER14" i="8" s="1"/>
  <c r="CO14" i="8"/>
  <c r="DX14" i="8" s="1"/>
  <c r="FF14" i="8" s="1"/>
  <c r="CD14" i="8"/>
  <c r="DM14" i="8" s="1"/>
  <c r="EU14" i="8" s="1"/>
  <c r="CE14" i="8"/>
  <c r="DN14" i="8" s="1"/>
  <c r="EV14" i="8" s="1"/>
  <c r="BX14" i="8"/>
  <c r="DG14" i="8" s="1"/>
  <c r="EO14" i="8" s="1"/>
  <c r="CC14" i="8"/>
  <c r="DL14" i="8" s="1"/>
  <c r="ET14" i="8" s="1"/>
  <c r="CG14" i="8"/>
  <c r="DP14" i="8" s="1"/>
  <c r="EX14" i="8" s="1"/>
  <c r="CK14" i="8"/>
  <c r="DT14" i="8" s="1"/>
  <c r="FB14" i="8" s="1"/>
  <c r="CQ14" i="8"/>
  <c r="DZ14" i="8" s="1"/>
  <c r="FH14" i="8" s="1"/>
  <c r="CT14" i="8"/>
  <c r="EC14" i="8" s="1"/>
  <c r="FK14" i="8" s="1"/>
  <c r="I20" i="11"/>
  <c r="CV16" i="8"/>
  <c r="EE16" i="8" s="1"/>
  <c r="FM16" i="8" s="1"/>
  <c r="J20" i="11"/>
  <c r="N20" i="11" s="1"/>
  <c r="W18" i="2"/>
  <c r="X18" i="2" s="1"/>
  <c r="CJ14" i="8"/>
  <c r="DS14" i="8" s="1"/>
  <c r="FA14" i="8" s="1"/>
  <c r="CR14" i="8"/>
  <c r="EA14" i="8" s="1"/>
  <c r="FI14" i="8" s="1"/>
  <c r="F20" i="11"/>
  <c r="CN16" i="8"/>
  <c r="DW16" i="8" s="1"/>
  <c r="FE16" i="8" s="1"/>
  <c r="BY16" i="8"/>
  <c r="DH16" i="8" s="1"/>
  <c r="EP16" i="8" s="1"/>
  <c r="CI16" i="8"/>
  <c r="DR16" i="8" s="1"/>
  <c r="EZ16" i="8" s="1"/>
  <c r="CB14" i="8"/>
  <c r="DK14" i="8" s="1"/>
  <c r="ES14" i="8" s="1"/>
  <c r="CF14" i="8"/>
  <c r="DO14" i="8" s="1"/>
  <c r="EW14" i="8" s="1"/>
  <c r="CU14" i="8"/>
  <c r="ED14" i="8" s="1"/>
  <c r="FL14" i="8" s="1"/>
  <c r="BV14" i="8"/>
  <c r="DE14" i="8" s="1"/>
  <c r="EM14" i="8" s="1"/>
  <c r="AN14" i="8" s="1"/>
  <c r="AR10" i="9" s="1"/>
  <c r="CS14" i="8"/>
  <c r="EB14" i="8" s="1"/>
  <c r="FJ14" i="8" s="1"/>
  <c r="EO114" i="8"/>
  <c r="EM123" i="8"/>
  <c r="EO83" i="8"/>
  <c r="AU71" i="8"/>
  <c r="AY67" i="9" s="1"/>
  <c r="EI71" i="8"/>
  <c r="AG71" i="8" s="1"/>
  <c r="AU93" i="8"/>
  <c r="AY89" i="9" s="1"/>
  <c r="CY178" i="8"/>
  <c r="AQ131" i="8"/>
  <c r="AU127" i="9" s="1"/>
  <c r="EN54" i="8"/>
  <c r="EM106" i="8"/>
  <c r="EN69" i="8"/>
  <c r="AO69" i="8" s="1"/>
  <c r="AS65" i="9" s="1"/>
  <c r="EN73" i="8"/>
  <c r="AS111" i="8"/>
  <c r="AW107" i="9" s="1"/>
  <c r="EH90" i="8"/>
  <c r="FN142" i="8"/>
  <c r="BO142" i="8" s="1"/>
  <c r="AP182" i="8"/>
  <c r="AT178" i="9" s="1"/>
  <c r="EJ70" i="8"/>
  <c r="AH70" i="8" s="1"/>
  <c r="AL66" i="9" s="1"/>
  <c r="AQ144" i="8"/>
  <c r="AU140" i="9" s="1"/>
  <c r="EN107" i="8"/>
  <c r="EN86" i="8"/>
  <c r="EN153" i="8"/>
  <c r="AO153" i="8" s="1"/>
  <c r="AS149" i="9" s="1"/>
  <c r="CY88" i="8"/>
  <c r="EH112" i="8"/>
  <c r="AF112" i="8" s="1"/>
  <c r="AJ108" i="9" s="1"/>
  <c r="AO78" i="8"/>
  <c r="AS74" i="9" s="1"/>
  <c r="CU32" i="8"/>
  <c r="ED32" i="8" s="1"/>
  <c r="FL32" i="8" s="1"/>
  <c r="CB27" i="8"/>
  <c r="DK27" i="8" s="1"/>
  <c r="CE26" i="8"/>
  <c r="DN26" i="8" s="1"/>
  <c r="EV26" i="8" s="1"/>
  <c r="AW26" i="8" s="1"/>
  <c r="BA22" i="9" s="1"/>
  <c r="BV26" i="8"/>
  <c r="DE26" i="8" s="1"/>
  <c r="EM26" i="8" s="1"/>
  <c r="AN26" i="8" s="1"/>
  <c r="AR22" i="9" s="1"/>
  <c r="BY24" i="8"/>
  <c r="DH24" i="8" s="1"/>
  <c r="EP24" i="8" s="1"/>
  <c r="CS33" i="8"/>
  <c r="EB33" i="8" s="1"/>
  <c r="FJ33" i="8" s="1"/>
  <c r="CG33" i="8"/>
  <c r="DP33" i="8" s="1"/>
  <c r="EX33" i="8" s="1"/>
  <c r="AY33" i="8" s="1"/>
  <c r="BC29" i="9" s="1"/>
  <c r="CQ28" i="8"/>
  <c r="DZ28" i="8" s="1"/>
  <c r="CJ27" i="8"/>
  <c r="DS27" i="8" s="1"/>
  <c r="FA27" i="8" s="1"/>
  <c r="CA27" i="8"/>
  <c r="DJ27" i="8" s="1"/>
  <c r="ER27" i="8" s="1"/>
  <c r="CH28" i="8"/>
  <c r="DQ28" i="8" s="1"/>
  <c r="EY28" i="8" s="1"/>
  <c r="AZ28" i="8" s="1"/>
  <c r="BD24" i="9" s="1"/>
  <c r="CN24" i="8"/>
  <c r="DW24" i="8" s="1"/>
  <c r="FE24" i="8" s="1"/>
  <c r="BF24" i="8" s="1"/>
  <c r="BJ20" i="9" s="1"/>
  <c r="BX24" i="8"/>
  <c r="DG24" i="8" s="1"/>
  <c r="EO24" i="8" s="1"/>
  <c r="AP24" i="8" s="1"/>
  <c r="AT20" i="9" s="1"/>
  <c r="CI28" i="8"/>
  <c r="DR28" i="8" s="1"/>
  <c r="EZ28" i="8" s="1"/>
  <c r="BA28" i="8" s="1"/>
  <c r="BE24" i="9" s="1"/>
  <c r="CC26" i="8"/>
  <c r="DL26" i="8" s="1"/>
  <c r="ET26" i="8" s="1"/>
  <c r="F16" i="11"/>
  <c r="CM24" i="8"/>
  <c r="DV24" i="8" s="1"/>
  <c r="FD24" i="8" s="1"/>
  <c r="BE24" i="8" s="1"/>
  <c r="BI20" i="9" s="1"/>
  <c r="CK27" i="8"/>
  <c r="DT27" i="8" s="1"/>
  <c r="FB27" i="8" s="1"/>
  <c r="BC27" i="8" s="1"/>
  <c r="BG23" i="9" s="1"/>
  <c r="CF33" i="8"/>
  <c r="DO33" i="8" s="1"/>
  <c r="EW33" i="8" s="1"/>
  <c r="CV28" i="8"/>
  <c r="EE28" i="8" s="1"/>
  <c r="FM28" i="8" s="1"/>
  <c r="BN28" i="8" s="1"/>
  <c r="E16" i="11"/>
  <c r="I16" i="11"/>
  <c r="J16" i="11"/>
  <c r="N16" i="11" s="1"/>
  <c r="Y31" i="2"/>
  <c r="C97" i="11"/>
  <c r="O97" i="11" s="1"/>
  <c r="O106" i="11"/>
  <c r="Q106" i="11"/>
  <c r="AN44" i="8"/>
  <c r="AR40" i="9" s="1"/>
  <c r="BV15" i="8"/>
  <c r="CK15" i="8"/>
  <c r="DT15" i="8" s="1"/>
  <c r="FB15" i="8" s="1"/>
  <c r="CC16" i="8"/>
  <c r="DL16" i="8" s="1"/>
  <c r="ET16" i="8" s="1"/>
  <c r="AU16" i="8" s="1"/>
  <c r="AY12" i="9" s="1"/>
  <c r="CE16" i="8"/>
  <c r="DN16" i="8" s="1"/>
  <c r="EV16" i="8" s="1"/>
  <c r="CG16" i="8"/>
  <c r="DP16" i="8" s="1"/>
  <c r="CO16" i="8"/>
  <c r="DX16" i="8" s="1"/>
  <c r="FF16" i="8" s="1"/>
  <c r="CQ16" i="8"/>
  <c r="DZ16" i="8" s="1"/>
  <c r="FH16" i="8" s="1"/>
  <c r="BW15" i="8"/>
  <c r="DF15" i="8" s="1"/>
  <c r="CJ15" i="8"/>
  <c r="DS15" i="8" s="1"/>
  <c r="FA15" i="8" s="1"/>
  <c r="CD16" i="8"/>
  <c r="DM16" i="8" s="1"/>
  <c r="CF16" i="8"/>
  <c r="DO16" i="8" s="1"/>
  <c r="EW16" i="8" s="1"/>
  <c r="CP16" i="8"/>
  <c r="DY16" i="8" s="1"/>
  <c r="FG16" i="8" s="1"/>
  <c r="CL15" i="8"/>
  <c r="DU15" i="8" s="1"/>
  <c r="FC15" i="8" s="1"/>
  <c r="BY15" i="8"/>
  <c r="DH15" i="8" s="1"/>
  <c r="EP15" i="8" s="1"/>
  <c r="D11" i="11"/>
  <c r="G11" i="11"/>
  <c r="BX15" i="8"/>
  <c r="DG15" i="8" s="1"/>
  <c r="EO15" i="8" s="1"/>
  <c r="CI15" i="8"/>
  <c r="DR15" i="8" s="1"/>
  <c r="EZ15" i="8" s="1"/>
  <c r="CW15" i="8"/>
  <c r="EF15" i="8" s="1"/>
  <c r="FN15" i="8" s="1"/>
  <c r="J11" i="11"/>
  <c r="N11" i="11" s="1"/>
  <c r="H11" i="11"/>
  <c r="W9" i="2"/>
  <c r="X9" i="2" s="1"/>
  <c r="CB15" i="8"/>
  <c r="DK15" i="8" s="1"/>
  <c r="ES15" i="8" s="1"/>
  <c r="CV15" i="8"/>
  <c r="EE15" i="8" s="1"/>
  <c r="FM15" i="8" s="1"/>
  <c r="CM15" i="8"/>
  <c r="DV15" i="8" s="1"/>
  <c r="FD15" i="8" s="1"/>
  <c r="CT15" i="8"/>
  <c r="EC15" i="8" s="1"/>
  <c r="FK15" i="8" s="1"/>
  <c r="CA15" i="8"/>
  <c r="DJ15" i="8" s="1"/>
  <c r="ER15" i="8" s="1"/>
  <c r="BZ15" i="8"/>
  <c r="DI15" i="8" s="1"/>
  <c r="EQ15" i="8" s="1"/>
  <c r="CH15" i="8"/>
  <c r="DQ15" i="8" s="1"/>
  <c r="EY15" i="8" s="1"/>
  <c r="CS15" i="8"/>
  <c r="EB15" i="8" s="1"/>
  <c r="FJ15" i="8" s="1"/>
  <c r="C74" i="11"/>
  <c r="X40" i="11"/>
  <c r="P61" i="11"/>
  <c r="Q76" i="11"/>
  <c r="O76" i="11"/>
  <c r="P76" i="11"/>
  <c r="X82" i="11"/>
  <c r="Z82" i="11" s="1"/>
  <c r="X122" i="11"/>
  <c r="Q12" i="11"/>
  <c r="CF31" i="8"/>
  <c r="DO31" i="8" s="1"/>
  <c r="EW31" i="8" s="1"/>
  <c r="AX31" i="8" s="1"/>
  <c r="BB27" i="9" s="1"/>
  <c r="CB31" i="8"/>
  <c r="DK31" i="8" s="1"/>
  <c r="ES31" i="8" s="1"/>
  <c r="AT31" i="8" s="1"/>
  <c r="AX27" i="9" s="1"/>
  <c r="BV27" i="8"/>
  <c r="DE27" i="8" s="1"/>
  <c r="EM27" i="8" s="1"/>
  <c r="AN27" i="8" s="1"/>
  <c r="AR23" i="9" s="1"/>
  <c r="CU24" i="8"/>
  <c r="ED24" i="8" s="1"/>
  <c r="FL24" i="8" s="1"/>
  <c r="CM33" i="8"/>
  <c r="DV33" i="8" s="1"/>
  <c r="FD33" i="8" s="1"/>
  <c r="BE33" i="8" s="1"/>
  <c r="BI29" i="9" s="1"/>
  <c r="BY33" i="8"/>
  <c r="CC31" i="8"/>
  <c r="DL31" i="8" s="1"/>
  <c r="ET31" i="8" s="1"/>
  <c r="CA31" i="8"/>
  <c r="DJ31" i="8" s="1"/>
  <c r="ER31" i="8" s="1"/>
  <c r="AS31" i="8" s="1"/>
  <c r="AW27" i="9" s="1"/>
  <c r="BZ28" i="8"/>
  <c r="CN31" i="8"/>
  <c r="DW31" i="8" s="1"/>
  <c r="FE31" i="8" s="1"/>
  <c r="BF31" i="8" s="1"/>
  <c r="BJ27" i="9" s="1"/>
  <c r="J12" i="11"/>
  <c r="N12" i="11" s="1"/>
  <c r="I12" i="11"/>
  <c r="CE31" i="8"/>
  <c r="DN31" i="8" s="1"/>
  <c r="EV31" i="8" s="1"/>
  <c r="AW31" i="8" s="1"/>
  <c r="BA27" i="9" s="1"/>
  <c r="CT31" i="8"/>
  <c r="EC31" i="8" s="1"/>
  <c r="FK31" i="8" s="1"/>
  <c r="BL31" i="8" s="1"/>
  <c r="W10" i="2"/>
  <c r="X10" i="2" s="1"/>
  <c r="CL33" i="8"/>
  <c r="DU33" i="8" s="1"/>
  <c r="CS31" i="8"/>
  <c r="EB31" i="8" s="1"/>
  <c r="FJ31" i="8" s="1"/>
  <c r="BK31" i="8" s="1"/>
  <c r="CG28" i="8"/>
  <c r="DP28" i="8" s="1"/>
  <c r="EX28" i="8" s="1"/>
  <c r="D12" i="11"/>
  <c r="K12" i="11" s="1"/>
  <c r="E12" i="11"/>
  <c r="H12" i="11"/>
  <c r="CO31" i="8"/>
  <c r="DX31" i="8" s="1"/>
  <c r="FF31" i="8" s="1"/>
  <c r="BG31" i="8" s="1"/>
  <c r="G12" i="11"/>
  <c r="F12" i="11"/>
  <c r="CQ31" i="8"/>
  <c r="DZ31" i="8" s="1"/>
  <c r="FH31" i="8" s="1"/>
  <c r="CP31" i="8"/>
  <c r="DY31" i="8" s="1"/>
  <c r="FG31" i="8" s="1"/>
  <c r="BH31" i="8" s="1"/>
  <c r="BX31" i="8"/>
  <c r="DG31" i="8" s="1"/>
  <c r="CR31" i="8"/>
  <c r="EA31" i="8" s="1"/>
  <c r="FI31" i="8" s="1"/>
  <c r="BJ31" i="8" s="1"/>
  <c r="CV23" i="8"/>
  <c r="EE23" i="8" s="1"/>
  <c r="FM23" i="8" s="1"/>
  <c r="CW23" i="8"/>
  <c r="EF23" i="8" s="1"/>
  <c r="CK31" i="8"/>
  <c r="DT31" i="8" s="1"/>
  <c r="FB31" i="8" s="1"/>
  <c r="BC31" i="8" s="1"/>
  <c r="BG27" i="9" s="1"/>
  <c r="CJ31" i="8"/>
  <c r="DS31" i="8"/>
  <c r="FA31" i="8" s="1"/>
  <c r="CD31" i="8"/>
  <c r="DM31" i="8" s="1"/>
  <c r="EU31" i="8" s="1"/>
  <c r="AV31" i="8" s="1"/>
  <c r="AZ27" i="9" s="1"/>
  <c r="BW31" i="8"/>
  <c r="DF31" i="8" s="1"/>
  <c r="EN31" i="8" s="1"/>
  <c r="AO31" i="8" s="1"/>
  <c r="AS27" i="9" s="1"/>
  <c r="H23" i="11"/>
  <c r="D23" i="11"/>
  <c r="E23" i="11"/>
  <c r="W21" i="2"/>
  <c r="X21" i="2" s="1"/>
  <c r="BV9" i="8"/>
  <c r="DE9" i="8" s="1"/>
  <c r="EM9" i="8" s="1"/>
  <c r="AN9" i="8" s="1"/>
  <c r="AR5" i="9" s="1"/>
  <c r="CC9" i="8"/>
  <c r="DL9" i="8" s="1"/>
  <c r="ET9" i="8" s="1"/>
  <c r="CT9" i="8"/>
  <c r="EC9" i="8" s="1"/>
  <c r="FK9" i="8" s="1"/>
  <c r="BX9" i="8"/>
  <c r="CD9" i="8"/>
  <c r="DM9" i="8" s="1"/>
  <c r="EU9" i="8" s="1"/>
  <c r="CE9" i="8"/>
  <c r="DN9" i="8" s="1"/>
  <c r="EV9" i="8" s="1"/>
  <c r="CK9" i="8"/>
  <c r="DT9" i="8" s="1"/>
  <c r="FB9" i="8" s="1"/>
  <c r="BZ9" i="8"/>
  <c r="DI9" i="8" s="1"/>
  <c r="EQ9" i="8" s="1"/>
  <c r="X107" i="11"/>
  <c r="C111" i="11"/>
  <c r="Q111" i="11" s="1"/>
  <c r="AQ185" i="8"/>
  <c r="AU181" i="9" s="1"/>
  <c r="AR192" i="8"/>
  <c r="AV188" i="9" s="1"/>
  <c r="AN106" i="8"/>
  <c r="AR102" i="9" s="1"/>
  <c r="AQ138" i="8"/>
  <c r="AU134" i="9" s="1"/>
  <c r="AO86" i="8"/>
  <c r="AS82" i="9" s="1"/>
  <c r="AQ135" i="8"/>
  <c r="AU131" i="9" s="1"/>
  <c r="AO109" i="8"/>
  <c r="AS105" i="9" s="1"/>
  <c r="AO54" i="8"/>
  <c r="AS50" i="9" s="1"/>
  <c r="AF90" i="8"/>
  <c r="AJ86" i="9" s="1"/>
  <c r="AP114" i="8"/>
  <c r="AT110" i="9" s="1"/>
  <c r="Y18" i="2"/>
  <c r="DI28" i="8"/>
  <c r="EQ28" i="8" s="1"/>
  <c r="AR28" i="8" s="1"/>
  <c r="AV24" i="9" s="1"/>
  <c r="DE15" i="8"/>
  <c r="EM15" i="8" s="1"/>
  <c r="AN15" i="8" s="1"/>
  <c r="AR11" i="9" s="1"/>
  <c r="M16" i="11"/>
  <c r="AA107" i="11"/>
  <c r="Y12" i="11"/>
  <c r="M12" i="11"/>
  <c r="P97" i="11"/>
  <c r="L12" i="11"/>
  <c r="X12" i="11" s="1"/>
  <c r="Y10" i="2"/>
  <c r="DH33" i="8"/>
  <c r="EP33" i="8" s="1"/>
  <c r="AQ33" i="8" s="1"/>
  <c r="AU29" i="9" s="1"/>
  <c r="AA122" i="11"/>
  <c r="Z40" i="11"/>
  <c r="AZ188" i="8" l="1"/>
  <c r="BD184" i="9" s="1"/>
  <c r="EI188" i="8"/>
  <c r="AG188" i="8" s="1"/>
  <c r="AK184" i="9" s="1"/>
  <c r="Q51" i="11"/>
  <c r="O51" i="11"/>
  <c r="P51" i="11"/>
  <c r="R51" i="11" s="1"/>
  <c r="T51" i="11" s="1"/>
  <c r="V51" i="11" s="1"/>
  <c r="BI144" i="8"/>
  <c r="EK144" i="8"/>
  <c r="AI144" i="8" s="1"/>
  <c r="O110" i="11"/>
  <c r="P110" i="11"/>
  <c r="Q110" i="11"/>
  <c r="Z113" i="11"/>
  <c r="AB113" i="11" s="1"/>
  <c r="AC113" i="11" s="1"/>
  <c r="AA113" i="11"/>
  <c r="O73" i="11"/>
  <c r="P73" i="11"/>
  <c r="Q73" i="11"/>
  <c r="Q57" i="11"/>
  <c r="O57" i="11"/>
  <c r="P57" i="11"/>
  <c r="EM181" i="8"/>
  <c r="CY181" i="8"/>
  <c r="Z34" i="11"/>
  <c r="AB34" i="11" s="1"/>
  <c r="AC34" i="11" s="1"/>
  <c r="X32" i="2"/>
  <c r="Y32" i="2"/>
  <c r="DS8" i="1"/>
  <c r="V126" i="2"/>
  <c r="W126" i="2" s="1"/>
  <c r="Y21" i="2"/>
  <c r="CY126" i="8"/>
  <c r="AA59" i="11"/>
  <c r="AB59" i="11"/>
  <c r="EN99" i="8"/>
  <c r="EH99" i="8" s="1"/>
  <c r="CY99" i="8"/>
  <c r="A22" i="7"/>
  <c r="AB100" i="11"/>
  <c r="Z100" i="11"/>
  <c r="AA100" i="11"/>
  <c r="X26" i="2"/>
  <c r="Y26" i="2"/>
  <c r="DI29" i="8"/>
  <c r="AM29" i="8"/>
  <c r="AQ25" i="9" s="1"/>
  <c r="Y73" i="2"/>
  <c r="AQ6" i="8"/>
  <c r="BY6" i="8" s="1"/>
  <c r="DH6" i="8" s="1"/>
  <c r="EP6" i="8" s="1"/>
  <c r="FV6" i="8" s="1"/>
  <c r="G6" i="8"/>
  <c r="BF9" i="1"/>
  <c r="V61" i="2"/>
  <c r="W61" i="2" s="1"/>
  <c r="BM9" i="1"/>
  <c r="V68" i="2"/>
  <c r="W68" i="2" s="1"/>
  <c r="BO8" i="1"/>
  <c r="V70" i="2"/>
  <c r="W70" i="2" s="1"/>
  <c r="EP206" i="8"/>
  <c r="AQ206" i="8" s="1"/>
  <c r="AU202" i="9" s="1"/>
  <c r="I24" i="7"/>
  <c r="A23" i="7"/>
  <c r="R88" i="11"/>
  <c r="T88" i="11" s="1"/>
  <c r="V88" i="11" s="1"/>
  <c r="DF169" i="8"/>
  <c r="AM169" i="8"/>
  <c r="AQ165" i="9" s="1"/>
  <c r="BL169" i="8"/>
  <c r="EK169" i="8"/>
  <c r="AI169" i="8" s="1"/>
  <c r="AM165" i="9" s="1"/>
  <c r="DJ173" i="8"/>
  <c r="ER173" i="8" s="1"/>
  <c r="AS173" i="8" s="1"/>
  <c r="AW169" i="9" s="1"/>
  <c r="AM173" i="8"/>
  <c r="AQ169" i="9" s="1"/>
  <c r="EM174" i="8"/>
  <c r="AN174" i="8" s="1"/>
  <c r="AR170" i="9" s="1"/>
  <c r="CY174" i="8"/>
  <c r="AY174" i="8"/>
  <c r="BC170" i="9" s="1"/>
  <c r="EI174" i="8"/>
  <c r="AG174" i="8" s="1"/>
  <c r="AK170" i="9" s="1"/>
  <c r="BC176" i="8"/>
  <c r="BG172" i="9" s="1"/>
  <c r="EJ176" i="8"/>
  <c r="AH176" i="8" s="1"/>
  <c r="AL172" i="9" s="1"/>
  <c r="BK177" i="8"/>
  <c r="EK177" i="8"/>
  <c r="AI177" i="8" s="1"/>
  <c r="AM173" i="9" s="1"/>
  <c r="BC179" i="8"/>
  <c r="BG175" i="9" s="1"/>
  <c r="EJ179" i="8"/>
  <c r="AH179" i="8" s="1"/>
  <c r="AL175" i="9" s="1"/>
  <c r="BG181" i="8"/>
  <c r="EJ181" i="8"/>
  <c r="AH181" i="8" s="1"/>
  <c r="AL177" i="9" s="1"/>
  <c r="BC182" i="8"/>
  <c r="BG178" i="9" s="1"/>
  <c r="EJ182" i="8"/>
  <c r="AH182" i="8" s="1"/>
  <c r="AL178" i="9" s="1"/>
  <c r="AX183" i="8"/>
  <c r="BB179" i="9" s="1"/>
  <c r="EI183" i="8"/>
  <c r="AG183" i="8" s="1"/>
  <c r="AK179" i="9" s="1"/>
  <c r="BE184" i="8"/>
  <c r="BI180" i="9" s="1"/>
  <c r="EJ184" i="8"/>
  <c r="AH184" i="8" s="1"/>
  <c r="AL180" i="9" s="1"/>
  <c r="DM186" i="8"/>
  <c r="EU186" i="8" s="1"/>
  <c r="AV186" i="8" s="1"/>
  <c r="AZ182" i="9" s="1"/>
  <c r="AM186" i="8"/>
  <c r="AQ182" i="9" s="1"/>
  <c r="DI187" i="8"/>
  <c r="EQ187" i="8" s="1"/>
  <c r="AR187" i="8" s="1"/>
  <c r="AV183" i="9" s="1"/>
  <c r="AM187" i="8"/>
  <c r="AQ183" i="9" s="1"/>
  <c r="AV189" i="8"/>
  <c r="AZ185" i="9" s="1"/>
  <c r="EI189" i="8"/>
  <c r="DI190" i="8"/>
  <c r="EQ190" i="8" s="1"/>
  <c r="AM190" i="8"/>
  <c r="AQ186" i="9" s="1"/>
  <c r="AU192" i="8"/>
  <c r="AY188" i="9" s="1"/>
  <c r="EI192" i="8"/>
  <c r="AG192" i="8" s="1"/>
  <c r="AK188" i="9" s="1"/>
  <c r="DH193" i="8"/>
  <c r="EP193" i="8" s="1"/>
  <c r="AQ193" i="8" s="1"/>
  <c r="AU189" i="9" s="1"/>
  <c r="AM193" i="8"/>
  <c r="AQ189" i="9" s="1"/>
  <c r="AU195" i="8"/>
  <c r="AY191" i="9" s="1"/>
  <c r="EI195" i="8"/>
  <c r="AG195" i="8" s="1"/>
  <c r="EP196" i="8"/>
  <c r="CY196" i="8"/>
  <c r="EO199" i="8"/>
  <c r="CY199" i="8"/>
  <c r="BI200" i="8"/>
  <c r="EK200" i="8"/>
  <c r="AI200" i="8" s="1"/>
  <c r="AM196" i="9" s="1"/>
  <c r="DJ201" i="8"/>
  <c r="ER201" i="8" s="1"/>
  <c r="AS201" i="8" s="1"/>
  <c r="AW197" i="9" s="1"/>
  <c r="AM201" i="8"/>
  <c r="AQ197" i="9" s="1"/>
  <c r="AY202" i="8"/>
  <c r="BC198" i="9" s="1"/>
  <c r="EI202" i="8"/>
  <c r="AG202" i="8" s="1"/>
  <c r="AK198" i="9" s="1"/>
  <c r="BF203" i="8"/>
  <c r="BJ199" i="9" s="1"/>
  <c r="EJ203" i="8"/>
  <c r="AH203" i="8" s="1"/>
  <c r="AL199" i="9" s="1"/>
  <c r="BB36" i="2"/>
  <c r="AG19" i="1" s="1"/>
  <c r="BB33" i="2"/>
  <c r="AD19" i="1" s="1"/>
  <c r="BB30" i="2"/>
  <c r="AA19" i="1" s="1"/>
  <c r="BB27" i="2"/>
  <c r="X19" i="1" s="1"/>
  <c r="BB24" i="2"/>
  <c r="U19" i="1" s="1"/>
  <c r="BB21" i="2"/>
  <c r="R19" i="1" s="1"/>
  <c r="BB18" i="2"/>
  <c r="O19" i="1" s="1"/>
  <c r="BB12" i="2"/>
  <c r="I19" i="1" s="1"/>
  <c r="BB9" i="2"/>
  <c r="F19" i="1" s="1"/>
  <c r="AX102" i="8"/>
  <c r="BB98" i="9" s="1"/>
  <c r="EI102" i="8"/>
  <c r="AG102" i="8" s="1"/>
  <c r="AK98" i="9" s="1"/>
  <c r="DJ92" i="8"/>
  <c r="ER92" i="8" s="1"/>
  <c r="AS92" i="8" s="1"/>
  <c r="AW88" i="9" s="1"/>
  <c r="AM92" i="8"/>
  <c r="AQ88" i="9" s="1"/>
  <c r="BE92" i="8"/>
  <c r="BI88" i="9" s="1"/>
  <c r="EJ92" i="8"/>
  <c r="AH92" i="8" s="1"/>
  <c r="AL88" i="9" s="1"/>
  <c r="AX93" i="8"/>
  <c r="BB89" i="9" s="1"/>
  <c r="EI93" i="8"/>
  <c r="AG93" i="8" s="1"/>
  <c r="AK89" i="9" s="1"/>
  <c r="BJ93" i="8"/>
  <c r="EK93" i="8"/>
  <c r="AI93" i="8" s="1"/>
  <c r="DJ94" i="8"/>
  <c r="ER94" i="8" s="1"/>
  <c r="AS94" i="8" s="1"/>
  <c r="AW90" i="9" s="1"/>
  <c r="AM94" i="8"/>
  <c r="AQ90" i="9" s="1"/>
  <c r="BE94" i="8"/>
  <c r="BI90" i="9" s="1"/>
  <c r="EJ94" i="8"/>
  <c r="AH94" i="8" s="1"/>
  <c r="BE96" i="8"/>
  <c r="BI92" i="9" s="1"/>
  <c r="EJ96" i="8"/>
  <c r="AH96" i="8" s="1"/>
  <c r="AL92" i="9" s="1"/>
  <c r="DE97" i="8"/>
  <c r="AM97" i="8"/>
  <c r="AQ93" i="9" s="1"/>
  <c r="AU98" i="8"/>
  <c r="AY94" i="9" s="1"/>
  <c r="EI98" i="8"/>
  <c r="AG98" i="8" s="1"/>
  <c r="AK94" i="9" s="1"/>
  <c r="BG98" i="8"/>
  <c r="EJ98" i="8"/>
  <c r="AH98" i="8" s="1"/>
  <c r="AL94" i="9" s="1"/>
  <c r="BB99" i="8"/>
  <c r="BF95" i="9" s="1"/>
  <c r="EJ99" i="8"/>
  <c r="AH99" i="8" s="1"/>
  <c r="AL95" i="9" s="1"/>
  <c r="BN99" i="8"/>
  <c r="EK99" i="8"/>
  <c r="AI99" i="8" s="1"/>
  <c r="AM95" i="9" s="1"/>
  <c r="AW100" i="8"/>
  <c r="BA96" i="9" s="1"/>
  <c r="EI100" i="8"/>
  <c r="AG100" i="8" s="1"/>
  <c r="BN115" i="8"/>
  <c r="EK115" i="8"/>
  <c r="AI115" i="8" s="1"/>
  <c r="AM111" i="9" s="1"/>
  <c r="BO128" i="8"/>
  <c r="EK128" i="8"/>
  <c r="AI128" i="8" s="1"/>
  <c r="AM124" i="9" s="1"/>
  <c r="AX129" i="8"/>
  <c r="BB125" i="9" s="1"/>
  <c r="EI129" i="8"/>
  <c r="AG129" i="8" s="1"/>
  <c r="AK125" i="9" s="1"/>
  <c r="DJ130" i="8"/>
  <c r="ER130" i="8" s="1"/>
  <c r="AS130" i="8" s="1"/>
  <c r="AW126" i="9" s="1"/>
  <c r="AM130" i="8"/>
  <c r="AQ126" i="9" s="1"/>
  <c r="BE130" i="8"/>
  <c r="BI126" i="9" s="1"/>
  <c r="EJ130" i="8"/>
  <c r="AH130" i="8" s="1"/>
  <c r="AL126" i="9" s="1"/>
  <c r="DE131" i="8"/>
  <c r="EM131" i="8" s="1"/>
  <c r="AM131" i="8"/>
  <c r="AQ127" i="9" s="1"/>
  <c r="BK131" i="8"/>
  <c r="EK131" i="8"/>
  <c r="AI131" i="8" s="1"/>
  <c r="AM127" i="9" s="1"/>
  <c r="BF132" i="8"/>
  <c r="BJ128" i="9" s="1"/>
  <c r="EJ132" i="8"/>
  <c r="AH132" i="8" s="1"/>
  <c r="AL128" i="9" s="1"/>
  <c r="AM133" i="8"/>
  <c r="AQ129" i="9" s="1"/>
  <c r="DF133" i="8"/>
  <c r="BL133" i="8"/>
  <c r="EK133" i="8"/>
  <c r="AI133" i="8" s="1"/>
  <c r="AM129" i="9" s="1"/>
  <c r="BI160" i="8"/>
  <c r="EK160" i="8"/>
  <c r="AI160" i="8" s="1"/>
  <c r="AM156" i="9" s="1"/>
  <c r="EJ161" i="8"/>
  <c r="AH161" i="8" s="1"/>
  <c r="AL157" i="9" s="1"/>
  <c r="BB161" i="8"/>
  <c r="BF157" i="9" s="1"/>
  <c r="BB23" i="2"/>
  <c r="T19" i="1" s="1"/>
  <c r="BB16" i="2"/>
  <c r="M19" i="1" s="1"/>
  <c r="BB10" i="2"/>
  <c r="G19" i="1" s="1"/>
  <c r="Y20" i="11"/>
  <c r="M20" i="11"/>
  <c r="Z79" i="11"/>
  <c r="AB79" i="11" s="1"/>
  <c r="AA79" i="11"/>
  <c r="AC52" i="11"/>
  <c r="X129" i="11"/>
  <c r="R129" i="11"/>
  <c r="T129" i="11" s="1"/>
  <c r="V129" i="11" s="1"/>
  <c r="O112" i="11"/>
  <c r="Q112" i="11"/>
  <c r="P112" i="11"/>
  <c r="AA83" i="11"/>
  <c r="AB83" i="11"/>
  <c r="AC83" i="11" s="1"/>
  <c r="AU148" i="8"/>
  <c r="AY144" i="9" s="1"/>
  <c r="EI148" i="8"/>
  <c r="AG148" i="8" s="1"/>
  <c r="AK144" i="9" s="1"/>
  <c r="AU199" i="8"/>
  <c r="AY195" i="9" s="1"/>
  <c r="EI199" i="8"/>
  <c r="EQ92" i="8"/>
  <c r="DH101" i="8"/>
  <c r="AM101" i="8"/>
  <c r="AQ97" i="9" s="1"/>
  <c r="BI136" i="8"/>
  <c r="EK136" i="8"/>
  <c r="AI136" i="8" s="1"/>
  <c r="AM132" i="9" s="1"/>
  <c r="BE137" i="8"/>
  <c r="BI133" i="9" s="1"/>
  <c r="EJ137" i="8"/>
  <c r="AH137" i="8" s="1"/>
  <c r="AL133" i="9" s="1"/>
  <c r="AM148" i="8"/>
  <c r="AQ144" i="9" s="1"/>
  <c r="DF148" i="8"/>
  <c r="AU152" i="8"/>
  <c r="AY148" i="9" s="1"/>
  <c r="EI152" i="8"/>
  <c r="AG152" i="8" s="1"/>
  <c r="AK148" i="9" s="1"/>
  <c r="DG153" i="8"/>
  <c r="AM153" i="8"/>
  <c r="AQ149" i="9" s="1"/>
  <c r="DJ158" i="8"/>
  <c r="AM158" i="8"/>
  <c r="AQ154" i="9" s="1"/>
  <c r="DF164" i="8"/>
  <c r="AM164" i="8"/>
  <c r="AQ160" i="9" s="1"/>
  <c r="DH166" i="8"/>
  <c r="AM166" i="8"/>
  <c r="AQ162" i="9" s="1"/>
  <c r="DE180" i="8"/>
  <c r="AM180" i="8"/>
  <c r="AQ176" i="9" s="1"/>
  <c r="O111" i="11"/>
  <c r="R111" i="11" s="1"/>
  <c r="T111" i="11" s="1"/>
  <c r="V111" i="11" s="1"/>
  <c r="O61" i="11"/>
  <c r="Q61" i="11"/>
  <c r="DE202" i="8"/>
  <c r="EJ135" i="8"/>
  <c r="AH135" i="8" s="1"/>
  <c r="AL131" i="9" s="1"/>
  <c r="AB25" i="11"/>
  <c r="AA25" i="11"/>
  <c r="Z25" i="11"/>
  <c r="R100" i="11"/>
  <c r="T100" i="11" s="1"/>
  <c r="V100" i="11" s="1"/>
  <c r="Q80" i="11"/>
  <c r="P80" i="11"/>
  <c r="P95" i="11"/>
  <c r="O95" i="11"/>
  <c r="X71" i="2"/>
  <c r="Y71" i="2"/>
  <c r="X46" i="2"/>
  <c r="Y46" i="2"/>
  <c r="X63" i="2"/>
  <c r="Y63" i="2"/>
  <c r="X100" i="2"/>
  <c r="Y100" i="2"/>
  <c r="AA97" i="11"/>
  <c r="P111" i="11"/>
  <c r="EI165" i="8"/>
  <c r="AG165" i="8" s="1"/>
  <c r="AK161" i="9" s="1"/>
  <c r="O74" i="11"/>
  <c r="P74" i="11"/>
  <c r="Q74" i="11"/>
  <c r="CY146" i="8"/>
  <c r="EI143" i="8"/>
  <c r="AG143" i="8" s="1"/>
  <c r="AK139" i="9" s="1"/>
  <c r="EK166" i="8"/>
  <c r="AI166" i="8" s="1"/>
  <c r="AM162" i="9" s="1"/>
  <c r="O58" i="11"/>
  <c r="Q58" i="11"/>
  <c r="P58" i="11"/>
  <c r="P86" i="11"/>
  <c r="O86" i="11"/>
  <c r="Q86" i="11"/>
  <c r="Q38" i="11"/>
  <c r="O38" i="11"/>
  <c r="P38" i="11"/>
  <c r="O108" i="11"/>
  <c r="Q108" i="11"/>
  <c r="AV168" i="8"/>
  <c r="AZ164" i="9" s="1"/>
  <c r="EI168" i="8"/>
  <c r="AG168" i="8" s="1"/>
  <c r="AK164" i="9" s="1"/>
  <c r="AV173" i="8"/>
  <c r="AZ169" i="9" s="1"/>
  <c r="EI173" i="8"/>
  <c r="AG173" i="8" s="1"/>
  <c r="AK169" i="9" s="1"/>
  <c r="BI203" i="8"/>
  <c r="EK203" i="8"/>
  <c r="AI203" i="8" s="1"/>
  <c r="AM199" i="9" s="1"/>
  <c r="BB38" i="2"/>
  <c r="AI19" i="1" s="1"/>
  <c r="BB11" i="2"/>
  <c r="H19" i="1" s="1"/>
  <c r="P135" i="11"/>
  <c r="Q135" i="11"/>
  <c r="O135" i="11"/>
  <c r="CY170" i="8"/>
  <c r="CY173" i="8"/>
  <c r="EO173" i="8"/>
  <c r="AO43" i="8"/>
  <c r="AS39" i="9" s="1"/>
  <c r="EM74" i="8"/>
  <c r="CY74" i="8"/>
  <c r="P50" i="11"/>
  <c r="O50" i="11"/>
  <c r="Q50" i="11"/>
  <c r="K32" i="11"/>
  <c r="L32" i="11"/>
  <c r="X32" i="11" s="1"/>
  <c r="Y30" i="11"/>
  <c r="AB30" i="11" s="1"/>
  <c r="K30" i="11"/>
  <c r="M30" i="11"/>
  <c r="K31" i="11"/>
  <c r="L31" i="11"/>
  <c r="CE8" i="1"/>
  <c r="V86" i="2"/>
  <c r="W86" i="2" s="1"/>
  <c r="DK205" i="8"/>
  <c r="ES205" i="8" s="1"/>
  <c r="AT205" i="8" s="1"/>
  <c r="AX201" i="9" s="1"/>
  <c r="AM205" i="8"/>
  <c r="AQ201" i="9" s="1"/>
  <c r="DG206" i="8"/>
  <c r="EO206" i="8" s="1"/>
  <c r="AM206" i="8"/>
  <c r="AQ202" i="9" s="1"/>
  <c r="BN206" i="8"/>
  <c r="EK206" i="8"/>
  <c r="AI206" i="8" s="1"/>
  <c r="AM202" i="9" s="1"/>
  <c r="AB107" i="11"/>
  <c r="AC107" i="11" s="1"/>
  <c r="AA121" i="11"/>
  <c r="Z121" i="11"/>
  <c r="AB121" i="11" s="1"/>
  <c r="AC121" i="11" s="1"/>
  <c r="Z19" i="11"/>
  <c r="BG139" i="8"/>
  <c r="EJ139" i="8"/>
  <c r="AH139" i="8" s="1"/>
  <c r="BF152" i="8"/>
  <c r="BJ148" i="9" s="1"/>
  <c r="EJ152" i="8"/>
  <c r="AH152" i="8" s="1"/>
  <c r="AW157" i="8"/>
  <c r="BA153" i="9" s="1"/>
  <c r="EI157" i="8"/>
  <c r="AG157" i="8" s="1"/>
  <c r="AK153" i="9" s="1"/>
  <c r="DE159" i="8"/>
  <c r="AM159" i="8"/>
  <c r="AQ155" i="9" s="1"/>
  <c r="BC166" i="8"/>
  <c r="BG162" i="9" s="1"/>
  <c r="EJ166" i="8"/>
  <c r="AH166" i="8" s="1"/>
  <c r="AL162" i="9" s="1"/>
  <c r="BI186" i="8"/>
  <c r="EK186" i="8"/>
  <c r="AI186" i="8" s="1"/>
  <c r="AM182" i="9" s="1"/>
  <c r="BI189" i="8"/>
  <c r="EK189" i="8"/>
  <c r="AI189" i="8" s="1"/>
  <c r="P14" i="11"/>
  <c r="O14" i="11"/>
  <c r="Q14" i="11"/>
  <c r="Z122" i="11"/>
  <c r="AB122" i="11"/>
  <c r="AN123" i="8"/>
  <c r="AR119" i="9" s="1"/>
  <c r="EI146" i="8"/>
  <c r="AG146" i="8" s="1"/>
  <c r="AK142" i="9" s="1"/>
  <c r="Q22" i="11"/>
  <c r="P22" i="11"/>
  <c r="O22" i="11"/>
  <c r="AB61" i="11"/>
  <c r="AC61" i="11" s="1"/>
  <c r="AA61" i="11"/>
  <c r="AQ126" i="8"/>
  <c r="AU122" i="9" s="1"/>
  <c r="EH126" i="8"/>
  <c r="AF126" i="8" s="1"/>
  <c r="AJ122" i="9" s="1"/>
  <c r="AM146" i="8"/>
  <c r="AQ142" i="9" s="1"/>
  <c r="P9" i="11"/>
  <c r="O9" i="11"/>
  <c r="Q9" i="11"/>
  <c r="AA44" i="11"/>
  <c r="AB44" i="11"/>
  <c r="AC44" i="11" s="1"/>
  <c r="Q25" i="11"/>
  <c r="P25" i="11"/>
  <c r="O25" i="11"/>
  <c r="R61" i="11"/>
  <c r="T61" i="11" s="1"/>
  <c r="V61" i="11" s="1"/>
  <c r="O88" i="11"/>
  <c r="Q88" i="11"/>
  <c r="Q46" i="11"/>
  <c r="O46" i="11"/>
  <c r="P46" i="11"/>
  <c r="C102" i="11"/>
  <c r="AA93" i="11"/>
  <c r="Z93" i="11"/>
  <c r="AB93" i="11" s="1"/>
  <c r="AC93" i="11" s="1"/>
  <c r="X143" i="11"/>
  <c r="BB71" i="2"/>
  <c r="BP19" i="1" s="1"/>
  <c r="BB77" i="2"/>
  <c r="BV19" i="1" s="1"/>
  <c r="BB83" i="2"/>
  <c r="CB19" i="1" s="1"/>
  <c r="BD115" i="8"/>
  <c r="BH111" i="9" s="1"/>
  <c r="EJ115" i="8"/>
  <c r="AH115" i="8" s="1"/>
  <c r="AL111" i="9" s="1"/>
  <c r="BF123" i="8"/>
  <c r="BJ119" i="9" s="1"/>
  <c r="EJ123" i="8"/>
  <c r="AH123" i="8" s="1"/>
  <c r="AL119" i="9" s="1"/>
  <c r="AM126" i="8"/>
  <c r="AQ122" i="9" s="1"/>
  <c r="BC138" i="8"/>
  <c r="BG134" i="9" s="1"/>
  <c r="EJ138" i="8"/>
  <c r="AH138" i="8" s="1"/>
  <c r="AL134" i="9" s="1"/>
  <c r="AV145" i="8"/>
  <c r="AZ141" i="9" s="1"/>
  <c r="EI145" i="8"/>
  <c r="AG145" i="8" s="1"/>
  <c r="AK141" i="9" s="1"/>
  <c r="AO146" i="8"/>
  <c r="AS142" i="9" s="1"/>
  <c r="EH146" i="8"/>
  <c r="AF146" i="8" s="1"/>
  <c r="AJ142" i="9" s="1"/>
  <c r="DF154" i="8"/>
  <c r="EN154" i="8" s="1"/>
  <c r="AO154" i="8" s="1"/>
  <c r="AS150" i="9" s="1"/>
  <c r="AM154" i="8"/>
  <c r="AQ150" i="9" s="1"/>
  <c r="BD156" i="8"/>
  <c r="BH152" i="9" s="1"/>
  <c r="EJ156" i="8"/>
  <c r="AH156" i="8" s="1"/>
  <c r="AL152" i="9" s="1"/>
  <c r="DE157" i="8"/>
  <c r="AM157" i="8"/>
  <c r="AQ153" i="9" s="1"/>
  <c r="CY162" i="8"/>
  <c r="EM162" i="8"/>
  <c r="DE170" i="8"/>
  <c r="EM170" i="8" s="1"/>
  <c r="AN170" i="8" s="1"/>
  <c r="AR166" i="9" s="1"/>
  <c r="AM170" i="8"/>
  <c r="AQ166" i="9" s="1"/>
  <c r="AU182" i="8"/>
  <c r="AY178" i="9" s="1"/>
  <c r="EI182" i="8"/>
  <c r="AG182" i="8" s="1"/>
  <c r="AK178" i="9" s="1"/>
  <c r="BB183" i="8"/>
  <c r="BF179" i="9" s="1"/>
  <c r="EJ183" i="8"/>
  <c r="AH183" i="8" s="1"/>
  <c r="BJ198" i="8"/>
  <c r="EK198" i="8"/>
  <c r="AI198" i="8" s="1"/>
  <c r="AM194" i="9" s="1"/>
  <c r="DF200" i="8"/>
  <c r="EN200" i="8" s="1"/>
  <c r="AM200" i="8"/>
  <c r="AQ196" i="9" s="1"/>
  <c r="AW201" i="8"/>
  <c r="BA197" i="9" s="1"/>
  <c r="EI201" i="8"/>
  <c r="AG201" i="8" s="1"/>
  <c r="AK197" i="9" s="1"/>
  <c r="AM162" i="8"/>
  <c r="AQ158" i="9" s="1"/>
  <c r="BF29" i="8"/>
  <c r="BJ25" i="9" s="1"/>
  <c r="EJ29" i="8"/>
  <c r="AH29" i="8" s="1"/>
  <c r="AL25" i="9" s="1"/>
  <c r="L15" i="11"/>
  <c r="X15" i="11" s="1"/>
  <c r="K15" i="11"/>
  <c r="Z43" i="11"/>
  <c r="AA43" i="11"/>
  <c r="AA77" i="11"/>
  <c r="Z77" i="11"/>
  <c r="AB77" i="11" s="1"/>
  <c r="P68" i="11"/>
  <c r="Q68" i="11"/>
  <c r="AA78" i="11"/>
  <c r="Z78" i="11"/>
  <c r="AB78" i="11" s="1"/>
  <c r="AC78" i="11" s="1"/>
  <c r="P30" i="11"/>
  <c r="O30" i="11"/>
  <c r="Q30" i="11"/>
  <c r="X91" i="11"/>
  <c r="AW78" i="8"/>
  <c r="BA74" i="9" s="1"/>
  <c r="EI78" i="8"/>
  <c r="AG78" i="8" s="1"/>
  <c r="AK74" i="9" s="1"/>
  <c r="BI78" i="8"/>
  <c r="EK78" i="8"/>
  <c r="AI78" i="8" s="1"/>
  <c r="AM74" i="9" s="1"/>
  <c r="DG102" i="8"/>
  <c r="AM102" i="8"/>
  <c r="AQ98" i="9" s="1"/>
  <c r="BB102" i="8"/>
  <c r="BF98" i="9" s="1"/>
  <c r="EJ102" i="8"/>
  <c r="AH102" i="8" s="1"/>
  <c r="AL98" i="9" s="1"/>
  <c r="BC104" i="8"/>
  <c r="BG100" i="9" s="1"/>
  <c r="EJ104" i="8"/>
  <c r="AH104" i="8" s="1"/>
  <c r="AL100" i="9" s="1"/>
  <c r="AX105" i="8"/>
  <c r="BB101" i="9" s="1"/>
  <c r="EI105" i="8"/>
  <c r="AG105" i="8" s="1"/>
  <c r="AK101" i="9" s="1"/>
  <c r="DJ106" i="8"/>
  <c r="ER106" i="8" s="1"/>
  <c r="AS106" i="8" s="1"/>
  <c r="AW102" i="9" s="1"/>
  <c r="AM106" i="8"/>
  <c r="AQ102" i="9" s="1"/>
  <c r="BE106" i="8"/>
  <c r="BI102" i="9" s="1"/>
  <c r="EJ106" i="8"/>
  <c r="AH106" i="8" s="1"/>
  <c r="AL102" i="9" s="1"/>
  <c r="DE107" i="8"/>
  <c r="AM107" i="8"/>
  <c r="AQ103" i="9" s="1"/>
  <c r="AZ107" i="8"/>
  <c r="BD103" i="9" s="1"/>
  <c r="EI107" i="8"/>
  <c r="AG107" i="8" s="1"/>
  <c r="AK103" i="9" s="1"/>
  <c r="ER108" i="8"/>
  <c r="AS108" i="8" s="1"/>
  <c r="AW104" i="9" s="1"/>
  <c r="CY108" i="8"/>
  <c r="BE108" i="8"/>
  <c r="BI104" i="9" s="1"/>
  <c r="EJ108" i="8"/>
  <c r="AH108" i="8" s="1"/>
  <c r="AL104" i="9" s="1"/>
  <c r="DE109" i="8"/>
  <c r="AM109" i="8"/>
  <c r="AQ105" i="9" s="1"/>
  <c r="AZ109" i="8"/>
  <c r="BD105" i="9" s="1"/>
  <c r="EI109" i="8"/>
  <c r="AG109" i="8" s="1"/>
  <c r="BL109" i="8"/>
  <c r="EK109" i="8"/>
  <c r="AI109" i="8" s="1"/>
  <c r="AM105" i="9" s="1"/>
  <c r="BG110" i="8"/>
  <c r="EJ110" i="8"/>
  <c r="AH110" i="8" s="1"/>
  <c r="AL106" i="9" s="1"/>
  <c r="BN111" i="8"/>
  <c r="EK111" i="8"/>
  <c r="AI111" i="8" s="1"/>
  <c r="AM107" i="9" s="1"/>
  <c r="BI112" i="8"/>
  <c r="EK112" i="8"/>
  <c r="AI112" i="8" s="1"/>
  <c r="AM108" i="9" s="1"/>
  <c r="BD113" i="8"/>
  <c r="BH109" i="9" s="1"/>
  <c r="EJ113" i="8"/>
  <c r="AH113" i="8" s="1"/>
  <c r="AU123" i="8"/>
  <c r="AY119" i="9" s="1"/>
  <c r="EI123" i="8"/>
  <c r="AG123" i="8" s="1"/>
  <c r="AK119" i="9" s="1"/>
  <c r="BB124" i="8"/>
  <c r="BF120" i="9" s="1"/>
  <c r="EJ124" i="8"/>
  <c r="AH124" i="8" s="1"/>
  <c r="AL120" i="9" s="1"/>
  <c r="BI125" i="8"/>
  <c r="EK125" i="8"/>
  <c r="AI125" i="8" s="1"/>
  <c r="AM121" i="9" s="1"/>
  <c r="DE139" i="8"/>
  <c r="AM139" i="8"/>
  <c r="AQ135" i="9" s="1"/>
  <c r="BI147" i="8"/>
  <c r="EK147" i="8"/>
  <c r="AI147" i="8" s="1"/>
  <c r="AM143" i="9" s="1"/>
  <c r="AU150" i="8"/>
  <c r="AY146" i="9" s="1"/>
  <c r="EI150" i="8"/>
  <c r="AG150" i="8" s="1"/>
  <c r="AK146" i="9" s="1"/>
  <c r="AA60" i="11"/>
  <c r="AB60" i="11"/>
  <c r="BF105" i="8"/>
  <c r="BJ101" i="9" s="1"/>
  <c r="EJ105" i="8"/>
  <c r="AH105" i="8" s="1"/>
  <c r="AL101" i="9" s="1"/>
  <c r="DG135" i="8"/>
  <c r="AM135" i="8"/>
  <c r="AQ131" i="9" s="1"/>
  <c r="AX136" i="8"/>
  <c r="BB132" i="9" s="1"/>
  <c r="EI136" i="8"/>
  <c r="AG136" i="8" s="1"/>
  <c r="AK132" i="9" s="1"/>
  <c r="AV149" i="8"/>
  <c r="AZ145" i="9" s="1"/>
  <c r="EI149" i="8"/>
  <c r="AG149" i="8" s="1"/>
  <c r="AK145" i="9" s="1"/>
  <c r="BI157" i="8"/>
  <c r="EK157" i="8"/>
  <c r="AI157" i="8" s="1"/>
  <c r="AM153" i="9" s="1"/>
  <c r="EK164" i="8"/>
  <c r="AI164" i="8" s="1"/>
  <c r="AM160" i="9" s="1"/>
  <c r="BL164" i="8"/>
  <c r="EJ169" i="8"/>
  <c r="AH169" i="8" s="1"/>
  <c r="AL165" i="9" s="1"/>
  <c r="BB169" i="8"/>
  <c r="BF165" i="9" s="1"/>
  <c r="AM174" i="8"/>
  <c r="AQ170" i="9" s="1"/>
  <c r="AU198" i="8"/>
  <c r="AY194" i="9" s="1"/>
  <c r="EI198" i="8"/>
  <c r="AG198" i="8" s="1"/>
  <c r="BB199" i="8"/>
  <c r="BF195" i="9" s="1"/>
  <c r="EJ199" i="8"/>
  <c r="AH199" i="8" s="1"/>
  <c r="AL195" i="9" s="1"/>
  <c r="AM178" i="8"/>
  <c r="AQ174" i="9" s="1"/>
  <c r="N19" i="11"/>
  <c r="Y19" i="11"/>
  <c r="AB19" i="11" s="1"/>
  <c r="P21" i="11"/>
  <c r="Z33" i="11"/>
  <c r="AB33" i="11" s="1"/>
  <c r="AC33" i="11" s="1"/>
  <c r="AA33" i="11"/>
  <c r="AA104" i="11"/>
  <c r="AB104" i="11"/>
  <c r="Z104" i="11"/>
  <c r="AB118" i="11"/>
  <c r="O59" i="11"/>
  <c r="P59" i="11"/>
  <c r="Q59" i="11"/>
  <c r="O42" i="11"/>
  <c r="P42" i="11"/>
  <c r="Q42" i="11"/>
  <c r="X121" i="2"/>
  <c r="Y121" i="2"/>
  <c r="AC123" i="11" s="1"/>
  <c r="X123" i="2"/>
  <c r="Y123" i="2"/>
  <c r="C31" i="11"/>
  <c r="C36" i="11"/>
  <c r="C91" i="11"/>
  <c r="P94" i="11"/>
  <c r="Q94" i="11"/>
  <c r="O94" i="11"/>
  <c r="P109" i="11"/>
  <c r="Q109" i="11"/>
  <c r="O109" i="11"/>
  <c r="DE21" i="8"/>
  <c r="EM21" i="8" s="1"/>
  <c r="AN21" i="8" s="1"/>
  <c r="AR17" i="9" s="1"/>
  <c r="AM21" i="8"/>
  <c r="AQ17" i="9" s="1"/>
  <c r="AU29" i="8"/>
  <c r="AY25" i="9" s="1"/>
  <c r="EI29" i="8"/>
  <c r="AG29" i="8" s="1"/>
  <c r="AK25" i="9" s="1"/>
  <c r="DJ41" i="8"/>
  <c r="ER41" i="8" s="1"/>
  <c r="AS41" i="8" s="1"/>
  <c r="AW37" i="9" s="1"/>
  <c r="AM41" i="8"/>
  <c r="AQ37" i="9" s="1"/>
  <c r="DK43" i="8"/>
  <c r="ES43" i="8" s="1"/>
  <c r="AT43" i="8" s="1"/>
  <c r="AX39" i="9" s="1"/>
  <c r="AM43" i="8"/>
  <c r="AQ39" i="9" s="1"/>
  <c r="BI44" i="8"/>
  <c r="EK44" i="8"/>
  <c r="AI44" i="8" s="1"/>
  <c r="AM40" i="9" s="1"/>
  <c r="EI45" i="8"/>
  <c r="AG45" i="8" s="1"/>
  <c r="AK41" i="9" s="1"/>
  <c r="AV45" i="8"/>
  <c r="AZ41" i="9" s="1"/>
  <c r="BC46" i="8"/>
  <c r="BG42" i="9" s="1"/>
  <c r="EJ46" i="8"/>
  <c r="AH46" i="8" s="1"/>
  <c r="AX47" i="8"/>
  <c r="BB43" i="9" s="1"/>
  <c r="EI47" i="8"/>
  <c r="AG47" i="8" s="1"/>
  <c r="AK43" i="9" s="1"/>
  <c r="AY49" i="8"/>
  <c r="BC45" i="9" s="1"/>
  <c r="EI49" i="8"/>
  <c r="AG49" i="8" s="1"/>
  <c r="AK45" i="9" s="1"/>
  <c r="BK49" i="8"/>
  <c r="EK49" i="8"/>
  <c r="AI49" i="8" s="1"/>
  <c r="AM45" i="9" s="1"/>
  <c r="DK50" i="8"/>
  <c r="ES50" i="8" s="1"/>
  <c r="AM50" i="8"/>
  <c r="AQ46" i="9" s="1"/>
  <c r="DE51" i="8"/>
  <c r="AM51" i="8"/>
  <c r="AQ47" i="9" s="1"/>
  <c r="DL52" i="8"/>
  <c r="AM52" i="8"/>
  <c r="AQ48" i="9" s="1"/>
  <c r="EO53" i="8"/>
  <c r="CY53" i="8"/>
  <c r="AY54" i="8"/>
  <c r="BC50" i="9" s="1"/>
  <c r="EI54" i="8"/>
  <c r="AG54" i="8" s="1"/>
  <c r="AK50" i="9" s="1"/>
  <c r="DK55" i="8"/>
  <c r="ES55" i="8" s="1"/>
  <c r="AT55" i="8" s="1"/>
  <c r="AX51" i="9" s="1"/>
  <c r="AM55" i="8"/>
  <c r="AQ51" i="9" s="1"/>
  <c r="AX59" i="8"/>
  <c r="BB55" i="9" s="1"/>
  <c r="EI59" i="8"/>
  <c r="AG59" i="8" s="1"/>
  <c r="AK55" i="9" s="1"/>
  <c r="DJ60" i="8"/>
  <c r="ER60" i="8" s="1"/>
  <c r="AS60" i="8" s="1"/>
  <c r="AW56" i="9" s="1"/>
  <c r="AM60" i="8"/>
  <c r="AQ56" i="9" s="1"/>
  <c r="AY61" i="8"/>
  <c r="BC57" i="9" s="1"/>
  <c r="EI61" i="8"/>
  <c r="AG61" i="8" s="1"/>
  <c r="AK57" i="9" s="1"/>
  <c r="BF62" i="8"/>
  <c r="BJ58" i="9" s="1"/>
  <c r="EJ62" i="8"/>
  <c r="AH62" i="8" s="1"/>
  <c r="AL58" i="9" s="1"/>
  <c r="EK63" i="8"/>
  <c r="AI63" i="8" s="1"/>
  <c r="AM59" i="9" s="1"/>
  <c r="BK63" i="8"/>
  <c r="ES64" i="8"/>
  <c r="AT64" i="8" s="1"/>
  <c r="AX60" i="9" s="1"/>
  <c r="CY64" i="8"/>
  <c r="BM65" i="8"/>
  <c r="EK65" i="8"/>
  <c r="AI65" i="8" s="1"/>
  <c r="AM61" i="9" s="1"/>
  <c r="AV66" i="8"/>
  <c r="AZ62" i="9" s="1"/>
  <c r="EI66" i="8"/>
  <c r="AG66" i="8" s="1"/>
  <c r="AK62" i="9" s="1"/>
  <c r="BG66" i="8"/>
  <c r="EJ66" i="8"/>
  <c r="AH66" i="8" s="1"/>
  <c r="AL62" i="9" s="1"/>
  <c r="EO67" i="8"/>
  <c r="CY67" i="8"/>
  <c r="AV68" i="8"/>
  <c r="AZ64" i="9" s="1"/>
  <c r="EI68" i="8"/>
  <c r="AG68" i="8" s="1"/>
  <c r="AK64" i="9" s="1"/>
  <c r="AW70" i="8"/>
  <c r="BA66" i="9" s="1"/>
  <c r="EI70" i="8"/>
  <c r="AG70" i="8" s="1"/>
  <c r="BI70" i="8"/>
  <c r="EK70" i="8"/>
  <c r="AI70" i="8" s="1"/>
  <c r="AM66" i="9" s="1"/>
  <c r="BB75" i="8"/>
  <c r="BF71" i="9" s="1"/>
  <c r="EJ75" i="8"/>
  <c r="AH75" i="8" s="1"/>
  <c r="AL71" i="9" s="1"/>
  <c r="DN76" i="8"/>
  <c r="EV76" i="8" s="1"/>
  <c r="AM76" i="8"/>
  <c r="AQ72" i="9" s="1"/>
  <c r="EJ189" i="8"/>
  <c r="AH189" i="8" s="1"/>
  <c r="AL185" i="9" s="1"/>
  <c r="X55" i="2"/>
  <c r="Y55" i="2"/>
  <c r="GG13" i="8"/>
  <c r="BC101" i="8"/>
  <c r="BG97" i="9" s="1"/>
  <c r="EJ101" i="8"/>
  <c r="AH101" i="8" s="1"/>
  <c r="AL97" i="9" s="1"/>
  <c r="BD103" i="8"/>
  <c r="BH99" i="9" s="1"/>
  <c r="EJ103" i="8"/>
  <c r="AH103" i="8" s="1"/>
  <c r="AL99" i="9" s="1"/>
  <c r="AS137" i="8"/>
  <c r="AW133" i="9" s="1"/>
  <c r="EH137" i="8"/>
  <c r="AF137" i="8" s="1"/>
  <c r="AJ133" i="9" s="1"/>
  <c r="DF138" i="8"/>
  <c r="AM138" i="8"/>
  <c r="AQ134" i="9" s="1"/>
  <c r="BL138" i="8"/>
  <c r="EK138" i="8"/>
  <c r="AI138" i="8" s="1"/>
  <c r="AM134" i="9" s="1"/>
  <c r="AP140" i="8"/>
  <c r="AT136" i="9" s="1"/>
  <c r="EH140" i="8"/>
  <c r="AW141" i="8"/>
  <c r="BA137" i="9" s="1"/>
  <c r="EI141" i="8"/>
  <c r="AG141" i="8" s="1"/>
  <c r="AK137" i="9" s="1"/>
  <c r="BB153" i="8"/>
  <c r="BF149" i="9" s="1"/>
  <c r="EJ153" i="8"/>
  <c r="AH153" i="8" s="1"/>
  <c r="AL149" i="9" s="1"/>
  <c r="BJ154" i="8"/>
  <c r="EK154" i="8"/>
  <c r="AI154" i="8" s="1"/>
  <c r="AM150" i="9" s="1"/>
  <c r="BE155" i="8"/>
  <c r="BI151" i="9" s="1"/>
  <c r="EJ155" i="8"/>
  <c r="AH155" i="8" s="1"/>
  <c r="AL151" i="9" s="1"/>
  <c r="AN191" i="8"/>
  <c r="AR187" i="9" s="1"/>
  <c r="EH191" i="8"/>
  <c r="AF191" i="8" s="1"/>
  <c r="AJ187" i="9" s="1"/>
  <c r="AM199" i="8"/>
  <c r="AQ195" i="9" s="1"/>
  <c r="EI154" i="8"/>
  <c r="AG154" i="8" s="1"/>
  <c r="AK150" i="9" s="1"/>
  <c r="P10" i="11"/>
  <c r="O10" i="11"/>
  <c r="Q10" i="11"/>
  <c r="EK162" i="8"/>
  <c r="AI162" i="8" s="1"/>
  <c r="Z107" i="11"/>
  <c r="CY197" i="8"/>
  <c r="AM25" i="8"/>
  <c r="AQ21" i="9" s="1"/>
  <c r="EM105" i="8"/>
  <c r="AN105" i="8" s="1"/>
  <c r="AR101" i="9" s="1"/>
  <c r="CY105" i="8"/>
  <c r="DF143" i="8"/>
  <c r="EN143" i="8" s="1"/>
  <c r="AO143" i="8" s="1"/>
  <c r="AS139" i="9" s="1"/>
  <c r="AA34" i="11"/>
  <c r="AA92" i="11"/>
  <c r="Z92" i="11"/>
  <c r="AB92" i="11" s="1"/>
  <c r="AA118" i="11"/>
  <c r="Y132" i="11"/>
  <c r="N132" i="11"/>
  <c r="K134" i="11"/>
  <c r="L134" i="11"/>
  <c r="X134" i="11" s="1"/>
  <c r="K138" i="11"/>
  <c r="L138" i="11"/>
  <c r="AM40" i="8"/>
  <c r="AQ36" i="9" s="1"/>
  <c r="DE40" i="8"/>
  <c r="EM40" i="8" s="1"/>
  <c r="AN40" i="8" s="1"/>
  <c r="AR36" i="9" s="1"/>
  <c r="BI47" i="8"/>
  <c r="EK47" i="8"/>
  <c r="AI47" i="8" s="1"/>
  <c r="AM43" i="9" s="1"/>
  <c r="AM49" i="8"/>
  <c r="AQ45" i="9" s="1"/>
  <c r="DE49" i="8"/>
  <c r="AU50" i="8"/>
  <c r="AY46" i="9" s="1"/>
  <c r="EI50" i="8"/>
  <c r="AG50" i="8" s="1"/>
  <c r="AK46" i="9" s="1"/>
  <c r="DE54" i="8"/>
  <c r="AM54" i="8"/>
  <c r="AQ50" i="9" s="1"/>
  <c r="BB56" i="8"/>
  <c r="BF52" i="9" s="1"/>
  <c r="EJ56" i="8"/>
  <c r="AH56" i="8" s="1"/>
  <c r="AL52" i="9" s="1"/>
  <c r="DE61" i="8"/>
  <c r="AM61" i="8"/>
  <c r="AQ57" i="9" s="1"/>
  <c r="AU62" i="8"/>
  <c r="AY58" i="9" s="1"/>
  <c r="EI62" i="8"/>
  <c r="AG62" i="8" s="1"/>
  <c r="AK58" i="9" s="1"/>
  <c r="BB65" i="8"/>
  <c r="BF61" i="9" s="1"/>
  <c r="EJ65" i="8"/>
  <c r="AH65" i="8" s="1"/>
  <c r="AL61" i="9" s="1"/>
  <c r="EM72" i="8"/>
  <c r="CY72" i="8"/>
  <c r="EH75" i="8"/>
  <c r="AF75" i="8" s="1"/>
  <c r="AJ71" i="9" s="1"/>
  <c r="AR75" i="8"/>
  <c r="AV71" i="9" s="1"/>
  <c r="CY161" i="8"/>
  <c r="R87" i="11"/>
  <c r="T87" i="11" s="1"/>
  <c r="V87" i="11" s="1"/>
  <c r="X87" i="2"/>
  <c r="Y87" i="2"/>
  <c r="Z71" i="11"/>
  <c r="BC22" i="6"/>
  <c r="BB22" i="6"/>
  <c r="AL11" i="6"/>
  <c r="BA22" i="6"/>
  <c r="AK11" i="6"/>
  <c r="AZ22" i="6"/>
  <c r="AV14" i="6"/>
  <c r="AU11" i="6"/>
  <c r="BF22" i="6"/>
  <c r="AO11" i="6"/>
  <c r="AN11" i="6"/>
  <c r="BI22" i="6"/>
  <c r="AS11" i="6"/>
  <c r="BH22" i="6"/>
  <c r="AR11" i="6"/>
  <c r="BG22" i="6"/>
  <c r="AM11" i="6"/>
  <c r="AY11" i="6"/>
  <c r="BJ22" i="6"/>
  <c r="AT11" i="6"/>
  <c r="BV11" i="6"/>
  <c r="BW11" i="6"/>
  <c r="BX11" i="6"/>
  <c r="BN11" i="6"/>
  <c r="BO11" i="6"/>
  <c r="BP11" i="6"/>
  <c r="CF22" i="6"/>
  <c r="BQ11" i="6"/>
  <c r="AI11" i="6" s="1"/>
  <c r="BR11" i="6"/>
  <c r="BU11" i="6"/>
  <c r="CM9" i="8"/>
  <c r="DV9" i="8" s="1"/>
  <c r="FD9" i="8" s="1"/>
  <c r="BY9" i="8"/>
  <c r="DH9" i="8" s="1"/>
  <c r="EP9" i="8" s="1"/>
  <c r="CG12" i="8"/>
  <c r="CR9" i="8"/>
  <c r="EA9" i="8" s="1"/>
  <c r="FI9" i="8" s="1"/>
  <c r="CF9" i="8"/>
  <c r="DO9" i="8" s="1"/>
  <c r="EW9" i="8" s="1"/>
  <c r="CU9" i="8"/>
  <c r="ED9" i="8" s="1"/>
  <c r="FL9" i="8" s="1"/>
  <c r="R114" i="11"/>
  <c r="T114" i="11" s="1"/>
  <c r="V114" i="11" s="1"/>
  <c r="EK52" i="8"/>
  <c r="AI52" i="8" s="1"/>
  <c r="AM48" i="9" s="1"/>
  <c r="EM93" i="8"/>
  <c r="Z58" i="11"/>
  <c r="AB58" i="11" s="1"/>
  <c r="AA58" i="11"/>
  <c r="C107" i="11"/>
  <c r="Y31" i="11"/>
  <c r="M31" i="11"/>
  <c r="Q93" i="11"/>
  <c r="P93" i="11"/>
  <c r="AB75" i="11"/>
  <c r="AC75" i="11" s="1"/>
  <c r="CS9" i="8"/>
  <c r="EB9" i="8" s="1"/>
  <c r="FJ9" i="8" s="1"/>
  <c r="G23" i="11"/>
  <c r="EI177" i="8"/>
  <c r="AG177" i="8" s="1"/>
  <c r="AK173" i="9" s="1"/>
  <c r="GH13" i="8"/>
  <c r="GX13" i="8" s="1"/>
  <c r="EI184" i="8"/>
  <c r="AG184" i="8" s="1"/>
  <c r="EK98" i="8"/>
  <c r="AI98" i="8" s="1"/>
  <c r="AM94" i="9" s="1"/>
  <c r="CY69" i="8"/>
  <c r="EJ162" i="8"/>
  <c r="AH162" i="8" s="1"/>
  <c r="AL158" i="9" s="1"/>
  <c r="Q85" i="11"/>
  <c r="R85" i="11" s="1"/>
  <c r="T85" i="11" s="1"/>
  <c r="V85" i="11" s="1"/>
  <c r="K19" i="11"/>
  <c r="P33" i="11"/>
  <c r="R33" i="11" s="1"/>
  <c r="T33" i="11" s="1"/>
  <c r="V33" i="11" s="1"/>
  <c r="Q33" i="11"/>
  <c r="L13" i="11"/>
  <c r="X13" i="11" s="1"/>
  <c r="C47" i="11"/>
  <c r="Q47" i="11" s="1"/>
  <c r="AA50" i="11"/>
  <c r="C63" i="11"/>
  <c r="C28" i="11"/>
  <c r="P28" i="11" s="1"/>
  <c r="Y27" i="11"/>
  <c r="N27" i="11"/>
  <c r="X139" i="11"/>
  <c r="R139" i="11"/>
  <c r="T139" i="11" s="1"/>
  <c r="V139" i="11" s="1"/>
  <c r="AM19" i="8"/>
  <c r="AQ15" i="9" s="1"/>
  <c r="BB69" i="8"/>
  <c r="BF65" i="9" s="1"/>
  <c r="EJ69" i="8"/>
  <c r="AH69" i="8" s="1"/>
  <c r="AL65" i="9" s="1"/>
  <c r="EP71" i="8"/>
  <c r="CY71" i="8"/>
  <c r="DG73" i="8"/>
  <c r="AM73" i="8"/>
  <c r="AQ69" i="9" s="1"/>
  <c r="BG74" i="8"/>
  <c r="EJ74" i="8"/>
  <c r="AH74" i="8" s="1"/>
  <c r="AL70" i="9" s="1"/>
  <c r="BA75" i="8"/>
  <c r="BE71" i="9" s="1"/>
  <c r="EI75" i="8"/>
  <c r="AG75" i="8" s="1"/>
  <c r="AK71" i="9" s="1"/>
  <c r="BC77" i="8"/>
  <c r="BG73" i="9" s="1"/>
  <c r="EJ77" i="8"/>
  <c r="AH77" i="8" s="1"/>
  <c r="AL73" i="9" s="1"/>
  <c r="DH79" i="8"/>
  <c r="EP79" i="8" s="1"/>
  <c r="AQ79" i="8" s="1"/>
  <c r="AU75" i="9" s="1"/>
  <c r="AM79" i="8"/>
  <c r="AQ75" i="9" s="1"/>
  <c r="DE122" i="8"/>
  <c r="AM122" i="8"/>
  <c r="AQ118" i="9" s="1"/>
  <c r="DJ123" i="8"/>
  <c r="AM123" i="8"/>
  <c r="AQ119" i="9" s="1"/>
  <c r="AU125" i="8"/>
  <c r="AY121" i="9" s="1"/>
  <c r="EI125" i="8"/>
  <c r="AG125" i="8" s="1"/>
  <c r="AK121" i="9" s="1"/>
  <c r="EJ126" i="8"/>
  <c r="AH126" i="8" s="1"/>
  <c r="AL122" i="9" s="1"/>
  <c r="AW127" i="8"/>
  <c r="BA123" i="9" s="1"/>
  <c r="EI127" i="8"/>
  <c r="AG127" i="8" s="1"/>
  <c r="AK123" i="9" s="1"/>
  <c r="DI128" i="8"/>
  <c r="EQ128" i="8" s="1"/>
  <c r="AR128" i="8" s="1"/>
  <c r="AV124" i="9" s="1"/>
  <c r="AM128" i="8"/>
  <c r="AQ124" i="9" s="1"/>
  <c r="BB159" i="8"/>
  <c r="BF155" i="9" s="1"/>
  <c r="EJ159" i="8"/>
  <c r="AH159" i="8" s="1"/>
  <c r="AL155" i="9" s="1"/>
  <c r="CY163" i="8"/>
  <c r="BI170" i="8"/>
  <c r="EK170" i="8"/>
  <c r="AI170" i="8" s="1"/>
  <c r="AM166" i="9" s="1"/>
  <c r="AU205" i="8"/>
  <c r="AY201" i="9" s="1"/>
  <c r="EI205" i="8"/>
  <c r="AG205" i="8" s="1"/>
  <c r="AK201" i="9" s="1"/>
  <c r="AL8" i="1"/>
  <c r="V41" i="2"/>
  <c r="W41" i="2" s="1"/>
  <c r="EJ172" i="8"/>
  <c r="AH172" i="8" s="1"/>
  <c r="AL168" i="9" s="1"/>
  <c r="BB172" i="8"/>
  <c r="BF168" i="9" s="1"/>
  <c r="Q97" i="11"/>
  <c r="Y16" i="11"/>
  <c r="CY189" i="8"/>
  <c r="CY190" i="8"/>
  <c r="EI92" i="8"/>
  <c r="AG92" i="8" s="1"/>
  <c r="AK88" i="9" s="1"/>
  <c r="AA88" i="11"/>
  <c r="Z88" i="11"/>
  <c r="AB88" i="11"/>
  <c r="EH77" i="8"/>
  <c r="AN77" i="8"/>
  <c r="AR73" i="9" s="1"/>
  <c r="DE13" i="8"/>
  <c r="EM13" i="8" s="1"/>
  <c r="AM13" i="8"/>
  <c r="AQ9" i="9" s="1"/>
  <c r="BF88" i="8"/>
  <c r="BJ84" i="9" s="1"/>
  <c r="EJ88" i="8"/>
  <c r="AH88" i="8" s="1"/>
  <c r="AL84" i="9" s="1"/>
  <c r="BI103" i="8"/>
  <c r="EK103" i="8"/>
  <c r="AI103" i="8" s="1"/>
  <c r="AM99" i="9" s="1"/>
  <c r="DE165" i="8"/>
  <c r="AM165" i="8"/>
  <c r="AQ161" i="9" s="1"/>
  <c r="BI173" i="8"/>
  <c r="EK173" i="8"/>
  <c r="AI173" i="8" s="1"/>
  <c r="AM169" i="9" s="1"/>
  <c r="BI201" i="8"/>
  <c r="EK201" i="8"/>
  <c r="AI201" i="8" s="1"/>
  <c r="AM197" i="9" s="1"/>
  <c r="EI135" i="8"/>
  <c r="AG135" i="8" s="1"/>
  <c r="AK131" i="9" s="1"/>
  <c r="K27" i="11"/>
  <c r="BB100" i="8"/>
  <c r="BF96" i="9" s="1"/>
  <c r="EJ100" i="8"/>
  <c r="AH100" i="8" s="1"/>
  <c r="AL96" i="9" s="1"/>
  <c r="BI110" i="8"/>
  <c r="EK110" i="8"/>
  <c r="AI110" i="8" s="1"/>
  <c r="AM106" i="9" s="1"/>
  <c r="EH95" i="8"/>
  <c r="AF95" i="8" s="1"/>
  <c r="AJ91" i="9" s="1"/>
  <c r="BW9" i="8"/>
  <c r="DF9" i="8" s="1"/>
  <c r="BX32" i="8"/>
  <c r="DG32" i="8" s="1"/>
  <c r="EO32" i="8" s="1"/>
  <c r="AP32" i="8" s="1"/>
  <c r="AT28" i="9" s="1"/>
  <c r="AM41" i="6"/>
  <c r="AQ40" i="6"/>
  <c r="BC31" i="6"/>
  <c r="AP37" i="6"/>
  <c r="AL32" i="6"/>
  <c r="BI41" i="6"/>
  <c r="AK41" i="6"/>
  <c r="BE36" i="6"/>
  <c r="BH35" i="6"/>
  <c r="AV32" i="6"/>
  <c r="AY40" i="6"/>
  <c r="BK37" i="6"/>
  <c r="AU32" i="6"/>
  <c r="BJ42" i="6"/>
  <c r="BB26" i="6"/>
  <c r="BA26" i="6"/>
  <c r="AN42" i="6"/>
  <c r="AZ39" i="6"/>
  <c r="AX25" i="6"/>
  <c r="AW25" i="6"/>
  <c r="AR38" i="6"/>
  <c r="BG40" i="6"/>
  <c r="BF41" i="6"/>
  <c r="BL39" i="6"/>
  <c r="AS41" i="6"/>
  <c r="AT32" i="6"/>
  <c r="BD41" i="6"/>
  <c r="AO39" i="6"/>
  <c r="BN41" i="6"/>
  <c r="CF31" i="6"/>
  <c r="BP41" i="6"/>
  <c r="CG41" i="6"/>
  <c r="BU38" i="6"/>
  <c r="CC39" i="6"/>
  <c r="CI41" i="6"/>
  <c r="BO32" i="6"/>
  <c r="CK35" i="6"/>
  <c r="BR39" i="6"/>
  <c r="BS37" i="6"/>
  <c r="BW32" i="6"/>
  <c r="BX32" i="6"/>
  <c r="CN37" i="6"/>
  <c r="CM42" i="6"/>
  <c r="BY32" i="6"/>
  <c r="CB24" i="8"/>
  <c r="DK24" i="8" s="1"/>
  <c r="ES24" i="8" s="1"/>
  <c r="AT24" i="8" s="1"/>
  <c r="AX20" i="9" s="1"/>
  <c r="CT33" i="8"/>
  <c r="EC33" i="8" s="1"/>
  <c r="FK33" i="8" s="1"/>
  <c r="BL33" i="8" s="1"/>
  <c r="G16" i="11"/>
  <c r="CH23" i="8"/>
  <c r="DQ23" i="8" s="1"/>
  <c r="EY23" i="8" s="1"/>
  <c r="AZ23" i="8" s="1"/>
  <c r="BD19" i="9" s="1"/>
  <c r="CP28" i="8"/>
  <c r="DY28" i="8" s="1"/>
  <c r="FG28" i="8" s="1"/>
  <c r="BH28" i="8" s="1"/>
  <c r="CW28" i="8"/>
  <c r="EF28" i="8" s="1"/>
  <c r="FN28" i="8" s="1"/>
  <c r="BO28" i="8" s="1"/>
  <c r="D16" i="11"/>
  <c r="CI23" i="8"/>
  <c r="DR23" i="8" s="1"/>
  <c r="EZ23" i="8" s="1"/>
  <c r="CO28" i="8"/>
  <c r="DX28" i="8" s="1"/>
  <c r="FF28" i="8" s="1"/>
  <c r="H16" i="11"/>
  <c r="BZ24" i="8"/>
  <c r="DI24" i="8" s="1"/>
  <c r="EQ24" i="8" s="1"/>
  <c r="AR24" i="8" s="1"/>
  <c r="AV20" i="9" s="1"/>
  <c r="O93" i="11"/>
  <c r="L27" i="11"/>
  <c r="X50" i="2"/>
  <c r="Y50" i="2"/>
  <c r="BB116" i="2"/>
  <c r="DI19" i="1" s="1"/>
  <c r="R140" i="11"/>
  <c r="T140" i="11" s="1"/>
  <c r="V140" i="11" s="1"/>
  <c r="CA24" i="8"/>
  <c r="DJ24" i="8" s="1"/>
  <c r="ER24" i="8" s="1"/>
  <c r="AS24" i="8" s="1"/>
  <c r="AW20" i="9" s="1"/>
  <c r="DE66" i="8"/>
  <c r="EM66" i="8" s="1"/>
  <c r="AN66" i="8" s="1"/>
  <c r="AR62" i="9" s="1"/>
  <c r="AM66" i="8"/>
  <c r="AQ62" i="9" s="1"/>
  <c r="BB82" i="8"/>
  <c r="BF78" i="9" s="1"/>
  <c r="EJ82" i="8"/>
  <c r="AH82" i="8" s="1"/>
  <c r="AL78" i="9" s="1"/>
  <c r="BJ101" i="8"/>
  <c r="EK101" i="8"/>
  <c r="AI101" i="8" s="1"/>
  <c r="AM97" i="9" s="1"/>
  <c r="BD122" i="8"/>
  <c r="BH118" i="9" s="1"/>
  <c r="EJ122" i="8"/>
  <c r="AH122" i="8" s="1"/>
  <c r="AL118" i="9" s="1"/>
  <c r="DG127" i="8"/>
  <c r="EO127" i="8" s="1"/>
  <c r="AP127" i="8" s="1"/>
  <c r="AT123" i="9" s="1"/>
  <c r="AM127" i="8"/>
  <c r="AQ123" i="9" s="1"/>
  <c r="CY132" i="8"/>
  <c r="EJ134" i="8"/>
  <c r="AH134" i="8" s="1"/>
  <c r="AL130" i="9" s="1"/>
  <c r="BB134" i="8"/>
  <c r="BF130" i="9" s="1"/>
  <c r="BI135" i="8"/>
  <c r="EK135" i="8"/>
  <c r="AI135" i="8" s="1"/>
  <c r="AM137" i="8"/>
  <c r="AQ133" i="9" s="1"/>
  <c r="AU138" i="8"/>
  <c r="AY134" i="9" s="1"/>
  <c r="EI138" i="8"/>
  <c r="AG138" i="8" s="1"/>
  <c r="AK134" i="9" s="1"/>
  <c r="AN158" i="8"/>
  <c r="AR154" i="9" s="1"/>
  <c r="DE163" i="8"/>
  <c r="EM163" i="8" s="1"/>
  <c r="AM163" i="8"/>
  <c r="AQ159" i="9" s="1"/>
  <c r="BB165" i="8"/>
  <c r="BF161" i="9" s="1"/>
  <c r="EJ165" i="8"/>
  <c r="AH165" i="8" s="1"/>
  <c r="AL161" i="9" s="1"/>
  <c r="DG181" i="8"/>
  <c r="EO181" i="8" s="1"/>
  <c r="AP181" i="8" s="1"/>
  <c r="AT177" i="9" s="1"/>
  <c r="AM181" i="8"/>
  <c r="AQ177" i="9" s="1"/>
  <c r="BB192" i="8"/>
  <c r="BF188" i="9" s="1"/>
  <c r="EJ192" i="8"/>
  <c r="AH192" i="8" s="1"/>
  <c r="AL188" i="9" s="1"/>
  <c r="DE203" i="8"/>
  <c r="AM203" i="8"/>
  <c r="AQ199" i="9" s="1"/>
  <c r="AN205" i="8"/>
  <c r="AR201" i="9" s="1"/>
  <c r="EH205" i="8"/>
  <c r="BB40" i="2"/>
  <c r="AK19" i="1" s="1"/>
  <c r="BB35" i="2"/>
  <c r="AF19" i="1" s="1"/>
  <c r="BB34" i="2"/>
  <c r="AE19" i="1" s="1"/>
  <c r="BB28" i="2"/>
  <c r="Y19" i="1" s="1"/>
  <c r="BB26" i="2"/>
  <c r="W19" i="1" s="1"/>
  <c r="BB22" i="2"/>
  <c r="S19" i="1" s="1"/>
  <c r="BB19" i="2"/>
  <c r="P19" i="1" s="1"/>
  <c r="BB14" i="2"/>
  <c r="K19" i="1" s="1"/>
  <c r="BB7" i="2"/>
  <c r="D19" i="1" s="1"/>
  <c r="CQ9" i="8"/>
  <c r="DZ9" i="8" s="1"/>
  <c r="FH9" i="8" s="1"/>
  <c r="EK9" i="8" s="1"/>
  <c r="AI9" i="8" s="1"/>
  <c r="AM5" i="9" s="1"/>
  <c r="Y134" i="11"/>
  <c r="N134" i="11"/>
  <c r="BM8" i="8"/>
  <c r="GR8" i="8"/>
  <c r="BE86" i="8"/>
  <c r="BI82" i="9" s="1"/>
  <c r="EJ86" i="8"/>
  <c r="AH86" i="8" s="1"/>
  <c r="AL82" i="9" s="1"/>
  <c r="AM105" i="8"/>
  <c r="AQ101" i="9" s="1"/>
  <c r="EK90" i="8"/>
  <c r="AI90" i="8" s="1"/>
  <c r="BB53" i="2"/>
  <c r="AX19" i="1" s="1"/>
  <c r="EK178" i="8"/>
  <c r="AI178" i="8" s="1"/>
  <c r="AM174" i="9" s="1"/>
  <c r="CN9" i="8"/>
  <c r="DW9" i="8" s="1"/>
  <c r="FE9" i="8" s="1"/>
  <c r="EJ9" i="8" s="1"/>
  <c r="AH9" i="8" s="1"/>
  <c r="AL5" i="9" s="1"/>
  <c r="AB98" i="11"/>
  <c r="AC98" i="11" s="1"/>
  <c r="W14" i="2"/>
  <c r="BW26" i="8"/>
  <c r="DF26" i="8" s="1"/>
  <c r="CY77" i="8"/>
  <c r="EN161" i="8"/>
  <c r="BG18" i="6"/>
  <c r="AY17" i="6"/>
  <c r="BJ17" i="6"/>
  <c r="AX17" i="6"/>
  <c r="AS30" i="6"/>
  <c r="AW17" i="6"/>
  <c r="AV17" i="6"/>
  <c r="AU17" i="6"/>
  <c r="AR30" i="6"/>
  <c r="AL18" i="6"/>
  <c r="AP17" i="6"/>
  <c r="BI18" i="6"/>
  <c r="AK18" i="6"/>
  <c r="AO17" i="6"/>
  <c r="BH18" i="6"/>
  <c r="AZ17" i="6"/>
  <c r="AN17" i="6"/>
  <c r="BC17" i="6"/>
  <c r="AQ17" i="6"/>
  <c r="AT17" i="6"/>
  <c r="BL30" i="6"/>
  <c r="AM17" i="6"/>
  <c r="BK30" i="6"/>
  <c r="BF17" i="6"/>
  <c r="BB30" i="6"/>
  <c r="BE17" i="6"/>
  <c r="BA30" i="6"/>
  <c r="BD17" i="6"/>
  <c r="BV30" i="6"/>
  <c r="CJ18" i="6"/>
  <c r="CK18" i="6"/>
  <c r="BN18" i="6"/>
  <c r="CL18" i="6"/>
  <c r="CN30" i="6"/>
  <c r="BO18" i="6"/>
  <c r="CO30" i="6"/>
  <c r="CD30" i="6"/>
  <c r="CE30" i="6"/>
  <c r="BU30" i="6"/>
  <c r="CL16" i="8"/>
  <c r="DU16" i="8" s="1"/>
  <c r="FC16" i="8" s="1"/>
  <c r="BD16" i="8" s="1"/>
  <c r="BH12" i="9" s="1"/>
  <c r="F11" i="11"/>
  <c r="CR16" i="8"/>
  <c r="EA16" i="8" s="1"/>
  <c r="FI16" i="8" s="1"/>
  <c r="CU15" i="8"/>
  <c r="ED15" i="8" s="1"/>
  <c r="FL15" i="8" s="1"/>
  <c r="I11" i="11"/>
  <c r="CN15" i="8"/>
  <c r="DW15" i="8" s="1"/>
  <c r="FE15" i="8" s="1"/>
  <c r="E11" i="11"/>
  <c r="L11" i="11" s="1"/>
  <c r="X11" i="11" s="1"/>
  <c r="C78" i="11"/>
  <c r="AR13" i="8"/>
  <c r="AV9" i="9" s="1"/>
  <c r="EK92" i="8"/>
  <c r="AI92" i="8" s="1"/>
  <c r="AM88" i="9" s="1"/>
  <c r="EK118" i="8"/>
  <c r="AI118" i="8" s="1"/>
  <c r="AM114" i="9" s="1"/>
  <c r="EK121" i="8"/>
  <c r="AI121" i="8" s="1"/>
  <c r="AM117" i="9" s="1"/>
  <c r="EI72" i="8"/>
  <c r="AG72" i="8" s="1"/>
  <c r="AK68" i="9" s="1"/>
  <c r="EJ186" i="8"/>
  <c r="AH186" i="8" s="1"/>
  <c r="AL182" i="9" s="1"/>
  <c r="EK130" i="8"/>
  <c r="AI130" i="8" s="1"/>
  <c r="AM126" i="9" s="1"/>
  <c r="EK66" i="8"/>
  <c r="AI66" i="8" s="1"/>
  <c r="AM62" i="9" s="1"/>
  <c r="DG19" i="8"/>
  <c r="EO19" i="8" s="1"/>
  <c r="EJ49" i="8"/>
  <c r="AH49" i="8" s="1"/>
  <c r="AL45" i="9" s="1"/>
  <c r="EI160" i="8"/>
  <c r="AG160" i="8" s="1"/>
  <c r="AK156" i="9" s="1"/>
  <c r="AM45" i="8"/>
  <c r="AQ41" i="9" s="1"/>
  <c r="EH132" i="8"/>
  <c r="AF132" i="8" s="1"/>
  <c r="AJ128" i="9" s="1"/>
  <c r="P18" i="11"/>
  <c r="AA84" i="11"/>
  <c r="C75" i="11"/>
  <c r="O75" i="11" s="1"/>
  <c r="AA102" i="11"/>
  <c r="X148" i="11"/>
  <c r="AB148" i="11" s="1"/>
  <c r="AC148" i="11" s="1"/>
  <c r="C24" i="11"/>
  <c r="Q24" i="11" s="1"/>
  <c r="BB46" i="2"/>
  <c r="AQ19" i="1" s="1"/>
  <c r="BB56" i="2"/>
  <c r="BA19" i="1" s="1"/>
  <c r="BB61" i="2"/>
  <c r="BF19" i="1" s="1"/>
  <c r="BB62" i="2"/>
  <c r="BG19" i="1" s="1"/>
  <c r="BB80" i="2"/>
  <c r="BY19" i="1" s="1"/>
  <c r="BB101" i="2"/>
  <c r="CT19" i="1" s="1"/>
  <c r="BB104" i="2"/>
  <c r="CW19" i="1" s="1"/>
  <c r="BB107" i="2"/>
  <c r="CZ19" i="1" s="1"/>
  <c r="BB119" i="2"/>
  <c r="DL19" i="1" s="1"/>
  <c r="BB122" i="2"/>
  <c r="DO19" i="1" s="1"/>
  <c r="CM8" i="1"/>
  <c r="V94" i="2"/>
  <c r="W94" i="2" s="1"/>
  <c r="C48" i="11"/>
  <c r="AB57" i="11"/>
  <c r="AA57" i="11"/>
  <c r="Z57" i="11"/>
  <c r="L146" i="11"/>
  <c r="K146" i="11"/>
  <c r="DM90" i="8"/>
  <c r="AM90" i="8"/>
  <c r="AQ86" i="9" s="1"/>
  <c r="AO189" i="8"/>
  <c r="AS185" i="9" s="1"/>
  <c r="EH189" i="8"/>
  <c r="AF189" i="8" s="1"/>
  <c r="AJ185" i="9" s="1"/>
  <c r="EM192" i="8"/>
  <c r="CY192" i="8"/>
  <c r="AM192" i="8"/>
  <c r="AQ188" i="9" s="1"/>
  <c r="CY106" i="8"/>
  <c r="AN133" i="8"/>
  <c r="AR129" i="9" s="1"/>
  <c r="L14" i="11"/>
  <c r="X14" i="11" s="1"/>
  <c r="Z14" i="11" s="1"/>
  <c r="K14" i="11"/>
  <c r="L5" i="8"/>
  <c r="AV5" i="8"/>
  <c r="CD5" i="8" s="1"/>
  <c r="DM5" i="8" s="1"/>
  <c r="EU5" i="8" s="1"/>
  <c r="GA5" i="8" s="1"/>
  <c r="BK25" i="8"/>
  <c r="EK25" i="8"/>
  <c r="AI25" i="8" s="1"/>
  <c r="AM21" i="9" s="1"/>
  <c r="AM74" i="8"/>
  <c r="AQ70" i="9" s="1"/>
  <c r="EJ149" i="8"/>
  <c r="AH149" i="8" s="1"/>
  <c r="AL145" i="9" s="1"/>
  <c r="AU161" i="8"/>
  <c r="AY157" i="9" s="1"/>
  <c r="EI161" i="8"/>
  <c r="AG161" i="8" s="1"/>
  <c r="AK157" i="9" s="1"/>
  <c r="DE184" i="8"/>
  <c r="EM184" i="8" s="1"/>
  <c r="AM184" i="8"/>
  <c r="AQ180" i="9" s="1"/>
  <c r="BI196" i="8"/>
  <c r="EK196" i="8"/>
  <c r="AI196" i="8" s="1"/>
  <c r="AM192" i="9" s="1"/>
  <c r="AU206" i="8"/>
  <c r="AY202" i="9" s="1"/>
  <c r="EI206" i="8"/>
  <c r="AG206" i="8" s="1"/>
  <c r="AK202" i="9" s="1"/>
  <c r="AF9" i="1"/>
  <c r="V35" i="2"/>
  <c r="W35" i="2" s="1"/>
  <c r="GI13" i="8"/>
  <c r="X75" i="2"/>
  <c r="Y75" i="2"/>
  <c r="L131" i="11"/>
  <c r="K131" i="11"/>
  <c r="GM19" i="8"/>
  <c r="BH19" i="8"/>
  <c r="DF44" i="8"/>
  <c r="EN44" i="8" s="1"/>
  <c r="AM44" i="8"/>
  <c r="AQ40" i="9" s="1"/>
  <c r="Z140" i="11"/>
  <c r="AB140" i="11" s="1"/>
  <c r="AC140" i="11" s="1"/>
  <c r="CL24" i="8"/>
  <c r="DU24" i="8" s="1"/>
  <c r="FC24" i="8" s="1"/>
  <c r="ET163" i="8"/>
  <c r="CY95" i="8"/>
  <c r="AZ8" i="8"/>
  <c r="BD4" i="9" s="1"/>
  <c r="BA8" i="8"/>
  <c r="BE4" i="9" s="1"/>
  <c r="EJ72" i="8"/>
  <c r="AH72" i="8" s="1"/>
  <c r="AL68" i="9" s="1"/>
  <c r="EK91" i="8"/>
  <c r="AI91" i="8" s="1"/>
  <c r="AM87" i="9" s="1"/>
  <c r="EJ107" i="8"/>
  <c r="AH107" i="8" s="1"/>
  <c r="AL103" i="9" s="1"/>
  <c r="EI124" i="8"/>
  <c r="AG124" i="8" s="1"/>
  <c r="AK120" i="9" s="1"/>
  <c r="BN13" i="8"/>
  <c r="EK82" i="8"/>
  <c r="AI82" i="8" s="1"/>
  <c r="AM78" i="9" s="1"/>
  <c r="EI132" i="8"/>
  <c r="AG132" i="8" s="1"/>
  <c r="AM189" i="8"/>
  <c r="AQ185" i="9" s="1"/>
  <c r="EI187" i="8"/>
  <c r="AG187" i="8" s="1"/>
  <c r="AK183" i="9" s="1"/>
  <c r="EJ194" i="8"/>
  <c r="AH194" i="8" s="1"/>
  <c r="AL190" i="9" s="1"/>
  <c r="X130" i="11"/>
  <c r="C118" i="11"/>
  <c r="X79" i="2"/>
  <c r="Y79" i="2"/>
  <c r="V57" i="2"/>
  <c r="W57" i="2" s="1"/>
  <c r="BB8" i="1"/>
  <c r="BI8" i="1"/>
  <c r="V64" i="2"/>
  <c r="W64" i="2" s="1"/>
  <c r="X64" i="2" s="1"/>
  <c r="BW9" i="1"/>
  <c r="V78" i="2"/>
  <c r="W78" i="2" s="1"/>
  <c r="BY8" i="1"/>
  <c r="V80" i="2"/>
  <c r="W80" i="2" s="1"/>
  <c r="C82" i="11"/>
  <c r="DF89" i="8"/>
  <c r="AM89" i="8"/>
  <c r="AQ85" i="9" s="1"/>
  <c r="BH90" i="8"/>
  <c r="EJ90" i="8"/>
  <c r="AH90" i="8" s="1"/>
  <c r="AL86" i="9" s="1"/>
  <c r="DG93" i="8"/>
  <c r="EO93" i="8" s="1"/>
  <c r="AP93" i="8" s="1"/>
  <c r="AT89" i="9" s="1"/>
  <c r="AM93" i="8"/>
  <c r="AQ89" i="9" s="1"/>
  <c r="EM114" i="8"/>
  <c r="AN114" i="8" s="1"/>
  <c r="AR110" i="9" s="1"/>
  <c r="CY114" i="8"/>
  <c r="AU153" i="8"/>
  <c r="AY149" i="9" s="1"/>
  <c r="EI153" i="8"/>
  <c r="AG153" i="8" s="1"/>
  <c r="AK149" i="9" s="1"/>
  <c r="F23" i="11"/>
  <c r="K23" i="11" s="1"/>
  <c r="K20" i="11"/>
  <c r="CY186" i="8"/>
  <c r="AM75" i="8"/>
  <c r="AQ71" i="9" s="1"/>
  <c r="DE98" i="8"/>
  <c r="AM98" i="8"/>
  <c r="AQ94" i="9" s="1"/>
  <c r="AM114" i="8"/>
  <c r="AQ110" i="9" s="1"/>
  <c r="EJ136" i="8"/>
  <c r="AH136" i="8" s="1"/>
  <c r="AL132" i="9" s="1"/>
  <c r="R55" i="11"/>
  <c r="T55" i="11" s="1"/>
  <c r="V55" i="11" s="1"/>
  <c r="CL9" i="8"/>
  <c r="DU9" i="8" s="1"/>
  <c r="FC9" i="8" s="1"/>
  <c r="Y9" i="2"/>
  <c r="CJ9" i="8"/>
  <c r="DS9" i="8" s="1"/>
  <c r="FA9" i="8" s="1"/>
  <c r="CR28" i="8"/>
  <c r="EA28" i="8" s="1"/>
  <c r="FI28" i="8" s="1"/>
  <c r="BJ28" i="8" s="1"/>
  <c r="CD26" i="8"/>
  <c r="DM26" i="8" s="1"/>
  <c r="EU26" i="8" s="1"/>
  <c r="AV26" i="8" s="1"/>
  <c r="AZ22" i="9" s="1"/>
  <c r="CY75" i="8"/>
  <c r="C20" i="11"/>
  <c r="Q20" i="11" s="1"/>
  <c r="AM95" i="8"/>
  <c r="AQ91" i="9" s="1"/>
  <c r="AM132" i="8"/>
  <c r="AQ128" i="9" s="1"/>
  <c r="AM91" i="8"/>
  <c r="AQ87" i="9" s="1"/>
  <c r="X95" i="2"/>
  <c r="Y95" i="2"/>
  <c r="AC97" i="11" s="1"/>
  <c r="X40" i="2"/>
  <c r="Y40" i="2"/>
  <c r="Y143" i="11"/>
  <c r="BB43" i="2"/>
  <c r="AN19" i="1" s="1"/>
  <c r="BB49" i="2"/>
  <c r="AT19" i="1" s="1"/>
  <c r="BB94" i="2"/>
  <c r="CM19" i="1" s="1"/>
  <c r="BB97" i="2"/>
  <c r="CP19" i="1" s="1"/>
  <c r="BB100" i="2"/>
  <c r="CS19" i="1" s="1"/>
  <c r="BB103" i="2"/>
  <c r="CV19" i="1" s="1"/>
  <c r="BB117" i="2"/>
  <c r="DJ19" i="1" s="1"/>
  <c r="C13" i="11"/>
  <c r="P13" i="11" s="1"/>
  <c r="C81" i="11"/>
  <c r="Q81" i="11" s="1"/>
  <c r="X105" i="2"/>
  <c r="Y105" i="2"/>
  <c r="AA41" i="11"/>
  <c r="Z55" i="11"/>
  <c r="C103" i="11"/>
  <c r="O143" i="11"/>
  <c r="Q143" i="11"/>
  <c r="P143" i="11"/>
  <c r="BG8" i="1"/>
  <c r="V62" i="2"/>
  <c r="W62" i="2" s="1"/>
  <c r="L144" i="11"/>
  <c r="X144" i="11" s="1"/>
  <c r="L149" i="11"/>
  <c r="K149" i="11"/>
  <c r="C15" i="11"/>
  <c r="O15" i="11" s="1"/>
  <c r="L20" i="11"/>
  <c r="X20" i="11" s="1"/>
  <c r="Z54" i="11"/>
  <c r="AB54" i="11"/>
  <c r="AC54" i="11" s="1"/>
  <c r="AA54" i="11"/>
  <c r="C32" i="11"/>
  <c r="C44" i="11"/>
  <c r="O101" i="11"/>
  <c r="P101" i="11"/>
  <c r="R101" i="11" s="1"/>
  <c r="T101" i="11" s="1"/>
  <c r="V101" i="11" s="1"/>
  <c r="X104" i="2"/>
  <c r="Y104" i="2"/>
  <c r="C27" i="11"/>
  <c r="O27" i="11" s="1"/>
  <c r="X85" i="2"/>
  <c r="Y85" i="2"/>
  <c r="X101" i="2"/>
  <c r="Y101" i="2"/>
  <c r="AC103" i="11" s="1"/>
  <c r="O144" i="11"/>
  <c r="P144" i="11"/>
  <c r="Q144" i="11"/>
  <c r="X15" i="2"/>
  <c r="Y15" i="2"/>
  <c r="X37" i="2"/>
  <c r="Y37" i="2"/>
  <c r="AC39" i="11" s="1"/>
  <c r="X67" i="2"/>
  <c r="Y67" i="2"/>
  <c r="AC69" i="11" s="1"/>
  <c r="BN9" i="8"/>
  <c r="GS9" i="8"/>
  <c r="BB48" i="2"/>
  <c r="AS19" i="1" s="1"/>
  <c r="P145" i="11"/>
  <c r="Q145" i="11"/>
  <c r="K141" i="11"/>
  <c r="R141" i="11" s="1"/>
  <c r="T141" i="11" s="1"/>
  <c r="V141" i="11" s="1"/>
  <c r="Y141" i="11"/>
  <c r="AA141" i="11" s="1"/>
  <c r="K143" i="11"/>
  <c r="R143" i="11" s="1"/>
  <c r="T143" i="11" s="1"/>
  <c r="V143" i="11" s="1"/>
  <c r="X30" i="2"/>
  <c r="Y30" i="2"/>
  <c r="C41" i="11"/>
  <c r="O41" i="11" s="1"/>
  <c r="C119" i="11"/>
  <c r="C104" i="11"/>
  <c r="P104" i="11" s="1"/>
  <c r="BB125" i="2"/>
  <c r="DR19" i="1" s="1"/>
  <c r="S72" i="5"/>
  <c r="CA8" i="1"/>
  <c r="V82" i="2"/>
  <c r="W82" i="2" s="1"/>
  <c r="M149" i="11"/>
  <c r="Y149" i="11"/>
  <c r="AW67" i="8"/>
  <c r="BA63" i="9" s="1"/>
  <c r="EI67" i="8"/>
  <c r="AG67" i="8" s="1"/>
  <c r="AK63" i="9" s="1"/>
  <c r="BD68" i="8"/>
  <c r="BH64" i="9" s="1"/>
  <c r="EJ68" i="8"/>
  <c r="AH68" i="8" s="1"/>
  <c r="AL64" i="9" s="1"/>
  <c r="EI193" i="8"/>
  <c r="AG193" i="8" s="1"/>
  <c r="AK189" i="9" s="1"/>
  <c r="X97" i="2"/>
  <c r="Y97" i="2"/>
  <c r="AI128" i="11"/>
  <c r="C128" i="11" s="1"/>
  <c r="AJ128" i="11"/>
  <c r="AB120" i="11"/>
  <c r="AC120" i="11" s="1"/>
  <c r="Z120" i="11"/>
  <c r="L17" i="11"/>
  <c r="X17" i="11" s="1"/>
  <c r="K17" i="11"/>
  <c r="X13" i="2"/>
  <c r="Y13" i="2"/>
  <c r="BK9" i="1"/>
  <c r="V66" i="2"/>
  <c r="W66" i="2" s="1"/>
  <c r="BV8" i="1"/>
  <c r="V77" i="2"/>
  <c r="W77" i="2" s="1"/>
  <c r="X77" i="2" s="1"/>
  <c r="CQ8" i="1"/>
  <c r="V98" i="2"/>
  <c r="W98" i="2" s="1"/>
  <c r="C71" i="11"/>
  <c r="C99" i="11"/>
  <c r="AB116" i="11"/>
  <c r="AA116" i="11"/>
  <c r="Y15" i="11"/>
  <c r="M15" i="11"/>
  <c r="C122" i="11"/>
  <c r="Y88" i="2"/>
  <c r="O150" i="11"/>
  <c r="Q150" i="11"/>
  <c r="P150" i="11"/>
  <c r="V112" i="2"/>
  <c r="W112" i="2" s="1"/>
  <c r="V114" i="2"/>
  <c r="W114" i="2" s="1"/>
  <c r="DG8" i="1"/>
  <c r="BB112" i="2"/>
  <c r="DE19" i="1" s="1"/>
  <c r="BB121" i="2"/>
  <c r="DN19" i="1" s="1"/>
  <c r="AG127" i="11"/>
  <c r="AH127" i="11"/>
  <c r="L150" i="11"/>
  <c r="K150" i="11"/>
  <c r="L28" i="11"/>
  <c r="X28" i="11" s="1"/>
  <c r="Z28" i="11" s="1"/>
  <c r="X76" i="2"/>
  <c r="Y76" i="2"/>
  <c r="K130" i="11"/>
  <c r="R130" i="11" s="1"/>
  <c r="T130" i="11" s="1"/>
  <c r="V130" i="11" s="1"/>
  <c r="L145" i="11"/>
  <c r="AY41" i="6"/>
  <c r="BB40" i="6"/>
  <c r="BE42" i="6"/>
  <c r="AS39" i="6"/>
  <c r="AO37" i="6"/>
  <c r="BK40" i="6"/>
  <c r="BG38" i="6"/>
  <c r="BC33" i="6"/>
  <c r="AQ33" i="6"/>
  <c r="AZ40" i="6"/>
  <c r="BD33" i="6"/>
  <c r="AM31" i="6"/>
  <c r="BJ39" i="6"/>
  <c r="BF37" i="6"/>
  <c r="AX30" i="6"/>
  <c r="BI39" i="6"/>
  <c r="AW30" i="6"/>
  <c r="AV39" i="6"/>
  <c r="AN38" i="6"/>
  <c r="AR37" i="6"/>
  <c r="BA39" i="6"/>
  <c r="BL33" i="6"/>
  <c r="AK31" i="6"/>
  <c r="AP33" i="6"/>
  <c r="AT41" i="6"/>
  <c r="AL40" i="6"/>
  <c r="BH37" i="6"/>
  <c r="AU40" i="6"/>
  <c r="CJ38" i="6"/>
  <c r="BZ30" i="6"/>
  <c r="CD39" i="6"/>
  <c r="CA30" i="6"/>
  <c r="BW41" i="6"/>
  <c r="BR37" i="6"/>
  <c r="BN210" i="6"/>
  <c r="CB41" i="6"/>
  <c r="BV39" i="6"/>
  <c r="CD211" i="6"/>
  <c r="C54" i="11"/>
  <c r="C17" i="11"/>
  <c r="O17" i="11" s="1"/>
  <c r="N10" i="11"/>
  <c r="Y10" i="11"/>
  <c r="C52" i="11"/>
  <c r="X52" i="2"/>
  <c r="Y52" i="2"/>
  <c r="DM9" i="1"/>
  <c r="V120" i="2"/>
  <c r="W120" i="2" s="1"/>
  <c r="N142" i="11"/>
  <c r="R142" i="11" s="1"/>
  <c r="T142" i="11" s="1"/>
  <c r="V142" i="11" s="1"/>
  <c r="Y142" i="11"/>
  <c r="AA142" i="11" s="1"/>
  <c r="BB54" i="2"/>
  <c r="AY19" i="1" s="1"/>
  <c r="BB73" i="2"/>
  <c r="BR19" i="1" s="1"/>
  <c r="K148" i="11"/>
  <c r="R148" i="11" s="1"/>
  <c r="T148" i="11" s="1"/>
  <c r="V148" i="11" s="1"/>
  <c r="CY94" i="8"/>
  <c r="BB41" i="2"/>
  <c r="AL19" i="1" s="1"/>
  <c r="Y13" i="11"/>
  <c r="AA81" i="11"/>
  <c r="C40" i="11"/>
  <c r="V83" i="2"/>
  <c r="W83" i="2" s="1"/>
  <c r="AM26" i="6"/>
  <c r="AU18" i="6"/>
  <c r="BK17" i="6"/>
  <c r="BJ26" i="6"/>
  <c r="AX26" i="6"/>
  <c r="AL26" i="6"/>
  <c r="BF18" i="6"/>
  <c r="AT18" i="6"/>
  <c r="BI26" i="6"/>
  <c r="AW26" i="6"/>
  <c r="AK26" i="6"/>
  <c r="BE18" i="6"/>
  <c r="AS18" i="6"/>
  <c r="AV26" i="6"/>
  <c r="AR18" i="6"/>
  <c r="BG26" i="6"/>
  <c r="AQ18" i="6"/>
  <c r="BH26" i="6"/>
  <c r="AN26" i="6"/>
  <c r="BL17" i="6"/>
  <c r="BD26" i="6"/>
  <c r="BC26" i="6"/>
  <c r="AP18" i="6"/>
  <c r="BA18" i="6"/>
  <c r="AO18" i="6"/>
  <c r="BB18" i="6"/>
  <c r="AZ18" i="6"/>
  <c r="AY18" i="6"/>
  <c r="BT18" i="6"/>
  <c r="BU18" i="6"/>
  <c r="BN26" i="6"/>
  <c r="BV18" i="6"/>
  <c r="CH18" i="6"/>
  <c r="BO26" i="6"/>
  <c r="BW18" i="6"/>
  <c r="CI18" i="6"/>
  <c r="BP26" i="6"/>
  <c r="BX18" i="6"/>
  <c r="CB18" i="6"/>
  <c r="CC18" i="6"/>
  <c r="CJ26" i="6"/>
  <c r="BR18" i="6"/>
  <c r="AI18" i="6" s="1"/>
  <c r="CD18" i="6"/>
  <c r="AJ18" i="6" s="1"/>
  <c r="BS18" i="6"/>
  <c r="CE18" i="6"/>
  <c r="EJ114" i="8"/>
  <c r="AH114" i="8" s="1"/>
  <c r="AL110" i="9" s="1"/>
  <c r="L29" i="11"/>
  <c r="X29" i="11" s="1"/>
  <c r="V74" i="2"/>
  <c r="W74" i="2" s="1"/>
  <c r="V90" i="2"/>
  <c r="W90" i="2" s="1"/>
  <c r="CI8" i="1"/>
  <c r="L135" i="11"/>
  <c r="L136" i="11"/>
  <c r="EJ175" i="8"/>
  <c r="AH175" i="8" s="1"/>
  <c r="AL171" i="9" s="1"/>
  <c r="X34" i="2"/>
  <c r="Y34" i="2"/>
  <c r="EJ125" i="8"/>
  <c r="AH125" i="8" s="1"/>
  <c r="AL121" i="9" s="1"/>
  <c r="EK143" i="8"/>
  <c r="AI143" i="8" s="1"/>
  <c r="AM139" i="9" s="1"/>
  <c r="C43" i="11"/>
  <c r="P43" i="11" s="1"/>
  <c r="AB87" i="11"/>
  <c r="AC87" i="11" s="1"/>
  <c r="C79" i="11"/>
  <c r="BB69" i="2"/>
  <c r="BN19" i="1" s="1"/>
  <c r="X23" i="2"/>
  <c r="Y23" i="2"/>
  <c r="AI126" i="11"/>
  <c r="AG126" i="11"/>
  <c r="C126" i="11" s="1"/>
  <c r="EK46" i="8"/>
  <c r="AI46" i="8" s="1"/>
  <c r="AM42" i="9" s="1"/>
  <c r="EK151" i="8"/>
  <c r="AI151" i="8" s="1"/>
  <c r="AM147" i="9" s="1"/>
  <c r="Y108" i="11"/>
  <c r="Y85" i="11"/>
  <c r="AA85" i="11" s="1"/>
  <c r="L109" i="11"/>
  <c r="X109" i="11" s="1"/>
  <c r="L106" i="11"/>
  <c r="X106" i="11" s="1"/>
  <c r="AJ69" i="11"/>
  <c r="V19" i="2"/>
  <c r="Y84" i="11"/>
  <c r="AB84" i="11" s="1"/>
  <c r="Y55" i="11"/>
  <c r="AA55" i="11" s="1"/>
  <c r="Y35" i="11"/>
  <c r="AA35" i="11" s="1"/>
  <c r="V48" i="2"/>
  <c r="W48" i="2" s="1"/>
  <c r="N116" i="11"/>
  <c r="Y110" i="11"/>
  <c r="M103" i="11"/>
  <c r="N78" i="11"/>
  <c r="K73" i="11"/>
  <c r="L72" i="11"/>
  <c r="X72" i="11" s="1"/>
  <c r="AH69" i="11"/>
  <c r="C69" i="11" s="1"/>
  <c r="L62" i="11"/>
  <c r="X62" i="11" s="1"/>
  <c r="Y82" i="11"/>
  <c r="Y54" i="11"/>
  <c r="L112" i="11"/>
  <c r="X112" i="11" s="1"/>
  <c r="L76" i="11"/>
  <c r="X76" i="11" s="1"/>
  <c r="Z76" i="11" s="1"/>
  <c r="K35" i="11"/>
  <c r="BG36" i="6"/>
  <c r="AU36" i="6"/>
  <c r="BK35" i="6"/>
  <c r="BG33" i="6"/>
  <c r="AU33" i="6"/>
  <c r="BF39" i="6"/>
  <c r="BF36" i="6"/>
  <c r="AT36" i="6"/>
  <c r="BJ35" i="6"/>
  <c r="AX35" i="6"/>
  <c r="BF33" i="6"/>
  <c r="AT33" i="6"/>
  <c r="AS36" i="6"/>
  <c r="BI35" i="6"/>
  <c r="AW35" i="6"/>
  <c r="AS33" i="6"/>
  <c r="BC36" i="6"/>
  <c r="AU35" i="6"/>
  <c r="AR39" i="6"/>
  <c r="AZ37" i="6"/>
  <c r="AR36" i="6"/>
  <c r="AV35" i="6"/>
  <c r="AR33" i="6"/>
  <c r="AQ36" i="6"/>
  <c r="AX36" i="6"/>
  <c r="AL36" i="6"/>
  <c r="BB35" i="6"/>
  <c r="AP35" i="6"/>
  <c r="AL33" i="6"/>
  <c r="AK39" i="6"/>
  <c r="AS37" i="6"/>
  <c r="AW36" i="6"/>
  <c r="AK36" i="6"/>
  <c r="AO35" i="6"/>
  <c r="BI33" i="6"/>
  <c r="AK33" i="6"/>
  <c r="AV36" i="6"/>
  <c r="BL35" i="6"/>
  <c r="AN35" i="6"/>
  <c r="BH33" i="6"/>
  <c r="BD35" i="6"/>
  <c r="BC35" i="6"/>
  <c r="BB36" i="6"/>
  <c r="AQ35" i="6"/>
  <c r="AN36" i="6"/>
  <c r="AY39" i="6"/>
  <c r="BA36" i="6"/>
  <c r="BB33" i="6"/>
  <c r="BA33" i="6"/>
  <c r="AO36" i="6"/>
  <c r="AZ36" i="6"/>
  <c r="AY33" i="6"/>
  <c r="AY36" i="6"/>
  <c r="AZ33" i="6"/>
  <c r="AP36" i="6"/>
  <c r="AL37" i="6"/>
  <c r="AM36" i="6"/>
  <c r="AN33" i="6"/>
  <c r="BG37" i="6"/>
  <c r="BE35" i="6"/>
  <c r="AM33" i="6"/>
  <c r="CA35" i="6"/>
  <c r="BR36" i="6"/>
  <c r="BS206" i="6"/>
  <c r="BR207" i="6"/>
  <c r="BV209" i="6"/>
  <c r="BT206" i="6"/>
  <c r="CL207" i="6"/>
  <c r="BS36" i="6"/>
  <c r="CJ36" i="6"/>
  <c r="CK208" i="6"/>
  <c r="BT36" i="6"/>
  <c r="AI36" i="6" s="1"/>
  <c r="CB39" i="6"/>
  <c r="BT207" i="6"/>
  <c r="BX208" i="6"/>
  <c r="CM208" i="6"/>
  <c r="BX209" i="6"/>
  <c r="CJ209" i="6"/>
  <c r="BU210" i="6"/>
  <c r="BV210" i="6"/>
  <c r="CB208" i="6"/>
  <c r="BU36" i="6"/>
  <c r="BN39" i="6"/>
  <c r="BQ33" i="6"/>
  <c r="CH35" i="6"/>
  <c r="BV36" i="6"/>
  <c r="BW206" i="6"/>
  <c r="BZ208" i="6"/>
  <c r="BN209" i="6"/>
  <c r="CL209" i="6"/>
  <c r="CJ211" i="6"/>
  <c r="BX207" i="6"/>
  <c r="BW36" i="6"/>
  <c r="BX36" i="6"/>
  <c r="CD33" i="6"/>
  <c r="BY36" i="6"/>
  <c r="CJ37" i="6"/>
  <c r="BY207" i="6"/>
  <c r="CN207" i="6"/>
  <c r="BQ209" i="6"/>
  <c r="CC209" i="6"/>
  <c r="CA207" i="6"/>
  <c r="CF208" i="6"/>
  <c r="CD210" i="6"/>
  <c r="BS207" i="6"/>
  <c r="CI209" i="6"/>
  <c r="CJ210" i="6"/>
  <c r="CB209" i="6"/>
  <c r="CE33" i="6"/>
  <c r="BS35" i="6"/>
  <c r="BN36" i="6"/>
  <c r="BZ36" i="6"/>
  <c r="BZ207" i="6"/>
  <c r="CO207" i="6"/>
  <c r="CE208" i="6"/>
  <c r="CD209" i="6"/>
  <c r="BO210" i="6"/>
  <c r="BP206" i="6"/>
  <c r="CE209" i="6"/>
  <c r="CC210" i="6"/>
  <c r="BQ208" i="6"/>
  <c r="BW207" i="6"/>
  <c r="CA208" i="6"/>
  <c r="BT35" i="6"/>
  <c r="BO36" i="6"/>
  <c r="CA36" i="6"/>
  <c r="BN211" i="6"/>
  <c r="CC211" i="6"/>
  <c r="BY208" i="6"/>
  <c r="BP36" i="6"/>
  <c r="CB36" i="6"/>
  <c r="BV37" i="6"/>
  <c r="BU39" i="6"/>
  <c r="BZ35" i="6"/>
  <c r="BQ36" i="6"/>
  <c r="CF36" i="6"/>
  <c r="BU209" i="6"/>
  <c r="CI208" i="6"/>
  <c r="CH209" i="6"/>
  <c r="BO209" i="6"/>
  <c r="BC37" i="6"/>
  <c r="AY35" i="6"/>
  <c r="AM35" i="6"/>
  <c r="BK32" i="6"/>
  <c r="BB37" i="6"/>
  <c r="AL35" i="6"/>
  <c r="BJ32" i="6"/>
  <c r="BE39" i="6"/>
  <c r="BI38" i="6"/>
  <c r="AK35" i="6"/>
  <c r="BG35" i="6"/>
  <c r="BH41" i="6"/>
  <c r="BL37" i="6"/>
  <c r="AN37" i="6"/>
  <c r="AX42" i="6"/>
  <c r="AP32" i="6"/>
  <c r="AT31" i="6"/>
  <c r="AO32" i="6"/>
  <c r="AR40" i="6"/>
  <c r="AZ35" i="6"/>
  <c r="BD32" i="6"/>
  <c r="AS35" i="6"/>
  <c r="AW40" i="6"/>
  <c r="AQ32" i="6"/>
  <c r="BF35" i="6"/>
  <c r="AV31" i="6"/>
  <c r="AU31" i="6"/>
  <c r="CB35" i="6"/>
  <c r="CC35" i="6"/>
  <c r="CE37" i="6"/>
  <c r="CF37" i="6"/>
  <c r="BZ40" i="6"/>
  <c r="CA42" i="6"/>
  <c r="CI35" i="6"/>
  <c r="BT32" i="6"/>
  <c r="BN35" i="6"/>
  <c r="CJ35" i="6"/>
  <c r="BQ37" i="6"/>
  <c r="BO35" i="6"/>
  <c r="CH39" i="6"/>
  <c r="CD202" i="6"/>
  <c r="BY31" i="6"/>
  <c r="CO37" i="6"/>
  <c r="C29" i="11"/>
  <c r="C64" i="11"/>
  <c r="Q64" i="11" s="1"/>
  <c r="C90" i="11"/>
  <c r="BB118" i="2"/>
  <c r="DK19" i="1" s="1"/>
  <c r="AM88" i="8"/>
  <c r="AQ84" i="9" s="1"/>
  <c r="AM156" i="8"/>
  <c r="AQ152" i="9" s="1"/>
  <c r="Y32" i="11"/>
  <c r="V38" i="2"/>
  <c r="W38" i="2" s="1"/>
  <c r="L119" i="11"/>
  <c r="X119" i="11" s="1"/>
  <c r="AL72" i="11"/>
  <c r="C72" i="11" s="1"/>
  <c r="L68" i="11"/>
  <c r="X68" i="11" s="1"/>
  <c r="AK66" i="11"/>
  <c r="C66" i="11" s="1"/>
  <c r="AH62" i="11"/>
  <c r="Y53" i="11"/>
  <c r="AK47" i="11"/>
  <c r="L36" i="11"/>
  <c r="V24" i="2"/>
  <c r="AM161" i="8"/>
  <c r="AQ157" i="9" s="1"/>
  <c r="Y102" i="11"/>
  <c r="Y51" i="11"/>
  <c r="L110" i="11"/>
  <c r="X110" i="11" s="1"/>
  <c r="AA110" i="11" s="1"/>
  <c r="AG62" i="11"/>
  <c r="Y50" i="11"/>
  <c r="N43" i="11"/>
  <c r="AY38" i="6"/>
  <c r="BG30" i="6"/>
  <c r="AT27" i="6"/>
  <c r="AK29" i="6"/>
  <c r="AZ25" i="6"/>
  <c r="AU29" i="6"/>
  <c r="BJ18" i="6"/>
  <c r="AO38" i="6"/>
  <c r="AS22" i="6"/>
  <c r="BA14" i="6"/>
  <c r="AR31" i="6"/>
  <c r="AV30" i="6"/>
  <c r="BH13" i="6"/>
  <c r="BH31" i="6"/>
  <c r="AM27" i="6"/>
  <c r="BC38" i="6"/>
  <c r="AL25" i="6"/>
  <c r="CC25" i="6"/>
  <c r="BN29" i="6"/>
  <c r="BW205" i="6"/>
  <c r="BV206" i="6"/>
  <c r="CJ30" i="6"/>
  <c r="BU206" i="6"/>
  <c r="BY30" i="6"/>
  <c r="CM18" i="6"/>
  <c r="CB38" i="6"/>
  <c r="BR209" i="6"/>
  <c r="CB210" i="6"/>
  <c r="CC206" i="6"/>
  <c r="BN207" i="6"/>
  <c r="BX206" i="6"/>
  <c r="BQ206" i="6"/>
  <c r="BX29" i="6"/>
  <c r="CF38" i="6"/>
  <c r="BP27" i="6"/>
  <c r="BO207" i="6"/>
  <c r="BG39" i="6"/>
  <c r="AQ31" i="6"/>
  <c r="AX38" i="6"/>
  <c r="AP31" i="6"/>
  <c r="AS42" i="6"/>
  <c r="AK38" i="6"/>
  <c r="BA37" i="6"/>
  <c r="AU38" i="6"/>
  <c r="AV29" i="6"/>
  <c r="AY34" i="6"/>
  <c r="BC42" i="6"/>
  <c r="BF40" i="6"/>
  <c r="AL39" i="6"/>
  <c r="BI42" i="6"/>
  <c r="BE40" i="6"/>
  <c r="BH42" i="6"/>
  <c r="AZ38" i="6"/>
  <c r="BD31" i="6"/>
  <c r="AN29" i="6"/>
  <c r="BB42" i="6"/>
  <c r="BK36" i="6"/>
  <c r="BJ40" i="6"/>
  <c r="AW37" i="6"/>
  <c r="AT35" i="6"/>
  <c r="AM30" i="6"/>
  <c r="AR35" i="6"/>
  <c r="AO33" i="6"/>
  <c r="BL36" i="6"/>
  <c r="BN38" i="6"/>
  <c r="BZ37" i="6"/>
  <c r="BQ29" i="6"/>
  <c r="CN36" i="6"/>
  <c r="CO36" i="6"/>
  <c r="BO39" i="6"/>
  <c r="BR33" i="6"/>
  <c r="BP30" i="6"/>
  <c r="CA38" i="6"/>
  <c r="CE42" i="6"/>
  <c r="CF42" i="6"/>
  <c r="BS31" i="6"/>
  <c r="CC38" i="6"/>
  <c r="CJ39" i="6"/>
  <c r="CH40" i="6"/>
  <c r="BT31" i="6"/>
  <c r="CK42" i="6"/>
  <c r="BU35" i="6"/>
  <c r="BY29" i="6"/>
  <c r="CM40" i="6"/>
  <c r="BV42" i="6"/>
  <c r="Y95" i="11"/>
  <c r="AA95" i="11" s="1"/>
  <c r="Y73" i="11"/>
  <c r="Y47" i="11"/>
  <c r="AA47" i="11" s="1"/>
  <c r="V45" i="2"/>
  <c r="W45" i="2" s="1"/>
  <c r="L46" i="11"/>
  <c r="X46" i="11" s="1"/>
  <c r="K38" i="11"/>
  <c r="V22" i="2"/>
  <c r="CM11" i="6" s="1"/>
  <c r="V7" i="2"/>
  <c r="BT25" i="6" s="1"/>
  <c r="Y71" i="11"/>
  <c r="AA71" i="11" s="1"/>
  <c r="K108" i="11"/>
  <c r="AK98" i="11"/>
  <c r="C98" i="11" s="1"/>
  <c r="K94" i="11"/>
  <c r="R94" i="11" s="1"/>
  <c r="T94" i="11" s="1"/>
  <c r="V94" i="11" s="1"/>
  <c r="AK37" i="11"/>
  <c r="L42" i="11"/>
  <c r="X42" i="11" s="1"/>
  <c r="AH37" i="11"/>
  <c r="C37" i="11" s="1"/>
  <c r="AU21" i="6"/>
  <c r="AL29" i="6"/>
  <c r="BB25" i="6"/>
  <c r="BF21" i="6"/>
  <c r="AT21" i="6"/>
  <c r="BA25" i="6"/>
  <c r="BE21" i="6"/>
  <c r="BD21" i="6"/>
  <c r="BC21" i="6"/>
  <c r="AQ21" i="6"/>
  <c r="BH32" i="6"/>
  <c r="BJ21" i="6"/>
  <c r="AX21" i="6"/>
  <c r="BI30" i="6"/>
  <c r="AS25" i="6"/>
  <c r="AW21" i="6"/>
  <c r="AR25" i="6"/>
  <c r="AV21" i="6"/>
  <c r="AK25" i="6"/>
  <c r="AZ21" i="6"/>
  <c r="AY21" i="6"/>
  <c r="AP21" i="6"/>
  <c r="AN21" i="6"/>
  <c r="AO21" i="6"/>
  <c r="BK21" i="6"/>
  <c r="BG31" i="6"/>
  <c r="BL21" i="6"/>
  <c r="AM21" i="6"/>
  <c r="BT21" i="6"/>
  <c r="CO21" i="6"/>
  <c r="BZ21" i="6"/>
  <c r="CD25" i="6"/>
  <c r="BO29" i="6"/>
  <c r="CA21" i="6"/>
  <c r="CE25" i="6"/>
  <c r="CF21" i="6"/>
  <c r="CG21" i="6"/>
  <c r="CL30" i="6"/>
  <c r="CH21" i="6"/>
  <c r="CI21" i="6"/>
  <c r="CM21" i="6"/>
  <c r="BS21" i="6"/>
  <c r="CN21" i="6"/>
  <c r="Y91" i="11"/>
  <c r="Y40" i="11"/>
  <c r="L127" i="11"/>
  <c r="X127" i="11" s="1"/>
  <c r="K117" i="11"/>
  <c r="Y106" i="11"/>
  <c r="AK77" i="11"/>
  <c r="C77" i="11" s="1"/>
  <c r="AU27" i="6"/>
  <c r="BK26" i="6"/>
  <c r="BC25" i="6"/>
  <c r="AX32" i="6"/>
  <c r="BF30" i="6"/>
  <c r="BE33" i="6"/>
  <c r="BI32" i="6"/>
  <c r="AW32" i="6"/>
  <c r="AK32" i="6"/>
  <c r="BG32" i="6"/>
  <c r="AY31" i="6"/>
  <c r="AQ27" i="6"/>
  <c r="AM25" i="6"/>
  <c r="BD36" i="6"/>
  <c r="AZ31" i="6"/>
  <c r="BB32" i="6"/>
  <c r="AT22" i="6"/>
  <c r="BA32" i="6"/>
  <c r="AS31" i="6"/>
  <c r="BL32" i="6"/>
  <c r="BH30" i="6"/>
  <c r="AV27" i="6"/>
  <c r="AR22" i="6"/>
  <c r="AL31" i="6"/>
  <c r="AP27" i="6"/>
  <c r="AN27" i="6"/>
  <c r="AO27" i="6"/>
  <c r="BJ25" i="6"/>
  <c r="BQ27" i="6"/>
  <c r="CG36" i="6"/>
  <c r="BR27" i="6"/>
  <c r="CI30" i="6"/>
  <c r="CF25" i="6"/>
  <c r="CK30" i="6"/>
  <c r="CM25" i="6"/>
  <c r="V20" i="2"/>
  <c r="L125" i="11"/>
  <c r="X125" i="11" s="1"/>
  <c r="AI116" i="11"/>
  <c r="AG113" i="11"/>
  <c r="C113" i="11" s="1"/>
  <c r="Y112" i="11"/>
  <c r="L80" i="11"/>
  <c r="X80" i="11" s="1"/>
  <c r="V28" i="2"/>
  <c r="W28" i="2" s="1"/>
  <c r="BG42" i="6"/>
  <c r="AQ34" i="6"/>
  <c r="AU30" i="6"/>
  <c r="AM29" i="6"/>
  <c r="AT30" i="6"/>
  <c r="BA34" i="6"/>
  <c r="AY37" i="6"/>
  <c r="BL34" i="6"/>
  <c r="BB41" i="6"/>
  <c r="BF34" i="6"/>
  <c r="BJ33" i="6"/>
  <c r="AX33" i="6"/>
  <c r="BI36" i="6"/>
  <c r="BE34" i="6"/>
  <c r="AS34" i="6"/>
  <c r="AW33" i="6"/>
  <c r="AZ41" i="6"/>
  <c r="BH36" i="6"/>
  <c r="BD34" i="6"/>
  <c r="AR34" i="6"/>
  <c r="AK34" i="6"/>
  <c r="BK33" i="6"/>
  <c r="BC32" i="6"/>
  <c r="AO30" i="6"/>
  <c r="AN30" i="6"/>
  <c r="AP39" i="6"/>
  <c r="AL34" i="6"/>
  <c r="BW30" i="6"/>
  <c r="CE41" i="6"/>
  <c r="BP29" i="6"/>
  <c r="BX30" i="6"/>
  <c r="CL36" i="6"/>
  <c r="BQ30" i="6"/>
  <c r="AI30" i="6" s="1"/>
  <c r="BR30" i="6"/>
  <c r="BS39" i="6"/>
  <c r="CM33" i="6"/>
  <c r="CN33" i="6"/>
  <c r="CC41" i="6"/>
  <c r="G2" i="7"/>
  <c r="DP12" i="8"/>
  <c r="EX12" i="8" s="1"/>
  <c r="AM28" i="8"/>
  <c r="AQ24" i="9" s="1"/>
  <c r="AP83" i="8"/>
  <c r="AT79" i="9" s="1"/>
  <c r="AN184" i="8"/>
  <c r="AR180" i="9" s="1"/>
  <c r="AU146" i="8"/>
  <c r="AY142" i="9" s="1"/>
  <c r="EL132" i="8"/>
  <c r="BD164" i="8"/>
  <c r="BH160" i="9" s="1"/>
  <c r="EJ164" i="8"/>
  <c r="AH164" i="8" s="1"/>
  <c r="AL160" i="9" s="1"/>
  <c r="EO156" i="8"/>
  <c r="CY156" i="8"/>
  <c r="AQ102" i="8"/>
  <c r="AU98" i="9" s="1"/>
  <c r="AF140" i="8"/>
  <c r="AJ136" i="9" s="1"/>
  <c r="EJ57" i="8"/>
  <c r="AH57" i="8" s="1"/>
  <c r="AL53" i="9" s="1"/>
  <c r="AO73" i="8"/>
  <c r="AS69" i="9" s="1"/>
  <c r="EH69" i="8"/>
  <c r="AF69" i="8" s="1"/>
  <c r="AJ65" i="9" s="1"/>
  <c r="DG9" i="8"/>
  <c r="EO9" i="8" s="1"/>
  <c r="AM33" i="8"/>
  <c r="AQ29" i="9" s="1"/>
  <c r="AN74" i="8"/>
  <c r="AR70" i="9" s="1"/>
  <c r="EH74" i="8"/>
  <c r="EJ41" i="8"/>
  <c r="AH41" i="8" s="1"/>
  <c r="AL37" i="9" s="1"/>
  <c r="EX131" i="8"/>
  <c r="CY131" i="8"/>
  <c r="BL183" i="8"/>
  <c r="EK183" i="8"/>
  <c r="AI183" i="8" s="1"/>
  <c r="AM179" i="9" s="1"/>
  <c r="AG199" i="8"/>
  <c r="AK195" i="9" s="1"/>
  <c r="ET170" i="8"/>
  <c r="AO94" i="8"/>
  <c r="AS90" i="9" s="1"/>
  <c r="EN65" i="8"/>
  <c r="EO184" i="8"/>
  <c r="AP184" i="8" s="1"/>
  <c r="AT180" i="9" s="1"/>
  <c r="CY184" i="8"/>
  <c r="DG7" i="8"/>
  <c r="EO7" i="8" s="1"/>
  <c r="DJ34" i="8"/>
  <c r="ER34" i="8" s="1"/>
  <c r="AS34" i="8" s="1"/>
  <c r="AW30" i="9" s="1"/>
  <c r="AM34" i="8"/>
  <c r="AQ30" i="9" s="1"/>
  <c r="DJ36" i="8"/>
  <c r="ER36" i="8" s="1"/>
  <c r="AS36" i="8" s="1"/>
  <c r="AW32" i="9" s="1"/>
  <c r="AM36" i="8"/>
  <c r="AQ32" i="9" s="1"/>
  <c r="DG37" i="8"/>
  <c r="EO37" i="8" s="1"/>
  <c r="AP37" i="8" s="1"/>
  <c r="AT33" i="9" s="1"/>
  <c r="AM37" i="8"/>
  <c r="AQ33" i="9" s="1"/>
  <c r="DT38" i="8"/>
  <c r="FB38" i="8" s="1"/>
  <c r="BC38" i="8" s="1"/>
  <c r="BG34" i="9" s="1"/>
  <c r="AM38" i="8"/>
  <c r="AQ34" i="9" s="1"/>
  <c r="BM41" i="8"/>
  <c r="EK41" i="8"/>
  <c r="AI41" i="8" s="1"/>
  <c r="EZ56" i="8"/>
  <c r="CY56" i="8"/>
  <c r="BI56" i="8"/>
  <c r="EK56" i="8"/>
  <c r="AI56" i="8" s="1"/>
  <c r="AM52" i="9" s="1"/>
  <c r="DE57" i="8"/>
  <c r="AM57" i="8"/>
  <c r="AQ53" i="9" s="1"/>
  <c r="BL57" i="8"/>
  <c r="EK57" i="8"/>
  <c r="AI57" i="8" s="1"/>
  <c r="AM53" i="9" s="1"/>
  <c r="AQ58" i="8"/>
  <c r="AU54" i="9" s="1"/>
  <c r="EH58" i="8"/>
  <c r="AF58" i="8" s="1"/>
  <c r="AJ54" i="9" s="1"/>
  <c r="BG58" i="8"/>
  <c r="EJ58" i="8"/>
  <c r="AH58" i="8" s="1"/>
  <c r="AL54" i="9" s="1"/>
  <c r="BO58" i="8"/>
  <c r="EK58" i="8"/>
  <c r="AI58" i="8" s="1"/>
  <c r="AM54" i="9" s="1"/>
  <c r="DK59" i="8"/>
  <c r="AM59" i="8"/>
  <c r="AQ55" i="9" s="1"/>
  <c r="BF59" i="8"/>
  <c r="BJ55" i="9" s="1"/>
  <c r="EJ59" i="8"/>
  <c r="AH59" i="8" s="1"/>
  <c r="AL55" i="9" s="1"/>
  <c r="BJ59" i="8"/>
  <c r="EK59" i="8"/>
  <c r="AI59" i="8" s="1"/>
  <c r="AV60" i="8"/>
  <c r="AZ56" i="9" s="1"/>
  <c r="EI60" i="8"/>
  <c r="AG60" i="8" s="1"/>
  <c r="AK56" i="9" s="1"/>
  <c r="BD60" i="8"/>
  <c r="BH56" i="9" s="1"/>
  <c r="EJ60" i="8"/>
  <c r="AH60" i="8" s="1"/>
  <c r="AL56" i="9" s="1"/>
  <c r="BK60" i="8"/>
  <c r="EK60" i="8"/>
  <c r="AI60" i="8" s="1"/>
  <c r="AM56" i="9" s="1"/>
  <c r="BF61" i="8"/>
  <c r="BJ57" i="9" s="1"/>
  <c r="EJ61" i="8"/>
  <c r="AH61" i="8" s="1"/>
  <c r="AL57" i="9" s="1"/>
  <c r="BN61" i="8"/>
  <c r="EK61" i="8"/>
  <c r="AI61" i="8" s="1"/>
  <c r="AM57" i="9" s="1"/>
  <c r="DJ62" i="8"/>
  <c r="AM62" i="8"/>
  <c r="AQ58" i="9" s="1"/>
  <c r="BI62" i="8"/>
  <c r="EK62" i="8"/>
  <c r="AI62" i="8" s="1"/>
  <c r="AM58" i="9" s="1"/>
  <c r="DE63" i="8"/>
  <c r="AM63" i="8"/>
  <c r="AQ59" i="9" s="1"/>
  <c r="AV63" i="8"/>
  <c r="AZ59" i="9" s="1"/>
  <c r="EI63" i="8"/>
  <c r="AG63" i="8" s="1"/>
  <c r="AK59" i="9" s="1"/>
  <c r="AO64" i="8"/>
  <c r="AS60" i="9" s="1"/>
  <c r="EH64" i="8"/>
  <c r="BE64" i="8"/>
  <c r="BI60" i="9" s="1"/>
  <c r="EJ64" i="8"/>
  <c r="AH64" i="8" s="1"/>
  <c r="AL60" i="9" s="1"/>
  <c r="BM64" i="8"/>
  <c r="EK64" i="8"/>
  <c r="AI64" i="8" s="1"/>
  <c r="AM60" i="9" s="1"/>
  <c r="DI65" i="8"/>
  <c r="EQ65" i="8" s="1"/>
  <c r="AR65" i="8" s="1"/>
  <c r="AV61" i="9" s="1"/>
  <c r="AM65" i="8"/>
  <c r="AQ61" i="9" s="1"/>
  <c r="AZ65" i="8"/>
  <c r="BD61" i="9" s="1"/>
  <c r="EI65" i="8"/>
  <c r="AG65" i="8" s="1"/>
  <c r="AK61" i="9" s="1"/>
  <c r="DF80" i="8"/>
  <c r="AM80" i="8"/>
  <c r="AQ76" i="9" s="1"/>
  <c r="AW80" i="8"/>
  <c r="BA76" i="9" s="1"/>
  <c r="EI80" i="8"/>
  <c r="AG80" i="8" s="1"/>
  <c r="AK76" i="9" s="1"/>
  <c r="EJ80" i="8"/>
  <c r="AH80" i="8" s="1"/>
  <c r="AL76" i="9" s="1"/>
  <c r="BB80" i="8"/>
  <c r="BF76" i="9" s="1"/>
  <c r="BL80" i="8"/>
  <c r="EK80" i="8"/>
  <c r="AI80" i="8" s="1"/>
  <c r="AM76" i="9" s="1"/>
  <c r="DH81" i="8"/>
  <c r="AM81" i="8"/>
  <c r="AQ77" i="9" s="1"/>
  <c r="AY81" i="8"/>
  <c r="BC77" i="9" s="1"/>
  <c r="EI81" i="8"/>
  <c r="AG81" i="8" s="1"/>
  <c r="AK77" i="9" s="1"/>
  <c r="BG81" i="8"/>
  <c r="EJ81" i="8"/>
  <c r="AH81" i="8" s="1"/>
  <c r="AL77" i="9" s="1"/>
  <c r="DI82" i="8"/>
  <c r="AM82" i="8"/>
  <c r="AQ78" i="9" s="1"/>
  <c r="AY82" i="8"/>
  <c r="BC78" i="9" s="1"/>
  <c r="EI82" i="8"/>
  <c r="AG82" i="8" s="1"/>
  <c r="DK83" i="8"/>
  <c r="AM83" i="8"/>
  <c r="AQ79" i="9" s="1"/>
  <c r="BB83" i="8"/>
  <c r="BF79" i="9" s="1"/>
  <c r="EJ83" i="8"/>
  <c r="AH83" i="8" s="1"/>
  <c r="AL79" i="9" s="1"/>
  <c r="BJ83" i="8"/>
  <c r="EK83" i="8"/>
  <c r="AI83" i="8" s="1"/>
  <c r="AM79" i="9" s="1"/>
  <c r="EN84" i="8"/>
  <c r="DM84" i="8"/>
  <c r="EU84" i="8" s="1"/>
  <c r="AM84" i="8"/>
  <c r="AQ80" i="9" s="1"/>
  <c r="BD84" i="8"/>
  <c r="BH80" i="9" s="1"/>
  <c r="EJ84" i="8"/>
  <c r="AH84" i="8" s="1"/>
  <c r="AL80" i="9" s="1"/>
  <c r="BL84" i="8"/>
  <c r="EK84" i="8"/>
  <c r="AI84" i="8" s="1"/>
  <c r="AM80" i="9" s="1"/>
  <c r="AY85" i="8"/>
  <c r="BC81" i="9" s="1"/>
  <c r="EI85" i="8"/>
  <c r="AG85" i="8" s="1"/>
  <c r="AK81" i="9" s="1"/>
  <c r="BG85" i="8"/>
  <c r="EJ85" i="8"/>
  <c r="AH85" i="8" s="1"/>
  <c r="AL81" i="9" s="1"/>
  <c r="BO85" i="8"/>
  <c r="EK85" i="8"/>
  <c r="AI85" i="8" s="1"/>
  <c r="AM81" i="9" s="1"/>
  <c r="DK86" i="8"/>
  <c r="AM86" i="8"/>
  <c r="AQ82" i="9" s="1"/>
  <c r="BA86" i="8"/>
  <c r="BE82" i="9" s="1"/>
  <c r="EI86" i="8"/>
  <c r="AG86" i="8" s="1"/>
  <c r="AK82" i="9" s="1"/>
  <c r="BI86" i="8"/>
  <c r="EK86" i="8"/>
  <c r="AI86" i="8" s="1"/>
  <c r="AM82" i="9" s="1"/>
  <c r="DE87" i="8"/>
  <c r="AM87" i="8"/>
  <c r="AQ83" i="9" s="1"/>
  <c r="BC87" i="8"/>
  <c r="BG83" i="9" s="1"/>
  <c r="EJ87" i="8"/>
  <c r="AH87" i="8" s="1"/>
  <c r="AL83" i="9" s="1"/>
  <c r="BK87" i="8"/>
  <c r="EK87" i="8"/>
  <c r="AI87" i="8" s="1"/>
  <c r="AM83" i="9" s="1"/>
  <c r="AX88" i="8"/>
  <c r="BB84" i="9" s="1"/>
  <c r="EI88" i="8"/>
  <c r="AG88" i="8" s="1"/>
  <c r="AK84" i="9" s="1"/>
  <c r="BO102" i="8"/>
  <c r="EK102" i="8"/>
  <c r="AI102" i="8" s="1"/>
  <c r="AM98" i="9" s="1"/>
  <c r="DJ103" i="8"/>
  <c r="AM103" i="8"/>
  <c r="AQ99" i="9" s="1"/>
  <c r="BA103" i="8"/>
  <c r="BE99" i="9" s="1"/>
  <c r="EI103" i="8"/>
  <c r="AG103" i="8" s="1"/>
  <c r="AK99" i="9" s="1"/>
  <c r="DE104" i="8"/>
  <c r="AM104" i="8"/>
  <c r="AQ100" i="9" s="1"/>
  <c r="DJ115" i="8"/>
  <c r="AM115" i="8"/>
  <c r="AQ111" i="9" s="1"/>
  <c r="AZ115" i="8"/>
  <c r="BD111" i="9" s="1"/>
  <c r="EI115" i="8"/>
  <c r="AG115" i="8" s="1"/>
  <c r="AK111" i="9" s="1"/>
  <c r="DK116" i="8"/>
  <c r="AM116" i="8"/>
  <c r="AQ112" i="9" s="1"/>
  <c r="BA116" i="8"/>
  <c r="BE112" i="9" s="1"/>
  <c r="EI116" i="8"/>
  <c r="AG116" i="8" s="1"/>
  <c r="AK112" i="9" s="1"/>
  <c r="BI116" i="8"/>
  <c r="EK116" i="8"/>
  <c r="AI116" i="8" s="1"/>
  <c r="AM112" i="9" s="1"/>
  <c r="DE117" i="8"/>
  <c r="AM117" i="8"/>
  <c r="AQ113" i="9" s="1"/>
  <c r="AV117" i="8"/>
  <c r="AZ113" i="9" s="1"/>
  <c r="EI117" i="8"/>
  <c r="AG117" i="8" s="1"/>
  <c r="AK113" i="9" s="1"/>
  <c r="BD117" i="8"/>
  <c r="BH113" i="9" s="1"/>
  <c r="EJ117" i="8"/>
  <c r="AH117" i="8" s="1"/>
  <c r="DG118" i="8"/>
  <c r="AM118" i="8"/>
  <c r="AQ114" i="9" s="1"/>
  <c r="AX118" i="8"/>
  <c r="BB114" i="9" s="1"/>
  <c r="EI118" i="8"/>
  <c r="AG118" i="8" s="1"/>
  <c r="AK114" i="9" s="1"/>
  <c r="BF118" i="8"/>
  <c r="BJ114" i="9" s="1"/>
  <c r="EJ118" i="8"/>
  <c r="AH118" i="8" s="1"/>
  <c r="AL114" i="9" s="1"/>
  <c r="DI119" i="8"/>
  <c r="AM119" i="8"/>
  <c r="AQ115" i="9" s="1"/>
  <c r="AZ119" i="8"/>
  <c r="BD115" i="9" s="1"/>
  <c r="EI119" i="8"/>
  <c r="AG119" i="8" s="1"/>
  <c r="AK115" i="9" s="1"/>
  <c r="BH119" i="8"/>
  <c r="EJ119" i="8"/>
  <c r="AH119" i="8" s="1"/>
  <c r="AL115" i="9" s="1"/>
  <c r="DL120" i="8"/>
  <c r="AM120" i="8"/>
  <c r="AQ116" i="9" s="1"/>
  <c r="BK120" i="8"/>
  <c r="EK120" i="8"/>
  <c r="AI120" i="8" s="1"/>
  <c r="AM116" i="9" s="1"/>
  <c r="DG121" i="8"/>
  <c r="AM121" i="8"/>
  <c r="AQ117" i="9" s="1"/>
  <c r="BE131" i="8"/>
  <c r="BI127" i="9" s="1"/>
  <c r="EJ131" i="8"/>
  <c r="AH131" i="8" s="1"/>
  <c r="AL127" i="9" s="1"/>
  <c r="FF140" i="8"/>
  <c r="EE140" i="8"/>
  <c r="FM140" i="8" s="1"/>
  <c r="AM140" i="8"/>
  <c r="AQ136" i="9" s="1"/>
  <c r="DK141" i="8"/>
  <c r="AM141" i="8"/>
  <c r="AQ137" i="9" s="1"/>
  <c r="BB141" i="8"/>
  <c r="BF137" i="9" s="1"/>
  <c r="EJ141" i="8"/>
  <c r="AH141" i="8" s="1"/>
  <c r="AL137" i="9" s="1"/>
  <c r="EK141" i="8"/>
  <c r="AI141" i="8" s="1"/>
  <c r="AM137" i="9" s="1"/>
  <c r="BJ141" i="8"/>
  <c r="DG142" i="8"/>
  <c r="AM142" i="8"/>
  <c r="AQ138" i="9" s="1"/>
  <c r="AX142" i="8"/>
  <c r="BB138" i="9" s="1"/>
  <c r="EI142" i="8"/>
  <c r="AG142" i="8" s="1"/>
  <c r="AK138" i="9" s="1"/>
  <c r="BF142" i="8"/>
  <c r="BJ138" i="9" s="1"/>
  <c r="EJ142" i="8"/>
  <c r="AH142" i="8" s="1"/>
  <c r="AL138" i="9" s="1"/>
  <c r="BN142" i="8"/>
  <c r="EK142" i="8"/>
  <c r="AI142" i="8" s="1"/>
  <c r="AM138" i="9" s="1"/>
  <c r="BB143" i="8"/>
  <c r="BF139" i="9" s="1"/>
  <c r="EJ143" i="8"/>
  <c r="AH143" i="8" s="1"/>
  <c r="AL139" i="9" s="1"/>
  <c r="DG144" i="8"/>
  <c r="AM144" i="8"/>
  <c r="AQ140" i="9" s="1"/>
  <c r="AX144" i="8"/>
  <c r="BB140" i="9" s="1"/>
  <c r="EI144" i="8"/>
  <c r="AG144" i="8" s="1"/>
  <c r="AK140" i="9" s="1"/>
  <c r="BF144" i="8"/>
  <c r="BJ140" i="9" s="1"/>
  <c r="EJ144" i="8"/>
  <c r="AH144" i="8" s="1"/>
  <c r="AL140" i="9" s="1"/>
  <c r="DK145" i="8"/>
  <c r="ES145" i="8" s="1"/>
  <c r="AT145" i="8" s="1"/>
  <c r="AX141" i="9" s="1"/>
  <c r="AM145" i="8"/>
  <c r="AQ141" i="9" s="1"/>
  <c r="BB145" i="8"/>
  <c r="BF141" i="9" s="1"/>
  <c r="EJ145" i="8"/>
  <c r="AH145" i="8" s="1"/>
  <c r="AL141" i="9" s="1"/>
  <c r="BO145" i="8"/>
  <c r="EK145" i="8"/>
  <c r="AI145" i="8" s="1"/>
  <c r="AM141" i="9" s="1"/>
  <c r="BK146" i="8"/>
  <c r="EK146" i="8"/>
  <c r="AI146" i="8" s="1"/>
  <c r="AM142" i="9" s="1"/>
  <c r="DH147" i="8"/>
  <c r="AM147" i="8"/>
  <c r="AQ143" i="9" s="1"/>
  <c r="AY147" i="8"/>
  <c r="BC143" i="9" s="1"/>
  <c r="EI147" i="8"/>
  <c r="AG147" i="8" s="1"/>
  <c r="AK143" i="9" s="1"/>
  <c r="ES155" i="8"/>
  <c r="CY155" i="8"/>
  <c r="BJ155" i="8"/>
  <c r="EK155" i="8"/>
  <c r="AI155" i="8" s="1"/>
  <c r="AM151" i="9" s="1"/>
  <c r="AX156" i="8"/>
  <c r="BB152" i="9" s="1"/>
  <c r="EI156" i="8"/>
  <c r="AG156" i="8" s="1"/>
  <c r="EJ163" i="8"/>
  <c r="AH163" i="8" s="1"/>
  <c r="AL159" i="9" s="1"/>
  <c r="BC163" i="8"/>
  <c r="BG159" i="9" s="1"/>
  <c r="BJ163" i="8"/>
  <c r="EK163" i="8"/>
  <c r="AI163" i="8" s="1"/>
  <c r="AM159" i="9" s="1"/>
  <c r="DR176" i="8"/>
  <c r="AM176" i="8"/>
  <c r="AQ172" i="9" s="1"/>
  <c r="BI176" i="8"/>
  <c r="EK176" i="8"/>
  <c r="AI176" i="8" s="1"/>
  <c r="AM172" i="9" s="1"/>
  <c r="DF177" i="8"/>
  <c r="AM177" i="8"/>
  <c r="AQ173" i="9" s="1"/>
  <c r="BJ192" i="8"/>
  <c r="EK192" i="8"/>
  <c r="AI192" i="8" s="1"/>
  <c r="AM188" i="9" s="1"/>
  <c r="EP200" i="8"/>
  <c r="AQ200" i="8" s="1"/>
  <c r="AU196" i="9" s="1"/>
  <c r="CY200" i="8"/>
  <c r="AX204" i="8"/>
  <c r="BB200" i="9" s="1"/>
  <c r="EI204" i="8"/>
  <c r="AG204" i="8" s="1"/>
  <c r="AK200" i="9" s="1"/>
  <c r="FG205" i="8"/>
  <c r="CY205" i="8"/>
  <c r="AP128" i="8"/>
  <c r="AT124" i="9" s="1"/>
  <c r="EH56" i="8"/>
  <c r="AN56" i="8"/>
  <c r="AR52" i="9" s="1"/>
  <c r="EI57" i="8"/>
  <c r="AG57" i="8" s="1"/>
  <c r="AK53" i="9" s="1"/>
  <c r="AM58" i="8"/>
  <c r="AQ54" i="9" s="1"/>
  <c r="EH76" i="8"/>
  <c r="AF76" i="8" s="1"/>
  <c r="AJ72" i="9" s="1"/>
  <c r="AO107" i="8"/>
  <c r="AS103" i="9" s="1"/>
  <c r="EH120" i="8"/>
  <c r="AP120" i="8"/>
  <c r="AT116" i="9" s="1"/>
  <c r="BK77" i="8"/>
  <c r="EK77" i="8"/>
  <c r="AI77" i="8" s="1"/>
  <c r="AM73" i="9" s="1"/>
  <c r="AM78" i="8"/>
  <c r="AQ74" i="9" s="1"/>
  <c r="DE78" i="8"/>
  <c r="BC93" i="8"/>
  <c r="BG89" i="9" s="1"/>
  <c r="EJ93" i="8"/>
  <c r="BB154" i="8"/>
  <c r="BF150" i="9" s="1"/>
  <c r="EJ154" i="8"/>
  <c r="AH154" i="8" s="1"/>
  <c r="AL150" i="9" s="1"/>
  <c r="BG160" i="8"/>
  <c r="EJ160" i="8"/>
  <c r="AH160" i="8" s="1"/>
  <c r="AL156" i="9" s="1"/>
  <c r="BD168" i="8"/>
  <c r="BH164" i="9" s="1"/>
  <c r="EJ168" i="8"/>
  <c r="AH168" i="8" s="1"/>
  <c r="AL164" i="9" s="1"/>
  <c r="AY169" i="8"/>
  <c r="BC165" i="9" s="1"/>
  <c r="EI169" i="8"/>
  <c r="BI193" i="8"/>
  <c r="EK193" i="8"/>
  <c r="AI193" i="8" s="1"/>
  <c r="AM189" i="9" s="1"/>
  <c r="AQ203" i="8"/>
  <c r="AU199" i="9" s="1"/>
  <c r="BK205" i="8"/>
  <c r="EK205" i="8"/>
  <c r="AI205" i="8" s="1"/>
  <c r="AM201" i="9" s="1"/>
  <c r="BG206" i="8"/>
  <c r="EJ206" i="8"/>
  <c r="CY187" i="8"/>
  <c r="AW96" i="8"/>
  <c r="BA92" i="9" s="1"/>
  <c r="EI96" i="8"/>
  <c r="AG96" i="8" s="1"/>
  <c r="AK92" i="9" s="1"/>
  <c r="DF30" i="8"/>
  <c r="EN30" i="8" s="1"/>
  <c r="AM30" i="8"/>
  <c r="AQ26" i="9" s="1"/>
  <c r="BI76" i="8"/>
  <c r="EK76" i="8"/>
  <c r="AI76" i="8" s="1"/>
  <c r="AM72" i="9" s="1"/>
  <c r="BN107" i="8"/>
  <c r="EK107" i="8"/>
  <c r="AI107" i="8" s="1"/>
  <c r="AM103" i="9" s="1"/>
  <c r="BK152" i="8"/>
  <c r="EK152" i="8"/>
  <c r="AI152" i="8" s="1"/>
  <c r="AM148" i="9" s="1"/>
  <c r="AV159" i="8"/>
  <c r="AZ155" i="9" s="1"/>
  <c r="EI159" i="8"/>
  <c r="AG159" i="8" s="1"/>
  <c r="AK155" i="9" s="1"/>
  <c r="DI160" i="8"/>
  <c r="AM160" i="8"/>
  <c r="AQ156" i="9" s="1"/>
  <c r="AU167" i="8"/>
  <c r="AY163" i="9" s="1"/>
  <c r="EI167" i="8"/>
  <c r="AG167" i="8" s="1"/>
  <c r="AK163" i="9" s="1"/>
  <c r="BB167" i="8"/>
  <c r="BF163" i="9" s="1"/>
  <c r="EJ167" i="8"/>
  <c r="AH167" i="8" s="1"/>
  <c r="AL163" i="9" s="1"/>
  <c r="BJ167" i="8"/>
  <c r="EK167" i="8"/>
  <c r="AI167" i="8" s="1"/>
  <c r="AM163" i="9" s="1"/>
  <c r="DF168" i="8"/>
  <c r="AM168" i="8"/>
  <c r="AQ164" i="9" s="1"/>
  <c r="ES193" i="8"/>
  <c r="BB193" i="8"/>
  <c r="BF189" i="9" s="1"/>
  <c r="EJ193" i="8"/>
  <c r="AH193" i="8" s="1"/>
  <c r="AL189" i="9" s="1"/>
  <c r="BB195" i="8"/>
  <c r="BF191" i="9" s="1"/>
  <c r="EJ195" i="8"/>
  <c r="AH195" i="8" s="1"/>
  <c r="AL191" i="9" s="1"/>
  <c r="BE202" i="8"/>
  <c r="BI198" i="9" s="1"/>
  <c r="EJ202" i="8"/>
  <c r="AH202" i="8" s="1"/>
  <c r="AL198" i="9" s="1"/>
  <c r="BM202" i="8"/>
  <c r="EK202" i="8"/>
  <c r="AI202" i="8" s="1"/>
  <c r="AM198" i="9" s="1"/>
  <c r="BC47" i="8"/>
  <c r="BG43" i="9" s="1"/>
  <c r="EJ47" i="8"/>
  <c r="AH47" i="8" s="1"/>
  <c r="AL43" i="9" s="1"/>
  <c r="BB50" i="8"/>
  <c r="BF46" i="9" s="1"/>
  <c r="EJ50" i="8"/>
  <c r="AH50" i="8" s="1"/>
  <c r="AL46" i="9" s="1"/>
  <c r="BE51" i="8"/>
  <c r="BI47" i="9" s="1"/>
  <c r="EJ51" i="8"/>
  <c r="AH51" i="8" s="1"/>
  <c r="AL47" i="9" s="1"/>
  <c r="BM51" i="8"/>
  <c r="EK51" i="8"/>
  <c r="AI51" i="8" s="1"/>
  <c r="AM47" i="9" s="1"/>
  <c r="AX126" i="8"/>
  <c r="BB122" i="9" s="1"/>
  <c r="EI126" i="8"/>
  <c r="AG126" i="8" s="1"/>
  <c r="AK122" i="9" s="1"/>
  <c r="BI127" i="8"/>
  <c r="EK127" i="8"/>
  <c r="AI127" i="8" s="1"/>
  <c r="AM123" i="9" s="1"/>
  <c r="DG129" i="8"/>
  <c r="AM129" i="8"/>
  <c r="AQ125" i="9" s="1"/>
  <c r="BC147" i="8"/>
  <c r="BG143" i="9" s="1"/>
  <c r="EJ147" i="8"/>
  <c r="AH147" i="8" s="1"/>
  <c r="AL143" i="9" s="1"/>
  <c r="BF148" i="8"/>
  <c r="BJ144" i="9" s="1"/>
  <c r="EJ148" i="8"/>
  <c r="AH148" i="8" s="1"/>
  <c r="AL144" i="9" s="1"/>
  <c r="BN148" i="8"/>
  <c r="EK148" i="8"/>
  <c r="AI148" i="8" s="1"/>
  <c r="AM144" i="9" s="1"/>
  <c r="DK149" i="8"/>
  <c r="AM149" i="8"/>
  <c r="AQ145" i="9" s="1"/>
  <c r="BI149" i="8"/>
  <c r="EK149" i="8"/>
  <c r="AI149" i="8" s="1"/>
  <c r="AM145" i="9" s="1"/>
  <c r="DF150" i="8"/>
  <c r="AM150" i="8"/>
  <c r="AQ146" i="9" s="1"/>
  <c r="BE150" i="8"/>
  <c r="BI146" i="9" s="1"/>
  <c r="EJ150" i="8"/>
  <c r="AH150" i="8" s="1"/>
  <c r="AL146" i="9" s="1"/>
  <c r="BM150" i="8"/>
  <c r="EK150" i="8"/>
  <c r="AI150" i="8" s="1"/>
  <c r="AM146" i="9" s="1"/>
  <c r="DJ151" i="8"/>
  <c r="AM151" i="8"/>
  <c r="AQ147" i="9" s="1"/>
  <c r="EN152" i="8"/>
  <c r="AO152" i="8" s="1"/>
  <c r="AS148" i="9" s="1"/>
  <c r="CY152" i="8"/>
  <c r="BG157" i="8"/>
  <c r="EJ157" i="8"/>
  <c r="AH157" i="8" s="1"/>
  <c r="AL153" i="9" s="1"/>
  <c r="AU158" i="8"/>
  <c r="AY154" i="9" s="1"/>
  <c r="EI158" i="8"/>
  <c r="BB158" i="8"/>
  <c r="BF154" i="9" s="1"/>
  <c r="EJ158" i="8"/>
  <c r="AH158" i="8" s="1"/>
  <c r="AL154" i="9" s="1"/>
  <c r="BJ158" i="8"/>
  <c r="EK158" i="8"/>
  <c r="AI158" i="8" s="1"/>
  <c r="AM154" i="9" s="1"/>
  <c r="AP159" i="8"/>
  <c r="AT155" i="9" s="1"/>
  <c r="DE167" i="8"/>
  <c r="AM167" i="8"/>
  <c r="AQ163" i="9" s="1"/>
  <c r="BA179" i="8"/>
  <c r="BE175" i="9" s="1"/>
  <c r="EI179" i="8"/>
  <c r="AG179" i="8" s="1"/>
  <c r="AK175" i="9" s="1"/>
  <c r="BI179" i="8"/>
  <c r="EK179" i="8"/>
  <c r="AI179" i="8" s="1"/>
  <c r="AM175" i="9" s="1"/>
  <c r="AO180" i="8"/>
  <c r="AS176" i="9" s="1"/>
  <c r="BE180" i="8"/>
  <c r="BI176" i="9" s="1"/>
  <c r="EJ180" i="8"/>
  <c r="AH180" i="8" s="1"/>
  <c r="AL176" i="9" s="1"/>
  <c r="BM180" i="8"/>
  <c r="EK180" i="8"/>
  <c r="AI180" i="8" s="1"/>
  <c r="AM176" i="9" s="1"/>
  <c r="BA181" i="8"/>
  <c r="BE177" i="9" s="1"/>
  <c r="EI181" i="8"/>
  <c r="AG181" i="8" s="1"/>
  <c r="AK177" i="9" s="1"/>
  <c r="EN182" i="8"/>
  <c r="CY182" i="8"/>
  <c r="BL182" i="8"/>
  <c r="EK182" i="8"/>
  <c r="AI182" i="8" s="1"/>
  <c r="AM178" i="9" s="1"/>
  <c r="DH183" i="8"/>
  <c r="AM183" i="8"/>
  <c r="AQ179" i="9" s="1"/>
  <c r="BI184" i="8"/>
  <c r="EK184" i="8"/>
  <c r="AI184" i="8" s="1"/>
  <c r="AM180" i="9" s="1"/>
  <c r="DE185" i="8"/>
  <c r="AM185" i="8"/>
  <c r="AQ181" i="9" s="1"/>
  <c r="AV185" i="8"/>
  <c r="AZ181" i="9" s="1"/>
  <c r="EI185" i="8"/>
  <c r="AG185" i="8" s="1"/>
  <c r="AK181" i="9" s="1"/>
  <c r="BD185" i="8"/>
  <c r="BH181" i="9" s="1"/>
  <c r="EJ185" i="8"/>
  <c r="AH185" i="8" s="1"/>
  <c r="AL181" i="9" s="1"/>
  <c r="BL185" i="8"/>
  <c r="EK185" i="8"/>
  <c r="AI185" i="8" s="1"/>
  <c r="AM181" i="9" s="1"/>
  <c r="BD187" i="8"/>
  <c r="BH183" i="9" s="1"/>
  <c r="EJ187" i="8"/>
  <c r="AH187" i="8" s="1"/>
  <c r="AL183" i="9" s="1"/>
  <c r="BL187" i="8"/>
  <c r="EK187" i="8"/>
  <c r="AI187" i="8" s="1"/>
  <c r="AM183" i="9" s="1"/>
  <c r="DI188" i="8"/>
  <c r="AM188" i="8"/>
  <c r="AQ184" i="9" s="1"/>
  <c r="BH188" i="8"/>
  <c r="EJ188" i="8"/>
  <c r="AH188" i="8" s="1"/>
  <c r="AL184" i="9" s="1"/>
  <c r="BG190" i="8"/>
  <c r="EJ190" i="8"/>
  <c r="AH190" i="8" s="1"/>
  <c r="AL186" i="9" s="1"/>
  <c r="BO190" i="8"/>
  <c r="EK190" i="8"/>
  <c r="AI190" i="8" s="1"/>
  <c r="AM186" i="9" s="1"/>
  <c r="DL191" i="8"/>
  <c r="AM191" i="8"/>
  <c r="AQ187" i="9" s="1"/>
  <c r="BK191" i="8"/>
  <c r="EK191" i="8"/>
  <c r="AI191" i="8" s="1"/>
  <c r="AM187" i="9" s="1"/>
  <c r="BC204" i="8"/>
  <c r="BG200" i="9" s="1"/>
  <c r="EJ204" i="8"/>
  <c r="AH204" i="8" s="1"/>
  <c r="AL200" i="9" s="1"/>
  <c r="BJ204" i="8"/>
  <c r="EK204" i="8"/>
  <c r="AI204" i="8" s="1"/>
  <c r="AM200" i="9" s="1"/>
  <c r="EH187" i="8"/>
  <c r="BF45" i="8"/>
  <c r="BJ41" i="9" s="1"/>
  <c r="EJ45" i="8"/>
  <c r="AH45" i="8" s="1"/>
  <c r="AL41" i="9" s="1"/>
  <c r="DJ46" i="8"/>
  <c r="ER46" i="8" s="1"/>
  <c r="AS46" i="8" s="1"/>
  <c r="AW42" i="9" s="1"/>
  <c r="AM46" i="8"/>
  <c r="AQ42" i="9" s="1"/>
  <c r="DE68" i="8"/>
  <c r="EM68" i="8" s="1"/>
  <c r="AM68" i="8"/>
  <c r="AQ64" i="9" s="1"/>
  <c r="BN69" i="8"/>
  <c r="EK69" i="8"/>
  <c r="AI69" i="8" s="1"/>
  <c r="AM65" i="9" s="1"/>
  <c r="ER70" i="8"/>
  <c r="CY70" i="8"/>
  <c r="BC71" i="8"/>
  <c r="BG67" i="9" s="1"/>
  <c r="EJ71" i="8"/>
  <c r="AH71" i="8" s="1"/>
  <c r="AL67" i="9" s="1"/>
  <c r="BK71" i="8"/>
  <c r="EK71" i="8"/>
  <c r="AI71" i="8" s="1"/>
  <c r="AM67" i="9" s="1"/>
  <c r="BE73" i="8"/>
  <c r="BI69" i="9" s="1"/>
  <c r="EJ73" i="8"/>
  <c r="AH73" i="8" s="1"/>
  <c r="AL69" i="9" s="1"/>
  <c r="BL73" i="8"/>
  <c r="EK73" i="8"/>
  <c r="AI73" i="8" s="1"/>
  <c r="AM69" i="9" s="1"/>
  <c r="BN74" i="8"/>
  <c r="EK74" i="8"/>
  <c r="AI74" i="8" s="1"/>
  <c r="AM70" i="9" s="1"/>
  <c r="AX89" i="8"/>
  <c r="BB85" i="9" s="1"/>
  <c r="EI89" i="8"/>
  <c r="BN89" i="8"/>
  <c r="EK89" i="8"/>
  <c r="AI89" i="8" s="1"/>
  <c r="AM85" i="9" s="1"/>
  <c r="AN91" i="8"/>
  <c r="AR87" i="9" s="1"/>
  <c r="EH91" i="8"/>
  <c r="AF91" i="8" s="1"/>
  <c r="AJ87" i="9" s="1"/>
  <c r="BK104" i="8"/>
  <c r="EK104" i="8"/>
  <c r="AI104" i="8" s="1"/>
  <c r="AM100" i="9" s="1"/>
  <c r="AY106" i="8"/>
  <c r="BC102" i="9" s="1"/>
  <c r="EI106" i="8"/>
  <c r="AG106" i="8" s="1"/>
  <c r="AK102" i="9" s="1"/>
  <c r="AW122" i="8"/>
  <c r="BA118" i="9" s="1"/>
  <c r="EI122" i="8"/>
  <c r="AG122" i="8" s="1"/>
  <c r="AK118" i="9" s="1"/>
  <c r="BL122" i="8"/>
  <c r="EK122" i="8"/>
  <c r="AI122" i="8" s="1"/>
  <c r="AM118" i="9" s="1"/>
  <c r="DJ124" i="8"/>
  <c r="AM124" i="8"/>
  <c r="AQ120" i="9" s="1"/>
  <c r="DE125" i="8"/>
  <c r="AM125" i="8"/>
  <c r="AQ121" i="9" s="1"/>
  <c r="BN165" i="8"/>
  <c r="EK165" i="8"/>
  <c r="AI165" i="8" s="1"/>
  <c r="AM161" i="9" s="1"/>
  <c r="DK179" i="8"/>
  <c r="AM179" i="8"/>
  <c r="AQ175" i="9" s="1"/>
  <c r="AU197" i="8"/>
  <c r="AY193" i="9" s="1"/>
  <c r="EI197" i="8"/>
  <c r="AG197" i="8" s="1"/>
  <c r="AK193" i="9" s="1"/>
  <c r="BJ197" i="8"/>
  <c r="EK197" i="8"/>
  <c r="AI197" i="8" s="1"/>
  <c r="AM193" i="9" s="1"/>
  <c r="DG198" i="8"/>
  <c r="AM198" i="8"/>
  <c r="AQ194" i="9" s="1"/>
  <c r="BF198" i="8"/>
  <c r="BJ194" i="9" s="1"/>
  <c r="EJ198" i="8"/>
  <c r="AH198" i="8" s="1"/>
  <c r="AL194" i="9" s="1"/>
  <c r="BI199" i="8"/>
  <c r="EK199" i="8"/>
  <c r="AI199" i="8" s="1"/>
  <c r="AM195" i="9" s="1"/>
  <c r="AO200" i="8"/>
  <c r="AS196" i="9" s="1"/>
  <c r="AO52" i="8"/>
  <c r="AS48" i="9" s="1"/>
  <c r="EH52" i="8"/>
  <c r="AF52" i="8" s="1"/>
  <c r="AJ48" i="9" s="1"/>
  <c r="DE8" i="8"/>
  <c r="AM8" i="8"/>
  <c r="AQ4" i="9" s="1"/>
  <c r="DF17" i="8"/>
  <c r="EN17" i="8" s="1"/>
  <c r="FT17" i="8" s="1"/>
  <c r="AM17" i="8"/>
  <c r="AQ13" i="9" s="1"/>
  <c r="DG22" i="8"/>
  <c r="EO22" i="8" s="1"/>
  <c r="AP22" i="8" s="1"/>
  <c r="AT18" i="9" s="1"/>
  <c r="AM22" i="8"/>
  <c r="AQ18" i="9" s="1"/>
  <c r="DI39" i="8"/>
  <c r="EQ39" i="8" s="1"/>
  <c r="AM39" i="8"/>
  <c r="AQ35" i="9" s="1"/>
  <c r="BI42" i="8"/>
  <c r="EK42" i="8"/>
  <c r="AI42" i="8" s="1"/>
  <c r="AM38" i="9" s="1"/>
  <c r="DK42" i="8"/>
  <c r="ES42" i="8" s="1"/>
  <c r="AT42" i="8" s="1"/>
  <c r="AX38" i="9" s="1"/>
  <c r="AM42" i="8"/>
  <c r="AQ38" i="9" s="1"/>
  <c r="EJ54" i="8"/>
  <c r="AH54" i="8" s="1"/>
  <c r="AL50" i="9" s="1"/>
  <c r="ES66" i="8"/>
  <c r="CY66" i="8"/>
  <c r="AU104" i="8"/>
  <c r="AY100" i="9" s="1"/>
  <c r="EI104" i="8"/>
  <c r="AG104" i="8" s="1"/>
  <c r="AK100" i="9" s="1"/>
  <c r="BD177" i="8"/>
  <c r="BH173" i="9" s="1"/>
  <c r="EJ177" i="8"/>
  <c r="AH177" i="8" s="1"/>
  <c r="AL173" i="9" s="1"/>
  <c r="AY178" i="8"/>
  <c r="BC174" i="9" s="1"/>
  <c r="EI178" i="8"/>
  <c r="AG178" i="8" s="1"/>
  <c r="AK174" i="9" s="1"/>
  <c r="BG178" i="8"/>
  <c r="EJ178" i="8"/>
  <c r="AH178" i="8" s="1"/>
  <c r="AL174" i="9" s="1"/>
  <c r="BL195" i="8"/>
  <c r="EK195" i="8"/>
  <c r="AI195" i="8" s="1"/>
  <c r="AM191" i="9" s="1"/>
  <c r="AZ196" i="8"/>
  <c r="BD192" i="9" s="1"/>
  <c r="EI196" i="8"/>
  <c r="BH196" i="8"/>
  <c r="EJ196" i="8"/>
  <c r="AH196" i="8" s="1"/>
  <c r="AL192" i="9" s="1"/>
  <c r="AM53" i="8"/>
  <c r="AQ49" i="9" s="1"/>
  <c r="DE10" i="8"/>
  <c r="EM10" i="8" s="1"/>
  <c r="AM10" i="8"/>
  <c r="AQ6" i="9" s="1"/>
  <c r="BG55" i="8"/>
  <c r="EJ55" i="8"/>
  <c r="AH55" i="8" s="1"/>
  <c r="AL51" i="9" s="1"/>
  <c r="BO55" i="8"/>
  <c r="EK55" i="8"/>
  <c r="AI55" i="8" s="1"/>
  <c r="AM51" i="9" s="1"/>
  <c r="BL79" i="8"/>
  <c r="EK79" i="8"/>
  <c r="AI79" i="8" s="1"/>
  <c r="AM75" i="9" s="1"/>
  <c r="BF95" i="8"/>
  <c r="BJ91" i="9" s="1"/>
  <c r="EJ95" i="8"/>
  <c r="AH95" i="8" s="1"/>
  <c r="AL91" i="9" s="1"/>
  <c r="BN95" i="8"/>
  <c r="EK95" i="8"/>
  <c r="AI95" i="8" s="1"/>
  <c r="AM91" i="9" s="1"/>
  <c r="DI96" i="8"/>
  <c r="AM96" i="8"/>
  <c r="AQ92" i="9" s="1"/>
  <c r="BC97" i="8"/>
  <c r="BG93" i="9" s="1"/>
  <c r="EJ97" i="8"/>
  <c r="DE100" i="8"/>
  <c r="AM100" i="8"/>
  <c r="AQ96" i="9" s="1"/>
  <c r="AX101" i="8"/>
  <c r="BB97" i="9" s="1"/>
  <c r="EI101" i="8"/>
  <c r="AG101" i="8" s="1"/>
  <c r="AK97" i="9" s="1"/>
  <c r="BO114" i="8"/>
  <c r="EK114" i="8"/>
  <c r="AI114" i="8" s="1"/>
  <c r="AM110" i="9" s="1"/>
  <c r="AY137" i="8"/>
  <c r="BC133" i="9" s="1"/>
  <c r="EI137" i="8"/>
  <c r="AW139" i="8"/>
  <c r="BA135" i="9" s="1"/>
  <c r="EI139" i="8"/>
  <c r="BL139" i="8"/>
  <c r="EK139" i="8"/>
  <c r="AI139" i="8" s="1"/>
  <c r="AM135" i="9" s="1"/>
  <c r="AZ140" i="8"/>
  <c r="BD136" i="9" s="1"/>
  <c r="EI140" i="8"/>
  <c r="AG140" i="8" s="1"/>
  <c r="AK136" i="9" s="1"/>
  <c r="BM161" i="8"/>
  <c r="EK161" i="8"/>
  <c r="AI161" i="8" s="1"/>
  <c r="AM157" i="9" s="1"/>
  <c r="BL172" i="8"/>
  <c r="EK172" i="8"/>
  <c r="AI172" i="8" s="1"/>
  <c r="AM168" i="9" s="1"/>
  <c r="BB174" i="8"/>
  <c r="BF170" i="9" s="1"/>
  <c r="EJ174" i="8"/>
  <c r="AH174" i="8" s="1"/>
  <c r="AL170" i="9" s="1"/>
  <c r="BJ174" i="8"/>
  <c r="EK174" i="8"/>
  <c r="AI174" i="8" s="1"/>
  <c r="AM170" i="9" s="1"/>
  <c r="DG175" i="8"/>
  <c r="AM175" i="8"/>
  <c r="AQ171" i="9" s="1"/>
  <c r="AX175" i="8"/>
  <c r="BB171" i="9" s="1"/>
  <c r="EI175" i="8"/>
  <c r="AG175" i="8" s="1"/>
  <c r="AK171" i="9" s="1"/>
  <c r="BN175" i="8"/>
  <c r="EK175" i="8"/>
  <c r="AI175" i="8" s="1"/>
  <c r="AM171" i="9" s="1"/>
  <c r="AT176" i="8"/>
  <c r="AX172" i="9" s="1"/>
  <c r="EH176" i="8"/>
  <c r="BH200" i="8"/>
  <c r="EJ200" i="8"/>
  <c r="AH200" i="8" s="1"/>
  <c r="AL196" i="9" s="1"/>
  <c r="EM201" i="8"/>
  <c r="AN201" i="8" s="1"/>
  <c r="AR197" i="9" s="1"/>
  <c r="CY201" i="8"/>
  <c r="BC201" i="8"/>
  <c r="BG197" i="9" s="1"/>
  <c r="EJ201" i="8"/>
  <c r="AH201" i="8" s="1"/>
  <c r="AL197" i="9" s="1"/>
  <c r="DH204" i="8"/>
  <c r="AM204" i="8"/>
  <c r="AQ200" i="9" s="1"/>
  <c r="EN172" i="8"/>
  <c r="EM127" i="8"/>
  <c r="CY127" i="8"/>
  <c r="BE79" i="8"/>
  <c r="BI75" i="9" s="1"/>
  <c r="EJ79" i="8"/>
  <c r="AH79" i="8" s="1"/>
  <c r="AL75" i="9" s="1"/>
  <c r="AW94" i="8"/>
  <c r="BA90" i="9" s="1"/>
  <c r="EI94" i="8"/>
  <c r="AG94" i="8" s="1"/>
  <c r="AK90" i="9" s="1"/>
  <c r="BM94" i="8"/>
  <c r="EK94" i="8"/>
  <c r="AI94" i="8" s="1"/>
  <c r="AM90" i="9" s="1"/>
  <c r="DF110" i="8"/>
  <c r="AM110" i="8"/>
  <c r="AQ106" i="9" s="1"/>
  <c r="AW110" i="8"/>
  <c r="BA106" i="9" s="1"/>
  <c r="EI110" i="8"/>
  <c r="AG110" i="8" s="1"/>
  <c r="AK106" i="9" s="1"/>
  <c r="DI111" i="8"/>
  <c r="AM111" i="8"/>
  <c r="AQ107" i="9" s="1"/>
  <c r="BH111" i="8"/>
  <c r="EJ111" i="8"/>
  <c r="AH111" i="8" s="1"/>
  <c r="AL107" i="9" s="1"/>
  <c r="ET112" i="8"/>
  <c r="CY112" i="8"/>
  <c r="DG113" i="8"/>
  <c r="AM113" i="8"/>
  <c r="AQ109" i="9" s="1"/>
  <c r="BB129" i="8"/>
  <c r="BF125" i="9" s="1"/>
  <c r="EJ129" i="8"/>
  <c r="AH129" i="8" s="1"/>
  <c r="AL125" i="9" s="1"/>
  <c r="AV133" i="8"/>
  <c r="AZ129" i="9" s="1"/>
  <c r="EI133" i="8"/>
  <c r="AG133" i="8" s="1"/>
  <c r="AK129" i="9" s="1"/>
  <c r="BD133" i="8"/>
  <c r="BH129" i="9" s="1"/>
  <c r="EJ133" i="8"/>
  <c r="AH133" i="8" s="1"/>
  <c r="AL129" i="9" s="1"/>
  <c r="DI134" i="8"/>
  <c r="AM134" i="8"/>
  <c r="AQ130" i="9" s="1"/>
  <c r="AZ134" i="8"/>
  <c r="BD130" i="9" s="1"/>
  <c r="EI134" i="8"/>
  <c r="AG134" i="8" s="1"/>
  <c r="AK130" i="9" s="1"/>
  <c r="BN134" i="8"/>
  <c r="EK134" i="8"/>
  <c r="AI134" i="8" s="1"/>
  <c r="AM130" i="9" s="1"/>
  <c r="DF136" i="8"/>
  <c r="AM136" i="8"/>
  <c r="AQ132" i="9" s="1"/>
  <c r="AS170" i="8"/>
  <c r="AW166" i="9" s="1"/>
  <c r="EH170" i="8"/>
  <c r="AF170" i="8" s="1"/>
  <c r="AJ166" i="9" s="1"/>
  <c r="DE171" i="8"/>
  <c r="AM171" i="8"/>
  <c r="AQ167" i="9" s="1"/>
  <c r="AV171" i="8"/>
  <c r="AZ167" i="9" s="1"/>
  <c r="EI171" i="8"/>
  <c r="AG171" i="8" s="1"/>
  <c r="AK167" i="9" s="1"/>
  <c r="BC171" i="8"/>
  <c r="BG167" i="9" s="1"/>
  <c r="EJ171" i="8"/>
  <c r="AH171" i="8" s="1"/>
  <c r="AL167" i="9" s="1"/>
  <c r="BK171" i="8"/>
  <c r="EK171" i="8"/>
  <c r="AI171" i="8" s="1"/>
  <c r="AM167" i="9" s="1"/>
  <c r="DG172" i="8"/>
  <c r="EO172" i="8" s="1"/>
  <c r="AP172" i="8" s="1"/>
  <c r="AT168" i="9" s="1"/>
  <c r="AM172" i="8"/>
  <c r="AQ168" i="9" s="1"/>
  <c r="AX172" i="8"/>
  <c r="BB168" i="9" s="1"/>
  <c r="EI172" i="8"/>
  <c r="AG172" i="8" s="1"/>
  <c r="AK168" i="9" s="1"/>
  <c r="DE194" i="8"/>
  <c r="AM194" i="8"/>
  <c r="AQ190" i="9" s="1"/>
  <c r="AV194" i="8"/>
  <c r="AZ190" i="9" s="1"/>
  <c r="EI194" i="8"/>
  <c r="AG194" i="8" s="1"/>
  <c r="AK190" i="9" s="1"/>
  <c r="BL194" i="8"/>
  <c r="EK194" i="8"/>
  <c r="AI194" i="8" s="1"/>
  <c r="AM190" i="9" s="1"/>
  <c r="DI195" i="8"/>
  <c r="AM195" i="8"/>
  <c r="AQ191" i="9" s="1"/>
  <c r="CY68" i="8"/>
  <c r="EI151" i="8"/>
  <c r="AA12" i="11"/>
  <c r="Z12" i="11"/>
  <c r="AB12" i="11" s="1"/>
  <c r="AC12" i="11" s="1"/>
  <c r="EL69" i="8"/>
  <c r="AJ69" i="8" s="1"/>
  <c r="AK69" i="8" s="1"/>
  <c r="AO65" i="9" s="1"/>
  <c r="R12" i="11"/>
  <c r="T12" i="11" s="1"/>
  <c r="V12" i="11" s="1"/>
  <c r="R57" i="11"/>
  <c r="T57" i="11" s="1"/>
  <c r="V57" i="11" s="1"/>
  <c r="AF77" i="8"/>
  <c r="AJ73" i="9" s="1"/>
  <c r="EL77" i="8"/>
  <c r="EL74" i="8"/>
  <c r="FP74" i="8" s="1"/>
  <c r="AF74" i="8"/>
  <c r="AJ70" i="9" s="1"/>
  <c r="AF56" i="8"/>
  <c r="AJ52" i="9" s="1"/>
  <c r="AF205" i="8"/>
  <c r="AJ201" i="9" s="1"/>
  <c r="P12" i="11"/>
  <c r="Q15" i="11"/>
  <c r="P15" i="11"/>
  <c r="P48" i="11"/>
  <c r="Q48" i="11"/>
  <c r="O48" i="11"/>
  <c r="R48" i="11" s="1"/>
  <c r="T48" i="11" s="1"/>
  <c r="V48" i="11" s="1"/>
  <c r="O20" i="11"/>
  <c r="P20" i="11"/>
  <c r="AG151" i="8"/>
  <c r="AK147" i="9" s="1"/>
  <c r="EI121" i="8"/>
  <c r="AG121" i="8" s="1"/>
  <c r="AK117" i="9" s="1"/>
  <c r="AU121" i="8"/>
  <c r="AY117" i="9" s="1"/>
  <c r="BZ17" i="6"/>
  <c r="CD32" i="6"/>
  <c r="CL32" i="6"/>
  <c r="CH201" i="6"/>
  <c r="BS17" i="6"/>
  <c r="CA17" i="6"/>
  <c r="CE32" i="6"/>
  <c r="BT17" i="6"/>
  <c r="CB17" i="6"/>
  <c r="CC17" i="6"/>
  <c r="BU25" i="6"/>
  <c r="CK31" i="6"/>
  <c r="BV25" i="6"/>
  <c r="BN31" i="6"/>
  <c r="BR32" i="6"/>
  <c r="BW17" i="6"/>
  <c r="CM17" i="6"/>
  <c r="BO31" i="6"/>
  <c r="BP17" i="6"/>
  <c r="BX17" i="6"/>
  <c r="CF17" i="6"/>
  <c r="CN17" i="6"/>
  <c r="CJ32" i="6"/>
  <c r="BQ17" i="6"/>
  <c r="BY17" i="6"/>
  <c r="CG17" i="6"/>
  <c r="CO17" i="6"/>
  <c r="CS16" i="8"/>
  <c r="EB16" i="8" s="1"/>
  <c r="FJ16" i="8" s="1"/>
  <c r="GP16" i="8" s="1"/>
  <c r="CT16" i="8"/>
  <c r="EC16" i="8" s="1"/>
  <c r="FK16" i="8" s="1"/>
  <c r="BV16" i="8"/>
  <c r="DE16" i="8" s="1"/>
  <c r="EM16" i="8" s="1"/>
  <c r="AN16" i="8" s="1"/>
  <c r="AR12" i="9" s="1"/>
  <c r="CQ15" i="8"/>
  <c r="DZ15" i="8" s="1"/>
  <c r="FH15" i="8" s="1"/>
  <c r="BW16" i="8"/>
  <c r="DF16" i="8" s="1"/>
  <c r="EN16" i="8" s="1"/>
  <c r="FT16" i="8" s="1"/>
  <c r="CF15" i="8"/>
  <c r="DO15" i="8" s="1"/>
  <c r="EW15" i="8" s="1"/>
  <c r="CP15" i="8"/>
  <c r="DY15" i="8" s="1"/>
  <c r="FG15" i="8" s="1"/>
  <c r="CG15" i="8"/>
  <c r="DP15" i="8" s="1"/>
  <c r="Q124" i="11"/>
  <c r="P124" i="11"/>
  <c r="AA89" i="11"/>
  <c r="Z89" i="11"/>
  <c r="AB89" i="11" s="1"/>
  <c r="AC89" i="11" s="1"/>
  <c r="X18" i="11"/>
  <c r="O18" i="11"/>
  <c r="R18" i="11" s="1"/>
  <c r="T18" i="11" s="1"/>
  <c r="V18" i="11" s="1"/>
  <c r="Z105" i="11"/>
  <c r="P16" i="11"/>
  <c r="Q16" i="11"/>
  <c r="X43" i="2"/>
  <c r="Y43" i="2"/>
  <c r="BR35" i="6"/>
  <c r="CD36" i="6"/>
  <c r="BS33" i="6"/>
  <c r="CI33" i="6"/>
  <c r="BT33" i="6"/>
  <c r="CB33" i="6"/>
  <c r="CJ33" i="6"/>
  <c r="CN40" i="6"/>
  <c r="BU33" i="6"/>
  <c r="CK41" i="6"/>
  <c r="BY44" i="6"/>
  <c r="BV33" i="6"/>
  <c r="BN37" i="6"/>
  <c r="BZ38" i="6"/>
  <c r="CL41" i="6"/>
  <c r="CH42" i="6"/>
  <c r="BO33" i="6"/>
  <c r="BW33" i="6"/>
  <c r="CE35" i="6"/>
  <c r="CM39" i="6"/>
  <c r="CA44" i="6"/>
  <c r="BP33" i="6"/>
  <c r="BX33" i="6"/>
  <c r="CF33" i="6"/>
  <c r="CG33" i="6"/>
  <c r="CO33" i="6"/>
  <c r="BQ35" i="6"/>
  <c r="CC40" i="6"/>
  <c r="CW31" i="8"/>
  <c r="EF31" i="8" s="1"/>
  <c r="FN31" i="8" s="1"/>
  <c r="BO31" i="8" s="1"/>
  <c r="AU151" i="8"/>
  <c r="AY147" i="9" s="1"/>
  <c r="K28" i="11"/>
  <c r="Z108" i="11"/>
  <c r="AB108" i="11"/>
  <c r="AA108" i="11"/>
  <c r="Z50" i="11"/>
  <c r="AB50" i="11"/>
  <c r="P49" i="11"/>
  <c r="Q49" i="11"/>
  <c r="O49" i="11"/>
  <c r="X82" i="2"/>
  <c r="Y82" i="2"/>
  <c r="X108" i="2"/>
  <c r="Y108" i="2"/>
  <c r="O79" i="11"/>
  <c r="P79" i="11"/>
  <c r="Q79" i="11"/>
  <c r="Z41" i="11"/>
  <c r="AB41" i="11" s="1"/>
  <c r="AC41" i="11" s="1"/>
  <c r="P64" i="11"/>
  <c r="O64" i="11"/>
  <c r="BR21" i="6"/>
  <c r="CB11" i="6"/>
  <c r="CJ11" i="6"/>
  <c r="CK11" i="6"/>
  <c r="BY14" i="6"/>
  <c r="BU21" i="6"/>
  <c r="CC21" i="6"/>
  <c r="BN21" i="6"/>
  <c r="BV21" i="6"/>
  <c r="CD21" i="6"/>
  <c r="BO21" i="6"/>
  <c r="BW21" i="6"/>
  <c r="CE21" i="6"/>
  <c r="CF11" i="6"/>
  <c r="BP21" i="6"/>
  <c r="BX21" i="6"/>
  <c r="BQ21" i="6"/>
  <c r="BN16" i="6"/>
  <c r="BV16" i="6"/>
  <c r="CD16" i="6"/>
  <c r="BR17" i="6"/>
  <c r="CH17" i="6"/>
  <c r="CL26" i="6"/>
  <c r="BO16" i="6"/>
  <c r="CE16" i="6"/>
  <c r="CI17" i="6"/>
  <c r="BS25" i="6"/>
  <c r="CM26" i="6"/>
  <c r="BP16" i="6"/>
  <c r="CF16" i="6"/>
  <c r="CN26" i="6"/>
  <c r="CB31" i="6"/>
  <c r="CJ31" i="6"/>
  <c r="BQ16" i="6"/>
  <c r="BY16" i="6"/>
  <c r="CG16" i="6"/>
  <c r="CO26" i="6"/>
  <c r="CC31" i="6"/>
  <c r="BZ16" i="6"/>
  <c r="CA16" i="6"/>
  <c r="BU16" i="6"/>
  <c r="CK26" i="6"/>
  <c r="CH14" i="8"/>
  <c r="DQ14" i="8" s="1"/>
  <c r="EY14" i="8" s="1"/>
  <c r="AZ14" i="8" s="1"/>
  <c r="BD10" i="9" s="1"/>
  <c r="CJ16" i="8"/>
  <c r="DS16" i="8" s="1"/>
  <c r="FA16" i="8" s="1"/>
  <c r="CW14" i="8"/>
  <c r="EF14" i="8" s="1"/>
  <c r="FN14" i="8" s="1"/>
  <c r="BO14" i="8" s="1"/>
  <c r="CK16" i="8"/>
  <c r="DT16" i="8" s="1"/>
  <c r="FB16" i="8" s="1"/>
  <c r="CV14" i="8"/>
  <c r="EE14" i="8" s="1"/>
  <c r="FM14" i="8" s="1"/>
  <c r="BN14" i="8" s="1"/>
  <c r="CI14" i="8"/>
  <c r="DR14" i="8" s="1"/>
  <c r="EZ14" i="8" s="1"/>
  <c r="GF14" i="8" s="1"/>
  <c r="CA16" i="8"/>
  <c r="DJ16" i="8" s="1"/>
  <c r="ER16" i="8" s="1"/>
  <c r="CB16" i="8"/>
  <c r="DK16" i="8" s="1"/>
  <c r="ES16" i="8" s="1"/>
  <c r="CL14" i="8"/>
  <c r="DU14" i="8" s="1"/>
  <c r="FC14" i="8" s="1"/>
  <c r="BY14" i="8"/>
  <c r="CM14" i="8"/>
  <c r="DV14" i="8" s="1"/>
  <c r="FD14" i="8" s="1"/>
  <c r="Z64" i="11"/>
  <c r="AB64" i="11" s="1"/>
  <c r="O83" i="11"/>
  <c r="Q83" i="11"/>
  <c r="X17" i="2"/>
  <c r="Y17" i="2"/>
  <c r="P26" i="11"/>
  <c r="Q26" i="11"/>
  <c r="O26" i="11"/>
  <c r="Z26" i="11"/>
  <c r="AB26" i="11" s="1"/>
  <c r="AA26" i="11"/>
  <c r="O13" i="11"/>
  <c r="R13" i="11" s="1"/>
  <c r="T13" i="11" s="1"/>
  <c r="V13" i="11" s="1"/>
  <c r="Q13" i="11"/>
  <c r="AB117" i="11"/>
  <c r="AC117" i="11" s="1"/>
  <c r="AA117" i="11"/>
  <c r="Z102" i="11"/>
  <c r="AB102" i="11" s="1"/>
  <c r="AC102" i="11" s="1"/>
  <c r="X41" i="2"/>
  <c r="Y41" i="2"/>
  <c r="Z30" i="11"/>
  <c r="Z45" i="11"/>
  <c r="AB45" i="11" s="1"/>
  <c r="AC45" i="11" s="1"/>
  <c r="AA45" i="11"/>
  <c r="P83" i="11"/>
  <c r="O80" i="11"/>
  <c r="Y28" i="11"/>
  <c r="AA28" i="11" s="1"/>
  <c r="R38" i="11"/>
  <c r="T38" i="11" s="1"/>
  <c r="V38" i="11" s="1"/>
  <c r="O34" i="11"/>
  <c r="Q34" i="11"/>
  <c r="Z148" i="11"/>
  <c r="CO15" i="8"/>
  <c r="DX15" i="8" s="1"/>
  <c r="FF15" i="8" s="1"/>
  <c r="BG15" i="8" s="1"/>
  <c r="X27" i="11"/>
  <c r="Q43" i="11"/>
  <c r="O43" i="11"/>
  <c r="O28" i="11"/>
  <c r="Q28" i="11"/>
  <c r="Q41" i="11"/>
  <c r="P41" i="11"/>
  <c r="R41" i="11" s="1"/>
  <c r="T41" i="11" s="1"/>
  <c r="V41" i="11" s="1"/>
  <c r="X106" i="2"/>
  <c r="Y106" i="2"/>
  <c r="P27" i="11"/>
  <c r="R27" i="11" s="1"/>
  <c r="T27" i="11" s="1"/>
  <c r="V27" i="11" s="1"/>
  <c r="Q27" i="11"/>
  <c r="AA148" i="11"/>
  <c r="Z111" i="11"/>
  <c r="P11" i="11"/>
  <c r="O11" i="11"/>
  <c r="CN14" i="8"/>
  <c r="DW14" i="8" s="1"/>
  <c r="CE15" i="8"/>
  <c r="Z96" i="11"/>
  <c r="X80" i="2"/>
  <c r="Y80" i="2"/>
  <c r="Z48" i="11"/>
  <c r="AB48" i="11" s="1"/>
  <c r="AC48" i="11" s="1"/>
  <c r="BZ25" i="6"/>
  <c r="CD26" i="6"/>
  <c r="BN32" i="6"/>
  <c r="BV34" i="6"/>
  <c r="CA25" i="6"/>
  <c r="CE26" i="6"/>
  <c r="BW34" i="6"/>
  <c r="CM34" i="6"/>
  <c r="BO40" i="6"/>
  <c r="CF26" i="6"/>
  <c r="BP34" i="6"/>
  <c r="CB43" i="6"/>
  <c r="CG34" i="6"/>
  <c r="CO34" i="6"/>
  <c r="BQ40" i="6"/>
  <c r="CH34" i="6"/>
  <c r="CL35" i="6"/>
  <c r="BR44" i="6"/>
  <c r="BS34" i="6"/>
  <c r="CI34" i="6"/>
  <c r="BT34" i="6"/>
  <c r="BX35" i="6"/>
  <c r="CJ40" i="6"/>
  <c r="CN43" i="6"/>
  <c r="BU34" i="6"/>
  <c r="BY35" i="6"/>
  <c r="CK36" i="6"/>
  <c r="CC42" i="6"/>
  <c r="CU23" i="8"/>
  <c r="ED23" i="8" s="1"/>
  <c r="FL23" i="8" s="1"/>
  <c r="BM23" i="8" s="1"/>
  <c r="O35" i="11"/>
  <c r="R35" i="11" s="1"/>
  <c r="T35" i="11" s="1"/>
  <c r="V35" i="11" s="1"/>
  <c r="P35" i="11"/>
  <c r="P81" i="11"/>
  <c r="O81" i="11"/>
  <c r="AB128" i="11"/>
  <c r="O68" i="11"/>
  <c r="R68" i="11" s="1"/>
  <c r="T68" i="11" s="1"/>
  <c r="V68" i="11" s="1"/>
  <c r="AA87" i="11"/>
  <c r="AB81" i="11"/>
  <c r="AC81" i="11" s="1"/>
  <c r="Z35" i="11"/>
  <c r="AB35" i="11" s="1"/>
  <c r="AC35" i="11" s="1"/>
  <c r="O24" i="11"/>
  <c r="Y65" i="2"/>
  <c r="C92" i="11"/>
  <c r="AA53" i="11"/>
  <c r="Z53" i="11"/>
  <c r="AB53" i="11" s="1"/>
  <c r="AC53" i="11" s="1"/>
  <c r="Z90" i="11"/>
  <c r="AB90" i="11" s="1"/>
  <c r="AB49" i="11"/>
  <c r="AC49" i="11" s="1"/>
  <c r="P90" i="11"/>
  <c r="Q90" i="11"/>
  <c r="P24" i="11"/>
  <c r="AB141" i="11"/>
  <c r="AC141" i="11" s="1"/>
  <c r="BB47" i="2"/>
  <c r="AR19" i="1" s="1"/>
  <c r="Q95" i="11"/>
  <c r="P108" i="11"/>
  <c r="R108" i="11" s="1"/>
  <c r="T108" i="11" s="1"/>
  <c r="V108" i="11" s="1"/>
  <c r="AA139" i="11"/>
  <c r="Z139" i="11"/>
  <c r="AB139" i="11" s="1"/>
  <c r="AC139" i="11" s="1"/>
  <c r="AB147" i="11"/>
  <c r="AC147" i="11" s="1"/>
  <c r="AA147" i="11"/>
  <c r="C19" i="11"/>
  <c r="BB90" i="2"/>
  <c r="CI19" i="1" s="1"/>
  <c r="BB91" i="2"/>
  <c r="CJ19" i="1" s="1"/>
  <c r="BB92" i="2"/>
  <c r="CK19" i="1" s="1"/>
  <c r="C70" i="11"/>
  <c r="BB86" i="2"/>
  <c r="CE19" i="1" s="1"/>
  <c r="C84" i="11"/>
  <c r="X54" i="2"/>
  <c r="Y54" i="2"/>
  <c r="R147" i="11"/>
  <c r="T147" i="11" s="1"/>
  <c r="V147" i="11" s="1"/>
  <c r="C23" i="11"/>
  <c r="AB43" i="11"/>
  <c r="AB47" i="11"/>
  <c r="Z47" i="11"/>
  <c r="O90" i="11"/>
  <c r="AA99" i="11"/>
  <c r="AB99" i="11"/>
  <c r="X102" i="2"/>
  <c r="Y102" i="2"/>
  <c r="R133" i="11"/>
  <c r="T133" i="11" s="1"/>
  <c r="V133" i="11" s="1"/>
  <c r="X133" i="11"/>
  <c r="AA49" i="11"/>
  <c r="BB39" i="2"/>
  <c r="AJ19" i="1" s="1"/>
  <c r="BB29" i="2"/>
  <c r="Z19" i="1" s="1"/>
  <c r="BB20" i="2"/>
  <c r="Q19" i="1" s="1"/>
  <c r="BB17" i="2"/>
  <c r="N19" i="1" s="1"/>
  <c r="BB15" i="2"/>
  <c r="L19" i="1" s="1"/>
  <c r="BB13" i="2"/>
  <c r="J19" i="1" s="1"/>
  <c r="BB8" i="2"/>
  <c r="E19" i="1" s="1"/>
  <c r="L10" i="11"/>
  <c r="BB59" i="2"/>
  <c r="BD19" i="1" s="1"/>
  <c r="BB60" i="2"/>
  <c r="BE19" i="1" s="1"/>
  <c r="BB63" i="2"/>
  <c r="BH19" i="1" s="1"/>
  <c r="BB67" i="2"/>
  <c r="BL19" i="1" s="1"/>
  <c r="BB68" i="2"/>
  <c r="BM19" i="1" s="1"/>
  <c r="BB124" i="2"/>
  <c r="DQ19" i="1" s="1"/>
  <c r="V122" i="2"/>
  <c r="W122" i="2" s="1"/>
  <c r="DO8" i="1"/>
  <c r="AG125" i="11"/>
  <c r="AJ125" i="11"/>
  <c r="AI125" i="11"/>
  <c r="AL125" i="11"/>
  <c r="AK125" i="11"/>
  <c r="AH125" i="11"/>
  <c r="L132" i="11"/>
  <c r="K132" i="11"/>
  <c r="N14" i="11"/>
  <c r="Y14" i="11"/>
  <c r="BB42" i="2"/>
  <c r="AM19" i="1" s="1"/>
  <c r="BB45" i="2"/>
  <c r="AP19" i="1" s="1"/>
  <c r="BB50" i="2"/>
  <c r="AU19" i="1" s="1"/>
  <c r="BB52" i="2"/>
  <c r="AW19" i="1" s="1"/>
  <c r="C96" i="11"/>
  <c r="BB79" i="2"/>
  <c r="BX19" i="1" s="1"/>
  <c r="BB81" i="2"/>
  <c r="BZ19" i="1" s="1"/>
  <c r="BB85" i="2"/>
  <c r="CD19" i="1" s="1"/>
  <c r="V84" i="2"/>
  <c r="W84" i="2" s="1"/>
  <c r="CC8" i="1"/>
  <c r="Z143" i="11"/>
  <c r="AB143" i="11" s="1"/>
  <c r="AC143" i="11" s="1"/>
  <c r="AA143" i="11"/>
  <c r="BB115" i="2"/>
  <c r="DH19" i="1" s="1"/>
  <c r="C60" i="11"/>
  <c r="X72" i="2"/>
  <c r="Y72" i="2"/>
  <c r="AC74" i="11" s="1"/>
  <c r="BB89" i="2"/>
  <c r="CH19" i="1" s="1"/>
  <c r="BB93" i="2"/>
  <c r="CL19" i="1" s="1"/>
  <c r="BB102" i="2"/>
  <c r="CU19" i="1" s="1"/>
  <c r="BB106" i="2"/>
  <c r="CY19" i="1" s="1"/>
  <c r="BB110" i="2"/>
  <c r="DC19" i="1" s="1"/>
  <c r="M171" i="5"/>
  <c r="M89" i="5"/>
  <c r="AK123" i="11"/>
  <c r="AG123" i="11"/>
  <c r="AJ123" i="11"/>
  <c r="AH123" i="11"/>
  <c r="Z65" i="11"/>
  <c r="AB65" i="11" s="1"/>
  <c r="AC65" i="11" s="1"/>
  <c r="V113" i="2"/>
  <c r="W113" i="2" s="1"/>
  <c r="Y137" i="11"/>
  <c r="M137" i="11"/>
  <c r="R137" i="11" s="1"/>
  <c r="T137" i="11" s="1"/>
  <c r="V137" i="11" s="1"/>
  <c r="K144" i="11"/>
  <c r="X53" i="2"/>
  <c r="Y53" i="2"/>
  <c r="X49" i="2"/>
  <c r="Y49" i="2"/>
  <c r="BB111" i="2"/>
  <c r="DD19" i="1" s="1"/>
  <c r="X56" i="2"/>
  <c r="Y56" i="2"/>
  <c r="Y135" i="11"/>
  <c r="AA68" i="11"/>
  <c r="Z68" i="11"/>
  <c r="AB68" i="11" s="1"/>
  <c r="BN22" i="6"/>
  <c r="BV22" i="6"/>
  <c r="CD22" i="6"/>
  <c r="CL22" i="6"/>
  <c r="BW22" i="6"/>
  <c r="CE22" i="6"/>
  <c r="CM22" i="6"/>
  <c r="BO34" i="6"/>
  <c r="BX22" i="6"/>
  <c r="CF32" i="6"/>
  <c r="CN34" i="6"/>
  <c r="BQ26" i="6"/>
  <c r="CG26" i="6"/>
  <c r="BR22" i="6"/>
  <c r="CH22" i="6"/>
  <c r="BZ26" i="6"/>
  <c r="BS22" i="6"/>
  <c r="CI22" i="6"/>
  <c r="CA26" i="6"/>
  <c r="CM201" i="6"/>
  <c r="BT22" i="6"/>
  <c r="CB22" i="6"/>
  <c r="BP25" i="6"/>
  <c r="CJ34" i="6"/>
  <c r="BU22" i="6"/>
  <c r="CK22" i="6"/>
  <c r="BY27" i="6"/>
  <c r="CO35" i="6"/>
  <c r="BX23" i="8"/>
  <c r="DG23" i="8" s="1"/>
  <c r="EO23" i="8" s="1"/>
  <c r="AP23" i="8" s="1"/>
  <c r="AT19" i="9" s="1"/>
  <c r="CW24" i="8"/>
  <c r="EF24" i="8" s="1"/>
  <c r="FN24" i="8" s="1"/>
  <c r="BO24" i="8" s="1"/>
  <c r="CU20" i="8"/>
  <c r="ED20" i="8" s="1"/>
  <c r="FL20" i="8" s="1"/>
  <c r="BM20" i="8" s="1"/>
  <c r="CB20" i="8"/>
  <c r="CJ20" i="8"/>
  <c r="DS20" i="8" s="1"/>
  <c r="FA20" i="8" s="1"/>
  <c r="BB20" i="8" s="1"/>
  <c r="BF16" i="9" s="1"/>
  <c r="CR20" i="8"/>
  <c r="EA20" i="8" s="1"/>
  <c r="FI20" i="8" s="1"/>
  <c r="BJ20" i="8" s="1"/>
  <c r="CH24" i="8"/>
  <c r="DQ24" i="8" s="1"/>
  <c r="EY24" i="8" s="1"/>
  <c r="AZ24" i="8" s="1"/>
  <c r="BD20" i="9" s="1"/>
  <c r="CG24" i="8"/>
  <c r="DP24" i="8" s="1"/>
  <c r="EX24" i="8" s="1"/>
  <c r="AY24" i="8" s="1"/>
  <c r="BC20" i="9" s="1"/>
  <c r="CS20" i="8"/>
  <c r="EB20" i="8" s="1"/>
  <c r="FJ20" i="8" s="1"/>
  <c r="BK20" i="8" s="1"/>
  <c r="CD20" i="8"/>
  <c r="DM20" i="8" s="1"/>
  <c r="EU20" i="8" s="1"/>
  <c r="AV20" i="8" s="1"/>
  <c r="AZ16" i="9" s="1"/>
  <c r="CL20" i="8"/>
  <c r="DU20" i="8" s="1"/>
  <c r="FC20" i="8" s="1"/>
  <c r="BD20" i="8" s="1"/>
  <c r="BH16" i="9" s="1"/>
  <c r="Q134" i="11"/>
  <c r="Y44" i="2"/>
  <c r="V116" i="2"/>
  <c r="W116" i="2" s="1"/>
  <c r="P134" i="11"/>
  <c r="X48" i="2"/>
  <c r="Y48" i="2"/>
  <c r="V58" i="2"/>
  <c r="W58" i="2" s="1"/>
  <c r="BC8" i="1"/>
  <c r="BR13" i="6"/>
  <c r="BZ13" i="6"/>
  <c r="CH13" i="6"/>
  <c r="BN14" i="6"/>
  <c r="BV14" i="6"/>
  <c r="CA13" i="6"/>
  <c r="BO14" i="6"/>
  <c r="BP14" i="6"/>
  <c r="CN14" i="6"/>
  <c r="CO14" i="6"/>
  <c r="CD13" i="6"/>
  <c r="CL13" i="6"/>
  <c r="BW13" i="6"/>
  <c r="CE13" i="6"/>
  <c r="CM13" i="6"/>
  <c r="BS14" i="6"/>
  <c r="CI14" i="6"/>
  <c r="BX13" i="6"/>
  <c r="CF13" i="6"/>
  <c r="BT14" i="6"/>
  <c r="CB14" i="6"/>
  <c r="CJ14" i="6"/>
  <c r="BQ13" i="6"/>
  <c r="BY13" i="6"/>
  <c r="CG13" i="6"/>
  <c r="BU14" i="6"/>
  <c r="CC14" i="6"/>
  <c r="CK14" i="6"/>
  <c r="I21" i="11"/>
  <c r="BR31" i="6"/>
  <c r="BZ33" i="6"/>
  <c r="CH33" i="6"/>
  <c r="CL38" i="6"/>
  <c r="BS27" i="6"/>
  <c r="CI27" i="6"/>
  <c r="CA33" i="6"/>
  <c r="BT27" i="6"/>
  <c r="CJ27" i="6"/>
  <c r="BP32" i="6"/>
  <c r="BU31" i="6"/>
  <c r="CG32" i="6"/>
  <c r="CC33" i="6"/>
  <c r="CK33" i="6"/>
  <c r="BN27" i="6"/>
  <c r="BV27" i="6"/>
  <c r="CD27" i="6"/>
  <c r="BO25" i="6"/>
  <c r="CE27" i="6"/>
  <c r="CM27" i="6"/>
  <c r="BW31" i="6"/>
  <c r="BS32" i="6"/>
  <c r="CI36" i="6"/>
  <c r="BX31" i="6"/>
  <c r="CN31" i="6"/>
  <c r="CB34" i="6"/>
  <c r="CF35" i="6"/>
  <c r="BY21" i="6"/>
  <c r="BQ31" i="6"/>
  <c r="CO31" i="6"/>
  <c r="Z42" i="11"/>
  <c r="CI201" i="6"/>
  <c r="CB201" i="6"/>
  <c r="CJ201" i="6"/>
  <c r="BU201" i="6"/>
  <c r="CC201" i="6"/>
  <c r="BN201" i="6"/>
  <c r="BV201" i="6"/>
  <c r="BO201" i="6"/>
  <c r="E24" i="11"/>
  <c r="Z62" i="11"/>
  <c r="AB62" i="11" s="1"/>
  <c r="AC62" i="11" s="1"/>
  <c r="AA62" i="11"/>
  <c r="AA46" i="11"/>
  <c r="Z46" i="11"/>
  <c r="AB46" i="11" s="1"/>
  <c r="AC46" i="11" s="1"/>
  <c r="CD14" i="6"/>
  <c r="BN208" i="6"/>
  <c r="BV208" i="6"/>
  <c r="CL208" i="6"/>
  <c r="BO22" i="6"/>
  <c r="CM36" i="6"/>
  <c r="CE38" i="6"/>
  <c r="BO208" i="6"/>
  <c r="BW210" i="6"/>
  <c r="CE210" i="6"/>
  <c r="CB21" i="6"/>
  <c r="CB211" i="6"/>
  <c r="CK13" i="6"/>
  <c r="BY26" i="6"/>
  <c r="BU27" i="6"/>
  <c r="CK201" i="6"/>
  <c r="BY206" i="6"/>
  <c r="BN25" i="6"/>
  <c r="BR26" i="6"/>
  <c r="BV31" i="6"/>
  <c r="CL33" i="6"/>
  <c r="BR208" i="6"/>
  <c r="BW37" i="6"/>
  <c r="CJ22" i="6"/>
  <c r="CF27" i="6"/>
  <c r="BP31" i="6"/>
  <c r="CB42" i="6"/>
  <c r="BP207" i="6"/>
  <c r="CF207" i="6"/>
  <c r="CJ208" i="6"/>
  <c r="CC22" i="6"/>
  <c r="BQ207" i="6"/>
  <c r="BU208" i="6"/>
  <c r="CC208" i="6"/>
  <c r="CH207" i="6"/>
  <c r="BS13" i="6"/>
  <c r="BT13" i="6"/>
  <c r="CO208" i="6"/>
  <c r="BZ14" i="6"/>
  <c r="CA14" i="6"/>
  <c r="CN27" i="6"/>
  <c r="CN209" i="6"/>
  <c r="CO27" i="6"/>
  <c r="CG31" i="6"/>
  <c r="CG207" i="6"/>
  <c r="I22" i="11"/>
  <c r="J22" i="11"/>
  <c r="CE20" i="6"/>
  <c r="CM20" i="6"/>
  <c r="CB27" i="6"/>
  <c r="CC27" i="6"/>
  <c r="BQ32" i="6"/>
  <c r="CH26" i="6"/>
  <c r="BR34" i="6"/>
  <c r="BS26" i="6"/>
  <c r="BW27" i="6"/>
  <c r="BT26" i="6"/>
  <c r="BX27" i="6"/>
  <c r="CL42" i="6"/>
  <c r="CM32" i="6"/>
  <c r="BW40" i="6"/>
  <c r="CN32" i="6"/>
  <c r="CF44" i="6"/>
  <c r="CO32" i="6"/>
  <c r="BQ38" i="6"/>
  <c r="CG40" i="6"/>
  <c r="BU43" i="6"/>
  <c r="BZ32" i="6"/>
  <c r="BV35" i="6"/>
  <c r="CD37" i="6"/>
  <c r="CH38" i="6"/>
  <c r="BR42" i="6"/>
  <c r="BN43" i="6"/>
  <c r="CA32" i="6"/>
  <c r="BS40" i="6"/>
  <c r="CI40" i="6"/>
  <c r="BO41" i="6"/>
  <c r="CE43" i="6"/>
  <c r="BP35" i="6"/>
  <c r="BT38" i="6"/>
  <c r="BX39" i="6"/>
  <c r="CJ42" i="6"/>
  <c r="CB44" i="6"/>
  <c r="CK32" i="6"/>
  <c r="CC36" i="6"/>
  <c r="BY41" i="6"/>
  <c r="CI211" i="6"/>
  <c r="BX40" i="6"/>
  <c r="CI42" i="6"/>
  <c r="BX211" i="6"/>
  <c r="BN34" i="6"/>
  <c r="CD34" i="6"/>
  <c r="BR43" i="6"/>
  <c r="CL44" i="6"/>
  <c r="BW38" i="6"/>
  <c r="CI39" i="6"/>
  <c r="CE40" i="6"/>
  <c r="BX38" i="6"/>
  <c r="BP42" i="6"/>
  <c r="CJ43" i="6"/>
  <c r="BU37" i="6"/>
  <c r="CC37" i="6"/>
  <c r="CK37" i="6"/>
  <c r="BQ42" i="6"/>
  <c r="BZ34" i="6"/>
  <c r="CH36" i="6"/>
  <c r="BV41" i="6"/>
  <c r="CA34" i="6"/>
  <c r="CM35" i="6"/>
  <c r="BO37" i="6"/>
  <c r="BS42" i="6"/>
  <c r="CN35" i="6"/>
  <c r="CF39" i="6"/>
  <c r="CB40" i="6"/>
  <c r="BT44" i="6"/>
  <c r="CG35" i="6"/>
  <c r="CO39" i="6"/>
  <c r="BY43" i="6"/>
  <c r="Y111" i="11"/>
  <c r="AA111" i="11" s="1"/>
  <c r="Y105" i="11"/>
  <c r="AB105" i="11" s="1"/>
  <c r="AC105" i="11" s="1"/>
  <c r="Y96" i="11"/>
  <c r="AB96" i="11" s="1"/>
  <c r="Y63" i="11"/>
  <c r="AG121" i="11"/>
  <c r="C121" i="11" s="1"/>
  <c r="AJ115" i="11"/>
  <c r="C115" i="11" s="1"/>
  <c r="M110" i="11"/>
  <c r="M106" i="11"/>
  <c r="R106" i="11" s="1"/>
  <c r="T106" i="11" s="1"/>
  <c r="V106" i="11" s="1"/>
  <c r="M74" i="11"/>
  <c r="AK67" i="11"/>
  <c r="C67" i="11" s="1"/>
  <c r="AJ65" i="11"/>
  <c r="M64" i="11"/>
  <c r="AL62" i="11"/>
  <c r="N62" i="11"/>
  <c r="AH56" i="11"/>
  <c r="C56" i="11" s="1"/>
  <c r="AG53" i="11"/>
  <c r="N50" i="11"/>
  <c r="R50" i="11" s="1"/>
  <c r="T50" i="11" s="1"/>
  <c r="V50" i="11" s="1"/>
  <c r="M46" i="11"/>
  <c r="R46" i="11" s="1"/>
  <c r="T46" i="11" s="1"/>
  <c r="V46" i="11" s="1"/>
  <c r="M45" i="11"/>
  <c r="AG39" i="11"/>
  <c r="C39" i="11" s="1"/>
  <c r="P8" i="1"/>
  <c r="M117" i="11"/>
  <c r="R117" i="11" s="1"/>
  <c r="T117" i="11" s="1"/>
  <c r="V117" i="11" s="1"/>
  <c r="AL45" i="11"/>
  <c r="Y94" i="11"/>
  <c r="Y76" i="11"/>
  <c r="Y42" i="11"/>
  <c r="AB42" i="11" s="1"/>
  <c r="AC42" i="11" s="1"/>
  <c r="AL120" i="11"/>
  <c r="C120" i="11" s="1"/>
  <c r="AL116" i="11"/>
  <c r="C116" i="11" s="1"/>
  <c r="M112" i="11"/>
  <c r="R112" i="11" s="1"/>
  <c r="T112" i="11" s="1"/>
  <c r="V112" i="11" s="1"/>
  <c r="M109" i="11"/>
  <c r="R109" i="11" s="1"/>
  <c r="T109" i="11" s="1"/>
  <c r="V109" i="11" s="1"/>
  <c r="M97" i="11"/>
  <c r="R97" i="11" s="1"/>
  <c r="T97" i="11" s="1"/>
  <c r="V97" i="11" s="1"/>
  <c r="AL89" i="11"/>
  <c r="M80" i="11"/>
  <c r="AH65" i="11"/>
  <c r="C65" i="11" s="1"/>
  <c r="AH45" i="11"/>
  <c r="AK105" i="11"/>
  <c r="C105" i="11" s="1"/>
  <c r="AG45" i="11"/>
  <c r="Y115" i="11"/>
  <c r="Y101" i="11"/>
  <c r="Y67" i="11"/>
  <c r="AA67" i="11" s="1"/>
  <c r="Y56" i="11"/>
  <c r="M121" i="11"/>
  <c r="M99" i="11"/>
  <c r="M90" i="11"/>
  <c r="AH89" i="11"/>
  <c r="N72" i="11"/>
  <c r="M53" i="11"/>
  <c r="M39" i="11"/>
  <c r="N25" i="11"/>
  <c r="R25" i="11" s="1"/>
  <c r="T25" i="11" s="1"/>
  <c r="V25" i="11" s="1"/>
  <c r="AL56" i="11"/>
  <c r="AK53" i="11"/>
  <c r="BZ39" i="6"/>
  <c r="CH41" i="6"/>
  <c r="BV44" i="6"/>
  <c r="CE36" i="6"/>
  <c r="CI37" i="6"/>
  <c r="BS41" i="6"/>
  <c r="CA43" i="6"/>
  <c r="CM44" i="6"/>
  <c r="CB37" i="6"/>
  <c r="BP38" i="6"/>
  <c r="CN38" i="6"/>
  <c r="CJ41" i="6"/>
  <c r="CG38" i="6"/>
  <c r="CC43" i="6"/>
  <c r="CO44" i="6"/>
  <c r="CD31" i="6"/>
  <c r="BN33" i="6"/>
  <c r="BR38" i="6"/>
  <c r="CL39" i="6"/>
  <c r="BW35" i="6"/>
  <c r="BO43" i="6"/>
  <c r="BT40" i="6"/>
  <c r="CF41" i="6"/>
  <c r="BX43" i="6"/>
  <c r="CK38" i="6"/>
  <c r="BY39" i="6"/>
  <c r="BU40" i="6"/>
  <c r="BQ41" i="6"/>
  <c r="AM31" i="8"/>
  <c r="AQ27" i="9" s="1"/>
  <c r="AM32" i="8"/>
  <c r="AQ28" i="9" s="1"/>
  <c r="AM35" i="8"/>
  <c r="AQ31" i="9" s="1"/>
  <c r="EJ19" i="8"/>
  <c r="AH19" i="8" s="1"/>
  <c r="AL15" i="9" s="1"/>
  <c r="GE19" i="8"/>
  <c r="GK19" i="8"/>
  <c r="GQ19" i="8"/>
  <c r="GI19" i="8"/>
  <c r="GT19" i="8"/>
  <c r="GG19" i="8"/>
  <c r="FX19" i="8"/>
  <c r="GF19" i="8"/>
  <c r="FV19" i="8"/>
  <c r="GM18" i="8"/>
  <c r="FU16" i="8"/>
  <c r="G5" i="6"/>
  <c r="FG12" i="8"/>
  <c r="GM12" i="8" s="1"/>
  <c r="AF120" i="8"/>
  <c r="AJ116" i="9" s="1"/>
  <c r="EZ32" i="8"/>
  <c r="BA32" i="8" s="1"/>
  <c r="BE28" i="9" s="1"/>
  <c r="CY32" i="8"/>
  <c r="FX8" i="8"/>
  <c r="AS8" i="8"/>
  <c r="AW4" i="9" s="1"/>
  <c r="EX30" i="8"/>
  <c r="AY30" i="8" s="1"/>
  <c r="BC26" i="9" s="1"/>
  <c r="CY30" i="8"/>
  <c r="EP35" i="8"/>
  <c r="AQ35" i="8" s="1"/>
  <c r="AU31" i="9" s="1"/>
  <c r="CY35" i="8"/>
  <c r="AR39" i="8"/>
  <c r="AV35" i="9" s="1"/>
  <c r="EH39" i="8"/>
  <c r="AF39" i="8" s="1"/>
  <c r="AJ35" i="9" s="1"/>
  <c r="BE14" i="8"/>
  <c r="BI10" i="9" s="1"/>
  <c r="FL19" i="8"/>
  <c r="CY19" i="8"/>
  <c r="EX19" i="8" s="1"/>
  <c r="GD19" i="8" s="1"/>
  <c r="BD43" i="8"/>
  <c r="BH39" i="9" s="1"/>
  <c r="EJ43" i="8"/>
  <c r="AH43" i="8" s="1"/>
  <c r="AL39" i="9" s="1"/>
  <c r="EP45" i="8"/>
  <c r="AQ45" i="8" s="1"/>
  <c r="AU41" i="9" s="1"/>
  <c r="CY45" i="8"/>
  <c r="EP47" i="8"/>
  <c r="CY47" i="8"/>
  <c r="FP69" i="8"/>
  <c r="BC8" i="8"/>
  <c r="BG4" i="9" s="1"/>
  <c r="GH8" i="8"/>
  <c r="BD12" i="8"/>
  <c r="BH8" i="9" s="1"/>
  <c r="BA20" i="8"/>
  <c r="BE16" i="9" s="1"/>
  <c r="FF38" i="8"/>
  <c r="BG38" i="8" s="1"/>
  <c r="EN40" i="8"/>
  <c r="CY40" i="8"/>
  <c r="CY44" i="8"/>
  <c r="EJ44" i="8"/>
  <c r="AH44" i="8" s="1"/>
  <c r="AL40" i="9" s="1"/>
  <c r="BC44" i="8"/>
  <c r="BG40" i="9" s="1"/>
  <c r="ES46" i="8"/>
  <c r="CY46" i="8"/>
  <c r="AX46" i="8"/>
  <c r="BB42" i="9" s="1"/>
  <c r="EI46" i="8"/>
  <c r="AG46" i="8" s="1"/>
  <c r="AK42" i="9" s="1"/>
  <c r="GE7" i="8"/>
  <c r="AZ7" i="8"/>
  <c r="BD3" i="9" s="1"/>
  <c r="FX17" i="8"/>
  <c r="AS17" i="8"/>
  <c r="AW13" i="9" s="1"/>
  <c r="EV39" i="8"/>
  <c r="AW39" i="8" s="1"/>
  <c r="BA35" i="9" s="1"/>
  <c r="CY39" i="8"/>
  <c r="EP41" i="8"/>
  <c r="CY41" i="8"/>
  <c r="AX41" i="8"/>
  <c r="BB37" i="9" s="1"/>
  <c r="EI41" i="8"/>
  <c r="AG41" i="8" s="1"/>
  <c r="AK37" i="9" s="1"/>
  <c r="AQ42" i="8"/>
  <c r="AU38" i="9" s="1"/>
  <c r="EH42" i="8"/>
  <c r="AF42" i="8" s="1"/>
  <c r="AJ38" i="9" s="1"/>
  <c r="AY44" i="8"/>
  <c r="BC40" i="9" s="1"/>
  <c r="EI44" i="8"/>
  <c r="AG44" i="8" s="1"/>
  <c r="AK40" i="9" s="1"/>
  <c r="FA48" i="8"/>
  <c r="BB48" i="8" s="1"/>
  <c r="BF44" i="9" s="1"/>
  <c r="CY48" i="8"/>
  <c r="EH45" i="8"/>
  <c r="AF45" i="8" s="1"/>
  <c r="AJ41" i="9" s="1"/>
  <c r="EH201" i="8"/>
  <c r="Q11" i="11"/>
  <c r="BM32" i="8"/>
  <c r="EK32" i="8"/>
  <c r="AI32" i="8" s="1"/>
  <c r="AM28" i="9" s="1"/>
  <c r="B69" i="8"/>
  <c r="AL69" i="8"/>
  <c r="AP65" i="9" s="1"/>
  <c r="AY12" i="8"/>
  <c r="BC8" i="9" s="1"/>
  <c r="Z20" i="11"/>
  <c r="AA20" i="11"/>
  <c r="EH28" i="8"/>
  <c r="AF28" i="8" s="1"/>
  <c r="AJ24" i="9" s="1"/>
  <c r="EH33" i="8"/>
  <c r="AF33" i="8" s="1"/>
  <c r="AJ29" i="9" s="1"/>
  <c r="AG189" i="8"/>
  <c r="AK185" i="9" s="1"/>
  <c r="FU19" i="8"/>
  <c r="EH19" i="8"/>
  <c r="AF19" i="8" s="1"/>
  <c r="AJ15" i="9" s="1"/>
  <c r="AP19" i="8"/>
  <c r="AT15" i="9" s="1"/>
  <c r="AU186" i="8"/>
  <c r="AY182" i="9" s="1"/>
  <c r="EI186" i="8"/>
  <c r="AG186" i="8" s="1"/>
  <c r="AK182" i="9" s="1"/>
  <c r="AV91" i="8"/>
  <c r="AZ87" i="9" s="1"/>
  <c r="EI91" i="8"/>
  <c r="EI19" i="8"/>
  <c r="AG19" i="8" s="1"/>
  <c r="AK15" i="9" s="1"/>
  <c r="AT122" i="8"/>
  <c r="AX118" i="9" s="1"/>
  <c r="GR7" i="8"/>
  <c r="BM7" i="8"/>
  <c r="AS59" i="8"/>
  <c r="AW55" i="9" s="1"/>
  <c r="ES60" i="8"/>
  <c r="AT60" i="8" s="1"/>
  <c r="AX56" i="9" s="1"/>
  <c r="CY60" i="8"/>
  <c r="EY43" i="8"/>
  <c r="CY43" i="8"/>
  <c r="AN48" i="8"/>
  <c r="AR44" i="9" s="1"/>
  <c r="EH48" i="8"/>
  <c r="GS7" i="8"/>
  <c r="BN7" i="8"/>
  <c r="BI48" i="8"/>
  <c r="EK48" i="8"/>
  <c r="AI48" i="8" s="1"/>
  <c r="AM44" i="9" s="1"/>
  <c r="FK50" i="8"/>
  <c r="CY50" i="8"/>
  <c r="BC52" i="8"/>
  <c r="BG48" i="9" s="1"/>
  <c r="EJ52" i="8"/>
  <c r="EP55" i="8"/>
  <c r="CY55" i="8"/>
  <c r="EI55" i="8"/>
  <c r="AG55" i="8" s="1"/>
  <c r="AK51" i="9" s="1"/>
  <c r="AU55" i="8"/>
  <c r="AY51" i="9" s="1"/>
  <c r="AW58" i="8"/>
  <c r="BA54" i="9" s="1"/>
  <c r="EI58" i="8"/>
  <c r="AN60" i="8"/>
  <c r="AR56" i="9" s="1"/>
  <c r="EK45" i="8"/>
  <c r="BG48" i="8"/>
  <c r="CY42" i="8"/>
  <c r="EI13" i="8"/>
  <c r="AG13" i="8" s="1"/>
  <c r="AK9" i="9" s="1"/>
  <c r="AH127" i="8"/>
  <c r="AL123" i="9" s="1"/>
  <c r="AX15" i="8"/>
  <c r="BB11" i="9" s="1"/>
  <c r="BH12" i="8"/>
  <c r="BO11" i="8"/>
  <c r="GT11" i="8"/>
  <c r="BC32" i="8"/>
  <c r="BG28" i="9" s="1"/>
  <c r="EJ32" i="8"/>
  <c r="AH32" i="8" s="1"/>
  <c r="AL28" i="9" s="1"/>
  <c r="EQ29" i="8"/>
  <c r="CY29" i="8"/>
  <c r="BB18" i="8"/>
  <c r="BF14" i="9" s="1"/>
  <c r="AN177" i="8"/>
  <c r="AR173" i="9" s="1"/>
  <c r="AY164" i="8"/>
  <c r="BC160" i="9" s="1"/>
  <c r="EI164" i="8"/>
  <c r="AO108" i="8"/>
  <c r="AS104" i="9" s="1"/>
  <c r="EH108" i="8"/>
  <c r="AN85" i="8"/>
  <c r="AR81" i="9" s="1"/>
  <c r="EH85" i="8"/>
  <c r="AN62" i="8"/>
  <c r="AR58" i="9" s="1"/>
  <c r="EH143" i="8"/>
  <c r="AN143" i="8"/>
  <c r="AR139" i="9" s="1"/>
  <c r="BF121" i="8"/>
  <c r="BJ117" i="9" s="1"/>
  <c r="EJ121" i="8"/>
  <c r="BA190" i="8"/>
  <c r="BE186" i="9" s="1"/>
  <c r="EI190" i="8"/>
  <c r="AY203" i="8"/>
  <c r="BC199" i="9" s="1"/>
  <c r="EI203" i="8"/>
  <c r="AP178" i="8"/>
  <c r="AT174" i="9" s="1"/>
  <c r="EH178" i="8"/>
  <c r="AR118" i="8"/>
  <c r="AV114" i="9" s="1"/>
  <c r="BI11" i="8"/>
  <c r="GN11" i="8"/>
  <c r="AT7" i="8"/>
  <c r="AX3" i="9" s="1"/>
  <c r="FY7" i="8"/>
  <c r="AQ7" i="8"/>
  <c r="AU3" i="9" s="1"/>
  <c r="FV7" i="8"/>
  <c r="AQ8" i="8"/>
  <c r="AU4" i="9" s="1"/>
  <c r="FV8" i="8"/>
  <c r="GB8" i="8"/>
  <c r="EI8" i="8"/>
  <c r="AG8" i="8" s="1"/>
  <c r="AK4" i="9" s="1"/>
  <c r="AW8" i="8"/>
  <c r="BA4" i="9" s="1"/>
  <c r="GD8" i="8"/>
  <c r="AY8" i="8"/>
  <c r="BC4" i="9" s="1"/>
  <c r="BE8" i="8"/>
  <c r="BI4" i="9" s="1"/>
  <c r="EJ8" i="8"/>
  <c r="AH8" i="8" s="1"/>
  <c r="AL4" i="9" s="1"/>
  <c r="GJ8" i="8"/>
  <c r="BJ8" i="8"/>
  <c r="GO8" i="8"/>
  <c r="EK8" i="8"/>
  <c r="AI8" i="8" s="1"/>
  <c r="AM4" i="9" s="1"/>
  <c r="GQ8" i="8"/>
  <c r="BL8" i="8"/>
  <c r="GK10" i="8"/>
  <c r="BF10" i="8"/>
  <c r="BJ6" i="9" s="1"/>
  <c r="BD10" i="8"/>
  <c r="BH6" i="9" s="1"/>
  <c r="GI10" i="8"/>
  <c r="GD10" i="8"/>
  <c r="AY10" i="8"/>
  <c r="BC6" i="9" s="1"/>
  <c r="GB10" i="8"/>
  <c r="AW10" i="8"/>
  <c r="BA6" i="9" s="1"/>
  <c r="EI10" i="8"/>
  <c r="AG10" i="8" s="1"/>
  <c r="AK6" i="9" s="1"/>
  <c r="FX13" i="8"/>
  <c r="AS13" i="8"/>
  <c r="AW9" i="9" s="1"/>
  <c r="GE13" i="8"/>
  <c r="AZ13" i="8"/>
  <c r="BD9" i="9" s="1"/>
  <c r="GO13" i="8"/>
  <c r="BJ13" i="8"/>
  <c r="EK13" i="8"/>
  <c r="AI13" i="8" s="1"/>
  <c r="AM9" i="9" s="1"/>
  <c r="AV15" i="8"/>
  <c r="AZ11" i="9" s="1"/>
  <c r="GA15" i="8"/>
  <c r="EJ17" i="8"/>
  <c r="AH17" i="8" s="1"/>
  <c r="AL13" i="9" s="1"/>
  <c r="GL17" i="8"/>
  <c r="BG17" i="8"/>
  <c r="BN19" i="8"/>
  <c r="GS19" i="8"/>
  <c r="BC20" i="8"/>
  <c r="BG16" i="9" s="1"/>
  <c r="BC21" i="8"/>
  <c r="BG17" i="9" s="1"/>
  <c r="EJ21" i="8"/>
  <c r="AH21" i="8" s="1"/>
  <c r="AL17" i="9" s="1"/>
  <c r="EN22" i="8"/>
  <c r="CY22" i="8"/>
  <c r="BE22" i="8"/>
  <c r="BI18" i="9" s="1"/>
  <c r="EJ22" i="8"/>
  <c r="AH22" i="8" s="1"/>
  <c r="AL18" i="9" s="1"/>
  <c r="BI22" i="8"/>
  <c r="EK22" i="8"/>
  <c r="AI22" i="8" s="1"/>
  <c r="AM18" i="9" s="1"/>
  <c r="AU25" i="8"/>
  <c r="AY21" i="9" s="1"/>
  <c r="EI25" i="8"/>
  <c r="AG25" i="8" s="1"/>
  <c r="AK21" i="9" s="1"/>
  <c r="BJ27" i="8"/>
  <c r="AU30" i="8"/>
  <c r="AY26" i="9" s="1"/>
  <c r="EQ34" i="8"/>
  <c r="CY34" i="8"/>
  <c r="AZ34" i="8"/>
  <c r="BD30" i="9" s="1"/>
  <c r="EI34" i="8"/>
  <c r="AG34" i="8" s="1"/>
  <c r="BB34" i="8"/>
  <c r="BF30" i="9" s="1"/>
  <c r="EJ34" i="8"/>
  <c r="AH34" i="8" s="1"/>
  <c r="AL30" i="9" s="1"/>
  <c r="BI34" i="8"/>
  <c r="EK34" i="8"/>
  <c r="AI34" i="8" s="1"/>
  <c r="AM30" i="9" s="1"/>
  <c r="AS35" i="8"/>
  <c r="AW31" i="9" s="1"/>
  <c r="BJ36" i="8"/>
  <c r="EK36" i="8"/>
  <c r="AI36" i="8" s="1"/>
  <c r="AM32" i="9" s="1"/>
  <c r="EM36" i="8"/>
  <c r="EH36" i="8" s="1"/>
  <c r="CY36" i="8"/>
  <c r="BC37" i="8"/>
  <c r="BG33" i="9" s="1"/>
  <c r="EJ37" i="8"/>
  <c r="AH37" i="8" s="1"/>
  <c r="AL33" i="9" s="1"/>
  <c r="EI37" i="8"/>
  <c r="AG37" i="8" s="1"/>
  <c r="AK33" i="9" s="1"/>
  <c r="AV37" i="8"/>
  <c r="AZ33" i="9" s="1"/>
  <c r="EQ37" i="8"/>
  <c r="CY37" i="8"/>
  <c r="BI39" i="8"/>
  <c r="EK39" i="8"/>
  <c r="AI39" i="8" s="1"/>
  <c r="AM35" i="9" s="1"/>
  <c r="AU39" i="8"/>
  <c r="AY35" i="9" s="1"/>
  <c r="BJ40" i="8"/>
  <c r="EK40" i="8"/>
  <c r="AI40" i="8" s="1"/>
  <c r="AM36" i="9" s="1"/>
  <c r="BB40" i="8"/>
  <c r="BF36" i="9" s="1"/>
  <c r="EJ40" i="8"/>
  <c r="AH40" i="8" s="1"/>
  <c r="AL36" i="9" s="1"/>
  <c r="AY40" i="8"/>
  <c r="BC36" i="9" s="1"/>
  <c r="EI40" i="8"/>
  <c r="ER145" i="8"/>
  <c r="CY143" i="8"/>
  <c r="AR23" i="8"/>
  <c r="AV19" i="9" s="1"/>
  <c r="BN5" i="6"/>
  <c r="AK5" i="6" s="1"/>
  <c r="EI21" i="8"/>
  <c r="AG21" i="8" s="1"/>
  <c r="AK17" i="9" s="1"/>
  <c r="EK21" i="8"/>
  <c r="AI21" i="8" s="1"/>
  <c r="AM17" i="9" s="1"/>
  <c r="BJ9" i="8"/>
  <c r="AQ9" i="8"/>
  <c r="AU5" i="9" s="1"/>
  <c r="BL9" i="8"/>
  <c r="BB9" i="8"/>
  <c r="BF5" i="9" s="1"/>
  <c r="EO31" i="8"/>
  <c r="EI28" i="8"/>
  <c r="AY28" i="8"/>
  <c r="BC24" i="9" s="1"/>
  <c r="CY33" i="8"/>
  <c r="FC33" i="8"/>
  <c r="BM24" i="8"/>
  <c r="BK15" i="8"/>
  <c r="BE15" i="8"/>
  <c r="BI11" i="9" s="1"/>
  <c r="BF15" i="8"/>
  <c r="BJ11" i="9" s="1"/>
  <c r="BO15" i="8"/>
  <c r="AX16" i="8"/>
  <c r="BB12" i="9" s="1"/>
  <c r="BB15" i="8"/>
  <c r="BF11" i="9" s="1"/>
  <c r="AW16" i="8"/>
  <c r="BA12" i="9" s="1"/>
  <c r="AX33" i="8"/>
  <c r="BB29" i="9" s="1"/>
  <c r="EI33" i="8"/>
  <c r="AU26" i="8"/>
  <c r="AY22" i="9" s="1"/>
  <c r="BB27" i="8"/>
  <c r="BF23" i="9" s="1"/>
  <c r="EK33" i="8"/>
  <c r="AI33" i="8" s="1"/>
  <c r="AM29" i="9" s="1"/>
  <c r="BK33" i="8"/>
  <c r="GK16" i="8"/>
  <c r="BF16" i="8"/>
  <c r="BJ12" i="9" s="1"/>
  <c r="BC14" i="8"/>
  <c r="BG10" i="9" s="1"/>
  <c r="AP14" i="8"/>
  <c r="AT10" i="9" s="1"/>
  <c r="GE16" i="8"/>
  <c r="AZ16" i="8"/>
  <c r="BD12" i="9" s="1"/>
  <c r="BH14" i="8"/>
  <c r="AK152" i="9"/>
  <c r="AK126" i="9"/>
  <c r="AM89" i="9"/>
  <c r="AL85" i="9"/>
  <c r="AK69" i="9"/>
  <c r="AK105" i="9"/>
  <c r="AL49" i="9"/>
  <c r="AL135" i="9"/>
  <c r="AK128" i="9"/>
  <c r="EH38" i="8"/>
  <c r="AO38" i="8"/>
  <c r="AS34" i="9" s="1"/>
  <c r="AK194" i="9"/>
  <c r="AM185" i="9"/>
  <c r="AK191" i="9"/>
  <c r="AR9" i="8"/>
  <c r="AV5" i="9" s="1"/>
  <c r="BK9" i="8"/>
  <c r="AV9" i="8"/>
  <c r="AZ5" i="9" s="1"/>
  <c r="BE9" i="8"/>
  <c r="BI5" i="9" s="1"/>
  <c r="BA23" i="8"/>
  <c r="BE19" i="9" s="1"/>
  <c r="EI23" i="8"/>
  <c r="FN23" i="8"/>
  <c r="BO23" i="8" s="1"/>
  <c r="AS15" i="8"/>
  <c r="AW11" i="9" s="1"/>
  <c r="BN15" i="8"/>
  <c r="BA15" i="8"/>
  <c r="BE11" i="9" s="1"/>
  <c r="BD15" i="8"/>
  <c r="BH11" i="9" s="1"/>
  <c r="BJ16" i="8"/>
  <c r="GL16" i="8"/>
  <c r="BG16" i="8"/>
  <c r="BD24" i="8"/>
  <c r="BH20" i="9" s="1"/>
  <c r="EJ28" i="8"/>
  <c r="AH28" i="8" s="1"/>
  <c r="AL24" i="9" s="1"/>
  <c r="BG28" i="8"/>
  <c r="CY28" i="8"/>
  <c r="FH28" i="8"/>
  <c r="AK67" i="9"/>
  <c r="BM14" i="8"/>
  <c r="GF16" i="8"/>
  <c r="BA16" i="8"/>
  <c r="BE12" i="9" s="1"/>
  <c r="BL14" i="8"/>
  <c r="AY14" i="8"/>
  <c r="BC10" i="9" s="1"/>
  <c r="BG14" i="8"/>
  <c r="AR16" i="8"/>
  <c r="AV12" i="9" s="1"/>
  <c r="AK60" i="9"/>
  <c r="AK70" i="9"/>
  <c r="AM55" i="9"/>
  <c r="AM37" i="9"/>
  <c r="AM86" i="9"/>
  <c r="AK30" i="9"/>
  <c r="AL169" i="9"/>
  <c r="AO99" i="8"/>
  <c r="AS95" i="9" s="1"/>
  <c r="EH88" i="8"/>
  <c r="AP88" i="8"/>
  <c r="AT84" i="9" s="1"/>
  <c r="AL63" i="9"/>
  <c r="AK66" i="9"/>
  <c r="AX9" i="8"/>
  <c r="BB5" i="9" s="1"/>
  <c r="BC9" i="8"/>
  <c r="BG5" i="9" s="1"/>
  <c r="AP9" i="8"/>
  <c r="AT5" i="9" s="1"/>
  <c r="BM9" i="8"/>
  <c r="AU9" i="8"/>
  <c r="AY5" i="9" s="1"/>
  <c r="BB31" i="8"/>
  <c r="BF27" i="9" s="1"/>
  <c r="EJ31" i="8"/>
  <c r="AH31" i="8" s="1"/>
  <c r="AL27" i="9" s="1"/>
  <c r="BN23" i="8"/>
  <c r="AZ15" i="8"/>
  <c r="BD11" i="9" s="1"/>
  <c r="BL15" i="8"/>
  <c r="BM15" i="8"/>
  <c r="AP15" i="8"/>
  <c r="AT11" i="9" s="1"/>
  <c r="BH16" i="8"/>
  <c r="EN15" i="8"/>
  <c r="BC15" i="8"/>
  <c r="BG11" i="9" s="1"/>
  <c r="EN26" i="8"/>
  <c r="AS27" i="8"/>
  <c r="AW23" i="9" s="1"/>
  <c r="AQ24" i="8"/>
  <c r="AU20" i="9" s="1"/>
  <c r="AX14" i="8"/>
  <c r="BB10" i="9" s="1"/>
  <c r="AT14" i="8"/>
  <c r="AX10" i="9" s="1"/>
  <c r="FV16" i="8"/>
  <c r="AQ16" i="8"/>
  <c r="AU12" i="9" s="1"/>
  <c r="BJ14" i="8"/>
  <c r="BI14" i="8"/>
  <c r="EK14" i="8"/>
  <c r="AI14" i="8" s="1"/>
  <c r="AM10" i="9" s="1"/>
  <c r="AW14" i="8"/>
  <c r="BA10" i="9" s="1"/>
  <c r="AS14" i="8"/>
  <c r="AW10" i="9" s="1"/>
  <c r="BO16" i="8"/>
  <c r="GT16" i="8"/>
  <c r="AK124" i="9"/>
  <c r="AL116" i="9"/>
  <c r="AL108" i="9"/>
  <c r="AK180" i="9"/>
  <c r="AM158" i="9"/>
  <c r="AL179" i="9"/>
  <c r="AL109" i="9"/>
  <c r="AL42" i="9"/>
  <c r="AK96" i="9"/>
  <c r="AL90" i="9"/>
  <c r="AL148" i="9"/>
  <c r="AL113" i="9"/>
  <c r="AM77" i="9"/>
  <c r="AW9" i="8"/>
  <c r="BA5" i="9" s="1"/>
  <c r="EN9" i="8"/>
  <c r="BD9" i="8"/>
  <c r="BH5" i="9" s="1"/>
  <c r="BI31" i="8"/>
  <c r="EI31" i="8"/>
  <c r="AG31" i="8" s="1"/>
  <c r="AK27" i="9" s="1"/>
  <c r="AU31" i="8"/>
  <c r="AY27" i="9" s="1"/>
  <c r="AR15" i="8"/>
  <c r="AV11" i="9" s="1"/>
  <c r="AT15" i="8"/>
  <c r="AX11" i="9" s="1"/>
  <c r="AQ15" i="8"/>
  <c r="AU11" i="9" s="1"/>
  <c r="EU16" i="8"/>
  <c r="BI16" i="8"/>
  <c r="ES27" i="8"/>
  <c r="AT27" i="8" s="1"/>
  <c r="AX23" i="9" s="1"/>
  <c r="BK14" i="8"/>
  <c r="BB14" i="8"/>
  <c r="BF10" i="9" s="1"/>
  <c r="GS16" i="8"/>
  <c r="BN16" i="8"/>
  <c r="AU14" i="8"/>
  <c r="AY10" i="9" s="1"/>
  <c r="AV14" i="8"/>
  <c r="AZ10" i="9" s="1"/>
  <c r="EN14" i="8"/>
  <c r="BE16" i="8"/>
  <c r="BI12" i="9" s="1"/>
  <c r="AM140" i="9"/>
  <c r="AM133" i="9"/>
  <c r="AM131" i="9"/>
  <c r="EJ197" i="8"/>
  <c r="AH197" i="8" s="1"/>
  <c r="AL193" i="9" s="1"/>
  <c r="BE197" i="8"/>
  <c r="BI193" i="9" s="1"/>
  <c r="AM155" i="9"/>
  <c r="AL74" i="9"/>
  <c r="AM64" i="9"/>
  <c r="AY131" i="8"/>
  <c r="BC127" i="9" s="1"/>
  <c r="EI131" i="8"/>
  <c r="AK78" i="9"/>
  <c r="AK47" i="9"/>
  <c r="BG12" i="8"/>
  <c r="GL12" i="8"/>
  <c r="GH18" i="8"/>
  <c r="BC18" i="8"/>
  <c r="BG14" i="9" s="1"/>
  <c r="AX18" i="8"/>
  <c r="BB14" i="9" s="1"/>
  <c r="GC18" i="8"/>
  <c r="AQ179" i="8"/>
  <c r="AU175" i="9" s="1"/>
  <c r="BB146" i="8"/>
  <c r="BF142" i="9" s="1"/>
  <c r="EJ146" i="8"/>
  <c r="AN197" i="8"/>
  <c r="AR193" i="9" s="1"/>
  <c r="EH197" i="8"/>
  <c r="GO11" i="8"/>
  <c r="BJ11" i="8"/>
  <c r="AV11" i="8"/>
  <c r="AZ7" i="9" s="1"/>
  <c r="GA11" i="8"/>
  <c r="BB11" i="8"/>
  <c r="BF7" i="9" s="1"/>
  <c r="GG11" i="8"/>
  <c r="BH9" i="8"/>
  <c r="GM9" i="8"/>
  <c r="AR8" i="8"/>
  <c r="AV4" i="9" s="1"/>
  <c r="FW8" i="8"/>
  <c r="GF10" i="8"/>
  <c r="BA10" i="8"/>
  <c r="BE6" i="9" s="1"/>
  <c r="AQ10" i="8"/>
  <c r="AU6" i="9" s="1"/>
  <c r="FV10" i="8"/>
  <c r="BI10" i="8"/>
  <c r="GN10" i="8"/>
  <c r="GT10" i="8"/>
  <c r="BO10" i="8"/>
  <c r="GA13" i="8"/>
  <c r="AV13" i="8"/>
  <c r="AZ9" i="9" s="1"/>
  <c r="BK13" i="8"/>
  <c r="GP13" i="8"/>
  <c r="BM13" i="8"/>
  <c r="GR13" i="8"/>
  <c r="BK16" i="8"/>
  <c r="FW17" i="8"/>
  <c r="AR17" i="8"/>
  <c r="AV13" i="9" s="1"/>
  <c r="BB17" i="8"/>
  <c r="BF13" i="9" s="1"/>
  <c r="GG17" i="8"/>
  <c r="GJ17" i="8"/>
  <c r="BE17" i="8"/>
  <c r="BI13" i="9" s="1"/>
  <c r="GP17" i="8"/>
  <c r="BK17" i="8"/>
  <c r="GS17" i="8"/>
  <c r="BN17" i="8"/>
  <c r="GN18" i="8"/>
  <c r="GB18" i="8"/>
  <c r="GG18" i="8"/>
  <c r="BI19" i="8"/>
  <c r="GN19" i="8"/>
  <c r="BI20" i="8"/>
  <c r="AU35" i="8"/>
  <c r="AY31" i="9" s="1"/>
  <c r="EI35" i="8"/>
  <c r="AV38" i="8"/>
  <c r="AZ34" i="9" s="1"/>
  <c r="EI38" i="8"/>
  <c r="AG38" i="8" s="1"/>
  <c r="AK34" i="9" s="1"/>
  <c r="BM38" i="8"/>
  <c r="EK38" i="8"/>
  <c r="AI38" i="8" s="1"/>
  <c r="AM34" i="9" s="1"/>
  <c r="BD14" i="8"/>
  <c r="BH10" i="9" s="1"/>
  <c r="GI14" i="8"/>
  <c r="AP174" i="8"/>
  <c r="AT170" i="9" s="1"/>
  <c r="EH174" i="8"/>
  <c r="AR186" i="8"/>
  <c r="AV182" i="9" s="1"/>
  <c r="EH186" i="8"/>
  <c r="AV27" i="8"/>
  <c r="AZ23" i="9" s="1"/>
  <c r="EI27" i="8"/>
  <c r="AG27" i="8" s="1"/>
  <c r="AK23" i="9" s="1"/>
  <c r="FX9" i="8"/>
  <c r="AS9" i="8"/>
  <c r="AW5" i="9" s="1"/>
  <c r="FY9" i="8"/>
  <c r="AT9" i="8"/>
  <c r="AX5" i="9" s="1"/>
  <c r="BC10" i="8"/>
  <c r="BG6" i="9" s="1"/>
  <c r="GH10" i="8"/>
  <c r="GR10" i="8"/>
  <c r="BM10" i="8"/>
  <c r="FW12" i="8"/>
  <c r="AR12" i="8"/>
  <c r="AV8" i="9" s="1"/>
  <c r="EJ13" i="8"/>
  <c r="AH13" i="8" s="1"/>
  <c r="AL9" i="9" s="1"/>
  <c r="BL13" i="8"/>
  <c r="GQ13" i="8"/>
  <c r="FZ15" i="8"/>
  <c r="AU15" i="8"/>
  <c r="AY11" i="9" s="1"/>
  <c r="AT16" i="8"/>
  <c r="AX12" i="9" s="1"/>
  <c r="AO16" i="8"/>
  <c r="AS12" i="9" s="1"/>
  <c r="EI17" i="8"/>
  <c r="AG17" i="8" s="1"/>
  <c r="AK13" i="9" s="1"/>
  <c r="FZ17" i="8"/>
  <c r="AU17" i="8"/>
  <c r="AY13" i="9" s="1"/>
  <c r="GE17" i="8"/>
  <c r="AZ17" i="8"/>
  <c r="BD13" i="9" s="1"/>
  <c r="GH17" i="8"/>
  <c r="BC17" i="8"/>
  <c r="BG13" i="9" s="1"/>
  <c r="BL17" i="8"/>
  <c r="GQ17" i="8"/>
  <c r="GH19" i="8"/>
  <c r="BC19" i="8"/>
  <c r="BG15" i="9" s="1"/>
  <c r="GC19" i="8"/>
  <c r="AX19" i="8"/>
  <c r="BB15" i="9" s="1"/>
  <c r="FT19" i="8"/>
  <c r="AO19" i="8"/>
  <c r="AS15" i="9" s="1"/>
  <c r="EK29" i="8"/>
  <c r="BI29" i="8"/>
  <c r="BI35" i="8"/>
  <c r="EK35" i="8"/>
  <c r="AI35" i="8" s="1"/>
  <c r="AM31" i="9" s="1"/>
  <c r="BB36" i="8"/>
  <c r="BF32" i="9" s="1"/>
  <c r="EJ36" i="8"/>
  <c r="AH36" i="8" s="1"/>
  <c r="AL32" i="9" s="1"/>
  <c r="BJ37" i="8"/>
  <c r="EK37" i="8"/>
  <c r="BD39" i="8"/>
  <c r="BH35" i="9" s="1"/>
  <c r="EJ39" i="8"/>
  <c r="BB25" i="8"/>
  <c r="BF21" i="9" s="1"/>
  <c r="EJ25" i="8"/>
  <c r="AH25" i="8" s="1"/>
  <c r="AL21" i="9" s="1"/>
  <c r="BI75" i="8"/>
  <c r="EK75" i="8"/>
  <c r="AR101" i="8"/>
  <c r="AV97" i="9" s="1"/>
  <c r="AN11" i="8"/>
  <c r="AR7" i="9" s="1"/>
  <c r="FS11" i="8"/>
  <c r="EM8" i="8"/>
  <c r="CY8" i="8"/>
  <c r="GI8" i="8"/>
  <c r="BD8" i="8"/>
  <c r="BH4" i="9" s="1"/>
  <c r="AZ10" i="8"/>
  <c r="BD6" i="9" s="1"/>
  <c r="GE10" i="8"/>
  <c r="BK10" i="8"/>
  <c r="GP10" i="8"/>
  <c r="GS10" i="8"/>
  <c r="BN10" i="8"/>
  <c r="GS11" i="8"/>
  <c r="AO11" i="8"/>
  <c r="AS7" i="9" s="1"/>
  <c r="FT11" i="8"/>
  <c r="GJ12" i="8"/>
  <c r="BE12" i="8"/>
  <c r="BI8" i="9" s="1"/>
  <c r="FU13" i="8"/>
  <c r="AP13" i="8"/>
  <c r="AT9" i="9" s="1"/>
  <c r="BI15" i="8"/>
  <c r="AS16" i="8"/>
  <c r="AW12" i="9" s="1"/>
  <c r="AX17" i="8"/>
  <c r="BB13" i="9" s="1"/>
  <c r="GC17" i="8"/>
  <c r="GF17" i="8"/>
  <c r="BA17" i="8"/>
  <c r="BE13" i="9" s="1"/>
  <c r="BF17" i="8"/>
  <c r="BJ13" i="9" s="1"/>
  <c r="GK17" i="8"/>
  <c r="GT17" i="8"/>
  <c r="BO17" i="8"/>
  <c r="BE19" i="8"/>
  <c r="BI15" i="9" s="1"/>
  <c r="GJ19" i="8"/>
  <c r="AU19" i="8"/>
  <c r="AY15" i="9" s="1"/>
  <c r="FZ19" i="8"/>
  <c r="FW19" i="8"/>
  <c r="AR19" i="8"/>
  <c r="AV15" i="9" s="1"/>
  <c r="FS19" i="8"/>
  <c r="AN19" i="8"/>
  <c r="AR15" i="9" s="1"/>
  <c r="EN20" i="8"/>
  <c r="AU22" i="8"/>
  <c r="AY18" i="9" s="1"/>
  <c r="EI22" i="8"/>
  <c r="EJ26" i="8"/>
  <c r="AH26" i="8" s="1"/>
  <c r="AL22" i="9" s="1"/>
  <c r="BB30" i="8"/>
  <c r="BF26" i="9" s="1"/>
  <c r="EJ30" i="8"/>
  <c r="BB35" i="8"/>
  <c r="BF31" i="9" s="1"/>
  <c r="EJ35" i="8"/>
  <c r="AH35" i="8" s="1"/>
  <c r="AL31" i="9" s="1"/>
  <c r="BD38" i="8"/>
  <c r="BH34" i="9" s="1"/>
  <c r="BB42" i="8"/>
  <c r="BF38" i="9" s="1"/>
  <c r="EJ42" i="8"/>
  <c r="AH42" i="8" s="1"/>
  <c r="AL38" i="9" s="1"/>
  <c r="BI43" i="8"/>
  <c r="EK43" i="8"/>
  <c r="AQ154" i="8"/>
  <c r="AU150" i="9" s="1"/>
  <c r="EH32" i="8"/>
  <c r="AN32" i="8"/>
  <c r="AR28" i="9" s="1"/>
  <c r="AU32" i="8"/>
  <c r="AY28" i="9" s="1"/>
  <c r="AP160" i="8"/>
  <c r="AT156" i="9" s="1"/>
  <c r="GL9" i="8"/>
  <c r="BG9" i="8"/>
  <c r="BC11" i="8"/>
  <c r="BG7" i="9" s="1"/>
  <c r="GH11" i="8"/>
  <c r="BK11" i="8"/>
  <c r="GP11" i="8"/>
  <c r="GE9" i="8"/>
  <c r="AZ9" i="8"/>
  <c r="BD5" i="9" s="1"/>
  <c r="AO8" i="8"/>
  <c r="AS4" i="9" s="1"/>
  <c r="FT8" i="8"/>
  <c r="FY8" i="8"/>
  <c r="AT8" i="8"/>
  <c r="AX4" i="9" s="1"/>
  <c r="EN10" i="8"/>
  <c r="GB12" i="8"/>
  <c r="AW12" i="8"/>
  <c r="BA8" i="9" s="1"/>
  <c r="GC13" i="8"/>
  <c r="AX13" i="8"/>
  <c r="BB9" i="9" s="1"/>
  <c r="EN13" i="8"/>
  <c r="CY13" i="8"/>
  <c r="GT13" i="8"/>
  <c r="BO13" i="8"/>
  <c r="GQ16" i="8"/>
  <c r="BL16" i="8"/>
  <c r="BB16" i="8"/>
  <c r="BF12" i="9" s="1"/>
  <c r="EM17" i="8"/>
  <c r="AV17" i="8"/>
  <c r="AZ13" i="9" s="1"/>
  <c r="GA17" i="8"/>
  <c r="AY17" i="8"/>
  <c r="BC13" i="9" s="1"/>
  <c r="GD17" i="8"/>
  <c r="GO17" i="8"/>
  <c r="BJ17" i="8"/>
  <c r="BM17" i="8"/>
  <c r="GR17" i="8"/>
  <c r="AS18" i="8"/>
  <c r="AW14" i="9" s="1"/>
  <c r="FX18" i="8"/>
  <c r="GL19" i="8"/>
  <c r="BG19" i="8"/>
  <c r="AW19" i="8"/>
  <c r="BA15" i="9" s="1"/>
  <c r="GB19" i="8"/>
  <c r="FY19" i="8"/>
  <c r="AT19" i="8"/>
  <c r="AX15" i="9" s="1"/>
  <c r="BK19" i="8"/>
  <c r="GP19" i="8"/>
  <c r="EN25" i="8"/>
  <c r="CY25" i="8"/>
  <c r="BI26" i="8"/>
  <c r="EK26" i="8"/>
  <c r="AI26" i="8" s="1"/>
  <c r="AM22" i="9" s="1"/>
  <c r="BI30" i="8"/>
  <c r="EK30" i="8"/>
  <c r="AI30" i="8" s="1"/>
  <c r="AM26" i="9" s="1"/>
  <c r="AU36" i="8"/>
  <c r="AY32" i="9" s="1"/>
  <c r="EI36" i="8"/>
  <c r="AG36" i="8" s="1"/>
  <c r="AK32" i="9" s="1"/>
  <c r="AV42" i="8"/>
  <c r="AZ38" i="9" s="1"/>
  <c r="EI42" i="8"/>
  <c r="BL7" i="8"/>
  <c r="GQ7" i="8"/>
  <c r="FW7" i="8"/>
  <c r="BF7" i="8"/>
  <c r="BJ3" i="9" s="1"/>
  <c r="GK7" i="8"/>
  <c r="GJ7" i="8"/>
  <c r="BE7" i="8"/>
  <c r="BI3" i="9" s="1"/>
  <c r="GM7" i="8"/>
  <c r="BH7" i="8"/>
  <c r="BG7" i="8"/>
  <c r="GL7" i="8"/>
  <c r="GI7" i="8"/>
  <c r="BD7" i="8"/>
  <c r="BH3" i="9" s="1"/>
  <c r="GP7" i="8"/>
  <c r="GC7" i="8"/>
  <c r="GF7" i="8"/>
  <c r="BA7" i="8"/>
  <c r="BE3" i="9" s="1"/>
  <c r="AY7" i="8"/>
  <c r="BC3" i="9" s="1"/>
  <c r="GD7" i="8"/>
  <c r="GB7" i="8"/>
  <c r="AW7" i="8"/>
  <c r="BA3" i="9" s="1"/>
  <c r="BO7" i="8"/>
  <c r="AS7" i="8"/>
  <c r="AW3" i="9" s="1"/>
  <c r="AI310" i="6"/>
  <c r="AI311" i="6"/>
  <c r="AI92" i="6"/>
  <c r="AI309" i="6"/>
  <c r="AI155" i="6"/>
  <c r="AI123" i="6"/>
  <c r="AI109" i="6"/>
  <c r="AJ47" i="6"/>
  <c r="AI117" i="6"/>
  <c r="AI61" i="6"/>
  <c r="AI49" i="6"/>
  <c r="AI87" i="6"/>
  <c r="AI79" i="6"/>
  <c r="AI132" i="6"/>
  <c r="AI124" i="6"/>
  <c r="AI94" i="6"/>
  <c r="AI149" i="6"/>
  <c r="AI121" i="6"/>
  <c r="AI85" i="6"/>
  <c r="AI73" i="6"/>
  <c r="AI143" i="6"/>
  <c r="AI59" i="6"/>
  <c r="AI148" i="6"/>
  <c r="AI108" i="6"/>
  <c r="AI64" i="6"/>
  <c r="AI158" i="6"/>
  <c r="AI153" i="6"/>
  <c r="AI141" i="6"/>
  <c r="AI113" i="6"/>
  <c r="AI89" i="6"/>
  <c r="AI77" i="6"/>
  <c r="AI103" i="6"/>
  <c r="AI88" i="6"/>
  <c r="AI76" i="6"/>
  <c r="AI138" i="6"/>
  <c r="AI145" i="6"/>
  <c r="AI81" i="6"/>
  <c r="AI69" i="6"/>
  <c r="AI151" i="6"/>
  <c r="AI135" i="6"/>
  <c r="AI111" i="6"/>
  <c r="AI95" i="6"/>
  <c r="AI67" i="6"/>
  <c r="AI51" i="6"/>
  <c r="AI156" i="6"/>
  <c r="AI140" i="6"/>
  <c r="AI116" i="6"/>
  <c r="AI100" i="6"/>
  <c r="AI72" i="6"/>
  <c r="AI56" i="6"/>
  <c r="AI154" i="6"/>
  <c r="AI110" i="6"/>
  <c r="AI82" i="6"/>
  <c r="AI66" i="6"/>
  <c r="AI50" i="6"/>
  <c r="AI150" i="6"/>
  <c r="AI142" i="6"/>
  <c r="AI130" i="6"/>
  <c r="AI126" i="6"/>
  <c r="AI118" i="6"/>
  <c r="AI146" i="6"/>
  <c r="AI134" i="6"/>
  <c r="AI122" i="6"/>
  <c r="AI114" i="6"/>
  <c r="AI102" i="6"/>
  <c r="AI86" i="6"/>
  <c r="AI78" i="6"/>
  <c r="AI70" i="6"/>
  <c r="AI62" i="6"/>
  <c r="AI46" i="6"/>
  <c r="AI23" i="6"/>
  <c r="AI157" i="6"/>
  <c r="AI137" i="6"/>
  <c r="AI133" i="6"/>
  <c r="AI129" i="6"/>
  <c r="AI125" i="6"/>
  <c r="AI105" i="6"/>
  <c r="AI101" i="6"/>
  <c r="AI97" i="6"/>
  <c r="AI93" i="6"/>
  <c r="AI65" i="6"/>
  <c r="AI57" i="6"/>
  <c r="AI53" i="6"/>
  <c r="AI45" i="6"/>
  <c r="AI24" i="6"/>
  <c r="AJ67" i="6"/>
  <c r="AI152" i="6"/>
  <c r="AI144" i="6"/>
  <c r="AI136" i="6"/>
  <c r="AI128" i="6"/>
  <c r="AI120" i="6"/>
  <c r="AI112" i="6"/>
  <c r="AI104" i="6"/>
  <c r="AI96" i="6"/>
  <c r="AI84" i="6"/>
  <c r="AI80" i="6"/>
  <c r="AI68" i="6"/>
  <c r="AI60" i="6"/>
  <c r="AI52" i="6"/>
  <c r="AI48" i="6"/>
  <c r="AI19" i="6"/>
  <c r="AI147" i="6"/>
  <c r="AI139" i="6"/>
  <c r="AI127" i="6"/>
  <c r="AI119" i="6"/>
  <c r="AI115" i="6"/>
  <c r="AI107" i="6"/>
  <c r="AI99" i="6"/>
  <c r="AI91" i="6"/>
  <c r="AI83" i="6"/>
  <c r="AI75" i="6"/>
  <c r="AI71" i="6"/>
  <c r="AI63" i="6"/>
  <c r="AI55" i="6"/>
  <c r="AI47" i="6"/>
  <c r="Q362" i="3"/>
  <c r="U642" i="3"/>
  <c r="U414" i="3"/>
  <c r="U258" i="3"/>
  <c r="Q458" i="3"/>
  <c r="U506" i="3"/>
  <c r="U534" i="3"/>
  <c r="U262" i="3"/>
  <c r="U186" i="3"/>
  <c r="Q306" i="3"/>
  <c r="Q446" i="3"/>
  <c r="Q266" i="3"/>
  <c r="U402" i="3"/>
  <c r="Q290" i="3"/>
  <c r="Q234" i="3"/>
  <c r="Q250" i="3"/>
  <c r="Q454" i="3"/>
  <c r="Q206" i="3"/>
  <c r="Q430" i="3"/>
  <c r="Q490" i="3"/>
  <c r="U594" i="3"/>
  <c r="U558" i="3"/>
  <c r="U330" i="3"/>
  <c r="Q366" i="3"/>
  <c r="Q254" i="3"/>
  <c r="Q378" i="3"/>
  <c r="Q354" i="3"/>
  <c r="U406" i="3"/>
  <c r="Q238" i="3"/>
  <c r="Q246" i="3"/>
  <c r="U198" i="3"/>
  <c r="U202" i="3"/>
  <c r="U230" i="3"/>
  <c r="Q210" i="3"/>
  <c r="U426" i="3"/>
  <c r="U438" i="3"/>
  <c r="Q518" i="3"/>
  <c r="U626" i="3"/>
  <c r="U714" i="3"/>
  <c r="U570" i="3"/>
  <c r="Q302" i="3"/>
  <c r="U386" i="3"/>
  <c r="U278" i="3"/>
  <c r="Q214" i="3"/>
  <c r="Q286" i="3"/>
  <c r="Q226" i="3"/>
  <c r="Q618" i="3"/>
  <c r="U494" i="3"/>
  <c r="Q502" i="3"/>
  <c r="Q486" i="3"/>
  <c r="Q450" i="3"/>
  <c r="Q466" i="3"/>
  <c r="Q274" i="3"/>
  <c r="U322" i="3"/>
  <c r="Q270" i="3"/>
  <c r="Q282" i="3"/>
  <c r="Q242" i="3"/>
  <c r="Q218" i="3"/>
  <c r="U222" i="3"/>
  <c r="Q513" i="3"/>
  <c r="Q480" i="3"/>
  <c r="Q497" i="3"/>
  <c r="U484" i="3"/>
  <c r="Q452" i="3"/>
  <c r="U636" i="3"/>
  <c r="Q289" i="3"/>
  <c r="Q349" i="3"/>
  <c r="U313" i="3"/>
  <c r="Q341" i="3"/>
  <c r="Q405" i="3"/>
  <c r="Q470" i="3"/>
  <c r="U510" i="3"/>
  <c r="Q434" i="3"/>
  <c r="U482" i="3"/>
  <c r="U610" i="3"/>
  <c r="Q358" i="3"/>
  <c r="U590" i="3"/>
  <c r="U418" i="3"/>
  <c r="Q338" i="3"/>
  <c r="Q334" i="3"/>
  <c r="U410" i="3"/>
  <c r="Q551" i="3"/>
  <c r="Q615" i="3"/>
  <c r="Q583" i="3"/>
  <c r="Q475" i="3"/>
  <c r="Q479" i="3"/>
  <c r="Q699" i="3"/>
  <c r="Q559" i="3"/>
  <c r="U838" i="3"/>
  <c r="Q641" i="3"/>
  <c r="U569" i="3"/>
  <c r="U394" i="3"/>
  <c r="U662" i="3"/>
  <c r="U574" i="3"/>
  <c r="Q342" i="3"/>
  <c r="U598" i="3"/>
  <c r="U614" i="3"/>
  <c r="U398" i="3"/>
  <c r="U582" i="3"/>
  <c r="U294" i="3"/>
  <c r="Q314" i="3"/>
  <c r="Q346" i="3"/>
  <c r="Q318" i="3"/>
  <c r="U390" i="3"/>
  <c r="Q651" i="3"/>
  <c r="U310" i="3"/>
  <c r="Q326" i="3"/>
  <c r="Q350" i="3"/>
  <c r="Q298" i="3"/>
  <c r="Q883" i="3"/>
  <c r="U548" i="3"/>
  <c r="Q504" i="3"/>
  <c r="U415" i="3"/>
  <c r="Q383" i="3"/>
  <c r="Q531" i="3"/>
  <c r="U507" i="3"/>
  <c r="U439" i="3"/>
  <c r="U471" i="3"/>
  <c r="Q573" i="3"/>
  <c r="U425" i="3"/>
  <c r="U501" i="3"/>
  <c r="Q309" i="3"/>
  <c r="Q305" i="3"/>
  <c r="U602" i="3"/>
  <c r="U533" i="3"/>
  <c r="Q417" i="3"/>
  <c r="U606" i="3"/>
  <c r="Q653" i="3"/>
  <c r="Q521" i="3"/>
  <c r="U810" i="3"/>
  <c r="U866" i="3"/>
  <c r="Q894" i="3"/>
  <c r="U774" i="3"/>
  <c r="Q462" i="3"/>
  <c r="Q696" i="3"/>
  <c r="U442" i="3"/>
  <c r="U800" i="3"/>
  <c r="U382" i="3"/>
  <c r="U550" i="3"/>
  <c r="U422" i="3"/>
  <c r="Q374" i="3"/>
  <c r="Q514" i="3"/>
  <c r="U554" i="3"/>
  <c r="U478" i="3"/>
  <c r="Q474" i="3"/>
  <c r="U562" i="3"/>
  <c r="Q370" i="3"/>
  <c r="Q830" i="3"/>
  <c r="Q766" i="3"/>
  <c r="U762" i="3"/>
  <c r="U648" i="3"/>
  <c r="Q640" i="3"/>
  <c r="U758" i="3"/>
  <c r="U718" i="3"/>
  <c r="U654" i="3"/>
  <c r="U750" i="3"/>
  <c r="U646" i="3"/>
  <c r="Q481" i="3"/>
  <c r="U361" i="3"/>
  <c r="U353" i="3"/>
  <c r="U381" i="3"/>
  <c r="U357" i="3"/>
  <c r="AI106" i="6"/>
  <c r="AI98" i="6"/>
  <c r="AI90" i="6"/>
  <c r="AI74" i="6"/>
  <c r="AI58" i="6"/>
  <c r="AI54" i="6"/>
  <c r="AJ139" i="6"/>
  <c r="AJ111" i="6"/>
  <c r="AI131" i="6"/>
  <c r="AJ94" i="6"/>
  <c r="AJ87" i="6"/>
  <c r="AJ75" i="6"/>
  <c r="AJ115" i="6"/>
  <c r="AI28" i="6"/>
  <c r="AJ46" i="6"/>
  <c r="AJ23" i="6"/>
  <c r="AJ144" i="6"/>
  <c r="AJ132" i="6"/>
  <c r="AJ108" i="6"/>
  <c r="AJ80" i="6"/>
  <c r="AJ60" i="6"/>
  <c r="AJ155" i="6"/>
  <c r="AJ151" i="6"/>
  <c r="AJ147" i="6"/>
  <c r="AJ143" i="6"/>
  <c r="AJ135" i="6"/>
  <c r="AJ131" i="6"/>
  <c r="AJ127" i="6"/>
  <c r="AJ123" i="6"/>
  <c r="AJ119" i="6"/>
  <c r="AJ107" i="6"/>
  <c r="AJ103" i="6"/>
  <c r="AJ99" i="6"/>
  <c r="AJ95" i="6"/>
  <c r="AJ91" i="6"/>
  <c r="AJ83" i="6"/>
  <c r="AJ79" i="6"/>
  <c r="AJ71" i="6"/>
  <c r="AJ63" i="6"/>
  <c r="AJ59" i="6"/>
  <c r="AJ55" i="6"/>
  <c r="AJ51" i="6"/>
  <c r="AJ154" i="6"/>
  <c r="AJ150" i="6"/>
  <c r="AJ130" i="6"/>
  <c r="AJ102" i="6"/>
  <c r="AJ74" i="6"/>
  <c r="AJ66" i="6"/>
  <c r="AJ149" i="6"/>
  <c r="AJ57" i="6"/>
  <c r="AJ45" i="6"/>
  <c r="AJ52" i="6"/>
  <c r="AJ24" i="6"/>
  <c r="AJ19" i="6"/>
  <c r="AJ311" i="6"/>
  <c r="AJ310" i="6"/>
  <c r="AJ309" i="6"/>
  <c r="AJ125" i="6"/>
  <c r="AJ97" i="6"/>
  <c r="AJ109" i="6"/>
  <c r="AJ73" i="6"/>
  <c r="AJ129" i="6"/>
  <c r="AJ15" i="6"/>
  <c r="AJ12" i="6"/>
  <c r="AJ10" i="6"/>
  <c r="AI10" i="6"/>
  <c r="AI12" i="6"/>
  <c r="AI15" i="6"/>
  <c r="BO5" i="6"/>
  <c r="AL5" i="6" s="1"/>
  <c r="I8" i="6"/>
  <c r="Q496" i="3"/>
  <c r="U520" i="3"/>
  <c r="Q555" i="3"/>
  <c r="U500" i="3"/>
  <c r="U436" i="3"/>
  <c r="Q416" i="3"/>
  <c r="U460" i="3"/>
  <c r="U440" i="3"/>
  <c r="Q428" i="3"/>
  <c r="U856" i="3"/>
  <c r="U712" i="3"/>
  <c r="Q633" i="3"/>
  <c r="Q669" i="3"/>
  <c r="U624" i="3"/>
  <c r="U576" i="3"/>
  <c r="Q515" i="3"/>
  <c r="Q572" i="3"/>
  <c r="Q611" i="3"/>
  <c r="Q589" i="3"/>
  <c r="Q487" i="3"/>
  <c r="Q483" i="3"/>
  <c r="Q488" i="3"/>
  <c r="U491" i="3"/>
  <c r="Q692" i="3"/>
  <c r="U698" i="3"/>
  <c r="U592" i="3"/>
  <c r="Q620" i="3"/>
  <c r="Q495" i="3"/>
  <c r="Q607" i="3"/>
  <c r="Q644" i="3"/>
  <c r="Q535" i="3"/>
  <c r="U778" i="3"/>
  <c r="Q560" i="3"/>
  <c r="Q523" i="3"/>
  <c r="Q527" i="3"/>
  <c r="Q503" i="3"/>
  <c r="U807" i="3"/>
  <c r="U946" i="3"/>
  <c r="U822" i="3"/>
  <c r="Q735" i="3"/>
  <c r="Q688" i="3"/>
  <c r="Q691" i="3"/>
  <c r="U658" i="3"/>
  <c r="U596" i="3"/>
  <c r="U652" i="3"/>
  <c r="Q628" i="3"/>
  <c r="Q664" i="3"/>
  <c r="U435" i="3"/>
  <c r="Q519" i="3"/>
  <c r="Q667" i="3"/>
  <c r="Q599" i="3"/>
  <c r="U584" i="3"/>
  <c r="U547" i="3"/>
  <c r="Q591" i="3"/>
  <c r="U806" i="3"/>
  <c r="U670" i="3"/>
  <c r="Q367" i="3"/>
  <c r="Q391" i="3"/>
  <c r="Q447" i="3"/>
  <c r="U331" i="3"/>
  <c r="U327" i="3"/>
  <c r="U459" i="3"/>
  <c r="Q323" i="3"/>
  <c r="Q539" i="3"/>
  <c r="U419" i="3"/>
  <c r="Q451" i="3"/>
  <c r="Q339" i="3"/>
  <c r="U319" i="3"/>
  <c r="AJ156" i="6"/>
  <c r="AJ152" i="6"/>
  <c r="AJ148" i="6"/>
  <c r="AJ140" i="6"/>
  <c r="AJ136" i="6"/>
  <c r="AJ128" i="6"/>
  <c r="AJ124" i="6"/>
  <c r="AJ120" i="6"/>
  <c r="AJ116" i="6"/>
  <c r="AJ112" i="6"/>
  <c r="AJ104" i="6"/>
  <c r="AJ100" i="6"/>
  <c r="AJ96" i="6"/>
  <c r="AJ92" i="6"/>
  <c r="AJ88" i="6"/>
  <c r="AJ84" i="6"/>
  <c r="AJ76" i="6"/>
  <c r="AJ72" i="6"/>
  <c r="AJ68" i="6"/>
  <c r="AJ64" i="6"/>
  <c r="AJ56" i="6"/>
  <c r="AJ48" i="6"/>
  <c r="AJ106" i="6"/>
  <c r="AJ62" i="6"/>
  <c r="AJ141" i="6"/>
  <c r="AJ133" i="6"/>
  <c r="AJ117" i="6"/>
  <c r="AJ101" i="6"/>
  <c r="AJ85" i="6"/>
  <c r="AJ77" i="6"/>
  <c r="AJ65" i="6"/>
  <c r="AJ49" i="6"/>
  <c r="AJ158" i="6"/>
  <c r="AJ146" i="6"/>
  <c r="AJ142" i="6"/>
  <c r="AJ138" i="6"/>
  <c r="AJ134" i="6"/>
  <c r="AJ126" i="6"/>
  <c r="AJ122" i="6"/>
  <c r="AJ118" i="6"/>
  <c r="AJ114" i="6"/>
  <c r="AJ110" i="6"/>
  <c r="AJ98" i="6"/>
  <c r="AJ90" i="6"/>
  <c r="AJ86" i="6"/>
  <c r="AJ82" i="6"/>
  <c r="AJ78" i="6"/>
  <c r="AJ70" i="6"/>
  <c r="AJ58" i="6"/>
  <c r="AJ54" i="6"/>
  <c r="AJ50" i="6"/>
  <c r="AJ121" i="6"/>
  <c r="AJ113" i="6"/>
  <c r="AJ105" i="6"/>
  <c r="AJ89" i="6"/>
  <c r="AJ69" i="6"/>
  <c r="AJ61" i="6"/>
  <c r="AJ53" i="6"/>
  <c r="AJ157" i="6"/>
  <c r="AJ153" i="6"/>
  <c r="AJ145" i="6"/>
  <c r="AJ137" i="6"/>
  <c r="AJ93" i="6"/>
  <c r="AJ81" i="6"/>
  <c r="AJ28" i="6"/>
  <c r="AJ29" i="6"/>
  <c r="Q873" i="3"/>
  <c r="U755" i="3"/>
  <c r="Q659" i="3"/>
  <c r="Q911" i="3"/>
  <c r="Q649" i="3"/>
  <c r="Q469" i="3"/>
  <c r="Q421" i="3"/>
  <c r="Q525" i="3"/>
  <c r="U393" i="3"/>
  <c r="Q449" i="3"/>
  <c r="Q485" i="3"/>
  <c r="U509" i="3"/>
  <c r="U743" i="3"/>
  <c r="Q505" i="3"/>
  <c r="U441" i="3"/>
  <c r="U413" i="3"/>
  <c r="Q693" i="3"/>
  <c r="Q749" i="3"/>
  <c r="Q717" i="3"/>
  <c r="U707" i="3"/>
  <c r="U776" i="3"/>
  <c r="U787" i="3"/>
  <c r="Q601" i="3"/>
  <c r="Q745" i="3"/>
  <c r="Q645" i="3"/>
  <c r="Q737" i="3"/>
  <c r="U751" i="3"/>
  <c r="Q899" i="3"/>
  <c r="Q585" i="3"/>
  <c r="Q529" i="3"/>
  <c r="U369" i="3"/>
  <c r="Q517" i="3"/>
  <c r="U655" i="3"/>
  <c r="U727" i="3"/>
  <c r="U545" i="3"/>
  <c r="Q457" i="3"/>
  <c r="U561" i="3"/>
  <c r="Q609" i="3"/>
  <c r="Q489" i="3"/>
  <c r="Q445" i="3"/>
  <c r="Q269" i="3"/>
  <c r="U437" i="3"/>
  <c r="U373" i="3"/>
  <c r="Q253" i="3"/>
  <c r="Q273" i="3"/>
  <c r="Q249" i="3"/>
  <c r="Q257" i="3"/>
  <c r="Q657" i="3"/>
  <c r="Q773" i="3"/>
  <c r="Q557" i="3"/>
  <c r="Q625" i="3"/>
  <c r="Q685" i="3"/>
  <c r="Q681" i="3"/>
  <c r="U549" i="3"/>
  <c r="Q777" i="3"/>
  <c r="Q725" i="3"/>
  <c r="Q941" i="3"/>
  <c r="Q705" i="3"/>
  <c r="Q665" i="3"/>
  <c r="Q697" i="3"/>
  <c r="Q895" i="3"/>
  <c r="U695" i="3"/>
  <c r="Q847" i="3"/>
  <c r="U943" i="3"/>
  <c r="Q891" i="3"/>
  <c r="Q788" i="3"/>
  <c r="Q629" i="3"/>
  <c r="Q605" i="3"/>
  <c r="Q761" i="3"/>
  <c r="Q709" i="3"/>
  <c r="Q753" i="3"/>
  <c r="Q689" i="3"/>
  <c r="U687" i="3"/>
  <c r="Q811" i="3"/>
  <c r="Q887" i="3"/>
  <c r="Q819" i="3"/>
  <c r="U723" i="3"/>
  <c r="Q577" i="3"/>
  <c r="Q621" i="3"/>
  <c r="U473" i="3"/>
  <c r="Q733" i="3"/>
  <c r="Q453" i="3"/>
  <c r="Q553" i="3"/>
  <c r="U541" i="3"/>
  <c r="Q713" i="3"/>
  <c r="U477" i="3"/>
  <c r="U537" i="3"/>
  <c r="U493" i="3"/>
  <c r="Q461" i="3"/>
  <c r="Q333" i="3"/>
  <c r="Q465" i="3"/>
  <c r="U679" i="3"/>
  <c r="Q321" i="3"/>
  <c r="Q401" i="3"/>
  <c r="Q325" i="3"/>
  <c r="Q297" i="3"/>
  <c r="U345" i="3"/>
  <c r="Q293" i="3"/>
  <c r="Q317" i="3"/>
  <c r="Q661" i="3"/>
  <c r="Q637" i="3"/>
  <c r="Q673" i="3"/>
  <c r="Q597" i="3"/>
  <c r="Q729" i="3"/>
  <c r="U593" i="3"/>
  <c r="Q741" i="3"/>
  <c r="Q677" i="3"/>
  <c r="Q721" i="3"/>
  <c r="Q613" i="3"/>
  <c r="U581" i="3"/>
  <c r="Q701" i="3"/>
  <c r="Q565" i="3"/>
  <c r="Q617" i="3"/>
  <c r="U876" i="3"/>
  <c r="U764" i="3"/>
  <c r="Q804" i="3"/>
  <c r="U892" i="3"/>
  <c r="U908" i="3"/>
  <c r="Q784" i="3"/>
  <c r="Q920" i="3"/>
  <c r="Q896" i="3"/>
  <c r="U812" i="3"/>
  <c r="Q736" i="3"/>
  <c r="U700" i="3"/>
  <c r="U794" i="3"/>
  <c r="Q616" i="3"/>
  <c r="U676" i="3"/>
  <c r="U796" i="3"/>
  <c r="U668" i="3"/>
  <c r="U836" i="3"/>
  <c r="Q760" i="3"/>
  <c r="U879" i="3"/>
  <c r="U716" i="3"/>
  <c r="Q752" i="3"/>
  <c r="U508" i="3"/>
  <c r="Q728" i="3"/>
  <c r="U826" i="3"/>
  <c r="Q832" i="3"/>
  <c r="U842" i="3"/>
  <c r="U815" i="3"/>
  <c r="U368" i="3"/>
  <c r="U356" i="3"/>
  <c r="U786" i="3"/>
  <c r="U392" i="3"/>
  <c r="U916" i="3"/>
  <c r="Q672" i="3"/>
  <c r="Q608" i="3"/>
  <c r="U448" i="3"/>
  <c r="U600" i="3"/>
  <c r="Q588" i="3"/>
  <c r="Q556" i="3"/>
  <c r="Q779" i="3"/>
  <c r="Q612" i="3"/>
  <c r="Q859" i="3"/>
  <c r="U710" i="3"/>
  <c r="U754" i="3"/>
  <c r="U790" i="3"/>
  <c r="U564" i="3"/>
  <c r="Q580" i="3"/>
  <c r="U464" i="3"/>
  <c r="Q444" i="3"/>
  <c r="U388" i="3"/>
  <c r="U384" i="3"/>
  <c r="U348" i="3"/>
  <c r="U944" i="3"/>
  <c r="Q740" i="3"/>
  <c r="U708" i="3"/>
  <c r="Q824" i="3"/>
  <c r="Q816" i="3"/>
  <c r="U748" i="3"/>
  <c r="Q768" i="3"/>
  <c r="U684" i="3"/>
  <c r="Q724" i="3"/>
  <c r="Q864" i="3"/>
  <c r="Q900" i="3"/>
  <c r="Q904" i="3"/>
  <c r="U936" i="3"/>
  <c r="U802" i="3"/>
  <c r="Q820" i="3"/>
  <c r="U926" i="3"/>
  <c r="U771" i="3"/>
  <c r="Q772" i="3"/>
  <c r="U780" i="3"/>
  <c r="Q756" i="3"/>
  <c r="Q739" i="3"/>
  <c r="Q848" i="3"/>
  <c r="Q720" i="3"/>
  <c r="U524" i="3"/>
  <c r="U744" i="3"/>
  <c r="U814" i="3"/>
  <c r="U775" i="3"/>
  <c r="Q731" i="3"/>
  <c r="U732" i="3"/>
  <c r="U808" i="3"/>
  <c r="Q704" i="3"/>
  <c r="Q544" i="3"/>
  <c r="U759" i="3"/>
  <c r="Q536" i="3"/>
  <c r="Q552" i="3"/>
  <c r="U711" i="3"/>
  <c r="Q795" i="3"/>
  <c r="Q671" i="3"/>
  <c r="Q647" i="3"/>
  <c r="U632" i="3"/>
  <c r="Q747" i="3"/>
  <c r="Q627" i="3"/>
  <c r="U702" i="3"/>
  <c r="Q568" i="3"/>
  <c r="Q666" i="3"/>
  <c r="U798" i="3"/>
  <c r="U674" i="3"/>
  <c r="Q528" i="3"/>
  <c r="U532" i="3"/>
  <c r="U846" i="3"/>
  <c r="U931" i="3"/>
  <c r="Q918" i="3"/>
  <c r="U862" i="3"/>
  <c r="Q854" i="3"/>
  <c r="Q863" i="3"/>
  <c r="Q579" i="3"/>
  <c r="Q835" i="3"/>
  <c r="U999" i="3"/>
  <c r="Q963" i="3"/>
  <c r="U566" i="3"/>
  <c r="U834" i="3"/>
  <c r="Q789" i="3"/>
  <c r="Q769" i="3"/>
  <c r="Q719" i="3"/>
  <c r="U871" i="3"/>
  <c r="Q703" i="3"/>
  <c r="Q683" i="3"/>
  <c r="U922" i="3"/>
  <c r="Q903" i="3"/>
  <c r="Q526" i="3"/>
  <c r="U851" i="3"/>
  <c r="Q843" i="3"/>
  <c r="Q656" i="3"/>
  <c r="U791" i="3"/>
  <c r="U818" i="3"/>
  <c r="Q767" i="3"/>
  <c r="Q595" i="3"/>
  <c r="Q603" i="3"/>
  <c r="Q783" i="3"/>
  <c r="U663" i="3"/>
  <c r="Q587" i="3"/>
  <c r="Q715" i="3"/>
  <c r="U563" i="3"/>
  <c r="U730" i="3"/>
  <c r="U690" i="3"/>
  <c r="U686" i="3"/>
  <c r="U538" i="3"/>
  <c r="U522" i="3"/>
  <c r="U638" i="3"/>
  <c r="U634" i="3"/>
  <c r="U542" i="3"/>
  <c r="U630" i="3"/>
  <c r="U823" i="3"/>
  <c r="Q631" i="3"/>
  <c r="U909" i="3"/>
  <c r="U938" i="3"/>
  <c r="Q1011" i="3"/>
  <c r="Q825" i="3"/>
  <c r="Q893" i="3"/>
  <c r="U742" i="3"/>
  <c r="U828" i="3"/>
  <c r="Q870" i="3"/>
  <c r="Q840" i="3"/>
  <c r="U844" i="3"/>
  <c r="Q852" i="3"/>
  <c r="Q869" i="3"/>
  <c r="Q817" i="3"/>
  <c r="Q945" i="3"/>
  <c r="Q837" i="3"/>
  <c r="Q757" i="3"/>
  <c r="Q829" i="3"/>
  <c r="U726" i="3"/>
  <c r="U650" i="3"/>
  <c r="Q571" i="3"/>
  <c r="Q781" i="3"/>
  <c r="Q623" i="3"/>
  <c r="Q635" i="3"/>
  <c r="U734" i="3"/>
  <c r="U586" i="3"/>
  <c r="Q643" i="3"/>
  <c r="Q889" i="3"/>
  <c r="Q809" i="3"/>
  <c r="U1024" i="3"/>
  <c r="Q833" i="3"/>
  <c r="Q797" i="3"/>
  <c r="Q905" i="3"/>
  <c r="Q813" i="3"/>
  <c r="Q805" i="3"/>
  <c r="Q765" i="3"/>
  <c r="Q821" i="3"/>
  <c r="U746" i="3"/>
  <c r="U738" i="3"/>
  <c r="U961" i="3"/>
  <c r="Q841" i="3"/>
  <c r="Q964" i="3"/>
  <c r="Q865" i="3"/>
  <c r="Q929" i="3"/>
  <c r="Q885" i="3"/>
  <c r="Q857" i="3"/>
  <c r="U897" i="3"/>
  <c r="Q877" i="3"/>
  <c r="Q924" i="3"/>
  <c r="Q940" i="3"/>
  <c r="U977" i="3"/>
  <c r="U962" i="3"/>
  <c r="U969" i="3"/>
  <c r="Q959" i="3"/>
  <c r="U853" i="3"/>
  <c r="U902" i="3"/>
  <c r="U874" i="3"/>
  <c r="U914" i="3"/>
  <c r="Q1012" i="3"/>
  <c r="Q1004" i="3"/>
  <c r="U906" i="3"/>
  <c r="U972" i="3"/>
  <c r="Q849" i="3"/>
  <c r="Q917" i="3"/>
  <c r="U971" i="3"/>
  <c r="U890" i="3"/>
  <c r="U850" i="3"/>
  <c r="U839" i="3"/>
  <c r="Q960" i="3"/>
  <c r="Q915" i="3"/>
  <c r="Q827" i="3"/>
  <c r="Q953" i="3"/>
  <c r="Q875" i="3"/>
  <c r="Q947" i="3"/>
  <c r="U898" i="3"/>
  <c r="U919" i="3"/>
  <c r="U954" i="3"/>
  <c r="Q793" i="3"/>
  <c r="Q912" i="3"/>
  <c r="U957" i="3"/>
  <c r="Q910" i="3"/>
  <c r="U950" i="3"/>
  <c r="Q888" i="3"/>
  <c r="Q901" i="3"/>
  <c r="Q880" i="3"/>
  <c r="Q942" i="3"/>
  <c r="Q861" i="3"/>
  <c r="Q933" i="3"/>
  <c r="Q785" i="3"/>
  <c r="U1020" i="3"/>
  <c r="Q763" i="3"/>
  <c r="Q951" i="3"/>
  <c r="U878" i="3"/>
  <c r="Q801" i="3"/>
  <c r="Q831" i="3"/>
  <c r="U882" i="3"/>
  <c r="U782" i="3"/>
  <c r="U770" i="3"/>
  <c r="U975" i="3"/>
  <c r="Q965" i="3"/>
  <c r="Q930" i="3"/>
  <c r="U955" i="3"/>
  <c r="Q955" i="3"/>
  <c r="U952" i="3"/>
  <c r="Q952" i="3"/>
  <c r="U928" i="3"/>
  <c r="Q928" i="3"/>
  <c r="U907" i="3"/>
  <c r="Q907" i="3"/>
  <c r="U867" i="3"/>
  <c r="Q867" i="3"/>
  <c r="U845" i="3"/>
  <c r="Q845" i="3"/>
  <c r="U792" i="3"/>
  <c r="Q792" i="3"/>
  <c r="U680" i="3"/>
  <c r="Q680" i="3"/>
  <c r="Q622" i="3"/>
  <c r="U622" i="3"/>
  <c r="Q546" i="3"/>
  <c r="U546" i="3"/>
  <c r="Q492" i="3"/>
  <c r="U492" i="3"/>
  <c r="Q860" i="3"/>
  <c r="U860" i="3"/>
  <c r="U803" i="3"/>
  <c r="Q803" i="3"/>
  <c r="U799" i="3"/>
  <c r="Q799" i="3"/>
  <c r="Q682" i="3"/>
  <c r="U682" i="3"/>
  <c r="U639" i="3"/>
  <c r="Q639" i="3"/>
  <c r="Q578" i="3"/>
  <c r="U578" i="3"/>
  <c r="U567" i="3"/>
  <c r="Q567" i="3"/>
  <c r="U397" i="3"/>
  <c r="Q397" i="3"/>
  <c r="U389" i="3"/>
  <c r="Q389" i="3"/>
  <c r="Q385" i="3"/>
  <c r="U385" i="3"/>
  <c r="Q377" i="3"/>
  <c r="U377" i="3"/>
  <c r="U949" i="3"/>
  <c r="U1006" i="3"/>
  <c r="U958" i="3"/>
  <c r="Q913" i="3"/>
  <c r="Q976" i="3"/>
  <c r="Q1003" i="3"/>
  <c r="U934" i="3"/>
  <c r="Q722" i="3"/>
  <c r="U722" i="3"/>
  <c r="Q706" i="3"/>
  <c r="U706" i="3"/>
  <c r="Q694" i="3"/>
  <c r="U694" i="3"/>
  <c r="U530" i="3"/>
  <c r="Q530" i="3"/>
  <c r="U498" i="3"/>
  <c r="Q498" i="3"/>
  <c r="Q433" i="3"/>
  <c r="U433" i="3"/>
  <c r="U983" i="3"/>
  <c r="Q983" i="3"/>
  <c r="U979" i="3"/>
  <c r="U932" i="3"/>
  <c r="Q932" i="3"/>
  <c r="U881" i="3"/>
  <c r="Q872" i="3"/>
  <c r="U872" i="3"/>
  <c r="Q868" i="3"/>
  <c r="U868" i="3"/>
  <c r="Q858" i="3"/>
  <c r="U858" i="3"/>
  <c r="Q855" i="3"/>
  <c r="U855" i="3"/>
  <c r="Q678" i="3"/>
  <c r="U678" i="3"/>
  <c r="Q675" i="3"/>
  <c r="U675" i="3"/>
  <c r="U660" i="3"/>
  <c r="Q660" i="3"/>
  <c r="U619" i="3"/>
  <c r="Q619" i="3"/>
  <c r="U956" i="3"/>
  <c r="Q1027" i="3"/>
  <c r="U1026" i="3"/>
  <c r="U993" i="3"/>
  <c r="U948" i="3"/>
  <c r="U1022" i="3"/>
  <c r="Q2" i="3"/>
  <c r="Q1025" i="3"/>
  <c r="U1023" i="3"/>
  <c r="Q1021" i="3"/>
  <c r="Q973" i="3"/>
  <c r="U986" i="3"/>
  <c r="U981" i="3"/>
  <c r="U967" i="3"/>
  <c r="U997" i="3"/>
  <c r="U990" i="3"/>
  <c r="U989" i="3"/>
  <c r="Q991" i="3"/>
  <c r="U921" i="3"/>
  <c r="U995" i="3"/>
  <c r="U1010" i="3"/>
  <c r="U1009" i="3"/>
  <c r="Q996" i="3"/>
  <c r="U974" i="3"/>
  <c r="U984" i="3"/>
  <c r="Q1000" i="3"/>
  <c r="Q968" i="3"/>
  <c r="U1018" i="3"/>
  <c r="Q1007" i="3"/>
  <c r="U982" i="3"/>
  <c r="U1002" i="3"/>
  <c r="U1015" i="3"/>
  <c r="Q1016" i="3"/>
  <c r="U985" i="3"/>
  <c r="U966" i="3"/>
  <c r="Q939" i="3"/>
  <c r="Q987" i="3"/>
  <c r="Q884" i="3"/>
  <c r="U980" i="3"/>
  <c r="Q937" i="3"/>
  <c r="U886" i="3"/>
  <c r="U1008" i="3"/>
  <c r="U1001" i="3"/>
  <c r="Q1014" i="3"/>
  <c r="U927" i="3"/>
  <c r="U1019" i="3"/>
  <c r="Q1017" i="3"/>
  <c r="Q1013" i="3"/>
  <c r="Q1005" i="3"/>
  <c r="U998" i="3"/>
  <c r="U994" i="3"/>
  <c r="U992" i="3"/>
  <c r="Q988" i="3"/>
  <c r="Q978" i="3"/>
  <c r="Q970" i="3"/>
  <c r="U935" i="3"/>
  <c r="Q925" i="3"/>
  <c r="U923" i="3"/>
  <c r="P98" i="11" l="1"/>
  <c r="O98" i="11"/>
  <c r="Q98" i="11"/>
  <c r="P66" i="11"/>
  <c r="O66" i="11"/>
  <c r="Q66" i="11"/>
  <c r="R66" i="11" s="1"/>
  <c r="T66" i="11" s="1"/>
  <c r="V66" i="11" s="1"/>
  <c r="O72" i="11"/>
  <c r="Q72" i="11"/>
  <c r="P72" i="11"/>
  <c r="AC92" i="11"/>
  <c r="AA11" i="11"/>
  <c r="Z11" i="11"/>
  <c r="AB11" i="11" s="1"/>
  <c r="AC11" i="11" s="1"/>
  <c r="P77" i="11"/>
  <c r="Q77" i="11"/>
  <c r="O77" i="11"/>
  <c r="O37" i="11"/>
  <c r="Q37" i="11"/>
  <c r="P37" i="11"/>
  <c r="BA14" i="8"/>
  <c r="BE10" i="9" s="1"/>
  <c r="C62" i="11"/>
  <c r="BZ20" i="6"/>
  <c r="GH16" i="8"/>
  <c r="M5" i="8"/>
  <c r="AW5" i="8"/>
  <c r="CE5" i="8" s="1"/>
  <c r="DN5" i="8" s="1"/>
  <c r="EV5" i="8" s="1"/>
  <c r="GB5" i="8" s="1"/>
  <c r="CY93" i="8"/>
  <c r="EN138" i="8"/>
  <c r="CY138" i="8"/>
  <c r="ET52" i="8"/>
  <c r="CY52" i="8"/>
  <c r="R64" i="11"/>
  <c r="T64" i="11" s="1"/>
  <c r="V64" i="11" s="1"/>
  <c r="BY201" i="6"/>
  <c r="CL20" i="6"/>
  <c r="AC104" i="11"/>
  <c r="R28" i="11"/>
  <c r="T28" i="11" s="1"/>
  <c r="V28" i="11" s="1"/>
  <c r="CI31" i="6"/>
  <c r="CY145" i="8"/>
  <c r="EH105" i="8"/>
  <c r="AA112" i="11"/>
  <c r="Z112" i="11"/>
  <c r="AB112" i="11"/>
  <c r="AC112" i="11" s="1"/>
  <c r="X136" i="11"/>
  <c r="R136" i="11"/>
  <c r="T136" i="11" s="1"/>
  <c r="V136" i="11" s="1"/>
  <c r="C127" i="11"/>
  <c r="X66" i="2"/>
  <c r="Y66" i="2"/>
  <c r="AC68" i="11" s="1"/>
  <c r="O119" i="11"/>
  <c r="R119" i="11" s="1"/>
  <c r="T119" i="11" s="1"/>
  <c r="V119" i="11" s="1"/>
  <c r="Q119" i="11"/>
  <c r="P119" i="11"/>
  <c r="X57" i="2"/>
  <c r="Y57" i="2"/>
  <c r="EM122" i="8"/>
  <c r="CY122" i="8"/>
  <c r="AQ71" i="8"/>
  <c r="AU67" i="9" s="1"/>
  <c r="EH71" i="8"/>
  <c r="AF71" i="8" s="1"/>
  <c r="AJ67" i="9" s="1"/>
  <c r="Z13" i="11"/>
  <c r="AB13" i="11"/>
  <c r="AC13" i="11" s="1"/>
  <c r="AA13" i="11"/>
  <c r="EH93" i="8"/>
  <c r="AF93" i="8" s="1"/>
  <c r="AJ89" i="9" s="1"/>
  <c r="AN93" i="8"/>
  <c r="AR89" i="9" s="1"/>
  <c r="AN72" i="8"/>
  <c r="AR68" i="9" s="1"/>
  <c r="EH72" i="8"/>
  <c r="EM107" i="8"/>
  <c r="CY107" i="8"/>
  <c r="EO102" i="8"/>
  <c r="CY102" i="8"/>
  <c r="AA32" i="11"/>
  <c r="Z32" i="11"/>
  <c r="AB32" i="11"/>
  <c r="AC32" i="11" s="1"/>
  <c r="EN133" i="8"/>
  <c r="CY133" i="8"/>
  <c r="EH128" i="8"/>
  <c r="AN181" i="8"/>
  <c r="AR177" i="9" s="1"/>
  <c r="EH181" i="8"/>
  <c r="AA80" i="11"/>
  <c r="Z80" i="11"/>
  <c r="AB80" i="11" s="1"/>
  <c r="P128" i="11"/>
  <c r="Q128" i="11"/>
  <c r="O128" i="11"/>
  <c r="AA134" i="11"/>
  <c r="Z134" i="11"/>
  <c r="AB134" i="11" s="1"/>
  <c r="AC134" i="11" s="1"/>
  <c r="AP67" i="8"/>
  <c r="AT63" i="9" s="1"/>
  <c r="EH67" i="8"/>
  <c r="AP53" i="8"/>
  <c r="AT49" i="9" s="1"/>
  <c r="EH53" i="8"/>
  <c r="X150" i="11"/>
  <c r="R150" i="11"/>
  <c r="T150" i="11" s="1"/>
  <c r="V150" i="11" s="1"/>
  <c r="EM203" i="8"/>
  <c r="CY203" i="8"/>
  <c r="EM165" i="8"/>
  <c r="CY165" i="8"/>
  <c r="EO135" i="8"/>
  <c r="CY135" i="8"/>
  <c r="AJ74" i="8"/>
  <c r="B74" i="8" s="1"/>
  <c r="Q54" i="11"/>
  <c r="O54" i="11"/>
  <c r="P54" i="11"/>
  <c r="Q122" i="11"/>
  <c r="O122" i="11"/>
  <c r="P122" i="11"/>
  <c r="O103" i="11"/>
  <c r="R103" i="11" s="1"/>
  <c r="T103" i="11" s="1"/>
  <c r="V103" i="11" s="1"/>
  <c r="P103" i="11"/>
  <c r="Q103" i="11"/>
  <c r="EU90" i="8"/>
  <c r="CY90" i="8"/>
  <c r="AW76" i="8"/>
  <c r="BA72" i="9" s="1"/>
  <c r="EI76" i="8"/>
  <c r="AG76" i="8" s="1"/>
  <c r="AK72" i="9" s="1"/>
  <c r="EM180" i="8"/>
  <c r="CY180" i="8"/>
  <c r="I25" i="7"/>
  <c r="A24" i="7"/>
  <c r="AC59" i="11"/>
  <c r="GS14" i="8"/>
  <c r="EH154" i="8"/>
  <c r="CY9" i="8"/>
  <c r="EX9" i="8" s="1"/>
  <c r="GO16" i="8"/>
  <c r="BI9" i="8"/>
  <c r="GM16" i="8"/>
  <c r="CY21" i="8"/>
  <c r="EQ21" i="8" s="1"/>
  <c r="EJ48" i="8"/>
  <c r="AH48" i="8" s="1"/>
  <c r="AL44" i="9" s="1"/>
  <c r="CK20" i="6"/>
  <c r="CD20" i="6"/>
  <c r="AB85" i="11"/>
  <c r="CI11" i="6"/>
  <c r="Z125" i="11"/>
  <c r="AB125" i="11" s="1"/>
  <c r="AC125" i="11" s="1"/>
  <c r="AA125" i="11"/>
  <c r="X135" i="11"/>
  <c r="Z135" i="11" s="1"/>
  <c r="R135" i="11"/>
  <c r="T135" i="11" s="1"/>
  <c r="V135" i="11" s="1"/>
  <c r="EH114" i="8"/>
  <c r="AF114" i="8" s="1"/>
  <c r="AJ110" i="9" s="1"/>
  <c r="AB55" i="11"/>
  <c r="CY98" i="8"/>
  <c r="EM98" i="8"/>
  <c r="R146" i="11"/>
  <c r="T146" i="11" s="1"/>
  <c r="V146" i="11" s="1"/>
  <c r="X146" i="11"/>
  <c r="CY49" i="8"/>
  <c r="EM49" i="8"/>
  <c r="EM51" i="8"/>
  <c r="CY51" i="8"/>
  <c r="CY79" i="8"/>
  <c r="AP206" i="8"/>
  <c r="AT202" i="9" s="1"/>
  <c r="EH206" i="8"/>
  <c r="AF206" i="8" s="1"/>
  <c r="AJ202" i="9" s="1"/>
  <c r="CY166" i="8"/>
  <c r="EP166" i="8"/>
  <c r="EK20" i="8"/>
  <c r="AI20" i="8" s="1"/>
  <c r="AM16" i="9" s="1"/>
  <c r="GN16" i="8"/>
  <c r="R72" i="11"/>
  <c r="T72" i="11" s="1"/>
  <c r="V72" i="11" s="1"/>
  <c r="BU20" i="6"/>
  <c r="CO20" i="6"/>
  <c r="BV20" i="6"/>
  <c r="AC99" i="11"/>
  <c r="AC90" i="11"/>
  <c r="Q75" i="11"/>
  <c r="AC84" i="11"/>
  <c r="AX14" i="6"/>
  <c r="AP13" i="6"/>
  <c r="AW14" i="6"/>
  <c r="BK25" i="6"/>
  <c r="BL25" i="6"/>
  <c r="BE25" i="6"/>
  <c r="BD25" i="6"/>
  <c r="AQ13" i="6"/>
  <c r="CO25" i="6"/>
  <c r="CG25" i="6"/>
  <c r="CH25" i="6"/>
  <c r="CN25" i="6"/>
  <c r="CO27" i="8"/>
  <c r="CP27" i="8"/>
  <c r="DY27" i="8" s="1"/>
  <c r="FG27" i="8" s="1"/>
  <c r="BH27" i="8" s="1"/>
  <c r="CV27" i="8"/>
  <c r="EE27" i="8" s="1"/>
  <c r="FM27" i="8" s="1"/>
  <c r="CH12" i="8"/>
  <c r="DQ12" i="8" s="1"/>
  <c r="EY12" i="8" s="1"/>
  <c r="CB11" i="8"/>
  <c r="DK11" i="8" s="1"/>
  <c r="ES11" i="8" s="1"/>
  <c r="W20" i="2"/>
  <c r="CA11" i="8"/>
  <c r="DJ11" i="8" s="1"/>
  <c r="ER11" i="8" s="1"/>
  <c r="CI12" i="8"/>
  <c r="DR12" i="8" s="1"/>
  <c r="EZ12" i="8" s="1"/>
  <c r="CW27" i="8"/>
  <c r="EF27" i="8" s="1"/>
  <c r="FN27" i="8" s="1"/>
  <c r="BO27" i="8" s="1"/>
  <c r="X45" i="2"/>
  <c r="Y45" i="2"/>
  <c r="AC47" i="11" s="1"/>
  <c r="AN40" i="6"/>
  <c r="AK42" i="6"/>
  <c r="BB39" i="6"/>
  <c r="BF38" i="6"/>
  <c r="BI34" i="6"/>
  <c r="CI210" i="6"/>
  <c r="CL34" i="6"/>
  <c r="CE39" i="6"/>
  <c r="BN42" i="6"/>
  <c r="BN212" i="6"/>
  <c r="CI38" i="6"/>
  <c r="AJ38" i="6" s="1"/>
  <c r="CE211" i="6"/>
  <c r="W24" i="2"/>
  <c r="AA82" i="11"/>
  <c r="AB82" i="11"/>
  <c r="X145" i="11"/>
  <c r="R145" i="11"/>
  <c r="T145" i="11" s="1"/>
  <c r="V145" i="11" s="1"/>
  <c r="AO161" i="8"/>
  <c r="AS157" i="9" s="1"/>
  <c r="EH161" i="8"/>
  <c r="L16" i="11"/>
  <c r="X16" i="11" s="1"/>
  <c r="K16" i="11"/>
  <c r="AB142" i="11"/>
  <c r="AC142" i="11" s="1"/>
  <c r="AN162" i="8"/>
  <c r="AR158" i="9" s="1"/>
  <c r="EH162" i="8"/>
  <c r="R58" i="11"/>
  <c r="T58" i="11" s="1"/>
  <c r="V58" i="11" s="1"/>
  <c r="AR190" i="8"/>
  <c r="AV186" i="9" s="1"/>
  <c r="EH190" i="8"/>
  <c r="AF190" i="8" s="1"/>
  <c r="AJ186" i="9" s="1"/>
  <c r="EH79" i="8"/>
  <c r="AF79" i="8" s="1"/>
  <c r="AJ75" i="9" s="1"/>
  <c r="CY17" i="8"/>
  <c r="EI14" i="8"/>
  <c r="AG14" i="8" s="1"/>
  <c r="AK10" i="9" s="1"/>
  <c r="EH16" i="8"/>
  <c r="GB16" i="8"/>
  <c r="CY38" i="8"/>
  <c r="R80" i="11"/>
  <c r="T80" i="11" s="1"/>
  <c r="V80" i="11" s="1"/>
  <c r="R74" i="11"/>
  <c r="T74" i="11" s="1"/>
  <c r="V74" i="11" s="1"/>
  <c r="CG20" i="6"/>
  <c r="AJ20" i="6" s="1"/>
  <c r="BN20" i="6"/>
  <c r="BQ20" i="6"/>
  <c r="Q17" i="11"/>
  <c r="P75" i="11"/>
  <c r="BX26" i="6"/>
  <c r="Q104" i="11"/>
  <c r="CY193" i="8"/>
  <c r="X36" i="11"/>
  <c r="AL14" i="6"/>
  <c r="BB13" i="6"/>
  <c r="AK14" i="6"/>
  <c r="BA13" i="6"/>
  <c r="AO13" i="6"/>
  <c r="AN13" i="6"/>
  <c r="BG14" i="6"/>
  <c r="BH14" i="6"/>
  <c r="AP14" i="6"/>
  <c r="BE13" i="6"/>
  <c r="BL14" i="6"/>
  <c r="AZ14" i="6"/>
  <c r="BD13" i="6"/>
  <c r="AU13" i="6"/>
  <c r="BJ13" i="6"/>
  <c r="AT13" i="6"/>
  <c r="AY14" i="6"/>
  <c r="BI13" i="6"/>
  <c r="AS14" i="6"/>
  <c r="AR14" i="6"/>
  <c r="BC13" i="6"/>
  <c r="BK14" i="6"/>
  <c r="AQ14" i="6"/>
  <c r="AV13" i="6"/>
  <c r="BF14" i="6"/>
  <c r="AX13" i="6"/>
  <c r="AM14" i="6"/>
  <c r="AW13" i="6"/>
  <c r="D21" i="11"/>
  <c r="BZ11" i="8"/>
  <c r="DI11" i="8" s="1"/>
  <c r="EQ11" i="8" s="1"/>
  <c r="CT11" i="8"/>
  <c r="EC11" i="8" s="1"/>
  <c r="FK11" i="8" s="1"/>
  <c r="CW12" i="8"/>
  <c r="EF12" i="8" s="1"/>
  <c r="FN12" i="8" s="1"/>
  <c r="CV12" i="8"/>
  <c r="EE12" i="8" s="1"/>
  <c r="FM12" i="8" s="1"/>
  <c r="CS12" i="8"/>
  <c r="EB12" i="8" s="1"/>
  <c r="FJ12" i="8" s="1"/>
  <c r="CC12" i="8"/>
  <c r="DL12" i="8" s="1"/>
  <c r="ET12" i="8" s="1"/>
  <c r="CG11" i="8"/>
  <c r="DP11" i="8" s="1"/>
  <c r="EX11" i="8" s="1"/>
  <c r="BW12" i="8"/>
  <c r="DF12" i="8" s="1"/>
  <c r="EN12" i="8" s="1"/>
  <c r="G21" i="11"/>
  <c r="CD12" i="8"/>
  <c r="DM12" i="8" s="1"/>
  <c r="EU12" i="8" s="1"/>
  <c r="F21" i="11"/>
  <c r="CP11" i="8"/>
  <c r="DY11" i="8" s="1"/>
  <c r="FG11" i="8" s="1"/>
  <c r="J21" i="11"/>
  <c r="N21" i="11" s="1"/>
  <c r="CL11" i="8"/>
  <c r="DU11" i="8" s="1"/>
  <c r="FC11" i="8" s="1"/>
  <c r="BV12" i="8"/>
  <c r="DE12" i="8" s="1"/>
  <c r="CU11" i="8"/>
  <c r="ED11" i="8" s="1"/>
  <c r="FL11" i="8" s="1"/>
  <c r="CA12" i="8"/>
  <c r="DJ12" i="8" s="1"/>
  <c r="ER12" i="8" s="1"/>
  <c r="CE11" i="8"/>
  <c r="DN11" i="8" s="1"/>
  <c r="EV11" i="8" s="1"/>
  <c r="CN11" i="8"/>
  <c r="DW11" i="8" s="1"/>
  <c r="FE11" i="8" s="1"/>
  <c r="CH11" i="8"/>
  <c r="DQ11" i="8" s="1"/>
  <c r="EY11" i="8" s="1"/>
  <c r="CJ12" i="8"/>
  <c r="DS12" i="8" s="1"/>
  <c r="FA12" i="8" s="1"/>
  <c r="W19" i="2"/>
  <c r="CM11" i="8"/>
  <c r="DV11" i="8" s="1"/>
  <c r="FD11" i="8" s="1"/>
  <c r="BX12" i="8"/>
  <c r="DG12" i="8" s="1"/>
  <c r="EO12" i="8" s="1"/>
  <c r="H21" i="11"/>
  <c r="CO11" i="8"/>
  <c r="DX11" i="8" s="1"/>
  <c r="FF11" i="8" s="1"/>
  <c r="E21" i="11"/>
  <c r="CB12" i="8"/>
  <c r="DK12" i="8" s="1"/>
  <c r="ES12" i="8" s="1"/>
  <c r="BY11" i="8"/>
  <c r="CK12" i="8"/>
  <c r="DT12" i="8" s="1"/>
  <c r="FB12" i="8" s="1"/>
  <c r="CR12" i="8"/>
  <c r="EA12" i="8" s="1"/>
  <c r="FI12" i="8" s="1"/>
  <c r="CQ12" i="8"/>
  <c r="DZ12" i="8" s="1"/>
  <c r="FH12" i="8" s="1"/>
  <c r="CI11" i="8"/>
  <c r="DR11" i="8" s="1"/>
  <c r="EZ11" i="8" s="1"/>
  <c r="CF11" i="8"/>
  <c r="DO11" i="8" s="1"/>
  <c r="EW11" i="8" s="1"/>
  <c r="X90" i="2"/>
  <c r="Y90" i="2"/>
  <c r="X120" i="2"/>
  <c r="Y120" i="2"/>
  <c r="EN89" i="8"/>
  <c r="CY89" i="8"/>
  <c r="Q118" i="11"/>
  <c r="P118" i="11"/>
  <c r="O118" i="11"/>
  <c r="R118" i="11" s="1"/>
  <c r="T118" i="11" s="1"/>
  <c r="V118" i="11" s="1"/>
  <c r="X131" i="11"/>
  <c r="R131" i="11"/>
  <c r="T131" i="11" s="1"/>
  <c r="V131" i="11" s="1"/>
  <c r="O78" i="11"/>
  <c r="R78" i="11" s="1"/>
  <c r="T78" i="11" s="1"/>
  <c r="V78" i="11" s="1"/>
  <c r="Q78" i="11"/>
  <c r="P78" i="11"/>
  <c r="R93" i="11"/>
  <c r="T93" i="11" s="1"/>
  <c r="V93" i="11" s="1"/>
  <c r="AT50" i="8"/>
  <c r="AX46" i="9" s="1"/>
  <c r="EH50" i="8"/>
  <c r="AF50" i="8" s="1"/>
  <c r="AJ46" i="9" s="1"/>
  <c r="R42" i="11"/>
  <c r="T42" i="11" s="1"/>
  <c r="V42" i="11" s="1"/>
  <c r="EN164" i="8"/>
  <c r="CY164" i="8"/>
  <c r="EL189" i="8"/>
  <c r="CY206" i="8"/>
  <c r="Z119" i="11"/>
  <c r="AB119" i="11"/>
  <c r="AC119" i="11" s="1"/>
  <c r="AA119" i="11"/>
  <c r="AM16" i="8"/>
  <c r="AQ12" i="9" s="1"/>
  <c r="EI39" i="8"/>
  <c r="AG39" i="8" s="1"/>
  <c r="AK35" i="9" s="1"/>
  <c r="EJ20" i="8"/>
  <c r="AH20" i="8" s="1"/>
  <c r="AL16" i="9" s="1"/>
  <c r="R90" i="11"/>
  <c r="T90" i="11" s="1"/>
  <c r="V90" i="11" s="1"/>
  <c r="BY20" i="6"/>
  <c r="CC34" i="6"/>
  <c r="AC55" i="11"/>
  <c r="AB71" i="11"/>
  <c r="AC71" i="11" s="1"/>
  <c r="P17" i="11"/>
  <c r="R17" i="11" s="1"/>
  <c r="T17" i="11" s="1"/>
  <c r="V17" i="11" s="1"/>
  <c r="AC82" i="11"/>
  <c r="O104" i="11"/>
  <c r="R49" i="11"/>
  <c r="T49" i="11" s="1"/>
  <c r="V49" i="11" s="1"/>
  <c r="AM9" i="8"/>
  <c r="AQ5" i="9" s="1"/>
  <c r="AB73" i="11"/>
  <c r="AC73" i="11" s="1"/>
  <c r="AA73" i="11"/>
  <c r="O69" i="11"/>
  <c r="R69" i="11" s="1"/>
  <c r="T69" i="11" s="1"/>
  <c r="V69" i="11" s="1"/>
  <c r="Q69" i="11"/>
  <c r="P69" i="11"/>
  <c r="X74" i="2"/>
  <c r="Y74" i="2"/>
  <c r="X83" i="2"/>
  <c r="Y83" i="2"/>
  <c r="R149" i="11"/>
  <c r="T149" i="11" s="1"/>
  <c r="V149" i="11" s="1"/>
  <c r="X149" i="11"/>
  <c r="P82" i="11"/>
  <c r="O82" i="11"/>
  <c r="Q82" i="11"/>
  <c r="Z130" i="11"/>
  <c r="AB130" i="11" s="1"/>
  <c r="AC130" i="11" s="1"/>
  <c r="AA130" i="11"/>
  <c r="AC57" i="11"/>
  <c r="FS13" i="8"/>
  <c r="AN13" i="8"/>
  <c r="AR9" i="9" s="1"/>
  <c r="EM109" i="8"/>
  <c r="CY109" i="8"/>
  <c r="AC77" i="11"/>
  <c r="AA19" i="11"/>
  <c r="X86" i="2"/>
  <c r="Y86" i="2"/>
  <c r="AC25" i="11"/>
  <c r="AP199" i="8"/>
  <c r="AT195" i="9" s="1"/>
  <c r="EH199" i="8"/>
  <c r="AF199" i="8" s="1"/>
  <c r="AJ195" i="9" s="1"/>
  <c r="X70" i="2"/>
  <c r="Y70" i="2"/>
  <c r="AR6" i="8"/>
  <c r="BZ6" i="8" s="1"/>
  <c r="DI6" i="8" s="1"/>
  <c r="EQ6" i="8" s="1"/>
  <c r="FW6" i="8" s="1"/>
  <c r="H6" i="8"/>
  <c r="FS16" i="8"/>
  <c r="Z110" i="11"/>
  <c r="AB110" i="11" s="1"/>
  <c r="AC110" i="11" s="1"/>
  <c r="R76" i="11"/>
  <c r="T76" i="11" s="1"/>
  <c r="V76" i="11" s="1"/>
  <c r="Z127" i="11"/>
  <c r="AB127" i="11" s="1"/>
  <c r="AC127" i="11" s="1"/>
  <c r="AA127" i="11"/>
  <c r="Z72" i="11"/>
  <c r="AB72" i="11"/>
  <c r="AC72" i="11" s="1"/>
  <c r="AA72" i="11"/>
  <c r="Z106" i="11"/>
  <c r="AB106" i="11"/>
  <c r="AC106" i="11" s="1"/>
  <c r="AA106" i="11"/>
  <c r="Z29" i="11"/>
  <c r="AB29" i="11" s="1"/>
  <c r="AC29" i="11" s="1"/>
  <c r="AA29" i="11"/>
  <c r="Q40" i="11"/>
  <c r="O40" i="11"/>
  <c r="R40" i="11" s="1"/>
  <c r="T40" i="11" s="1"/>
  <c r="V40" i="11" s="1"/>
  <c r="P40" i="11"/>
  <c r="X114" i="2"/>
  <c r="Y114" i="2"/>
  <c r="AC116" i="11"/>
  <c r="AA17" i="11"/>
  <c r="Z17" i="11"/>
  <c r="AB17" i="11"/>
  <c r="AC17" i="11" s="1"/>
  <c r="AA144" i="11"/>
  <c r="Z144" i="11"/>
  <c r="AB144" i="11" s="1"/>
  <c r="AC144" i="11" s="1"/>
  <c r="EM157" i="8"/>
  <c r="CY157" i="8"/>
  <c r="O102" i="11"/>
  <c r="R102" i="11" s="1"/>
  <c r="T102" i="11" s="1"/>
  <c r="V102" i="11" s="1"/>
  <c r="Q102" i="11"/>
  <c r="P102" i="11"/>
  <c r="K11" i="11"/>
  <c r="ER158" i="8"/>
  <c r="CY158" i="8"/>
  <c r="EP101" i="8"/>
  <c r="CY101" i="8"/>
  <c r="L23" i="11"/>
  <c r="X23" i="11" s="1"/>
  <c r="EM97" i="8"/>
  <c r="CY97" i="8"/>
  <c r="X126" i="2"/>
  <c r="Y126" i="2"/>
  <c r="AC128" i="11" s="1"/>
  <c r="Q63" i="11"/>
  <c r="P63" i="11"/>
  <c r="O63" i="11"/>
  <c r="R63" i="11" s="1"/>
  <c r="T63" i="11" s="1"/>
  <c r="V63" i="11" s="1"/>
  <c r="AA15" i="11"/>
  <c r="AB15" i="11"/>
  <c r="AC15" i="11" s="1"/>
  <c r="Z15" i="11"/>
  <c r="EM159" i="8"/>
  <c r="CY159" i="8"/>
  <c r="BF9" i="8"/>
  <c r="BJ5" i="9" s="1"/>
  <c r="AQ25" i="6"/>
  <c r="BK20" i="6"/>
  <c r="AM20" i="6"/>
  <c r="AP25" i="6"/>
  <c r="BJ20" i="6"/>
  <c r="AX20" i="6"/>
  <c r="AL20" i="6"/>
  <c r="BI20" i="6"/>
  <c r="AW20" i="6"/>
  <c r="AK20" i="6"/>
  <c r="AV20" i="6"/>
  <c r="AU26" i="6"/>
  <c r="BG20" i="6"/>
  <c r="AZ34" i="6"/>
  <c r="BH20" i="6"/>
  <c r="AY25" i="6"/>
  <c r="BF31" i="6"/>
  <c r="BB20" i="6"/>
  <c r="BE31" i="6"/>
  <c r="AO29" i="6"/>
  <c r="BA20" i="6"/>
  <c r="BL20" i="6"/>
  <c r="AN20" i="6"/>
  <c r="BD20" i="6"/>
  <c r="BC20" i="6"/>
  <c r="AT26" i="6"/>
  <c r="AS20" i="6"/>
  <c r="AR20" i="6"/>
  <c r="BR29" i="6"/>
  <c r="AI29" i="6" s="1"/>
  <c r="CB25" i="6"/>
  <c r="CG18" i="8"/>
  <c r="DP18" i="8" s="1"/>
  <c r="EX18" i="8" s="1"/>
  <c r="CS18" i="8"/>
  <c r="EB18" i="8" s="1"/>
  <c r="FJ18" i="8" s="1"/>
  <c r="BY18" i="8"/>
  <c r="DH18" i="8" s="1"/>
  <c r="EP18" i="8" s="1"/>
  <c r="CM18" i="8"/>
  <c r="DV18" i="8" s="1"/>
  <c r="FD18" i="8" s="1"/>
  <c r="CE24" i="8"/>
  <c r="DN24" i="8" s="1"/>
  <c r="EV24" i="8" s="1"/>
  <c r="AW24" i="8" s="1"/>
  <c r="BA20" i="9" s="1"/>
  <c r="CW18" i="8"/>
  <c r="EF18" i="8" s="1"/>
  <c r="FN18" i="8" s="1"/>
  <c r="CL18" i="8"/>
  <c r="DU18" i="8" s="1"/>
  <c r="FC18" i="8" s="1"/>
  <c r="W7" i="2"/>
  <c r="E9" i="11"/>
  <c r="CG26" i="8"/>
  <c r="J9" i="11"/>
  <c r="N9" i="11" s="1"/>
  <c r="F9" i="11"/>
  <c r="F7" i="11" s="1"/>
  <c r="CR18" i="8"/>
  <c r="EA18" i="8" s="1"/>
  <c r="FI18" i="8" s="1"/>
  <c r="BX18" i="8"/>
  <c r="DG18" i="8" s="1"/>
  <c r="EO18" i="8" s="1"/>
  <c r="CP24" i="8"/>
  <c r="DY24" i="8" s="1"/>
  <c r="FG24" i="8" s="1"/>
  <c r="BW18" i="8"/>
  <c r="DF18" i="8" s="1"/>
  <c r="EN18" i="8" s="1"/>
  <c r="CH18" i="8"/>
  <c r="DQ18" i="8" s="1"/>
  <c r="EY18" i="8" s="1"/>
  <c r="GE18" i="8" s="1"/>
  <c r="CA23" i="8"/>
  <c r="DJ23" i="8" s="1"/>
  <c r="CT18" i="8"/>
  <c r="EC18" i="8" s="1"/>
  <c r="FK18" i="8" s="1"/>
  <c r="CI18" i="8"/>
  <c r="DR18" i="8" s="1"/>
  <c r="EZ18" i="8" s="1"/>
  <c r="CN18" i="8"/>
  <c r="DW18" i="8" s="1"/>
  <c r="FE18" i="8" s="1"/>
  <c r="I9" i="11"/>
  <c r="BV18" i="8"/>
  <c r="H9" i="11"/>
  <c r="H7" i="11" s="1"/>
  <c r="G9" i="11"/>
  <c r="G7" i="11" s="1"/>
  <c r="CD18" i="8"/>
  <c r="DM18" i="8" s="1"/>
  <c r="EU18" i="8" s="1"/>
  <c r="CC18" i="8"/>
  <c r="DL18" i="8" s="1"/>
  <c r="ET18" i="8" s="1"/>
  <c r="D9" i="11"/>
  <c r="CK23" i="8"/>
  <c r="DT23" i="8" s="1"/>
  <c r="FB23" i="8" s="1"/>
  <c r="BC23" i="8" s="1"/>
  <c r="BG19" i="9" s="1"/>
  <c r="CJ23" i="8"/>
  <c r="DS23" i="8" s="1"/>
  <c r="FA23" i="8" s="1"/>
  <c r="CO18" i="8"/>
  <c r="DX18" i="8" s="1"/>
  <c r="FF18" i="8" s="1"/>
  <c r="CF24" i="8"/>
  <c r="DO24" i="8" s="1"/>
  <c r="EW24" i="8" s="1"/>
  <c r="AX24" i="8" s="1"/>
  <c r="BB20" i="9" s="1"/>
  <c r="CB23" i="8"/>
  <c r="DK23" i="8" s="1"/>
  <c r="ES23" i="8" s="1"/>
  <c r="AT23" i="8" s="1"/>
  <c r="AX19" i="9" s="1"/>
  <c r="CV18" i="8"/>
  <c r="EE18" i="8" s="1"/>
  <c r="FM18" i="8" s="1"/>
  <c r="CU18" i="8"/>
  <c r="ED18" i="8" s="1"/>
  <c r="ER123" i="8"/>
  <c r="CY123" i="8"/>
  <c r="EM54" i="8"/>
  <c r="CY54" i="8"/>
  <c r="AP173" i="8"/>
  <c r="AT169" i="9" s="1"/>
  <c r="EH173" i="8"/>
  <c r="R86" i="11"/>
  <c r="T86" i="11" s="1"/>
  <c r="V86" i="11" s="1"/>
  <c r="GJ16" i="8"/>
  <c r="BO20" i="6"/>
  <c r="AC58" i="11"/>
  <c r="R34" i="11"/>
  <c r="T34" i="11" s="1"/>
  <c r="V34" i="11" s="1"/>
  <c r="O113" i="11"/>
  <c r="Q113" i="11"/>
  <c r="P113" i="11"/>
  <c r="BJ11" i="6"/>
  <c r="BF9" i="6"/>
  <c r="BI11" i="6"/>
  <c r="AS9" i="6"/>
  <c r="BH11" i="6"/>
  <c r="BG11" i="6"/>
  <c r="AR9" i="6"/>
  <c r="BA11" i="6"/>
  <c r="AK9" i="6"/>
  <c r="AZ11" i="6"/>
  <c r="BF11" i="6"/>
  <c r="BG9" i="6"/>
  <c r="AL9" i="6"/>
  <c r="BC11" i="6"/>
  <c r="BB11" i="6"/>
  <c r="AZ9" i="6"/>
  <c r="AY9" i="6"/>
  <c r="CB9" i="6"/>
  <c r="CC205" i="6"/>
  <c r="CK205" i="6"/>
  <c r="CM205" i="6"/>
  <c r="CC11" i="6"/>
  <c r="CD11" i="6"/>
  <c r="CD205" i="6"/>
  <c r="CI9" i="6"/>
  <c r="CJ205" i="6"/>
  <c r="CE11" i="6"/>
  <c r="CE205" i="6"/>
  <c r="BU9" i="6"/>
  <c r="BV9" i="6"/>
  <c r="BO9" i="6"/>
  <c r="CC9" i="6"/>
  <c r="CF205" i="6"/>
  <c r="BN9" i="6"/>
  <c r="CJ9" i="6"/>
  <c r="CI205" i="6"/>
  <c r="CL205" i="6"/>
  <c r="CK7" i="8"/>
  <c r="DT7" i="8" s="1"/>
  <c r="FB7" i="8" s="1"/>
  <c r="CJ7" i="8"/>
  <c r="DS7" i="8" s="1"/>
  <c r="FA7" i="8" s="1"/>
  <c r="CD7" i="8"/>
  <c r="DM7" i="8" s="1"/>
  <c r="EU7" i="8" s="1"/>
  <c r="BV7" i="8"/>
  <c r="W22" i="2"/>
  <c r="BW7" i="8"/>
  <c r="DF7" i="8" s="1"/>
  <c r="EN7" i="8" s="1"/>
  <c r="CQ7" i="8"/>
  <c r="DZ7" i="8" s="1"/>
  <c r="FH7" i="8" s="1"/>
  <c r="CC7" i="8"/>
  <c r="DL7" i="8" s="1"/>
  <c r="ET7" i="8" s="1"/>
  <c r="CR7" i="8"/>
  <c r="EA7" i="8" s="1"/>
  <c r="FI7" i="8" s="1"/>
  <c r="D24" i="11"/>
  <c r="AA51" i="11"/>
  <c r="AB51" i="11"/>
  <c r="AC51" i="11" s="1"/>
  <c r="R110" i="11"/>
  <c r="T110" i="11" s="1"/>
  <c r="V110" i="11" s="1"/>
  <c r="CJ20" i="6"/>
  <c r="CH31" i="6"/>
  <c r="AO17" i="8"/>
  <c r="AS13" i="9" s="1"/>
  <c r="GC16" i="8"/>
  <c r="CY31" i="8"/>
  <c r="FZ16" i="8"/>
  <c r="AN65" i="9"/>
  <c r="CN20" i="6"/>
  <c r="CN4" i="6" s="1"/>
  <c r="AJ21" i="6"/>
  <c r="R144" i="11"/>
  <c r="T144" i="11" s="1"/>
  <c r="V144" i="11" s="1"/>
  <c r="Y77" i="2"/>
  <c r="AC79" i="11" s="1"/>
  <c r="R81" i="11"/>
  <c r="T81" i="11" s="1"/>
  <c r="V81" i="11" s="1"/>
  <c r="O47" i="11"/>
  <c r="R47" i="11" s="1"/>
  <c r="T47" i="11" s="1"/>
  <c r="V47" i="11" s="1"/>
  <c r="CL11" i="6"/>
  <c r="R15" i="11"/>
  <c r="T15" i="11" s="1"/>
  <c r="V15" i="11" s="1"/>
  <c r="CY130" i="8"/>
  <c r="EL95" i="8"/>
  <c r="AA40" i="11"/>
  <c r="AB40" i="11"/>
  <c r="P29" i="11"/>
  <c r="Q29" i="11"/>
  <c r="O29" i="11"/>
  <c r="R29" i="11" s="1"/>
  <c r="T29" i="11" s="1"/>
  <c r="V29" i="11" s="1"/>
  <c r="Z109" i="11"/>
  <c r="AB109" i="11" s="1"/>
  <c r="AC109" i="11" s="1"/>
  <c r="AA109" i="11"/>
  <c r="X112" i="2"/>
  <c r="Y112" i="2"/>
  <c r="AC114" i="11" s="1"/>
  <c r="O99" i="11"/>
  <c r="R99" i="11" s="1"/>
  <c r="T99" i="11" s="1"/>
  <c r="V99" i="11" s="1"/>
  <c r="P99" i="11"/>
  <c r="Q99" i="11"/>
  <c r="X62" i="2"/>
  <c r="Y62" i="2"/>
  <c r="AC64" i="11" s="1"/>
  <c r="X94" i="2"/>
  <c r="Y94" i="2"/>
  <c r="AC96" i="11" s="1"/>
  <c r="Y11" i="11"/>
  <c r="M11" i="11"/>
  <c r="X14" i="2"/>
  <c r="Y14" i="2"/>
  <c r="AN163" i="8"/>
  <c r="AR159" i="9" s="1"/>
  <c r="EH163" i="8"/>
  <c r="CY128" i="8"/>
  <c r="EM61" i="8"/>
  <c r="CY61" i="8"/>
  <c r="P91" i="11"/>
  <c r="O91" i="11"/>
  <c r="R91" i="11" s="1"/>
  <c r="T91" i="11" s="1"/>
  <c r="V91" i="11" s="1"/>
  <c r="Q91" i="11"/>
  <c r="R59" i="11"/>
  <c r="T59" i="11" s="1"/>
  <c r="V59" i="11" s="1"/>
  <c r="Z91" i="11"/>
  <c r="AB91" i="11" s="1"/>
  <c r="AC91" i="11" s="1"/>
  <c r="AA91" i="11"/>
  <c r="AA30" i="11"/>
  <c r="EH106" i="8"/>
  <c r="AF106" i="8" s="1"/>
  <c r="AJ102" i="9" s="1"/>
  <c r="EM202" i="8"/>
  <c r="CY202" i="8"/>
  <c r="CY92" i="8"/>
  <c r="AQ196" i="8"/>
  <c r="AU192" i="9" s="1"/>
  <c r="EH196" i="8"/>
  <c r="AF196" i="8" s="1"/>
  <c r="AJ192" i="9" s="1"/>
  <c r="X68" i="2"/>
  <c r="Y68" i="2"/>
  <c r="AC70" i="11" s="1"/>
  <c r="FY16" i="8"/>
  <c r="GI16" i="8"/>
  <c r="EH130" i="8"/>
  <c r="P52" i="11"/>
  <c r="O52" i="11"/>
  <c r="Q52" i="11"/>
  <c r="P71" i="11"/>
  <c r="O71" i="11"/>
  <c r="Q71" i="11"/>
  <c r="Q44" i="11"/>
  <c r="P44" i="11"/>
  <c r="O44" i="11"/>
  <c r="R44" i="11" s="1"/>
  <c r="T44" i="11" s="1"/>
  <c r="V44" i="11" s="1"/>
  <c r="X78" i="2"/>
  <c r="Y78" i="2"/>
  <c r="EI163" i="8"/>
  <c r="AG163" i="8" s="1"/>
  <c r="AK159" i="9" s="1"/>
  <c r="AU163" i="8"/>
  <c r="AY159" i="9" s="1"/>
  <c r="AN192" i="8"/>
  <c r="AR188" i="9" s="1"/>
  <c r="EH192" i="8"/>
  <c r="AC88" i="11"/>
  <c r="R138" i="11"/>
  <c r="T138" i="11" s="1"/>
  <c r="V138" i="11" s="1"/>
  <c r="X138" i="11"/>
  <c r="O36" i="11"/>
  <c r="P36" i="11"/>
  <c r="Q36" i="11"/>
  <c r="R36" i="11" s="1"/>
  <c r="T36" i="11" s="1"/>
  <c r="V36" i="11" s="1"/>
  <c r="X31" i="11"/>
  <c r="EO153" i="8"/>
  <c r="CY153" i="8"/>
  <c r="AR92" i="8"/>
  <c r="AV88" i="9" s="1"/>
  <c r="EH92" i="8"/>
  <c r="AN131" i="8"/>
  <c r="AR127" i="9" s="1"/>
  <c r="EH131" i="8"/>
  <c r="AF131" i="8" s="1"/>
  <c r="AJ127" i="9" s="1"/>
  <c r="R73" i="11"/>
  <c r="T73" i="11" s="1"/>
  <c r="V73" i="11" s="1"/>
  <c r="AC122" i="11"/>
  <c r="EO73" i="8"/>
  <c r="CY73" i="8"/>
  <c r="EN148" i="8"/>
  <c r="CY148" i="8"/>
  <c r="X38" i="2"/>
  <c r="Y38" i="2"/>
  <c r="P126" i="11"/>
  <c r="Q126" i="11"/>
  <c r="O126" i="11"/>
  <c r="FX16" i="8"/>
  <c r="FW16" i="8"/>
  <c r="CY154" i="8"/>
  <c r="CF20" i="6"/>
  <c r="R95" i="11"/>
  <c r="T95" i="11" s="1"/>
  <c r="V95" i="11" s="1"/>
  <c r="P47" i="11"/>
  <c r="GG16" i="8"/>
  <c r="R11" i="11"/>
  <c r="C53" i="11"/>
  <c r="CA20" i="6"/>
  <c r="AI20" i="6" s="1"/>
  <c r="BP20" i="6"/>
  <c r="AC43" i="11"/>
  <c r="Y64" i="2"/>
  <c r="AC66" i="11" s="1"/>
  <c r="BW26" i="6"/>
  <c r="EJ15" i="8"/>
  <c r="AH15" i="8" s="1"/>
  <c r="AL11" i="9" s="1"/>
  <c r="X28" i="2"/>
  <c r="Y28" i="2"/>
  <c r="AC30" i="11" s="1"/>
  <c r="EH94" i="8"/>
  <c r="AF94" i="8" s="1"/>
  <c r="AJ90" i="9" s="1"/>
  <c r="X98" i="2"/>
  <c r="Y98" i="2"/>
  <c r="AC100" i="11" s="1"/>
  <c r="P32" i="11"/>
  <c r="O32" i="11"/>
  <c r="Q32" i="11"/>
  <c r="X35" i="2"/>
  <c r="Y35" i="2"/>
  <c r="AC37" i="11" s="1"/>
  <c r="CY76" i="8"/>
  <c r="O107" i="11"/>
  <c r="P107" i="11"/>
  <c r="Q107" i="11"/>
  <c r="Q31" i="11"/>
  <c r="P31" i="11"/>
  <c r="O31" i="11"/>
  <c r="R31" i="11" s="1"/>
  <c r="T31" i="11" s="1"/>
  <c r="V31" i="11" s="1"/>
  <c r="EM139" i="8"/>
  <c r="CY139" i="8"/>
  <c r="R30" i="11"/>
  <c r="T30" i="11" s="1"/>
  <c r="V30" i="11" s="1"/>
  <c r="AB95" i="11"/>
  <c r="AC95" i="11" s="1"/>
  <c r="EH43" i="8"/>
  <c r="AF43" i="8" s="1"/>
  <c r="AJ39" i="9" s="1"/>
  <c r="AA129" i="11"/>
  <c r="Z129" i="11"/>
  <c r="AB129" i="11" s="1"/>
  <c r="AC129" i="11" s="1"/>
  <c r="EN169" i="8"/>
  <c r="CY169" i="8"/>
  <c r="X61" i="2"/>
  <c r="Y61" i="2"/>
  <c r="EI32" i="8"/>
  <c r="AG32" i="8" s="1"/>
  <c r="AK28" i="9" s="1"/>
  <c r="EK31" i="8"/>
  <c r="AI31" i="8" s="1"/>
  <c r="AM27" i="9" s="1"/>
  <c r="EI24" i="8"/>
  <c r="AG24" i="8" s="1"/>
  <c r="AK20" i="9" s="1"/>
  <c r="AJ16" i="6"/>
  <c r="AI35" i="6"/>
  <c r="AJ36" i="6"/>
  <c r="AJ44" i="6"/>
  <c r="AI42" i="6"/>
  <c r="AJ22" i="6"/>
  <c r="AI21" i="6"/>
  <c r="AJ11" i="6"/>
  <c r="AI41" i="6"/>
  <c r="AJ37" i="6"/>
  <c r="AI22" i="6"/>
  <c r="AJ26" i="6"/>
  <c r="AI17" i="6"/>
  <c r="AI33" i="6"/>
  <c r="AJ33" i="6"/>
  <c r="AI43" i="6"/>
  <c r="AI32" i="6"/>
  <c r="AI25" i="6"/>
  <c r="AI16" i="6"/>
  <c r="AJ43" i="6"/>
  <c r="AJ34" i="6"/>
  <c r="AI44" i="6"/>
  <c r="AJ39" i="6"/>
  <c r="AI14" i="6"/>
  <c r="AI34" i="6"/>
  <c r="AJ40" i="6"/>
  <c r="AI40" i="6"/>
  <c r="AI31" i="6"/>
  <c r="AJ17" i="6"/>
  <c r="AJ32" i="6"/>
  <c r="AI39" i="6"/>
  <c r="AI38" i="6"/>
  <c r="AJ41" i="6"/>
  <c r="AJ27" i="6"/>
  <c r="AI27" i="6"/>
  <c r="AJ14" i="6"/>
  <c r="AJ13" i="6"/>
  <c r="AJ35" i="6"/>
  <c r="AI37" i="6"/>
  <c r="AJ42" i="6"/>
  <c r="AI13" i="6"/>
  <c r="AJ31" i="6"/>
  <c r="AI26" i="6"/>
  <c r="AG139" i="8"/>
  <c r="AK135" i="9" s="1"/>
  <c r="AG196" i="8"/>
  <c r="AK192" i="9" s="1"/>
  <c r="ER124" i="8"/>
  <c r="CY124" i="8"/>
  <c r="EL76" i="8"/>
  <c r="CY140" i="8"/>
  <c r="CY84" i="8"/>
  <c r="CY65" i="8"/>
  <c r="CY194" i="8"/>
  <c r="EM194" i="8"/>
  <c r="EN136" i="8"/>
  <c r="CY136" i="8"/>
  <c r="EI112" i="8"/>
  <c r="AU112" i="8"/>
  <c r="AY108" i="9" s="1"/>
  <c r="EN110" i="8"/>
  <c r="CY110" i="8"/>
  <c r="EH127" i="8"/>
  <c r="AN127" i="8"/>
  <c r="AR123" i="9" s="1"/>
  <c r="EM100" i="8"/>
  <c r="CY100" i="8"/>
  <c r="AN10" i="8"/>
  <c r="AR6" i="9" s="1"/>
  <c r="FS10" i="8"/>
  <c r="EN150" i="8"/>
  <c r="CY150" i="8"/>
  <c r="EZ176" i="8"/>
  <c r="CY176" i="8"/>
  <c r="BG140" i="8"/>
  <c r="EJ140" i="8"/>
  <c r="AH140" i="8" s="1"/>
  <c r="AL136" i="9" s="1"/>
  <c r="ET120" i="8"/>
  <c r="CY120" i="8"/>
  <c r="ES116" i="8"/>
  <c r="CY116" i="8"/>
  <c r="AO84" i="8"/>
  <c r="AS80" i="9" s="1"/>
  <c r="EH84" i="8"/>
  <c r="EP81" i="8"/>
  <c r="CY81" i="8"/>
  <c r="EN80" i="8"/>
  <c r="CY80" i="8"/>
  <c r="BA56" i="8"/>
  <c r="BE52" i="9" s="1"/>
  <c r="EI56" i="8"/>
  <c r="AO65" i="8"/>
  <c r="AS61" i="9" s="1"/>
  <c r="EH65" i="8"/>
  <c r="EJ38" i="8"/>
  <c r="AH38" i="8" s="1"/>
  <c r="AL34" i="9" s="1"/>
  <c r="CY24" i="8"/>
  <c r="EI30" i="8"/>
  <c r="AG30" i="8" s="1"/>
  <c r="AK26" i="9" s="1"/>
  <c r="BH15" i="8"/>
  <c r="CY172" i="8"/>
  <c r="AG137" i="8"/>
  <c r="AK133" i="9" s="1"/>
  <c r="EL137" i="8"/>
  <c r="AH97" i="8"/>
  <c r="AL93" i="9" s="1"/>
  <c r="ES179" i="8"/>
  <c r="CY179" i="8"/>
  <c r="AS70" i="8"/>
  <c r="AW66" i="9" s="1"/>
  <c r="EH70" i="8"/>
  <c r="AF64" i="8"/>
  <c r="AJ60" i="9" s="1"/>
  <c r="EL64" i="8"/>
  <c r="EL94" i="8"/>
  <c r="AJ132" i="8"/>
  <c r="FP132" i="8"/>
  <c r="EQ195" i="8"/>
  <c r="CY195" i="8"/>
  <c r="AO172" i="8"/>
  <c r="AS168" i="9" s="1"/>
  <c r="EH172" i="8"/>
  <c r="EO175" i="8"/>
  <c r="CY175" i="8"/>
  <c r="AF187" i="8"/>
  <c r="AJ183" i="9" s="1"/>
  <c r="EL187" i="8"/>
  <c r="ET191" i="8"/>
  <c r="CY191" i="8"/>
  <c r="EQ188" i="8"/>
  <c r="CY188" i="8"/>
  <c r="EP183" i="8"/>
  <c r="CY183" i="8"/>
  <c r="ER151" i="8"/>
  <c r="CY151" i="8"/>
  <c r="AT193" i="8"/>
  <c r="AX189" i="9" s="1"/>
  <c r="EH193" i="8"/>
  <c r="AT155" i="8"/>
  <c r="AX151" i="9" s="1"/>
  <c r="EH155" i="8"/>
  <c r="EM117" i="8"/>
  <c r="CY117" i="8"/>
  <c r="ER103" i="8"/>
  <c r="CY103" i="8"/>
  <c r="ES86" i="8"/>
  <c r="CY86" i="8"/>
  <c r="EQ82" i="8"/>
  <c r="CY82" i="8"/>
  <c r="ER62" i="8"/>
  <c r="CY62" i="8"/>
  <c r="ES59" i="8"/>
  <c r="CY59" i="8"/>
  <c r="AF105" i="8"/>
  <c r="AJ101" i="9" s="1"/>
  <c r="EL105" i="8"/>
  <c r="EL106" i="8"/>
  <c r="GW10" i="8"/>
  <c r="GX10" i="8"/>
  <c r="AF176" i="8"/>
  <c r="AJ172" i="9" s="1"/>
  <c r="EO198" i="8"/>
  <c r="CY198" i="8"/>
  <c r="AG158" i="8"/>
  <c r="AK154" i="9" s="1"/>
  <c r="AH206" i="8"/>
  <c r="AL202" i="9" s="1"/>
  <c r="AG169" i="8"/>
  <c r="AK165" i="9" s="1"/>
  <c r="AH93" i="8"/>
  <c r="AL89" i="9" s="1"/>
  <c r="CY10" i="8"/>
  <c r="GJ14" i="8"/>
  <c r="EJ16" i="8"/>
  <c r="AH16" i="8" s="1"/>
  <c r="AL12" i="9" s="1"/>
  <c r="GM15" i="8"/>
  <c r="EH152" i="8"/>
  <c r="AM24" i="8"/>
  <c r="AQ20" i="9" s="1"/>
  <c r="EM171" i="8"/>
  <c r="CY171" i="8"/>
  <c r="EQ111" i="8"/>
  <c r="CY111" i="8"/>
  <c r="EP204" i="8"/>
  <c r="CY204" i="8"/>
  <c r="EQ96" i="8"/>
  <c r="CY96" i="8"/>
  <c r="AT66" i="8"/>
  <c r="AX62" i="9" s="1"/>
  <c r="EH66" i="8"/>
  <c r="EH200" i="8"/>
  <c r="AG89" i="8"/>
  <c r="AK85" i="9" s="1"/>
  <c r="EM167" i="8"/>
  <c r="CY167" i="8"/>
  <c r="ES149" i="8"/>
  <c r="CY149" i="8"/>
  <c r="EO129" i="8"/>
  <c r="CY129" i="8"/>
  <c r="EN168" i="8"/>
  <c r="CY168" i="8"/>
  <c r="EQ160" i="8"/>
  <c r="CY160" i="8"/>
  <c r="BH205" i="8"/>
  <c r="EJ205" i="8"/>
  <c r="EN177" i="8"/>
  <c r="CY177" i="8"/>
  <c r="EO144" i="8"/>
  <c r="CY144" i="8"/>
  <c r="ES141" i="8"/>
  <c r="CY141" i="8"/>
  <c r="EO121" i="8"/>
  <c r="CY121" i="8"/>
  <c r="EO118" i="8"/>
  <c r="CY118" i="8"/>
  <c r="ER115" i="8"/>
  <c r="CY115" i="8"/>
  <c r="CY87" i="8"/>
  <c r="EM87" i="8"/>
  <c r="EM57" i="8"/>
  <c r="CY57" i="8"/>
  <c r="FU7" i="8"/>
  <c r="AP7" i="8"/>
  <c r="AT3" i="9" s="1"/>
  <c r="AU170" i="8"/>
  <c r="AY166" i="9" s="1"/>
  <c r="EI170" i="8"/>
  <c r="AG170" i="8" s="1"/>
  <c r="AK166" i="9" s="1"/>
  <c r="EL79" i="8"/>
  <c r="BC16" i="8"/>
  <c r="BG12" i="9" s="1"/>
  <c r="GX8" i="8"/>
  <c r="EK24" i="8"/>
  <c r="AI24" i="8" s="1"/>
  <c r="AM20" i="9" s="1"/>
  <c r="EM125" i="8"/>
  <c r="CY125" i="8"/>
  <c r="AN68" i="8"/>
  <c r="AR64" i="9" s="1"/>
  <c r="EH68" i="8"/>
  <c r="EM78" i="8"/>
  <c r="CY78" i="8"/>
  <c r="EL126" i="8"/>
  <c r="EL71" i="8"/>
  <c r="CY16" i="8"/>
  <c r="FL16" i="8" s="1"/>
  <c r="EK16" i="8" s="1"/>
  <c r="AI16" i="8" s="1"/>
  <c r="AM12" i="9" s="1"/>
  <c r="EL170" i="8"/>
  <c r="EQ134" i="8"/>
  <c r="CY134" i="8"/>
  <c r="EO113" i="8"/>
  <c r="CY113" i="8"/>
  <c r="EM185" i="8"/>
  <c r="CY185" i="8"/>
  <c r="AO182" i="8"/>
  <c r="AS178" i="9" s="1"/>
  <c r="EH182" i="8"/>
  <c r="AO30" i="8"/>
  <c r="AS26" i="9" s="1"/>
  <c r="EH30" i="8"/>
  <c r="AF30" i="8" s="1"/>
  <c r="AJ26" i="9" s="1"/>
  <c r="EP147" i="8"/>
  <c r="CY147" i="8"/>
  <c r="EO142" i="8"/>
  <c r="CY142" i="8"/>
  <c r="BN140" i="8"/>
  <c r="EK140" i="8"/>
  <c r="AI140" i="8" s="1"/>
  <c r="AM136" i="9" s="1"/>
  <c r="EQ119" i="8"/>
  <c r="CY119" i="8"/>
  <c r="EM104" i="8"/>
  <c r="CY104" i="8"/>
  <c r="AV84" i="8"/>
  <c r="AZ80" i="9" s="1"/>
  <c r="EI84" i="8"/>
  <c r="AG84" i="8" s="1"/>
  <c r="AK80" i="9" s="1"/>
  <c r="ES83" i="8"/>
  <c r="CY83" i="8"/>
  <c r="EM63" i="8"/>
  <c r="CY63" i="8"/>
  <c r="EL199" i="8"/>
  <c r="EL140" i="8"/>
  <c r="AP156" i="8"/>
  <c r="AT152" i="9" s="1"/>
  <c r="EH156" i="8"/>
  <c r="EH184" i="8"/>
  <c r="P105" i="11"/>
  <c r="Q105" i="11"/>
  <c r="O105" i="11"/>
  <c r="Q56" i="11"/>
  <c r="O56" i="11"/>
  <c r="P56" i="11"/>
  <c r="O115" i="11"/>
  <c r="Q115" i="11"/>
  <c r="P115" i="11"/>
  <c r="AB115" i="11"/>
  <c r="AA115" i="11"/>
  <c r="CG4" i="6"/>
  <c r="BR4" i="6"/>
  <c r="P96" i="11"/>
  <c r="O96" i="11"/>
  <c r="R96" i="11" s="1"/>
  <c r="T96" i="11" s="1"/>
  <c r="V96" i="11" s="1"/>
  <c r="Q96" i="11"/>
  <c r="R14" i="11"/>
  <c r="T14" i="11" s="1"/>
  <c r="V14" i="11" s="1"/>
  <c r="C125" i="11"/>
  <c r="R77" i="11"/>
  <c r="T77" i="11" s="1"/>
  <c r="V77" i="11" s="1"/>
  <c r="AA27" i="11"/>
  <c r="Z27" i="11"/>
  <c r="AB27" i="11" s="1"/>
  <c r="AC27" i="11" s="1"/>
  <c r="R26" i="11"/>
  <c r="T26" i="11" s="1"/>
  <c r="V26" i="11" s="1"/>
  <c r="AB28" i="11"/>
  <c r="AC28" i="11" s="1"/>
  <c r="GY8" i="8"/>
  <c r="C89" i="11"/>
  <c r="C45" i="11"/>
  <c r="P5" i="4"/>
  <c r="P288" i="4"/>
  <c r="Q288" i="4" s="1"/>
  <c r="P550" i="4"/>
  <c r="Q550" i="4" s="1"/>
  <c r="P976" i="4"/>
  <c r="Q976" i="4" s="1"/>
  <c r="P278" i="4"/>
  <c r="Q278" i="4" s="1"/>
  <c r="P602" i="4"/>
  <c r="Q602" i="4" s="1"/>
  <c r="P858" i="4"/>
  <c r="Q858" i="4" s="1"/>
  <c r="P295" i="4"/>
  <c r="Q295" i="4" s="1"/>
  <c r="P503" i="4"/>
  <c r="Q503" i="4" s="1"/>
  <c r="P581" i="4"/>
  <c r="Q581" i="4" s="1"/>
  <c r="P289" i="4"/>
  <c r="Q289" i="4" s="1"/>
  <c r="P733" i="4"/>
  <c r="Q733" i="4" s="1"/>
  <c r="P697" i="4"/>
  <c r="Q697" i="4" s="1"/>
  <c r="P529" i="4"/>
  <c r="Q529" i="4" s="1"/>
  <c r="P934" i="4"/>
  <c r="Q934" i="4" s="1"/>
  <c r="P456" i="4"/>
  <c r="Q456" i="4" s="1"/>
  <c r="P959" i="4"/>
  <c r="Q959" i="4" s="1"/>
  <c r="P905" i="4"/>
  <c r="Q905" i="4" s="1"/>
  <c r="P787" i="4"/>
  <c r="Q787" i="4" s="1"/>
  <c r="P426" i="4"/>
  <c r="Q426" i="4" s="1"/>
  <c r="P702" i="4"/>
  <c r="Q702" i="4" s="1"/>
  <c r="P445" i="4"/>
  <c r="Q445" i="4" s="1"/>
  <c r="P47" i="4"/>
  <c r="P580" i="4"/>
  <c r="Q580" i="4" s="1"/>
  <c r="P139" i="4"/>
  <c r="P546" i="4"/>
  <c r="Q546" i="4" s="1"/>
  <c r="P802" i="4"/>
  <c r="Q802" i="4" s="1"/>
  <c r="P361" i="4"/>
  <c r="Q361" i="4" s="1"/>
  <c r="P812" i="4"/>
  <c r="Q812" i="4" s="1"/>
  <c r="P640" i="4"/>
  <c r="Q640" i="4" s="1"/>
  <c r="P234" i="4"/>
  <c r="Q234" i="4" s="1"/>
  <c r="P240" i="4"/>
  <c r="Q240" i="4" s="1"/>
  <c r="P279" i="4"/>
  <c r="Q279" i="4" s="1"/>
  <c r="P95" i="4"/>
  <c r="P193" i="4"/>
  <c r="Q193" i="4" s="1"/>
  <c r="P145" i="4"/>
  <c r="P140" i="4"/>
  <c r="P434" i="4"/>
  <c r="Q434" i="4" s="1"/>
  <c r="P326" i="4"/>
  <c r="Q326" i="4" s="1"/>
  <c r="P749" i="4"/>
  <c r="Q749" i="4" s="1"/>
  <c r="P725" i="4"/>
  <c r="Q725" i="4" s="1"/>
  <c r="P551" i="4"/>
  <c r="Q551" i="4" s="1"/>
  <c r="P604" i="4"/>
  <c r="Q604" i="4" s="1"/>
  <c r="P855" i="4"/>
  <c r="Q855" i="4" s="1"/>
  <c r="P416" i="4"/>
  <c r="Q416" i="4" s="1"/>
  <c r="P482" i="4"/>
  <c r="Q482" i="4" s="1"/>
  <c r="P331" i="4"/>
  <c r="Q331" i="4" s="1"/>
  <c r="P43" i="4"/>
  <c r="P675" i="4"/>
  <c r="Q675" i="4" s="1"/>
  <c r="P521" i="4"/>
  <c r="Q521" i="4" s="1"/>
  <c r="P625" i="4"/>
  <c r="Q625" i="4" s="1"/>
  <c r="P757" i="4"/>
  <c r="Q757" i="4" s="1"/>
  <c r="P775" i="4"/>
  <c r="Q775" i="4" s="1"/>
  <c r="P435" i="4"/>
  <c r="Q435" i="4" s="1"/>
  <c r="P358" i="4"/>
  <c r="Q358" i="4" s="1"/>
  <c r="P141" i="4"/>
  <c r="P216" i="4"/>
  <c r="Q216" i="4" s="1"/>
  <c r="P127" i="4"/>
  <c r="P744" i="4"/>
  <c r="Q744" i="4" s="1"/>
  <c r="P34" i="4"/>
  <c r="P117" i="4"/>
  <c r="P394" i="4"/>
  <c r="Q394" i="4" s="1"/>
  <c r="P398" i="4"/>
  <c r="Q398" i="4" s="1"/>
  <c r="P33" i="4"/>
  <c r="P442" i="4"/>
  <c r="Q442" i="4" s="1"/>
  <c r="P714" i="4"/>
  <c r="Q714" i="4" s="1"/>
  <c r="P449" i="4"/>
  <c r="Q449" i="4" s="1"/>
  <c r="P30" i="4"/>
  <c r="P763" i="4"/>
  <c r="Q763" i="4" s="1"/>
  <c r="P938" i="4"/>
  <c r="Q938" i="4" s="1"/>
  <c r="P584" i="4"/>
  <c r="Q584" i="4" s="1"/>
  <c r="P181" i="4"/>
  <c r="Q181" i="4" s="1"/>
  <c r="P907" i="4"/>
  <c r="Q907" i="4" s="1"/>
  <c r="P199" i="4"/>
  <c r="Q199" i="4" s="1"/>
  <c r="P961" i="4"/>
  <c r="Q961" i="4" s="1"/>
  <c r="P668" i="4"/>
  <c r="Q668" i="4" s="1"/>
  <c r="P319" i="4"/>
  <c r="Q319" i="4" s="1"/>
  <c r="P35" i="4"/>
  <c r="P251" i="4"/>
  <c r="Q251" i="4" s="1"/>
  <c r="P590" i="4"/>
  <c r="Q590" i="4" s="1"/>
  <c r="P846" i="4"/>
  <c r="Q846" i="4" s="1"/>
  <c r="P290" i="4"/>
  <c r="Q290" i="4" s="1"/>
  <c r="P470" i="4"/>
  <c r="Q470" i="4" s="1"/>
  <c r="P721" i="4"/>
  <c r="Q721" i="4" s="1"/>
  <c r="P495" i="4"/>
  <c r="Q495" i="4" s="1"/>
  <c r="P754" i="4"/>
  <c r="Q754" i="4" s="1"/>
  <c r="P409" i="4"/>
  <c r="Q409" i="4" s="1"/>
  <c r="P143" i="4"/>
  <c r="P793" i="4"/>
  <c r="Q793" i="4" s="1"/>
  <c r="P133" i="4"/>
  <c r="P194" i="4"/>
  <c r="Q194" i="4" s="1"/>
  <c r="P342" i="4"/>
  <c r="Q342" i="4" s="1"/>
  <c r="P598" i="4"/>
  <c r="Q598" i="4" s="1"/>
  <c r="P82" i="4"/>
  <c r="P316" i="4"/>
  <c r="Q316" i="4" s="1"/>
  <c r="P54" i="4"/>
  <c r="P1004" i="4"/>
  <c r="Q1004" i="4" s="1"/>
  <c r="P557" i="4"/>
  <c r="Q557" i="4" s="1"/>
  <c r="P269" i="4"/>
  <c r="Q269" i="4" s="1"/>
  <c r="P919" i="4"/>
  <c r="Q919" i="4" s="1"/>
  <c r="P801" i="4"/>
  <c r="Q801" i="4" s="1"/>
  <c r="P969" i="4"/>
  <c r="Q969" i="4" s="1"/>
  <c r="P827" i="4"/>
  <c r="Q827" i="4" s="1"/>
  <c r="P543" i="4"/>
  <c r="Q543" i="4" s="1"/>
  <c r="P747" i="4"/>
  <c r="Q747" i="4" s="1"/>
  <c r="P665" i="4"/>
  <c r="Q665" i="4" s="1"/>
  <c r="P386" i="4"/>
  <c r="Q386" i="4" s="1"/>
  <c r="P781" i="4"/>
  <c r="Q781" i="4" s="1"/>
  <c r="P663" i="4"/>
  <c r="Q663" i="4" s="1"/>
  <c r="P859" i="4"/>
  <c r="Q859" i="4" s="1"/>
  <c r="P282" i="4"/>
  <c r="Q282" i="4" s="1"/>
  <c r="P617" i="4"/>
  <c r="Q617" i="4" s="1"/>
  <c r="P565" i="4"/>
  <c r="Q565" i="4" s="1"/>
  <c r="P138" i="4"/>
  <c r="P233" i="4"/>
  <c r="Q233" i="4" s="1"/>
  <c r="P501" i="4"/>
  <c r="Q501" i="4" s="1"/>
  <c r="P875" i="4"/>
  <c r="Q875" i="4" s="1"/>
  <c r="P335" i="4"/>
  <c r="Q335" i="4" s="1"/>
  <c r="P634" i="4"/>
  <c r="Q634" i="4" s="1"/>
  <c r="P890" i="4"/>
  <c r="Q890" i="4" s="1"/>
  <c r="P246" i="4"/>
  <c r="Q246" i="4" s="1"/>
  <c r="P564" i="4"/>
  <c r="Q564" i="4" s="1"/>
  <c r="P683" i="4"/>
  <c r="Q683" i="4" s="1"/>
  <c r="P375" i="4"/>
  <c r="Q375" i="4" s="1"/>
  <c r="P776" i="4"/>
  <c r="Q776" i="4" s="1"/>
  <c r="P773" i="4"/>
  <c r="Q773" i="4" s="1"/>
  <c r="P731" i="4"/>
  <c r="Q731" i="4" s="1"/>
  <c r="P624" i="4"/>
  <c r="Q624" i="4" s="1"/>
  <c r="P555" i="4"/>
  <c r="Q555" i="4" s="1"/>
  <c r="P991" i="4"/>
  <c r="Q991" i="4" s="1"/>
  <c r="P949" i="4"/>
  <c r="Q949" i="4" s="1"/>
  <c r="P486" i="4"/>
  <c r="Q486" i="4" s="1"/>
  <c r="P468" i="4"/>
  <c r="Q468" i="4" s="1"/>
  <c r="P734" i="4"/>
  <c r="Q734" i="4" s="1"/>
  <c r="P413" i="4"/>
  <c r="Q413" i="4" s="1"/>
  <c r="P241" i="4"/>
  <c r="Q241" i="4" s="1"/>
  <c r="P895" i="4"/>
  <c r="Q895" i="4" s="1"/>
  <c r="P223" i="4"/>
  <c r="Q223" i="4" s="1"/>
  <c r="P578" i="4"/>
  <c r="Q578" i="4" s="1"/>
  <c r="P834" i="4"/>
  <c r="Q834" i="4" s="1"/>
  <c r="P327" i="4"/>
  <c r="Q327" i="4" s="1"/>
  <c r="P860" i="4"/>
  <c r="Q860" i="4" s="1"/>
  <c r="P99" i="4"/>
  <c r="P437" i="4"/>
  <c r="Q437" i="4" s="1"/>
  <c r="P112" i="4"/>
  <c r="P163" i="4"/>
  <c r="Q163" i="4" s="1"/>
  <c r="P372" i="4"/>
  <c r="Q372" i="4" s="1"/>
  <c r="P661" i="4"/>
  <c r="Q661" i="4" s="1"/>
  <c r="P97" i="4"/>
  <c r="P108" i="4"/>
  <c r="P491" i="4"/>
  <c r="Q491" i="4" s="1"/>
  <c r="P403" i="4"/>
  <c r="Q403" i="4" s="1"/>
  <c r="P792" i="4"/>
  <c r="Q792" i="4" s="1"/>
  <c r="P800" i="4"/>
  <c r="Q800" i="4" s="1"/>
  <c r="P652" i="4"/>
  <c r="Q652" i="4" s="1"/>
  <c r="P804" i="4"/>
  <c r="Q804" i="4" s="1"/>
  <c r="P444" i="4"/>
  <c r="Q444" i="4" s="1"/>
  <c r="P513" i="4"/>
  <c r="Q513" i="4" s="1"/>
  <c r="P596" i="4"/>
  <c r="Q596" i="4" s="1"/>
  <c r="P512" i="4"/>
  <c r="Q512" i="4" s="1"/>
  <c r="P245" i="4"/>
  <c r="Q245" i="4" s="1"/>
  <c r="P717" i="4"/>
  <c r="Q717" i="4" s="1"/>
  <c r="P577" i="4"/>
  <c r="Q577" i="4" s="1"/>
  <c r="P729" i="4"/>
  <c r="Q729" i="4" s="1"/>
  <c r="P904" i="4"/>
  <c r="Q904" i="4" s="1"/>
  <c r="P221" i="4"/>
  <c r="Q221" i="4" s="1"/>
  <c r="P931" i="4"/>
  <c r="Q931" i="4" s="1"/>
  <c r="P609" i="4"/>
  <c r="Q609" i="4" s="1"/>
  <c r="P109" i="4"/>
  <c r="P184" i="4"/>
  <c r="Q184" i="4" s="1"/>
  <c r="P816" i="4"/>
  <c r="Q816" i="4" s="1"/>
  <c r="P573" i="4"/>
  <c r="Q573" i="4" s="1"/>
  <c r="P211" i="4"/>
  <c r="Q211" i="4" s="1"/>
  <c r="P272" i="4"/>
  <c r="Q272" i="4" s="1"/>
  <c r="P742" i="4"/>
  <c r="Q742" i="4" s="1"/>
  <c r="P977" i="4"/>
  <c r="Q977" i="4" s="1"/>
  <c r="P92" i="4"/>
  <c r="P484" i="4"/>
  <c r="Q484" i="4" s="1"/>
  <c r="P746" i="4"/>
  <c r="Q746" i="4" s="1"/>
  <c r="P417" i="4"/>
  <c r="Q417" i="4" s="1"/>
  <c r="P207" i="4"/>
  <c r="Q207" i="4" s="1"/>
  <c r="P142" i="4"/>
  <c r="P981" i="4"/>
  <c r="Q981" i="4" s="1"/>
  <c r="P627" i="4"/>
  <c r="Q627" i="4" s="1"/>
  <c r="P371" i="4"/>
  <c r="Q371" i="4" s="1"/>
  <c r="P939" i="4"/>
  <c r="Q939" i="4" s="1"/>
  <c r="P567" i="4"/>
  <c r="Q567" i="4" s="1"/>
  <c r="P988" i="4"/>
  <c r="Q988" i="4" s="1"/>
  <c r="P745" i="4"/>
  <c r="Q745" i="4" s="1"/>
  <c r="P502" i="4"/>
  <c r="Q502" i="4" s="1"/>
  <c r="P719" i="4"/>
  <c r="Q719" i="4" s="1"/>
  <c r="P314" i="4"/>
  <c r="Q314" i="4" s="1"/>
  <c r="P622" i="4"/>
  <c r="Q622" i="4" s="1"/>
  <c r="P878" i="4"/>
  <c r="Q878" i="4" s="1"/>
  <c r="P239" i="4"/>
  <c r="Q239" i="4" s="1"/>
  <c r="P883" i="4"/>
  <c r="Q883" i="4" s="1"/>
  <c r="P79" i="4"/>
  <c r="P530" i="4"/>
  <c r="Q530" i="4" s="1"/>
  <c r="P786" i="4"/>
  <c r="Q786" i="4" s="1"/>
  <c r="P377" i="4"/>
  <c r="Q377" i="4" s="1"/>
  <c r="P343" i="4"/>
  <c r="Q343" i="4" s="1"/>
  <c r="P472" i="4"/>
  <c r="Q472" i="4" s="1"/>
  <c r="P436" i="4"/>
  <c r="Q436" i="4" s="1"/>
  <c r="P415" i="4"/>
  <c r="Q415" i="4" s="1"/>
  <c r="P646" i="4"/>
  <c r="Q646" i="4" s="1"/>
  <c r="P726" i="4"/>
  <c r="Q726" i="4" s="1"/>
  <c r="P146" i="4"/>
  <c r="P284" i="4"/>
  <c r="Q284" i="4" s="1"/>
  <c r="P178" i="4"/>
  <c r="Q178" i="4" s="1"/>
  <c r="P945" i="4"/>
  <c r="Q945" i="4" s="1"/>
  <c r="P600" i="4"/>
  <c r="Q600" i="4" s="1"/>
  <c r="P422" i="4"/>
  <c r="Q422" i="4" s="1"/>
  <c r="P951" i="4"/>
  <c r="Q951" i="4" s="1"/>
  <c r="P873" i="4"/>
  <c r="Q873" i="4" s="1"/>
  <c r="P382" i="4"/>
  <c r="Q382" i="4" s="1"/>
  <c r="P929" i="4"/>
  <c r="Q929" i="4" s="1"/>
  <c r="P599" i="4"/>
  <c r="Q599" i="4" s="1"/>
  <c r="P833" i="4"/>
  <c r="Q833" i="4" s="1"/>
  <c r="P767" i="4"/>
  <c r="Q767" i="4" s="1"/>
  <c r="P460" i="4"/>
  <c r="Q460" i="4" s="1"/>
  <c r="P824" i="4"/>
  <c r="Q824" i="4" s="1"/>
  <c r="P720" i="4"/>
  <c r="Q720" i="4" s="1"/>
  <c r="P914" i="4"/>
  <c r="Q914" i="4" s="1"/>
  <c r="P591" i="4"/>
  <c r="Q591" i="4" s="1"/>
  <c r="P681" i="4"/>
  <c r="Q681" i="4" s="1"/>
  <c r="P756" i="4"/>
  <c r="Q756" i="4" s="1"/>
  <c r="P678" i="4"/>
  <c r="Q678" i="4" s="1"/>
  <c r="P21" i="4"/>
  <c r="Q21" i="4" s="1"/>
  <c r="P190" i="4"/>
  <c r="Q190" i="4" s="1"/>
  <c r="P556" i="4"/>
  <c r="Q556" i="4" s="1"/>
  <c r="P378" i="4"/>
  <c r="Q378" i="4" s="1"/>
  <c r="P666" i="4"/>
  <c r="Q666" i="4" s="1"/>
  <c r="P497" i="4"/>
  <c r="Q497" i="4" s="1"/>
  <c r="P189" i="4"/>
  <c r="Q189" i="4" s="1"/>
  <c r="P620" i="4"/>
  <c r="Q620" i="4" s="1"/>
  <c r="P785" i="4"/>
  <c r="Q785" i="4" s="1"/>
  <c r="P451" i="4"/>
  <c r="Q451" i="4" s="1"/>
  <c r="P819" i="4"/>
  <c r="Q819" i="4" s="1"/>
  <c r="P836" i="4"/>
  <c r="Q836" i="4" s="1"/>
  <c r="P889" i="4"/>
  <c r="Q889" i="4" s="1"/>
  <c r="P464" i="4"/>
  <c r="Q464" i="4" s="1"/>
  <c r="P631" i="4"/>
  <c r="Q631" i="4" s="1"/>
  <c r="P171" i="4"/>
  <c r="Q171" i="4" s="1"/>
  <c r="P992" i="4"/>
  <c r="Q992" i="4" s="1"/>
  <c r="P11" i="4"/>
  <c r="P510" i="4"/>
  <c r="Q510" i="4" s="1"/>
  <c r="P766" i="4"/>
  <c r="Q766" i="4" s="1"/>
  <c r="P381" i="4"/>
  <c r="Q381" i="4" s="1"/>
  <c r="P325" i="4"/>
  <c r="Q325" i="4" s="1"/>
  <c r="P539" i="4"/>
  <c r="Q539" i="4" s="1"/>
  <c r="P293" i="4"/>
  <c r="Q293" i="4" s="1"/>
  <c r="P610" i="4"/>
  <c r="Q610" i="4" s="1"/>
  <c r="P866" i="4"/>
  <c r="Q866" i="4" s="1"/>
  <c r="P285" i="4"/>
  <c r="Q285" i="4" s="1"/>
  <c r="P962" i="4"/>
  <c r="Q962" i="4" s="1"/>
  <c r="P301" i="4"/>
  <c r="Q301" i="4" s="1"/>
  <c r="P806" i="4"/>
  <c r="Q806" i="4" s="1"/>
  <c r="P329" i="4"/>
  <c r="Q329" i="4" s="1"/>
  <c r="P455" i="4"/>
  <c r="Q455" i="4" s="1"/>
  <c r="P534" i="4"/>
  <c r="Q534" i="4" s="1"/>
  <c r="P711" i="4"/>
  <c r="Q711" i="4" s="1"/>
  <c r="P332" i="4"/>
  <c r="Q332" i="4" s="1"/>
  <c r="P28" i="4"/>
  <c r="P587" i="4"/>
  <c r="Q587" i="4" s="1"/>
  <c r="P480" i="4"/>
  <c r="Q480" i="4" s="1"/>
  <c r="P835" i="4"/>
  <c r="Q835" i="4" s="1"/>
  <c r="P857" i="4"/>
  <c r="Q857" i="4" s="1"/>
  <c r="P752" i="4"/>
  <c r="Q752" i="4" s="1"/>
  <c r="P926" i="4"/>
  <c r="Q926" i="4" s="1"/>
  <c r="P636" i="4"/>
  <c r="Q636" i="4" s="1"/>
  <c r="P571" i="4"/>
  <c r="Q571" i="4" s="1"/>
  <c r="P695" i="4"/>
  <c r="Q695" i="4" s="1"/>
  <c r="P615" i="4"/>
  <c r="Q615" i="4" s="1"/>
  <c r="P347" i="4"/>
  <c r="Q347" i="4" s="1"/>
  <c r="P760" i="4"/>
  <c r="Q760" i="4" s="1"/>
  <c r="P635" i="4"/>
  <c r="Q635" i="4" s="1"/>
  <c r="P820" i="4"/>
  <c r="Q820" i="4" s="1"/>
  <c r="P990" i="4"/>
  <c r="Q990" i="4" s="1"/>
  <c r="P932" i="4"/>
  <c r="Q932" i="4" s="1"/>
  <c r="P716" i="4"/>
  <c r="Q716" i="4" s="1"/>
  <c r="P533" i="4"/>
  <c r="Q533" i="4" s="1"/>
  <c r="P77" i="4"/>
  <c r="P152" i="4"/>
  <c r="Q152" i="4" s="1"/>
  <c r="P344" i="4"/>
  <c r="Q344" i="4" s="1"/>
  <c r="P313" i="4"/>
  <c r="Q313" i="4" s="1"/>
  <c r="P208" i="4"/>
  <c r="Q208" i="4" s="1"/>
  <c r="P96" i="4"/>
  <c r="P197" i="4"/>
  <c r="Q197" i="4" s="1"/>
  <c r="P831" i="4"/>
  <c r="Q831" i="4" s="1"/>
  <c r="P60" i="4"/>
  <c r="P522" i="4"/>
  <c r="Q522" i="4" s="1"/>
  <c r="P778" i="4"/>
  <c r="Q778" i="4" s="1"/>
  <c r="P385" i="4"/>
  <c r="Q385" i="4" s="1"/>
  <c r="P352" i="4"/>
  <c r="Q352" i="4" s="1"/>
  <c r="P368" i="4"/>
  <c r="Q368" i="4" s="1"/>
  <c r="P150" i="4"/>
  <c r="P669" i="4"/>
  <c r="Q669" i="4" s="1"/>
  <c r="P507" i="4"/>
  <c r="Q507" i="4" s="1"/>
  <c r="P971" i="4"/>
  <c r="Q971" i="4" s="1"/>
  <c r="P768" i="4"/>
  <c r="Q768" i="4" s="1"/>
  <c r="P751" i="4"/>
  <c r="Q751" i="4" s="1"/>
  <c r="P815" i="4"/>
  <c r="Q815" i="4" s="1"/>
  <c r="P608" i="4"/>
  <c r="Q608" i="4" s="1"/>
  <c r="P639" i="4"/>
  <c r="Q639" i="4" s="1"/>
  <c r="P362" i="4"/>
  <c r="Q362" i="4" s="1"/>
  <c r="P654" i="4"/>
  <c r="Q654" i="4" s="1"/>
  <c r="P493" i="4"/>
  <c r="Q493" i="4" s="1"/>
  <c r="P182" i="4"/>
  <c r="Q182" i="4" s="1"/>
  <c r="P916" i="4"/>
  <c r="Q916" i="4" s="1"/>
  <c r="P186" i="4"/>
  <c r="Q186" i="4" s="1"/>
  <c r="P562" i="4"/>
  <c r="Q562" i="4" s="1"/>
  <c r="P818" i="4"/>
  <c r="Q818" i="4" s="1"/>
  <c r="P345" i="4"/>
  <c r="Q345" i="4" s="1"/>
  <c r="P450" i="4"/>
  <c r="Q450" i="4" s="1"/>
  <c r="P560" i="4"/>
  <c r="Q560" i="4" s="1"/>
  <c r="P16" i="4"/>
  <c r="P566" i="4"/>
  <c r="Q566" i="4" s="1"/>
  <c r="P774" i="4"/>
  <c r="Q774" i="4" s="1"/>
  <c r="P854" i="4"/>
  <c r="Q854" i="4" s="1"/>
  <c r="P195" i="4"/>
  <c r="Q195" i="4" s="1"/>
  <c r="P252" i="4"/>
  <c r="Q252" i="4" s="1"/>
  <c r="P277" i="4"/>
  <c r="Q277" i="4" s="1"/>
  <c r="P647" i="4"/>
  <c r="Q647" i="4" s="1"/>
  <c r="P643" i="4"/>
  <c r="Q643" i="4" s="1"/>
  <c r="P537" i="4"/>
  <c r="Q537" i="4" s="1"/>
  <c r="P983" i="4"/>
  <c r="Q983" i="4" s="1"/>
  <c r="P925" i="4"/>
  <c r="Q925" i="4" s="1"/>
  <c r="P644" i="4"/>
  <c r="Q644" i="4" s="1"/>
  <c r="P924" i="4"/>
  <c r="Q924" i="4" s="1"/>
  <c r="P656" i="4"/>
  <c r="Q656" i="4" s="1"/>
  <c r="P899" i="4"/>
  <c r="Q899" i="4" s="1"/>
  <c r="P848" i="4"/>
  <c r="Q848" i="4" s="1"/>
  <c r="P525" i="4"/>
  <c r="Q525" i="4" s="1"/>
  <c r="P22" i="4"/>
  <c r="Q22" i="4" s="1"/>
  <c r="P777" i="4"/>
  <c r="Q777" i="4" s="1"/>
  <c r="P957" i="4"/>
  <c r="Q957" i="4" s="1"/>
  <c r="P795" i="4"/>
  <c r="Q795" i="4" s="1"/>
  <c r="P920" i="4"/>
  <c r="Q920" i="4" s="1"/>
  <c r="P528" i="4"/>
  <c r="Q528" i="4" s="1"/>
  <c r="P243" i="4"/>
  <c r="Q243" i="4" s="1"/>
  <c r="P264" i="4"/>
  <c r="Q264" i="4" s="1"/>
  <c r="P351" i="4"/>
  <c r="Q351" i="4" s="1"/>
  <c r="P192" i="4"/>
  <c r="Q192" i="4" s="1"/>
  <c r="P101" i="4"/>
  <c r="P49" i="4"/>
  <c r="P420" i="4"/>
  <c r="Q420" i="4" s="1"/>
  <c r="P698" i="4"/>
  <c r="Q698" i="4" s="1"/>
  <c r="P465" i="4"/>
  <c r="Q465" i="4" s="1"/>
  <c r="P115" i="4"/>
  <c r="P677" i="4"/>
  <c r="Q677" i="4" s="1"/>
  <c r="P863" i="4"/>
  <c r="Q863" i="4" s="1"/>
  <c r="P520" i="4"/>
  <c r="Q520" i="4" s="1"/>
  <c r="P861" i="4"/>
  <c r="Q861" i="4" s="1"/>
  <c r="P885" i="4"/>
  <c r="Q885" i="4" s="1"/>
  <c r="P980" i="4"/>
  <c r="Q980" i="4" s="1"/>
  <c r="P865" i="4"/>
  <c r="Q865" i="4" s="1"/>
  <c r="P708" i="4"/>
  <c r="Q708" i="4" s="1"/>
  <c r="P411" i="4"/>
  <c r="Q411" i="4" s="1"/>
  <c r="P700" i="4"/>
  <c r="Q700" i="4" s="1"/>
  <c r="P123" i="4"/>
  <c r="P542" i="4"/>
  <c r="Q542" i="4" s="1"/>
  <c r="P798" i="4"/>
  <c r="Q798" i="4" s="1"/>
  <c r="P349" i="4"/>
  <c r="Q349" i="4" s="1"/>
  <c r="P384" i="4"/>
  <c r="Q384" i="4" s="1"/>
  <c r="P872" i="4"/>
  <c r="Q872" i="4" s="1"/>
  <c r="P346" i="4"/>
  <c r="Q346" i="4" s="1"/>
  <c r="P642" i="4"/>
  <c r="Q642" i="4" s="1"/>
  <c r="P898" i="4"/>
  <c r="Q898" i="4" s="1"/>
  <c r="P231" i="4"/>
  <c r="Q231" i="4" s="1"/>
  <c r="P689" i="4"/>
  <c r="Q689" i="4" s="1"/>
  <c r="P160" i="4"/>
  <c r="Q160" i="4" s="1"/>
  <c r="P10" i="4"/>
  <c r="P500" i="4"/>
  <c r="Q500" i="4" s="1"/>
  <c r="P710" i="4"/>
  <c r="Q710" i="4" s="1"/>
  <c r="P662" i="4"/>
  <c r="Q662" i="4" s="1"/>
  <c r="P50" i="4"/>
  <c r="P300" i="4"/>
  <c r="Q300" i="4" s="1"/>
  <c r="P71" i="4"/>
  <c r="P918" i="4"/>
  <c r="Q918" i="4" s="1"/>
  <c r="P536" i="4"/>
  <c r="Q536" i="4" s="1"/>
  <c r="P91" i="4"/>
  <c r="P901" i="4"/>
  <c r="Q901" i="4" s="1"/>
  <c r="P839" i="4"/>
  <c r="Q839" i="4" s="1"/>
  <c r="P111" i="4"/>
  <c r="Q111" i="4" s="1"/>
  <c r="P940" i="4"/>
  <c r="Q940" i="4" s="1"/>
  <c r="P628" i="4"/>
  <c r="Q628" i="4" s="1"/>
  <c r="P796" i="4"/>
  <c r="Q796" i="4" s="1"/>
  <c r="P715" i="4"/>
  <c r="Q715" i="4" s="1"/>
  <c r="P423" i="4"/>
  <c r="Q423" i="4" s="1"/>
  <c r="P803" i="4"/>
  <c r="Q803" i="4" s="1"/>
  <c r="P692" i="4"/>
  <c r="Q692" i="4" s="1"/>
  <c r="P888" i="4"/>
  <c r="Q888" i="4" s="1"/>
  <c r="P475" i="4"/>
  <c r="Q475" i="4" s="1"/>
  <c r="P958" i="4"/>
  <c r="Q958" i="4" s="1"/>
  <c r="P336" i="4"/>
  <c r="Q336" i="4" s="1"/>
  <c r="P26" i="4"/>
  <c r="P45" i="4"/>
  <c r="P120" i="4"/>
  <c r="P915" i="4"/>
  <c r="Q915" i="4" s="1"/>
  <c r="P982" i="4"/>
  <c r="Q982" i="4" s="1"/>
  <c r="P87" i="4"/>
  <c r="P479" i="4"/>
  <c r="Q479" i="4" s="1"/>
  <c r="P74" i="4"/>
  <c r="P519" i="4"/>
  <c r="Q519" i="4" s="1"/>
  <c r="P166" i="4"/>
  <c r="Q166" i="4" s="1"/>
  <c r="P554" i="4"/>
  <c r="Q554" i="4" s="1"/>
  <c r="P810" i="4"/>
  <c r="Q810" i="4" s="1"/>
  <c r="P353" i="4"/>
  <c r="Q353" i="4" s="1"/>
  <c r="P454" i="4"/>
  <c r="Q454" i="4" s="1"/>
  <c r="P532" i="4"/>
  <c r="Q532" i="4" s="1"/>
  <c r="P226" i="4"/>
  <c r="Q226" i="4" s="1"/>
  <c r="P712" i="4"/>
  <c r="Q712" i="4" s="1"/>
  <c r="P583" i="4"/>
  <c r="Q583" i="4" s="1"/>
  <c r="P1003" i="4"/>
  <c r="Q1003" i="4" s="1"/>
  <c r="P910" i="4"/>
  <c r="Q910" i="4" s="1"/>
  <c r="P78" i="4"/>
  <c r="P869" i="4"/>
  <c r="Q869" i="4" s="1"/>
  <c r="P709" i="4"/>
  <c r="Q709" i="4" s="1"/>
  <c r="P947" i="4"/>
  <c r="Q947" i="4" s="1"/>
  <c r="P404" i="4"/>
  <c r="Q404" i="4" s="1"/>
  <c r="P686" i="4"/>
  <c r="Q686" i="4" s="1"/>
  <c r="P461" i="4"/>
  <c r="Q461" i="4" s="1"/>
  <c r="P62" i="4"/>
  <c r="P984" i="4"/>
  <c r="Q984" i="4" s="1"/>
  <c r="P262" i="4"/>
  <c r="Q262" i="4" s="1"/>
  <c r="P594" i="4"/>
  <c r="Q594" i="4" s="1"/>
  <c r="P850" i="4"/>
  <c r="Q850" i="4" s="1"/>
  <c r="P306" i="4"/>
  <c r="Q306" i="4" s="1"/>
  <c r="P867" i="4"/>
  <c r="Q867" i="4" s="1"/>
  <c r="P908" i="4"/>
  <c r="Q908" i="4" s="1"/>
  <c r="P169" i="4"/>
  <c r="Q169" i="4" s="1"/>
  <c r="P694" i="4"/>
  <c r="Q694" i="4" s="1"/>
  <c r="P902" i="4"/>
  <c r="Q902" i="4" s="1"/>
  <c r="P389" i="4"/>
  <c r="Q389" i="4" s="1"/>
  <c r="P238" i="4"/>
  <c r="Q238" i="4" s="1"/>
  <c r="P220" i="4"/>
  <c r="Q220" i="4" s="1"/>
  <c r="P348" i="4"/>
  <c r="Q348" i="4" s="1"/>
  <c r="P27" i="4"/>
  <c r="P256" i="4"/>
  <c r="Q256" i="4" s="1"/>
  <c r="P299" i="4"/>
  <c r="Q299" i="4" s="1"/>
  <c r="P370" i="4"/>
  <c r="Q370" i="4" s="1"/>
  <c r="P76" i="4"/>
  <c r="P463" i="4"/>
  <c r="Q463" i="4" s="1"/>
  <c r="P730" i="4"/>
  <c r="Q730" i="4" s="1"/>
  <c r="P433" i="4"/>
  <c r="Q433" i="4" s="1"/>
  <c r="P31" i="4"/>
  <c r="P735" i="4"/>
  <c r="Q735" i="4" s="1"/>
  <c r="P917" i="4"/>
  <c r="Q917" i="4" s="1"/>
  <c r="P563" i="4"/>
  <c r="Q563" i="4" s="1"/>
  <c r="P294" i="4"/>
  <c r="Q294" i="4" s="1"/>
  <c r="P923" i="4"/>
  <c r="Q923" i="4" s="1"/>
  <c r="P430" i="4"/>
  <c r="Q430" i="4" s="1"/>
  <c r="P809" i="4"/>
  <c r="Q809" i="4" s="1"/>
  <c r="P783" i="4"/>
  <c r="Q783" i="4" s="1"/>
  <c r="P559" i="4"/>
  <c r="Q559" i="4" s="1"/>
  <c r="P350" i="4"/>
  <c r="Q350" i="4" s="1"/>
  <c r="P214" i="4"/>
  <c r="Q214" i="4" s="1"/>
  <c r="P574" i="4"/>
  <c r="Q574" i="4" s="1"/>
  <c r="P830" i="4"/>
  <c r="Q830" i="4" s="1"/>
  <c r="P311" i="4"/>
  <c r="Q311" i="4" s="1"/>
  <c r="P440" i="4"/>
  <c r="Q440" i="4" s="1"/>
  <c r="P1001" i="4"/>
  <c r="Q1001" i="4" s="1"/>
  <c r="P388" i="4"/>
  <c r="Q388" i="4" s="1"/>
  <c r="P674" i="4"/>
  <c r="Q674" i="4" s="1"/>
  <c r="P489" i="4"/>
  <c r="Q489" i="4" s="1"/>
  <c r="P175" i="4"/>
  <c r="Q175" i="4" s="1"/>
  <c r="P997" i="4"/>
  <c r="Q997" i="4" s="1"/>
  <c r="P254" i="4"/>
  <c r="Q254" i="4" s="1"/>
  <c r="P149" i="4"/>
  <c r="P630" i="4"/>
  <c r="Q630" i="4" s="1"/>
  <c r="P838" i="4"/>
  <c r="Q838" i="4" s="1"/>
  <c r="P790" i="4"/>
  <c r="Q790" i="4" s="1"/>
  <c r="P114" i="4"/>
  <c r="P268" i="4"/>
  <c r="Q268" i="4" s="1"/>
  <c r="P107" i="4"/>
  <c r="Q107" i="4" s="1"/>
  <c r="P330" i="4"/>
  <c r="Q330" i="4" s="1"/>
  <c r="P579" i="4"/>
  <c r="Q579" i="4" s="1"/>
  <c r="P354" i="4"/>
  <c r="Q354" i="4" s="1"/>
  <c r="P935" i="4"/>
  <c r="Q935" i="4" s="1"/>
  <c r="P903" i="4"/>
  <c r="Q903" i="4" s="1"/>
  <c r="P540" i="4"/>
  <c r="Q540" i="4" s="1"/>
  <c r="P1009" i="4"/>
  <c r="Q1009" i="4" s="1"/>
  <c r="P684" i="4"/>
  <c r="Q684" i="4" s="1"/>
  <c r="P871" i="4"/>
  <c r="Q871" i="4" s="1"/>
  <c r="P811" i="4"/>
  <c r="Q811" i="4" s="1"/>
  <c r="P499" i="4"/>
  <c r="Q499" i="4" s="1"/>
  <c r="P845" i="4"/>
  <c r="Q845" i="4" s="1"/>
  <c r="P748" i="4"/>
  <c r="Q748" i="4" s="1"/>
  <c r="P936" i="4"/>
  <c r="Q936" i="4" s="1"/>
  <c r="P693" i="4"/>
  <c r="Q693" i="4" s="1"/>
  <c r="P1005" i="4"/>
  <c r="Q1005" i="4" s="1"/>
  <c r="P641" i="4"/>
  <c r="Q641" i="4" s="1"/>
  <c r="P90" i="4"/>
  <c r="P13" i="4"/>
  <c r="P88" i="4"/>
  <c r="P679" i="4"/>
  <c r="Q679" i="4" s="1"/>
  <c r="P753" i="4"/>
  <c r="Q753" i="4" s="1"/>
  <c r="P42" i="4"/>
  <c r="P870" i="4"/>
  <c r="Q870" i="4" s="1"/>
  <c r="P165" i="4"/>
  <c r="Q165" i="4" s="1"/>
  <c r="P407" i="4"/>
  <c r="Q407" i="4" s="1"/>
  <c r="P242" i="4"/>
  <c r="Q242" i="4" s="1"/>
  <c r="P586" i="4"/>
  <c r="Q586" i="4" s="1"/>
  <c r="P842" i="4"/>
  <c r="Q842" i="4" s="1"/>
  <c r="P317" i="4"/>
  <c r="Q317" i="4" s="1"/>
  <c r="P535" i="4"/>
  <c r="Q535" i="4" s="1"/>
  <c r="P633" i="4"/>
  <c r="Q633" i="4" s="1"/>
  <c r="P338" i="4"/>
  <c r="Q338" i="4" s="1"/>
  <c r="P755" i="4"/>
  <c r="Q755" i="4" s="1"/>
  <c r="P660" i="4"/>
  <c r="Q660" i="4" s="1"/>
  <c r="P360" i="4"/>
  <c r="Q360" i="4" s="1"/>
  <c r="P996" i="4"/>
  <c r="Q996" i="4" s="1"/>
  <c r="P85" i="4"/>
  <c r="P614" i="4"/>
  <c r="Q614" i="4" s="1"/>
  <c r="P504" i="4"/>
  <c r="Q504" i="4" s="1"/>
  <c r="P44" i="4"/>
  <c r="P506" i="4"/>
  <c r="Q506" i="4" s="1"/>
  <c r="P762" i="4"/>
  <c r="Q762" i="4" s="1"/>
  <c r="P401" i="4"/>
  <c r="Q401" i="4" s="1"/>
  <c r="P131" i="4"/>
  <c r="P791" i="4"/>
  <c r="Q791" i="4" s="1"/>
  <c r="P960" i="4"/>
  <c r="Q960" i="4" s="1"/>
  <c r="P605" i="4"/>
  <c r="Q605" i="4" s="1"/>
  <c r="P438" i="4"/>
  <c r="Q438" i="4" s="1"/>
  <c r="P955" i="4"/>
  <c r="Q955" i="4" s="1"/>
  <c r="P667" i="4"/>
  <c r="Q667" i="4" s="1"/>
  <c r="P900" i="4"/>
  <c r="Q900" i="4" s="1"/>
  <c r="P843" i="4"/>
  <c r="Q843" i="4" s="1"/>
  <c r="P657" i="4"/>
  <c r="Q657" i="4" s="1"/>
  <c r="P247" i="4"/>
  <c r="Q247" i="4" s="1"/>
  <c r="P286" i="4"/>
  <c r="Q286" i="4" s="1"/>
  <c r="P606" i="4"/>
  <c r="Q606" i="4" s="1"/>
  <c r="P862" i="4"/>
  <c r="Q862" i="4" s="1"/>
  <c r="P267" i="4"/>
  <c r="Q267" i="4" s="1"/>
  <c r="P498" i="4"/>
  <c r="Q498" i="4" s="1"/>
  <c r="P380" i="4"/>
  <c r="Q380" i="4" s="1"/>
  <c r="P431" i="4"/>
  <c r="Q431" i="4" s="1"/>
  <c r="P706" i="4"/>
  <c r="Q706" i="4" s="1"/>
  <c r="P457" i="4"/>
  <c r="Q457" i="4" s="1"/>
  <c r="P51" i="4"/>
  <c r="P772" i="4"/>
  <c r="Q772" i="4" s="1"/>
  <c r="P39" i="4"/>
  <c r="P224" i="4"/>
  <c r="Q224" i="4" s="1"/>
  <c r="P758" i="4"/>
  <c r="Q758" i="4" s="1"/>
  <c r="P469" i="4"/>
  <c r="Q469" i="4" s="1"/>
  <c r="P453" i="4"/>
  <c r="Q453" i="4" s="1"/>
  <c r="P174" i="4"/>
  <c r="Q174" i="4" s="1"/>
  <c r="P236" i="4"/>
  <c r="Q236" i="4" s="1"/>
  <c r="P229" i="4"/>
  <c r="Q229" i="4" s="1"/>
  <c r="P837" i="4"/>
  <c r="Q837" i="4" s="1"/>
  <c r="P621" i="4"/>
  <c r="Q621" i="4" s="1"/>
  <c r="P487" i="4"/>
  <c r="Q487" i="4" s="1"/>
  <c r="P967" i="4"/>
  <c r="Q967" i="4" s="1"/>
  <c r="P946" i="4"/>
  <c r="Q946" i="4" s="1"/>
  <c r="P743" i="4"/>
  <c r="Q743" i="4" s="1"/>
  <c r="P799" i="4"/>
  <c r="Q799" i="4" s="1"/>
  <c r="P741" i="4"/>
  <c r="Q741" i="4" s="1"/>
  <c r="P922" i="4"/>
  <c r="Q922" i="4" s="1"/>
  <c r="P881" i="4"/>
  <c r="Q881" i="4" s="1"/>
  <c r="P547" i="4"/>
  <c r="Q547" i="4" s="1"/>
  <c r="P159" i="4"/>
  <c r="Q159" i="4" s="1"/>
  <c r="P46" i="4"/>
  <c r="P978" i="4"/>
  <c r="Q978" i="4" s="1"/>
  <c r="P868" i="4"/>
  <c r="Q868" i="4" s="1"/>
  <c r="P789" i="4"/>
  <c r="Q789" i="4" s="1"/>
  <c r="P339" i="4"/>
  <c r="Q339" i="4" s="1"/>
  <c r="P179" i="4"/>
  <c r="Q179" i="4" s="1"/>
  <c r="P312" i="4"/>
  <c r="Q312" i="4" s="1"/>
  <c r="P56" i="4"/>
  <c r="P237" i="4"/>
  <c r="Q237" i="4" s="1"/>
  <c r="P390" i="4"/>
  <c r="Q390" i="4" s="1"/>
  <c r="P128" i="4"/>
  <c r="P427" i="4"/>
  <c r="Q427" i="4" s="1"/>
  <c r="P48" i="4"/>
  <c r="P59" i="4"/>
  <c r="P307" i="4"/>
  <c r="Q307" i="4" s="1"/>
  <c r="P618" i="4"/>
  <c r="Q618" i="4" s="1"/>
  <c r="P874" i="4"/>
  <c r="Q874" i="4" s="1"/>
  <c r="P274" i="4"/>
  <c r="Q274" i="4" s="1"/>
  <c r="P592" i="4"/>
  <c r="Q592" i="4" s="1"/>
  <c r="P732" i="4"/>
  <c r="Q732" i="4" s="1"/>
  <c r="P414" i="4"/>
  <c r="Q414" i="4" s="1"/>
  <c r="P797" i="4"/>
  <c r="Q797" i="4" s="1"/>
  <c r="P736" i="4"/>
  <c r="Q736" i="4" s="1"/>
  <c r="P629" i="4"/>
  <c r="Q629" i="4" s="1"/>
  <c r="P817" i="4"/>
  <c r="Q817" i="4" s="1"/>
  <c r="P387" i="4"/>
  <c r="Q387" i="4" s="1"/>
  <c r="P943" i="4"/>
  <c r="Q943" i="4" s="1"/>
  <c r="P877" i="4"/>
  <c r="Q877" i="4" s="1"/>
  <c r="P531" i="4"/>
  <c r="Q531" i="4" s="1"/>
  <c r="P490" i="4"/>
  <c r="Q490" i="4" s="1"/>
  <c r="P750" i="4"/>
  <c r="Q750" i="4" s="1"/>
  <c r="P397" i="4"/>
  <c r="Q397" i="4" s="1"/>
  <c r="P287" i="4"/>
  <c r="Q287" i="4" s="1"/>
  <c r="P86" i="4"/>
  <c r="P367" i="4"/>
  <c r="Q367" i="4" s="1"/>
  <c r="P658" i="4"/>
  <c r="Q658" i="4" s="1"/>
  <c r="P505" i="4"/>
  <c r="Q505" i="4" s="1"/>
  <c r="P203" i="4"/>
  <c r="Q203" i="4" s="1"/>
  <c r="P912" i="4"/>
  <c r="Q912" i="4" s="1"/>
  <c r="P518" i="4"/>
  <c r="Q518" i="4" s="1"/>
  <c r="P144" i="4"/>
  <c r="P485" i="4"/>
  <c r="Q485" i="4" s="1"/>
  <c r="P253" i="4"/>
  <c r="Q253" i="4" s="1"/>
  <c r="P616" i="4"/>
  <c r="Q616" i="4" s="1"/>
  <c r="P113" i="4"/>
  <c r="Q113" i="4" s="1"/>
  <c r="P156" i="4"/>
  <c r="Q156" i="4" s="1"/>
  <c r="P462" i="4"/>
  <c r="Q462" i="4" s="1"/>
  <c r="P366" i="4"/>
  <c r="Q366" i="4" s="1"/>
  <c r="P771" i="4"/>
  <c r="Q771" i="4" s="1"/>
  <c r="P764" i="4"/>
  <c r="Q764" i="4" s="1"/>
  <c r="P494" i="4"/>
  <c r="Q494" i="4" s="1"/>
  <c r="P496" i="4"/>
  <c r="Q496" i="4" s="1"/>
  <c r="P956" i="4"/>
  <c r="Q956" i="4" s="1"/>
  <c r="P230" i="4"/>
  <c r="Q230" i="4" s="1"/>
  <c r="P392" i="4"/>
  <c r="Q392" i="4" s="1"/>
  <c r="P198" i="4"/>
  <c r="Q198" i="4" s="1"/>
  <c r="P994" i="4"/>
  <c r="Q994" i="4" s="1"/>
  <c r="P653" i="4"/>
  <c r="Q653" i="4" s="1"/>
  <c r="P478" i="4"/>
  <c r="Q478" i="4" s="1"/>
  <c r="P576" i="4"/>
  <c r="Q576" i="4" s="1"/>
  <c r="P655" i="4"/>
  <c r="Q655" i="4" s="1"/>
  <c r="P913" i="4"/>
  <c r="Q913" i="4" s="1"/>
  <c r="P672" i="4"/>
  <c r="Q672" i="4" s="1"/>
  <c r="P508" i="4"/>
  <c r="Q508" i="4" s="1"/>
  <c r="P93" i="4"/>
  <c r="P168" i="4"/>
  <c r="Q168" i="4" s="1"/>
  <c r="P619" i="4"/>
  <c r="Q619" i="4" s="1"/>
  <c r="P73" i="4"/>
  <c r="P419" i="4"/>
  <c r="Q419" i="4" s="1"/>
  <c r="P471" i="4"/>
  <c r="Q471" i="4" s="1"/>
  <c r="P132" i="4"/>
  <c r="P187" i="4"/>
  <c r="Q187" i="4" s="1"/>
  <c r="P105" i="4"/>
  <c r="P363" i="4"/>
  <c r="Q363" i="4" s="1"/>
  <c r="P701" i="4"/>
  <c r="Q701" i="4" s="1"/>
  <c r="P164" i="4"/>
  <c r="Q164" i="4" s="1"/>
  <c r="P637" i="4"/>
  <c r="Q637" i="4" s="1"/>
  <c r="P53" i="4"/>
  <c r="P373" i="4"/>
  <c r="Q373" i="4" s="1"/>
  <c r="P266" i="4"/>
  <c r="Q266" i="4" s="1"/>
  <c r="P110" i="4"/>
  <c r="Q110" i="4" s="1"/>
  <c r="P538" i="4"/>
  <c r="Q538" i="4" s="1"/>
  <c r="P794" i="4"/>
  <c r="Q794" i="4" s="1"/>
  <c r="P369" i="4"/>
  <c r="Q369" i="4" s="1"/>
  <c r="P291" i="4"/>
  <c r="Q291" i="4" s="1"/>
  <c r="P257" i="4"/>
  <c r="Q257" i="4" s="1"/>
  <c r="P1002" i="4"/>
  <c r="Q1002" i="4" s="1"/>
  <c r="P648" i="4"/>
  <c r="Q648" i="4" s="1"/>
  <c r="P545" i="4"/>
  <c r="Q545" i="4" s="1"/>
  <c r="P987" i="4"/>
  <c r="Q987" i="4" s="1"/>
  <c r="P852" i="4"/>
  <c r="Q852" i="4" s="1"/>
  <c r="P548" i="4"/>
  <c r="Q548" i="4" s="1"/>
  <c r="P891" i="4"/>
  <c r="Q891" i="4" s="1"/>
  <c r="P759" i="4"/>
  <c r="Q759" i="4" s="1"/>
  <c r="P884" i="4"/>
  <c r="Q884" i="4" s="1"/>
  <c r="P340" i="4"/>
  <c r="Q340" i="4" s="1"/>
  <c r="P638" i="4"/>
  <c r="Q638" i="4" s="1"/>
  <c r="P894" i="4"/>
  <c r="Q894" i="4" s="1"/>
  <c r="P210" i="4"/>
  <c r="Q210" i="4" s="1"/>
  <c r="P724" i="4"/>
  <c r="Q724" i="4" s="1"/>
  <c r="P2" i="4"/>
  <c r="P474" i="4"/>
  <c r="Q474" i="4" s="1"/>
  <c r="P738" i="4"/>
  <c r="Q738" i="4" s="1"/>
  <c r="P425" i="4"/>
  <c r="Q425" i="4" s="1"/>
  <c r="P70" i="4"/>
  <c r="P219" i="4"/>
  <c r="Q219" i="4" s="1"/>
  <c r="P38" i="4"/>
  <c r="P151" i="4"/>
  <c r="P886" i="4"/>
  <c r="Q886" i="4" s="1"/>
  <c r="P341" i="4"/>
  <c r="Q341" i="4" s="1"/>
  <c r="P322" i="4"/>
  <c r="Q322" i="4" s="1"/>
  <c r="P217" i="4"/>
  <c r="Q217" i="4" s="1"/>
  <c r="P204" i="4"/>
  <c r="Q204" i="4" s="1"/>
  <c r="P315" i="4"/>
  <c r="Q315" i="4" s="1"/>
  <c r="P396" i="4"/>
  <c r="Q396" i="4" s="1"/>
  <c r="P664" i="4"/>
  <c r="Q664" i="4" s="1"/>
  <c r="P575" i="4"/>
  <c r="Q575" i="4" s="1"/>
  <c r="P999" i="4"/>
  <c r="Q999" i="4" s="1"/>
  <c r="P989" i="4"/>
  <c r="Q989" i="4" s="1"/>
  <c r="P897" i="4"/>
  <c r="Q897" i="4" s="1"/>
  <c r="P298" i="4"/>
  <c r="Q298" i="4" s="1"/>
  <c r="P6" i="4"/>
  <c r="P965" i="4"/>
  <c r="Q965" i="4" s="1"/>
  <c r="P930" i="4"/>
  <c r="Q930" i="4" s="1"/>
  <c r="P589" i="4"/>
  <c r="Q589" i="4" s="1"/>
  <c r="P323" i="4"/>
  <c r="Q323" i="4" s="1"/>
  <c r="P359" i="4"/>
  <c r="Q359" i="4" s="1"/>
  <c r="P170" i="4"/>
  <c r="Q170" i="4" s="1"/>
  <c r="P964" i="4"/>
  <c r="Q964" i="4" s="1"/>
  <c r="P281" i="4"/>
  <c r="Q281" i="4" s="1"/>
  <c r="P765" i="4"/>
  <c r="Q765" i="4" s="1"/>
  <c r="P222" i="4"/>
  <c r="Q222" i="4" s="1"/>
  <c r="P280" i="4"/>
  <c r="Q280" i="4" s="1"/>
  <c r="P24" i="4"/>
  <c r="P613" i="4"/>
  <c r="Q613" i="4" s="1"/>
  <c r="P395" i="4"/>
  <c r="Q395" i="4" s="1"/>
  <c r="P14" i="4"/>
  <c r="P511" i="4"/>
  <c r="Q511" i="4" s="1"/>
  <c r="P215" i="4"/>
  <c r="Q215" i="4" s="1"/>
  <c r="P129" i="4"/>
  <c r="P356" i="4"/>
  <c r="Q356" i="4" s="1"/>
  <c r="P650" i="4"/>
  <c r="Q650" i="4" s="1"/>
  <c r="P906" i="4"/>
  <c r="Q906" i="4" s="1"/>
  <c r="P218" i="4"/>
  <c r="Q218" i="4" s="1"/>
  <c r="P649" i="4"/>
  <c r="Q649" i="4" s="1"/>
  <c r="P825" i="4"/>
  <c r="Q825" i="4" s="1"/>
  <c r="P488" i="4"/>
  <c r="Q488" i="4" s="1"/>
  <c r="P840" i="4"/>
  <c r="Q840" i="4" s="1"/>
  <c r="P807" i="4"/>
  <c r="Q807" i="4" s="1"/>
  <c r="P823" i="4"/>
  <c r="Q823" i="4" s="1"/>
  <c r="P847" i="4"/>
  <c r="Q847" i="4" s="1"/>
  <c r="P517" i="4"/>
  <c r="Q517" i="4" s="1"/>
  <c r="P975" i="4"/>
  <c r="Q975" i="4" s="1"/>
  <c r="P928" i="4"/>
  <c r="Q928" i="4" s="1"/>
  <c r="P67" i="4"/>
  <c r="P526" i="4"/>
  <c r="Q526" i="4" s="1"/>
  <c r="P782" i="4"/>
  <c r="Q782" i="4" s="1"/>
  <c r="P365" i="4"/>
  <c r="Q365" i="4" s="1"/>
  <c r="P355" i="4"/>
  <c r="Q355" i="4" s="1"/>
  <c r="P974" i="4"/>
  <c r="Q974" i="4" s="1"/>
  <c r="P410" i="4"/>
  <c r="Q410" i="4" s="1"/>
  <c r="P690" i="4"/>
  <c r="Q690" i="4" s="1"/>
  <c r="P473" i="4"/>
  <c r="Q473" i="4" s="1"/>
  <c r="P135" i="4"/>
  <c r="P569" i="4"/>
  <c r="Q569" i="4" s="1"/>
  <c r="P582" i="4"/>
  <c r="Q582" i="4" s="1"/>
  <c r="P304" i="4"/>
  <c r="Q304" i="4" s="1"/>
  <c r="P357" i="4"/>
  <c r="Q357" i="4" s="1"/>
  <c r="P271" i="4"/>
  <c r="Q271" i="4" s="1"/>
  <c r="P418" i="4"/>
  <c r="Q418" i="4" s="1"/>
  <c r="P65" i="4"/>
  <c r="P124" i="4"/>
  <c r="P263" i="4"/>
  <c r="Q263" i="4" s="1"/>
  <c r="P443" i="4"/>
  <c r="Q443" i="4" s="1"/>
  <c r="P813" i="4"/>
  <c r="Q813" i="4" s="1"/>
  <c r="P32" i="4"/>
  <c r="Q32" i="4" s="1"/>
  <c r="P64" i="4"/>
  <c r="P780" i="4"/>
  <c r="Q780" i="4" s="1"/>
  <c r="P205" i="4"/>
  <c r="Q205" i="4" s="1"/>
  <c r="P570" i="4"/>
  <c r="Q570" i="4" s="1"/>
  <c r="P826" i="4"/>
  <c r="Q826" i="4" s="1"/>
  <c r="P337" i="4"/>
  <c r="Q337" i="4" s="1"/>
  <c r="P402" i="4"/>
  <c r="Q402" i="4" s="1"/>
  <c r="P459" i="4"/>
  <c r="Q459" i="4" s="1"/>
  <c r="P155" i="4"/>
  <c r="Q155" i="4" s="1"/>
  <c r="P691" i="4"/>
  <c r="Q691" i="4" s="1"/>
  <c r="P623" i="4"/>
  <c r="Q623" i="4" s="1"/>
  <c r="P118" i="4"/>
  <c r="P953" i="4"/>
  <c r="Q953" i="4" s="1"/>
  <c r="P318" i="4"/>
  <c r="Q318" i="4" s="1"/>
  <c r="P927" i="4"/>
  <c r="Q927" i="4" s="1"/>
  <c r="P844" i="4"/>
  <c r="Q844" i="4" s="1"/>
  <c r="P603" i="4"/>
  <c r="Q603" i="4" s="1"/>
  <c r="P383" i="4"/>
  <c r="Q383" i="4" s="1"/>
  <c r="P670" i="4"/>
  <c r="Q670" i="4" s="1"/>
  <c r="P477" i="4"/>
  <c r="Q477" i="4" s="1"/>
  <c r="P147" i="4"/>
  <c r="P516" i="4"/>
  <c r="Q516" i="4" s="1"/>
  <c r="P23" i="4"/>
  <c r="Q23" i="4" s="1"/>
  <c r="P514" i="4"/>
  <c r="Q514" i="4" s="1"/>
  <c r="P770" i="4"/>
  <c r="Q770" i="4" s="1"/>
  <c r="P393" i="4"/>
  <c r="Q393" i="4" s="1"/>
  <c r="P887" i="4"/>
  <c r="Q887" i="4" s="1"/>
  <c r="P896" i="4"/>
  <c r="Q896" i="4" s="1"/>
  <c r="P80" i="4"/>
  <c r="P37" i="4"/>
  <c r="P421" i="4"/>
  <c r="Q421" i="4" s="1"/>
  <c r="P126" i="4"/>
  <c r="P83" i="4"/>
  <c r="P259" i="4"/>
  <c r="Q259" i="4" s="1"/>
  <c r="P172" i="4"/>
  <c r="Q172" i="4" s="1"/>
  <c r="P376" i="4"/>
  <c r="Q376" i="4" s="1"/>
  <c r="P209" i="4"/>
  <c r="Q209" i="4" s="1"/>
  <c r="P707" i="4"/>
  <c r="Q707" i="4" s="1"/>
  <c r="P651" i="4"/>
  <c r="Q651" i="4" s="1"/>
  <c r="P400" i="4"/>
  <c r="Q400" i="4" s="1"/>
  <c r="P310" i="4"/>
  <c r="Q310" i="4" s="1"/>
  <c r="P985" i="4"/>
  <c r="Q985" i="4" s="1"/>
  <c r="P309" i="4"/>
  <c r="Q309" i="4" s="1"/>
  <c r="P283" i="4"/>
  <c r="Q283" i="4" s="1"/>
  <c r="P1008" i="4"/>
  <c r="Q1008" i="4" s="1"/>
  <c r="P973" i="4"/>
  <c r="Q973" i="4" s="1"/>
  <c r="P632" i="4"/>
  <c r="Q632" i="4" s="1"/>
  <c r="P428" i="4"/>
  <c r="Q428" i="4" s="1"/>
  <c r="P524" i="4"/>
  <c r="Q524" i="4" s="1"/>
  <c r="P553" i="4"/>
  <c r="Q553" i="4" s="1"/>
  <c r="P103" i="4"/>
  <c r="P682" i="4"/>
  <c r="Q682" i="4" s="1"/>
  <c r="P937" i="4"/>
  <c r="Q937" i="4" s="1"/>
  <c r="P671" i="4"/>
  <c r="Q671" i="4" s="1"/>
  <c r="P191" i="4"/>
  <c r="Q191" i="4" s="1"/>
  <c r="P882" i="4"/>
  <c r="Q882" i="4" s="1"/>
  <c r="P320" i="4"/>
  <c r="Q320" i="4" s="1"/>
  <c r="P161" i="4"/>
  <c r="Q161" i="4" s="1"/>
  <c r="P685" i="4"/>
  <c r="Q685" i="4" s="1"/>
  <c r="P303" i="4"/>
  <c r="Q303" i="4" s="1"/>
  <c r="P942" i="4"/>
  <c r="Q942" i="4" s="1"/>
  <c r="P769" i="4"/>
  <c r="Q769" i="4" s="1"/>
  <c r="P952" i="4"/>
  <c r="Q952" i="4" s="1"/>
  <c r="P379" i="4"/>
  <c r="Q379" i="4" s="1"/>
  <c r="P408" i="4"/>
  <c r="Q408" i="4" s="1"/>
  <c r="P954" i="4"/>
  <c r="Q954" i="4" s="1"/>
  <c r="P201" i="4"/>
  <c r="Q201" i="4" s="1"/>
  <c r="P200" i="4"/>
  <c r="Q200" i="4" s="1"/>
  <c r="P527" i="4"/>
  <c r="Q527" i="4" s="1"/>
  <c r="P276" i="4"/>
  <c r="Q276" i="4" s="1"/>
  <c r="P893" i="4"/>
  <c r="Q893" i="4" s="1"/>
  <c r="P57" i="4"/>
  <c r="P699" i="4"/>
  <c r="Q699" i="4" s="1"/>
  <c r="P185" i="4"/>
  <c r="Q185" i="4" s="1"/>
  <c r="P202" i="4"/>
  <c r="Q202" i="4" s="1"/>
  <c r="P273" i="4"/>
  <c r="Q273" i="4" s="1"/>
  <c r="P481" i="4"/>
  <c r="Q481" i="4" s="1"/>
  <c r="P687" i="4"/>
  <c r="Q687" i="4" s="1"/>
  <c r="P177" i="4"/>
  <c r="Q177" i="4" s="1"/>
  <c r="P412" i="4"/>
  <c r="Q412" i="4" s="1"/>
  <c r="P441" i="4"/>
  <c r="Q441" i="4" s="1"/>
  <c r="P176" i="4"/>
  <c r="Q176" i="4" s="1"/>
  <c r="P17" i="4"/>
  <c r="P728" i="4"/>
  <c r="Q728" i="4" s="1"/>
  <c r="P601" i="4"/>
  <c r="Q601" i="4" s="1"/>
  <c r="P673" i="4"/>
  <c r="Q673" i="4" s="1"/>
  <c r="P544" i="4"/>
  <c r="Q544" i="4" s="1"/>
  <c r="P173" i="4"/>
  <c r="Q173" i="4" s="1"/>
  <c r="P549" i="4"/>
  <c r="Q549" i="4" s="1"/>
  <c r="P841" i="4"/>
  <c r="Q841" i="4" s="1"/>
  <c r="P995" i="4"/>
  <c r="Q995" i="4" s="1"/>
  <c r="P157" i="4"/>
  <c r="Q157" i="4" s="1"/>
  <c r="P136" i="4"/>
  <c r="P659" i="4"/>
  <c r="Q659" i="4" s="1"/>
  <c r="P212" i="4"/>
  <c r="Q212" i="4" s="1"/>
  <c r="P761" i="4"/>
  <c r="Q761" i="4" s="1"/>
  <c r="P324" i="4"/>
  <c r="Q324" i="4" s="1"/>
  <c r="P808" i="4"/>
  <c r="Q808" i="4" s="1"/>
  <c r="P270" i="4"/>
  <c r="Q270" i="4" s="1"/>
  <c r="P476" i="4"/>
  <c r="Q476" i="4" s="1"/>
  <c r="P154" i="4"/>
  <c r="Q154" i="4" s="1"/>
  <c r="P158" i="4"/>
  <c r="Q158" i="4" s="1"/>
  <c r="P213" i="4"/>
  <c r="Q213" i="4" s="1"/>
  <c r="P447" i="4"/>
  <c r="Q447" i="4" s="1"/>
  <c r="P740" i="4"/>
  <c r="Q740" i="4" s="1"/>
  <c r="P261" i="4"/>
  <c r="Q261" i="4" s="1"/>
  <c r="P822" i="4"/>
  <c r="Q822" i="4" s="1"/>
  <c r="P188" i="4"/>
  <c r="Q188" i="4" s="1"/>
  <c r="P856" i="4"/>
  <c r="Q856" i="4" s="1"/>
  <c r="P703" i="4"/>
  <c r="Q703" i="4" s="1"/>
  <c r="P374" i="4"/>
  <c r="Q374" i="4" s="1"/>
  <c r="P645" i="4"/>
  <c r="Q645" i="4" s="1"/>
  <c r="P302" i="4"/>
  <c r="Q302" i="4" s="1"/>
  <c r="P998" i="4"/>
  <c r="Q998" i="4" s="1"/>
  <c r="P106" i="4"/>
  <c r="P705" i="4"/>
  <c r="Q705" i="4" s="1"/>
  <c r="P593" i="4"/>
  <c r="Q593" i="4" s="1"/>
  <c r="P558" i="4"/>
  <c r="Q558" i="4" s="1"/>
  <c r="P941" i="4"/>
  <c r="Q941" i="4" s="1"/>
  <c r="P7" i="4"/>
  <c r="P167" i="4"/>
  <c r="Q167" i="4" s="1"/>
  <c r="P12" i="4"/>
  <c r="P612" i="4"/>
  <c r="Q612" i="4" s="1"/>
  <c r="P968" i="4"/>
  <c r="Q968" i="4" s="1"/>
  <c r="P597" i="4"/>
  <c r="Q597" i="4" s="1"/>
  <c r="P944" i="4"/>
  <c r="Q944" i="4" s="1"/>
  <c r="P568" i="4"/>
  <c r="Q568" i="4" s="1"/>
  <c r="P235" i="4"/>
  <c r="Q235" i="4" s="1"/>
  <c r="P921" i="4"/>
  <c r="Q921" i="4" s="1"/>
  <c r="P851" i="4"/>
  <c r="Q851" i="4" s="1"/>
  <c r="P61" i="4"/>
  <c r="P72" i="4"/>
  <c r="P737" i="4"/>
  <c r="Q737" i="4" s="1"/>
  <c r="P84" i="4"/>
  <c r="Q84" i="4" s="1"/>
  <c r="P509" i="4"/>
  <c r="Q509" i="4" s="1"/>
  <c r="P196" i="4"/>
  <c r="Q196" i="4" s="1"/>
  <c r="P979" i="4"/>
  <c r="Q979" i="4" s="1"/>
  <c r="P308" i="4"/>
  <c r="Q308" i="4" s="1"/>
  <c r="P853" i="4"/>
  <c r="Q853" i="4" s="1"/>
  <c r="P69" i="4"/>
  <c r="P892" i="4"/>
  <c r="Q892" i="4" s="1"/>
  <c r="P911" i="4"/>
  <c r="Q911" i="4" s="1"/>
  <c r="P718" i="4"/>
  <c r="Q718" i="4" s="1"/>
  <c r="P321" i="4"/>
  <c r="Q321" i="4" s="1"/>
  <c r="P467" i="4"/>
  <c r="Q467" i="4" s="1"/>
  <c r="P405" i="4"/>
  <c r="Q405" i="4" s="1"/>
  <c r="P406" i="4"/>
  <c r="Q406" i="4" s="1"/>
  <c r="P688" i="4"/>
  <c r="Q688" i="4" s="1"/>
  <c r="P1010" i="4"/>
  <c r="Q1010" i="4" s="1"/>
  <c r="P55" i="4"/>
  <c r="P986" i="4"/>
  <c r="Q986" i="4" s="1"/>
  <c r="P611" i="4"/>
  <c r="Q611" i="4" s="1"/>
  <c r="P446" i="4"/>
  <c r="Q446" i="4" s="1"/>
  <c r="P1006" i="4"/>
  <c r="Q1006" i="4" s="1"/>
  <c r="P680" i="4"/>
  <c r="Q680" i="4" s="1"/>
  <c r="P29" i="4"/>
  <c r="P40" i="4"/>
  <c r="P130" i="4"/>
  <c r="P20" i="4"/>
  <c r="P727" i="4"/>
  <c r="Q727" i="4" s="1"/>
  <c r="P68" i="4"/>
  <c r="P492" i="4"/>
  <c r="Q492" i="4" s="1"/>
  <c r="P244" i="4"/>
  <c r="Q244" i="4" s="1"/>
  <c r="P258" i="4"/>
  <c r="Q258" i="4" s="1"/>
  <c r="P25" i="4"/>
  <c r="P15" i="4"/>
  <c r="P595" i="4"/>
  <c r="Q595" i="4" s="1"/>
  <c r="P483" i="4"/>
  <c r="Q483" i="4" s="1"/>
  <c r="P541" i="4"/>
  <c r="Q541" i="4" s="1"/>
  <c r="P1007" i="4"/>
  <c r="Q1007" i="4" s="1"/>
  <c r="P814" i="4"/>
  <c r="Q814" i="4" s="1"/>
  <c r="P452" i="4"/>
  <c r="Q452" i="4" s="1"/>
  <c r="P963" i="4"/>
  <c r="Q963" i="4" s="1"/>
  <c r="P458" i="4"/>
  <c r="Q458" i="4" s="1"/>
  <c r="P788" i="4"/>
  <c r="Q788" i="4" s="1"/>
  <c r="P828" i="4"/>
  <c r="Q828" i="4" s="1"/>
  <c r="P704" i="4"/>
  <c r="Q704" i="4" s="1"/>
  <c r="P364" i="4"/>
  <c r="Q364" i="4" s="1"/>
  <c r="P424" i="4"/>
  <c r="Q424" i="4" s="1"/>
  <c r="P696" i="4"/>
  <c r="Q696" i="4" s="1"/>
  <c r="P676" i="4"/>
  <c r="Q676" i="4" s="1"/>
  <c r="P572" i="4"/>
  <c r="Q572" i="4" s="1"/>
  <c r="P265" i="4"/>
  <c r="Q265" i="4" s="1"/>
  <c r="P81" i="4"/>
  <c r="P119" i="4"/>
  <c r="P805" i="4"/>
  <c r="Q805" i="4" s="1"/>
  <c r="P429" i="4"/>
  <c r="Q429" i="4" s="1"/>
  <c r="P626" i="4"/>
  <c r="Q626" i="4" s="1"/>
  <c r="P950" i="4"/>
  <c r="Q950" i="4" s="1"/>
  <c r="P225" i="4"/>
  <c r="Q225" i="4" s="1"/>
  <c r="P275" i="4"/>
  <c r="Q275" i="4" s="1"/>
  <c r="P880" i="4"/>
  <c r="Q880" i="4" s="1"/>
  <c r="P876" i="4"/>
  <c r="Q876" i="4" s="1"/>
  <c r="P248" i="4"/>
  <c r="Q248" i="4" s="1"/>
  <c r="P399" i="4"/>
  <c r="Q399" i="4" s="1"/>
  <c r="P864" i="4"/>
  <c r="Q864" i="4" s="1"/>
  <c r="P970" i="4"/>
  <c r="Q970" i="4" s="1"/>
  <c r="P333" i="4"/>
  <c r="Q333" i="4" s="1"/>
  <c r="P722" i="4"/>
  <c r="Q722" i="4" s="1"/>
  <c r="P305" i="4"/>
  <c r="Q305" i="4" s="1"/>
  <c r="P18" i="4"/>
  <c r="P515" i="4"/>
  <c r="Q515" i="4" s="1"/>
  <c r="P63" i="4"/>
  <c r="P832" i="4"/>
  <c r="Q832" i="4" s="1"/>
  <c r="P713" i="4"/>
  <c r="Q713" i="4" s="1"/>
  <c r="P909" i="4"/>
  <c r="Q909" i="4" s="1"/>
  <c r="P250" i="4"/>
  <c r="Q250" i="4" s="1"/>
  <c r="P1000" i="4"/>
  <c r="Q1000" i="4" s="1"/>
  <c r="P588" i="4"/>
  <c r="Q588" i="4" s="1"/>
  <c r="P122" i="4"/>
  <c r="P232" i="4"/>
  <c r="Q232" i="4" s="1"/>
  <c r="P933" i="4"/>
  <c r="Q933" i="4" s="1"/>
  <c r="P948" i="4"/>
  <c r="Q948" i="4" s="1"/>
  <c r="P104" i="4"/>
  <c r="P297" i="4"/>
  <c r="Q297" i="4" s="1"/>
  <c r="P4" i="4"/>
  <c r="P180" i="4"/>
  <c r="Q180" i="4" s="1"/>
  <c r="P98" i="4"/>
  <c r="P94" i="4"/>
  <c r="P879" i="4"/>
  <c r="Q879" i="4" s="1"/>
  <c r="P523" i="4"/>
  <c r="Q523" i="4" s="1"/>
  <c r="P8" i="4"/>
  <c r="P183" i="4"/>
  <c r="Q183" i="4" s="1"/>
  <c r="P334" i="4"/>
  <c r="Q334" i="4" s="1"/>
  <c r="P116" i="4"/>
  <c r="P206" i="4"/>
  <c r="Q206" i="4" s="1"/>
  <c r="P255" i="4"/>
  <c r="Q255" i="4" s="1"/>
  <c r="P125" i="4"/>
  <c r="P849" i="4"/>
  <c r="Q849" i="4" s="1"/>
  <c r="P19" i="4"/>
  <c r="P552" i="4"/>
  <c r="Q552" i="4" s="1"/>
  <c r="P448" i="4"/>
  <c r="Q448" i="4" s="1"/>
  <c r="P52" i="4"/>
  <c r="P153" i="4"/>
  <c r="Q153" i="4" s="1"/>
  <c r="P391" i="4"/>
  <c r="Q391" i="4" s="1"/>
  <c r="P137" i="4"/>
  <c r="P466" i="4"/>
  <c r="Q466" i="4" s="1"/>
  <c r="P102" i="4"/>
  <c r="P75" i="4"/>
  <c r="P972" i="4"/>
  <c r="Q972" i="4" s="1"/>
  <c r="P432" i="4"/>
  <c r="Q432" i="4" s="1"/>
  <c r="P585" i="4"/>
  <c r="Q585" i="4" s="1"/>
  <c r="P89" i="4"/>
  <c r="P439" i="4"/>
  <c r="Q439" i="4" s="1"/>
  <c r="P784" i="4"/>
  <c r="Q784" i="4" s="1"/>
  <c r="P561" i="4"/>
  <c r="Q561" i="4" s="1"/>
  <c r="P58" i="4"/>
  <c r="P227" i="4"/>
  <c r="Q227" i="4" s="1"/>
  <c r="P162" i="4"/>
  <c r="Q162" i="4" s="1"/>
  <c r="P3" i="4"/>
  <c r="P723" i="4"/>
  <c r="Q723" i="4" s="1"/>
  <c r="P292" i="4"/>
  <c r="Q292" i="4" s="1"/>
  <c r="P966" i="4"/>
  <c r="Q966" i="4" s="1"/>
  <c r="P228" i="4"/>
  <c r="Q228" i="4" s="1"/>
  <c r="P739" i="4"/>
  <c r="Q739" i="4" s="1"/>
  <c r="P607" i="4"/>
  <c r="Q607" i="4" s="1"/>
  <c r="P328" i="4"/>
  <c r="Q328" i="4" s="1"/>
  <c r="P9" i="4"/>
  <c r="P121" i="4"/>
  <c r="P66" i="4"/>
  <c r="P821" i="4"/>
  <c r="Q821" i="4" s="1"/>
  <c r="P100" i="4"/>
  <c r="P134" i="4"/>
  <c r="P993" i="4"/>
  <c r="Q993" i="4" s="1"/>
  <c r="P779" i="4"/>
  <c r="Q779" i="4" s="1"/>
  <c r="P296" i="4"/>
  <c r="Q296" i="4" s="1"/>
  <c r="P148" i="4"/>
  <c r="P260" i="4"/>
  <c r="Q260" i="4" s="1"/>
  <c r="P41" i="4"/>
  <c r="P829" i="4"/>
  <c r="Q829" i="4" s="1"/>
  <c r="P36" i="4"/>
  <c r="P249" i="4"/>
  <c r="Q249" i="4" s="1"/>
  <c r="P62" i="11"/>
  <c r="Q62" i="11"/>
  <c r="O62" i="11"/>
  <c r="R62" i="11" s="1"/>
  <c r="T62" i="11" s="1"/>
  <c r="V62" i="11" s="1"/>
  <c r="P121" i="11"/>
  <c r="O121" i="11"/>
  <c r="Q121" i="11"/>
  <c r="BY4" i="6"/>
  <c r="BP4" i="6"/>
  <c r="R134" i="11"/>
  <c r="T134" i="11" s="1"/>
  <c r="V134" i="11" s="1"/>
  <c r="X10" i="11"/>
  <c r="R10" i="11"/>
  <c r="T10" i="11" s="1"/>
  <c r="V10" i="11" s="1"/>
  <c r="P92" i="11"/>
  <c r="Q92" i="11"/>
  <c r="O92" i="11"/>
  <c r="AA96" i="11"/>
  <c r="P116" i="11"/>
  <c r="Q116" i="11"/>
  <c r="O116" i="11"/>
  <c r="R116" i="11" s="1"/>
  <c r="T116" i="11" s="1"/>
  <c r="V116" i="11" s="1"/>
  <c r="O39" i="11"/>
  <c r="P39" i="11"/>
  <c r="Q39" i="11"/>
  <c r="AB63" i="11"/>
  <c r="AC63" i="11" s="1"/>
  <c r="AA63" i="11"/>
  <c r="BQ4" i="6"/>
  <c r="BO4" i="6"/>
  <c r="X116" i="2"/>
  <c r="Y116" i="2"/>
  <c r="AC118" i="11" s="1"/>
  <c r="C123" i="11"/>
  <c r="X132" i="11"/>
  <c r="R132" i="11"/>
  <c r="T132" i="11" s="1"/>
  <c r="V132" i="11" s="1"/>
  <c r="X122" i="2"/>
  <c r="Y122" i="2"/>
  <c r="AC124" i="11" s="1"/>
  <c r="AB111" i="11"/>
  <c r="AC111" i="11" s="1"/>
  <c r="DH14" i="8"/>
  <c r="AM14" i="8"/>
  <c r="AQ10" i="9" s="1"/>
  <c r="AC108" i="11"/>
  <c r="AA18" i="11"/>
  <c r="Z18" i="11"/>
  <c r="AB18" i="11" s="1"/>
  <c r="AC18" i="11" s="1"/>
  <c r="FP77" i="8"/>
  <c r="AJ77" i="8"/>
  <c r="Q120" i="11"/>
  <c r="P120" i="11"/>
  <c r="O120" i="11"/>
  <c r="N22" i="11"/>
  <c r="N7" i="11" s="1"/>
  <c r="J7" i="11"/>
  <c r="CE4" i="6"/>
  <c r="CA4" i="6"/>
  <c r="AA135" i="11"/>
  <c r="AB135" i="11"/>
  <c r="AC135" i="11" s="1"/>
  <c r="P23" i="11"/>
  <c r="Q23" i="11"/>
  <c r="O23" i="11"/>
  <c r="R75" i="11"/>
  <c r="T75" i="11" s="1"/>
  <c r="V75" i="11" s="1"/>
  <c r="DN15" i="8"/>
  <c r="AM15" i="8"/>
  <c r="AQ11" i="9" s="1"/>
  <c r="CM4" i="6"/>
  <c r="CK4" i="6"/>
  <c r="O65" i="11"/>
  <c r="P65" i="11"/>
  <c r="Q65" i="11"/>
  <c r="Q67" i="11"/>
  <c r="O67" i="11"/>
  <c r="P67" i="11"/>
  <c r="M22" i="11"/>
  <c r="Y22" i="11"/>
  <c r="Y21" i="11"/>
  <c r="M21" i="11"/>
  <c r="I7" i="11"/>
  <c r="BW4" i="6"/>
  <c r="BV4" i="6"/>
  <c r="DK20" i="8"/>
  <c r="AM20" i="8"/>
  <c r="AQ16" i="9" s="1"/>
  <c r="X84" i="2"/>
  <c r="Y84" i="2"/>
  <c r="AC86" i="11" s="1"/>
  <c r="P70" i="11"/>
  <c r="Q70" i="11"/>
  <c r="O70" i="11"/>
  <c r="R70" i="11" s="1"/>
  <c r="T70" i="11" s="1"/>
  <c r="V70" i="11" s="1"/>
  <c r="Q19" i="11"/>
  <c r="P19" i="11"/>
  <c r="O19" i="11"/>
  <c r="CJ4" i="6"/>
  <c r="AB56" i="11"/>
  <c r="AC56" i="11" s="1"/>
  <c r="AA56" i="11"/>
  <c r="AA76" i="11"/>
  <c r="AB76" i="11"/>
  <c r="AC76" i="11" s="1"/>
  <c r="BT4" i="6"/>
  <c r="K24" i="11"/>
  <c r="L24" i="11"/>
  <c r="E7" i="11"/>
  <c r="BN4" i="6"/>
  <c r="AB137" i="11"/>
  <c r="AC137" i="11" s="1"/>
  <c r="AA137" i="11"/>
  <c r="AB67" i="11"/>
  <c r="AC67" i="11" s="1"/>
  <c r="R43" i="11"/>
  <c r="T43" i="11" s="1"/>
  <c r="V43" i="11" s="1"/>
  <c r="CB4" i="6"/>
  <c r="R104" i="11"/>
  <c r="T104" i="11" s="1"/>
  <c r="V104" i="11" s="1"/>
  <c r="R79" i="11"/>
  <c r="T79" i="11" s="1"/>
  <c r="V79" i="11" s="1"/>
  <c r="K21" i="11"/>
  <c r="R16" i="11"/>
  <c r="T16" i="11" s="1"/>
  <c r="V16" i="11" s="1"/>
  <c r="R20" i="11"/>
  <c r="T20" i="11" s="1"/>
  <c r="V20" i="11" s="1"/>
  <c r="AB94" i="11"/>
  <c r="AC94" i="11" s="1"/>
  <c r="AA94" i="11"/>
  <c r="Q53" i="11"/>
  <c r="P53" i="11"/>
  <c r="O53" i="11"/>
  <c r="R53" i="11" s="1"/>
  <c r="T53" i="11" s="1"/>
  <c r="V53" i="11" s="1"/>
  <c r="BS4" i="6"/>
  <c r="CC4" i="6"/>
  <c r="CD4" i="6"/>
  <c r="CH4" i="6"/>
  <c r="X58" i="2"/>
  <c r="Y58" i="2"/>
  <c r="AC60" i="11" s="1"/>
  <c r="W3" i="2"/>
  <c r="J1" i="2" s="1"/>
  <c r="X113" i="2"/>
  <c r="Y113" i="2"/>
  <c r="P60" i="11"/>
  <c r="O60" i="11"/>
  <c r="Q60" i="11"/>
  <c r="Z133" i="11"/>
  <c r="AB133" i="11" s="1"/>
  <c r="AC133" i="11" s="1"/>
  <c r="AA133" i="11"/>
  <c r="K22" i="11"/>
  <c r="R83" i="11"/>
  <c r="T83" i="11" s="1"/>
  <c r="V83" i="11" s="1"/>
  <c r="CI4" i="6"/>
  <c r="AA105" i="11"/>
  <c r="R124" i="11"/>
  <c r="T124" i="11" s="1"/>
  <c r="V124" i="11" s="1"/>
  <c r="AA101" i="11"/>
  <c r="AB101" i="11"/>
  <c r="AC101" i="11" s="1"/>
  <c r="AA42" i="11"/>
  <c r="BU4" i="6"/>
  <c r="BX4" i="6"/>
  <c r="CO4" i="6"/>
  <c r="BZ4" i="6"/>
  <c r="AA14" i="11"/>
  <c r="AB14" i="11"/>
  <c r="AC14" i="11" s="1"/>
  <c r="O84" i="11"/>
  <c r="P84" i="11"/>
  <c r="Q84" i="11"/>
  <c r="CF4" i="6"/>
  <c r="CL4" i="6"/>
  <c r="AC50" i="11"/>
  <c r="AC19" i="11"/>
  <c r="EK23" i="8"/>
  <c r="AI23" i="8" s="1"/>
  <c r="AM19" i="9" s="1"/>
  <c r="AN36" i="8"/>
  <c r="AR32" i="9" s="1"/>
  <c r="EH35" i="8"/>
  <c r="AF35" i="8" s="1"/>
  <c r="AJ31" i="9" s="1"/>
  <c r="FI19" i="8"/>
  <c r="AY19" i="8"/>
  <c r="BC15" i="9" s="1"/>
  <c r="AZ18" i="8"/>
  <c r="BD14" i="9" s="1"/>
  <c r="EI18" i="8"/>
  <c r="AG18" i="8" s="1"/>
  <c r="AK14" i="9" s="1"/>
  <c r="EX16" i="8"/>
  <c r="EI16" i="8" s="1"/>
  <c r="AG16" i="8" s="1"/>
  <c r="AK12" i="9" s="1"/>
  <c r="GX16" i="8"/>
  <c r="GN15" i="8"/>
  <c r="GP15" i="8"/>
  <c r="GL15" i="8"/>
  <c r="GC15" i="8"/>
  <c r="FY15" i="8"/>
  <c r="FW15" i="8"/>
  <c r="FV15" i="8"/>
  <c r="GT14" i="8"/>
  <c r="FX14" i="8"/>
  <c r="GE14" i="8"/>
  <c r="AJ30" i="6"/>
  <c r="C5" i="6"/>
  <c r="C4" i="6" s="1"/>
  <c r="T11" i="11"/>
  <c r="GW8" i="8"/>
  <c r="AQ47" i="8"/>
  <c r="AU43" i="9" s="1"/>
  <c r="EH47" i="8"/>
  <c r="AO40" i="8"/>
  <c r="AS36" i="9" s="1"/>
  <c r="EH40" i="8"/>
  <c r="AF40" i="8" s="1"/>
  <c r="AJ36" i="9" s="1"/>
  <c r="AF201" i="8"/>
  <c r="AJ197" i="9" s="1"/>
  <c r="EL201" i="8"/>
  <c r="BM19" i="8"/>
  <c r="GR19" i="8"/>
  <c r="GH15" i="8"/>
  <c r="GR15" i="8"/>
  <c r="AQ41" i="8"/>
  <c r="AU37" i="9" s="1"/>
  <c r="EH41" i="8"/>
  <c r="AT46" i="8"/>
  <c r="AX42" i="9" s="1"/>
  <c r="EH46" i="8"/>
  <c r="AO44" i="8"/>
  <c r="AS40" i="9" s="1"/>
  <c r="EH44" i="8"/>
  <c r="AG40" i="8"/>
  <c r="AK36" i="9" s="1"/>
  <c r="EL40" i="8"/>
  <c r="AF178" i="8"/>
  <c r="AJ174" i="9" s="1"/>
  <c r="EL178" i="8"/>
  <c r="AG190" i="8"/>
  <c r="AK186" i="9" s="1"/>
  <c r="EL190" i="8"/>
  <c r="AF108" i="8"/>
  <c r="AJ104" i="9" s="1"/>
  <c r="EL108" i="8"/>
  <c r="AG58" i="8"/>
  <c r="AK54" i="9" s="1"/>
  <c r="EL58" i="8"/>
  <c r="AR34" i="8"/>
  <c r="AV30" i="9" s="1"/>
  <c r="EH34" i="8"/>
  <c r="AF143" i="8"/>
  <c r="AJ139" i="9" s="1"/>
  <c r="EL143" i="8"/>
  <c r="EH29" i="8"/>
  <c r="AF29" i="8" s="1"/>
  <c r="AJ25" i="9" s="1"/>
  <c r="AR29" i="8"/>
  <c r="AV25" i="9" s="1"/>
  <c r="AI45" i="8"/>
  <c r="AM41" i="9" s="1"/>
  <c r="EL45" i="8"/>
  <c r="AQ55" i="8"/>
  <c r="AU51" i="9" s="1"/>
  <c r="EH55" i="8"/>
  <c r="BL50" i="8"/>
  <c r="EK50" i="8"/>
  <c r="AZ43" i="8"/>
  <c r="BD39" i="9" s="1"/>
  <c r="EI43" i="8"/>
  <c r="AG43" i="8" s="1"/>
  <c r="AK39" i="9" s="1"/>
  <c r="AK74" i="8"/>
  <c r="AO70" i="9" s="1"/>
  <c r="AN70" i="9"/>
  <c r="AL74" i="8"/>
  <c r="AP70" i="9" s="1"/>
  <c r="GE15" i="8"/>
  <c r="AS145" i="8"/>
  <c r="AW141" i="9" s="1"/>
  <c r="EH145" i="8"/>
  <c r="AG203" i="8"/>
  <c r="AK199" i="9" s="1"/>
  <c r="AH121" i="8"/>
  <c r="AL117" i="9" s="1"/>
  <c r="EL85" i="8"/>
  <c r="AF85" i="8"/>
  <c r="AJ81" i="9" s="1"/>
  <c r="AG164" i="8"/>
  <c r="AK160" i="9" s="1"/>
  <c r="AH52" i="8"/>
  <c r="AL48" i="9" s="1"/>
  <c r="AF48" i="8"/>
  <c r="AJ44" i="9" s="1"/>
  <c r="EL48" i="8"/>
  <c r="AF152" i="8"/>
  <c r="AJ148" i="9" s="1"/>
  <c r="EL152" i="8"/>
  <c r="AG91" i="8"/>
  <c r="AK87" i="9" s="1"/>
  <c r="EL91" i="8"/>
  <c r="AR37" i="8"/>
  <c r="AV33" i="9" s="1"/>
  <c r="EH37" i="8"/>
  <c r="AF37" i="8" s="1"/>
  <c r="AJ33" i="9" s="1"/>
  <c r="EH60" i="8"/>
  <c r="AB20" i="11"/>
  <c r="AO22" i="8"/>
  <c r="AS18" i="9" s="1"/>
  <c r="EH22" i="8"/>
  <c r="AF22" i="8" s="1"/>
  <c r="AJ18" i="9" s="1"/>
  <c r="AR21" i="8"/>
  <c r="AV17" i="9" s="1"/>
  <c r="EH21" i="8"/>
  <c r="AF21" i="8" s="1"/>
  <c r="AJ17" i="9" s="1"/>
  <c r="AG42" i="8"/>
  <c r="AK38" i="9" s="1"/>
  <c r="EL42" i="8"/>
  <c r="GV16" i="8"/>
  <c r="AF36" i="8"/>
  <c r="AJ32" i="9" s="1"/>
  <c r="EL36" i="8"/>
  <c r="AH30" i="8"/>
  <c r="AL26" i="9" s="1"/>
  <c r="EL30" i="8"/>
  <c r="GV19" i="8"/>
  <c r="AN8" i="8"/>
  <c r="AR4" i="9" s="1"/>
  <c r="EH8" i="8"/>
  <c r="FS8" i="8"/>
  <c r="AH39" i="8"/>
  <c r="AL35" i="9" s="1"/>
  <c r="EL39" i="8"/>
  <c r="GX17" i="8"/>
  <c r="GY13" i="8"/>
  <c r="GY10" i="8"/>
  <c r="AH146" i="8"/>
  <c r="AL142" i="9" s="1"/>
  <c r="EL146" i="8"/>
  <c r="AO9" i="8"/>
  <c r="AS5" i="9" s="1"/>
  <c r="EH9" i="8"/>
  <c r="FT9" i="8"/>
  <c r="FS9" i="8"/>
  <c r="FY14" i="8"/>
  <c r="AF99" i="8"/>
  <c r="AJ95" i="9" s="1"/>
  <c r="EL99" i="8"/>
  <c r="GD14" i="8"/>
  <c r="BI28" i="8"/>
  <c r="EK28" i="8"/>
  <c r="AI28" i="8" s="1"/>
  <c r="AM24" i="9" s="1"/>
  <c r="AG23" i="8"/>
  <c r="AK19" i="9" s="1"/>
  <c r="GN9" i="8"/>
  <c r="FU14" i="8"/>
  <c r="AG28" i="8"/>
  <c r="AK24" i="9" s="1"/>
  <c r="GG9" i="8"/>
  <c r="FV9" i="8"/>
  <c r="AO25" i="8"/>
  <c r="AS21" i="9" s="1"/>
  <c r="EH25" i="8"/>
  <c r="GY17" i="8"/>
  <c r="FT10" i="8"/>
  <c r="AO10" i="8"/>
  <c r="AS6" i="9" s="1"/>
  <c r="AO20" i="8"/>
  <c r="AS16" i="9" s="1"/>
  <c r="AI75" i="8"/>
  <c r="AM71" i="9" s="1"/>
  <c r="EL75" i="8"/>
  <c r="AI29" i="8"/>
  <c r="AM25" i="9" s="1"/>
  <c r="GW17" i="8"/>
  <c r="AF174" i="8"/>
  <c r="AJ170" i="9" s="1"/>
  <c r="EL174" i="8"/>
  <c r="GA14" i="8"/>
  <c r="GP14" i="8"/>
  <c r="GD9" i="8"/>
  <c r="AY9" i="8"/>
  <c r="BC5" i="9" s="1"/>
  <c r="AO26" i="8"/>
  <c r="AS22" i="9" s="1"/>
  <c r="EH26" i="8"/>
  <c r="FZ9" i="8"/>
  <c r="FU9" i="8"/>
  <c r="GC9" i="8"/>
  <c r="GF15" i="8"/>
  <c r="FX15" i="8"/>
  <c r="GK9" i="8"/>
  <c r="GA9" i="8"/>
  <c r="FW9" i="8"/>
  <c r="AG33" i="8"/>
  <c r="AK29" i="9" s="1"/>
  <c r="GK15" i="8"/>
  <c r="BD33" i="8"/>
  <c r="BH29" i="9" s="1"/>
  <c r="EJ33" i="8"/>
  <c r="AH33" i="8" s="1"/>
  <c r="AL29" i="9" s="1"/>
  <c r="AP31" i="8"/>
  <c r="AT27" i="9" s="1"/>
  <c r="EH31" i="8"/>
  <c r="AF32" i="8"/>
  <c r="AJ28" i="9" s="1"/>
  <c r="EL32" i="8"/>
  <c r="AI43" i="8"/>
  <c r="AM39" i="9" s="1"/>
  <c r="AI37" i="8"/>
  <c r="AM33" i="9" s="1"/>
  <c r="AF197" i="8"/>
  <c r="AJ193" i="9" s="1"/>
  <c r="EL197" i="8"/>
  <c r="AG131" i="8"/>
  <c r="AK127" i="9" s="1"/>
  <c r="EL131" i="8"/>
  <c r="AO14" i="8"/>
  <c r="AS10" i="9" s="1"/>
  <c r="FS14" i="8"/>
  <c r="FT14" i="8"/>
  <c r="GA16" i="8"/>
  <c r="AV16" i="8"/>
  <c r="AZ12" i="9" s="1"/>
  <c r="GN14" i="8"/>
  <c r="GC14" i="8"/>
  <c r="EH24" i="8"/>
  <c r="GR9" i="8"/>
  <c r="GL14" i="8"/>
  <c r="GR14" i="8"/>
  <c r="GJ9" i="8"/>
  <c r="EL38" i="8"/>
  <c r="AF38" i="8"/>
  <c r="AJ34" i="9" s="1"/>
  <c r="GH14" i="8"/>
  <c r="GT15" i="8"/>
  <c r="GQ9" i="8"/>
  <c r="AN17" i="8"/>
  <c r="AR13" i="9" s="1"/>
  <c r="EH17" i="8"/>
  <c r="FS17" i="8"/>
  <c r="AO13" i="8"/>
  <c r="AS9" i="9" s="1"/>
  <c r="EH13" i="8"/>
  <c r="FT13" i="8"/>
  <c r="AF154" i="8"/>
  <c r="AJ150" i="9" s="1"/>
  <c r="EL154" i="8"/>
  <c r="AG22" i="8"/>
  <c r="AK18" i="9" s="1"/>
  <c r="EL22" i="8"/>
  <c r="GW19" i="8"/>
  <c r="GX19" i="8"/>
  <c r="AF186" i="8"/>
  <c r="AJ182" i="9" s="1"/>
  <c r="EL186" i="8"/>
  <c r="AG35" i="8"/>
  <c r="AK31" i="9" s="1"/>
  <c r="GW13" i="8"/>
  <c r="EH10" i="8"/>
  <c r="FZ14" i="8"/>
  <c r="GG14" i="8"/>
  <c r="BM16" i="8"/>
  <c r="GR16" i="8"/>
  <c r="GY16" i="8" s="1"/>
  <c r="GI9" i="8"/>
  <c r="GB9" i="8"/>
  <c r="GB14" i="8"/>
  <c r="GO14" i="8"/>
  <c r="AF16" i="8"/>
  <c r="AJ12" i="9" s="1"/>
  <c r="EH27" i="8"/>
  <c r="AO15" i="8"/>
  <c r="AS11" i="9" s="1"/>
  <c r="FS15" i="8"/>
  <c r="FT15" i="8"/>
  <c r="EH15" i="8"/>
  <c r="FU15" i="8"/>
  <c r="GQ15" i="8"/>
  <c r="EI9" i="8"/>
  <c r="AG9" i="8" s="1"/>
  <c r="AK5" i="9" s="1"/>
  <c r="GH9" i="8"/>
  <c r="EL88" i="8"/>
  <c r="AF88" i="8"/>
  <c r="AJ84" i="9" s="1"/>
  <c r="GQ14" i="8"/>
  <c r="GI15" i="8"/>
  <c r="GS15" i="8"/>
  <c r="GP9" i="8"/>
  <c r="GM14" i="8"/>
  <c r="GG15" i="8"/>
  <c r="GJ15" i="8"/>
  <c r="GO9" i="8"/>
  <c r="I7" i="6"/>
  <c r="J8" i="6"/>
  <c r="BP5" i="6"/>
  <c r="AM5" i="6" s="1"/>
  <c r="R121" i="11" l="1"/>
  <c r="T121" i="11" s="1"/>
  <c r="V121" i="11" s="1"/>
  <c r="AN139" i="8"/>
  <c r="AR135" i="9" s="1"/>
  <c r="EH139" i="8"/>
  <c r="R126" i="11"/>
  <c r="T126" i="11" s="1"/>
  <c r="V126" i="11" s="1"/>
  <c r="AA138" i="11"/>
  <c r="Z138" i="11"/>
  <c r="AB138" i="11"/>
  <c r="AC138" i="11" s="1"/>
  <c r="AN54" i="8"/>
  <c r="AR50" i="9" s="1"/>
  <c r="EH54" i="8"/>
  <c r="GA18" i="8"/>
  <c r="AV18" i="8"/>
  <c r="AZ14" i="9" s="1"/>
  <c r="AP18" i="8"/>
  <c r="AT14" i="9" s="1"/>
  <c r="FU18" i="8"/>
  <c r="BK18" i="8"/>
  <c r="GP18" i="8"/>
  <c r="AA131" i="11"/>
  <c r="Z131" i="11"/>
  <c r="AB131" i="11"/>
  <c r="AC131" i="11" s="1"/>
  <c r="BA11" i="8"/>
  <c r="BE7" i="9" s="1"/>
  <c r="GF11" i="8"/>
  <c r="BB12" i="8"/>
  <c r="BF8" i="9" s="1"/>
  <c r="GG12" i="8"/>
  <c r="AF162" i="8"/>
  <c r="AJ158" i="9" s="1"/>
  <c r="EL162" i="8"/>
  <c r="R71" i="11"/>
  <c r="T71" i="11" s="1"/>
  <c r="V71" i="11" s="1"/>
  <c r="GO18" i="8"/>
  <c r="BJ18" i="8"/>
  <c r="AY18" i="8"/>
  <c r="BC14" i="9" s="1"/>
  <c r="GD18" i="8"/>
  <c r="AS158" i="8"/>
  <c r="AW154" i="9" s="1"/>
  <c r="EH158" i="8"/>
  <c r="FP189" i="8"/>
  <c r="AJ189" i="8"/>
  <c r="BI12" i="8"/>
  <c r="GN12" i="8"/>
  <c r="EK12" i="8"/>
  <c r="AI12" i="8" s="1"/>
  <c r="AM8" i="9" s="1"/>
  <c r="AZ11" i="8"/>
  <c r="BD7" i="9" s="1"/>
  <c r="GE11" i="8"/>
  <c r="GI12" i="8"/>
  <c r="AO12" i="8"/>
  <c r="AS8" i="9" s="1"/>
  <c r="GD12" i="8"/>
  <c r="FT12" i="8"/>
  <c r="AO133" i="8"/>
  <c r="AS129" i="9" s="1"/>
  <c r="EH133" i="8"/>
  <c r="R115" i="11"/>
  <c r="T115" i="11" s="1"/>
  <c r="V115" i="11" s="1"/>
  <c r="AS123" i="8"/>
  <c r="AW119" i="9" s="1"/>
  <c r="EH123" i="8"/>
  <c r="AJ25" i="6"/>
  <c r="GO12" i="8"/>
  <c r="BJ12" i="8"/>
  <c r="BF11" i="8"/>
  <c r="BJ7" i="9" s="1"/>
  <c r="GK11" i="8"/>
  <c r="AY11" i="8"/>
  <c r="BC7" i="9" s="1"/>
  <c r="GD11" i="8"/>
  <c r="AV90" i="8"/>
  <c r="AZ86" i="9" s="1"/>
  <c r="EI90" i="8"/>
  <c r="AP135" i="8"/>
  <c r="AT131" i="9" s="1"/>
  <c r="EH135" i="8"/>
  <c r="AF92" i="8"/>
  <c r="AJ88" i="9" s="1"/>
  <c r="EL92" i="8"/>
  <c r="EL192" i="8"/>
  <c r="AF192" i="8"/>
  <c r="AJ188" i="9" s="1"/>
  <c r="AN61" i="8"/>
  <c r="AR57" i="9" s="1"/>
  <c r="EH61" i="8"/>
  <c r="AC40" i="11"/>
  <c r="BJ7" i="8"/>
  <c r="GO7" i="8"/>
  <c r="AI9" i="6"/>
  <c r="R113" i="11"/>
  <c r="T113" i="11" s="1"/>
  <c r="V113" i="11" s="1"/>
  <c r="DE18" i="8"/>
  <c r="AM18" i="8"/>
  <c r="AQ14" i="9" s="1"/>
  <c r="AO164" i="8"/>
  <c r="AS160" i="9" s="1"/>
  <c r="EH164" i="8"/>
  <c r="BC12" i="8"/>
  <c r="BG8" i="9" s="1"/>
  <c r="GH12" i="8"/>
  <c r="EI11" i="8"/>
  <c r="AG11" i="8" s="1"/>
  <c r="AK7" i="9" s="1"/>
  <c r="AW11" i="8"/>
  <c r="BA7" i="9" s="1"/>
  <c r="GB11" i="8"/>
  <c r="GW11" i="8" s="1"/>
  <c r="AU12" i="8"/>
  <c r="AY8" i="9" s="1"/>
  <c r="FZ12" i="8"/>
  <c r="EI12" i="8"/>
  <c r="AG12" i="8" s="1"/>
  <c r="AK8" i="9" s="1"/>
  <c r="Z36" i="11"/>
  <c r="AB36" i="11" s="1"/>
  <c r="AC36" i="11" s="1"/>
  <c r="AA36" i="11"/>
  <c r="GF12" i="8"/>
  <c r="BA12" i="8"/>
  <c r="BE8" i="9" s="1"/>
  <c r="O127" i="11"/>
  <c r="P127" i="11"/>
  <c r="Q127" i="11"/>
  <c r="N3" i="6"/>
  <c r="X3" i="2"/>
  <c r="EH169" i="8"/>
  <c r="AO169" i="8"/>
  <c r="AS165" i="9" s="1"/>
  <c r="R52" i="11"/>
  <c r="T52" i="11" s="1"/>
  <c r="V52" i="11" s="1"/>
  <c r="AN202" i="8"/>
  <c r="AR198" i="9" s="1"/>
  <c r="EH202" i="8"/>
  <c r="AM12" i="8"/>
  <c r="AQ8" i="9" s="1"/>
  <c r="AU7" i="8"/>
  <c r="AY3" i="9" s="1"/>
  <c r="FZ7" i="8"/>
  <c r="EI7" i="8"/>
  <c r="AG7" i="8" s="1"/>
  <c r="AK3" i="9" s="1"/>
  <c r="GS18" i="8"/>
  <c r="BN18" i="8"/>
  <c r="M9" i="11"/>
  <c r="M7" i="11" s="1"/>
  <c r="Y9" i="11"/>
  <c r="Y7" i="11" s="1"/>
  <c r="DP26" i="8"/>
  <c r="AM26" i="8"/>
  <c r="AQ22" i="9" s="1"/>
  <c r="DH11" i="8"/>
  <c r="AM11" i="8"/>
  <c r="AQ7" i="9" s="1"/>
  <c r="FX12" i="8"/>
  <c r="AS12" i="8"/>
  <c r="AW8" i="9" s="1"/>
  <c r="BK12" i="8"/>
  <c r="GP12" i="8"/>
  <c r="AA16" i="11"/>
  <c r="Z16" i="11"/>
  <c r="AB16" i="11" s="1"/>
  <c r="AC16" i="11" s="1"/>
  <c r="FX11" i="8"/>
  <c r="AS11" i="8"/>
  <c r="AW7" i="9" s="1"/>
  <c r="EH51" i="8"/>
  <c r="AN51" i="8"/>
  <c r="AR47" i="9" s="1"/>
  <c r="EH165" i="8"/>
  <c r="AN165" i="8"/>
  <c r="AR161" i="9" s="1"/>
  <c r="R128" i="11"/>
  <c r="T128" i="11" s="1"/>
  <c r="V128" i="11" s="1"/>
  <c r="FP95" i="8"/>
  <c r="AJ95" i="8"/>
  <c r="AM23" i="8"/>
  <c r="AQ19" i="9" s="1"/>
  <c r="BI7" i="8"/>
  <c r="EK7" i="8"/>
  <c r="AI7" i="8" s="1"/>
  <c r="AM3" i="9" s="1"/>
  <c r="GN7" i="8"/>
  <c r="BF18" i="8"/>
  <c r="BJ14" i="9" s="1"/>
  <c r="GK18" i="8"/>
  <c r="K9" i="11"/>
  <c r="AO89" i="8"/>
  <c r="AS85" i="9" s="1"/>
  <c r="EH89" i="8"/>
  <c r="AT12" i="8"/>
  <c r="AX8" i="9" s="1"/>
  <c r="FY12" i="8"/>
  <c r="BM11" i="8"/>
  <c r="GR11" i="8"/>
  <c r="BN12" i="8"/>
  <c r="GS12" i="8"/>
  <c r="AF161" i="8"/>
  <c r="AJ157" i="9" s="1"/>
  <c r="EL161" i="8"/>
  <c r="X20" i="2"/>
  <c r="Y20" i="2"/>
  <c r="EH49" i="8"/>
  <c r="AN49" i="8"/>
  <c r="AR45" i="9" s="1"/>
  <c r="Z136" i="11"/>
  <c r="AA136" i="11"/>
  <c r="AB136" i="11"/>
  <c r="AC136" i="11" s="1"/>
  <c r="R22" i="11"/>
  <c r="T22" i="11" s="1"/>
  <c r="V22" i="11" s="1"/>
  <c r="R39" i="11"/>
  <c r="T39" i="11" s="1"/>
  <c r="V39" i="11" s="1"/>
  <c r="R105" i="11"/>
  <c r="T105" i="11" s="1"/>
  <c r="V105" i="11" s="1"/>
  <c r="R107" i="11"/>
  <c r="T107" i="11" s="1"/>
  <c r="V107" i="11" s="1"/>
  <c r="EH148" i="8"/>
  <c r="AO148" i="8"/>
  <c r="AS144" i="9" s="1"/>
  <c r="AP153" i="8"/>
  <c r="AT149" i="9" s="1"/>
  <c r="EH153" i="8"/>
  <c r="EL130" i="8"/>
  <c r="AF130" i="8"/>
  <c r="AJ126" i="9" s="1"/>
  <c r="AF163" i="8"/>
  <c r="AJ159" i="9" s="1"/>
  <c r="EL163" i="8"/>
  <c r="AO7" i="8"/>
  <c r="AS3" i="9" s="1"/>
  <c r="FT7" i="8"/>
  <c r="BA18" i="8"/>
  <c r="BE14" i="9" s="1"/>
  <c r="GF18" i="8"/>
  <c r="X7" i="2"/>
  <c r="Y7" i="2"/>
  <c r="EM12" i="8"/>
  <c r="CY12" i="8"/>
  <c r="GT12" i="8"/>
  <c r="BO12" i="8"/>
  <c r="AT11" i="8"/>
  <c r="AX7" i="9" s="1"/>
  <c r="FY11" i="8"/>
  <c r="AN203" i="8"/>
  <c r="AR199" i="9" s="1"/>
  <c r="EH203" i="8"/>
  <c r="AP102" i="8"/>
  <c r="AT98" i="9" s="1"/>
  <c r="EH102" i="8"/>
  <c r="AU52" i="8"/>
  <c r="AY48" i="9" s="1"/>
  <c r="EI52" i="8"/>
  <c r="EL93" i="8"/>
  <c r="X22" i="2"/>
  <c r="Y22" i="2"/>
  <c r="AJ9" i="6"/>
  <c r="GL18" i="8"/>
  <c r="BG18" i="8"/>
  <c r="BL18" i="8"/>
  <c r="GQ18" i="8"/>
  <c r="EJ18" i="8"/>
  <c r="AH18" i="8" s="1"/>
  <c r="AL14" i="9" s="1"/>
  <c r="GI18" i="8"/>
  <c r="BD18" i="8"/>
  <c r="BH14" i="9" s="1"/>
  <c r="AN157" i="8"/>
  <c r="AR153" i="9" s="1"/>
  <c r="EH157" i="8"/>
  <c r="R82" i="11"/>
  <c r="T82" i="11" s="1"/>
  <c r="V82" i="11" s="1"/>
  <c r="GL11" i="8"/>
  <c r="BG11" i="8"/>
  <c r="EJ11" i="8"/>
  <c r="AH11" i="8" s="1"/>
  <c r="AL7" i="9" s="1"/>
  <c r="BD11" i="8"/>
  <c r="BH7" i="9" s="1"/>
  <c r="GI11" i="8"/>
  <c r="GX11" i="8" s="1"/>
  <c r="BL11" i="8"/>
  <c r="GQ11" i="8"/>
  <c r="EK11" i="8"/>
  <c r="AI11" i="8" s="1"/>
  <c r="AM7" i="9" s="1"/>
  <c r="GE12" i="8"/>
  <c r="AZ12" i="8"/>
  <c r="BD8" i="9" s="1"/>
  <c r="Z146" i="11"/>
  <c r="AB146" i="11" s="1"/>
  <c r="AC146" i="11" s="1"/>
  <c r="AA146" i="11"/>
  <c r="AC85" i="11"/>
  <c r="R122" i="11"/>
  <c r="T122" i="11" s="1"/>
  <c r="V122" i="11" s="1"/>
  <c r="AC80" i="11"/>
  <c r="AN122" i="8"/>
  <c r="AR118" i="9" s="1"/>
  <c r="EH122" i="8"/>
  <c r="R37" i="11"/>
  <c r="T37" i="11" s="1"/>
  <c r="V37" i="11" s="1"/>
  <c r="EL114" i="8"/>
  <c r="EL196" i="8"/>
  <c r="AP73" i="8"/>
  <c r="AT69" i="9" s="1"/>
  <c r="EH73" i="8"/>
  <c r="Z31" i="11"/>
  <c r="AA31" i="11"/>
  <c r="AB31" i="11"/>
  <c r="AC31" i="11" s="1"/>
  <c r="DE7" i="8"/>
  <c r="AM7" i="8"/>
  <c r="AQ3" i="9" s="1"/>
  <c r="BB23" i="8"/>
  <c r="BF19" i="9" s="1"/>
  <c r="EJ23" i="8"/>
  <c r="AH23" i="8" s="1"/>
  <c r="AL19" i="9" s="1"/>
  <c r="ER23" i="8"/>
  <c r="CY23" i="8"/>
  <c r="BO18" i="8"/>
  <c r="GT18" i="8"/>
  <c r="AN97" i="8"/>
  <c r="AR93" i="9" s="1"/>
  <c r="EH97" i="8"/>
  <c r="AR11" i="8"/>
  <c r="AV7" i="9" s="1"/>
  <c r="FW11" i="8"/>
  <c r="AA145" i="11"/>
  <c r="Z145" i="11"/>
  <c r="AB145" i="11" s="1"/>
  <c r="AC145" i="11" s="1"/>
  <c r="BN27" i="8"/>
  <c r="EK27" i="8"/>
  <c r="AI27" i="8" s="1"/>
  <c r="AM23" i="9" s="1"/>
  <c r="A25" i="7"/>
  <c r="I26" i="7"/>
  <c r="AA150" i="11"/>
  <c r="Z150" i="11"/>
  <c r="AB150" i="11" s="1"/>
  <c r="AC150" i="11" s="1"/>
  <c r="AN107" i="8"/>
  <c r="AR103" i="9" s="1"/>
  <c r="EH107" i="8"/>
  <c r="AO138" i="8"/>
  <c r="AS134" i="9" s="1"/>
  <c r="EH138" i="8"/>
  <c r="AV7" i="8"/>
  <c r="AZ3" i="9" s="1"/>
  <c r="GA7" i="8"/>
  <c r="EL173" i="8"/>
  <c r="AF173" i="8"/>
  <c r="AJ169" i="9" s="1"/>
  <c r="AA23" i="11"/>
  <c r="Z23" i="11"/>
  <c r="AB23" i="11" s="1"/>
  <c r="AC23" i="11" s="1"/>
  <c r="AA149" i="11"/>
  <c r="Z149" i="11"/>
  <c r="AB149" i="11" s="1"/>
  <c r="AC149" i="11" s="1"/>
  <c r="AP12" i="8"/>
  <c r="AT8" i="9" s="1"/>
  <c r="FU12" i="8"/>
  <c r="BH11" i="8"/>
  <c r="GM11" i="8"/>
  <c r="L21" i="11"/>
  <c r="EH98" i="8"/>
  <c r="AN98" i="8"/>
  <c r="AR94" i="9" s="1"/>
  <c r="R54" i="11"/>
  <c r="T54" i="11" s="1"/>
  <c r="V54" i="11" s="1"/>
  <c r="AF53" i="8"/>
  <c r="AJ49" i="9" s="1"/>
  <c r="EL53" i="8"/>
  <c r="AF181" i="8"/>
  <c r="AJ177" i="9" s="1"/>
  <c r="EL181" i="8"/>
  <c r="AF72" i="8"/>
  <c r="AJ68" i="9" s="1"/>
  <c r="EL72" i="8"/>
  <c r="R32" i="11"/>
  <c r="T32" i="11" s="1"/>
  <c r="V32" i="11" s="1"/>
  <c r="BB7" i="8"/>
  <c r="BF3" i="9" s="1"/>
  <c r="EJ7" i="8"/>
  <c r="AH7" i="8" s="1"/>
  <c r="AL3" i="9" s="1"/>
  <c r="GG7" i="8"/>
  <c r="GX7" i="8" s="1"/>
  <c r="L9" i="11"/>
  <c r="D7" i="11"/>
  <c r="FT18" i="8"/>
  <c r="AO18" i="8"/>
  <c r="AS14" i="9" s="1"/>
  <c r="GJ18" i="8"/>
  <c r="BE18" i="8"/>
  <c r="BI14" i="9" s="1"/>
  <c r="AN159" i="8"/>
  <c r="AR155" i="9" s="1"/>
  <c r="EH159" i="8"/>
  <c r="BE11" i="8"/>
  <c r="BI7" i="9" s="1"/>
  <c r="GJ11" i="8"/>
  <c r="DX27" i="8"/>
  <c r="AM27" i="8"/>
  <c r="AQ23" i="9" s="1"/>
  <c r="AQ166" i="8"/>
  <c r="AU162" i="9" s="1"/>
  <c r="EH166" i="8"/>
  <c r="AN180" i="8"/>
  <c r="AR176" i="9" s="1"/>
  <c r="EH180" i="8"/>
  <c r="R98" i="11"/>
  <c r="T98" i="11" s="1"/>
  <c r="V98" i="11" s="1"/>
  <c r="EJ12" i="8"/>
  <c r="AH12" i="8" s="1"/>
  <c r="AL8" i="9" s="1"/>
  <c r="EL206" i="8"/>
  <c r="BC7" i="8"/>
  <c r="BG3" i="9" s="1"/>
  <c r="GH7" i="8"/>
  <c r="AU18" i="8"/>
  <c r="AY14" i="9" s="1"/>
  <c r="FZ18" i="8"/>
  <c r="GW18" i="8" s="1"/>
  <c r="BH24" i="8"/>
  <c r="EJ24" i="8"/>
  <c r="AH24" i="8" s="1"/>
  <c r="AL20" i="9" s="1"/>
  <c r="FV18" i="8"/>
  <c r="AQ18" i="8"/>
  <c r="AU14" i="9" s="1"/>
  <c r="AQ101" i="8"/>
  <c r="AU97" i="9" s="1"/>
  <c r="EH101" i="8"/>
  <c r="AS6" i="8"/>
  <c r="CA6" i="8" s="1"/>
  <c r="DJ6" i="8" s="1"/>
  <c r="ER6" i="8" s="1"/>
  <c r="FX6" i="8" s="1"/>
  <c r="I6" i="8"/>
  <c r="AN109" i="8"/>
  <c r="AR105" i="9" s="1"/>
  <c r="EH109" i="8"/>
  <c r="AX11" i="8"/>
  <c r="BB7" i="9" s="1"/>
  <c r="GC11" i="8"/>
  <c r="X19" i="2"/>
  <c r="Y19" i="2"/>
  <c r="Y3" i="2" s="1"/>
  <c r="GA12" i="8"/>
  <c r="AV12" i="8"/>
  <c r="AZ8" i="9" s="1"/>
  <c r="X24" i="2"/>
  <c r="Y24" i="2"/>
  <c r="AC26" i="11" s="1"/>
  <c r="AF67" i="8"/>
  <c r="AJ63" i="9" s="1"/>
  <c r="EL67" i="8"/>
  <c r="EL128" i="8"/>
  <c r="AF128" i="8"/>
  <c r="AJ124" i="9" s="1"/>
  <c r="N5" i="8"/>
  <c r="AX5" i="8"/>
  <c r="CF5" i="8" s="1"/>
  <c r="DO5" i="8" s="1"/>
  <c r="EW5" i="8" s="1"/>
  <c r="GC5" i="8" s="1"/>
  <c r="AP142" i="8"/>
  <c r="AT138" i="9" s="1"/>
  <c r="EH142" i="8"/>
  <c r="AN185" i="8"/>
  <c r="AR181" i="9" s="1"/>
  <c r="EH185" i="8"/>
  <c r="AH205" i="8"/>
  <c r="AL201" i="9" s="1"/>
  <c r="EL205" i="8"/>
  <c r="AP129" i="8"/>
  <c r="AT125" i="9" s="1"/>
  <c r="EH129" i="8"/>
  <c r="AF66" i="8"/>
  <c r="AJ62" i="9" s="1"/>
  <c r="EL66" i="8"/>
  <c r="AR188" i="8"/>
  <c r="AV184" i="9" s="1"/>
  <c r="EH188" i="8"/>
  <c r="FP64" i="8"/>
  <c r="AJ64" i="8"/>
  <c r="AJ137" i="8"/>
  <c r="FP137" i="8"/>
  <c r="AQ81" i="8"/>
  <c r="AU77" i="9" s="1"/>
  <c r="EH81" i="8"/>
  <c r="AN100" i="8"/>
  <c r="AR96" i="9" s="1"/>
  <c r="EH100" i="8"/>
  <c r="AO136" i="8"/>
  <c r="AS132" i="9" s="1"/>
  <c r="EH136" i="8"/>
  <c r="FP140" i="8"/>
  <c r="AJ140" i="8"/>
  <c r="AJ114" i="8"/>
  <c r="FP114" i="8"/>
  <c r="AN57" i="8"/>
  <c r="AR53" i="9" s="1"/>
  <c r="EH57" i="8"/>
  <c r="AP121" i="8"/>
  <c r="AT117" i="9" s="1"/>
  <c r="EH121" i="8"/>
  <c r="AN171" i="8"/>
  <c r="AR167" i="9" s="1"/>
  <c r="EH171" i="8"/>
  <c r="FP93" i="8"/>
  <c r="AJ93" i="8"/>
  <c r="AT59" i="8"/>
  <c r="AX55" i="9" s="1"/>
  <c r="EH59" i="8"/>
  <c r="AS103" i="8"/>
  <c r="AW99" i="9" s="1"/>
  <c r="EH103" i="8"/>
  <c r="EL193" i="8"/>
  <c r="AF193" i="8"/>
  <c r="AJ189" i="9" s="1"/>
  <c r="AF65" i="8"/>
  <c r="AJ61" i="9" s="1"/>
  <c r="EL65" i="8"/>
  <c r="AF84" i="8"/>
  <c r="AJ80" i="9" s="1"/>
  <c r="EL84" i="8"/>
  <c r="AN194" i="8"/>
  <c r="AR190" i="9" s="1"/>
  <c r="EH194" i="8"/>
  <c r="AJ76" i="8"/>
  <c r="FP76" i="8"/>
  <c r="E6" i="6"/>
  <c r="AJ199" i="8"/>
  <c r="FP199" i="8"/>
  <c r="EH104" i="8"/>
  <c r="AN104" i="8"/>
  <c r="AR100" i="9" s="1"/>
  <c r="AQ147" i="8"/>
  <c r="AU143" i="9" s="1"/>
  <c r="EH147" i="8"/>
  <c r="AP113" i="8"/>
  <c r="AT109" i="9" s="1"/>
  <c r="EH113" i="8"/>
  <c r="AJ71" i="8"/>
  <c r="FP71" i="8"/>
  <c r="AF68" i="8"/>
  <c r="AJ64" i="9" s="1"/>
  <c r="EL68" i="8"/>
  <c r="AN87" i="8"/>
  <c r="AR83" i="9" s="1"/>
  <c r="EH87" i="8"/>
  <c r="AT149" i="8"/>
  <c r="AX145" i="9" s="1"/>
  <c r="EH149" i="8"/>
  <c r="AP198" i="8"/>
  <c r="AT194" i="9" s="1"/>
  <c r="EH198" i="8"/>
  <c r="AU191" i="8"/>
  <c r="AY187" i="9" s="1"/>
  <c r="EI191" i="8"/>
  <c r="AR195" i="8"/>
  <c r="AV191" i="9" s="1"/>
  <c r="EH195" i="8"/>
  <c r="AF70" i="8"/>
  <c r="AJ66" i="9" s="1"/>
  <c r="EL70" i="8"/>
  <c r="BA176" i="8"/>
  <c r="BE172" i="9" s="1"/>
  <c r="EI176" i="8"/>
  <c r="AF127" i="8"/>
  <c r="AJ123" i="9" s="1"/>
  <c r="EL127" i="8"/>
  <c r="AJ126" i="8"/>
  <c r="FP126" i="8"/>
  <c r="FP79" i="8"/>
  <c r="AJ79" i="8"/>
  <c r="AT141" i="8"/>
  <c r="AX137" i="9" s="1"/>
  <c r="EH141" i="8"/>
  <c r="AR96" i="8"/>
  <c r="AV92" i="9" s="1"/>
  <c r="EH96" i="8"/>
  <c r="AS62" i="8"/>
  <c r="AW58" i="9" s="1"/>
  <c r="EH62" i="8"/>
  <c r="AN117" i="8"/>
  <c r="AR113" i="9" s="1"/>
  <c r="EH117" i="8"/>
  <c r="AJ187" i="8"/>
  <c r="FP187" i="8"/>
  <c r="AG56" i="8"/>
  <c r="AK52" i="9" s="1"/>
  <c r="EL56" i="8"/>
  <c r="AS124" i="8"/>
  <c r="AW120" i="9" s="1"/>
  <c r="EH124" i="8"/>
  <c r="EL35" i="8"/>
  <c r="FP35" i="8" s="1"/>
  <c r="AN63" i="8"/>
  <c r="AR59" i="9" s="1"/>
  <c r="EH63" i="8"/>
  <c r="AR119" i="8"/>
  <c r="AV115" i="9" s="1"/>
  <c r="EH119" i="8"/>
  <c r="AR134" i="8"/>
  <c r="AV130" i="9" s="1"/>
  <c r="EH134" i="8"/>
  <c r="AR160" i="8"/>
  <c r="AV156" i="9" s="1"/>
  <c r="EH160" i="8"/>
  <c r="EH167" i="8"/>
  <c r="AN167" i="8"/>
  <c r="AR163" i="9" s="1"/>
  <c r="AF155" i="8"/>
  <c r="AJ151" i="9" s="1"/>
  <c r="EL155" i="8"/>
  <c r="AS151" i="8"/>
  <c r="AW147" i="9" s="1"/>
  <c r="EH151" i="8"/>
  <c r="AL132" i="8"/>
  <c r="AP128" i="9" s="1"/>
  <c r="B132" i="8"/>
  <c r="AK132" i="8"/>
  <c r="AO128" i="9" s="1"/>
  <c r="AN128" i="9"/>
  <c r="AT116" i="8"/>
  <c r="AX112" i="9" s="1"/>
  <c r="EH116" i="8"/>
  <c r="AO150" i="8"/>
  <c r="AS146" i="9" s="1"/>
  <c r="EH150" i="8"/>
  <c r="AO110" i="8"/>
  <c r="AS106" i="9" s="1"/>
  <c r="EH110" i="8"/>
  <c r="FP196" i="8"/>
  <c r="AJ196" i="8"/>
  <c r="AF182" i="8"/>
  <c r="AJ178" i="9" s="1"/>
  <c r="EL182" i="8"/>
  <c r="AJ170" i="8"/>
  <c r="FP170" i="8"/>
  <c r="AN78" i="8"/>
  <c r="AR74" i="9" s="1"/>
  <c r="EH78" i="8"/>
  <c r="AN125" i="8"/>
  <c r="AR121" i="9" s="1"/>
  <c r="EH125" i="8"/>
  <c r="AS115" i="8"/>
  <c r="AW111" i="9" s="1"/>
  <c r="EH115" i="8"/>
  <c r="AP144" i="8"/>
  <c r="AT140" i="9" s="1"/>
  <c r="EH144" i="8"/>
  <c r="AQ204" i="8"/>
  <c r="AU200" i="9" s="1"/>
  <c r="EH204" i="8"/>
  <c r="AJ206" i="8"/>
  <c r="FP206" i="8"/>
  <c r="AJ106" i="8"/>
  <c r="FP106" i="8"/>
  <c r="AR82" i="8"/>
  <c r="AV78" i="9" s="1"/>
  <c r="EH82" i="8"/>
  <c r="FP94" i="8"/>
  <c r="AJ94" i="8"/>
  <c r="AT179" i="8"/>
  <c r="AX175" i="9" s="1"/>
  <c r="EH179" i="8"/>
  <c r="EL37" i="8"/>
  <c r="EL184" i="8"/>
  <c r="AF184" i="8"/>
  <c r="AJ180" i="9" s="1"/>
  <c r="AT83" i="8"/>
  <c r="AX79" i="9" s="1"/>
  <c r="EH83" i="8"/>
  <c r="AO168" i="8"/>
  <c r="AS164" i="9" s="1"/>
  <c r="EH168" i="8"/>
  <c r="AJ105" i="8"/>
  <c r="FP105" i="8"/>
  <c r="AQ183" i="8"/>
  <c r="AU179" i="9" s="1"/>
  <c r="EH183" i="8"/>
  <c r="AP175" i="8"/>
  <c r="AT171" i="9" s="1"/>
  <c r="EH175" i="8"/>
  <c r="AO80" i="8"/>
  <c r="AS76" i="9" s="1"/>
  <c r="EH80" i="8"/>
  <c r="AU120" i="8"/>
  <c r="AY116" i="9" s="1"/>
  <c r="EI120" i="8"/>
  <c r="AG112" i="8"/>
  <c r="AK108" i="9" s="1"/>
  <c r="EL112" i="8"/>
  <c r="EL156" i="8"/>
  <c r="AF156" i="8"/>
  <c r="AJ152" i="9" s="1"/>
  <c r="AP118" i="8"/>
  <c r="AT114" i="9" s="1"/>
  <c r="EH118" i="8"/>
  <c r="AO177" i="8"/>
  <c r="AS173" i="9" s="1"/>
  <c r="EH177" i="8"/>
  <c r="AF200" i="8"/>
  <c r="AJ196" i="9" s="1"/>
  <c r="EL200" i="8"/>
  <c r="AR111" i="8"/>
  <c r="AV107" i="9" s="1"/>
  <c r="EH111" i="8"/>
  <c r="AT86" i="8"/>
  <c r="AX82" i="9" s="1"/>
  <c r="EH86" i="8"/>
  <c r="EL172" i="8"/>
  <c r="AF172" i="8"/>
  <c r="AJ168" i="9" s="1"/>
  <c r="EL21" i="8"/>
  <c r="FP21" i="8" s="1"/>
  <c r="R19" i="11"/>
  <c r="T19" i="11" s="1"/>
  <c r="V19" i="11" s="1"/>
  <c r="U148" i="4"/>
  <c r="Q148" i="4"/>
  <c r="U121" i="4"/>
  <c r="Q121" i="4"/>
  <c r="Q89" i="4"/>
  <c r="U89" i="4"/>
  <c r="Q94" i="4"/>
  <c r="U94" i="4"/>
  <c r="Q63" i="4"/>
  <c r="U63" i="4"/>
  <c r="U61" i="4"/>
  <c r="Q61" i="4"/>
  <c r="Q106" i="4"/>
  <c r="U106" i="4"/>
  <c r="U17" i="4"/>
  <c r="Q17" i="4"/>
  <c r="U103" i="4"/>
  <c r="Q103" i="4"/>
  <c r="Q65" i="4"/>
  <c r="U65" i="4"/>
  <c r="U67" i="4"/>
  <c r="Q67" i="4"/>
  <c r="Q38" i="4"/>
  <c r="U38" i="4"/>
  <c r="U128" i="4"/>
  <c r="Q128" i="4"/>
  <c r="Q51" i="4"/>
  <c r="U51" i="4"/>
  <c r="U44" i="4"/>
  <c r="Q44" i="4"/>
  <c r="Q26" i="4"/>
  <c r="U26" i="4"/>
  <c r="U10" i="4"/>
  <c r="Q10" i="4"/>
  <c r="U16" i="4"/>
  <c r="Q16" i="4"/>
  <c r="U30" i="4"/>
  <c r="Q30" i="4"/>
  <c r="Q34" i="4"/>
  <c r="U34" i="4"/>
  <c r="Q145" i="4"/>
  <c r="U145" i="4"/>
  <c r="Q12" i="4"/>
  <c r="U12" i="4"/>
  <c r="U6" i="4"/>
  <c r="Q6" i="4"/>
  <c r="U86" i="4"/>
  <c r="Q86" i="4"/>
  <c r="Q74" i="4"/>
  <c r="U74" i="4"/>
  <c r="O125" i="11"/>
  <c r="P125" i="11"/>
  <c r="Q125" i="11"/>
  <c r="Q98" i="4"/>
  <c r="U98" i="4"/>
  <c r="Q122" i="4"/>
  <c r="U122" i="4"/>
  <c r="R67" i="11"/>
  <c r="T67" i="11" s="1"/>
  <c r="V67" i="11" s="1"/>
  <c r="EV15" i="8"/>
  <c r="CY15" i="8"/>
  <c r="AN73" i="9"/>
  <c r="AK77" i="8"/>
  <c r="AO73" i="9" s="1"/>
  <c r="AL77" i="8"/>
  <c r="AP73" i="9" s="1"/>
  <c r="B77" i="8"/>
  <c r="U52" i="4"/>
  <c r="Q52" i="4"/>
  <c r="U116" i="4"/>
  <c r="Q116" i="4"/>
  <c r="U18" i="4"/>
  <c r="Q18" i="4"/>
  <c r="U119" i="4"/>
  <c r="Q119" i="4"/>
  <c r="Q68" i="4"/>
  <c r="U68" i="4"/>
  <c r="U83" i="4"/>
  <c r="Q83" i="4"/>
  <c r="Q64" i="4"/>
  <c r="U64" i="4"/>
  <c r="U14" i="4"/>
  <c r="Q14" i="4"/>
  <c r="Q70" i="4"/>
  <c r="U70" i="4"/>
  <c r="U105" i="4"/>
  <c r="Q105" i="4"/>
  <c r="Q93" i="4"/>
  <c r="U93" i="4"/>
  <c r="Q144" i="4"/>
  <c r="U144" i="4"/>
  <c r="Q46" i="4"/>
  <c r="U46" i="4"/>
  <c r="Q42" i="4"/>
  <c r="U42" i="4"/>
  <c r="Q76" i="4"/>
  <c r="U76" i="4"/>
  <c r="U71" i="4"/>
  <c r="Q71" i="4"/>
  <c r="Q60" i="4"/>
  <c r="U60" i="4"/>
  <c r="Q77" i="4"/>
  <c r="U77" i="4"/>
  <c r="Q138" i="4"/>
  <c r="U138" i="4"/>
  <c r="U133" i="4"/>
  <c r="Q133" i="4"/>
  <c r="U127" i="4"/>
  <c r="Q127" i="4"/>
  <c r="U95" i="4"/>
  <c r="Q95" i="4"/>
  <c r="R56" i="11"/>
  <c r="T56" i="11" s="1"/>
  <c r="V56" i="11" s="1"/>
  <c r="U4" i="4"/>
  <c r="Q4" i="4"/>
  <c r="Q81" i="4"/>
  <c r="U81" i="4"/>
  <c r="U7" i="4"/>
  <c r="Q7" i="4"/>
  <c r="Q57" i="4"/>
  <c r="U57" i="4"/>
  <c r="U126" i="4"/>
  <c r="Q126" i="4"/>
  <c r="Q56" i="4"/>
  <c r="U56" i="4"/>
  <c r="Q85" i="4"/>
  <c r="U85" i="4"/>
  <c r="U114" i="4"/>
  <c r="Q114" i="4"/>
  <c r="Q87" i="4"/>
  <c r="U87" i="4"/>
  <c r="U49" i="4"/>
  <c r="Q49" i="4"/>
  <c r="U92" i="4"/>
  <c r="Q92" i="4"/>
  <c r="Q109" i="4"/>
  <c r="U109" i="4"/>
  <c r="Q112" i="4"/>
  <c r="U112" i="4"/>
  <c r="Q139" i="4"/>
  <c r="U139" i="4"/>
  <c r="U5" i="4"/>
  <c r="Q5" i="4"/>
  <c r="K7" i="11"/>
  <c r="E7" i="6" s="1"/>
  <c r="C7" i="6" s="1"/>
  <c r="R23" i="11"/>
  <c r="T23" i="11" s="1"/>
  <c r="V23" i="11" s="1"/>
  <c r="R92" i="11"/>
  <c r="T92" i="11" s="1"/>
  <c r="V92" i="11" s="1"/>
  <c r="U36" i="4"/>
  <c r="Q36" i="4"/>
  <c r="Q134" i="4"/>
  <c r="U134" i="4"/>
  <c r="U58" i="4"/>
  <c r="Q58" i="4"/>
  <c r="U75" i="4"/>
  <c r="Q75" i="4"/>
  <c r="Q20" i="4"/>
  <c r="U20" i="4"/>
  <c r="Q132" i="4"/>
  <c r="U132" i="4"/>
  <c r="Q131" i="4"/>
  <c r="U131" i="4"/>
  <c r="Q78" i="4"/>
  <c r="U78" i="4"/>
  <c r="Q50" i="4"/>
  <c r="U50" i="4"/>
  <c r="U123" i="4"/>
  <c r="Q123" i="4"/>
  <c r="U101" i="4"/>
  <c r="Q101" i="4"/>
  <c r="U150" i="4"/>
  <c r="Q150" i="4"/>
  <c r="Q54" i="4"/>
  <c r="U54" i="4"/>
  <c r="U143" i="4"/>
  <c r="Q143" i="4"/>
  <c r="U33" i="4"/>
  <c r="Q33" i="4"/>
  <c r="Q141" i="4"/>
  <c r="U141" i="4"/>
  <c r="Q43" i="4"/>
  <c r="U43" i="4"/>
  <c r="Q45" i="11"/>
  <c r="P45" i="11"/>
  <c r="O45" i="11"/>
  <c r="AC115" i="11"/>
  <c r="Q3" i="4"/>
  <c r="U3" i="4"/>
  <c r="U102" i="4"/>
  <c r="Q102" i="4"/>
  <c r="Q19" i="4"/>
  <c r="U19" i="4"/>
  <c r="U8" i="4"/>
  <c r="Q8" i="4"/>
  <c r="U104" i="4"/>
  <c r="Q104" i="4"/>
  <c r="Q15" i="4"/>
  <c r="U15" i="4"/>
  <c r="Q130" i="4"/>
  <c r="U130" i="4"/>
  <c r="Q55" i="4"/>
  <c r="U55" i="4"/>
  <c r="U37" i="4"/>
  <c r="Q37" i="4"/>
  <c r="Q24" i="4"/>
  <c r="U24" i="4"/>
  <c r="Q53" i="4"/>
  <c r="U53" i="4"/>
  <c r="U59" i="4"/>
  <c r="Q59" i="4"/>
  <c r="Q88" i="4"/>
  <c r="U88" i="4"/>
  <c r="U62" i="4"/>
  <c r="Q62" i="4"/>
  <c r="Q96" i="4"/>
  <c r="U96" i="4"/>
  <c r="U28" i="4"/>
  <c r="Q28" i="4"/>
  <c r="U146" i="4"/>
  <c r="Q146" i="4"/>
  <c r="U99" i="4"/>
  <c r="Q99" i="4"/>
  <c r="Q47" i="4"/>
  <c r="U47" i="4"/>
  <c r="O89" i="11"/>
  <c r="P89" i="11"/>
  <c r="Q89" i="11"/>
  <c r="ES20" i="8"/>
  <c r="AT20" i="8" s="1"/>
  <c r="AX16" i="9" s="1"/>
  <c r="CY20" i="8"/>
  <c r="EP14" i="8"/>
  <c r="CY14" i="8"/>
  <c r="AA10" i="11"/>
  <c r="Z10" i="11"/>
  <c r="Q9" i="4"/>
  <c r="U9" i="4"/>
  <c r="U100" i="4"/>
  <c r="Q100" i="4"/>
  <c r="R60" i="11"/>
  <c r="T60" i="11" s="1"/>
  <c r="V60" i="11" s="1"/>
  <c r="R65" i="11"/>
  <c r="T65" i="11" s="1"/>
  <c r="V65" i="11" s="1"/>
  <c r="R120" i="11"/>
  <c r="T120" i="11" s="1"/>
  <c r="V120" i="11" s="1"/>
  <c r="AA132" i="11"/>
  <c r="Z132" i="11"/>
  <c r="AB132" i="11" s="1"/>
  <c r="AC132" i="11" s="1"/>
  <c r="Q41" i="4"/>
  <c r="U41" i="4"/>
  <c r="Q25" i="4"/>
  <c r="U25" i="4"/>
  <c r="Q40" i="4"/>
  <c r="U40" i="4"/>
  <c r="U136" i="4"/>
  <c r="Q136" i="4"/>
  <c r="U80" i="4"/>
  <c r="Q80" i="4"/>
  <c r="Q147" i="4"/>
  <c r="U147" i="4"/>
  <c r="Q2" i="4"/>
  <c r="U2" i="4"/>
  <c r="Q48" i="4"/>
  <c r="U48" i="4"/>
  <c r="Q39" i="4"/>
  <c r="U39" i="4"/>
  <c r="U13" i="4"/>
  <c r="Q13" i="4"/>
  <c r="Q31" i="4"/>
  <c r="U31" i="4"/>
  <c r="U27" i="4"/>
  <c r="Q27" i="4"/>
  <c r="Q120" i="4"/>
  <c r="U120" i="4"/>
  <c r="Q142" i="4"/>
  <c r="U142" i="4"/>
  <c r="U108" i="4"/>
  <c r="Q108" i="4"/>
  <c r="U82" i="4"/>
  <c r="Q82" i="4"/>
  <c r="Q35" i="4"/>
  <c r="U35" i="4"/>
  <c r="EL29" i="8"/>
  <c r="FP29" i="8" s="1"/>
  <c r="EL43" i="8"/>
  <c r="FP43" i="8" s="1"/>
  <c r="R84" i="11"/>
  <c r="T84" i="11" s="1"/>
  <c r="V84" i="11" s="1"/>
  <c r="X24" i="11"/>
  <c r="R24" i="11"/>
  <c r="T24" i="11" s="1"/>
  <c r="V24" i="11" s="1"/>
  <c r="AB22" i="11"/>
  <c r="AC22" i="11" s="1"/>
  <c r="AA22" i="11"/>
  <c r="Q123" i="11"/>
  <c r="O123" i="11"/>
  <c r="P123" i="11"/>
  <c r="Q66" i="4"/>
  <c r="U66" i="4"/>
  <c r="U137" i="4"/>
  <c r="Q137" i="4"/>
  <c r="U125" i="4"/>
  <c r="Q125" i="4"/>
  <c r="Q29" i="4"/>
  <c r="U29" i="4"/>
  <c r="U69" i="4"/>
  <c r="Q69" i="4"/>
  <c r="Q72" i="4"/>
  <c r="U72" i="4"/>
  <c r="Q118" i="4"/>
  <c r="U118" i="4"/>
  <c r="U124" i="4"/>
  <c r="Q124" i="4"/>
  <c r="Q135" i="4"/>
  <c r="U135" i="4"/>
  <c r="Q129" i="4"/>
  <c r="U129" i="4"/>
  <c r="U151" i="4"/>
  <c r="Q151" i="4"/>
  <c r="Q73" i="4"/>
  <c r="U73" i="4"/>
  <c r="U90" i="4"/>
  <c r="Q90" i="4"/>
  <c r="U149" i="4"/>
  <c r="Q149" i="4"/>
  <c r="U45" i="4"/>
  <c r="Q45" i="4"/>
  <c r="Q91" i="4"/>
  <c r="U91" i="4"/>
  <c r="Q115" i="4"/>
  <c r="U115" i="4"/>
  <c r="U11" i="4"/>
  <c r="Q11" i="4"/>
  <c r="Q79" i="4"/>
  <c r="U79" i="4"/>
  <c r="U97" i="4"/>
  <c r="Q97" i="4"/>
  <c r="Q117" i="4"/>
  <c r="U117" i="4"/>
  <c r="U140" i="4"/>
  <c r="Q140" i="4"/>
  <c r="GO19" i="8"/>
  <c r="GU19" i="8" s="1"/>
  <c r="BJ19" i="8"/>
  <c r="EK19" i="8"/>
  <c r="AY16" i="8"/>
  <c r="BC12" i="9" s="1"/>
  <c r="GD16" i="8"/>
  <c r="GW16" i="8" s="1"/>
  <c r="EL16" i="8"/>
  <c r="AJ16" i="8" s="1"/>
  <c r="U3" i="6"/>
  <c r="AE3" i="6"/>
  <c r="J3" i="6"/>
  <c r="AG3" i="6"/>
  <c r="Q3" i="6"/>
  <c r="AB3" i="6"/>
  <c r="L3" i="6"/>
  <c r="AA3" i="6"/>
  <c r="K3" i="6"/>
  <c r="V3" i="6"/>
  <c r="P3" i="6"/>
  <c r="O3" i="6"/>
  <c r="AC3" i="6"/>
  <c r="M3" i="6"/>
  <c r="X3" i="6"/>
  <c r="H3" i="6"/>
  <c r="W3" i="6"/>
  <c r="AH3" i="6"/>
  <c r="R3" i="6"/>
  <c r="AF3" i="6"/>
  <c r="Z3" i="6"/>
  <c r="Y3" i="6"/>
  <c r="I3" i="6"/>
  <c r="T3" i="6"/>
  <c r="G3" i="6"/>
  <c r="G2" i="6" s="1"/>
  <c r="S3" i="6"/>
  <c r="AD3" i="6"/>
  <c r="GX15" i="8"/>
  <c r="EL44" i="8"/>
  <c r="AF44" i="8"/>
  <c r="AJ40" i="9" s="1"/>
  <c r="EL41" i="8"/>
  <c r="AF41" i="8"/>
  <c r="AJ37" i="9" s="1"/>
  <c r="FP201" i="8"/>
  <c r="AJ201" i="8"/>
  <c r="EL46" i="8"/>
  <c r="AF46" i="8"/>
  <c r="AJ42" i="9" s="1"/>
  <c r="AF47" i="8"/>
  <c r="AJ43" i="9" s="1"/>
  <c r="EL47" i="8"/>
  <c r="V11" i="11"/>
  <c r="FP108" i="8"/>
  <c r="AJ108" i="8"/>
  <c r="FP178" i="8"/>
  <c r="AJ178" i="8"/>
  <c r="AF60" i="8"/>
  <c r="AJ56" i="9" s="1"/>
  <c r="EL60" i="8"/>
  <c r="FP91" i="8"/>
  <c r="AJ91" i="8"/>
  <c r="AJ152" i="8"/>
  <c r="FP152" i="8"/>
  <c r="EL145" i="8"/>
  <c r="AF145" i="8"/>
  <c r="AJ141" i="9" s="1"/>
  <c r="AI50" i="8"/>
  <c r="AM46" i="9" s="1"/>
  <c r="EL50" i="8"/>
  <c r="AJ45" i="8"/>
  <c r="FP45" i="8"/>
  <c r="FP143" i="8"/>
  <c r="AJ143" i="8"/>
  <c r="GW14" i="8"/>
  <c r="AC20" i="11"/>
  <c r="AJ85" i="8"/>
  <c r="FP85" i="8"/>
  <c r="AJ58" i="8"/>
  <c r="FP58" i="8"/>
  <c r="AJ190" i="8"/>
  <c r="FP190" i="8"/>
  <c r="AJ40" i="8"/>
  <c r="FP40" i="8"/>
  <c r="AJ48" i="8"/>
  <c r="FP48" i="8"/>
  <c r="EL55" i="8"/>
  <c r="AF55" i="8"/>
  <c r="AJ51" i="9" s="1"/>
  <c r="EL34" i="8"/>
  <c r="AF34" i="8"/>
  <c r="AJ30" i="9" s="1"/>
  <c r="GV15" i="8"/>
  <c r="AJ88" i="8"/>
  <c r="FP88" i="8"/>
  <c r="AJ186" i="8"/>
  <c r="FP186" i="8"/>
  <c r="AJ22" i="8"/>
  <c r="FP22" i="8"/>
  <c r="AJ37" i="8"/>
  <c r="FP37" i="8"/>
  <c r="AJ32" i="8"/>
  <c r="FP32" i="8"/>
  <c r="AF31" i="8"/>
  <c r="AJ27" i="9" s="1"/>
  <c r="EL31" i="8"/>
  <c r="FP75" i="8"/>
  <c r="AJ75" i="8"/>
  <c r="GX9" i="8"/>
  <c r="GY9" i="8"/>
  <c r="GV9" i="8"/>
  <c r="GU9" i="8"/>
  <c r="FP36" i="8"/>
  <c r="AJ36" i="8"/>
  <c r="AF15" i="8"/>
  <c r="AJ11" i="9" s="1"/>
  <c r="AF27" i="8"/>
  <c r="AJ23" i="9" s="1"/>
  <c r="GU17" i="8"/>
  <c r="GV17" i="8"/>
  <c r="GY14" i="8"/>
  <c r="AJ131" i="8"/>
  <c r="FP131" i="8"/>
  <c r="AJ197" i="8"/>
  <c r="FP197" i="8"/>
  <c r="AF25" i="8"/>
  <c r="AJ21" i="9" s="1"/>
  <c r="EL25" i="8"/>
  <c r="FP146" i="8"/>
  <c r="AJ146" i="8"/>
  <c r="FP39" i="8"/>
  <c r="AJ39" i="8"/>
  <c r="GU8" i="8"/>
  <c r="GV8" i="8"/>
  <c r="AJ154" i="8"/>
  <c r="FP154" i="8"/>
  <c r="GV13" i="8"/>
  <c r="GU13" i="8"/>
  <c r="AF17" i="8"/>
  <c r="AJ13" i="9" s="1"/>
  <c r="EL17" i="8"/>
  <c r="AJ38" i="8"/>
  <c r="FP38" i="8"/>
  <c r="AJ43" i="8"/>
  <c r="EL33" i="8"/>
  <c r="GW9" i="8"/>
  <c r="EL28" i="8"/>
  <c r="AJ99" i="8"/>
  <c r="FP99" i="8"/>
  <c r="EL9" i="8"/>
  <c r="AF9" i="8"/>
  <c r="AJ5" i="9" s="1"/>
  <c r="AF8" i="8"/>
  <c r="AJ4" i="9" s="1"/>
  <c r="EL8" i="8"/>
  <c r="AJ30" i="8"/>
  <c r="FP30" i="8"/>
  <c r="FP42" i="8"/>
  <c r="AJ42" i="8"/>
  <c r="AF10" i="8"/>
  <c r="AJ6" i="9" s="1"/>
  <c r="EL10" i="8"/>
  <c r="EL13" i="8"/>
  <c r="AF13" i="8"/>
  <c r="AJ9" i="9" s="1"/>
  <c r="AF24" i="8"/>
  <c r="AJ20" i="9" s="1"/>
  <c r="AF26" i="8"/>
  <c r="AJ22" i="9" s="1"/>
  <c r="AJ174" i="8"/>
  <c r="FP174" i="8"/>
  <c r="GU10" i="8"/>
  <c r="GV10" i="8"/>
  <c r="BQ5" i="6"/>
  <c r="AN5" i="6" s="1"/>
  <c r="J7" i="6"/>
  <c r="K8" i="6"/>
  <c r="X9" i="11" l="1"/>
  <c r="R9" i="11"/>
  <c r="T9" i="11" s="1"/>
  <c r="V9" i="11" s="1"/>
  <c r="FP163" i="8"/>
  <c r="AJ163" i="8"/>
  <c r="P7" i="11"/>
  <c r="FP181" i="8"/>
  <c r="AJ181" i="8"/>
  <c r="AF73" i="8"/>
  <c r="AJ69" i="9" s="1"/>
  <c r="EL73" i="8"/>
  <c r="AF157" i="8"/>
  <c r="AJ153" i="9" s="1"/>
  <c r="EL157" i="8"/>
  <c r="AN12" i="8"/>
  <c r="AR8" i="9" s="1"/>
  <c r="FS12" i="8"/>
  <c r="EH12" i="8"/>
  <c r="AF89" i="8"/>
  <c r="AJ85" i="9" s="1"/>
  <c r="EL89" i="8"/>
  <c r="AJ92" i="8"/>
  <c r="FP92" i="8"/>
  <c r="AJ162" i="8"/>
  <c r="FP162" i="8"/>
  <c r="AF101" i="8"/>
  <c r="AJ97" i="9" s="1"/>
  <c r="EL101" i="8"/>
  <c r="AG52" i="8"/>
  <c r="AK48" i="9" s="1"/>
  <c r="EL52" i="8"/>
  <c r="AF49" i="8"/>
  <c r="AJ45" i="9" s="1"/>
  <c r="EL49" i="8"/>
  <c r="AF202" i="8"/>
  <c r="AJ198" i="9" s="1"/>
  <c r="EL202" i="8"/>
  <c r="EL123" i="8"/>
  <c r="AF123" i="8"/>
  <c r="AJ119" i="9" s="1"/>
  <c r="GY12" i="8"/>
  <c r="F7" i="6"/>
  <c r="AF180" i="8"/>
  <c r="AJ176" i="9" s="1"/>
  <c r="EL180" i="8"/>
  <c r="FP53" i="8"/>
  <c r="AJ53" i="8"/>
  <c r="AF148" i="8"/>
  <c r="AJ144" i="9" s="1"/>
  <c r="EL148" i="8"/>
  <c r="AF165" i="8"/>
  <c r="AJ161" i="9" s="1"/>
  <c r="EL165" i="8"/>
  <c r="EP11" i="8"/>
  <c r="CY11" i="8"/>
  <c r="EM18" i="8"/>
  <c r="CY18" i="8"/>
  <c r="AF135" i="8"/>
  <c r="AJ131" i="9" s="1"/>
  <c r="EL135" i="8"/>
  <c r="GX12" i="8"/>
  <c r="AF98" i="8"/>
  <c r="AJ94" i="9" s="1"/>
  <c r="EL98" i="8"/>
  <c r="R89" i="11"/>
  <c r="T89" i="11" s="1"/>
  <c r="V89" i="11" s="1"/>
  <c r="A26" i="7"/>
  <c r="I27" i="7"/>
  <c r="GX18" i="8"/>
  <c r="AF102" i="8"/>
  <c r="AJ98" i="9" s="1"/>
  <c r="EL102" i="8"/>
  <c r="AN185" i="9"/>
  <c r="B189" i="8"/>
  <c r="AL189" i="8"/>
  <c r="AP185" i="9" s="1"/>
  <c r="AK189" i="8"/>
  <c r="AO185" i="9" s="1"/>
  <c r="EL54" i="8"/>
  <c r="AF54" i="8"/>
  <c r="AJ50" i="9" s="1"/>
  <c r="EL122" i="8"/>
  <c r="AF122" i="8"/>
  <c r="AJ118" i="9" s="1"/>
  <c r="GY7" i="8"/>
  <c r="Q7" i="11"/>
  <c r="L7" i="11"/>
  <c r="AF166" i="8"/>
  <c r="AJ162" i="9" s="1"/>
  <c r="EL166" i="8"/>
  <c r="AS23" i="8"/>
  <c r="AW19" i="9" s="1"/>
  <c r="EH23" i="8"/>
  <c r="GY11" i="8"/>
  <c r="FP161" i="8"/>
  <c r="AJ161" i="8"/>
  <c r="AF51" i="8"/>
  <c r="AJ47" i="9" s="1"/>
  <c r="EL51" i="8"/>
  <c r="EX26" i="8"/>
  <c r="CY26" i="8"/>
  <c r="GW12" i="8"/>
  <c r="AG90" i="8"/>
  <c r="AK86" i="9" s="1"/>
  <c r="EL90" i="8"/>
  <c r="AF133" i="8"/>
  <c r="AJ129" i="9" s="1"/>
  <c r="EL133" i="8"/>
  <c r="AY5" i="8"/>
  <c r="CG5" i="8" s="1"/>
  <c r="DP5" i="8" s="1"/>
  <c r="EX5" i="8" s="1"/>
  <c r="GD5" i="8" s="1"/>
  <c r="O5" i="8"/>
  <c r="EM7" i="8"/>
  <c r="CY7" i="8"/>
  <c r="AF61" i="8"/>
  <c r="AJ57" i="9" s="1"/>
  <c r="EL61" i="8"/>
  <c r="AF203" i="8"/>
  <c r="AJ199" i="9" s="1"/>
  <c r="EL203" i="8"/>
  <c r="EL109" i="8"/>
  <c r="AF109" i="8"/>
  <c r="AJ105" i="9" s="1"/>
  <c r="EL138" i="8"/>
  <c r="AF138" i="8"/>
  <c r="AJ134" i="9" s="1"/>
  <c r="AN91" i="9"/>
  <c r="B95" i="8"/>
  <c r="AL95" i="8"/>
  <c r="AP91" i="9" s="1"/>
  <c r="AK95" i="8"/>
  <c r="AO91" i="9" s="1"/>
  <c r="AF139" i="8"/>
  <c r="AJ135" i="9" s="1"/>
  <c r="EL139" i="8"/>
  <c r="AF169" i="8"/>
  <c r="AJ165" i="9" s="1"/>
  <c r="EL169" i="8"/>
  <c r="R125" i="11"/>
  <c r="T125" i="11" s="1"/>
  <c r="V125" i="11" s="1"/>
  <c r="FP128" i="8"/>
  <c r="AJ128" i="8"/>
  <c r="AF159" i="8"/>
  <c r="AJ155" i="9" s="1"/>
  <c r="EL159" i="8"/>
  <c r="FP72" i="8"/>
  <c r="AJ72" i="8"/>
  <c r="FP130" i="8"/>
  <c r="AJ130" i="8"/>
  <c r="GW7" i="8"/>
  <c r="R127" i="11"/>
  <c r="T127" i="11" s="1"/>
  <c r="V127" i="11" s="1"/>
  <c r="AA9" i="11"/>
  <c r="AF158" i="8"/>
  <c r="AJ154" i="9" s="1"/>
  <c r="EL158" i="8"/>
  <c r="AJ173" i="8"/>
  <c r="FP173" i="8"/>
  <c r="FF27" i="8"/>
  <c r="CY27" i="8"/>
  <c r="O21" i="11"/>
  <c r="R21" i="11" s="1"/>
  <c r="X21" i="11"/>
  <c r="AJ21" i="8"/>
  <c r="EL24" i="8"/>
  <c r="FP24" i="8" s="1"/>
  <c r="FP67" i="8"/>
  <c r="AJ67" i="8"/>
  <c r="AT6" i="8"/>
  <c r="CB6" i="8" s="1"/>
  <c r="DK6" i="8" s="1"/>
  <c r="ES6" i="8" s="1"/>
  <c r="FY6" i="8" s="1"/>
  <c r="J6" i="8"/>
  <c r="AF107" i="8"/>
  <c r="AJ103" i="9" s="1"/>
  <c r="EL107" i="8"/>
  <c r="AF97" i="8"/>
  <c r="AJ93" i="9" s="1"/>
  <c r="EL97" i="8"/>
  <c r="AF153" i="8"/>
  <c r="AJ149" i="9" s="1"/>
  <c r="EL153" i="8"/>
  <c r="AF164" i="8"/>
  <c r="AJ160" i="9" s="1"/>
  <c r="EL164" i="8"/>
  <c r="FP192" i="8"/>
  <c r="AJ192" i="8"/>
  <c r="AJ35" i="8"/>
  <c r="AL35" i="8" s="1"/>
  <c r="AP31" i="9" s="1"/>
  <c r="C6" i="6"/>
  <c r="AJ184" i="8"/>
  <c r="FP184" i="8"/>
  <c r="EL144" i="8"/>
  <c r="AF144" i="8"/>
  <c r="AJ140" i="9" s="1"/>
  <c r="AF110" i="8"/>
  <c r="AJ106" i="9" s="1"/>
  <c r="EL110" i="8"/>
  <c r="AF160" i="8"/>
  <c r="AJ156" i="9" s="1"/>
  <c r="EL160" i="8"/>
  <c r="B187" i="8"/>
  <c r="AK187" i="8"/>
  <c r="AO183" i="9" s="1"/>
  <c r="AL187" i="8"/>
  <c r="AP183" i="9" s="1"/>
  <c r="AN183" i="9"/>
  <c r="AF104" i="8"/>
  <c r="AJ100" i="9" s="1"/>
  <c r="EL104" i="8"/>
  <c r="AJ84" i="8"/>
  <c r="FP84" i="8"/>
  <c r="AF59" i="8"/>
  <c r="AJ55" i="9" s="1"/>
  <c r="EL59" i="8"/>
  <c r="AF57" i="8"/>
  <c r="AJ53" i="9" s="1"/>
  <c r="EL57" i="8"/>
  <c r="AF100" i="8"/>
  <c r="AJ96" i="9" s="1"/>
  <c r="EL100" i="8"/>
  <c r="AN60" i="9"/>
  <c r="B64" i="8"/>
  <c r="AK64" i="8"/>
  <c r="AO60" i="9" s="1"/>
  <c r="AL64" i="8"/>
  <c r="AP60" i="9" s="1"/>
  <c r="FP205" i="8"/>
  <c r="AJ205" i="8"/>
  <c r="AF86" i="8"/>
  <c r="AJ82" i="9" s="1"/>
  <c r="EL86" i="8"/>
  <c r="AF177" i="8"/>
  <c r="AJ173" i="9" s="1"/>
  <c r="EL177" i="8"/>
  <c r="FP112" i="8"/>
  <c r="AJ112" i="8"/>
  <c r="AK106" i="8"/>
  <c r="AO102" i="9" s="1"/>
  <c r="B106" i="8"/>
  <c r="AN102" i="9"/>
  <c r="AL106" i="8"/>
  <c r="AP102" i="9" s="1"/>
  <c r="AN166" i="9"/>
  <c r="AL170" i="8"/>
  <c r="AP166" i="9" s="1"/>
  <c r="B170" i="8"/>
  <c r="AK170" i="8"/>
  <c r="AO166" i="9" s="1"/>
  <c r="AF124" i="8"/>
  <c r="AJ120" i="9" s="1"/>
  <c r="EL124" i="8"/>
  <c r="AF117" i="8"/>
  <c r="AJ113" i="9" s="1"/>
  <c r="EL117" i="8"/>
  <c r="AN75" i="9"/>
  <c r="B79" i="8"/>
  <c r="AK79" i="8"/>
  <c r="AO75" i="9" s="1"/>
  <c r="AL79" i="8"/>
  <c r="AP75" i="9" s="1"/>
  <c r="AJ70" i="8"/>
  <c r="FP70" i="8"/>
  <c r="AF198" i="8"/>
  <c r="AJ194" i="9" s="1"/>
  <c r="EL198" i="8"/>
  <c r="AJ29" i="8"/>
  <c r="AF179" i="8"/>
  <c r="AJ175" i="9" s="1"/>
  <c r="EL179" i="8"/>
  <c r="AF115" i="8"/>
  <c r="AJ111" i="9" s="1"/>
  <c r="EL115" i="8"/>
  <c r="AJ182" i="8"/>
  <c r="FP182" i="8"/>
  <c r="AF150" i="8"/>
  <c r="AJ146" i="9" s="1"/>
  <c r="EL150" i="8"/>
  <c r="AF151" i="8"/>
  <c r="AJ147" i="9" s="1"/>
  <c r="EL151" i="8"/>
  <c r="AF134" i="8"/>
  <c r="AJ130" i="9" s="1"/>
  <c r="EL134" i="8"/>
  <c r="AN67" i="9"/>
  <c r="AL71" i="8"/>
  <c r="AP67" i="9" s="1"/>
  <c r="AK71" i="8"/>
  <c r="AO67" i="9" s="1"/>
  <c r="B71" i="8"/>
  <c r="AK199" i="8"/>
  <c r="AO195" i="9" s="1"/>
  <c r="AL199" i="8"/>
  <c r="AP195" i="9" s="1"/>
  <c r="B199" i="8"/>
  <c r="AN195" i="9"/>
  <c r="FP65" i="8"/>
  <c r="AJ65" i="8"/>
  <c r="B93" i="8"/>
  <c r="AK93" i="8"/>
  <c r="AO89" i="9" s="1"/>
  <c r="AN89" i="9"/>
  <c r="AL93" i="8"/>
  <c r="AP89" i="9" s="1"/>
  <c r="AF81" i="8"/>
  <c r="AJ77" i="9" s="1"/>
  <c r="EL81" i="8"/>
  <c r="AF188" i="8"/>
  <c r="AJ184" i="9" s="1"/>
  <c r="EL188" i="8"/>
  <c r="AF118" i="8"/>
  <c r="AJ114" i="9" s="1"/>
  <c r="EL118" i="8"/>
  <c r="AG120" i="8"/>
  <c r="AK116" i="9" s="1"/>
  <c r="EL120" i="8"/>
  <c r="AK206" i="8"/>
  <c r="AO202" i="9" s="1"/>
  <c r="B206" i="8"/>
  <c r="AN202" i="9"/>
  <c r="AL206" i="8"/>
  <c r="AP202" i="9" s="1"/>
  <c r="EL62" i="8"/>
  <c r="AF62" i="8"/>
  <c r="AJ58" i="9" s="1"/>
  <c r="AF195" i="8"/>
  <c r="AJ191" i="9" s="1"/>
  <c r="EL195" i="8"/>
  <c r="EL149" i="8"/>
  <c r="AF149" i="8"/>
  <c r="AJ145" i="9" s="1"/>
  <c r="EL113" i="8"/>
  <c r="AF113" i="8"/>
  <c r="AJ109" i="9" s="1"/>
  <c r="AN110" i="9"/>
  <c r="AK114" i="8"/>
  <c r="AO110" i="9" s="1"/>
  <c r="AL114" i="8"/>
  <c r="AP110" i="9" s="1"/>
  <c r="B114" i="8"/>
  <c r="FP172" i="8"/>
  <c r="AJ172" i="8"/>
  <c r="AL105" i="8"/>
  <c r="AP101" i="9" s="1"/>
  <c r="B105" i="8"/>
  <c r="AN101" i="9"/>
  <c r="AK105" i="8"/>
  <c r="AO101" i="9" s="1"/>
  <c r="AN90" i="9"/>
  <c r="B94" i="8"/>
  <c r="AK94" i="8"/>
  <c r="AO90" i="9" s="1"/>
  <c r="AL94" i="8"/>
  <c r="AP90" i="9" s="1"/>
  <c r="AF204" i="8"/>
  <c r="AJ200" i="9" s="1"/>
  <c r="EL204" i="8"/>
  <c r="EL125" i="8"/>
  <c r="AF125" i="8"/>
  <c r="AJ121" i="9" s="1"/>
  <c r="AK196" i="8"/>
  <c r="AO192" i="9" s="1"/>
  <c r="AL196" i="8"/>
  <c r="AP192" i="9" s="1"/>
  <c r="B196" i="8"/>
  <c r="AN192" i="9"/>
  <c r="AF116" i="8"/>
  <c r="AJ112" i="9" s="1"/>
  <c r="EL116" i="8"/>
  <c r="AJ155" i="8"/>
  <c r="FP155" i="8"/>
  <c r="AF119" i="8"/>
  <c r="AJ115" i="9" s="1"/>
  <c r="EL119" i="8"/>
  <c r="B126" i="8"/>
  <c r="AK126" i="8"/>
  <c r="AO122" i="9" s="1"/>
  <c r="AN122" i="9"/>
  <c r="AL126" i="8"/>
  <c r="AP122" i="9" s="1"/>
  <c r="EL171" i="8"/>
  <c r="AF171" i="8"/>
  <c r="AJ167" i="9" s="1"/>
  <c r="AL140" i="8"/>
  <c r="AP136" i="9" s="1"/>
  <c r="AN136" i="9"/>
  <c r="B140" i="8"/>
  <c r="AK140" i="8"/>
  <c r="AO136" i="9" s="1"/>
  <c r="AJ66" i="8"/>
  <c r="FP66" i="8"/>
  <c r="AF185" i="8"/>
  <c r="AJ181" i="9" s="1"/>
  <c r="EL185" i="8"/>
  <c r="AF111" i="8"/>
  <c r="AJ107" i="9" s="1"/>
  <c r="EL111" i="8"/>
  <c r="AF80" i="8"/>
  <c r="EL80" i="8"/>
  <c r="AF175" i="8"/>
  <c r="AJ171" i="9" s="1"/>
  <c r="EL175" i="8"/>
  <c r="EL168" i="8"/>
  <c r="AF168" i="8"/>
  <c r="AJ164" i="9" s="1"/>
  <c r="AF83" i="8"/>
  <c r="AJ79" i="9" s="1"/>
  <c r="EL83" i="8"/>
  <c r="FP56" i="8"/>
  <c r="AJ56" i="8"/>
  <c r="EL96" i="8"/>
  <c r="AF96" i="8"/>
  <c r="AJ92" i="9" s="1"/>
  <c r="FP127" i="8"/>
  <c r="AJ127" i="8"/>
  <c r="AG191" i="8"/>
  <c r="AK187" i="9" s="1"/>
  <c r="EL191" i="8"/>
  <c r="EL87" i="8"/>
  <c r="AF87" i="8"/>
  <c r="AJ83" i="9" s="1"/>
  <c r="AF147" i="8"/>
  <c r="AJ143" i="9" s="1"/>
  <c r="EL147" i="8"/>
  <c r="B76" i="8"/>
  <c r="AN72" i="9"/>
  <c r="AL76" i="8"/>
  <c r="AP72" i="9" s="1"/>
  <c r="AK76" i="8"/>
  <c r="AO72" i="9" s="1"/>
  <c r="FP193" i="8"/>
  <c r="AJ193" i="8"/>
  <c r="FP156" i="8"/>
  <c r="AJ156" i="8"/>
  <c r="AF82" i="8"/>
  <c r="AJ78" i="9" s="1"/>
  <c r="EL82" i="8"/>
  <c r="AF78" i="8"/>
  <c r="AJ74" i="9" s="1"/>
  <c r="EL78" i="8"/>
  <c r="EL63" i="8"/>
  <c r="AF63" i="8"/>
  <c r="AJ59" i="9" s="1"/>
  <c r="AF194" i="8"/>
  <c r="AJ190" i="9" s="1"/>
  <c r="EL194" i="8"/>
  <c r="EL103" i="8"/>
  <c r="AF103" i="8"/>
  <c r="AJ99" i="9" s="1"/>
  <c r="AF121" i="8"/>
  <c r="AJ117" i="9" s="1"/>
  <c r="EL121" i="8"/>
  <c r="AF136" i="8"/>
  <c r="AJ132" i="9" s="1"/>
  <c r="EL136" i="8"/>
  <c r="AF129" i="8"/>
  <c r="AJ125" i="9" s="1"/>
  <c r="EL129" i="8"/>
  <c r="AF142" i="8"/>
  <c r="AJ138" i="9" s="1"/>
  <c r="EL142" i="8"/>
  <c r="FP200" i="8"/>
  <c r="AJ200" i="8"/>
  <c r="AF183" i="8"/>
  <c r="AJ179" i="9" s="1"/>
  <c r="EL183" i="8"/>
  <c r="EL167" i="8"/>
  <c r="AF167" i="8"/>
  <c r="AJ163" i="9" s="1"/>
  <c r="AF141" i="8"/>
  <c r="AJ137" i="9" s="1"/>
  <c r="EL141" i="8"/>
  <c r="AG176" i="8"/>
  <c r="AK172" i="9" s="1"/>
  <c r="EL176" i="8"/>
  <c r="FP68" i="8"/>
  <c r="AJ68" i="8"/>
  <c r="AN133" i="9"/>
  <c r="AL137" i="8"/>
  <c r="AP133" i="9" s="1"/>
  <c r="AK137" i="8"/>
  <c r="AO133" i="9" s="1"/>
  <c r="B137" i="8"/>
  <c r="O7" i="11"/>
  <c r="R45" i="11"/>
  <c r="T45" i="11" s="1"/>
  <c r="FE14" i="8"/>
  <c r="EQ14" i="8"/>
  <c r="AQ14" i="8"/>
  <c r="AU10" i="9" s="1"/>
  <c r="FV14" i="8"/>
  <c r="AA24" i="11"/>
  <c r="Z24" i="11"/>
  <c r="AB24" i="11" s="1"/>
  <c r="AC24" i="11" s="1"/>
  <c r="EO20" i="8"/>
  <c r="EX20" i="8"/>
  <c r="EX15" i="8"/>
  <c r="EI15" i="8" s="1"/>
  <c r="AG15" i="8" s="1"/>
  <c r="AK11" i="9" s="1"/>
  <c r="FI15" i="8"/>
  <c r="X7" i="11"/>
  <c r="AW15" i="8"/>
  <c r="BA11" i="9" s="1"/>
  <c r="GB15" i="8"/>
  <c r="R123" i="11"/>
  <c r="T123" i="11" s="1"/>
  <c r="V123" i="11" s="1"/>
  <c r="AB10" i="11"/>
  <c r="E4" i="6"/>
  <c r="AI19" i="8"/>
  <c r="AM15" i="9" s="1"/>
  <c r="EL19" i="8"/>
  <c r="GY19" i="8"/>
  <c r="FP16" i="8"/>
  <c r="GU16" i="8"/>
  <c r="H2" i="6"/>
  <c r="I2" i="6" s="1"/>
  <c r="J2" i="6" s="1"/>
  <c r="K2" i="6" s="1"/>
  <c r="L2" i="6" s="1"/>
  <c r="M2" i="6" s="1"/>
  <c r="N2" i="6" s="1"/>
  <c r="O2" i="6" s="1"/>
  <c r="P2" i="6" s="1"/>
  <c r="Q2" i="6" s="1"/>
  <c r="R2" i="6" s="1"/>
  <c r="S2" i="6" s="1"/>
  <c r="T2" i="6" s="1"/>
  <c r="U2" i="6" s="1"/>
  <c r="V2" i="6" s="1"/>
  <c r="W2" i="6" s="1"/>
  <c r="X2" i="6" s="1"/>
  <c r="Y2" i="6" s="1"/>
  <c r="Z2" i="6" s="1"/>
  <c r="AA2" i="6" s="1"/>
  <c r="AB2" i="6" s="1"/>
  <c r="AC2" i="6" s="1"/>
  <c r="AD2" i="6" s="1"/>
  <c r="AE2" i="6" s="1"/>
  <c r="AF2" i="6" s="1"/>
  <c r="AG2" i="6" s="1"/>
  <c r="AH2" i="6" s="1"/>
  <c r="AJ47" i="8"/>
  <c r="FP47" i="8"/>
  <c r="FP41" i="8"/>
  <c r="AJ41" i="8"/>
  <c r="AN197" i="9"/>
  <c r="B201" i="8"/>
  <c r="AK201" i="8"/>
  <c r="AO197" i="9" s="1"/>
  <c r="AL201" i="8"/>
  <c r="AP197" i="9" s="1"/>
  <c r="FP44" i="8"/>
  <c r="AJ44" i="8"/>
  <c r="AJ46" i="8"/>
  <c r="FP46" i="8"/>
  <c r="FP34" i="8"/>
  <c r="AJ34" i="8"/>
  <c r="AJ55" i="8"/>
  <c r="FP55" i="8"/>
  <c r="AK48" i="8"/>
  <c r="AO44" i="9" s="1"/>
  <c r="B48" i="8"/>
  <c r="AN44" i="9"/>
  <c r="AL48" i="8"/>
  <c r="AP44" i="9" s="1"/>
  <c r="AL40" i="8"/>
  <c r="AP36" i="9" s="1"/>
  <c r="AN36" i="9"/>
  <c r="AK40" i="8"/>
  <c r="AO36" i="9" s="1"/>
  <c r="B40" i="8"/>
  <c r="AN54" i="9"/>
  <c r="AL58" i="8"/>
  <c r="AP54" i="9" s="1"/>
  <c r="AK58" i="8"/>
  <c r="AO54" i="9" s="1"/>
  <c r="B58" i="8"/>
  <c r="AJ50" i="8"/>
  <c r="FP50" i="8"/>
  <c r="AJ60" i="8"/>
  <c r="FP60" i="8"/>
  <c r="AN104" i="9"/>
  <c r="B108" i="8"/>
  <c r="AL108" i="8"/>
  <c r="AP104" i="9" s="1"/>
  <c r="AK108" i="8"/>
  <c r="AO104" i="9" s="1"/>
  <c r="AN148" i="9"/>
  <c r="AK152" i="8"/>
  <c r="AO148" i="9" s="1"/>
  <c r="AL152" i="8"/>
  <c r="AP148" i="9" s="1"/>
  <c r="B152" i="8"/>
  <c r="AN186" i="9"/>
  <c r="AL190" i="8"/>
  <c r="AP186" i="9" s="1"/>
  <c r="B190" i="8"/>
  <c r="AK190" i="8"/>
  <c r="AO186" i="9" s="1"/>
  <c r="AN81" i="9"/>
  <c r="B85" i="8"/>
  <c r="AL85" i="8"/>
  <c r="AP81" i="9" s="1"/>
  <c r="AK85" i="8"/>
  <c r="AO81" i="9" s="1"/>
  <c r="AL143" i="8"/>
  <c r="AP139" i="9" s="1"/>
  <c r="AK143" i="8"/>
  <c r="AO139" i="9" s="1"/>
  <c r="AN139" i="9"/>
  <c r="B143" i="8"/>
  <c r="AL91" i="8"/>
  <c r="AP87" i="9" s="1"/>
  <c r="AN87" i="9"/>
  <c r="AK91" i="8"/>
  <c r="AO87" i="9" s="1"/>
  <c r="B91" i="8"/>
  <c r="AL178" i="8"/>
  <c r="AP174" i="9" s="1"/>
  <c r="B178" i="8"/>
  <c r="AK178" i="8"/>
  <c r="AO174" i="9" s="1"/>
  <c r="AN174" i="9"/>
  <c r="AL45" i="8"/>
  <c r="AP41" i="9" s="1"/>
  <c r="AN41" i="9"/>
  <c r="AK45" i="8"/>
  <c r="AO41" i="9" s="1"/>
  <c r="B45" i="8"/>
  <c r="AJ145" i="8"/>
  <c r="FP145" i="8"/>
  <c r="AN17" i="9"/>
  <c r="AK21" i="8"/>
  <c r="AO17" i="9" s="1"/>
  <c r="AL21" i="8"/>
  <c r="AP17" i="9" s="1"/>
  <c r="B21" i="8"/>
  <c r="FP8" i="8"/>
  <c r="AJ8" i="8"/>
  <c r="AJ17" i="8"/>
  <c r="FP17" i="8"/>
  <c r="AL39" i="8"/>
  <c r="AP35" i="9" s="1"/>
  <c r="AK39" i="8"/>
  <c r="AO35" i="9" s="1"/>
  <c r="B39" i="8"/>
  <c r="AN35" i="9"/>
  <c r="AK75" i="8"/>
  <c r="AO71" i="9" s="1"/>
  <c r="AN71" i="9"/>
  <c r="B75" i="8"/>
  <c r="AL75" i="8"/>
  <c r="AP71" i="9" s="1"/>
  <c r="AN170" i="9"/>
  <c r="AL174" i="8"/>
  <c r="AP170" i="9" s="1"/>
  <c r="B174" i="8"/>
  <c r="AK174" i="8"/>
  <c r="AO170" i="9" s="1"/>
  <c r="AJ24" i="8"/>
  <c r="B30" i="8"/>
  <c r="AN26" i="9"/>
  <c r="AK30" i="8"/>
  <c r="AO26" i="9" s="1"/>
  <c r="AL30" i="8"/>
  <c r="AP26" i="9" s="1"/>
  <c r="AN12" i="9"/>
  <c r="B16" i="8"/>
  <c r="AK16" i="8"/>
  <c r="AO12" i="9" s="1"/>
  <c r="AL16" i="8"/>
  <c r="AP12" i="9" s="1"/>
  <c r="FP13" i="8"/>
  <c r="AJ13" i="8"/>
  <c r="AN95" i="9"/>
  <c r="B99" i="8"/>
  <c r="AL99" i="8"/>
  <c r="AP95" i="9" s="1"/>
  <c r="AK99" i="8"/>
  <c r="AO95" i="9" s="1"/>
  <c r="FP10" i="8"/>
  <c r="AJ10" i="8"/>
  <c r="AN38" i="9"/>
  <c r="AK42" i="8"/>
  <c r="AO38" i="9" s="1"/>
  <c r="AL42" i="8"/>
  <c r="AP38" i="9" s="1"/>
  <c r="B42" i="8"/>
  <c r="FP28" i="8"/>
  <c r="AJ28" i="8"/>
  <c r="AJ33" i="8"/>
  <c r="FP33" i="8"/>
  <c r="AK154" i="8"/>
  <c r="AO150" i="9" s="1"/>
  <c r="AN150" i="9"/>
  <c r="AL154" i="8"/>
  <c r="AP150" i="9" s="1"/>
  <c r="B154" i="8"/>
  <c r="AN127" i="9"/>
  <c r="B131" i="8"/>
  <c r="AL131" i="8"/>
  <c r="AP127" i="9" s="1"/>
  <c r="AK131" i="8"/>
  <c r="AO127" i="9" s="1"/>
  <c r="AK32" i="8"/>
  <c r="AO28" i="9" s="1"/>
  <c r="AN28" i="9"/>
  <c r="AL32" i="8"/>
  <c r="AP28" i="9" s="1"/>
  <c r="B32" i="8"/>
  <c r="AN182" i="9"/>
  <c r="AL186" i="8"/>
  <c r="AP182" i="9" s="1"/>
  <c r="AK186" i="8"/>
  <c r="AO182" i="9" s="1"/>
  <c r="B186" i="8"/>
  <c r="AJ9" i="8"/>
  <c r="FP9" i="8"/>
  <c r="AL29" i="8"/>
  <c r="AP25" i="9" s="1"/>
  <c r="AN25" i="9"/>
  <c r="AK29" i="8"/>
  <c r="AO25" i="9" s="1"/>
  <c r="B29" i="8"/>
  <c r="AK43" i="8"/>
  <c r="AO39" i="9" s="1"/>
  <c r="B43" i="8"/>
  <c r="AL43" i="8"/>
  <c r="AP39" i="9" s="1"/>
  <c r="AN39" i="9"/>
  <c r="AN142" i="9"/>
  <c r="AL146" i="8"/>
  <c r="AP142" i="9" s="1"/>
  <c r="B146" i="8"/>
  <c r="AK146" i="8"/>
  <c r="AO142" i="9" s="1"/>
  <c r="AJ25" i="8"/>
  <c r="FP25" i="8"/>
  <c r="AL36" i="8"/>
  <c r="AP32" i="9" s="1"/>
  <c r="B36" i="8"/>
  <c r="AK36" i="8"/>
  <c r="AO32" i="9" s="1"/>
  <c r="AN32" i="9"/>
  <c r="AJ31" i="8"/>
  <c r="FP31" i="8"/>
  <c r="AL38" i="8"/>
  <c r="AP34" i="9" s="1"/>
  <c r="B38" i="8"/>
  <c r="AK38" i="8"/>
  <c r="AO34" i="9" s="1"/>
  <c r="AN34" i="9"/>
  <c r="B35" i="8"/>
  <c r="AK35" i="8"/>
  <c r="AO31" i="9" s="1"/>
  <c r="B197" i="8"/>
  <c r="AN193" i="9"/>
  <c r="AL197" i="8"/>
  <c r="AP193" i="9" s="1"/>
  <c r="AK197" i="8"/>
  <c r="AO193" i="9" s="1"/>
  <c r="B37" i="8"/>
  <c r="AL37" i="8"/>
  <c r="AP33" i="9" s="1"/>
  <c r="AN33" i="9"/>
  <c r="AK37" i="8"/>
  <c r="AO33" i="9" s="1"/>
  <c r="AL22" i="8"/>
  <c r="AP18" i="9" s="1"/>
  <c r="B22" i="8"/>
  <c r="AK22" i="8"/>
  <c r="AO18" i="9" s="1"/>
  <c r="AN18" i="9"/>
  <c r="AN84" i="9"/>
  <c r="AL88" i="8"/>
  <c r="AP84" i="9" s="1"/>
  <c r="B88" i="8"/>
  <c r="AK88" i="8"/>
  <c r="AO84" i="9" s="1"/>
  <c r="L8" i="6"/>
  <c r="K7" i="6"/>
  <c r="BR5" i="6"/>
  <c r="AO5" i="6" s="1"/>
  <c r="T21" i="11" l="1"/>
  <c r="V21" i="11" s="1"/>
  <c r="R7" i="11"/>
  <c r="AJ169" i="8"/>
  <c r="FP169" i="8"/>
  <c r="AK92" i="8"/>
  <c r="AO88" i="9" s="1"/>
  <c r="AN88" i="9"/>
  <c r="B92" i="8"/>
  <c r="AL92" i="8"/>
  <c r="AP88" i="9" s="1"/>
  <c r="AJ164" i="8"/>
  <c r="FP164" i="8"/>
  <c r="FP202" i="8"/>
  <c r="AJ202" i="8"/>
  <c r="BG27" i="8"/>
  <c r="EJ27" i="8"/>
  <c r="FP159" i="8"/>
  <c r="AJ159" i="8"/>
  <c r="FP157" i="8"/>
  <c r="AJ157" i="8"/>
  <c r="AA6" i="11"/>
  <c r="AN159" i="9"/>
  <c r="AK163" i="8"/>
  <c r="AO159" i="9" s="1"/>
  <c r="AL163" i="8"/>
  <c r="AP159" i="9" s="1"/>
  <c r="B163" i="8"/>
  <c r="FP107" i="8"/>
  <c r="AJ107" i="8"/>
  <c r="FP133" i="8"/>
  <c r="AJ133" i="8"/>
  <c r="AF23" i="8"/>
  <c r="AJ19" i="9" s="1"/>
  <c r="EL23" i="8"/>
  <c r="AJ135" i="8"/>
  <c r="FP135" i="8"/>
  <c r="AJ180" i="8"/>
  <c r="FP180" i="8"/>
  <c r="AJ101" i="8"/>
  <c r="FP101" i="8"/>
  <c r="AY26" i="8"/>
  <c r="BC22" i="9" s="1"/>
  <c r="EI26" i="8"/>
  <c r="AN169" i="9"/>
  <c r="B173" i="8"/>
  <c r="AL173" i="8"/>
  <c r="AP169" i="9" s="1"/>
  <c r="AK173" i="8"/>
  <c r="AO169" i="9" s="1"/>
  <c r="AK128" i="8"/>
  <c r="AO124" i="9" s="1"/>
  <c r="B128" i="8"/>
  <c r="AL128" i="8"/>
  <c r="AP124" i="9" s="1"/>
  <c r="AN124" i="9"/>
  <c r="FP138" i="8"/>
  <c r="AJ138" i="8"/>
  <c r="FP73" i="8"/>
  <c r="AJ73" i="8"/>
  <c r="AL192" i="8"/>
  <c r="AP188" i="9" s="1"/>
  <c r="AN188" i="9"/>
  <c r="AK192" i="8"/>
  <c r="AO188" i="9" s="1"/>
  <c r="B192" i="8"/>
  <c r="FP203" i="8"/>
  <c r="AJ203" i="8"/>
  <c r="FP123" i="8"/>
  <c r="AJ123" i="8"/>
  <c r="AJ89" i="8"/>
  <c r="FP89" i="8"/>
  <c r="AU6" i="8"/>
  <c r="CC6" i="8" s="1"/>
  <c r="DL6" i="8" s="1"/>
  <c r="ET6" i="8" s="1"/>
  <c r="FZ6" i="8" s="1"/>
  <c r="K6" i="8"/>
  <c r="AJ158" i="8"/>
  <c r="FP158" i="8"/>
  <c r="AJ90" i="8"/>
  <c r="FP90" i="8"/>
  <c r="AJ166" i="8"/>
  <c r="FP166" i="8"/>
  <c r="FL18" i="8"/>
  <c r="EQ18" i="8"/>
  <c r="FP165" i="8"/>
  <c r="AJ165" i="8"/>
  <c r="AJ109" i="8"/>
  <c r="FP109" i="8"/>
  <c r="FP102" i="8"/>
  <c r="AJ102" i="8"/>
  <c r="AN18" i="8"/>
  <c r="AR14" i="9" s="1"/>
  <c r="FS18" i="8"/>
  <c r="AN158" i="9"/>
  <c r="AK162" i="8"/>
  <c r="AO158" i="9" s="1"/>
  <c r="AL162" i="8"/>
  <c r="AP158" i="9" s="1"/>
  <c r="B162" i="8"/>
  <c r="AN177" i="9"/>
  <c r="B181" i="8"/>
  <c r="AL181" i="8"/>
  <c r="AP177" i="9" s="1"/>
  <c r="AK181" i="8"/>
  <c r="AO177" i="9" s="1"/>
  <c r="AJ139" i="8"/>
  <c r="FP139" i="8"/>
  <c r="AK130" i="8"/>
  <c r="AO126" i="9" s="1"/>
  <c r="AL130" i="8"/>
  <c r="AP126" i="9" s="1"/>
  <c r="AN126" i="9"/>
  <c r="B130" i="8"/>
  <c r="FP51" i="8"/>
  <c r="AJ51" i="8"/>
  <c r="I28" i="7"/>
  <c r="A27" i="7"/>
  <c r="AJ153" i="8"/>
  <c r="FP153" i="8"/>
  <c r="Z21" i="11"/>
  <c r="AB21" i="11" s="1"/>
  <c r="AC21" i="11" s="1"/>
  <c r="AA21" i="11"/>
  <c r="FP122" i="8"/>
  <c r="AJ122" i="8"/>
  <c r="AJ148" i="8"/>
  <c r="FP148" i="8"/>
  <c r="AJ49" i="8"/>
  <c r="FP49" i="8"/>
  <c r="AF12" i="8"/>
  <c r="AJ8" i="9" s="1"/>
  <c r="EL12" i="8"/>
  <c r="AJ61" i="8"/>
  <c r="FP61" i="8"/>
  <c r="AN68" i="9"/>
  <c r="B72" i="8"/>
  <c r="AL72" i="8"/>
  <c r="AP68" i="9" s="1"/>
  <c r="AK72" i="8"/>
  <c r="AO68" i="9" s="1"/>
  <c r="AN7" i="8"/>
  <c r="AR3" i="9" s="1"/>
  <c r="EH7" i="8"/>
  <c r="FS7" i="8"/>
  <c r="B161" i="8"/>
  <c r="AN157" i="9"/>
  <c r="AL161" i="8"/>
  <c r="AP157" i="9" s="1"/>
  <c r="AK161" i="8"/>
  <c r="AO157" i="9" s="1"/>
  <c r="FP98" i="8"/>
  <c r="AJ98" i="8"/>
  <c r="GU12" i="8"/>
  <c r="GV12" i="8"/>
  <c r="Z9" i="11"/>
  <c r="Z7" i="11" s="1"/>
  <c r="AB9" i="11"/>
  <c r="AC9" i="11" s="1"/>
  <c r="AL67" i="8"/>
  <c r="AP63" i="9" s="1"/>
  <c r="AN63" i="9"/>
  <c r="B67" i="8"/>
  <c r="AK67" i="8"/>
  <c r="AO63" i="9" s="1"/>
  <c r="AQ11" i="8"/>
  <c r="AU7" i="9" s="1"/>
  <c r="FV11" i="8"/>
  <c r="EH11" i="8"/>
  <c r="AJ97" i="8"/>
  <c r="FP97" i="8"/>
  <c r="AZ5" i="8"/>
  <c r="CH5" i="8" s="1"/>
  <c r="DQ5" i="8" s="1"/>
  <c r="EY5" i="8" s="1"/>
  <c r="GE5" i="8" s="1"/>
  <c r="P5" i="8"/>
  <c r="FP54" i="8"/>
  <c r="AJ54" i="8"/>
  <c r="AK53" i="8"/>
  <c r="AO49" i="9" s="1"/>
  <c r="B53" i="8"/>
  <c r="AN49" i="9"/>
  <c r="AL53" i="8"/>
  <c r="AP49" i="9" s="1"/>
  <c r="FP52" i="8"/>
  <c r="AJ52" i="8"/>
  <c r="AN31" i="9"/>
  <c r="FP167" i="8"/>
  <c r="AJ167" i="8"/>
  <c r="FP124" i="8"/>
  <c r="AJ124" i="8"/>
  <c r="AN201" i="9"/>
  <c r="AL205" i="8"/>
  <c r="AP201" i="9" s="1"/>
  <c r="AK205" i="8"/>
  <c r="AO201" i="9" s="1"/>
  <c r="B205" i="8"/>
  <c r="FP57" i="8"/>
  <c r="AJ57" i="8"/>
  <c r="AJ160" i="8"/>
  <c r="FP160" i="8"/>
  <c r="AL68" i="8"/>
  <c r="AP64" i="9" s="1"/>
  <c r="B68" i="8"/>
  <c r="AN64" i="9"/>
  <c r="AK68" i="8"/>
  <c r="AO64" i="9" s="1"/>
  <c r="AJ142" i="8"/>
  <c r="FP142" i="8"/>
  <c r="B127" i="8"/>
  <c r="AL127" i="8"/>
  <c r="AP123" i="9" s="1"/>
  <c r="AN123" i="9"/>
  <c r="AK127" i="8"/>
  <c r="AO123" i="9" s="1"/>
  <c r="AJ185" i="8"/>
  <c r="FP185" i="8"/>
  <c r="AK172" i="8"/>
  <c r="AO168" i="9" s="1"/>
  <c r="B172" i="8"/>
  <c r="AN168" i="9"/>
  <c r="AL172" i="8"/>
  <c r="AP168" i="9" s="1"/>
  <c r="AJ118" i="8"/>
  <c r="FP118" i="8"/>
  <c r="FP150" i="8"/>
  <c r="AJ150" i="8"/>
  <c r="B70" i="8"/>
  <c r="AN66" i="9"/>
  <c r="AK70" i="8"/>
  <c r="AO66" i="9" s="1"/>
  <c r="AL70" i="8"/>
  <c r="AP66" i="9" s="1"/>
  <c r="AJ103" i="8"/>
  <c r="FP103" i="8"/>
  <c r="FP63" i="8"/>
  <c r="AJ63" i="8"/>
  <c r="AJ168" i="8"/>
  <c r="FP168" i="8"/>
  <c r="FP171" i="8"/>
  <c r="AJ171" i="8"/>
  <c r="AN151" i="9"/>
  <c r="B155" i="8"/>
  <c r="AL155" i="8"/>
  <c r="AP151" i="9" s="1"/>
  <c r="AK155" i="8"/>
  <c r="AO151" i="9" s="1"/>
  <c r="FP125" i="8"/>
  <c r="AJ125" i="8"/>
  <c r="FP62" i="8"/>
  <c r="AJ62" i="8"/>
  <c r="AK112" i="8"/>
  <c r="AO108" i="9" s="1"/>
  <c r="AL112" i="8"/>
  <c r="AP108" i="9" s="1"/>
  <c r="AN108" i="9"/>
  <c r="B112" i="8"/>
  <c r="AJ59" i="8"/>
  <c r="FP59" i="8"/>
  <c r="AJ110" i="8"/>
  <c r="FP110" i="8"/>
  <c r="AJ176" i="8"/>
  <c r="FP176" i="8"/>
  <c r="FP129" i="8"/>
  <c r="AJ129" i="8"/>
  <c r="AJ194" i="8"/>
  <c r="FP194" i="8"/>
  <c r="FP78" i="8"/>
  <c r="AJ78" i="8"/>
  <c r="FP147" i="8"/>
  <c r="AJ147" i="8"/>
  <c r="AJ175" i="8"/>
  <c r="FP175" i="8"/>
  <c r="AJ116" i="8"/>
  <c r="FP116" i="8"/>
  <c r="FP204" i="8"/>
  <c r="AJ204" i="8"/>
  <c r="FP188" i="8"/>
  <c r="AJ188" i="8"/>
  <c r="AK65" i="8"/>
  <c r="AO61" i="9" s="1"/>
  <c r="B65" i="8"/>
  <c r="AN61" i="9"/>
  <c r="AL65" i="8"/>
  <c r="AP61" i="9" s="1"/>
  <c r="FP96" i="8"/>
  <c r="AJ96" i="8"/>
  <c r="AL66" i="8"/>
  <c r="AP62" i="9" s="1"/>
  <c r="B66" i="8"/>
  <c r="AN62" i="9"/>
  <c r="AK66" i="8"/>
  <c r="AO62" i="9" s="1"/>
  <c r="AJ113" i="8"/>
  <c r="FP113" i="8"/>
  <c r="AK182" i="8"/>
  <c r="AO178" i="9" s="1"/>
  <c r="AL182" i="8"/>
  <c r="AP178" i="9" s="1"/>
  <c r="AN178" i="9"/>
  <c r="B182" i="8"/>
  <c r="AJ177" i="8"/>
  <c r="FP177" i="8"/>
  <c r="FP141" i="8"/>
  <c r="AJ141" i="8"/>
  <c r="AJ183" i="8"/>
  <c r="FP183" i="8"/>
  <c r="AJ136" i="8"/>
  <c r="FP136" i="8"/>
  <c r="AJ82" i="8"/>
  <c r="FP82" i="8"/>
  <c r="AL193" i="8"/>
  <c r="AP189" i="9" s="1"/>
  <c r="AN189" i="9"/>
  <c r="AK193" i="8"/>
  <c r="AO189" i="9" s="1"/>
  <c r="B193" i="8"/>
  <c r="AK56" i="8"/>
  <c r="AO52" i="9" s="1"/>
  <c r="AN52" i="9"/>
  <c r="B56" i="8"/>
  <c r="AL56" i="8"/>
  <c r="AP52" i="9" s="1"/>
  <c r="AJ80" i="8"/>
  <c r="FP80" i="8"/>
  <c r="FP81" i="8"/>
  <c r="AJ81" i="8"/>
  <c r="AJ134" i="8"/>
  <c r="FP134" i="8"/>
  <c r="FP115" i="8"/>
  <c r="AJ115" i="8"/>
  <c r="B84" i="8"/>
  <c r="AL84" i="8"/>
  <c r="AP80" i="9" s="1"/>
  <c r="AN80" i="9"/>
  <c r="AK84" i="8"/>
  <c r="AO80" i="9" s="1"/>
  <c r="FP144" i="8"/>
  <c r="AJ144" i="8"/>
  <c r="FP87" i="8"/>
  <c r="AJ87" i="8"/>
  <c r="B80" i="8"/>
  <c r="AJ76" i="9"/>
  <c r="AJ149" i="8"/>
  <c r="FP149" i="8"/>
  <c r="AJ198" i="8"/>
  <c r="FP198" i="8"/>
  <c r="AJ117" i="8"/>
  <c r="FP117" i="8"/>
  <c r="AJ86" i="8"/>
  <c r="FP86" i="8"/>
  <c r="FP100" i="8"/>
  <c r="AJ100" i="8"/>
  <c r="AJ104" i="8"/>
  <c r="FP104" i="8"/>
  <c r="B200" i="8"/>
  <c r="AK200" i="8"/>
  <c r="AO196" i="9" s="1"/>
  <c r="AN196" i="9"/>
  <c r="AL200" i="8"/>
  <c r="AP196" i="9" s="1"/>
  <c r="FP121" i="8"/>
  <c r="AJ121" i="8"/>
  <c r="B156" i="8"/>
  <c r="AL156" i="8"/>
  <c r="AP152" i="9" s="1"/>
  <c r="AN152" i="9"/>
  <c r="AK156" i="8"/>
  <c r="AO152" i="9" s="1"/>
  <c r="FP191" i="8"/>
  <c r="AJ191" i="8"/>
  <c r="AJ83" i="8"/>
  <c r="FP83" i="8"/>
  <c r="AJ111" i="8"/>
  <c r="FP111" i="8"/>
  <c r="AJ119" i="8"/>
  <c r="FP119" i="8"/>
  <c r="FP195" i="8"/>
  <c r="AJ195" i="8"/>
  <c r="AJ120" i="8"/>
  <c r="FP120" i="8"/>
  <c r="FP151" i="8"/>
  <c r="AJ151" i="8"/>
  <c r="AJ179" i="8"/>
  <c r="FP179" i="8"/>
  <c r="B184" i="8"/>
  <c r="AK184" i="8"/>
  <c r="AO180" i="9" s="1"/>
  <c r="AL184" i="8"/>
  <c r="AP180" i="9" s="1"/>
  <c r="AN180" i="9"/>
  <c r="GO15" i="8"/>
  <c r="GY15" i="8" s="1"/>
  <c r="EK15" i="8"/>
  <c r="AI15" i="8" s="1"/>
  <c r="AM11" i="9" s="1"/>
  <c r="BJ15" i="8"/>
  <c r="AY15" i="8"/>
  <c r="BC11" i="9" s="1"/>
  <c r="GD15" i="8"/>
  <c r="GW15" i="8" s="1"/>
  <c r="GW6" i="8" s="1"/>
  <c r="FR16" i="8"/>
  <c r="FR18" i="8"/>
  <c r="FR17" i="8"/>
  <c r="FR9" i="8"/>
  <c r="EH14" i="8"/>
  <c r="FR15" i="8"/>
  <c r="FR8" i="8"/>
  <c r="FR7" i="8"/>
  <c r="AR14" i="8"/>
  <c r="AV10" i="9" s="1"/>
  <c r="FR13" i="8"/>
  <c r="FR19" i="8"/>
  <c r="FW14" i="8"/>
  <c r="FR10" i="8"/>
  <c r="V45" i="11"/>
  <c r="V7" i="11" s="1"/>
  <c r="T7" i="11"/>
  <c r="AC10" i="11"/>
  <c r="AY20" i="8"/>
  <c r="BC16" i="9" s="1"/>
  <c r="EI20" i="8"/>
  <c r="AG20" i="8" s="1"/>
  <c r="AK16" i="9" s="1"/>
  <c r="EJ14" i="8"/>
  <c r="AH14" i="8" s="1"/>
  <c r="AL10" i="9" s="1"/>
  <c r="GK14" i="8"/>
  <c r="GX14" i="8" s="1"/>
  <c r="GX6" i="8" s="1"/>
  <c r="BF14" i="8"/>
  <c r="BJ10" i="9" s="1"/>
  <c r="AP20" i="8"/>
  <c r="AT16" i="9" s="1"/>
  <c r="EH20" i="8"/>
  <c r="AJ19" i="8"/>
  <c r="FP19" i="8"/>
  <c r="AN37" i="9"/>
  <c r="AL41" i="8"/>
  <c r="AP37" i="9" s="1"/>
  <c r="AK41" i="8"/>
  <c r="AO37" i="9" s="1"/>
  <c r="B41" i="8"/>
  <c r="B44" i="8"/>
  <c r="AN40" i="9"/>
  <c r="AK44" i="8"/>
  <c r="AO40" i="9" s="1"/>
  <c r="AL44" i="8"/>
  <c r="AP40" i="9" s="1"/>
  <c r="AL46" i="8"/>
  <c r="AP42" i="9" s="1"/>
  <c r="AN42" i="9"/>
  <c r="AK46" i="8"/>
  <c r="AO42" i="9" s="1"/>
  <c r="B46" i="8"/>
  <c r="B47" i="8"/>
  <c r="AK47" i="8"/>
  <c r="AO43" i="9" s="1"/>
  <c r="AL47" i="8"/>
  <c r="AP43" i="9" s="1"/>
  <c r="AN43" i="9"/>
  <c r="AN141" i="9"/>
  <c r="AL145" i="8"/>
  <c r="AP141" i="9" s="1"/>
  <c r="B145" i="8"/>
  <c r="AK145" i="8"/>
  <c r="AO141" i="9" s="1"/>
  <c r="AK60" i="8"/>
  <c r="AO56" i="9" s="1"/>
  <c r="AN56" i="9"/>
  <c r="AL60" i="8"/>
  <c r="AP56" i="9" s="1"/>
  <c r="B60" i="8"/>
  <c r="AK55" i="8"/>
  <c r="AO51" i="9" s="1"/>
  <c r="AN51" i="9"/>
  <c r="B55" i="8"/>
  <c r="AL55" i="8"/>
  <c r="AP51" i="9" s="1"/>
  <c r="AK34" i="8"/>
  <c r="AO30" i="9" s="1"/>
  <c r="AL34" i="8"/>
  <c r="AP30" i="9" s="1"/>
  <c r="AN30" i="9"/>
  <c r="B34" i="8"/>
  <c r="AN46" i="9"/>
  <c r="AL50" i="8"/>
  <c r="AP46" i="9" s="1"/>
  <c r="AK50" i="8"/>
  <c r="AO46" i="9" s="1"/>
  <c r="B50" i="8"/>
  <c r="AL9" i="8"/>
  <c r="AP5" i="9" s="1"/>
  <c r="AN5" i="9"/>
  <c r="B9" i="8"/>
  <c r="AK9" i="8"/>
  <c r="AO5" i="9" s="1"/>
  <c r="AN29" i="9"/>
  <c r="AL33" i="8"/>
  <c r="AP29" i="9" s="1"/>
  <c r="B33" i="8"/>
  <c r="AK33" i="8"/>
  <c r="AO29" i="9" s="1"/>
  <c r="AN20" i="9"/>
  <c r="AK24" i="8"/>
  <c r="AO20" i="9" s="1"/>
  <c r="B24" i="8"/>
  <c r="AL24" i="8"/>
  <c r="AP20" i="9" s="1"/>
  <c r="AN21" i="9"/>
  <c r="AL25" i="8"/>
  <c r="AP21" i="9" s="1"/>
  <c r="AK25" i="8"/>
  <c r="AO21" i="9" s="1"/>
  <c r="B25" i="8"/>
  <c r="AL28" i="8"/>
  <c r="AP24" i="9" s="1"/>
  <c r="AN24" i="9"/>
  <c r="AK28" i="8"/>
  <c r="AO24" i="9" s="1"/>
  <c r="B28" i="8"/>
  <c r="AL13" i="8"/>
  <c r="AP9" i="9" s="1"/>
  <c r="AN9" i="9"/>
  <c r="B13" i="8"/>
  <c r="AK13" i="8"/>
  <c r="AO9" i="9" s="1"/>
  <c r="AN4" i="9"/>
  <c r="B8" i="8"/>
  <c r="AL8" i="8"/>
  <c r="AP4" i="9" s="1"/>
  <c r="AK8" i="8"/>
  <c r="AO4" i="9" s="1"/>
  <c r="AK31" i="8"/>
  <c r="AO27" i="9" s="1"/>
  <c r="AN27" i="9"/>
  <c r="AL31" i="8"/>
  <c r="AP27" i="9" s="1"/>
  <c r="B31" i="8"/>
  <c r="AN6" i="9"/>
  <c r="B10" i="8"/>
  <c r="AK10" i="8"/>
  <c r="AO6" i="9" s="1"/>
  <c r="AL10" i="8"/>
  <c r="AP6" i="9" s="1"/>
  <c r="B17" i="8"/>
  <c r="AK17" i="8"/>
  <c r="AO13" i="9" s="1"/>
  <c r="AL17" i="8"/>
  <c r="AP13" i="9" s="1"/>
  <c r="AN13" i="9"/>
  <c r="BS5" i="6"/>
  <c r="AP5" i="6" s="1"/>
  <c r="L7" i="6"/>
  <c r="M8" i="6"/>
  <c r="Z6" i="11" l="1"/>
  <c r="AA5" i="11" s="1"/>
  <c r="AA7" i="11"/>
  <c r="AK148" i="8"/>
  <c r="AO144" i="9" s="1"/>
  <c r="AL148" i="8"/>
  <c r="AP144" i="9" s="1"/>
  <c r="B148" i="8"/>
  <c r="AN144" i="9"/>
  <c r="Q5" i="8"/>
  <c r="BA5" i="8"/>
  <c r="CI5" i="8" s="1"/>
  <c r="DR5" i="8" s="1"/>
  <c r="EZ5" i="8" s="1"/>
  <c r="GF5" i="8" s="1"/>
  <c r="AN86" i="9"/>
  <c r="AK90" i="8"/>
  <c r="AO86" i="9" s="1"/>
  <c r="AL90" i="8"/>
  <c r="AP86" i="9" s="1"/>
  <c r="B90" i="8"/>
  <c r="FP23" i="8"/>
  <c r="AJ23" i="8"/>
  <c r="AB7" i="11"/>
  <c r="AJ12" i="8"/>
  <c r="FP12" i="8"/>
  <c r="AL165" i="8"/>
  <c r="AP161" i="9" s="1"/>
  <c r="B165" i="8"/>
  <c r="AK165" i="8"/>
  <c r="AO161" i="9" s="1"/>
  <c r="AN161" i="9"/>
  <c r="AL138" i="8"/>
  <c r="AP134" i="9" s="1"/>
  <c r="AN134" i="9"/>
  <c r="AK138" i="8"/>
  <c r="AO134" i="9" s="1"/>
  <c r="B138" i="8"/>
  <c r="AN198" i="9"/>
  <c r="B202" i="8"/>
  <c r="AK202" i="8"/>
  <c r="AO198" i="9" s="1"/>
  <c r="AL202" i="8"/>
  <c r="AP198" i="9" s="1"/>
  <c r="I29" i="7"/>
  <c r="A28" i="7"/>
  <c r="AK89" i="8"/>
  <c r="AO85" i="9" s="1"/>
  <c r="AL89" i="8"/>
  <c r="AP85" i="9" s="1"/>
  <c r="AN85" i="9"/>
  <c r="B89" i="8"/>
  <c r="AL135" i="8"/>
  <c r="AP131" i="9" s="1"/>
  <c r="AK135" i="8"/>
  <c r="AO131" i="9" s="1"/>
  <c r="AN131" i="9"/>
  <c r="B135" i="8"/>
  <c r="AN47" i="9"/>
  <c r="AL51" i="8"/>
  <c r="AP47" i="9" s="1"/>
  <c r="B51" i="8"/>
  <c r="AK51" i="8"/>
  <c r="AO47" i="9" s="1"/>
  <c r="EH18" i="8"/>
  <c r="AR18" i="8"/>
  <c r="AV14" i="9" s="1"/>
  <c r="FW18" i="8"/>
  <c r="GV18" i="8" s="1"/>
  <c r="AK123" i="8"/>
  <c r="AO119" i="9" s="1"/>
  <c r="AN119" i="9"/>
  <c r="B123" i="8"/>
  <c r="AL123" i="8"/>
  <c r="AP119" i="9" s="1"/>
  <c r="AL101" i="8"/>
  <c r="AP97" i="9" s="1"/>
  <c r="AN97" i="9"/>
  <c r="B101" i="8"/>
  <c r="AK101" i="8"/>
  <c r="AO97" i="9" s="1"/>
  <c r="AK157" i="8"/>
  <c r="AO153" i="9" s="1"/>
  <c r="AN153" i="9"/>
  <c r="B157" i="8"/>
  <c r="AL157" i="8"/>
  <c r="AP153" i="9" s="1"/>
  <c r="GU7" i="8"/>
  <c r="GV7" i="8"/>
  <c r="AK49" i="8"/>
  <c r="AO45" i="9" s="1"/>
  <c r="AN45" i="9"/>
  <c r="AL49" i="8"/>
  <c r="AP45" i="9" s="1"/>
  <c r="B49" i="8"/>
  <c r="BM18" i="8"/>
  <c r="GR18" i="8"/>
  <c r="GY18" i="8" s="1"/>
  <c r="GY6" i="8" s="1"/>
  <c r="EK18" i="8"/>
  <c r="AI18" i="8" s="1"/>
  <c r="AM14" i="9" s="1"/>
  <c r="AL164" i="8"/>
  <c r="AP160" i="9" s="1"/>
  <c r="AK164" i="8"/>
  <c r="AO160" i="9" s="1"/>
  <c r="B164" i="8"/>
  <c r="AN160" i="9"/>
  <c r="GU15" i="8"/>
  <c r="FR11" i="8"/>
  <c r="FR12" i="8"/>
  <c r="AK54" i="8"/>
  <c r="AO50" i="9" s="1"/>
  <c r="B54" i="8"/>
  <c r="AN50" i="9"/>
  <c r="AL54" i="8"/>
  <c r="AP50" i="9" s="1"/>
  <c r="AF7" i="8"/>
  <c r="AJ3" i="9" s="1"/>
  <c r="EL7" i="8"/>
  <c r="AK203" i="8"/>
  <c r="AO199" i="9" s="1"/>
  <c r="AL203" i="8"/>
  <c r="AP199" i="9" s="1"/>
  <c r="AN199" i="9"/>
  <c r="B203" i="8"/>
  <c r="B180" i="8"/>
  <c r="AL180" i="8"/>
  <c r="AP176" i="9" s="1"/>
  <c r="AN176" i="9"/>
  <c r="AK180" i="8"/>
  <c r="AO176" i="9" s="1"/>
  <c r="AN162" i="9"/>
  <c r="B166" i="8"/>
  <c r="AL166" i="8"/>
  <c r="AP162" i="9" s="1"/>
  <c r="AK166" i="8"/>
  <c r="AO162" i="9" s="1"/>
  <c r="AN98" i="9"/>
  <c r="AL102" i="8"/>
  <c r="AP98" i="9" s="1"/>
  <c r="B102" i="8"/>
  <c r="AK102" i="8"/>
  <c r="AO98" i="9" s="1"/>
  <c r="AK159" i="8"/>
  <c r="AO155" i="9" s="1"/>
  <c r="B159" i="8"/>
  <c r="AL159" i="8"/>
  <c r="AP155" i="9" s="1"/>
  <c r="AN155" i="9"/>
  <c r="AK122" i="8"/>
  <c r="AO118" i="9" s="1"/>
  <c r="B122" i="8"/>
  <c r="AL122" i="8"/>
  <c r="AP118" i="9" s="1"/>
  <c r="AN118" i="9"/>
  <c r="B97" i="8"/>
  <c r="AN93" i="9"/>
  <c r="AK97" i="8"/>
  <c r="AO93" i="9" s="1"/>
  <c r="AL97" i="8"/>
  <c r="AP93" i="9" s="1"/>
  <c r="AN94" i="9"/>
  <c r="B98" i="8"/>
  <c r="AK98" i="8"/>
  <c r="AO94" i="9" s="1"/>
  <c r="AL98" i="8"/>
  <c r="AP94" i="9" s="1"/>
  <c r="AN135" i="9"/>
  <c r="AK139" i="8"/>
  <c r="AO135" i="9" s="1"/>
  <c r="AL139" i="8"/>
  <c r="AP135" i="9" s="1"/>
  <c r="B139" i="8"/>
  <c r="AL158" i="8"/>
  <c r="AP154" i="9" s="1"/>
  <c r="B158" i="8"/>
  <c r="AK158" i="8"/>
  <c r="AO154" i="9" s="1"/>
  <c r="AN154" i="9"/>
  <c r="AN129" i="9"/>
  <c r="AL133" i="8"/>
  <c r="AP129" i="9" s="1"/>
  <c r="AK133" i="8"/>
  <c r="AO129" i="9" s="1"/>
  <c r="B133" i="8"/>
  <c r="AN165" i="9"/>
  <c r="AK169" i="8"/>
  <c r="AO165" i="9" s="1"/>
  <c r="B169" i="8"/>
  <c r="AL169" i="8"/>
  <c r="AP165" i="9" s="1"/>
  <c r="AN48" i="9"/>
  <c r="B52" i="8"/>
  <c r="AL52" i="8"/>
  <c r="AP48" i="9" s="1"/>
  <c r="AK52" i="8"/>
  <c r="AO48" i="9" s="1"/>
  <c r="AF11" i="8"/>
  <c r="AJ7" i="9" s="1"/>
  <c r="EL11" i="8"/>
  <c r="L6" i="8"/>
  <c r="AV6" i="8"/>
  <c r="CD6" i="8" s="1"/>
  <c r="DM6" i="8" s="1"/>
  <c r="EU6" i="8" s="1"/>
  <c r="GA6" i="8" s="1"/>
  <c r="AK73" i="8"/>
  <c r="AO69" i="9" s="1"/>
  <c r="AL73" i="8"/>
  <c r="AP69" i="9" s="1"/>
  <c r="B73" i="8"/>
  <c r="AN69" i="9"/>
  <c r="AG26" i="8"/>
  <c r="AK22" i="9" s="1"/>
  <c r="EL26" i="8"/>
  <c r="AH27" i="8"/>
  <c r="AL23" i="9" s="1"/>
  <c r="EL27" i="8"/>
  <c r="FR14" i="8"/>
  <c r="GU11" i="8"/>
  <c r="GV11" i="8"/>
  <c r="AK61" i="8"/>
  <c r="AO57" i="9" s="1"/>
  <c r="AL61" i="8"/>
  <c r="AP57" i="9" s="1"/>
  <c r="B61" i="8"/>
  <c r="AN57" i="9"/>
  <c r="AN149" i="9"/>
  <c r="B153" i="8"/>
  <c r="AL153" i="8"/>
  <c r="AP149" i="9" s="1"/>
  <c r="AK153" i="8"/>
  <c r="AO149" i="9" s="1"/>
  <c r="B109" i="8"/>
  <c r="AN105" i="9"/>
  <c r="AL109" i="8"/>
  <c r="AP105" i="9" s="1"/>
  <c r="AK109" i="8"/>
  <c r="AO105" i="9" s="1"/>
  <c r="B107" i="8"/>
  <c r="AK107" i="8"/>
  <c r="AO103" i="9" s="1"/>
  <c r="AL107" i="8"/>
  <c r="AP103" i="9" s="1"/>
  <c r="AN103" i="9"/>
  <c r="B87" i="8"/>
  <c r="AK87" i="8"/>
  <c r="AO83" i="9" s="1"/>
  <c r="AN83" i="9"/>
  <c r="AL87" i="8"/>
  <c r="AP83" i="9" s="1"/>
  <c r="AN111" i="9"/>
  <c r="AL115" i="8"/>
  <c r="AP111" i="9" s="1"/>
  <c r="B115" i="8"/>
  <c r="AK115" i="8"/>
  <c r="AO111" i="9" s="1"/>
  <c r="AN125" i="9"/>
  <c r="B129" i="8"/>
  <c r="AK129" i="8"/>
  <c r="AO125" i="9" s="1"/>
  <c r="AL129" i="8"/>
  <c r="AP125" i="9" s="1"/>
  <c r="AK63" i="8"/>
  <c r="AO59" i="9" s="1"/>
  <c r="AL63" i="8"/>
  <c r="AP59" i="9" s="1"/>
  <c r="AN59" i="9"/>
  <c r="B63" i="8"/>
  <c r="B150" i="8"/>
  <c r="AL150" i="8"/>
  <c r="AP146" i="9" s="1"/>
  <c r="AK150" i="8"/>
  <c r="AO146" i="9" s="1"/>
  <c r="AN146" i="9"/>
  <c r="AN175" i="9"/>
  <c r="AL179" i="8"/>
  <c r="AP175" i="9" s="1"/>
  <c r="B179" i="8"/>
  <c r="AK179" i="8"/>
  <c r="AO175" i="9" s="1"/>
  <c r="AK119" i="8"/>
  <c r="AO115" i="9" s="1"/>
  <c r="AL119" i="8"/>
  <c r="AP115" i="9" s="1"/>
  <c r="B119" i="8"/>
  <c r="AN115" i="9"/>
  <c r="AL117" i="8"/>
  <c r="AP113" i="9" s="1"/>
  <c r="B117" i="8"/>
  <c r="AK117" i="8"/>
  <c r="AO113" i="9" s="1"/>
  <c r="AN113" i="9"/>
  <c r="AK82" i="8"/>
  <c r="AO78" i="9" s="1"/>
  <c r="AL82" i="8"/>
  <c r="AP78" i="9" s="1"/>
  <c r="B82" i="8"/>
  <c r="AN78" i="9"/>
  <c r="AN173" i="9"/>
  <c r="AL177" i="8"/>
  <c r="AP173" i="9" s="1"/>
  <c r="B177" i="8"/>
  <c r="AK177" i="8"/>
  <c r="AO173" i="9" s="1"/>
  <c r="B175" i="8"/>
  <c r="AN171" i="9"/>
  <c r="AK175" i="8"/>
  <c r="AO171" i="9" s="1"/>
  <c r="AL175" i="8"/>
  <c r="AP171" i="9" s="1"/>
  <c r="AK185" i="8"/>
  <c r="AO181" i="9" s="1"/>
  <c r="B185" i="8"/>
  <c r="AN181" i="9"/>
  <c r="AL185" i="8"/>
  <c r="AP181" i="9" s="1"/>
  <c r="B151" i="8"/>
  <c r="AN147" i="9"/>
  <c r="AK151" i="8"/>
  <c r="AO147" i="9" s="1"/>
  <c r="AL151" i="8"/>
  <c r="AP147" i="9" s="1"/>
  <c r="AN140" i="9"/>
  <c r="AL144" i="8"/>
  <c r="AP140" i="9" s="1"/>
  <c r="AK144" i="8"/>
  <c r="AO140" i="9" s="1"/>
  <c r="B144" i="8"/>
  <c r="AK188" i="8"/>
  <c r="AO184" i="9" s="1"/>
  <c r="B188" i="8"/>
  <c r="AL188" i="8"/>
  <c r="AP184" i="9" s="1"/>
  <c r="AN184" i="9"/>
  <c r="B147" i="8"/>
  <c r="AL147" i="8"/>
  <c r="AP143" i="9" s="1"/>
  <c r="AN143" i="9"/>
  <c r="AK147" i="8"/>
  <c r="AO143" i="9" s="1"/>
  <c r="AN107" i="9"/>
  <c r="AL111" i="8"/>
  <c r="AP107" i="9" s="1"/>
  <c r="AK111" i="8"/>
  <c r="AO107" i="9" s="1"/>
  <c r="B111" i="8"/>
  <c r="AL104" i="8"/>
  <c r="AP100" i="9" s="1"/>
  <c r="AK104" i="8"/>
  <c r="AO100" i="9" s="1"/>
  <c r="AN100" i="9"/>
  <c r="B104" i="8"/>
  <c r="AN194" i="9"/>
  <c r="AK198" i="8"/>
  <c r="AO194" i="9" s="1"/>
  <c r="B198" i="8"/>
  <c r="AL198" i="8"/>
  <c r="AP194" i="9" s="1"/>
  <c r="AL134" i="8"/>
  <c r="AP130" i="9" s="1"/>
  <c r="B134" i="8"/>
  <c r="AN130" i="9"/>
  <c r="AK134" i="8"/>
  <c r="AO130" i="9" s="1"/>
  <c r="AN132" i="9"/>
  <c r="B136" i="8"/>
  <c r="AK136" i="8"/>
  <c r="AO132" i="9" s="1"/>
  <c r="AL136" i="8"/>
  <c r="AP132" i="9" s="1"/>
  <c r="AN172" i="9"/>
  <c r="AL176" i="8"/>
  <c r="AP172" i="9" s="1"/>
  <c r="B176" i="8"/>
  <c r="AK176" i="8"/>
  <c r="AO172" i="9" s="1"/>
  <c r="AL103" i="8"/>
  <c r="AP99" i="9" s="1"/>
  <c r="AK103" i="8"/>
  <c r="AO99" i="9" s="1"/>
  <c r="B103" i="8"/>
  <c r="AN99" i="9"/>
  <c r="AL118" i="8"/>
  <c r="AP114" i="9" s="1"/>
  <c r="AN114" i="9"/>
  <c r="AK118" i="8"/>
  <c r="AO114" i="9" s="1"/>
  <c r="B118" i="8"/>
  <c r="AN117" i="9"/>
  <c r="AK121" i="8"/>
  <c r="AO117" i="9" s="1"/>
  <c r="AL121" i="8"/>
  <c r="AP117" i="9" s="1"/>
  <c r="B121" i="8"/>
  <c r="B100" i="8"/>
  <c r="AK100" i="8"/>
  <c r="AO96" i="9" s="1"/>
  <c r="AL100" i="8"/>
  <c r="AP96" i="9" s="1"/>
  <c r="AN96" i="9"/>
  <c r="B81" i="8"/>
  <c r="AN77" i="9"/>
  <c r="AL81" i="8"/>
  <c r="AP77" i="9" s="1"/>
  <c r="AK81" i="8"/>
  <c r="AO77" i="9" s="1"/>
  <c r="AK96" i="8"/>
  <c r="AO92" i="9" s="1"/>
  <c r="AN92" i="9"/>
  <c r="B96" i="8"/>
  <c r="AL96" i="8"/>
  <c r="AP92" i="9" s="1"/>
  <c r="AL204" i="8"/>
  <c r="AP200" i="9" s="1"/>
  <c r="AN200" i="9"/>
  <c r="AK204" i="8"/>
  <c r="AO200" i="9" s="1"/>
  <c r="B204" i="8"/>
  <c r="AL78" i="8"/>
  <c r="AP74" i="9" s="1"/>
  <c r="AN74" i="9"/>
  <c r="B78" i="8"/>
  <c r="AK78" i="8"/>
  <c r="AO74" i="9" s="1"/>
  <c r="AK62" i="8"/>
  <c r="AO58" i="9" s="1"/>
  <c r="AN58" i="9"/>
  <c r="B62" i="8"/>
  <c r="AL62" i="8"/>
  <c r="AP58" i="9" s="1"/>
  <c r="AK171" i="8"/>
  <c r="AO167" i="9" s="1"/>
  <c r="AL171" i="8"/>
  <c r="AP167" i="9" s="1"/>
  <c r="AN167" i="9"/>
  <c r="B171" i="8"/>
  <c r="AK124" i="8"/>
  <c r="AO120" i="9" s="1"/>
  <c r="AL124" i="8"/>
  <c r="AP120" i="9" s="1"/>
  <c r="B124" i="8"/>
  <c r="AN120" i="9"/>
  <c r="B120" i="8"/>
  <c r="AN116" i="9"/>
  <c r="AL120" i="8"/>
  <c r="AP116" i="9" s="1"/>
  <c r="AK120" i="8"/>
  <c r="AO116" i="9" s="1"/>
  <c r="B83" i="8"/>
  <c r="AK83" i="8"/>
  <c r="AO79" i="9" s="1"/>
  <c r="AL83" i="8"/>
  <c r="AP79" i="9" s="1"/>
  <c r="AN79" i="9"/>
  <c r="AL149" i="8"/>
  <c r="AP145" i="9" s="1"/>
  <c r="B149" i="8"/>
  <c r="AK149" i="8"/>
  <c r="AO145" i="9" s="1"/>
  <c r="AN145" i="9"/>
  <c r="AN179" i="9"/>
  <c r="AK183" i="8"/>
  <c r="AO179" i="9" s="1"/>
  <c r="AL183" i="8"/>
  <c r="AP179" i="9" s="1"/>
  <c r="B183" i="8"/>
  <c r="AN106" i="9"/>
  <c r="AL110" i="8"/>
  <c r="AP106" i="9" s="1"/>
  <c r="AK110" i="8"/>
  <c r="AO106" i="9" s="1"/>
  <c r="B110" i="8"/>
  <c r="AN156" i="9"/>
  <c r="B160" i="8"/>
  <c r="AK160" i="8"/>
  <c r="AO156" i="9" s="1"/>
  <c r="AL160" i="8"/>
  <c r="AP156" i="9" s="1"/>
  <c r="AK195" i="8"/>
  <c r="AO191" i="9" s="1"/>
  <c r="B195" i="8"/>
  <c r="AL195" i="8"/>
  <c r="AP191" i="9" s="1"/>
  <c r="AN191" i="9"/>
  <c r="AN137" i="9"/>
  <c r="AL141" i="8"/>
  <c r="AP137" i="9" s="1"/>
  <c r="AK141" i="8"/>
  <c r="AO137" i="9" s="1"/>
  <c r="B141" i="8"/>
  <c r="B125" i="8"/>
  <c r="AL125" i="8"/>
  <c r="AP121" i="9" s="1"/>
  <c r="AN121" i="9"/>
  <c r="AK125" i="8"/>
  <c r="AO121" i="9" s="1"/>
  <c r="AL57" i="8"/>
  <c r="AP53" i="9" s="1"/>
  <c r="AN53" i="9"/>
  <c r="AK57" i="8"/>
  <c r="AO53" i="9" s="1"/>
  <c r="B57" i="8"/>
  <c r="AL167" i="8"/>
  <c r="AP163" i="9" s="1"/>
  <c r="B167" i="8"/>
  <c r="AK167" i="8"/>
  <c r="AO163" i="9" s="1"/>
  <c r="AN163" i="9"/>
  <c r="AK191" i="8"/>
  <c r="AO187" i="9" s="1"/>
  <c r="AL191" i="8"/>
  <c r="AP187" i="9" s="1"/>
  <c r="AN187" i="9"/>
  <c r="B191" i="8"/>
  <c r="B86" i="8"/>
  <c r="AL86" i="8"/>
  <c r="AP82" i="9" s="1"/>
  <c r="AN82" i="9"/>
  <c r="AK86" i="8"/>
  <c r="AO82" i="9" s="1"/>
  <c r="AL80" i="8"/>
  <c r="AP76" i="9" s="1"/>
  <c r="AK80" i="8"/>
  <c r="AO76" i="9" s="1"/>
  <c r="AN76" i="9"/>
  <c r="AL113" i="8"/>
  <c r="AP109" i="9" s="1"/>
  <c r="AK113" i="8"/>
  <c r="AO109" i="9" s="1"/>
  <c r="AN109" i="9"/>
  <c r="B113" i="8"/>
  <c r="AK116" i="8"/>
  <c r="AO112" i="9" s="1"/>
  <c r="AN112" i="9"/>
  <c r="AL116" i="8"/>
  <c r="AP112" i="9" s="1"/>
  <c r="B116" i="8"/>
  <c r="AL194" i="8"/>
  <c r="AP190" i="9" s="1"/>
  <c r="AK194" i="8"/>
  <c r="AO190" i="9" s="1"/>
  <c r="B194" i="8"/>
  <c r="AN190" i="9"/>
  <c r="AL59" i="8"/>
  <c r="AP55" i="9" s="1"/>
  <c r="AK59" i="8"/>
  <c r="AO55" i="9" s="1"/>
  <c r="AN55" i="9"/>
  <c r="B59" i="8"/>
  <c r="B168" i="8"/>
  <c r="AK168" i="8"/>
  <c r="AO164" i="9" s="1"/>
  <c r="AN164" i="9"/>
  <c r="AL168" i="8"/>
  <c r="AP164" i="9" s="1"/>
  <c r="B142" i="8"/>
  <c r="AK142" i="8"/>
  <c r="AO138" i="9" s="1"/>
  <c r="AL142" i="8"/>
  <c r="AP138" i="9" s="1"/>
  <c r="AN138" i="9"/>
  <c r="GV14" i="8"/>
  <c r="GV6" i="8" s="1"/>
  <c r="GU14" i="8"/>
  <c r="EL14" i="8"/>
  <c r="AF14" i="8"/>
  <c r="AJ10" i="9" s="1"/>
  <c r="AF20" i="8"/>
  <c r="AJ16" i="9" s="1"/>
  <c r="EL20" i="8"/>
  <c r="V2" i="11"/>
  <c r="V3" i="11"/>
  <c r="V4" i="11" s="1"/>
  <c r="V5" i="11" s="1"/>
  <c r="EL15" i="8"/>
  <c r="H2" i="11"/>
  <c r="H4" i="11" s="1"/>
  <c r="H3" i="11"/>
  <c r="H5" i="11" s="1"/>
  <c r="Y1" i="2" s="1"/>
  <c r="B19" i="8"/>
  <c r="AN15" i="9"/>
  <c r="AL19" i="8"/>
  <c r="AP15" i="9" s="1"/>
  <c r="AK19" i="8"/>
  <c r="AO15" i="9" s="1"/>
  <c r="M7" i="6"/>
  <c r="N8" i="6"/>
  <c r="BT5" i="6"/>
  <c r="AQ5" i="6" s="1"/>
  <c r="K5" i="6"/>
  <c r="FP11" i="8" l="1"/>
  <c r="AJ11" i="8"/>
  <c r="I30" i="7"/>
  <c r="A29" i="7"/>
  <c r="B12" i="8"/>
  <c r="AL12" i="8"/>
  <c r="AP8" i="9" s="1"/>
  <c r="AK12" i="8"/>
  <c r="AO8" i="9" s="1"/>
  <c r="AN8" i="9"/>
  <c r="AJ26" i="8"/>
  <c r="FP26" i="8"/>
  <c r="BB5" i="8"/>
  <c r="CJ5" i="8" s="1"/>
  <c r="DS5" i="8" s="1"/>
  <c r="FA5" i="8" s="1"/>
  <c r="GG5" i="8" s="1"/>
  <c r="R5" i="8"/>
  <c r="M6" i="8"/>
  <c r="AW6" i="8"/>
  <c r="CE6" i="8" s="1"/>
  <c r="DN6" i="8" s="1"/>
  <c r="EV6" i="8" s="1"/>
  <c r="GB6" i="8" s="1"/>
  <c r="AJ7" i="8"/>
  <c r="FP7" i="8"/>
  <c r="GU6" i="8"/>
  <c r="AF18" i="8"/>
  <c r="AJ14" i="9" s="1"/>
  <c r="EL18" i="8"/>
  <c r="GU18" i="8"/>
  <c r="AK23" i="8"/>
  <c r="AO19" i="9" s="1"/>
  <c r="AL23" i="8"/>
  <c r="AP19" i="9" s="1"/>
  <c r="B23" i="8"/>
  <c r="AN19" i="9"/>
  <c r="AJ27" i="8"/>
  <c r="FP27" i="8"/>
  <c r="AJ15" i="8"/>
  <c r="FP15" i="8"/>
  <c r="FP14" i="8"/>
  <c r="AJ14" i="8"/>
  <c r="AJ20" i="8"/>
  <c r="FP20" i="8"/>
  <c r="N5" i="6"/>
  <c r="BU5" i="6"/>
  <c r="AR5" i="6" s="1"/>
  <c r="N7" i="6"/>
  <c r="O8" i="6"/>
  <c r="AJ18" i="8" l="1"/>
  <c r="FP18" i="8"/>
  <c r="S5" i="8"/>
  <c r="BC5" i="8"/>
  <c r="CK5" i="8" s="1"/>
  <c r="DT5" i="8" s="1"/>
  <c r="FB5" i="8" s="1"/>
  <c r="GH5" i="8" s="1"/>
  <c r="AL26" i="8"/>
  <c r="AP22" i="9" s="1"/>
  <c r="B26" i="8"/>
  <c r="AK26" i="8"/>
  <c r="AO22" i="9" s="1"/>
  <c r="AN22" i="9"/>
  <c r="B11" i="8"/>
  <c r="AL11" i="8"/>
  <c r="AP7" i="9" s="1"/>
  <c r="AN7" i="9"/>
  <c r="AK11" i="8"/>
  <c r="AO7" i="9" s="1"/>
  <c r="AN3" i="9"/>
  <c r="B7" i="8"/>
  <c r="AL7" i="8"/>
  <c r="AP3" i="9" s="1"/>
  <c r="AK7" i="8"/>
  <c r="AO3" i="9" s="1"/>
  <c r="I31" i="7"/>
  <c r="A30" i="7"/>
  <c r="B27" i="8"/>
  <c r="AN23" i="9"/>
  <c r="AK27" i="8"/>
  <c r="AO23" i="9" s="1"/>
  <c r="AL27" i="8"/>
  <c r="AP23" i="9" s="1"/>
  <c r="N6" i="8"/>
  <c r="AX6" i="8"/>
  <c r="CF6" i="8" s="1"/>
  <c r="DO6" i="8" s="1"/>
  <c r="EW6" i="8" s="1"/>
  <c r="GC6" i="8" s="1"/>
  <c r="AN10" i="9"/>
  <c r="B14" i="8"/>
  <c r="AL14" i="8"/>
  <c r="AK14" i="8"/>
  <c r="AK15" i="8"/>
  <c r="AO11" i="9" s="1"/>
  <c r="AN11" i="9"/>
  <c r="AL15" i="8"/>
  <c r="AP11" i="9" s="1"/>
  <c r="B15" i="8"/>
  <c r="AN16" i="9"/>
  <c r="AK20" i="8"/>
  <c r="AO16" i="9" s="1"/>
  <c r="B20" i="8"/>
  <c r="AL20" i="8"/>
  <c r="AP16" i="9" s="1"/>
  <c r="O7" i="6"/>
  <c r="BV5" i="6"/>
  <c r="AS5" i="6" s="1"/>
  <c r="P8" i="6"/>
  <c r="I32" i="7" l="1"/>
  <c r="A31" i="7"/>
  <c r="AY6" i="8"/>
  <c r="CG6" i="8" s="1"/>
  <c r="DP6" i="8" s="1"/>
  <c r="EX6" i="8" s="1"/>
  <c r="GD6" i="8" s="1"/>
  <c r="O6" i="8"/>
  <c r="T5" i="8"/>
  <c r="BD5" i="8"/>
  <c r="CL5" i="8" s="1"/>
  <c r="DU5" i="8" s="1"/>
  <c r="FC5" i="8" s="1"/>
  <c r="GI5" i="8" s="1"/>
  <c r="AL18" i="8"/>
  <c r="AP14" i="9" s="1"/>
  <c r="AK18" i="8"/>
  <c r="AO14" i="9" s="1"/>
  <c r="AN14" i="9"/>
  <c r="B18" i="8"/>
  <c r="AP10" i="9"/>
  <c r="AO10" i="9"/>
  <c r="Q8" i="6"/>
  <c r="BW5" i="6"/>
  <c r="AT5" i="6" s="1"/>
  <c r="P7" i="6"/>
  <c r="AL5" i="8" l="1"/>
  <c r="BE5" i="8"/>
  <c r="CM5" i="8" s="1"/>
  <c r="DV5" i="8" s="1"/>
  <c r="FD5" i="8" s="1"/>
  <c r="GJ5" i="8" s="1"/>
  <c r="U5" i="8"/>
  <c r="P6" i="8"/>
  <c r="AZ6" i="8"/>
  <c r="CH6" i="8" s="1"/>
  <c r="DQ6" i="8" s="1"/>
  <c r="EY6" i="8" s="1"/>
  <c r="GE6" i="8" s="1"/>
  <c r="AK5" i="8"/>
  <c r="I33" i="7"/>
  <c r="A32" i="7"/>
  <c r="R8" i="6"/>
  <c r="BX5" i="6"/>
  <c r="AU5" i="6" s="1"/>
  <c r="Q7" i="6"/>
  <c r="I34" i="7" l="1"/>
  <c r="A33" i="7"/>
  <c r="BF5" i="8"/>
  <c r="CN5" i="8" s="1"/>
  <c r="DW5" i="8" s="1"/>
  <c r="FE5" i="8" s="1"/>
  <c r="GK5" i="8" s="1"/>
  <c r="V5" i="8"/>
  <c r="Q6" i="8"/>
  <c r="BA6" i="8"/>
  <c r="CI6" i="8" s="1"/>
  <c r="DR6" i="8" s="1"/>
  <c r="EZ6" i="8" s="1"/>
  <c r="GF6" i="8" s="1"/>
  <c r="BY5" i="6"/>
  <c r="AV5" i="6" s="1"/>
  <c r="S8" i="6"/>
  <c r="R7" i="6"/>
  <c r="BB6" i="8" l="1"/>
  <c r="CJ6" i="8" s="1"/>
  <c r="DS6" i="8" s="1"/>
  <c r="FA6" i="8" s="1"/>
  <c r="GG6" i="8" s="1"/>
  <c r="R6" i="8"/>
  <c r="BG5" i="8"/>
  <c r="CO5" i="8" s="1"/>
  <c r="DX5" i="8" s="1"/>
  <c r="FF5" i="8" s="1"/>
  <c r="GL5" i="8" s="1"/>
  <c r="W5" i="8"/>
  <c r="I35" i="7"/>
  <c r="I36" i="7" s="1"/>
  <c r="I37" i="7" s="1"/>
  <c r="I38" i="7" s="1"/>
  <c r="I39" i="7" s="1"/>
  <c r="I40" i="7" s="1"/>
  <c r="I41" i="7" s="1"/>
  <c r="I42" i="7" s="1"/>
  <c r="I43" i="7" s="1"/>
  <c r="I44" i="7" s="1"/>
  <c r="I45" i="7" s="1"/>
  <c r="I46" i="7" s="1"/>
  <c r="I47" i="7" s="1"/>
  <c r="I48" i="7" s="1"/>
  <c r="I49" i="7" s="1"/>
  <c r="I50" i="7" s="1"/>
  <c r="I51" i="7" s="1"/>
  <c r="I52" i="7" s="1"/>
  <c r="I53" i="7" s="1"/>
  <c r="I54" i="7" s="1"/>
  <c r="I55" i="7" s="1"/>
  <c r="I56" i="7" s="1"/>
  <c r="I57" i="7" s="1"/>
  <c r="I58" i="7" s="1"/>
  <c r="I59" i="7" s="1"/>
  <c r="I60" i="7" s="1"/>
  <c r="I61" i="7" s="1"/>
  <c r="I62" i="7" s="1"/>
  <c r="I63" i="7" s="1"/>
  <c r="I64" i="7" s="1"/>
  <c r="I65" i="7" s="1"/>
  <c r="I66" i="7" s="1"/>
  <c r="I67" i="7" s="1"/>
  <c r="I68" i="7" s="1"/>
  <c r="I69" i="7" s="1"/>
  <c r="I70" i="7" s="1"/>
  <c r="I71" i="7" s="1"/>
  <c r="I72" i="7" s="1"/>
  <c r="I73" i="7" s="1"/>
  <c r="I74" i="7" s="1"/>
  <c r="I75" i="7" s="1"/>
  <c r="I76" i="7" s="1"/>
  <c r="I77" i="7" s="1"/>
  <c r="I78" i="7" s="1"/>
  <c r="I79" i="7" s="1"/>
  <c r="I80" i="7" s="1"/>
  <c r="I81" i="7" s="1"/>
  <c r="I82" i="7" s="1"/>
  <c r="I83" i="7" s="1"/>
  <c r="I84" i="7" s="1"/>
  <c r="I85" i="7" s="1"/>
  <c r="I86" i="7" s="1"/>
  <c r="I87" i="7" s="1"/>
  <c r="I88" i="7" s="1"/>
  <c r="I89" i="7" s="1"/>
  <c r="I90" i="7" s="1"/>
  <c r="I91" i="7" s="1"/>
  <c r="I92" i="7" s="1"/>
  <c r="I93" i="7" s="1"/>
  <c r="I94" i="7" s="1"/>
  <c r="I95" i="7" s="1"/>
  <c r="I96" i="7" s="1"/>
  <c r="I97" i="7" s="1"/>
  <c r="I98" i="7" s="1"/>
  <c r="I99" i="7" s="1"/>
  <c r="I100" i="7" s="1"/>
  <c r="I101" i="7" s="1"/>
  <c r="I102" i="7" s="1"/>
  <c r="I103" i="7" s="1"/>
  <c r="I104" i="7" s="1"/>
  <c r="I105" i="7" s="1"/>
  <c r="I106" i="7" s="1"/>
  <c r="I107" i="7" s="1"/>
  <c r="I108" i="7" s="1"/>
  <c r="I109" i="7" s="1"/>
  <c r="I110" i="7" s="1"/>
  <c r="I111" i="7" s="1"/>
  <c r="I112" i="7" s="1"/>
  <c r="I113" i="7" s="1"/>
  <c r="I114" i="7" s="1"/>
  <c r="I115" i="7" s="1"/>
  <c r="I116" i="7" s="1"/>
  <c r="I117" i="7" s="1"/>
  <c r="I118" i="7" s="1"/>
  <c r="I119" i="7" s="1"/>
  <c r="I120" i="7" s="1"/>
  <c r="I121" i="7" s="1"/>
  <c r="I122" i="7" s="1"/>
  <c r="I123" i="7" s="1"/>
  <c r="I124" i="7" s="1"/>
  <c r="I125" i="7" s="1"/>
  <c r="I126" i="7" s="1"/>
  <c r="I127" i="7" s="1"/>
  <c r="I128" i="7" s="1"/>
  <c r="I129" i="7" s="1"/>
  <c r="I130" i="7" s="1"/>
  <c r="I131" i="7" s="1"/>
  <c r="I132" i="7" s="1"/>
  <c r="I133" i="7" s="1"/>
  <c r="I134" i="7" s="1"/>
  <c r="I135" i="7" s="1"/>
  <c r="I136" i="7" s="1"/>
  <c r="I137" i="7" s="1"/>
  <c r="I138" i="7" s="1"/>
  <c r="I139" i="7" s="1"/>
  <c r="I140" i="7" s="1"/>
  <c r="I141" i="7" s="1"/>
  <c r="I142" i="7" s="1"/>
  <c r="I143" i="7" s="1"/>
  <c r="I144" i="7" s="1"/>
  <c r="I145" i="7" s="1"/>
  <c r="I146" i="7" s="1"/>
  <c r="I147" i="7" s="1"/>
  <c r="I148" i="7" s="1"/>
  <c r="I149" i="7" s="1"/>
  <c r="I150" i="7" s="1"/>
  <c r="I151" i="7" s="1"/>
  <c r="I152" i="7" s="1"/>
  <c r="I153" i="7" s="1"/>
  <c r="I154" i="7" s="1"/>
  <c r="I155" i="7" s="1"/>
  <c r="I156" i="7" s="1"/>
  <c r="I157" i="7" s="1"/>
  <c r="I158" i="7" s="1"/>
  <c r="I159" i="7" s="1"/>
  <c r="I160" i="7" s="1"/>
  <c r="I161" i="7" s="1"/>
  <c r="I162" i="7" s="1"/>
  <c r="I163" i="7" s="1"/>
  <c r="I164" i="7" s="1"/>
  <c r="I165" i="7" s="1"/>
  <c r="I166" i="7" s="1"/>
  <c r="I167" i="7" s="1"/>
  <c r="I168" i="7" s="1"/>
  <c r="I169" i="7" s="1"/>
  <c r="I170" i="7" s="1"/>
  <c r="I171" i="7" s="1"/>
  <c r="I172" i="7" s="1"/>
  <c r="I173" i="7" s="1"/>
  <c r="I174" i="7" s="1"/>
  <c r="I175" i="7" s="1"/>
  <c r="I176" i="7" s="1"/>
  <c r="I177" i="7" s="1"/>
  <c r="I178" i="7" s="1"/>
  <c r="I179" i="7" s="1"/>
  <c r="I180" i="7" s="1"/>
  <c r="I181" i="7" s="1"/>
  <c r="I182" i="7" s="1"/>
  <c r="I183" i="7" s="1"/>
  <c r="I184" i="7" s="1"/>
  <c r="I185" i="7" s="1"/>
  <c r="I186" i="7" s="1"/>
  <c r="I187" i="7" s="1"/>
  <c r="I188" i="7" s="1"/>
  <c r="I189" i="7" s="1"/>
  <c r="I190" i="7" s="1"/>
  <c r="I191" i="7" s="1"/>
  <c r="I192" i="7" s="1"/>
  <c r="I193" i="7" s="1"/>
  <c r="I194" i="7" s="1"/>
  <c r="I195" i="7" s="1"/>
  <c r="I196" i="7" s="1"/>
  <c r="I197" i="7" s="1"/>
  <c r="I198" i="7" s="1"/>
  <c r="I199" i="7" s="1"/>
  <c r="I200" i="7" s="1"/>
  <c r="I201" i="7" s="1"/>
  <c r="I202" i="7" s="1"/>
  <c r="I203" i="7" s="1"/>
  <c r="A34" i="7"/>
  <c r="BZ5" i="6"/>
  <c r="AW5" i="6" s="1"/>
  <c r="S7" i="6"/>
  <c r="T8" i="6"/>
  <c r="BH5" i="8" l="1"/>
  <c r="CP5" i="8" s="1"/>
  <c r="DY5" i="8" s="1"/>
  <c r="FG5" i="8" s="1"/>
  <c r="GM5" i="8" s="1"/>
  <c r="X5" i="8"/>
  <c r="S6" i="8"/>
  <c r="BC6" i="8"/>
  <c r="CK6" i="8" s="1"/>
  <c r="DT6" i="8" s="1"/>
  <c r="FB6" i="8" s="1"/>
  <c r="GH6" i="8" s="1"/>
  <c r="R5" i="6"/>
  <c r="CA5" i="6"/>
  <c r="AX5" i="6" s="1"/>
  <c r="T7" i="6"/>
  <c r="U8" i="6"/>
  <c r="T6" i="8" l="1"/>
  <c r="BD6" i="8"/>
  <c r="CL6" i="8" s="1"/>
  <c r="DU6" i="8" s="1"/>
  <c r="FC6" i="8" s="1"/>
  <c r="GI6" i="8" s="1"/>
  <c r="Y5" i="8"/>
  <c r="BI5" i="8"/>
  <c r="CQ5" i="8" s="1"/>
  <c r="DZ5" i="8" s="1"/>
  <c r="FH5" i="8" s="1"/>
  <c r="GN5" i="8" s="1"/>
  <c r="U5" i="6"/>
  <c r="U7" i="6"/>
  <c r="V8" i="6"/>
  <c r="CB5" i="6"/>
  <c r="AY5" i="6" s="1"/>
  <c r="BJ5" i="8" l="1"/>
  <c r="CR5" i="8" s="1"/>
  <c r="EA5" i="8" s="1"/>
  <c r="FI5" i="8" s="1"/>
  <c r="GO5" i="8" s="1"/>
  <c r="Z5" i="8"/>
  <c r="BE6" i="8"/>
  <c r="CM6" i="8" s="1"/>
  <c r="DV6" i="8" s="1"/>
  <c r="FD6" i="8" s="1"/>
  <c r="GJ6" i="8" s="1"/>
  <c r="U6" i="8"/>
  <c r="W8" i="6"/>
  <c r="V7" i="6"/>
  <c r="CC5" i="6"/>
  <c r="AZ5" i="6" s="1"/>
  <c r="BF6" i="8" l="1"/>
  <c r="CN6" i="8" s="1"/>
  <c r="DW6" i="8" s="1"/>
  <c r="FE6" i="8" s="1"/>
  <c r="GK6" i="8" s="1"/>
  <c r="V6" i="8"/>
  <c r="BK5" i="8"/>
  <c r="CS5" i="8" s="1"/>
  <c r="EB5" i="8" s="1"/>
  <c r="FJ5" i="8" s="1"/>
  <c r="GP5" i="8" s="1"/>
  <c r="AA5" i="8"/>
  <c r="W7" i="6"/>
  <c r="CD5" i="6"/>
  <c r="BA5" i="6" s="1"/>
  <c r="X8" i="6"/>
  <c r="BL5" i="8" l="1"/>
  <c r="CT5" i="8" s="1"/>
  <c r="EC5" i="8" s="1"/>
  <c r="FK5" i="8" s="1"/>
  <c r="GQ5" i="8" s="1"/>
  <c r="AB5" i="8"/>
  <c r="BG6" i="8"/>
  <c r="CO6" i="8" s="1"/>
  <c r="DX6" i="8" s="1"/>
  <c r="FF6" i="8" s="1"/>
  <c r="GL6" i="8" s="1"/>
  <c r="W6" i="8"/>
  <c r="Y8" i="6"/>
  <c r="CE5" i="6"/>
  <c r="BB5" i="6" s="1"/>
  <c r="X7" i="6"/>
  <c r="X6" i="8" l="1"/>
  <c r="BH6" i="8"/>
  <c r="CP6" i="8" s="1"/>
  <c r="DY6" i="8" s="1"/>
  <c r="FG6" i="8" s="1"/>
  <c r="GM6" i="8" s="1"/>
  <c r="AC5" i="8"/>
  <c r="BM5" i="8"/>
  <c r="CU5" i="8" s="1"/>
  <c r="ED5" i="8" s="1"/>
  <c r="FL5" i="8" s="1"/>
  <c r="GR5" i="8" s="1"/>
  <c r="CF5" i="6"/>
  <c r="BC5" i="6" s="1"/>
  <c r="Y7" i="6"/>
  <c r="Z8" i="6"/>
  <c r="AD5" i="8" l="1"/>
  <c r="BO5" i="8" s="1"/>
  <c r="CW5" i="8" s="1"/>
  <c r="EF5" i="8" s="1"/>
  <c r="FN5" i="8" s="1"/>
  <c r="GT5" i="8" s="1"/>
  <c r="BN5" i="8"/>
  <c r="CV5" i="8" s="1"/>
  <c r="EE5" i="8" s="1"/>
  <c r="FM5" i="8" s="1"/>
  <c r="GS5" i="8" s="1"/>
  <c r="BI6" i="8"/>
  <c r="CQ6" i="8" s="1"/>
  <c r="DZ6" i="8" s="1"/>
  <c r="FH6" i="8" s="1"/>
  <c r="GN6" i="8" s="1"/>
  <c r="Y6" i="8"/>
  <c r="AA8" i="6"/>
  <c r="CG5" i="6"/>
  <c r="BD5" i="6" s="1"/>
  <c r="Z7" i="6"/>
  <c r="Z6" i="8" l="1"/>
  <c r="BJ6" i="8"/>
  <c r="CR6" i="8" s="1"/>
  <c r="EA6" i="8" s="1"/>
  <c r="FI6" i="8" s="1"/>
  <c r="GO6" i="8" s="1"/>
  <c r="AA7" i="6"/>
  <c r="AB8" i="6"/>
  <c r="Y5" i="6"/>
  <c r="CH5" i="6"/>
  <c r="BE5" i="6" s="1"/>
  <c r="BK6" i="8" l="1"/>
  <c r="CS6" i="8" s="1"/>
  <c r="EB6" i="8" s="1"/>
  <c r="FJ6" i="8" s="1"/>
  <c r="GP6" i="8" s="1"/>
  <c r="AA6" i="8"/>
  <c r="CI5" i="6"/>
  <c r="BF5" i="6" s="1"/>
  <c r="AC8" i="6"/>
  <c r="AB7" i="6"/>
  <c r="AB5" i="6"/>
  <c r="BL6" i="8" l="1"/>
  <c r="CT6" i="8" s="1"/>
  <c r="EC6" i="8" s="1"/>
  <c r="FK6" i="8" s="1"/>
  <c r="GQ6" i="8" s="1"/>
  <c r="AB6" i="8"/>
  <c r="AD8" i="6"/>
  <c r="CJ5" i="6"/>
  <c r="BG5" i="6" s="1"/>
  <c r="AC7" i="6"/>
  <c r="AC6" i="8" l="1"/>
  <c r="BM6" i="8"/>
  <c r="CU6" i="8" s="1"/>
  <c r="ED6" i="8" s="1"/>
  <c r="FL6" i="8" s="1"/>
  <c r="GR6" i="8" s="1"/>
  <c r="AE8" i="6"/>
  <c r="AD7" i="6"/>
  <c r="CK5" i="6"/>
  <c r="BH5" i="6" s="1"/>
  <c r="BN6" i="8" l="1"/>
  <c r="CV6" i="8" s="1"/>
  <c r="EE6" i="8" s="1"/>
  <c r="FM6" i="8" s="1"/>
  <c r="GS6" i="8" s="1"/>
  <c r="AD6" i="8"/>
  <c r="BO6" i="8" s="1"/>
  <c r="CW6" i="8" s="1"/>
  <c r="EF6" i="8" s="1"/>
  <c r="FN6" i="8" s="1"/>
  <c r="GT6" i="8" s="1"/>
  <c r="AF8" i="6"/>
  <c r="CL5" i="6"/>
  <c r="BI5" i="6" s="1"/>
  <c r="AE7" i="6"/>
  <c r="AG8" i="6" l="1"/>
  <c r="AF7" i="6"/>
  <c r="CM5" i="6"/>
  <c r="BJ5" i="6" s="1"/>
  <c r="AH8" i="6" l="1"/>
  <c r="AG7" i="6"/>
  <c r="CN5" i="6"/>
  <c r="BK5" i="6" s="1"/>
  <c r="AF5" i="6" l="1"/>
  <c r="CO5" i="6"/>
  <c r="BL5" i="6" s="1"/>
  <c r="AH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SDM Option 2</author>
    <author>Peter</author>
    <author>Peter Heidegger</author>
  </authors>
  <commentList>
    <comment ref="D11" authorId="0" shapeId="0" xr:uid="{00000000-0006-0000-0100-000001000000}">
      <text>
        <r>
          <rPr>
            <b/>
            <sz val="9"/>
            <color indexed="81"/>
            <rFont val="Tahoma"/>
            <family val="2"/>
          </rPr>
          <t>This is the site's unique online logging code.  If this code is not available the system will not be able to be used for online logging.</t>
        </r>
        <r>
          <rPr>
            <sz val="9"/>
            <color indexed="81"/>
            <rFont val="Tahoma"/>
            <family val="2"/>
          </rPr>
          <t xml:space="preserve">
</t>
        </r>
      </text>
    </comment>
    <comment ref="D24" authorId="1" shapeId="0" xr:uid="{00000000-0006-0000-0100-000002000000}">
      <text>
        <r>
          <rPr>
            <sz val="9"/>
            <color indexed="81"/>
            <rFont val="Tahoma"/>
            <family val="2"/>
          </rPr>
          <t>Contact person for the project - should be the site manager or supervisor</t>
        </r>
      </text>
    </comment>
    <comment ref="I24" authorId="1" shapeId="0" xr:uid="{00000000-0006-0000-0100-000003000000}">
      <text>
        <r>
          <rPr>
            <b/>
            <sz val="9"/>
            <color indexed="81"/>
            <rFont val="Tahoma"/>
            <family val="2"/>
          </rPr>
          <t>Please provide the best number to call the project owner on.</t>
        </r>
        <r>
          <rPr>
            <sz val="9"/>
            <color indexed="81"/>
            <rFont val="Tahoma"/>
            <family val="2"/>
          </rPr>
          <t xml:space="preserve">
</t>
        </r>
      </text>
    </comment>
    <comment ref="D26" authorId="1" shapeId="0" xr:uid="{00000000-0006-0000-0100-000004000000}">
      <text>
        <r>
          <rPr>
            <sz val="9"/>
            <color indexed="81"/>
            <rFont val="Tahoma"/>
            <family val="2"/>
          </rPr>
          <t xml:space="preserve">Name of the person who completed this spreadsheet.
</t>
        </r>
      </text>
    </comment>
    <comment ref="I26" authorId="1" shapeId="0" xr:uid="{00000000-0006-0000-0100-000005000000}">
      <text>
        <r>
          <rPr>
            <b/>
            <sz val="9"/>
            <color indexed="81"/>
            <rFont val="Tahoma"/>
            <family val="2"/>
          </rPr>
          <t>Please provide the e-mail address of the the project owner.</t>
        </r>
      </text>
    </comment>
    <comment ref="D28" authorId="1" shapeId="0" xr:uid="{00000000-0006-0000-0100-000006000000}">
      <text>
        <r>
          <rPr>
            <sz val="9"/>
            <color indexed="81"/>
            <rFont val="Tahoma"/>
            <family val="2"/>
          </rPr>
          <t xml:space="preserve">Date that the sheet was completed &amp; submitted
</t>
        </r>
      </text>
    </comment>
    <comment ref="I40" authorId="2" shapeId="0" xr:uid="{00000000-0006-0000-0100-000007000000}">
      <text>
        <r>
          <rPr>
            <b/>
            <sz val="9"/>
            <color indexed="81"/>
            <rFont val="Tahoma"/>
            <family val="2"/>
          </rPr>
          <t>The average number of units to plan for at each service occasion. E.g the number of trays to be planned for at breakfast, lunch and dinner.</t>
        </r>
        <r>
          <rPr>
            <sz val="9"/>
            <color indexed="81"/>
            <rFont val="Tahoma"/>
            <family val="2"/>
          </rPr>
          <t xml:space="preserve">
</t>
        </r>
      </text>
    </comment>
    <comment ref="K40" authorId="2" shapeId="0" xr:uid="{00000000-0006-0000-0100-000008000000}">
      <text>
        <r>
          <rPr>
            <b/>
            <sz val="9"/>
            <color indexed="81"/>
            <rFont val="Tahoma"/>
            <family val="2"/>
          </rPr>
          <t>Average % of meals that woud be considered to be a Full Diet.</t>
        </r>
        <r>
          <rPr>
            <sz val="9"/>
            <color indexed="81"/>
            <rFont val="Tahoma"/>
            <family val="2"/>
          </rPr>
          <t xml:space="preserve">
</t>
        </r>
      </text>
    </comment>
    <comment ref="K76" authorId="0" shapeId="0" xr:uid="{00000000-0006-0000-0100-000009000000}">
      <text>
        <r>
          <rPr>
            <b/>
            <sz val="9"/>
            <color indexed="81"/>
            <rFont val="Tahoma"/>
            <family val="2"/>
          </rPr>
          <t>One way, not return distance.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Peter</author>
  </authors>
  <commentList>
    <comment ref="C1" authorId="0" shapeId="0" xr:uid="{00000000-0006-0000-0200-000001000000}">
      <text>
        <r>
          <rPr>
            <b/>
            <sz val="9"/>
            <color indexed="81"/>
            <rFont val="Tahoma"/>
            <family val="2"/>
          </rPr>
          <t>The scheduled task start time (in 24h format) i.e. hhmm e.g. 1430</t>
        </r>
      </text>
    </comment>
    <comment ref="D1" authorId="0" shapeId="0" xr:uid="{00000000-0006-0000-0200-000002000000}">
      <text>
        <r>
          <rPr>
            <b/>
            <sz val="9"/>
            <color indexed="81"/>
            <rFont val="Tahoma"/>
            <family val="2"/>
          </rPr>
          <t>The scheduled task end time (in 24h format) i.e. hhmm, e.g. 1615</t>
        </r>
      </text>
    </comment>
    <comment ref="E1" authorId="0" shapeId="0" xr:uid="{00000000-0006-0000-0200-000003000000}">
      <text>
        <r>
          <rPr>
            <b/>
            <sz val="9"/>
            <color indexed="81"/>
            <rFont val="Tahoma"/>
            <family val="2"/>
          </rPr>
          <t>This is the generally accepted activities that this task covers.  Some sites may differ from these.  Please include any additional information in the column provided (next column to the right)</t>
        </r>
      </text>
    </comment>
    <comment ref="F1" authorId="0" shapeId="0" xr:uid="{00000000-0006-0000-0200-000004000000}">
      <text>
        <r>
          <rPr>
            <b/>
            <sz val="9"/>
            <color indexed="81"/>
            <rFont val="Tahoma"/>
            <family val="2"/>
          </rPr>
          <t>Please provide any comments or additional clarification in this column.</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Peter</author>
  </authors>
  <commentList>
    <comment ref="H2" authorId="0" shapeId="0" xr:uid="{00000000-0006-0000-0300-000001000000}">
      <text>
        <r>
          <rPr>
            <b/>
            <sz val="9"/>
            <color indexed="81"/>
            <rFont val="Tahoma"/>
            <family val="2"/>
          </rPr>
          <t>Peter:</t>
        </r>
        <r>
          <rPr>
            <sz val="9"/>
            <color indexed="81"/>
            <rFont val="Tahoma"/>
            <family val="2"/>
          </rPr>
          <t xml:space="preserve">
Enter the duration of any unpaid meal break for the shift - in MINUTES</t>
        </r>
      </text>
    </comment>
    <comment ref="I2" authorId="0" shapeId="0" xr:uid="{00000000-0006-0000-0300-000002000000}">
      <text>
        <r>
          <rPr>
            <b/>
            <sz val="9"/>
            <color indexed="81"/>
            <rFont val="Tahoma"/>
            <family val="2"/>
          </rPr>
          <t>Full skill description - provides more detail (i.e. adds to the abbreviation information)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Peter</author>
  </authors>
  <commentList>
    <comment ref="A3" authorId="0" shapeId="0" xr:uid="{00000000-0006-0000-0400-000001000000}">
      <text>
        <r>
          <rPr>
            <b/>
            <sz val="9"/>
            <color indexed="81"/>
            <rFont val="Tahoma"/>
            <family val="2"/>
          </rPr>
          <t>This is automatically generated.</t>
        </r>
      </text>
    </comment>
    <comment ref="C3" authorId="0" shapeId="0" xr:uid="{00000000-0006-0000-0400-000002000000}">
      <text>
        <r>
          <rPr>
            <b/>
            <sz val="9"/>
            <color indexed="81"/>
            <rFont val="Tahoma"/>
            <family val="2"/>
          </rPr>
          <t>Please ennter the Grade applicable for the position</t>
        </r>
      </text>
    </comment>
    <comment ref="D3" authorId="0" shapeId="0" xr:uid="{00000000-0006-0000-0400-000003000000}">
      <text>
        <r>
          <rPr>
            <b/>
            <sz val="9"/>
            <color indexed="81"/>
            <rFont val="Tahoma"/>
            <family val="2"/>
          </rPr>
          <t xml:space="preserve">Insert the hours - Full Time Postion = 38 hours, enter as 38.00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Yvonne Lukic</author>
    <author>Helen Gilmore</author>
    <author>Alison Maurer</author>
    <author>Troy Reid</author>
    <author>SDM Option 2</author>
    <author>Alison Kevill</author>
  </authors>
  <commentList>
    <comment ref="Q26" authorId="0" shapeId="0" xr:uid="{00000000-0006-0000-0A00-000001000000}">
      <text>
        <r>
          <rPr>
            <sz val="9"/>
            <color indexed="81"/>
            <rFont val="Tahoma"/>
            <family val="2"/>
          </rPr>
          <t>SDM Option 3 - CBORD - CB.Chk.Dt.Chg
Standard Instructions: Check for diet changes and action as required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R26" authorId="0" shapeId="0" xr:uid="{00000000-0006-0000-0A00-000002000000}">
      <text>
        <r>
          <rPr>
            <sz val="9"/>
            <color indexed="81"/>
            <rFont val="Tahoma"/>
            <family val="2"/>
          </rPr>
          <t>SDM Option 3 - CBORD - CB.Chk.Dt.Chg
Standard Instructions: Check for diet changes and action as required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Q28" authorId="1" shapeId="0" xr:uid="{00000000-0006-0000-0A00-000003000000}">
      <text>
        <r>
          <rPr>
            <sz val="9"/>
            <color indexed="81"/>
            <rFont val="Tahoma"/>
            <family val="2"/>
          </rPr>
          <t xml:space="preserve">SDM Option 3 - CBORD - CB.Prd.Tal.Prnt
Standard Instructions: Print Tally report.                                            </t>
        </r>
        <r>
          <rPr>
            <b/>
            <sz val="9"/>
            <color indexed="14"/>
            <rFont val="Tahoma"/>
            <family val="2"/>
          </rPr>
          <t xml:space="preserve">
Food Safety: 
WHS: 
Customer Service: 
Relevant SWPs: </t>
        </r>
        <r>
          <rPr>
            <b/>
            <sz val="9"/>
            <color indexed="12"/>
            <rFont val="Tahoma"/>
            <family val="2"/>
          </rPr>
          <t xml:space="preserve">
Additional Detail:  Update tally report items to amounts needed.</t>
        </r>
        <r>
          <rPr>
            <b/>
            <sz val="9"/>
            <color indexed="10"/>
            <rFont val="Tahoma"/>
            <family val="2"/>
          </rPr>
          <t xml:space="preserve">
Safety:  _x000D_
</t>
        </r>
        <r>
          <rPr>
            <b/>
            <sz val="9"/>
            <color indexed="17"/>
            <rFont val="Tahoma"/>
            <family val="2"/>
          </rPr>
          <t xml:space="preserve">
Customer Service:  </t>
        </r>
      </text>
    </comment>
    <comment ref="R28" authorId="1" shapeId="0" xr:uid="{00000000-0006-0000-0A00-000004000000}">
      <text>
        <r>
          <rPr>
            <sz val="9"/>
            <color indexed="81"/>
            <rFont val="Tahoma"/>
            <family val="2"/>
          </rPr>
          <t xml:space="preserve">SDM Option 3 - CBORD - CB.Prd.Tal.Prnt
Standard Instructions: Print Tally report.                                            </t>
        </r>
        <r>
          <rPr>
            <b/>
            <sz val="9"/>
            <color indexed="14"/>
            <rFont val="Tahoma"/>
            <family val="2"/>
          </rPr>
          <t xml:space="preserve">
Food Safety: 
WHS: 
Customer Service: 
Relevant SWPs: </t>
        </r>
        <r>
          <rPr>
            <b/>
            <sz val="9"/>
            <color indexed="12"/>
            <rFont val="Tahoma"/>
            <family val="2"/>
          </rPr>
          <t xml:space="preserve">
Additional Detail:  Update tally report items to amounts needed.</t>
        </r>
        <r>
          <rPr>
            <b/>
            <sz val="9"/>
            <color indexed="10"/>
            <rFont val="Tahoma"/>
            <family val="2"/>
          </rPr>
          <t xml:space="preserve">
Safety:  _x000D_
</t>
        </r>
        <r>
          <rPr>
            <b/>
            <sz val="9"/>
            <color indexed="17"/>
            <rFont val="Tahoma"/>
            <family val="2"/>
          </rPr>
          <t xml:space="preserve">
Customer Service:  </t>
        </r>
      </text>
    </comment>
    <comment ref="Q29" authorId="1" shapeId="0" xr:uid="{00000000-0006-0000-0A00-000005000000}">
      <text>
        <r>
          <rPr>
            <sz val="9"/>
            <color indexed="81"/>
            <rFont val="Tahoma"/>
            <family val="2"/>
          </rPr>
          <t>SDM Option 3 - CBORD - CB.Print.TT
Standard Instructions: Print Tray Tickets</t>
        </r>
        <r>
          <rPr>
            <b/>
            <sz val="9"/>
            <color indexed="14"/>
            <rFont val="Tahoma"/>
            <family val="2"/>
          </rPr>
          <t xml:space="preserve">
Food Safety: 
WHS: 
Customer Service: 
Relevant SWPs: </t>
        </r>
        <r>
          <rPr>
            <b/>
            <sz val="9"/>
            <color indexed="12"/>
            <rFont val="Tahoma"/>
            <family val="2"/>
          </rPr>
          <t xml:space="preserve">
Additional Detail:  Sort tray tickets into set wards</t>
        </r>
        <r>
          <rPr>
            <b/>
            <sz val="9"/>
            <color indexed="10"/>
            <rFont val="Tahoma"/>
            <family val="2"/>
          </rPr>
          <t xml:space="preserve">
Safety:  _x000D_
 </t>
        </r>
        <r>
          <rPr>
            <b/>
            <sz val="9"/>
            <color indexed="17"/>
            <rFont val="Tahoma"/>
            <family val="2"/>
          </rPr>
          <t xml:space="preserve">
Customer Service:   </t>
        </r>
      </text>
    </comment>
    <comment ref="R29" authorId="1" shapeId="0" xr:uid="{00000000-0006-0000-0A00-000006000000}">
      <text>
        <r>
          <rPr>
            <sz val="9"/>
            <color indexed="81"/>
            <rFont val="Tahoma"/>
            <family val="2"/>
          </rPr>
          <t>SDM Option 3 - CBORD - CB.Print.TT
Standard Instructions: Print Tray Tickets</t>
        </r>
        <r>
          <rPr>
            <b/>
            <sz val="9"/>
            <color indexed="14"/>
            <rFont val="Tahoma"/>
            <family val="2"/>
          </rPr>
          <t xml:space="preserve">
Food Safety: 
WHS: 
Customer Service: 
Relevant SWPs: </t>
        </r>
        <r>
          <rPr>
            <b/>
            <sz val="9"/>
            <color indexed="12"/>
            <rFont val="Tahoma"/>
            <family val="2"/>
          </rPr>
          <t xml:space="preserve">
Additional Detail:  Sort tray tickets into set wards</t>
        </r>
        <r>
          <rPr>
            <b/>
            <sz val="9"/>
            <color indexed="10"/>
            <rFont val="Tahoma"/>
            <family val="2"/>
          </rPr>
          <t xml:space="preserve">
Safety:  _x000D_
 </t>
        </r>
        <r>
          <rPr>
            <b/>
            <sz val="9"/>
            <color indexed="17"/>
            <rFont val="Tahoma"/>
            <family val="2"/>
          </rPr>
          <t xml:space="preserve">
Customer Service:   </t>
        </r>
      </text>
    </comment>
    <comment ref="Q31" authorId="1" shapeId="0" xr:uid="{00000000-0006-0000-0A00-000007000000}">
      <text>
        <r>
          <rPr>
            <sz val="9"/>
            <color indexed="81"/>
            <rFont val="Tahoma"/>
            <family val="2"/>
          </rPr>
          <t>SDM Option 3 - Custom Services - Early.Brkfsts
Standard Instructions: Prepare and deliver early breakfasts (If required)</t>
        </r>
        <r>
          <rPr>
            <b/>
            <sz val="9"/>
            <color indexed="14"/>
            <rFont val="Tahoma"/>
            <family val="2"/>
          </rPr>
          <t xml:space="preserve">
Food Safety: 
WHS: 
Customer Service: 
Relevant SWPs: </t>
        </r>
        <r>
          <rPr>
            <b/>
            <sz val="9"/>
            <color indexed="12"/>
            <rFont val="Tahoma"/>
            <family val="2"/>
          </rPr>
          <t xml:space="preserve">
Additional Detail: Deliver early morning breakfasts to required wards, if no EMB are required assist Supervisor with sorting trayline tickets or start stock put away.</t>
        </r>
        <r>
          <rPr>
            <b/>
            <sz val="9"/>
            <color indexed="10"/>
            <rFont val="Tahoma"/>
            <family val="2"/>
          </rPr>
          <t xml:space="preserve">
Safety:  _x000D_
</t>
        </r>
        <r>
          <rPr>
            <b/>
            <sz val="9"/>
            <color indexed="17"/>
            <rFont val="Tahoma"/>
            <family val="2"/>
          </rPr>
          <t xml:space="preserve">
Customer Service:  </t>
        </r>
      </text>
    </comment>
    <comment ref="R31" authorId="1" shapeId="0" xr:uid="{00000000-0006-0000-0A00-000008000000}">
      <text>
        <r>
          <rPr>
            <sz val="9"/>
            <color indexed="81"/>
            <rFont val="Tahoma"/>
            <family val="2"/>
          </rPr>
          <t>SDM Option 3 - Custom Services - Early.Brkfsts
Standard Instructions: Prepare and deliver early breakfasts (If required)</t>
        </r>
        <r>
          <rPr>
            <b/>
            <sz val="9"/>
            <color indexed="14"/>
            <rFont val="Tahoma"/>
            <family val="2"/>
          </rPr>
          <t xml:space="preserve">
Food Safety: 
WHS: 
Customer Service: 
Relevant SWPs: </t>
        </r>
        <r>
          <rPr>
            <b/>
            <sz val="9"/>
            <color indexed="12"/>
            <rFont val="Tahoma"/>
            <family val="2"/>
          </rPr>
          <t xml:space="preserve">
Additional Detail: Deliver early morning breakfasts to required wards, if no EMB are required assist Supervisor with sorting trayline tickets or start stock put away.</t>
        </r>
        <r>
          <rPr>
            <b/>
            <sz val="9"/>
            <color indexed="10"/>
            <rFont val="Tahoma"/>
            <family val="2"/>
          </rPr>
          <t xml:space="preserve">
Safety:  _x000D_
</t>
        </r>
        <r>
          <rPr>
            <b/>
            <sz val="9"/>
            <color indexed="17"/>
            <rFont val="Tahoma"/>
            <family val="2"/>
          </rPr>
          <t xml:space="preserve">
Customer Service:  </t>
        </r>
      </text>
    </comment>
    <comment ref="D32" authorId="1" shapeId="0" xr:uid="{00000000-0006-0000-0A00-000009000000}">
      <text>
        <r>
          <rPr>
            <sz val="9"/>
            <color indexed="81"/>
            <rFont val="Tahoma"/>
            <family val="2"/>
          </rPr>
          <t xml:space="preserve">SDM Option 3 - Breakfast - 
Standard Instructions: </t>
        </r>
        <r>
          <rPr>
            <b/>
            <sz val="9"/>
            <color indexed="14"/>
            <rFont val="Tahoma"/>
            <family val="2"/>
          </rPr>
          <t xml:space="preserve">
Food Safety: 
WHS: 
Customer Service: 
Relevant SWPs: </t>
        </r>
        <r>
          <rPr>
            <b/>
            <sz val="9"/>
            <color indexed="12"/>
            <rFont val="Tahoma"/>
            <family val="2"/>
          </rPr>
          <t xml:space="preserve">
Additional Detail: Set up Breakfast tray line, cereals, hot food trolley with par items and hot waters/bottled water. </t>
        </r>
        <r>
          <rPr>
            <b/>
            <sz val="9"/>
            <color indexed="10"/>
            <rFont val="Tahoma"/>
            <family val="2"/>
          </rPr>
          <t xml:space="preserve">
Safety:  _x000D_
_x000D_
_x000D_
  _x000D_
</t>
        </r>
        <r>
          <rPr>
            <b/>
            <sz val="9"/>
            <color indexed="17"/>
            <rFont val="Tahoma"/>
            <family val="2"/>
          </rPr>
          <t xml:space="preserve">
Customer Service:     n = </t>
        </r>
      </text>
    </comment>
    <comment ref="E32" authorId="1" shapeId="0" xr:uid="{00000000-0006-0000-0A00-00000A000000}">
      <text>
        <r>
          <rPr>
            <sz val="9"/>
            <color indexed="81"/>
            <rFont val="Tahoma"/>
            <family val="2"/>
          </rPr>
          <t xml:space="preserve">SDM Option 3 - Breakfast - 
Standard Instructions: </t>
        </r>
        <r>
          <rPr>
            <b/>
            <sz val="9"/>
            <color indexed="14"/>
            <rFont val="Tahoma"/>
            <family val="2"/>
          </rPr>
          <t xml:space="preserve">
Food Safety: 
WHS: 
Customer Service: 
Relevant SWPs: </t>
        </r>
        <r>
          <rPr>
            <b/>
            <sz val="9"/>
            <color indexed="12"/>
            <rFont val="Tahoma"/>
            <family val="2"/>
          </rPr>
          <t xml:space="preserve">
Additional Detail: Set up Breakfast tray line, set  up tray line tablet, ensure adequate stock is in the display fridge and ensure sanitised fruit is avaliable. Set up first tray line cart ready for traying.</t>
        </r>
        <r>
          <rPr>
            <b/>
            <sz val="9"/>
            <color indexed="10"/>
            <rFont val="Tahoma"/>
            <family val="2"/>
          </rPr>
          <t xml:space="preserve">
Safety:  _x000D_
 _x000D_
 _x000D_
</t>
        </r>
        <r>
          <rPr>
            <b/>
            <sz val="9"/>
            <color indexed="17"/>
            <rFont val="Tahoma"/>
            <family val="2"/>
          </rPr>
          <t xml:space="preserve">
Customer Service:     n = </t>
        </r>
      </text>
    </comment>
    <comment ref="J32" authorId="1" shapeId="0" xr:uid="{00000000-0006-0000-0A00-00000B000000}">
      <text>
        <r>
          <rPr>
            <sz val="9"/>
            <color indexed="81"/>
            <rFont val="Tahoma"/>
            <family val="2"/>
          </rPr>
          <t>SDM Option 3 - Breakfast - Br.Fnl.ML.Prep
Standard Instructions: Prepare Breakfast items to final updated tally.</t>
        </r>
        <r>
          <rPr>
            <b/>
            <sz val="9"/>
            <color indexed="14"/>
            <rFont val="Tahoma"/>
            <family val="2"/>
          </rPr>
          <t xml:space="preserve">
Food Safety: 
WHS: 
Customer Service: 
Relevant SWPs: </t>
        </r>
        <r>
          <rPr>
            <b/>
            <sz val="9"/>
            <color indexed="12"/>
            <rFont val="Tahoma"/>
            <family val="2"/>
          </rPr>
          <t xml:space="preserve">
Additional Detail: Set up Breakfast tray line, set  up tray line tablet, ensure adequate stock is in the display fridge and ensure sanitised fruit is avaliable. Set up first tray line cart ready for traying.</t>
        </r>
        <r>
          <rPr>
            <b/>
            <sz val="9"/>
            <color indexed="10"/>
            <rFont val="Tahoma"/>
            <family val="2"/>
          </rPr>
          <t xml:space="preserve">
Safety:  _x000D_
 _x000D_
 _x000D_
</t>
        </r>
        <r>
          <rPr>
            <b/>
            <sz val="9"/>
            <color indexed="17"/>
            <rFont val="Tahoma"/>
            <family val="2"/>
          </rPr>
          <t xml:space="preserve">
Customer Service:     n = </t>
        </r>
      </text>
    </comment>
    <comment ref="Q32" authorId="1" shapeId="0" xr:uid="{00000000-0006-0000-0A00-00000C000000}">
      <text>
        <r>
          <rPr>
            <sz val="9"/>
            <color indexed="81"/>
            <rFont val="Tahoma"/>
            <family val="2"/>
          </rPr>
          <t>SDM Option 3 - Custom Services - Phone.Req.Wards
Standard Instructions: Phone wards that require meals that are not captured in menu order process</t>
        </r>
        <r>
          <rPr>
            <b/>
            <sz val="9"/>
            <color indexed="14"/>
            <rFont val="Tahoma"/>
            <family val="2"/>
          </rPr>
          <t xml:space="preserve">
Food Safety: 
WHS: 
Customer Service: 
Relevant SWPs: </t>
        </r>
        <r>
          <rPr>
            <b/>
            <sz val="9"/>
            <color indexed="12"/>
            <rFont val="Tahoma"/>
            <family val="2"/>
          </rPr>
          <t xml:space="preserve">
Additional Detail: Phone Emergency to get required meals numbers for Breakfast. </t>
        </r>
        <r>
          <rPr>
            <b/>
            <sz val="9"/>
            <color indexed="10"/>
            <rFont val="Tahoma"/>
            <family val="2"/>
          </rPr>
          <t xml:space="preserve">
Safety:  _x000D_
_x000D_
 </t>
        </r>
        <r>
          <rPr>
            <b/>
            <sz val="9"/>
            <color indexed="17"/>
            <rFont val="Tahoma"/>
            <family val="2"/>
          </rPr>
          <t xml:space="preserve">
Customer Service:   </t>
        </r>
      </text>
    </comment>
    <comment ref="R32" authorId="1" shapeId="0" xr:uid="{00000000-0006-0000-0A00-00000D000000}">
      <text>
        <r>
          <rPr>
            <sz val="9"/>
            <color indexed="81"/>
            <rFont val="Tahoma"/>
            <family val="2"/>
          </rPr>
          <t>SDM Option 3 - Custom Services - Phone.Req.Wards
Standard Instructions: Phone wards that require meals that are not captured in menu order process</t>
        </r>
        <r>
          <rPr>
            <b/>
            <sz val="9"/>
            <color indexed="14"/>
            <rFont val="Tahoma"/>
            <family val="2"/>
          </rPr>
          <t xml:space="preserve">
Food Safety: 
WHS: 
Customer Service: 
Relevant SWPs: </t>
        </r>
        <r>
          <rPr>
            <b/>
            <sz val="9"/>
            <color indexed="12"/>
            <rFont val="Tahoma"/>
            <family val="2"/>
          </rPr>
          <t xml:space="preserve">
Additional Detail: Phone Emergency to get required meals numbers for Breakfast. </t>
        </r>
        <r>
          <rPr>
            <b/>
            <sz val="9"/>
            <color indexed="10"/>
            <rFont val="Tahoma"/>
            <family val="2"/>
          </rPr>
          <t xml:space="preserve">
Safety:  _x000D_
_x000D_
 </t>
        </r>
        <r>
          <rPr>
            <b/>
            <sz val="9"/>
            <color indexed="17"/>
            <rFont val="Tahoma"/>
            <family val="2"/>
          </rPr>
          <t xml:space="preserve">
Customer Service:   </t>
        </r>
      </text>
    </comment>
    <comment ref="D33" authorId="2" shapeId="0" xr:uid="{00000000-0006-0000-0A00-00000E000000}">
      <text>
        <r>
          <rPr>
            <sz val="9"/>
            <color indexed="81"/>
            <rFont val="Tahoma"/>
            <family val="2"/>
          </rPr>
          <t>SDM Option 3 - Breakfast - Br.TrLn
Standard Instructions: Do Breakfast assembly tasks, which includes checking.</t>
        </r>
        <r>
          <rPr>
            <b/>
            <sz val="9"/>
            <color indexed="14"/>
            <rFont val="Tahoma"/>
            <family val="2"/>
          </rPr>
          <t xml:space="preserve">
Food Safety: 
WHS: 
Customer Service: 
Relevant SWPs: </t>
        </r>
        <r>
          <rPr>
            <b/>
            <sz val="9"/>
            <color indexed="12"/>
            <rFont val="Tahoma"/>
            <family val="2"/>
          </rPr>
          <t xml:space="preserve">
Additional Detail: Tray SA,GF and Straz BFast and any BF for A&amp;E.</t>
        </r>
        <r>
          <rPr>
            <b/>
            <sz val="9"/>
            <color indexed="10"/>
            <rFont val="Tahoma"/>
            <family val="2"/>
          </rPr>
          <t xml:space="preserve">
Safety:  _x000D_
_x000D_
_x000D_
_x000D_
_x000D_
_x000D_
_x000D_
</t>
        </r>
        <r>
          <rPr>
            <b/>
            <sz val="9"/>
            <color indexed="17"/>
            <rFont val="Tahoma"/>
            <family val="2"/>
          </rPr>
          <t xml:space="preserve">
Customer Service:  n = 88 n = </t>
        </r>
      </text>
    </comment>
    <comment ref="E33" authorId="2" shapeId="0" xr:uid="{00000000-0006-0000-0A00-00000F000000}">
      <text>
        <r>
          <rPr>
            <sz val="9"/>
            <color indexed="81"/>
            <rFont val="Tahoma"/>
            <family val="2"/>
          </rPr>
          <t>SDM Option 3 - Breakfast - Br.TrLn
Standard Instructions: Do Breakfast assembly tasks, which includes checking.</t>
        </r>
        <r>
          <rPr>
            <b/>
            <sz val="9"/>
            <color indexed="14"/>
            <rFont val="Tahoma"/>
            <family val="2"/>
          </rPr>
          <t xml:space="preserve">
Food Safety: 
WHS: 
Customer Service: 
Relevant SWPs: </t>
        </r>
        <r>
          <rPr>
            <b/>
            <sz val="9"/>
            <color indexed="12"/>
            <rFont val="Tahoma"/>
            <family val="2"/>
          </rPr>
          <t xml:space="preserve">
Additional Detail:  Tray Sub Acute,GF and Straz BFast and any BF for A&amp;E.</t>
        </r>
        <r>
          <rPr>
            <b/>
            <sz val="9"/>
            <color indexed="10"/>
            <rFont val="Tahoma"/>
            <family val="2"/>
          </rPr>
          <t xml:space="preserve">
Safety:  _x000D_
_x000D_
_x000D_
_x000D_
_x000D_
_x000D_
_x000D_
_x000D_
_x000D_
_x000D_
_x000D_
</t>
        </r>
        <r>
          <rPr>
            <b/>
            <sz val="9"/>
            <color indexed="17"/>
            <rFont val="Tahoma"/>
            <family val="2"/>
          </rPr>
          <t xml:space="preserve">
Customer Service:  n = 70 n =  n = </t>
        </r>
      </text>
    </comment>
    <comment ref="Q33" authorId="1" shapeId="0" xr:uid="{00000000-0006-0000-0A00-000010000000}">
      <text>
        <r>
          <rPr>
            <sz val="9"/>
            <color indexed="81"/>
            <rFont val="Tahoma"/>
            <family val="2"/>
          </rPr>
          <t>SDM Option 3 - Logistics - Runner
Standard Instructions: Runner at trayline time - move carts to and from assembly room</t>
        </r>
        <r>
          <rPr>
            <b/>
            <sz val="9"/>
            <color indexed="14"/>
            <rFont val="Tahoma"/>
            <family val="2"/>
          </rPr>
          <t xml:space="preserve">
Food Safety: 
WHS: 
Customer Service: 
Relevant SWPs: </t>
        </r>
        <r>
          <rPr>
            <b/>
            <sz val="9"/>
            <color indexed="12"/>
            <rFont val="Tahoma"/>
            <family val="2"/>
          </rPr>
          <t xml:space="preserve">
Additional Detail:  Assist with Breakfast tray line check diets on trays and plug carts into cart retherm station. Ensure carts are rethermed at correct times corresponding with template for that cart retherm station.    </t>
        </r>
        <r>
          <rPr>
            <b/>
            <sz val="9"/>
            <color indexed="10"/>
            <rFont val="Tahoma"/>
            <family val="2"/>
          </rPr>
          <t xml:space="preserve">
Safety:  _x000D_
 _x000D_
</t>
        </r>
        <r>
          <rPr>
            <b/>
            <sz val="9"/>
            <color indexed="17"/>
            <rFont val="Tahoma"/>
            <family val="2"/>
          </rPr>
          <t xml:space="preserve">
Customer Service:  n = </t>
        </r>
      </text>
    </comment>
    <comment ref="R33" authorId="1" shapeId="0" xr:uid="{00000000-0006-0000-0A00-000011000000}">
      <text>
        <r>
          <rPr>
            <sz val="9"/>
            <color indexed="81"/>
            <rFont val="Tahoma"/>
            <family val="2"/>
          </rPr>
          <t>SDM Option 3 - Logistics - Runner
Standard Instructions: Runner at trayline time - move carts to and from assembly room</t>
        </r>
        <r>
          <rPr>
            <b/>
            <sz val="9"/>
            <color indexed="14"/>
            <rFont val="Tahoma"/>
            <family val="2"/>
          </rPr>
          <t xml:space="preserve">
Food Safety: 
WHS: 
Customer Service: 
Relevant SWPs: </t>
        </r>
        <r>
          <rPr>
            <b/>
            <sz val="9"/>
            <color indexed="12"/>
            <rFont val="Tahoma"/>
            <family val="2"/>
          </rPr>
          <t xml:space="preserve">
Additional Detail:  Assist with Breakfast tray line check diets on trays and plug carts into cart retherm station. Ensure carts are rethermed at correct times corresponding with template for that cart retherm station.    </t>
        </r>
        <r>
          <rPr>
            <b/>
            <sz val="9"/>
            <color indexed="10"/>
            <rFont val="Tahoma"/>
            <family val="2"/>
          </rPr>
          <t xml:space="preserve">
Safety:  _x000D_
 _x000D_
</t>
        </r>
        <r>
          <rPr>
            <b/>
            <sz val="9"/>
            <color indexed="17"/>
            <rFont val="Tahoma"/>
            <family val="2"/>
          </rPr>
          <t xml:space="preserve">
Customer Service:  n = </t>
        </r>
      </text>
    </comment>
    <comment ref="J34" authorId="1" shapeId="0" xr:uid="{00000000-0006-0000-0A00-000012000000}">
      <text>
        <r>
          <rPr>
            <sz val="9"/>
            <color indexed="81"/>
            <rFont val="Tahoma"/>
            <family val="2"/>
          </rPr>
          <t xml:space="preserve">SDM Option 3 - Breakfast - Br.Trln.1
Standard Instructions: Do Breakfast assembly tasks using a single assembly configuration, which includes checking. </t>
        </r>
        <r>
          <rPr>
            <b/>
            <sz val="9"/>
            <color indexed="14"/>
            <rFont val="Tahoma"/>
            <family val="2"/>
          </rPr>
          <t xml:space="preserve">
Food Safety: 
WHS: 
Customer Service: 
Relevant SWPs: </t>
        </r>
        <r>
          <rPr>
            <b/>
            <sz val="9"/>
            <color indexed="12"/>
            <rFont val="Tahoma"/>
            <family val="2"/>
          </rPr>
          <t xml:space="preserve">
Additional Detail: SB, NB, CCU</t>
        </r>
        <r>
          <rPr>
            <b/>
            <sz val="9"/>
            <color indexed="10"/>
            <rFont val="Tahoma"/>
            <family val="2"/>
          </rPr>
          <t xml:space="preserve">
Safety:  _x000D_
_x000D_
_x000D_
_x000D_
_x000D_
_x000D_
_x000D_
_x000D_
_x000D_
_x000D_
_x000D_
</t>
        </r>
        <r>
          <rPr>
            <b/>
            <sz val="9"/>
            <color indexed="17"/>
            <rFont val="Tahoma"/>
            <family val="2"/>
          </rPr>
          <t xml:space="preserve">
Customer Service:  n = 35</t>
        </r>
      </text>
    </comment>
    <comment ref="K38" authorId="3" shapeId="0" xr:uid="{00000000-0006-0000-0A00-000013000000}">
      <text>
        <r>
          <rPr>
            <sz val="9"/>
            <color indexed="81"/>
            <rFont val="Tahoma"/>
            <family val="2"/>
          </rPr>
          <t>SDM Option 3 - Logistics - Bag.Brd
Standard Instructions: Bag bread</t>
        </r>
        <r>
          <rPr>
            <b/>
            <sz val="9"/>
            <color indexed="14"/>
            <rFont val="Tahoma"/>
            <family val="2"/>
          </rPr>
          <t xml:space="preserve">
Food Safety: 
WHS: 
Customer Service: 
Relevant SWPs: </t>
        </r>
      </text>
    </comment>
    <comment ref="K39" authorId="1" shapeId="0" xr:uid="{00000000-0006-0000-0A00-000014000000}">
      <text>
        <r>
          <rPr>
            <sz val="9"/>
            <color indexed="81"/>
            <rFont val="Tahoma"/>
            <family val="2"/>
          </rPr>
          <t>SDM Option 3 - Logistics - Bag.Brd
Standard Instructions: Bag bread</t>
        </r>
        <r>
          <rPr>
            <b/>
            <sz val="9"/>
            <color indexed="14"/>
            <rFont val="Tahoma"/>
            <family val="2"/>
          </rPr>
          <t xml:space="preserve">
Food Safety: 
WHS: 
Customer Service: 
Relevant SWPs: </t>
        </r>
        <r>
          <rPr>
            <b/>
            <sz val="9"/>
            <color indexed="17"/>
            <rFont val="Tahoma"/>
            <family val="2"/>
          </rPr>
          <t xml:space="preserve">
Customer Service:  n =  n =  n = </t>
        </r>
      </text>
    </comment>
    <comment ref="J41" authorId="1" shapeId="0" xr:uid="{00000000-0006-0000-0A00-000015000000}">
      <text>
        <r>
          <rPr>
            <sz val="9"/>
            <color indexed="81"/>
            <rFont val="Tahoma"/>
            <family val="2"/>
          </rPr>
          <t xml:space="preserve">SDM Option 3 - Cleaning - 
Standard Instructions: </t>
        </r>
        <r>
          <rPr>
            <b/>
            <sz val="9"/>
            <color indexed="14"/>
            <rFont val="Tahoma"/>
            <family val="2"/>
          </rPr>
          <t xml:space="preserve">
Food Safety: 
WHS: 
Customer Service: 
Relevant SWPs: </t>
        </r>
        <r>
          <rPr>
            <b/>
            <sz val="9"/>
            <color indexed="12"/>
            <rFont val="Tahoma"/>
            <family val="2"/>
          </rPr>
          <t xml:space="preserve">
Additional Detail:  Clean tray line bench, wipe display fridge shelves and take tray lowrater to the wash up area. </t>
        </r>
        <r>
          <rPr>
            <b/>
            <sz val="9"/>
            <color indexed="10"/>
            <rFont val="Tahoma"/>
            <family val="2"/>
          </rPr>
          <t xml:space="preserve">
Safety:  _x000D_
 _x000D_
_x000D_
_x000D_
_x000D_
</t>
        </r>
        <r>
          <rPr>
            <b/>
            <sz val="9"/>
            <color indexed="17"/>
            <rFont val="Tahoma"/>
            <family val="2"/>
          </rPr>
          <t xml:space="preserve">
Customer Service:     n =  n = </t>
        </r>
      </text>
    </comment>
    <comment ref="K41" authorId="0" shapeId="0" xr:uid="{00000000-0006-0000-0A00-000016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J42" authorId="1" shapeId="0" xr:uid="{00000000-0006-0000-0A00-000017000000}">
      <text>
        <r>
          <rPr>
            <sz val="9"/>
            <color indexed="81"/>
            <rFont val="Tahoma"/>
            <family val="2"/>
          </rPr>
          <t>SDM Option 3 - Cleaning - Cln.Assbl.Floor
Standard Instructions: Clean assembly room floor</t>
        </r>
        <r>
          <rPr>
            <b/>
            <sz val="9"/>
            <color indexed="14"/>
            <rFont val="Tahoma"/>
            <family val="2"/>
          </rPr>
          <t xml:space="preserve">
Food Safety: 
WHS: 
Customer Service: 
Relevant SWPs: </t>
        </r>
        <r>
          <rPr>
            <b/>
            <sz val="9"/>
            <color indexed="17"/>
            <rFont val="Tahoma"/>
            <family val="2"/>
          </rPr>
          <t xml:space="preserve">
Customer Service:  n = </t>
        </r>
      </text>
    </comment>
    <comment ref="K42" authorId="1" shapeId="0" xr:uid="{00000000-0006-0000-0A00-000018000000}">
      <text>
        <r>
          <rPr>
            <sz val="9"/>
            <color indexed="81"/>
            <rFont val="Tahoma"/>
            <family val="2"/>
          </rPr>
          <t>SDM Option 3 - Mid Meals - MM.Sup.Intake
Standard Instructions: Visit all the wards for your Team and record the Supper (Previous Night's) Mid Meal intake for all the patients that have supplements prescribed.  Take the iPad and record directly into the system.  Intake is recorded via the Mobile Intake icon in Tray Monitor.  Please use the notes feature for any additional information.</t>
        </r>
        <r>
          <rPr>
            <b/>
            <sz val="9"/>
            <color indexed="14"/>
            <rFont val="Tahoma"/>
            <family val="2"/>
          </rPr>
          <t xml:space="preserve">
Food Safety: 
WHS: 
Customer Service: 
Relevant SWPs: </t>
        </r>
        <r>
          <rPr>
            <b/>
            <sz val="9"/>
            <color indexed="12"/>
            <rFont val="Tahoma"/>
            <family val="2"/>
          </rPr>
          <t xml:space="preserve">
Additional Detail: Record Supper in take for all Teams</t>
        </r>
        <r>
          <rPr>
            <b/>
            <sz val="9"/>
            <color indexed="17"/>
            <rFont val="Tahoma"/>
            <family val="2"/>
          </rPr>
          <t xml:space="preserve">
Customer Service:  n = </t>
        </r>
      </text>
    </comment>
    <comment ref="J43" authorId="1" shapeId="0" xr:uid="{00000000-0006-0000-0A00-000019000000}">
      <text>
        <r>
          <rPr>
            <sz val="9"/>
            <color indexed="81"/>
            <rFont val="Tahoma"/>
            <family val="2"/>
          </rPr>
          <t>SDM Option 3 - Logistics - Rstck.Asmbl.Stn
Standard Instructions: Restock assembly stations to par levels.</t>
        </r>
        <r>
          <rPr>
            <b/>
            <sz val="9"/>
            <color indexed="14"/>
            <rFont val="Tahoma"/>
            <family val="2"/>
          </rPr>
          <t xml:space="preserve">
Food Safety: 
WHS: 
Customer Service: 
Relevant SWPs: </t>
        </r>
        <r>
          <rPr>
            <b/>
            <sz val="9"/>
            <color indexed="12"/>
            <rFont val="Tahoma"/>
            <family val="2"/>
          </rPr>
          <t xml:space="preserve">
Additional Detail: Restock for BOTH Stations. PC fruits, juice, cereals, bowls etc and ensure stock is rotated and dated/labelled correctly for      BOTH assembly stations</t>
        </r>
        <r>
          <rPr>
            <b/>
            <sz val="9"/>
            <color indexed="17"/>
            <rFont val="Tahoma"/>
            <family val="2"/>
          </rPr>
          <t xml:space="preserve">
Customer Service:  n =  n =  n = </t>
        </r>
      </text>
    </comment>
    <comment ref="D44" authorId="1" shapeId="0" xr:uid="{00000000-0006-0000-0A00-00001A000000}">
      <text>
        <r>
          <rPr>
            <sz val="9"/>
            <color indexed="81"/>
            <rFont val="Tahoma"/>
            <family val="2"/>
          </rPr>
          <t>SDM Option 3 - Cleaning - Cln.Assbl.Stn
Standard Instructions: Clean assembly stations</t>
        </r>
        <r>
          <rPr>
            <b/>
            <sz val="9"/>
            <color indexed="14"/>
            <rFont val="Tahoma"/>
            <family val="2"/>
          </rPr>
          <t xml:space="preserve">
Food Safety: 
WHS: 
Customer Service: 
Relevant SWPs: </t>
        </r>
        <r>
          <rPr>
            <b/>
            <sz val="9"/>
            <color indexed="12"/>
            <rFont val="Tahoma"/>
            <family val="2"/>
          </rPr>
          <t xml:space="preserve">
Additional Detail:  Clean tray line bench, wipe display fridge shelves and take tray lowrater to the wash up area. </t>
        </r>
        <r>
          <rPr>
            <b/>
            <sz val="9"/>
            <color indexed="10"/>
            <rFont val="Tahoma"/>
            <family val="2"/>
          </rPr>
          <t xml:space="preserve">
Safety:  _x000D_
 _x000D_
_x000D_
_x000D_
</t>
        </r>
        <r>
          <rPr>
            <b/>
            <sz val="9"/>
            <color indexed="17"/>
            <rFont val="Tahoma"/>
            <family val="2"/>
          </rPr>
          <t xml:space="preserve">
Customer Service:     n = </t>
        </r>
      </text>
    </comment>
    <comment ref="E44" authorId="1" shapeId="0" xr:uid="{00000000-0006-0000-0A00-00001B000000}">
      <text>
        <r>
          <rPr>
            <sz val="9"/>
            <color indexed="81"/>
            <rFont val="Tahoma"/>
            <family val="2"/>
          </rPr>
          <t>SDM Option 3 - Cleaning - Cln.Assbl.Stn
Standard Instructions: Clean assembly stations</t>
        </r>
        <r>
          <rPr>
            <b/>
            <sz val="9"/>
            <color indexed="14"/>
            <rFont val="Tahoma"/>
            <family val="2"/>
          </rPr>
          <t xml:space="preserve">
Food Safety: 
WHS: 
Customer Service: 
Relevant SWPs: </t>
        </r>
        <r>
          <rPr>
            <b/>
            <sz val="9"/>
            <color indexed="12"/>
            <rFont val="Tahoma"/>
            <family val="2"/>
          </rPr>
          <t xml:space="preserve">
Additional Detail:  Clean tray line bench, wipe display fridge shelves and take tray lowrater to the wash up area. </t>
        </r>
        <r>
          <rPr>
            <b/>
            <sz val="9"/>
            <color indexed="10"/>
            <rFont val="Tahoma"/>
            <family val="2"/>
          </rPr>
          <t xml:space="preserve">
Safety:  _x000D_
 _x000D_
_x000D_
_x000D_
</t>
        </r>
        <r>
          <rPr>
            <b/>
            <sz val="9"/>
            <color indexed="17"/>
            <rFont val="Tahoma"/>
            <family val="2"/>
          </rPr>
          <t xml:space="preserve">
Customer Service:     n = </t>
        </r>
      </text>
    </comment>
    <comment ref="O44" authorId="1" shapeId="0" xr:uid="{00000000-0006-0000-0A00-00001C000000}">
      <text>
        <r>
          <rPr>
            <sz val="9"/>
            <color indexed="81"/>
            <rFont val="Tahoma"/>
            <family val="2"/>
          </rPr>
          <t xml:space="preserve">SDM Option 3 - Lunch+Dinner - Gen.SS.Prep
Standard Instructions: Salads and Sandwiches - Produce to PARR levels (i.e. before final tallies are available).  The volumes to be produced are from the </t>
        </r>
        <r>
          <rPr>
            <b/>
            <sz val="9"/>
            <color indexed="14"/>
            <rFont val="Tahoma"/>
            <family val="2"/>
          </rPr>
          <t xml:space="preserve">
Food Safety: 
WHS: 
Customer Service: 
Relevant SWPs: </t>
        </r>
        <r>
          <rPr>
            <b/>
            <sz val="9"/>
            <color indexed="12"/>
            <rFont val="Tahoma"/>
            <family val="2"/>
          </rPr>
          <t xml:space="preserve">
Additional Detail: Prepare today’s Clinics and Lunch sandwiches and any morning tea requirements</t>
        </r>
        <r>
          <rPr>
            <b/>
            <sz val="9"/>
            <color indexed="10"/>
            <rFont val="Tahoma"/>
            <family val="2"/>
          </rPr>
          <t xml:space="preserve">
Safety:  _x000D_
 _x000D_
 _x000D_
 _x000D_
_x000D_
_x000D_
_x000D_
_x000D_
_x000D_
_x000D_
</t>
        </r>
        <r>
          <rPr>
            <b/>
            <sz val="9"/>
            <color indexed="17"/>
            <rFont val="Tahoma"/>
            <family val="2"/>
          </rPr>
          <t xml:space="preserve">
Customer Service:  n =  n = </t>
        </r>
      </text>
    </comment>
    <comment ref="K45" authorId="3" shapeId="0" xr:uid="{00000000-0006-0000-0A00-00001D000000}">
      <text>
        <r>
          <rPr>
            <sz val="9"/>
            <color indexed="81"/>
            <rFont val="Tahoma"/>
            <family val="2"/>
          </rPr>
          <t xml:space="preserve">SDM Option 3 - Custom Services - Del.ED.B'Fst
Standard Instructions: Delivery of Breakfast to Emergency Department. </t>
        </r>
        <r>
          <rPr>
            <b/>
            <sz val="9"/>
            <color indexed="14"/>
            <rFont val="Tahoma"/>
            <family val="2"/>
          </rPr>
          <t xml:space="preserve">
Food Safety:  
WHS:  
Customer Service:  
Relevant SWPs:  </t>
        </r>
        <r>
          <rPr>
            <b/>
            <sz val="9"/>
            <color indexed="12"/>
            <rFont val="Tahoma"/>
            <family val="2"/>
          </rPr>
          <t xml:space="preserve">
Additional Detail: Additonal Detail: EVERY MONDAY-WEDNESDAY TAKE 2 LIGHT MILK AND 2 NORMAL MILK TO ADMIN KITCHEN- CHECK IF ANY OTHER MILK THEREAND THROW OUT IF OUT OF DATE. DAILY PLACE UP TO 20 CHEESE AND BISCUITS NO MORE NO LESS IN ED FRIDGE- TAKE 1 LOAF OF BREAD AND 2 SLABS OF WATER ALSO</t>
        </r>
      </text>
    </comment>
    <comment ref="D46" authorId="1" shapeId="0" xr:uid="{00000000-0006-0000-0A00-00001E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E46" authorId="1" shapeId="0" xr:uid="{00000000-0006-0000-0A00-00001F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D47" authorId="1" shapeId="0" xr:uid="{00000000-0006-0000-0A00-000020000000}">
      <text>
        <r>
          <rPr>
            <sz val="9"/>
            <color indexed="81"/>
            <rFont val="Tahoma"/>
            <family val="2"/>
          </rPr>
          <t>SDM Option 3 - Breakfast - Br.Serv
Standard Instructions: Serve Breakfast to wards, includes logging delivery on iPad as per SWP.</t>
        </r>
        <r>
          <rPr>
            <b/>
            <sz val="9"/>
            <color indexed="14"/>
            <rFont val="Tahoma"/>
            <family val="2"/>
          </rPr>
          <t xml:space="preserve">
Food Safety: Check Dayroom and refrigeration. Discard all items from previous day. SWP Dayrooms. Check Temperature &amp; Record
WHS: 
Customer Service: 
Relevant SWPs: </t>
        </r>
        <r>
          <rPr>
            <b/>
            <sz val="9"/>
            <color indexed="12"/>
            <rFont val="Tahoma"/>
            <family val="2"/>
          </rPr>
          <t xml:space="preserve">
Additional Detail: Deliver Breakfast to Sub Acute</t>
        </r>
        <r>
          <rPr>
            <b/>
            <sz val="9"/>
            <color indexed="10"/>
            <rFont val="Tahoma"/>
            <family val="2"/>
          </rPr>
          <t xml:space="preserve">
Safety:  _x000D_
_x000D_
_x000D_
</t>
        </r>
        <r>
          <rPr>
            <b/>
            <sz val="9"/>
            <color indexed="17"/>
            <rFont val="Tahoma"/>
            <family val="2"/>
          </rPr>
          <t xml:space="preserve">
Customer Service:  n = 16</t>
        </r>
      </text>
    </comment>
    <comment ref="E47" authorId="1" shapeId="0" xr:uid="{00000000-0006-0000-0A00-000021000000}">
      <text>
        <r>
          <rPr>
            <sz val="9"/>
            <color indexed="81"/>
            <rFont val="Tahoma"/>
            <family val="2"/>
          </rPr>
          <t>SDM Option 3 - Breakfast - Br.Serv
Standard Instructions: Serve Breakfast to wards, includes logging delivery on iPad as per SWP.</t>
        </r>
        <r>
          <rPr>
            <b/>
            <sz val="9"/>
            <color indexed="14"/>
            <rFont val="Tahoma"/>
            <family val="2"/>
          </rPr>
          <t xml:space="preserve">
Food Safety: Check Dayroom and refrigeration. Discard all items from previous day. SWP Dayrooms. Check Temperature &amp; Record
WHS: 
Customer Service: 
Relevant SWPs: </t>
        </r>
        <r>
          <rPr>
            <b/>
            <sz val="9"/>
            <color indexed="12"/>
            <rFont val="Tahoma"/>
            <family val="2"/>
          </rPr>
          <t xml:space="preserve">
Additional Detail: Deliver Breakfast to GF</t>
        </r>
        <r>
          <rPr>
            <b/>
            <sz val="9"/>
            <color indexed="10"/>
            <rFont val="Tahoma"/>
            <family val="2"/>
          </rPr>
          <t xml:space="preserve">
Safety:  _x000D_
_x000D_
_x000D_
_x000D_
</t>
        </r>
        <r>
          <rPr>
            <b/>
            <sz val="9"/>
            <color indexed="17"/>
            <rFont val="Tahoma"/>
            <family val="2"/>
          </rPr>
          <t xml:space="preserve">
Customer Service:  n = 24</t>
        </r>
      </text>
    </comment>
    <comment ref="K47" authorId="1" shapeId="0" xr:uid="{00000000-0006-0000-0A00-000022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Q47" authorId="0" shapeId="0" xr:uid="{00000000-0006-0000-0A00-000023000000}">
      <text>
        <r>
          <rPr>
            <sz val="9"/>
            <color indexed="81"/>
            <rFont val="Tahoma"/>
            <family val="2"/>
          </rPr>
          <t>SDM Option 3 - CBORD - CB.Chk.Dt.Chg
Standard Instructions: Check for diet changes and action as required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R47" authorId="0" shapeId="0" xr:uid="{00000000-0006-0000-0A00-000024000000}">
      <text>
        <r>
          <rPr>
            <sz val="9"/>
            <color indexed="81"/>
            <rFont val="Tahoma"/>
            <family val="2"/>
          </rPr>
          <t>SDM Option 3 - CBORD - CB.Chk.Dt.Chg
Standard Instructions: Check for diet changes and action as required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J48" authorId="1" shapeId="0" xr:uid="{00000000-0006-0000-0A00-000025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K48" authorId="2" shapeId="0" xr:uid="{00000000-0006-0000-0A00-000026000000}">
      <text>
        <r>
          <rPr>
            <sz val="9"/>
            <color indexed="81"/>
            <rFont val="Tahoma"/>
            <family val="2"/>
          </rPr>
          <t>SDM Option 3 - Breakfast - Br.Serv
Standard Instructions: Serve Breakfast to wards, includes logging delivery on iPad as per SWP.</t>
        </r>
        <r>
          <rPr>
            <b/>
            <sz val="9"/>
            <color indexed="14"/>
            <rFont val="Tahoma"/>
            <family val="2"/>
          </rPr>
          <t xml:space="preserve">
Food Safety: Check Dayroom and refrigeration. Discard all items from previous day. SWP Dayrooms. Check Temperature &amp; Record
WHS: 
Customer Service: 
Relevant SWPs: </t>
        </r>
        <r>
          <rPr>
            <b/>
            <sz val="9"/>
            <color indexed="12"/>
            <rFont val="Tahoma"/>
            <family val="2"/>
          </rPr>
          <t xml:space="preserve">
Additional Detail: Deliver Breakfast to NB </t>
        </r>
        <r>
          <rPr>
            <b/>
            <sz val="9"/>
            <color indexed="10"/>
            <rFont val="Tahoma"/>
            <family val="2"/>
          </rPr>
          <t xml:space="preserve">
Safety:  _x000D_
_x000D_
_x000D_
_x000D_
_x000D_
_x000D_
</t>
        </r>
        <r>
          <rPr>
            <b/>
            <sz val="9"/>
            <color indexed="17"/>
            <rFont val="Tahoma"/>
            <family val="2"/>
          </rPr>
          <t xml:space="preserve">
Customer Service:  n = 20 n = </t>
        </r>
      </text>
    </comment>
    <comment ref="J49" authorId="2" shapeId="0" xr:uid="{00000000-0006-0000-0A00-000027000000}">
      <text>
        <r>
          <rPr>
            <sz val="9"/>
            <color indexed="81"/>
            <rFont val="Tahoma"/>
            <family val="2"/>
          </rPr>
          <t>SDM Option 3 - Breakfast - Br.Serv
Standard Instructions: Serve Breakfast to wards, includes logging delivery on iPad as per SWP.</t>
        </r>
        <r>
          <rPr>
            <b/>
            <sz val="9"/>
            <color indexed="14"/>
            <rFont val="Tahoma"/>
            <family val="2"/>
          </rPr>
          <t xml:space="preserve">
Food Safety: Check Dayroom and refrigeration. Discard all items from previous day. SWP Dayrooms. Check Temperature &amp; Record
WHS: 
Customer Service: 
Relevant SWPs: </t>
        </r>
        <r>
          <rPr>
            <b/>
            <sz val="9"/>
            <color indexed="12"/>
            <rFont val="Tahoma"/>
            <family val="2"/>
          </rPr>
          <t xml:space="preserve">
Additional Detail: Serve SB and CCU</t>
        </r>
        <r>
          <rPr>
            <b/>
            <sz val="9"/>
            <color indexed="10"/>
            <rFont val="Tahoma"/>
            <family val="2"/>
          </rPr>
          <t xml:space="preserve">
Safety:  _x000D_
_x000D_
_x000D_
_x000D_
_x000D_
_x000D_
_x000D_
_x000D_
_x000D_
_x000D_
_x000D_
</t>
        </r>
        <r>
          <rPr>
            <b/>
            <sz val="9"/>
            <color indexed="17"/>
            <rFont val="Tahoma"/>
            <family val="2"/>
          </rPr>
          <t xml:space="preserve">
Customer Service:  n = 20 n = </t>
        </r>
      </text>
    </comment>
    <comment ref="Q49" authorId="1" shapeId="0" xr:uid="{00000000-0006-0000-0A00-000028000000}">
      <text>
        <r>
          <rPr>
            <sz val="9"/>
            <color indexed="81"/>
            <rFont val="Tahoma"/>
            <family val="2"/>
          </rPr>
          <t>SDM Option 3 - CBORD - CB.Dt.Ch.Rpt
Standard Instructions: Print Diet Change Report</t>
        </r>
        <r>
          <rPr>
            <b/>
            <sz val="9"/>
            <color indexed="14"/>
            <rFont val="Tahoma"/>
            <family val="2"/>
          </rPr>
          <t xml:space="preserve">
Food Safety: 
WHS: 
Customer Service: 
Relevant SWPs: </t>
        </r>
        <r>
          <rPr>
            <b/>
            <sz val="9"/>
            <color indexed="12"/>
            <rFont val="Tahoma"/>
            <family val="2"/>
          </rPr>
          <t xml:space="preserve">
Additional Detail: Print Diet change report if required.</t>
        </r>
      </text>
    </comment>
    <comment ref="R49" authorId="1" shapeId="0" xr:uid="{00000000-0006-0000-0A00-000029000000}">
      <text>
        <r>
          <rPr>
            <sz val="9"/>
            <color indexed="81"/>
            <rFont val="Tahoma"/>
            <family val="2"/>
          </rPr>
          <t>SDM Option 3 - CBORD - CB.Dt.Ch.Rpt
Standard Instructions: Print Diet Change Report</t>
        </r>
        <r>
          <rPr>
            <b/>
            <sz val="9"/>
            <color indexed="14"/>
            <rFont val="Tahoma"/>
            <family val="2"/>
          </rPr>
          <t xml:space="preserve">
Food Safety: 
WHS: 
Customer Service: 
Relevant SWPs: </t>
        </r>
        <r>
          <rPr>
            <b/>
            <sz val="9"/>
            <color indexed="12"/>
            <rFont val="Tahoma"/>
            <family val="2"/>
          </rPr>
          <t xml:space="preserve">
Additional Detail: Print Diet change report if required.</t>
        </r>
      </text>
    </comment>
    <comment ref="D50" authorId="4" shapeId="0" xr:uid="{00000000-0006-0000-0A00-00002A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text>
    </comment>
    <comment ref="Q50" authorId="0" shapeId="0" xr:uid="{00000000-0006-0000-0A00-00002B000000}">
      <text>
        <r>
          <rPr>
            <sz val="9"/>
            <color indexed="81"/>
            <rFont val="Tahoma"/>
            <family val="2"/>
          </rPr>
          <t>SDM Option 3 - Compliance - Log.Test.Ml
Standard Instructions: Record test meal temperatures (Hot &amp; Cold) as per trolley rotation schedule</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R50" authorId="0" shapeId="0" xr:uid="{00000000-0006-0000-0A00-00002C000000}">
      <text>
        <r>
          <rPr>
            <sz val="9"/>
            <color indexed="81"/>
            <rFont val="Tahoma"/>
            <family val="2"/>
          </rPr>
          <t>SDM Option 3 - Compliance - Log.Test.Ml
Standard Instructions: Record test meal temperatures (Hot &amp; Cold) as per trolley rotation schedule</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S50" authorId="1" shapeId="0" xr:uid="{00000000-0006-0000-0A00-00002D000000}">
      <text>
        <r>
          <rPr>
            <sz val="9"/>
            <color indexed="81"/>
            <rFont val="Tahoma"/>
            <family val="2"/>
          </rPr>
          <t>SDM Option 3 - Custom Services - Mng.Duties
Standard Instructions: Managers Daily tasks which also includes the ordering of stock items required</t>
        </r>
        <r>
          <rPr>
            <b/>
            <sz val="9"/>
            <color indexed="14"/>
            <rFont val="Tahoma"/>
            <family val="2"/>
          </rPr>
          <t xml:space="preserve">
Food Safety: 
WHS: 
Customer Service: 
Relevant SWPs: </t>
        </r>
        <r>
          <rPr>
            <b/>
            <sz val="9"/>
            <color indexed="17"/>
            <rFont val="Tahoma"/>
            <family val="2"/>
          </rPr>
          <t xml:space="preserve">
Customer Service:  n = </t>
        </r>
      </text>
    </comment>
    <comment ref="D51" authorId="1" shapeId="0" xr:uid="{00000000-0006-0000-0A00-00002E000000}">
      <text>
        <r>
          <rPr>
            <sz val="9"/>
            <color indexed="81"/>
            <rFont val="Tahoma"/>
            <family val="2"/>
          </rPr>
          <t>SDM Option 3 - Breakfast - Br.Serv
Standard Instructions: Serve Breakfast to wards, includes logging delivery on iPad as per SWP.</t>
        </r>
        <r>
          <rPr>
            <b/>
            <sz val="9"/>
            <color indexed="14"/>
            <rFont val="Tahoma"/>
            <family val="2"/>
          </rPr>
          <t xml:space="preserve">
Food Safety: Check Dayroom and refrigeration. Discard all items from previous day. SWP Dayrooms. Check Temperature &amp; Record
WHS: 
Customer Service: 
Relevant SWPs: </t>
        </r>
        <r>
          <rPr>
            <b/>
            <sz val="9"/>
            <color indexed="12"/>
            <rFont val="Tahoma"/>
            <family val="2"/>
          </rPr>
          <t xml:space="preserve">
Additional Detail: Deliver Breakfast to STRAS</t>
        </r>
        <r>
          <rPr>
            <b/>
            <sz val="9"/>
            <color indexed="10"/>
            <rFont val="Tahoma"/>
            <family val="2"/>
          </rPr>
          <t xml:space="preserve">
Safety: Check Dayroom and refrigeration. Discard all items from previous day. SWP Dayrooms. Check Temperature &amp; Record._x000D_
_x000D_
_x000D_
_x000D_
_x000D_
</t>
        </r>
        <r>
          <rPr>
            <b/>
            <sz val="9"/>
            <color indexed="17"/>
            <rFont val="Tahoma"/>
            <family val="2"/>
          </rPr>
          <t xml:space="preserve">
Customer Service:  n = 19</t>
        </r>
      </text>
    </comment>
    <comment ref="E51" authorId="0" shapeId="0" xr:uid="{00000000-0006-0000-0A00-00002F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K51" authorId="3" shapeId="0" xr:uid="{00000000-0006-0000-0A00-000030000000}">
      <text>
        <r>
          <rPr>
            <sz val="9"/>
            <color indexed="81"/>
            <rFont val="Tahoma"/>
            <family val="2"/>
          </rPr>
          <t>SDM Option 3 - Breakfast - Br.Serv
Standard Instructions: Serve Breakfast to wards, includes logging delivery on iPad as per SWP.</t>
        </r>
        <r>
          <rPr>
            <b/>
            <sz val="9"/>
            <color indexed="14"/>
            <rFont val="Tahoma"/>
            <family val="2"/>
          </rPr>
          <t xml:space="preserve">
Food Safety: Check Dayroom and refrigeration. Discard all items from previous day. SWP Dayrooms. Check Temperature &amp; Record
WHS: 
Customer Service: 
Relevant SWPs: </t>
        </r>
      </text>
    </comment>
    <comment ref="Q51" authorId="0" shapeId="0" xr:uid="{00000000-0006-0000-0A00-000031000000}">
      <text>
        <r>
          <rPr>
            <sz val="9"/>
            <color indexed="81"/>
            <rFont val="Tahoma"/>
            <family val="2"/>
          </rPr>
          <t>SDM Option 3 - Break - Tea.Brk
Standard Instructions: Tea Break</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R51" authorId="0" shapeId="0" xr:uid="{00000000-0006-0000-0A00-000032000000}">
      <text>
        <r>
          <rPr>
            <sz val="9"/>
            <color indexed="81"/>
            <rFont val="Tahoma"/>
            <family val="2"/>
          </rPr>
          <t>SDM Option 3 - Break - Tea.Brk
Standard Instructions: Tea Break</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E52" authorId="1" shapeId="0" xr:uid="{00000000-0006-0000-0A00-000033000000}">
      <text>
        <r>
          <rPr>
            <sz val="9"/>
            <color indexed="81"/>
            <rFont val="Tahoma"/>
            <family val="2"/>
          </rPr>
          <t>SDM Option 3 - Breakfast - Br.Serv
Standard Instructions: Serve Breakfast to wards, includes logging delivery on iPad as per SWP.</t>
        </r>
        <r>
          <rPr>
            <b/>
            <sz val="9"/>
            <color indexed="14"/>
            <rFont val="Tahoma"/>
            <family val="2"/>
          </rPr>
          <t xml:space="preserve">
Food Safety: Check Dayroom and refrigeration. Discard all items from previous day. SWP Dayrooms. Check Temperature &amp; Record
WHS: 
Customer Service: 
Relevant SWPs: </t>
        </r>
        <r>
          <rPr>
            <b/>
            <sz val="9"/>
            <color indexed="12"/>
            <rFont val="Tahoma"/>
            <family val="2"/>
          </rPr>
          <t xml:space="preserve">
Additional Detail: Deliver Breakfast GF overflow</t>
        </r>
        <r>
          <rPr>
            <b/>
            <sz val="9"/>
            <color indexed="10"/>
            <rFont val="Tahoma"/>
            <family val="2"/>
          </rPr>
          <t xml:space="preserve">
Safety: Check Dayroom and refrigeration. Discard all items from previous day. SWP Dayrooms. Check Temperature &amp; Record_x000D_
_x000D_
_x000D_
_x000D_
_x000D_
_x000D_
</t>
        </r>
        <r>
          <rPr>
            <b/>
            <sz val="9"/>
            <color indexed="17"/>
            <rFont val="Tahoma"/>
            <family val="2"/>
          </rPr>
          <t xml:space="preserve">
Customer Service:  n = </t>
        </r>
      </text>
    </comment>
    <comment ref="J53" authorId="1" shapeId="0" xr:uid="{00000000-0006-0000-0A00-000034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text>
    </comment>
    <comment ref="D54" authorId="4" shapeId="0" xr:uid="{00000000-0006-0000-0A00-000035000000}">
      <text>
        <r>
          <rPr>
            <sz val="9"/>
            <color indexed="81"/>
            <rFont val="Tahoma"/>
            <family val="2"/>
          </rPr>
          <t>SDM Option 3 - Break - Tea.Brk
Standard Instructions: Tea Break</t>
        </r>
        <r>
          <rPr>
            <b/>
            <sz val="9"/>
            <color indexed="14"/>
            <rFont val="Tahoma"/>
            <family val="2"/>
          </rPr>
          <t xml:space="preserve">
Food Safety: 
WHS: 
Customer Service: 
Relevant SWPs: </t>
        </r>
      </text>
    </comment>
    <comment ref="E54" authorId="4" shapeId="0" xr:uid="{00000000-0006-0000-0A00-000036000000}">
      <text>
        <r>
          <rPr>
            <sz val="9"/>
            <color indexed="81"/>
            <rFont val="Tahoma"/>
            <family val="2"/>
          </rPr>
          <t>SDM Option 3 - Break - Tea.Brk
Standard Instructions: Tea Break</t>
        </r>
        <r>
          <rPr>
            <b/>
            <sz val="9"/>
            <color indexed="14"/>
            <rFont val="Tahoma"/>
            <family val="2"/>
          </rPr>
          <t xml:space="preserve">
Food Safety: 
WHS: 
Customer Service: 
Relevant SWPs: </t>
        </r>
      </text>
    </comment>
    <comment ref="J54" authorId="1" shapeId="0" xr:uid="{00000000-0006-0000-0A00-000037000000}">
      <text>
        <r>
          <rPr>
            <sz val="9"/>
            <color indexed="81"/>
            <rFont val="Tahoma"/>
            <family val="2"/>
          </rPr>
          <t>SDM Option 3 - Custom Services - Ass.Del.Serv
Standard Instructions: Assist with meal delivery service in required wards e.g. Mental Health</t>
        </r>
        <r>
          <rPr>
            <b/>
            <sz val="9"/>
            <color indexed="14"/>
            <rFont val="Tahoma"/>
            <family val="2"/>
          </rPr>
          <t xml:space="preserve">
Food Safety:  
WHS:  
Customer Service:  
Relevant SWPs:  </t>
        </r>
        <r>
          <rPr>
            <b/>
            <sz val="9"/>
            <color indexed="12"/>
            <rFont val="Tahoma"/>
            <family val="2"/>
          </rPr>
          <t xml:space="preserve">
Additional Detail: Assist with any late breakfast meals and deliver to wards.</t>
        </r>
        <r>
          <rPr>
            <b/>
            <sz val="9"/>
            <color indexed="17"/>
            <rFont val="Tahoma"/>
            <family val="2"/>
          </rPr>
          <t xml:space="preserve">
Customer Service:  n = </t>
        </r>
      </text>
    </comment>
    <comment ref="K54" authorId="4" shapeId="0" xr:uid="{00000000-0006-0000-0A00-000038000000}">
      <text>
        <r>
          <rPr>
            <sz val="9"/>
            <color indexed="81"/>
            <rFont val="Tahoma"/>
            <family val="2"/>
          </rPr>
          <t>SDM Option 3 - Break - Tea.Brk
Standard Instructions: Tea Break</t>
        </r>
        <r>
          <rPr>
            <b/>
            <sz val="9"/>
            <color indexed="14"/>
            <rFont val="Tahoma"/>
            <family val="2"/>
          </rPr>
          <t xml:space="preserve">
Food Safety: 
WHS: 
Customer Service: 
Relevant SWPs: </t>
        </r>
      </text>
    </comment>
    <comment ref="J55" authorId="4" shapeId="0" xr:uid="{00000000-0006-0000-0A00-000039000000}">
      <text>
        <r>
          <rPr>
            <sz val="9"/>
            <color indexed="81"/>
            <rFont val="Tahoma"/>
            <family val="2"/>
          </rPr>
          <t>SDM Option 3 - Break - Tea.Brk
Standard Instructions: Tea Break</t>
        </r>
        <r>
          <rPr>
            <b/>
            <sz val="9"/>
            <color indexed="14"/>
            <rFont val="Tahoma"/>
            <family val="2"/>
          </rPr>
          <t xml:space="preserve">
Food Safety: 
WHS: 
Customer Service: 
Relevant SWPs: </t>
        </r>
      </text>
    </comment>
    <comment ref="Q55" authorId="1" shapeId="0" xr:uid="{00000000-0006-0000-0A00-00003A000000}">
      <text>
        <r>
          <rPr>
            <sz val="9"/>
            <color indexed="81"/>
            <rFont val="Tahoma"/>
            <family val="2"/>
          </rPr>
          <t>SDM Option 3 - Supervision - Log.As.Req
Standard Instructions: Logistics &amp; supervisory tasks as required: - Answer phones &amp; manage diet/CBORD changes as per SWP. - Ensure stock is received into the system as per SWP. - Ensure all teams are on track for meal services as well as address known issues for the remainder of the day. - Ensure Actiivity Logs are up to date and reflect the operational status.</t>
        </r>
        <r>
          <rPr>
            <b/>
            <sz val="9"/>
            <color indexed="14"/>
            <rFont val="Tahoma"/>
            <family val="2"/>
          </rPr>
          <t xml:space="preserve">
Food Safety: 
WHS: 
Customer Service: 
Relevant SWPs: </t>
        </r>
        <r>
          <rPr>
            <b/>
            <sz val="9"/>
            <color indexed="12"/>
            <rFont val="Tahoma"/>
            <family val="2"/>
          </rPr>
          <t xml:space="preserve">
Additional Detail: Action any late meal requirements</t>
        </r>
        <r>
          <rPr>
            <b/>
            <sz val="9"/>
            <color indexed="17"/>
            <rFont val="Tahoma"/>
            <family val="2"/>
          </rPr>
          <t xml:space="preserve">
Customer Service:  n = </t>
        </r>
      </text>
    </comment>
    <comment ref="R55" authorId="1" shapeId="0" xr:uid="{00000000-0006-0000-0A00-00003B000000}">
      <text>
        <r>
          <rPr>
            <sz val="9"/>
            <color indexed="81"/>
            <rFont val="Tahoma"/>
            <family val="2"/>
          </rPr>
          <t>SDM Option 3 - Supervision - Log.As.Req
Standard Instructions: Logistics &amp; supervisory tasks as required: - Answer phones &amp; manage diet/CBORD changes as per SWP. - Ensure stock is received into the system as per SWP. - Ensure all teams are on track for meal services as well as address known issues for the remainder of the day. - Ensure Actiivity Logs are up to date and reflect the operational status.</t>
        </r>
        <r>
          <rPr>
            <b/>
            <sz val="9"/>
            <color indexed="14"/>
            <rFont val="Tahoma"/>
            <family val="2"/>
          </rPr>
          <t xml:space="preserve">
Food Safety: 
WHS: 
Customer Service: 
Relevant SWPs: </t>
        </r>
        <r>
          <rPr>
            <b/>
            <sz val="9"/>
            <color indexed="12"/>
            <rFont val="Tahoma"/>
            <family val="2"/>
          </rPr>
          <t xml:space="preserve">
Additional Detail: Action any late meal requirements</t>
        </r>
        <r>
          <rPr>
            <b/>
            <sz val="9"/>
            <color indexed="17"/>
            <rFont val="Tahoma"/>
            <family val="2"/>
          </rPr>
          <t xml:space="preserve">
Customer Service:  n = </t>
        </r>
      </text>
    </comment>
    <comment ref="F56" authorId="1" shapeId="0" xr:uid="{00000000-0006-0000-0A00-00003C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text>
    </comment>
    <comment ref="K56" authorId="0" shapeId="0" xr:uid="{00000000-0006-0000-0A00-00003D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Q56" authorId="0" shapeId="0" xr:uid="{00000000-0006-0000-0A00-00003E000000}">
      <text>
        <r>
          <rPr>
            <sz val="9"/>
            <color indexed="81"/>
            <rFont val="Tahoma"/>
            <family val="2"/>
          </rPr>
          <t>SDM Option 3 - CBORD - CB.Ml.Srv.Rpt
Standard Instructions: Print Meal Service Report for Mid Meals</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R56" authorId="0" shapeId="0" xr:uid="{00000000-0006-0000-0A00-00003F000000}">
      <text>
        <r>
          <rPr>
            <sz val="9"/>
            <color indexed="81"/>
            <rFont val="Tahoma"/>
            <family val="2"/>
          </rPr>
          <t>SDM Option 3 - CBORD - CB.Ml.Srv.Rpt
Standard Instructions: Print Meal Service Report for Mid Meals</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U56" authorId="2" shapeId="0" xr:uid="{00000000-0006-0000-0A00-000040000000}">
      <text>
        <r>
          <rPr>
            <sz val="9"/>
            <color indexed="81"/>
            <rFont val="Tahoma"/>
            <family val="2"/>
          </rPr>
          <t xml:space="preserve">SDM Option 3 - Logistics - Stck.Put.Away
Standard Instructions: Receive stock and store as required. Ensure that all paperwork and storage processes are adhered to.  Follow First-In-First-Out processes </t>
        </r>
        <r>
          <rPr>
            <b/>
            <sz val="9"/>
            <color indexed="14"/>
            <rFont val="Tahoma"/>
            <family val="2"/>
          </rPr>
          <t xml:space="preserve">
Food Safety: 
WHS: 
Customer Service: 
Relevant SWPs: </t>
        </r>
        <r>
          <rPr>
            <b/>
            <sz val="9"/>
            <color indexed="12"/>
            <rFont val="Tahoma"/>
            <family val="2"/>
          </rPr>
          <t xml:space="preserve">
Additional Detail: Duties to be completed as per Supervisors direction.  This may include packing away items in the freezer, coolroom,  dry store area and filling in documentation.  Always remembering the FIFO rule.</t>
        </r>
        <r>
          <rPr>
            <b/>
            <sz val="9"/>
            <color indexed="17"/>
            <rFont val="Tahoma"/>
            <family val="2"/>
          </rPr>
          <t xml:space="preserve">
Customer Service:  n = 5</t>
        </r>
      </text>
    </comment>
    <comment ref="F57" authorId="1" shapeId="0" xr:uid="{00000000-0006-0000-0A00-000041000000}">
      <text>
        <r>
          <rPr>
            <sz val="9"/>
            <color indexed="81"/>
            <rFont val="Tahoma"/>
            <family val="2"/>
          </rPr>
          <t xml:space="preserve">SDM Option 3 - Custom Services - Del.Clinics.S/W
Standard Instructions: Delivery of Clinical sandwiches to specified areas </t>
        </r>
        <r>
          <rPr>
            <b/>
            <sz val="9"/>
            <color indexed="14"/>
            <rFont val="Tahoma"/>
            <family val="2"/>
          </rPr>
          <t xml:space="preserve">
Food Safety:  
WHS:  
Customer Service:  
Relevant SWPs:  </t>
        </r>
        <r>
          <rPr>
            <b/>
            <sz val="9"/>
            <color indexed="12"/>
            <rFont val="Tahoma"/>
            <family val="2"/>
          </rPr>
          <t xml:space="preserve">
Additional Detail: Prepare all supplies for Clinics and deliver Ensure Day Surgery is delivered first. Taking the tablet proceed to do GF lunch orders</t>
        </r>
        <r>
          <rPr>
            <b/>
            <sz val="9"/>
            <color indexed="10"/>
            <rFont val="Tahoma"/>
            <family val="2"/>
          </rPr>
          <t xml:space="preserve">
Safety:   _x000D_
_x000D_
_x000D_
_x000D_
_x000D_
_x000D_
</t>
        </r>
        <r>
          <rPr>
            <b/>
            <sz val="9"/>
            <color indexed="17"/>
            <rFont val="Tahoma"/>
            <family val="2"/>
          </rPr>
          <t xml:space="preserve">
Customer Service:  n =  n =  n = </t>
        </r>
      </text>
    </comment>
    <comment ref="K57" authorId="1" shapeId="0" xr:uid="{00000000-0006-0000-0A00-000042000000}">
      <text>
        <r>
          <rPr>
            <sz val="9"/>
            <color indexed="81"/>
            <rFont val="Tahoma"/>
            <family val="2"/>
          </rPr>
          <t>SDM Option 3 - Breakfast - Br.Coll
Standard Instructions: Collect Breakfast using collection trolley.  Ensure that recording intake data is done and includes PRE-WASH SEPARATION into collection trolley.</t>
        </r>
        <r>
          <rPr>
            <b/>
            <sz val="9"/>
            <color indexed="14"/>
            <rFont val="Tahoma"/>
            <family val="2"/>
          </rPr>
          <t xml:space="preserve">
Food Safety: 
WHS: 
Customer Service: 
Relevant SWPs: </t>
        </r>
        <r>
          <rPr>
            <b/>
            <sz val="9"/>
            <color indexed="12"/>
            <rFont val="Tahoma"/>
            <family val="2"/>
          </rPr>
          <t xml:space="preserve">
Additional Detail: Collect NB, SB AND CCU</t>
        </r>
        <r>
          <rPr>
            <b/>
            <sz val="9"/>
            <color indexed="17"/>
            <rFont val="Tahoma"/>
            <family val="2"/>
          </rPr>
          <t xml:space="preserve">
Customer Service:  n = 37 n =  n = </t>
        </r>
      </text>
    </comment>
    <comment ref="Q57" authorId="0" shapeId="0" xr:uid="{00000000-0006-0000-0A00-000043000000}">
      <text>
        <r>
          <rPr>
            <sz val="9"/>
            <color indexed="81"/>
            <rFont val="Tahoma"/>
            <family val="2"/>
          </rPr>
          <t>SDM Option 3 - CBORD - CB.Prt.MM.Lbl
Standard Instructions: Print Meal Service Report, Tally &amp; Mid Meal Labels</t>
        </r>
        <r>
          <rPr>
            <b/>
            <sz val="9"/>
            <color indexed="14"/>
            <rFont val="Tahoma"/>
            <family val="2"/>
          </rPr>
          <t xml:space="preserve">
Food Safety: 
WHS: 
Customer Service: 
Relevant SWPs: </t>
        </r>
        <r>
          <rPr>
            <b/>
            <sz val="9"/>
            <color indexed="12"/>
            <rFont val="Tahoma"/>
            <family val="2"/>
          </rPr>
          <t xml:space="preserve">
Additional Detail:  For Team   </t>
        </r>
        <r>
          <rPr>
            <b/>
            <sz val="9"/>
            <color indexed="10"/>
            <rFont val="Tahoma"/>
            <family val="2"/>
          </rPr>
          <t xml:space="preserve">
Safety:  _x000D_
 _x000D_
  </t>
        </r>
        <r>
          <rPr>
            <b/>
            <sz val="9"/>
            <color indexed="17"/>
            <rFont val="Tahoma"/>
            <family val="2"/>
          </rPr>
          <t xml:space="preserve">
Customer Service:    </t>
        </r>
      </text>
    </comment>
    <comment ref="R57" authorId="0" shapeId="0" xr:uid="{00000000-0006-0000-0A00-000044000000}">
      <text>
        <r>
          <rPr>
            <sz val="9"/>
            <color indexed="81"/>
            <rFont val="Tahoma"/>
            <family val="2"/>
          </rPr>
          <t>SDM Option 3 - CBORD - CB.Prt.MM.Lbl
Standard Instructions: Print Meal Service Report, Tally &amp; Mid Meal Labels</t>
        </r>
        <r>
          <rPr>
            <b/>
            <sz val="9"/>
            <color indexed="14"/>
            <rFont val="Tahoma"/>
            <family val="2"/>
          </rPr>
          <t xml:space="preserve">
Food Safety: 
WHS: 
Customer Service: 
Relevant SWPs: </t>
        </r>
        <r>
          <rPr>
            <b/>
            <sz val="9"/>
            <color indexed="12"/>
            <rFont val="Tahoma"/>
            <family val="2"/>
          </rPr>
          <t xml:space="preserve">
Additional Detail:  For Team   </t>
        </r>
        <r>
          <rPr>
            <b/>
            <sz val="9"/>
            <color indexed="10"/>
            <rFont val="Tahoma"/>
            <family val="2"/>
          </rPr>
          <t xml:space="preserve">
Safety:  _x000D_
 _x000D_
  </t>
        </r>
        <r>
          <rPr>
            <b/>
            <sz val="9"/>
            <color indexed="17"/>
            <rFont val="Tahoma"/>
            <family val="2"/>
          </rPr>
          <t xml:space="preserve">
Customer Service:    </t>
        </r>
      </text>
    </comment>
    <comment ref="D58" authorId="4" shapeId="0" xr:uid="{00000000-0006-0000-0A00-000045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text>
    </comment>
    <comment ref="E58" authorId="1" shapeId="0" xr:uid="{00000000-0006-0000-0A00-000046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Q58" authorId="1" shapeId="0" xr:uid="{00000000-0006-0000-0A00-000047000000}">
      <text>
        <r>
          <rPr>
            <sz val="9"/>
            <color indexed="81"/>
            <rFont val="Tahoma"/>
            <family val="2"/>
          </rPr>
          <t xml:space="preserve">SDM Option 3 - Mid Meals - 
Standard Instructions: </t>
        </r>
        <r>
          <rPr>
            <b/>
            <sz val="9"/>
            <color indexed="14"/>
            <rFont val="Tahoma"/>
            <family val="2"/>
          </rPr>
          <t xml:space="preserve">
Food Safety: 
WHS: 
Customer Service: 
Relevant SWPs: </t>
        </r>
        <r>
          <rPr>
            <b/>
            <sz val="9"/>
            <color indexed="12"/>
            <rFont val="Tahoma"/>
            <family val="2"/>
          </rPr>
          <t xml:space="preserve">
Additional Detail:  Set up trays for each Mid Meal trolley putting appropriate supplements/items on each trolley and place in fridge ready for staff to start Mid Meal service.  </t>
        </r>
        <r>
          <rPr>
            <b/>
            <sz val="9"/>
            <color indexed="10"/>
            <rFont val="Tahoma"/>
            <family val="2"/>
          </rPr>
          <t xml:space="preserve">
Safety:   _x000D_
 _x000D_
</t>
        </r>
        <r>
          <rPr>
            <b/>
            <sz val="9"/>
            <color indexed="17"/>
            <rFont val="Tahoma"/>
            <family val="2"/>
          </rPr>
          <t xml:space="preserve">
Customer Service:     n = </t>
        </r>
      </text>
    </comment>
    <comment ref="R58" authorId="1" shapeId="0" xr:uid="{00000000-0006-0000-0A00-000048000000}">
      <text>
        <r>
          <rPr>
            <sz val="9"/>
            <color indexed="81"/>
            <rFont val="Tahoma"/>
            <family val="2"/>
          </rPr>
          <t xml:space="preserve">SDM Option 3 - Mid Meals - 
Standard Instructions: </t>
        </r>
        <r>
          <rPr>
            <b/>
            <sz val="9"/>
            <color indexed="14"/>
            <rFont val="Tahoma"/>
            <family val="2"/>
          </rPr>
          <t xml:space="preserve">
Food Safety: 
WHS: 
Customer Service: 
Relevant SWPs: </t>
        </r>
        <r>
          <rPr>
            <b/>
            <sz val="9"/>
            <color indexed="12"/>
            <rFont val="Tahoma"/>
            <family val="2"/>
          </rPr>
          <t xml:space="preserve">
Additional Detail:  Set up trays for each Mid Meal trolley putting appropriate supplements/items on each trolley and place in fridge ready for staff to start Mid Meal service.  </t>
        </r>
        <r>
          <rPr>
            <b/>
            <sz val="9"/>
            <color indexed="10"/>
            <rFont val="Tahoma"/>
            <family val="2"/>
          </rPr>
          <t xml:space="preserve">
Safety:   _x000D_
 _x000D_
</t>
        </r>
        <r>
          <rPr>
            <b/>
            <sz val="9"/>
            <color indexed="17"/>
            <rFont val="Tahoma"/>
            <family val="2"/>
          </rPr>
          <t xml:space="preserve">
Customer Service:     n = </t>
        </r>
      </text>
    </comment>
    <comment ref="D59" authorId="2" shapeId="0" xr:uid="{00000000-0006-0000-0A00-000049000000}">
      <text>
        <r>
          <rPr>
            <sz val="9"/>
            <color indexed="81"/>
            <rFont val="Tahoma"/>
            <family val="2"/>
          </rPr>
          <t>SDM Option 3 - Breakfast - Br.Coll
Standard Instructions: Collect Breakfast using collection trolley.  Ensure that recording intake data is done and includes PRE-WASH SEPARATION into collection trolley.</t>
        </r>
        <r>
          <rPr>
            <b/>
            <sz val="9"/>
            <color indexed="14"/>
            <rFont val="Tahoma"/>
            <family val="2"/>
          </rPr>
          <t xml:space="preserve">
Food Safety: 
WHS: 
Customer Service: 
Relevant SWPs: </t>
        </r>
        <r>
          <rPr>
            <b/>
            <sz val="9"/>
            <color indexed="12"/>
            <rFont val="Tahoma"/>
            <family val="2"/>
          </rPr>
          <t xml:space="preserve">
Additional Detail: Collect Sub Acute  STRAS</t>
        </r>
        <r>
          <rPr>
            <b/>
            <sz val="9"/>
            <color indexed="10"/>
            <rFont val="Tahoma"/>
            <family val="2"/>
          </rPr>
          <t xml:space="preserve">
Safety:   _x000D_
_x000D_
_x000D_
_x000D_
_x000D_
_x000D_
_x000D_
_x000D_
_x000D_
</t>
        </r>
        <r>
          <rPr>
            <b/>
            <sz val="9"/>
            <color indexed="17"/>
            <rFont val="Tahoma"/>
            <family val="2"/>
          </rPr>
          <t xml:space="preserve">
Customer Service:  n = 35 n = </t>
        </r>
      </text>
    </comment>
    <comment ref="E59" authorId="1" shapeId="0" xr:uid="{00000000-0006-0000-0A00-00004A000000}">
      <text>
        <r>
          <rPr>
            <sz val="9"/>
            <color indexed="81"/>
            <rFont val="Tahoma"/>
            <family val="2"/>
          </rPr>
          <t xml:space="preserve">SDM Option 3 - Breakfast - 
Standard Instructions: </t>
        </r>
        <r>
          <rPr>
            <b/>
            <sz val="9"/>
            <color indexed="14"/>
            <rFont val="Tahoma"/>
            <family val="2"/>
          </rPr>
          <t xml:space="preserve">
Food Safety: 
WHS: 
Customer Service: 
Relevant SWPs: </t>
        </r>
        <r>
          <rPr>
            <b/>
            <sz val="9"/>
            <color indexed="12"/>
            <rFont val="Tahoma"/>
            <family val="2"/>
          </rPr>
          <t xml:space="preserve">
Additional Detail: Collect GF</t>
        </r>
        <r>
          <rPr>
            <b/>
            <sz val="9"/>
            <color indexed="17"/>
            <rFont val="Tahoma"/>
            <family val="2"/>
          </rPr>
          <t xml:space="preserve">
Customer Service:  n = 28</t>
        </r>
      </text>
    </comment>
    <comment ref="J59" authorId="1" shapeId="0" xr:uid="{00000000-0006-0000-0A00-00004B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J60" authorId="2" shapeId="0" xr:uid="{00000000-0006-0000-0A00-00004C000000}">
      <text>
        <r>
          <rPr>
            <sz val="9"/>
            <color indexed="81"/>
            <rFont val="Tahoma"/>
            <family val="2"/>
          </rPr>
          <t xml:space="preserve">SDM Option 3 - Custom Services - Col.ED.Trly
Standard Instructions: </t>
        </r>
        <r>
          <rPr>
            <b/>
            <sz val="9"/>
            <color indexed="14"/>
            <rFont val="Tahoma"/>
            <family val="2"/>
          </rPr>
          <t xml:space="preserve">
Food Safety: 
WHS: 
Customer Service: 
Relevant SWPs: </t>
        </r>
        <r>
          <rPr>
            <b/>
            <sz val="9"/>
            <color indexed="12"/>
            <rFont val="Tahoma"/>
            <family val="2"/>
          </rPr>
          <t xml:space="preserve">
Additional Detail: Collect Emergency Breakfast Trolley - check sandwiches in ED fridge and if not 15 tell FP person the quantity needed to make up to 15.</t>
        </r>
        <r>
          <rPr>
            <b/>
            <sz val="9"/>
            <color indexed="17"/>
            <rFont val="Tahoma"/>
            <family val="2"/>
          </rPr>
          <t xml:space="preserve">
Customer Service:  n =  </t>
        </r>
      </text>
    </comment>
    <comment ref="O60" authorId="1" shapeId="0" xr:uid="{00000000-0006-0000-0A00-00004D000000}">
      <text>
        <r>
          <rPr>
            <sz val="9"/>
            <color indexed="81"/>
            <rFont val="Tahoma"/>
            <family val="2"/>
          </rPr>
          <t xml:space="preserve">SDM Option 3 - Lunch+Dinner - Gen.SS.Prep
Standard Instructions: Salads and Sandwiches - Produce to PARR levels (i.e. before final tallies are available).  The volumes to be produced are from the </t>
        </r>
        <r>
          <rPr>
            <b/>
            <sz val="9"/>
            <color indexed="14"/>
            <rFont val="Tahoma"/>
            <family val="2"/>
          </rPr>
          <t xml:space="preserve">
Food Safety: 
WHS: 
Customer Service: 
Relevant SWPs: </t>
        </r>
        <r>
          <rPr>
            <b/>
            <sz val="9"/>
            <color indexed="12"/>
            <rFont val="Tahoma"/>
            <family val="2"/>
          </rPr>
          <t xml:space="preserve">
Additional Detail: Prepare salads as per par level using pre manipulated ingredients </t>
        </r>
        <r>
          <rPr>
            <b/>
            <sz val="9"/>
            <color indexed="10"/>
            <rFont val="Tahoma"/>
            <family val="2"/>
          </rPr>
          <t xml:space="preserve">
Safety:  _x000D_
 _x000D_
 _x000D_
 _x000D_
_x000D_
_x000D_
_x000D_
_x000D_
_x000D_
</t>
        </r>
        <r>
          <rPr>
            <b/>
            <sz val="9"/>
            <color indexed="17"/>
            <rFont val="Tahoma"/>
            <family val="2"/>
          </rPr>
          <t xml:space="preserve">
Customer Service:  n = </t>
        </r>
      </text>
    </comment>
    <comment ref="J61" authorId="1" shapeId="0" xr:uid="{00000000-0006-0000-0A00-00004E000000}">
      <text>
        <r>
          <rPr>
            <sz val="9"/>
            <color indexed="81"/>
            <rFont val="Tahoma"/>
            <family val="2"/>
          </rPr>
          <t>SDM Option 3 - Breakfast - Br.Wsh
Standard Instructions: Breakfast wash as per SWP. Ensure washed items are returned to assembly room and stored as per plan.</t>
        </r>
        <r>
          <rPr>
            <b/>
            <sz val="9"/>
            <color indexed="14"/>
            <rFont val="Tahoma"/>
            <family val="2"/>
          </rPr>
          <t xml:space="preserve">
Food Safety: Food Safety Instructions to be followed
WHS: WHS Instructions to be followed
Customer Service: Cust Instructions to be followed
Relevant SWPs: SWPs1,SWPs2,SWPs3 Instructions to be followed</t>
        </r>
        <r>
          <rPr>
            <b/>
            <sz val="9"/>
            <color indexed="17"/>
            <rFont val="Tahoma"/>
            <family val="2"/>
          </rPr>
          <t xml:space="preserve">
Customer Service:  n = </t>
        </r>
      </text>
    </comment>
    <comment ref="F62" authorId="1" shapeId="0" xr:uid="{00000000-0006-0000-0A00-00004F000000}">
      <text>
        <r>
          <rPr>
            <sz val="9"/>
            <color indexed="81"/>
            <rFont val="Tahoma"/>
            <family val="2"/>
          </rPr>
          <t xml:space="preserve">SDM Option 3 - Lunch - 
Standard Instructions: </t>
        </r>
        <r>
          <rPr>
            <b/>
            <sz val="9"/>
            <color indexed="14"/>
            <rFont val="Tahoma"/>
            <family val="2"/>
          </rPr>
          <t xml:space="preserve">
Food Safety: 
WHS: 
Customer Service: 
Relevant SWPs: </t>
        </r>
        <r>
          <rPr>
            <b/>
            <sz val="9"/>
            <color indexed="12"/>
            <rFont val="Tahoma"/>
            <family val="2"/>
          </rPr>
          <t xml:space="preserve">
Additional Detail: Take lunch orders for GF</t>
        </r>
        <r>
          <rPr>
            <b/>
            <sz val="9"/>
            <color indexed="10"/>
            <rFont val="Tahoma"/>
            <family val="2"/>
          </rPr>
          <t xml:space="preserve">
Safety:  _x000D_
 _x000D_
 _x000D_
_x000D_
_x000D_
_x000D_
_x000D_
_x000D_
_x000D_
_x000D_
_x000D_
_x000D_
</t>
        </r>
        <r>
          <rPr>
            <b/>
            <sz val="9"/>
            <color indexed="17"/>
            <rFont val="Tahoma"/>
            <family val="2"/>
          </rPr>
          <t xml:space="preserve">
Customer Service:  n = 28</t>
        </r>
      </text>
    </comment>
    <comment ref="J62" authorId="5" shapeId="0" xr:uid="{00000000-0006-0000-0A00-000050000000}">
      <text>
        <r>
          <rPr>
            <sz val="9"/>
            <color indexed="81"/>
            <rFont val="Tahoma"/>
            <family val="2"/>
          </rPr>
          <t xml:space="preserve">SDM Option 3 - Custom Services - Prep.Bulk.Items
Standard Instructions: Prepare any bulk supplies required for delivery to wards / satellite areas. </t>
        </r>
        <r>
          <rPr>
            <b/>
            <sz val="9"/>
            <color indexed="14"/>
            <rFont val="Tahoma"/>
            <family val="2"/>
          </rPr>
          <t xml:space="preserve">
Food Safety:  
WHS:  
Customer Service:  
Relevant SWPs:  </t>
        </r>
        <r>
          <rPr>
            <b/>
            <sz val="9"/>
            <color indexed="12"/>
            <rFont val="Tahoma"/>
            <family val="2"/>
          </rPr>
          <t xml:space="preserve">
Additional Detail: MON - WED &amp; FRIDAY PREPARE LAKEVIEW TRAY - 2 SANDWICHES - 4 DESERTS - 4 YOGHURT AND 4 FRUIT.  ASSIST FOOD PREP PERSON DAILY UNTIL TIME PERMITS</t>
        </r>
      </text>
    </comment>
    <comment ref="J63" authorId="4" shapeId="0" xr:uid="{00000000-0006-0000-0A00-000051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text>
    </comment>
    <comment ref="O63" authorId="1" shapeId="0" xr:uid="{00000000-0006-0000-0A00-000052000000}">
      <text>
        <r>
          <rPr>
            <sz val="9"/>
            <color indexed="81"/>
            <rFont val="Tahoma"/>
            <family val="2"/>
          </rPr>
          <t>SDM Option 3 - Cleaning - Cln.Eqp
Standard Instructions: Clean Equipment</t>
        </r>
        <r>
          <rPr>
            <b/>
            <sz val="9"/>
            <color indexed="14"/>
            <rFont val="Tahoma"/>
            <family val="2"/>
          </rPr>
          <t xml:space="preserve">
Food Safety: 
WHS: 
Customer Service: 
Relevant SWPs: </t>
        </r>
        <r>
          <rPr>
            <b/>
            <sz val="9"/>
            <color indexed="12"/>
            <rFont val="Tahoma"/>
            <family val="2"/>
          </rPr>
          <t xml:space="preserve">
Additional Detail:  Wash and sanitise equipment ready for next service.</t>
        </r>
        <r>
          <rPr>
            <b/>
            <sz val="9"/>
            <color indexed="10"/>
            <rFont val="Tahoma"/>
            <family val="2"/>
          </rPr>
          <t xml:space="preserve">
Safety:  _x000D_
_x000D_
</t>
        </r>
        <r>
          <rPr>
            <b/>
            <sz val="9"/>
            <color indexed="17"/>
            <rFont val="Tahoma"/>
            <family val="2"/>
          </rPr>
          <t xml:space="preserve">
Customer Service:   n = </t>
        </r>
      </text>
    </comment>
    <comment ref="J64" authorId="1" shapeId="0" xr:uid="{00000000-0006-0000-0A00-000053000000}">
      <text>
        <r>
          <rPr>
            <sz val="9"/>
            <color indexed="81"/>
            <rFont val="Tahoma"/>
            <family val="2"/>
          </rPr>
          <t>SDM Option 3 - Lunch - Ln.Orders
Standard Instructions: Take Lunch orders</t>
        </r>
        <r>
          <rPr>
            <b/>
            <sz val="9"/>
            <color indexed="14"/>
            <rFont val="Tahoma"/>
            <family val="2"/>
          </rPr>
          <t xml:space="preserve">
Food Safety: 
WHS: 
Customer Service: 
Relevant SWPs: </t>
        </r>
        <r>
          <rPr>
            <b/>
            <sz val="9"/>
            <color indexed="12"/>
            <rFont val="Tahoma"/>
            <family val="2"/>
          </rPr>
          <t xml:space="preserve">
Additional Detail: Lunch orders for SB, NB, CCU</t>
        </r>
        <r>
          <rPr>
            <b/>
            <sz val="9"/>
            <color indexed="17"/>
            <rFont val="Tahoma"/>
            <family val="2"/>
          </rPr>
          <t xml:space="preserve">
Customer Service:  n = 35 n = </t>
        </r>
      </text>
    </comment>
    <comment ref="K65" authorId="1" shapeId="0" xr:uid="{00000000-0006-0000-0A00-000054000000}">
      <text>
        <r>
          <rPr>
            <sz val="9"/>
            <color indexed="81"/>
            <rFont val="Tahoma"/>
            <family val="2"/>
          </rPr>
          <t>SDM Option 3 - Breakfast - Br.Wsh
Standard Instructions: Breakfast wash as per SWP. Ensure washed items are returned to assembly room and stored as per plan.</t>
        </r>
        <r>
          <rPr>
            <b/>
            <sz val="9"/>
            <color indexed="14"/>
            <rFont val="Tahoma"/>
            <family val="2"/>
          </rPr>
          <t xml:space="preserve">
Food Safety: Food Safety Instructions to be followed
WHS: WHS Instructions to be followed
Customer Service: Cust Instructions to be followed
Relevant SWPs: SWPs1,SWPs2,SWPs3 Instructions to be followed</t>
        </r>
        <r>
          <rPr>
            <b/>
            <sz val="9"/>
            <color indexed="12"/>
            <rFont val="Tahoma"/>
            <family val="2"/>
          </rPr>
          <t xml:space="preserve">
Additional Detail:  Wash all trays and equipment from all collection trollies and pack away</t>
        </r>
        <r>
          <rPr>
            <b/>
            <sz val="9"/>
            <color indexed="10"/>
            <rFont val="Tahoma"/>
            <family val="2"/>
          </rPr>
          <t xml:space="preserve">
Safety:  _x000D_
 _x000D_
  _x000D_
_x000D_
_x000D_
_x000D_
_x000D_
_x000D_
_x000D_
_x000D_
_x000D_
_x000D_
_x000D_
_x000D_
_x000D_
_x000D_
</t>
        </r>
        <r>
          <rPr>
            <b/>
            <sz val="9"/>
            <color indexed="17"/>
            <rFont val="Tahoma"/>
            <family val="2"/>
          </rPr>
          <t xml:space="preserve">
Customer Service:  n = 102</t>
        </r>
      </text>
    </comment>
    <comment ref="O65" authorId="1" shapeId="0" xr:uid="{00000000-0006-0000-0A00-000055000000}">
      <text>
        <r>
          <rPr>
            <sz val="9"/>
            <color indexed="81"/>
            <rFont val="Tahoma"/>
            <family val="2"/>
          </rPr>
          <t>SDM Option 3 - Lunch - Ln.Gn.Prep
Standard Instructions: Prepare  items for Lunch meal service to par levels  - Before final tally is available.</t>
        </r>
        <r>
          <rPr>
            <b/>
            <sz val="9"/>
            <color indexed="14"/>
            <rFont val="Tahoma"/>
            <family val="2"/>
          </rPr>
          <t xml:space="preserve">
Food Safety: 
WHS: 
Customer Service: 
Relevant SWPs: </t>
        </r>
        <r>
          <rPr>
            <b/>
            <sz val="9"/>
            <color indexed="12"/>
            <rFont val="Tahoma"/>
            <family val="2"/>
          </rPr>
          <t xml:space="preserve">
Additional Detail: Prepare the pizza fridge according to lunch folder for today’s customized meals.</t>
        </r>
        <r>
          <rPr>
            <b/>
            <sz val="9"/>
            <color indexed="10"/>
            <rFont val="Tahoma"/>
            <family val="2"/>
          </rPr>
          <t xml:space="preserve">
Safety:  _x000D_
 _x000D_
_x000D_
_x000D_
_x000D_
</t>
        </r>
        <r>
          <rPr>
            <b/>
            <sz val="9"/>
            <color indexed="17"/>
            <rFont val="Tahoma"/>
            <family val="2"/>
          </rPr>
          <t xml:space="preserve">
Customer Service:  n = </t>
        </r>
      </text>
    </comment>
    <comment ref="Q65" authorId="2" shapeId="0" xr:uid="{00000000-0006-0000-0A00-000056000000}">
      <text>
        <r>
          <rPr>
            <sz val="9"/>
            <color indexed="81"/>
            <rFont val="Tahoma"/>
            <family val="2"/>
          </rPr>
          <t>SDM Option 3 - CBORD - CB.Prnt.Pt.List
Standard Instructions: Print Patient Lists for your Team</t>
        </r>
        <r>
          <rPr>
            <b/>
            <sz val="9"/>
            <color indexed="14"/>
            <rFont val="Tahoma"/>
            <family val="2"/>
          </rPr>
          <t xml:space="preserve">
Food Safety: 
WHS: 
Customer Service: 
Relevant SWPs: </t>
        </r>
        <r>
          <rPr>
            <b/>
            <sz val="9"/>
            <color indexed="12"/>
            <rFont val="Tahoma"/>
            <family val="2"/>
          </rPr>
          <t xml:space="preserve">
Additional Detail: Input any required CD Protocol diets. </t>
        </r>
        <r>
          <rPr>
            <b/>
            <sz val="9"/>
            <color indexed="17"/>
            <rFont val="Tahoma"/>
            <family val="2"/>
          </rPr>
          <t xml:space="preserve">
Customer Service:  n = </t>
        </r>
      </text>
    </comment>
    <comment ref="R65" authorId="2" shapeId="0" xr:uid="{00000000-0006-0000-0A00-000057000000}">
      <text>
        <r>
          <rPr>
            <sz val="9"/>
            <color indexed="81"/>
            <rFont val="Tahoma"/>
            <family val="2"/>
          </rPr>
          <t>SDM Option 3 - CBORD - CB.Prnt.Pt.List
Standard Instructions: Print Patient Lists for your Team</t>
        </r>
        <r>
          <rPr>
            <b/>
            <sz val="9"/>
            <color indexed="14"/>
            <rFont val="Tahoma"/>
            <family val="2"/>
          </rPr>
          <t xml:space="preserve">
Food Safety: 
WHS: 
Customer Service: 
Relevant SWPs: </t>
        </r>
        <r>
          <rPr>
            <b/>
            <sz val="9"/>
            <color indexed="12"/>
            <rFont val="Tahoma"/>
            <family val="2"/>
          </rPr>
          <t xml:space="preserve">
Additional Detail: Input any required CD Protocol diets. </t>
        </r>
        <r>
          <rPr>
            <b/>
            <sz val="9"/>
            <color indexed="17"/>
            <rFont val="Tahoma"/>
            <family val="2"/>
          </rPr>
          <t xml:space="preserve">
Customer Service:  n = </t>
        </r>
      </text>
    </comment>
    <comment ref="D66" authorId="1" shapeId="0" xr:uid="{00000000-0006-0000-0A00-000058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Q66" authorId="1" shapeId="0" xr:uid="{00000000-0006-0000-0A00-000059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R66" authorId="1" shapeId="0" xr:uid="{00000000-0006-0000-0A00-00005A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D67" authorId="2" shapeId="0" xr:uid="{00000000-0006-0000-0A00-00005B000000}">
      <text>
        <r>
          <rPr>
            <sz val="9"/>
            <color indexed="81"/>
            <rFont val="Tahoma"/>
            <family val="2"/>
          </rPr>
          <t>SDM Option 3 - Lunch - Ln.Orders
Standard Instructions: Take Lunch orders</t>
        </r>
        <r>
          <rPr>
            <b/>
            <sz val="9"/>
            <color indexed="14"/>
            <rFont val="Tahoma"/>
            <family val="2"/>
          </rPr>
          <t xml:space="preserve">
Food Safety: 
WHS: 
Customer Service: 
Relevant SWPs: </t>
        </r>
        <r>
          <rPr>
            <b/>
            <sz val="9"/>
            <color indexed="12"/>
            <rFont val="Tahoma"/>
            <family val="2"/>
          </rPr>
          <t xml:space="preserve">
Additional Detail: Take lunch orders for Sub Acute, STRAS</t>
        </r>
        <r>
          <rPr>
            <b/>
            <sz val="9"/>
            <color indexed="10"/>
            <rFont val="Tahoma"/>
            <family val="2"/>
          </rPr>
          <t xml:space="preserve">
Safety:  _x000D_
 _x000D_
 _x000D_
_x000D_
_x000D_
_x000D_
_x000D_
_x000D_
_x000D_
_x000D_
_x000D_
_x000D_
_x000D_
_x000D_
</t>
        </r>
        <r>
          <rPr>
            <b/>
            <sz val="9"/>
            <color indexed="17"/>
            <rFont val="Tahoma"/>
            <family val="2"/>
          </rPr>
          <t xml:space="preserve">
Customer Service:  n = 35 n = </t>
        </r>
      </text>
    </comment>
    <comment ref="E67" authorId="0" shapeId="0" xr:uid="{00000000-0006-0000-0A00-00005C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Q67" authorId="2" shapeId="0" xr:uid="{00000000-0006-0000-0A00-00005D000000}">
      <text>
        <r>
          <rPr>
            <sz val="9"/>
            <color indexed="81"/>
            <rFont val="Tahoma"/>
            <family val="2"/>
          </rPr>
          <t>SDM Option 3 - Lunch - Ln.Orders
Standard Instructions: Take Lunch orders</t>
        </r>
        <r>
          <rPr>
            <b/>
            <sz val="9"/>
            <color indexed="14"/>
            <rFont val="Tahoma"/>
            <family val="2"/>
          </rPr>
          <t xml:space="preserve">
Food Safety: 
WHS: 
Customer Service: 
Relevant SWPs: </t>
        </r>
        <r>
          <rPr>
            <b/>
            <sz val="9"/>
            <color indexed="12"/>
            <rFont val="Tahoma"/>
            <family val="2"/>
          </rPr>
          <t xml:space="preserve">
Additional Detail: Take lunch orders for Lake View and any CD protocol diet orders</t>
        </r>
        <r>
          <rPr>
            <b/>
            <sz val="9"/>
            <color indexed="17"/>
            <rFont val="Tahoma"/>
            <family val="2"/>
          </rPr>
          <t xml:space="preserve">
Customer Service:  n =  n = </t>
        </r>
      </text>
    </comment>
    <comment ref="R67" authorId="2" shapeId="0" xr:uid="{00000000-0006-0000-0A00-00005E000000}">
      <text>
        <r>
          <rPr>
            <sz val="9"/>
            <color indexed="81"/>
            <rFont val="Tahoma"/>
            <family val="2"/>
          </rPr>
          <t>SDM Option 3 - Lunch - Ln.Orders
Standard Instructions: Take Lunch orders</t>
        </r>
        <r>
          <rPr>
            <b/>
            <sz val="9"/>
            <color indexed="14"/>
            <rFont val="Tahoma"/>
            <family val="2"/>
          </rPr>
          <t xml:space="preserve">
Food Safety: 
WHS: 
Customer Service: 
Relevant SWPs: </t>
        </r>
        <r>
          <rPr>
            <b/>
            <sz val="9"/>
            <color indexed="12"/>
            <rFont val="Tahoma"/>
            <family val="2"/>
          </rPr>
          <t xml:space="preserve">
Additional Detail: Take lunch orders for Lake View and any CD protocol diets</t>
        </r>
        <r>
          <rPr>
            <b/>
            <sz val="9"/>
            <color indexed="17"/>
            <rFont val="Tahoma"/>
            <family val="2"/>
          </rPr>
          <t xml:space="preserve">
Customer Service:  n =  n =  n = </t>
        </r>
      </text>
    </comment>
    <comment ref="E68" authorId="2" shapeId="0" xr:uid="{00000000-0006-0000-0A00-00005F000000}">
      <text>
        <r>
          <rPr>
            <sz val="9"/>
            <color indexed="81"/>
            <rFont val="Tahoma"/>
            <family val="2"/>
          </rPr>
          <t>SDM Option 3 - Mid Meals - MM.AM.Serv
Standard Instructions: Serve AM Mid Meals to wards</t>
        </r>
        <r>
          <rPr>
            <b/>
            <sz val="9"/>
            <color indexed="14"/>
            <rFont val="Tahoma"/>
            <family val="2"/>
          </rPr>
          <t xml:space="preserve">
Food Safety: 
WHS: 
Customer Service: 
Relevant SWPs: </t>
        </r>
        <r>
          <rPr>
            <b/>
            <sz val="9"/>
            <color indexed="12"/>
            <rFont val="Tahoma"/>
            <family val="2"/>
          </rPr>
          <t xml:space="preserve">
Additional Detail: Serve Mid Meals to Sub Acute, GF AND STRAZ</t>
        </r>
        <r>
          <rPr>
            <b/>
            <sz val="9"/>
            <color indexed="10"/>
            <rFont val="Tahoma"/>
            <family val="2"/>
          </rPr>
          <t xml:space="preserve">
Safety: _x000D_
_x000D_
</t>
        </r>
        <r>
          <rPr>
            <b/>
            <sz val="9"/>
            <color indexed="17"/>
            <rFont val="Tahoma"/>
            <family val="2"/>
          </rPr>
          <t xml:space="preserve">
Customer Service:  n = 63 n = </t>
        </r>
      </text>
    </comment>
    <comment ref="O68" authorId="1" shapeId="0" xr:uid="{00000000-0006-0000-0A00-000060000000}">
      <text>
        <r>
          <rPr>
            <sz val="9"/>
            <color indexed="81"/>
            <rFont val="Tahoma"/>
            <family val="2"/>
          </rPr>
          <t>SDM Option 3 - Lunch - Ln.Cst.Ml.Ass
Standard Instructions: Assemble any customised hot meals at the assembly fridge.  Between assembly of these meals continue with salad and sandwich production</t>
        </r>
        <r>
          <rPr>
            <b/>
            <sz val="9"/>
            <color indexed="14"/>
            <rFont val="Tahoma"/>
            <family val="2"/>
          </rPr>
          <t xml:space="preserve">
Food Safety: 
WHS: 
Customer Service: 
Relevant SWPs: </t>
        </r>
        <r>
          <rPr>
            <b/>
            <sz val="9"/>
            <color indexed="12"/>
            <rFont val="Tahoma"/>
            <family val="2"/>
          </rPr>
          <t xml:space="preserve">
Additional Detail: Tray tickets start printing: Prepare custom meals for Lunch. Defrost pureed meals as required. </t>
        </r>
        <r>
          <rPr>
            <b/>
            <sz val="9"/>
            <color indexed="10"/>
            <rFont val="Tahoma"/>
            <family val="2"/>
          </rPr>
          <t xml:space="preserve">
Safety:   _x000D_
_x000D_
_x000D_
 _x000D_
_x000D_
_x000D_
_x000D_
</t>
        </r>
        <r>
          <rPr>
            <b/>
            <sz val="9"/>
            <color indexed="17"/>
            <rFont val="Tahoma"/>
            <family val="2"/>
          </rPr>
          <t xml:space="preserve">
Customer Service:  n = </t>
        </r>
      </text>
    </comment>
    <comment ref="F73" authorId="2" shapeId="0" xr:uid="{00000000-0006-0000-0A00-000061000000}">
      <text>
        <r>
          <rPr>
            <sz val="9"/>
            <color indexed="81"/>
            <rFont val="Tahoma"/>
            <family val="2"/>
          </rPr>
          <t xml:space="preserve">SDM Option 3 - Custom Services - Prep.Bulk.Items
Standard Instructions: Prepare any bulk supplies required for delivery to wards / satellite areas. </t>
        </r>
        <r>
          <rPr>
            <b/>
            <sz val="9"/>
            <color indexed="14"/>
            <rFont val="Tahoma"/>
            <family val="2"/>
          </rPr>
          <t xml:space="preserve">
Food Safety:  
WHS:  
Customer Service:  
Relevant SWPs:  </t>
        </r>
        <r>
          <rPr>
            <b/>
            <sz val="9"/>
            <color indexed="12"/>
            <rFont val="Tahoma"/>
            <family val="2"/>
          </rPr>
          <t xml:space="preserve">
Additional Detail: Pick up  hypo kits  - clean restock and return.  For the below week days please follow schedule.  Monday - GF - Tuesday - SA - Wednesday - Straz - Thursday - NB - CCU - LV - Friday - SBlock.    On Monday - Friday you have untill 10.15am to complete these tasks on their given days (Saturday and Sunday please follow work schedule).</t>
        </r>
        <r>
          <rPr>
            <b/>
            <sz val="9"/>
            <color indexed="17"/>
            <rFont val="Tahoma"/>
            <family val="2"/>
          </rPr>
          <t xml:space="preserve">
Customer Service:  n = </t>
        </r>
      </text>
    </comment>
    <comment ref="F74" authorId="1" shapeId="0" xr:uid="{00000000-0006-0000-0A00-000062000000}">
      <text>
        <r>
          <rPr>
            <sz val="9"/>
            <color indexed="81"/>
            <rFont val="Tahoma"/>
            <family val="2"/>
          </rPr>
          <t>SDM Option 3 - CBORD - CB.Chk.Dt.Chg
Standard Instructions: Check for diet changes and action as required</t>
        </r>
        <r>
          <rPr>
            <b/>
            <sz val="9"/>
            <color indexed="14"/>
            <rFont val="Tahoma"/>
            <family val="2"/>
          </rPr>
          <t xml:space="preserve">
Food Safety: 
WHS: 
Customer Service: 
Relevant SWPs: </t>
        </r>
        <r>
          <rPr>
            <b/>
            <sz val="9"/>
            <color indexed="12"/>
            <rFont val="Tahoma"/>
            <family val="2"/>
          </rPr>
          <t xml:space="preserve">
Additional Detail:  On weekends</t>
        </r>
        <r>
          <rPr>
            <b/>
            <sz val="9"/>
            <color indexed="10"/>
            <rFont val="Tahoma"/>
            <family val="2"/>
          </rPr>
          <t xml:space="preserve">
Safety:  _x000D_
</t>
        </r>
        <r>
          <rPr>
            <b/>
            <sz val="9"/>
            <color indexed="17"/>
            <rFont val="Tahoma"/>
            <family val="2"/>
          </rPr>
          <t xml:space="preserve">
Customer Service:   n = </t>
        </r>
      </text>
    </comment>
    <comment ref="K74" authorId="1" shapeId="0" xr:uid="{00000000-0006-0000-0A00-000063000000}">
      <text>
        <r>
          <rPr>
            <sz val="9"/>
            <color indexed="81"/>
            <rFont val="Tahoma"/>
            <family val="2"/>
          </rPr>
          <t>SDM Option 3 - Cleaning - Cln.DshWsh
Standard Instructions: Clean dishwasher as per SWP</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_x000D_
 _x000D_
 </t>
        </r>
        <r>
          <rPr>
            <b/>
            <sz val="9"/>
            <color indexed="17"/>
            <rFont val="Tahoma"/>
            <family val="2"/>
          </rPr>
          <t xml:space="preserve">
Customer Service:    </t>
        </r>
      </text>
    </comment>
    <comment ref="F75" authorId="0" shapeId="0" xr:uid="{00000000-0006-0000-0A00-000064000000}">
      <text>
        <r>
          <rPr>
            <sz val="9"/>
            <color indexed="81"/>
            <rFont val="Tahoma"/>
            <family val="2"/>
          </rPr>
          <t>SDM Option 3 - CBORD - CB.Print.TT
Standard Instructions: Print Tray Tickets</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D76" authorId="3" shapeId="0" xr:uid="{00000000-0006-0000-0A00-000065000000}">
      <text>
        <r>
          <rPr>
            <sz val="9"/>
            <color indexed="81"/>
            <rFont val="Tahoma"/>
            <family val="2"/>
          </rPr>
          <t xml:space="preserve">SDM Option 3 - Custom Services - Stock.Day.Room
Standard Instructions: Replenishing stock supplies required for ward Day Rooms.   </t>
        </r>
        <r>
          <rPr>
            <b/>
            <sz val="9"/>
            <color indexed="14"/>
            <rFont val="Tahoma"/>
            <family val="2"/>
          </rPr>
          <t xml:space="preserve">
Food Safety:   
WHS:   
Customer Service:   
Relevant SWPs:   </t>
        </r>
        <r>
          <rPr>
            <b/>
            <sz val="9"/>
            <color indexed="12"/>
            <rFont val="Tahoma"/>
            <family val="2"/>
          </rPr>
          <t xml:space="preserve">
Additional Detail: Refill all ward pantries with coffee/tea/milk/platsic cutlery etc.(Including Dr's Common Room) and the staff Cafe</t>
        </r>
        <r>
          <rPr>
            <b/>
            <sz val="9"/>
            <color indexed="17"/>
            <rFont val="Tahoma"/>
            <family val="2"/>
          </rPr>
          <t xml:space="preserve">
Customer Service:  n =  n =  n =  </t>
        </r>
      </text>
    </comment>
    <comment ref="F76" authorId="0" shapeId="0" xr:uid="{00000000-0006-0000-0A00-000066000000}">
      <text>
        <r>
          <rPr>
            <sz val="9"/>
            <color indexed="81"/>
            <rFont val="Tahoma"/>
            <family val="2"/>
          </rPr>
          <t xml:space="preserve">SDM Option 3 - CBORD - CB.Prd.Tal.Prnt
Standard Instructions: Print Tally report.                                            </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J76" authorId="3" shapeId="0" xr:uid="{00000000-0006-0000-0A00-000067000000}">
      <text>
        <r>
          <rPr>
            <sz val="9"/>
            <color indexed="81"/>
            <rFont val="Tahoma"/>
            <family val="2"/>
          </rPr>
          <t>SDM Option 3 - Custom Services - Del.ED.Swchs
Standard Instructions: Delivery required items to Emergency Department</t>
        </r>
        <r>
          <rPr>
            <b/>
            <sz val="9"/>
            <color indexed="14"/>
            <rFont val="Tahoma"/>
            <family val="2"/>
          </rPr>
          <t xml:space="preserve">
Food Safety: 
WHS: 
Customer Service: 
Relevant SWPs: </t>
        </r>
      </text>
    </comment>
    <comment ref="K76" authorId="1" shapeId="0" xr:uid="{00000000-0006-0000-0A00-000068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F77" authorId="1" shapeId="0" xr:uid="{00000000-0006-0000-0A00-000069000000}">
      <text>
        <r>
          <rPr>
            <sz val="9"/>
            <color indexed="81"/>
            <rFont val="Tahoma"/>
            <family val="2"/>
          </rPr>
          <t>SDM Option 3 - Custom Services - Phone.Req.Wards
Standard Instructions: Phone wards that require meals that are not captured in menu order process</t>
        </r>
        <r>
          <rPr>
            <b/>
            <sz val="9"/>
            <color indexed="14"/>
            <rFont val="Tahoma"/>
            <family val="2"/>
          </rPr>
          <t xml:space="preserve">
Food Safety: 
WHS: 
Customer Service: 
Relevant SWPs: </t>
        </r>
        <r>
          <rPr>
            <b/>
            <sz val="9"/>
            <color indexed="12"/>
            <rFont val="Tahoma"/>
            <family val="2"/>
          </rPr>
          <t xml:space="preserve">
Additional Detail: Phone Emergency to get required meals numbers for Lunch. </t>
        </r>
        <r>
          <rPr>
            <b/>
            <sz val="9"/>
            <color indexed="10"/>
            <rFont val="Tahoma"/>
            <family val="2"/>
          </rPr>
          <t xml:space="preserve">
Safety:   _x000D_
</t>
        </r>
        <r>
          <rPr>
            <b/>
            <sz val="9"/>
            <color indexed="17"/>
            <rFont val="Tahoma"/>
            <family val="2"/>
          </rPr>
          <t xml:space="preserve">
Customer Service:   </t>
        </r>
      </text>
    </comment>
    <comment ref="J77" authorId="2" shapeId="0" xr:uid="{00000000-0006-0000-0A00-00006A000000}">
      <text>
        <r>
          <rPr>
            <sz val="9"/>
            <color indexed="81"/>
            <rFont val="Tahoma"/>
            <family val="2"/>
          </rPr>
          <t>SDM Option 3 - Logistics - Fill.Wtr.Cups
Standard Instructions: Fill water cups</t>
        </r>
        <r>
          <rPr>
            <b/>
            <sz val="9"/>
            <color indexed="14"/>
            <rFont val="Tahoma"/>
            <family val="2"/>
          </rPr>
          <t xml:space="preserve">
Food Safety: 
WHS: 
Customer Service: 
Relevant SWPs: </t>
        </r>
        <r>
          <rPr>
            <b/>
            <sz val="9"/>
            <color indexed="12"/>
            <rFont val="Tahoma"/>
            <family val="2"/>
          </rPr>
          <t xml:space="preserve">
Additional Detail:  Ensure that there are enough cups for lunch and dinner line (5 full trays).</t>
        </r>
        <r>
          <rPr>
            <b/>
            <sz val="9"/>
            <color indexed="10"/>
            <rFont val="Tahoma"/>
            <family val="2"/>
          </rPr>
          <t xml:space="preserve">
Safety:  _x000D_
_x000D_
</t>
        </r>
        <r>
          <rPr>
            <b/>
            <sz val="9"/>
            <color indexed="17"/>
            <rFont val="Tahoma"/>
            <family val="2"/>
          </rPr>
          <t xml:space="preserve">
Customer Service:   n =  n = </t>
        </r>
      </text>
    </comment>
    <comment ref="K77" authorId="2" shapeId="0" xr:uid="{00000000-0006-0000-0A00-00006B000000}">
      <text>
        <r>
          <rPr>
            <sz val="9"/>
            <color indexed="81"/>
            <rFont val="Tahoma"/>
            <family val="2"/>
          </rPr>
          <t>SDM Option 3 - Mid Meals - MM.AM.Serv
Standard Instructions: Serve AM Mid Meals to wards</t>
        </r>
        <r>
          <rPr>
            <b/>
            <sz val="9"/>
            <color indexed="14"/>
            <rFont val="Tahoma"/>
            <family val="2"/>
          </rPr>
          <t xml:space="preserve">
Food Safety: 
WHS: 
Customer Service: 
Relevant SWPs: </t>
        </r>
        <r>
          <rPr>
            <b/>
            <sz val="9"/>
            <color indexed="12"/>
            <rFont val="Tahoma"/>
            <family val="2"/>
          </rPr>
          <t xml:space="preserve">
Additional Detail: Before leaving on tea run please collect NB sandwhiches from cool room and place in draw of fridge on NB.  Serve Mid Meals to SB,NB, CCU</t>
        </r>
        <r>
          <rPr>
            <b/>
            <sz val="9"/>
            <color indexed="17"/>
            <rFont val="Tahoma"/>
            <family val="2"/>
          </rPr>
          <t xml:space="preserve">
Customer Service:  n = 35 n =  n = </t>
        </r>
      </text>
    </comment>
    <comment ref="S77" authorId="1" shapeId="0" xr:uid="{00000000-0006-0000-0A00-00006C000000}">
      <text>
        <r>
          <rPr>
            <sz val="9"/>
            <color indexed="81"/>
            <rFont val="Tahoma"/>
            <family val="2"/>
          </rPr>
          <t>SDM Option 3 - Break - Tea.Brk
Standard Instructions: Tea Break</t>
        </r>
        <r>
          <rPr>
            <b/>
            <sz val="9"/>
            <color indexed="14"/>
            <rFont val="Tahoma"/>
            <family val="2"/>
          </rPr>
          <t xml:space="preserve">
Food Safety: 
WHS: 
Customer Service: 
Relevant SWPs: </t>
        </r>
      </text>
    </comment>
    <comment ref="U77" authorId="2" shapeId="0" xr:uid="{00000000-0006-0000-0A00-00006D000000}">
      <text>
        <r>
          <rPr>
            <sz val="9"/>
            <color indexed="81"/>
            <rFont val="Tahoma"/>
            <family val="2"/>
          </rPr>
          <t>SDM Option 3 - Break - Tea.Brk
Standard Instructions: Tea Break</t>
        </r>
        <r>
          <rPr>
            <b/>
            <sz val="9"/>
            <color indexed="14"/>
            <rFont val="Tahoma"/>
            <family val="2"/>
          </rPr>
          <t xml:space="preserve">
Food Safety: 
WHS: 
Customer Service: 
Relevant SWPs: </t>
        </r>
        <r>
          <rPr>
            <b/>
            <sz val="9"/>
            <color indexed="17"/>
            <rFont val="Tahoma"/>
            <family val="2"/>
          </rPr>
          <t xml:space="preserve">
Customer Service:  n = </t>
        </r>
      </text>
    </comment>
    <comment ref="F78" authorId="1" shapeId="0" xr:uid="{00000000-0006-0000-0A00-00006E000000}">
      <text>
        <r>
          <rPr>
            <sz val="9"/>
            <color indexed="81"/>
            <rFont val="Tahoma"/>
            <family val="2"/>
          </rPr>
          <t>SDM Option 3 - Custom Services - Phone.Req.Wards
Standard Instructions: Phone wards that require meals that are not captured in menu order process</t>
        </r>
        <r>
          <rPr>
            <b/>
            <sz val="9"/>
            <color indexed="14"/>
            <rFont val="Tahoma"/>
            <family val="2"/>
          </rPr>
          <t xml:space="preserve">
Food Safety: 
WHS: 
Customer Service: 
Relevant SWPs: </t>
        </r>
        <r>
          <rPr>
            <b/>
            <sz val="9"/>
            <color indexed="12"/>
            <rFont val="Tahoma"/>
            <family val="2"/>
          </rPr>
          <t xml:space="preserve">
Additional Detail: Phone Emergency to get required meals numbers for Lunch. </t>
        </r>
        <r>
          <rPr>
            <b/>
            <sz val="9"/>
            <color indexed="10"/>
            <rFont val="Tahoma"/>
            <family val="2"/>
          </rPr>
          <t xml:space="preserve">
Safety:   _x000D_
</t>
        </r>
        <r>
          <rPr>
            <b/>
            <sz val="9"/>
            <color indexed="17"/>
            <rFont val="Tahoma"/>
            <family val="2"/>
          </rPr>
          <t xml:space="preserve">
Customer Service:   </t>
        </r>
      </text>
    </comment>
    <comment ref="F79" authorId="2" shapeId="0" xr:uid="{00000000-0006-0000-0A00-00006F000000}">
      <text>
        <r>
          <rPr>
            <sz val="9"/>
            <color indexed="81"/>
            <rFont val="Tahoma"/>
            <family val="2"/>
          </rPr>
          <t xml:space="preserve">SDM Option 3 - Custom Services - Prep.Bulk.Items
Standard Instructions: Prepare any bulk supplies required for delivery to wards / satellite areas. </t>
        </r>
        <r>
          <rPr>
            <b/>
            <sz val="9"/>
            <color indexed="14"/>
            <rFont val="Tahoma"/>
            <family val="2"/>
          </rPr>
          <t xml:space="preserve">
Food Safety:  
WHS:  
Customer Service:  
Relevant SWPs:  </t>
        </r>
        <r>
          <rPr>
            <b/>
            <sz val="9"/>
            <color indexed="12"/>
            <rFont val="Tahoma"/>
            <family val="2"/>
          </rPr>
          <t xml:space="preserve">
Additional Detail: Prepare A&amp;E trays as per numbers ordered (retrieve numbers from supervisor) with SW, desert and juice.  Leave on trolley in coolroom.</t>
        </r>
        <r>
          <rPr>
            <b/>
            <sz val="9"/>
            <color indexed="17"/>
            <rFont val="Tahoma"/>
            <family val="2"/>
          </rPr>
          <t xml:space="preserve">
Customer Service:  n = </t>
        </r>
      </text>
    </comment>
    <comment ref="O79" authorId="1" shapeId="0" xr:uid="{00000000-0006-0000-0A00-000070000000}">
      <text>
        <r>
          <rPr>
            <sz val="9"/>
            <color indexed="81"/>
            <rFont val="Tahoma"/>
            <family val="2"/>
          </rPr>
          <t>SDM Option 3 - Lunch - Ln.Gn.Prep
Standard Instructions: Prepare  items for Lunch meal service to par levels  - Before final tally is available.</t>
        </r>
        <r>
          <rPr>
            <b/>
            <sz val="9"/>
            <color indexed="14"/>
            <rFont val="Tahoma"/>
            <family val="2"/>
          </rPr>
          <t xml:space="preserve">
Food Safety: 
WHS: 
Customer Service: 
Relevant SWPs: </t>
        </r>
        <r>
          <rPr>
            <b/>
            <sz val="9"/>
            <color indexed="12"/>
            <rFont val="Tahoma"/>
            <family val="2"/>
          </rPr>
          <t xml:space="preserve">
Additional Detail:  Label &amp; return all unused Lunch items that can be used later to coolroom. Clean work area (Do any late meals if required).</t>
        </r>
        <r>
          <rPr>
            <b/>
            <sz val="9"/>
            <color indexed="10"/>
            <rFont val="Tahoma"/>
            <family val="2"/>
          </rPr>
          <t xml:space="preserve">
Safety:  _x000D_
 _x000D_
_x000D_
_x000D_
_x000D_
_x000D_
</t>
        </r>
        <r>
          <rPr>
            <b/>
            <sz val="9"/>
            <color indexed="17"/>
            <rFont val="Tahoma"/>
            <family val="2"/>
          </rPr>
          <t xml:space="preserve">
Customer Service:  n = </t>
        </r>
      </text>
    </comment>
    <comment ref="R79" authorId="0" shapeId="0" xr:uid="{00000000-0006-0000-0A00-000071000000}">
      <text>
        <r>
          <rPr>
            <sz val="9"/>
            <color indexed="81"/>
            <rFont val="Tahoma"/>
            <family val="2"/>
          </rPr>
          <t>SDM Option 3 - CBORD - CB.Chk.Dt.Chg
Standard Instructions: Check for diet changes and action as required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D80" authorId="3" shapeId="0" xr:uid="{00000000-0006-0000-0A00-000072000000}">
      <text>
        <r>
          <rPr>
            <sz val="9"/>
            <color indexed="81"/>
            <rFont val="Tahoma"/>
            <family val="2"/>
          </rPr>
          <t xml:space="preserve">SDM Option 3 - Custom Services - Stock.Day.Room
Standard Instructions: Replenishing stock supplies required for ward Day Rooms.   </t>
        </r>
        <r>
          <rPr>
            <b/>
            <sz val="9"/>
            <color indexed="14"/>
            <rFont val="Tahoma"/>
            <family val="2"/>
          </rPr>
          <t xml:space="preserve">
Food Safety:   
WHS:   
Customer Service:   
Relevant SWPs:   </t>
        </r>
      </text>
    </comment>
    <comment ref="J80" authorId="2" shapeId="0" xr:uid="{00000000-0006-0000-0A00-000073000000}">
      <text>
        <r>
          <rPr>
            <sz val="9"/>
            <color indexed="81"/>
            <rFont val="Tahoma"/>
            <family val="2"/>
          </rPr>
          <t>SDM Option 3 - Cleaning - Sanitisers
Standard Instructions:  Refill all sanitiser and detergent bottles (including Viva bottle)</t>
        </r>
        <r>
          <rPr>
            <b/>
            <sz val="9"/>
            <color indexed="14"/>
            <rFont val="Tahoma"/>
            <family val="2"/>
          </rPr>
          <t xml:space="preserve">
Food Safety: 
WHS: 
Customer Service: 
Relevant SWPs: </t>
        </r>
        <r>
          <rPr>
            <b/>
            <sz val="9"/>
            <color indexed="12"/>
            <rFont val="Tahoma"/>
            <family val="2"/>
          </rPr>
          <t xml:space="preserve">
Additional Detail: SANITISE ALL BOTTLES USED IN KITCHEN</t>
        </r>
        <r>
          <rPr>
            <b/>
            <sz val="9"/>
            <color indexed="17"/>
            <rFont val="Tahoma"/>
            <family val="2"/>
          </rPr>
          <t xml:space="preserve">
Customer Service:  n =  </t>
        </r>
      </text>
    </comment>
    <comment ref="R80" authorId="1" shapeId="0" xr:uid="{00000000-0006-0000-0A00-000074000000}">
      <text>
        <r>
          <rPr>
            <sz val="9"/>
            <color indexed="81"/>
            <rFont val="Tahoma"/>
            <family val="2"/>
          </rPr>
          <t>SDM Option 3 - CBORD - CB.Dt.Ch.Rpt
Standard Instructions: Print Diet Change Report</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_x000D_
</t>
        </r>
        <r>
          <rPr>
            <b/>
            <sz val="9"/>
            <color indexed="17"/>
            <rFont val="Tahoma"/>
            <family val="2"/>
          </rPr>
          <t xml:space="preserve">
Customer Service:   n = </t>
        </r>
      </text>
    </comment>
    <comment ref="E81" authorId="1" shapeId="0" xr:uid="{00000000-0006-0000-0A00-000075000000}">
      <text>
        <r>
          <rPr>
            <sz val="9"/>
            <color indexed="81"/>
            <rFont val="Tahoma"/>
            <family val="2"/>
          </rPr>
          <t xml:space="preserve">SDM Option 3 - Cleaning - MM.Cln.Restock
Standard Instructions: Cleaning, sanitising Mid Meal trolley and replenishing required items. </t>
        </r>
        <r>
          <rPr>
            <b/>
            <sz val="9"/>
            <color indexed="14"/>
            <rFont val="Tahoma"/>
            <family val="2"/>
          </rPr>
          <t xml:space="preserve">
Food Safety:  
WHS:  
Customer Service:  
Relevant SWPs:  </t>
        </r>
        <r>
          <rPr>
            <b/>
            <sz val="9"/>
            <color indexed="12"/>
            <rFont val="Tahoma"/>
            <family val="2"/>
          </rPr>
          <t xml:space="preserve">
Additional Detail: Clean, sanitise and restock the Mid Meal trolley. </t>
        </r>
        <r>
          <rPr>
            <b/>
            <sz val="9"/>
            <color indexed="10"/>
            <rFont val="Tahoma"/>
            <family val="2"/>
          </rPr>
          <t xml:space="preserve">
Safety:  _x000D_
_x000D_
 _x000D_
</t>
        </r>
        <r>
          <rPr>
            <b/>
            <sz val="9"/>
            <color indexed="17"/>
            <rFont val="Tahoma"/>
            <family val="2"/>
          </rPr>
          <t xml:space="preserve">
Customer Service:   </t>
        </r>
      </text>
    </comment>
    <comment ref="F81" authorId="2" shapeId="0" xr:uid="{00000000-0006-0000-0A00-000076000000}">
      <text>
        <r>
          <rPr>
            <sz val="9"/>
            <color indexed="81"/>
            <rFont val="Tahoma"/>
            <family val="2"/>
          </rPr>
          <t xml:space="preserve">SDM Option 3 - Custom Services - Prep.Bulk.Items
Standard Instructions: Prepare any bulk supplies required for delivery to wards / satellite areas. </t>
        </r>
        <r>
          <rPr>
            <b/>
            <sz val="9"/>
            <color indexed="14"/>
            <rFont val="Tahoma"/>
            <family val="2"/>
          </rPr>
          <t xml:space="preserve">
Food Safety:  
WHS:  
Customer Service:  
Relevant SWPs:  </t>
        </r>
        <r>
          <rPr>
            <b/>
            <sz val="9"/>
            <color indexed="12"/>
            <rFont val="Tahoma"/>
            <family val="2"/>
          </rPr>
          <t xml:space="preserve">
Additional Detail: Prepare A&amp;E trays as per numbers ordered (retrieve numbers from supervisor) with SW, desert and juice.  Leave on trolley in coolroom.</t>
        </r>
        <r>
          <rPr>
            <b/>
            <sz val="9"/>
            <color indexed="17"/>
            <rFont val="Tahoma"/>
            <family val="2"/>
          </rPr>
          <t xml:space="preserve">
Customer Service:  n = </t>
        </r>
      </text>
    </comment>
    <comment ref="R81" authorId="0" shapeId="0" xr:uid="{00000000-0006-0000-0A00-000077000000}">
      <text>
        <r>
          <rPr>
            <sz val="9"/>
            <color indexed="81"/>
            <rFont val="Tahoma"/>
            <family val="2"/>
          </rPr>
          <t>SDM Option 3 - CBORD - CB.Print.TT
Standard Instructions: Print Tray Tickets</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S81" authorId="1" shapeId="0" xr:uid="{00000000-0006-0000-0A00-000078000000}">
      <text>
        <r>
          <rPr>
            <sz val="9"/>
            <color indexed="81"/>
            <rFont val="Tahoma"/>
            <family val="2"/>
          </rPr>
          <t>SDM Option 3 - Custom Services - Mng.Duties
Standard Instructions: Managers Daily tasks which also includes the ordering of stock items required</t>
        </r>
        <r>
          <rPr>
            <b/>
            <sz val="9"/>
            <color indexed="14"/>
            <rFont val="Tahoma"/>
            <family val="2"/>
          </rPr>
          <t xml:space="preserve">
Food Safety: 
WHS: 
Customer Service: 
Relevant SWPs: </t>
        </r>
        <r>
          <rPr>
            <b/>
            <sz val="9"/>
            <color indexed="17"/>
            <rFont val="Tahoma"/>
            <family val="2"/>
          </rPr>
          <t xml:space="preserve">
Customer Service:  n = </t>
        </r>
      </text>
    </comment>
    <comment ref="U81" authorId="2" shapeId="0" xr:uid="{00000000-0006-0000-0A00-000079000000}">
      <text>
        <r>
          <rPr>
            <sz val="9"/>
            <color indexed="81"/>
            <rFont val="Tahoma"/>
            <family val="2"/>
          </rPr>
          <t>SDM Option 3 - Supervision - Asst
Standard Instructions: Assist teams with tasks - this includes moving carts to and from assembly stations, starting carts retherm, temperature checking as per food safety requirements</t>
        </r>
        <r>
          <rPr>
            <b/>
            <sz val="9"/>
            <color indexed="14"/>
            <rFont val="Tahoma"/>
            <family val="2"/>
          </rPr>
          <t xml:space="preserve">
Food Safety: 
WHS: 
Customer Service: 
Relevant SWPs: </t>
        </r>
        <r>
          <rPr>
            <b/>
            <sz val="9"/>
            <color indexed="12"/>
            <rFont val="Tahoma"/>
            <family val="2"/>
          </rPr>
          <t xml:space="preserve">
Additional Detail: Follow directions from your Supervisor. :)</t>
        </r>
        <r>
          <rPr>
            <b/>
            <sz val="9"/>
            <color indexed="17"/>
            <rFont val="Tahoma"/>
            <family val="2"/>
          </rPr>
          <t xml:space="preserve">
Customer Service:  n = </t>
        </r>
      </text>
    </comment>
    <comment ref="D82" authorId="1" shapeId="0" xr:uid="{00000000-0006-0000-0A00-00007A000000}">
      <text>
        <r>
          <rPr>
            <sz val="9"/>
            <color indexed="81"/>
            <rFont val="Tahoma"/>
            <family val="2"/>
          </rPr>
          <t>SDM Option 3 - Lunch - Ln.Fnl.ML.Prep
Standard Instructions: Prepare Lunch components to final order</t>
        </r>
        <r>
          <rPr>
            <b/>
            <sz val="9"/>
            <color indexed="14"/>
            <rFont val="Tahoma"/>
            <family val="2"/>
          </rPr>
          <t xml:space="preserve">
Food Safety: 
WHS: 
Customer Service: 
Relevant SWPs: </t>
        </r>
        <r>
          <rPr>
            <b/>
            <sz val="9"/>
            <color indexed="12"/>
            <rFont val="Tahoma"/>
            <family val="2"/>
          </rPr>
          <t xml:space="preserve">
Additional Detail: Set up Lunch tray line, waters, and componenet meals trolley as required.  </t>
        </r>
        <r>
          <rPr>
            <b/>
            <sz val="9"/>
            <color indexed="10"/>
            <rFont val="Tahoma"/>
            <family val="2"/>
          </rPr>
          <t xml:space="preserve">
Safety:  _x000D_
_x000D_
_x000D_
 _x000D_
  _x000D_
_x000D_
</t>
        </r>
        <r>
          <rPr>
            <b/>
            <sz val="9"/>
            <color indexed="17"/>
            <rFont val="Tahoma"/>
            <family val="2"/>
          </rPr>
          <t xml:space="preserve">
Customer Service:      n = </t>
        </r>
      </text>
    </comment>
    <comment ref="F82" authorId="1" shapeId="0" xr:uid="{00000000-0006-0000-0A00-00007B000000}">
      <text>
        <r>
          <rPr>
            <sz val="9"/>
            <color indexed="81"/>
            <rFont val="Tahoma"/>
            <family val="2"/>
          </rPr>
          <t xml:space="preserve">SDM Option 3 - Lunch - 
Standard Instructions: </t>
        </r>
        <r>
          <rPr>
            <b/>
            <sz val="9"/>
            <color indexed="14"/>
            <rFont val="Tahoma"/>
            <family val="2"/>
          </rPr>
          <t xml:space="preserve">
Food Safety: 
WHS: 
Customer Service: 
Relevant SWPs: </t>
        </r>
        <r>
          <rPr>
            <b/>
            <sz val="9"/>
            <color indexed="12"/>
            <rFont val="Tahoma"/>
            <family val="2"/>
          </rPr>
          <t xml:space="preserve">
Additional Detail: Set up Lunch tray line, waters, and componenet meals trolley as required.  </t>
        </r>
        <r>
          <rPr>
            <b/>
            <sz val="9"/>
            <color indexed="10"/>
            <rFont val="Tahoma"/>
            <family val="2"/>
          </rPr>
          <t xml:space="preserve">
Safety:  _x000D_
_x000D_
_x000D_
 _x000D_
  _x000D_
_x000D_
</t>
        </r>
        <r>
          <rPr>
            <b/>
            <sz val="9"/>
            <color indexed="17"/>
            <rFont val="Tahoma"/>
            <family val="2"/>
          </rPr>
          <t xml:space="preserve">
Customer Service:      n = </t>
        </r>
      </text>
    </comment>
    <comment ref="J82" authorId="1" shapeId="0" xr:uid="{00000000-0006-0000-0A00-00007C000000}">
      <text>
        <r>
          <rPr>
            <sz val="9"/>
            <color indexed="81"/>
            <rFont val="Tahoma"/>
            <family val="2"/>
          </rPr>
          <t>SDM Option 3 - Lunch - Ln.Fnl.ML.Prep
Standard Instructions: Prepare Lunch components to final order</t>
        </r>
        <r>
          <rPr>
            <b/>
            <sz val="9"/>
            <color indexed="14"/>
            <rFont val="Tahoma"/>
            <family val="2"/>
          </rPr>
          <t xml:space="preserve">
Food Safety: 
WHS: 
Customer Service: 
Relevant SWPs: </t>
        </r>
        <r>
          <rPr>
            <b/>
            <sz val="9"/>
            <color indexed="12"/>
            <rFont val="Tahoma"/>
            <family val="2"/>
          </rPr>
          <t xml:space="preserve">
Additional Detail: Set up Lunch tray line, waters, and componenet meals trolley as required.  </t>
        </r>
        <r>
          <rPr>
            <b/>
            <sz val="9"/>
            <color indexed="10"/>
            <rFont val="Tahoma"/>
            <family val="2"/>
          </rPr>
          <t xml:space="preserve">
Safety:  _x000D_
_x000D_
_x000D_
 _x000D_
  _x000D_
_x000D_
</t>
        </r>
        <r>
          <rPr>
            <b/>
            <sz val="9"/>
            <color indexed="17"/>
            <rFont val="Tahoma"/>
            <family val="2"/>
          </rPr>
          <t xml:space="preserve">
Customer Service:      n = </t>
        </r>
      </text>
    </comment>
    <comment ref="E83" authorId="1" shapeId="0" xr:uid="{00000000-0006-0000-0A00-00007D000000}">
      <text>
        <r>
          <rPr>
            <sz val="9"/>
            <color indexed="81"/>
            <rFont val="Tahoma"/>
            <family val="2"/>
          </rPr>
          <t>SDM Option 3 - Lunch - Ln.Fnl.ML.Prep
Standard Instructions: Prepare Lunch components to final order</t>
        </r>
        <r>
          <rPr>
            <b/>
            <sz val="9"/>
            <color indexed="14"/>
            <rFont val="Tahoma"/>
            <family val="2"/>
          </rPr>
          <t xml:space="preserve">
Food Safety: 
WHS: 
Customer Service: 
Relevant SWPs: </t>
        </r>
        <r>
          <rPr>
            <b/>
            <sz val="9"/>
            <color indexed="12"/>
            <rFont val="Tahoma"/>
            <family val="2"/>
          </rPr>
          <t xml:space="preserve">
Additional Detail: Set up Lunch tray line, waters, and componenet meals trolley as required.  </t>
        </r>
        <r>
          <rPr>
            <b/>
            <sz val="9"/>
            <color indexed="10"/>
            <rFont val="Tahoma"/>
            <family val="2"/>
          </rPr>
          <t xml:space="preserve">
Safety:  _x000D_
_x000D_
_x000D_
 _x000D_
  _x000D_
</t>
        </r>
        <r>
          <rPr>
            <b/>
            <sz val="9"/>
            <color indexed="17"/>
            <rFont val="Tahoma"/>
            <family val="2"/>
          </rPr>
          <t xml:space="preserve">
Customer Service:     </t>
        </r>
      </text>
    </comment>
    <comment ref="F83" authorId="1" shapeId="0" xr:uid="{00000000-0006-0000-0A00-00007E000000}">
      <text>
        <r>
          <rPr>
            <sz val="9"/>
            <color indexed="81"/>
            <rFont val="Tahoma"/>
            <family val="2"/>
          </rPr>
          <t xml:space="preserve">SDM Option 3 - Lunch - 
Standard Instructions: </t>
        </r>
        <r>
          <rPr>
            <b/>
            <sz val="9"/>
            <color indexed="14"/>
            <rFont val="Tahoma"/>
            <family val="2"/>
          </rPr>
          <t xml:space="preserve">
Food Safety: 
WHS: 
Customer Service: 
Relevant SWPs: </t>
        </r>
        <r>
          <rPr>
            <b/>
            <sz val="9"/>
            <color indexed="12"/>
            <rFont val="Tahoma"/>
            <family val="2"/>
          </rPr>
          <t xml:space="preserve">
Additional Detail: Set up Lunch tray line, waters, and componenet meals trolley as required.  </t>
        </r>
        <r>
          <rPr>
            <b/>
            <sz val="9"/>
            <color indexed="10"/>
            <rFont val="Tahoma"/>
            <family val="2"/>
          </rPr>
          <t xml:space="preserve">
Safety:  _x000D_
_x000D_
_x000D_
 _x000D_
  _x000D_
_x000D_
</t>
        </r>
        <r>
          <rPr>
            <b/>
            <sz val="9"/>
            <color indexed="17"/>
            <rFont val="Tahoma"/>
            <family val="2"/>
          </rPr>
          <t xml:space="preserve">
Customer Service:      n = </t>
        </r>
      </text>
    </comment>
    <comment ref="O83" authorId="1" shapeId="0" xr:uid="{00000000-0006-0000-0A00-00007F000000}">
      <text>
        <r>
          <rPr>
            <sz val="9"/>
            <color indexed="81"/>
            <rFont val="Tahoma"/>
            <family val="2"/>
          </rPr>
          <t>SDM Option 3 - Break - Tea.Brk
Standard Instructions: Tea Break</t>
        </r>
        <r>
          <rPr>
            <b/>
            <sz val="9"/>
            <color indexed="14"/>
            <rFont val="Tahoma"/>
            <family val="2"/>
          </rPr>
          <t xml:space="preserve">
Food Safety: 
WHS: 
Customer Service: 
Relevant SWPs: </t>
        </r>
      </text>
    </comment>
    <comment ref="R83" authorId="1" shapeId="0" xr:uid="{00000000-0006-0000-0A00-000080000000}">
      <text>
        <r>
          <rPr>
            <sz val="9"/>
            <color indexed="81"/>
            <rFont val="Tahoma"/>
            <family val="2"/>
          </rPr>
          <t>SDM Option 3 - Custom Services - Phone.Req.Wards
Standard Instructions: Phone wards that require meals that are not captured in menu order process</t>
        </r>
        <r>
          <rPr>
            <b/>
            <sz val="9"/>
            <color indexed="14"/>
            <rFont val="Tahoma"/>
            <family val="2"/>
          </rPr>
          <t xml:space="preserve">
Food Safety: 
WHS: 
Customer Service: 
Relevant SWPs: </t>
        </r>
        <r>
          <rPr>
            <b/>
            <sz val="9"/>
            <color indexed="12"/>
            <rFont val="Tahoma"/>
            <family val="2"/>
          </rPr>
          <t xml:space="preserve">
Additional Detail: Phone Emergency to get required meals numbers for Lunch. </t>
        </r>
        <r>
          <rPr>
            <b/>
            <sz val="9"/>
            <color indexed="10"/>
            <rFont val="Tahoma"/>
            <family val="2"/>
          </rPr>
          <t xml:space="preserve">
Safety:   _x000D_
</t>
        </r>
        <r>
          <rPr>
            <b/>
            <sz val="9"/>
            <color indexed="17"/>
            <rFont val="Tahoma"/>
            <family val="2"/>
          </rPr>
          <t xml:space="preserve">
Customer Service:   </t>
        </r>
      </text>
    </comment>
    <comment ref="D84" authorId="3" shapeId="0" xr:uid="{00000000-0006-0000-0A00-000081000000}">
      <text>
        <r>
          <rPr>
            <sz val="9"/>
            <color indexed="81"/>
            <rFont val="Tahoma"/>
            <family val="2"/>
          </rPr>
          <t>SDM Option 3 - Lunch - Ln.Fnl.ML.Prep
Standard Instructions: Prepare Lunch components to final order</t>
        </r>
        <r>
          <rPr>
            <b/>
            <sz val="9"/>
            <color indexed="14"/>
            <rFont val="Tahoma"/>
            <family val="2"/>
          </rPr>
          <t xml:space="preserve">
Food Safety: 
WHS: 
Customer Service: 
Relevant SWPs: </t>
        </r>
      </text>
    </comment>
    <comment ref="R84" authorId="2" shapeId="0" xr:uid="{00000000-0006-0000-0A00-000082000000}">
      <text>
        <r>
          <rPr>
            <sz val="9"/>
            <color indexed="81"/>
            <rFont val="Tahoma"/>
            <family val="2"/>
          </rPr>
          <t xml:space="preserve">SDM Option 3 - Supervision - Log.As.Req
Standard Instructions: </t>
        </r>
        <r>
          <rPr>
            <b/>
            <sz val="9"/>
            <color indexed="14"/>
            <rFont val="Tahoma"/>
            <family val="2"/>
          </rPr>
          <t xml:space="preserve">
Food Safety: 
WHS: 
Customer Service: 
Relevant SWPs: </t>
        </r>
        <r>
          <rPr>
            <b/>
            <sz val="9"/>
            <color indexed="10"/>
            <rFont val="Tahoma"/>
            <family val="2"/>
          </rPr>
          <t xml:space="preserve">
Safety:  _x000D_
_x000D_
_x000D_
_x000D_
</t>
        </r>
        <r>
          <rPr>
            <b/>
            <sz val="9"/>
            <color indexed="17"/>
            <rFont val="Tahoma"/>
            <family val="2"/>
          </rPr>
          <t xml:space="preserve">
Customer Service:  n =  </t>
        </r>
      </text>
    </comment>
    <comment ref="D85" authorId="2" shapeId="0" xr:uid="{00000000-0006-0000-0A00-000083000000}">
      <text>
        <r>
          <rPr>
            <sz val="9"/>
            <color indexed="81"/>
            <rFont val="Tahoma"/>
            <family val="2"/>
          </rPr>
          <t>SDM Option 3 - Lunch - Ln.TrLn
Standard Instructions: Do Lunch assembly tasks, which includes checking.</t>
        </r>
        <r>
          <rPr>
            <b/>
            <sz val="9"/>
            <color indexed="14"/>
            <rFont val="Tahoma"/>
            <family val="2"/>
          </rPr>
          <t xml:space="preserve">
Food Safety: 
WHS: 
Customer Service: 
Relevant SWPs: </t>
        </r>
        <r>
          <rPr>
            <b/>
            <sz val="9"/>
            <color indexed="12"/>
            <rFont val="Tahoma"/>
            <family val="2"/>
          </rPr>
          <t xml:space="preserve">
Additional Detail: Tray Sub Acute, STRAS,  GF, LV</t>
        </r>
        <r>
          <rPr>
            <b/>
            <sz val="9"/>
            <color indexed="10"/>
            <rFont val="Tahoma"/>
            <family val="2"/>
          </rPr>
          <t xml:space="preserve">
Safety:   _x000D_
_x000D_
_x000D_
_x000D_
_x000D_
_x000D_
_x000D_
_x000D_
_x000D_
</t>
        </r>
        <r>
          <rPr>
            <b/>
            <sz val="9"/>
            <color indexed="17"/>
            <rFont val="Tahoma"/>
            <family val="2"/>
          </rPr>
          <t xml:space="preserve">
Customer Service:  n = 72 n = </t>
        </r>
      </text>
    </comment>
    <comment ref="E85" authorId="2" shapeId="0" xr:uid="{00000000-0006-0000-0A00-000084000000}">
      <text>
        <r>
          <rPr>
            <sz val="9"/>
            <color indexed="81"/>
            <rFont val="Tahoma"/>
            <family val="2"/>
          </rPr>
          <t>SDM Option 3 - Lunch - Ln.TrLn
Standard Instructions: Do Lunch assembly tasks, which includes checking.</t>
        </r>
        <r>
          <rPr>
            <b/>
            <sz val="9"/>
            <color indexed="14"/>
            <rFont val="Tahoma"/>
            <family val="2"/>
          </rPr>
          <t xml:space="preserve">
Food Safety: 
WHS: 
Customer Service: 
Relevant SWPs: </t>
        </r>
        <r>
          <rPr>
            <b/>
            <sz val="9"/>
            <color indexed="12"/>
            <rFont val="Tahoma"/>
            <family val="2"/>
          </rPr>
          <t xml:space="preserve">
Additional Detail: Tray Sub Acute, STRAS,  GF, Lake View</t>
        </r>
        <r>
          <rPr>
            <b/>
            <sz val="9"/>
            <color indexed="10"/>
            <rFont val="Tahoma"/>
            <family val="2"/>
          </rPr>
          <t xml:space="preserve">
Safety:   _x000D_
_x000D_
_x000D_
_x000D_
_x000D_
_x000D_
_x000D_
_x000D_
_x000D_
</t>
        </r>
        <r>
          <rPr>
            <b/>
            <sz val="9"/>
            <color indexed="17"/>
            <rFont val="Tahoma"/>
            <family val="2"/>
          </rPr>
          <t xml:space="preserve">
Customer Service:  n = 72 n = </t>
        </r>
      </text>
    </comment>
    <comment ref="F85" authorId="2" shapeId="0" xr:uid="{00000000-0006-0000-0A00-000085000000}">
      <text>
        <r>
          <rPr>
            <sz val="9"/>
            <color indexed="81"/>
            <rFont val="Tahoma"/>
            <family val="2"/>
          </rPr>
          <t>SDM Option 3 - Logistics - Runner
Standard Instructions: Runner at trayline time - move carts to and from assembly room</t>
        </r>
        <r>
          <rPr>
            <b/>
            <sz val="9"/>
            <color indexed="14"/>
            <rFont val="Tahoma"/>
            <family val="2"/>
          </rPr>
          <t xml:space="preserve">
Food Safety: 
WHS: 
Customer Service: 
Relevant SWPs: </t>
        </r>
        <r>
          <rPr>
            <b/>
            <sz val="9"/>
            <color indexed="12"/>
            <rFont val="Tahoma"/>
            <family val="2"/>
          </rPr>
          <t xml:space="preserve">
Additional Detail: Check diets on trays and plug carts into cart retherm station for both Teams. Ensure carts are rethermed at correct times corresponding with template for that cart retherm station. </t>
        </r>
        <r>
          <rPr>
            <b/>
            <sz val="9"/>
            <color indexed="10"/>
            <rFont val="Tahoma"/>
            <family val="2"/>
          </rPr>
          <t xml:space="preserve">
Safety:  _x000D_
 _x000D_
_x000D_
_x000D_
_x000D_
_x000D_
_x000D_
</t>
        </r>
        <r>
          <rPr>
            <b/>
            <sz val="9"/>
            <color indexed="17"/>
            <rFont val="Tahoma"/>
            <family val="2"/>
          </rPr>
          <t xml:space="preserve">
Customer Service:  n =  n = </t>
        </r>
      </text>
    </comment>
    <comment ref="J85" authorId="2" shapeId="0" xr:uid="{00000000-0006-0000-0A00-000086000000}">
      <text>
        <r>
          <rPr>
            <sz val="9"/>
            <color indexed="81"/>
            <rFont val="Tahoma"/>
            <family val="2"/>
          </rPr>
          <t>SDM Option 3 - Lunch - Ln.Trln.1
Standard Instructions: Do Lunch assembly tasks using a single assembly configuration, which includes checking.</t>
        </r>
        <r>
          <rPr>
            <b/>
            <sz val="9"/>
            <color indexed="14"/>
            <rFont val="Tahoma"/>
            <family val="2"/>
          </rPr>
          <t xml:space="preserve">
Food Safety: 
WHS: 
Customer Service: 
Relevant SWPs: </t>
        </r>
        <r>
          <rPr>
            <b/>
            <sz val="9"/>
            <color indexed="12"/>
            <rFont val="Tahoma"/>
            <family val="2"/>
          </rPr>
          <t xml:space="preserve">
Additional Detail: Tray SB, NB, CCU</t>
        </r>
        <r>
          <rPr>
            <b/>
            <sz val="9"/>
            <color indexed="10"/>
            <rFont val="Tahoma"/>
            <family val="2"/>
          </rPr>
          <t xml:space="preserve">
Safety:     _x000D_
_x000D_
</t>
        </r>
        <r>
          <rPr>
            <b/>
            <sz val="9"/>
            <color indexed="17"/>
            <rFont val="Tahoma"/>
            <family val="2"/>
          </rPr>
          <t xml:space="preserve">
Customer Service:  n = 35 n =  n = </t>
        </r>
      </text>
    </comment>
    <comment ref="K85" authorId="1" shapeId="0" xr:uid="{00000000-0006-0000-0A00-000087000000}">
      <text>
        <r>
          <rPr>
            <sz val="9"/>
            <color indexed="81"/>
            <rFont val="Tahoma"/>
            <family val="2"/>
          </rPr>
          <t xml:space="preserve">SDM Option 3 - Cleaning - MM.Cln.Restock
Standard Instructions: Cleaning, sanitising Mid Meal trolley and replenishing required items. </t>
        </r>
        <r>
          <rPr>
            <b/>
            <sz val="9"/>
            <color indexed="14"/>
            <rFont val="Tahoma"/>
            <family val="2"/>
          </rPr>
          <t xml:space="preserve">
Food Safety:  
WHS:  
Customer Service:  
Relevant SWPs:  </t>
        </r>
        <r>
          <rPr>
            <b/>
            <sz val="9"/>
            <color indexed="12"/>
            <rFont val="Tahoma"/>
            <family val="2"/>
          </rPr>
          <t xml:space="preserve">
Additional Detail: Clean, sanitise and restock the Mid Meal trolley. </t>
        </r>
        <r>
          <rPr>
            <b/>
            <sz val="9"/>
            <color indexed="10"/>
            <rFont val="Tahoma"/>
            <family val="2"/>
          </rPr>
          <t xml:space="preserve">
Safety:  _x000D_
_x000D_
 _x000D_
</t>
        </r>
        <r>
          <rPr>
            <b/>
            <sz val="9"/>
            <color indexed="17"/>
            <rFont val="Tahoma"/>
            <family val="2"/>
          </rPr>
          <t xml:space="preserve">
Customer Service:   </t>
        </r>
      </text>
    </comment>
    <comment ref="O87" authorId="2" shapeId="0" xr:uid="{00000000-0006-0000-0A00-000088000000}">
      <text>
        <r>
          <rPr>
            <sz val="9"/>
            <color indexed="81"/>
            <rFont val="Tahoma"/>
            <family val="2"/>
          </rPr>
          <t xml:space="preserve">SDM Option 3 - Custom Services - Café.Rstk
Standard Instructions: Restock Rehab staff Dinning Room </t>
        </r>
        <r>
          <rPr>
            <b/>
            <sz val="9"/>
            <color indexed="14"/>
            <rFont val="Tahoma"/>
            <family val="2"/>
          </rPr>
          <t xml:space="preserve">
Food Safety: 
WHS: 
Customer Service: 
Relevant SWPs: </t>
        </r>
        <r>
          <rPr>
            <b/>
            <sz val="9"/>
            <color indexed="12"/>
            <rFont val="Tahoma"/>
            <family val="2"/>
          </rPr>
          <t xml:space="preserve">
Additional Detail: MAKE KIOSK SANDWICHES AS PER ORDER FORM</t>
        </r>
      </text>
    </comment>
    <comment ref="P92" authorId="1" shapeId="0" xr:uid="{00000000-0006-0000-0A00-000089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text>
    </comment>
    <comment ref="J93" authorId="1" shapeId="0" xr:uid="{00000000-0006-0000-0A00-00008A000000}">
      <text>
        <r>
          <rPr>
            <sz val="9"/>
            <color indexed="81"/>
            <rFont val="Tahoma"/>
            <family val="2"/>
          </rPr>
          <t xml:space="preserve">SDM Option 3 - Cleaning - 
Standard Instructions: </t>
        </r>
        <r>
          <rPr>
            <b/>
            <sz val="9"/>
            <color indexed="14"/>
            <rFont val="Tahoma"/>
            <family val="2"/>
          </rPr>
          <t xml:space="preserve">
Food Safety: 
WHS: 
Customer Service: 
Relevant SWPs: </t>
        </r>
        <r>
          <rPr>
            <b/>
            <sz val="9"/>
            <color indexed="12"/>
            <rFont val="Tahoma"/>
            <family val="2"/>
          </rPr>
          <t xml:space="preserve">
Additional Detail:  Clean tray line bench, wipe display fridge shelves and take tray lowrater to the wash up area. </t>
        </r>
        <r>
          <rPr>
            <b/>
            <sz val="9"/>
            <color indexed="10"/>
            <rFont val="Tahoma"/>
            <family val="2"/>
          </rPr>
          <t xml:space="preserve">
Safety:  _x000D_
 _x000D_
_x000D_
_x000D_
_x000D_
</t>
        </r>
        <r>
          <rPr>
            <b/>
            <sz val="9"/>
            <color indexed="17"/>
            <rFont val="Tahoma"/>
            <family val="2"/>
          </rPr>
          <t xml:space="preserve">
Customer Service:     n =  n = </t>
        </r>
      </text>
    </comment>
    <comment ref="P93" authorId="2" shapeId="0" xr:uid="{00000000-0006-0000-0A00-00008B000000}">
      <text>
        <r>
          <rPr>
            <sz val="9"/>
            <color indexed="81"/>
            <rFont val="Tahoma"/>
            <family val="2"/>
          </rPr>
          <t>SDM Option 3 - Mid Meals - MM.AM.Intake
Standard Instructions: Visit all the wards for your Team and record the AM Mid Meal intake for all the patients that have supplements prescribed.  Take the iPad and record directly into the system.  Intake is recorded via the Mobile Intake icon in Tray Monitor.  Please use the notes feature for any additional information.</t>
        </r>
        <r>
          <rPr>
            <b/>
            <sz val="9"/>
            <color indexed="14"/>
            <rFont val="Tahoma"/>
            <family val="2"/>
          </rPr>
          <t xml:space="preserve">
Food Safety: 
WHS: 
Customer Service: 
Relevant SWPs: </t>
        </r>
        <r>
          <rPr>
            <b/>
            <sz val="9"/>
            <color indexed="12"/>
            <rFont val="Tahoma"/>
            <family val="2"/>
          </rPr>
          <t xml:space="preserve">
Additional Detail: Supplement intake for TEAM 1  and TEAM 2</t>
        </r>
        <r>
          <rPr>
            <b/>
            <sz val="9"/>
            <color indexed="10"/>
            <rFont val="Tahoma"/>
            <family val="2"/>
          </rPr>
          <t xml:space="preserve">
Safety:  _x000D_
 _x000D_
_x000D_
_x000D_
</t>
        </r>
        <r>
          <rPr>
            <b/>
            <sz val="9"/>
            <color indexed="17"/>
            <rFont val="Tahoma"/>
            <family val="2"/>
          </rPr>
          <t xml:space="preserve">
Customer Service:    n =  n =  n = </t>
        </r>
      </text>
    </comment>
    <comment ref="D94" authorId="2" shapeId="0" xr:uid="{00000000-0006-0000-0A00-00008C000000}">
      <text>
        <r>
          <rPr>
            <sz val="9"/>
            <color indexed="81"/>
            <rFont val="Tahoma"/>
            <family val="2"/>
          </rPr>
          <t>SDM Option 3 - Logistics - Rstck.Asmbl.Stn
Standard Instructions: Restock assembly stations to par levels.</t>
        </r>
        <r>
          <rPr>
            <b/>
            <sz val="9"/>
            <color indexed="14"/>
            <rFont val="Tahoma"/>
            <family val="2"/>
          </rPr>
          <t xml:space="preserve">
Food Safety: 
WHS: 
Customer Service: 
Relevant SWPs: </t>
        </r>
        <r>
          <rPr>
            <b/>
            <sz val="9"/>
            <color indexed="12"/>
            <rFont val="Tahoma"/>
            <family val="2"/>
          </rPr>
          <t xml:space="preserve">
Additional Detail: Restock Desert  Assembly Station par levels and ensure stock is rotated and dated/labelled correctly for Team 1  assembly station.</t>
        </r>
        <r>
          <rPr>
            <b/>
            <sz val="9"/>
            <color indexed="17"/>
            <rFont val="Tahoma"/>
            <family val="2"/>
          </rPr>
          <t xml:space="preserve">
Customer Service:  n =  n = </t>
        </r>
      </text>
    </comment>
    <comment ref="E94" authorId="1" shapeId="0" xr:uid="{00000000-0006-0000-0A00-00008D000000}">
      <text>
        <r>
          <rPr>
            <sz val="9"/>
            <color indexed="81"/>
            <rFont val="Tahoma"/>
            <family val="2"/>
          </rPr>
          <t xml:space="preserve">SDM Option 3 - Cleaning - 
Standard Instructions: </t>
        </r>
        <r>
          <rPr>
            <b/>
            <sz val="9"/>
            <color indexed="14"/>
            <rFont val="Tahoma"/>
            <family val="2"/>
          </rPr>
          <t xml:space="preserve">
Food Safety: 
WHS: 
Customer Service: 
Relevant SWPs: </t>
        </r>
        <r>
          <rPr>
            <b/>
            <sz val="9"/>
            <color indexed="12"/>
            <rFont val="Tahoma"/>
            <family val="2"/>
          </rPr>
          <t xml:space="preserve">
Additional Detail:  Clean tray line bench, wipe display fridge shelves and take tray lowrater to the wash up area. </t>
        </r>
        <r>
          <rPr>
            <b/>
            <sz val="9"/>
            <color indexed="10"/>
            <rFont val="Tahoma"/>
            <family val="2"/>
          </rPr>
          <t xml:space="preserve">
Safety:  _x000D_
 _x000D_
_x000D_
_x000D_
_x000D_
</t>
        </r>
        <r>
          <rPr>
            <b/>
            <sz val="9"/>
            <color indexed="17"/>
            <rFont val="Tahoma"/>
            <family val="2"/>
          </rPr>
          <t xml:space="preserve">
Customer Service:     n =  n = </t>
        </r>
      </text>
    </comment>
    <comment ref="J94" authorId="2" shapeId="0" xr:uid="{00000000-0006-0000-0A00-00008E000000}">
      <text>
        <r>
          <rPr>
            <sz val="9"/>
            <color indexed="81"/>
            <rFont val="Tahoma"/>
            <family val="2"/>
          </rPr>
          <t>SDM Option 3 - Logistics - Rstck.Asmbl.Stn
Standard Instructions: Restock assembly stations to par levels.</t>
        </r>
        <r>
          <rPr>
            <b/>
            <sz val="9"/>
            <color indexed="14"/>
            <rFont val="Tahoma"/>
            <family val="2"/>
          </rPr>
          <t xml:space="preserve">
Food Safety: 
WHS: 
Customer Service: 
Relevant SWPs: </t>
        </r>
        <r>
          <rPr>
            <b/>
            <sz val="9"/>
            <color indexed="12"/>
            <rFont val="Tahoma"/>
            <family val="2"/>
          </rPr>
          <t xml:space="preserve">
Additional Detail: Restock Desert  Assembly Station par levels and ensure stock is rotated and dated/labelled correctly for Team 2 assembly station.</t>
        </r>
        <r>
          <rPr>
            <b/>
            <sz val="9"/>
            <color indexed="17"/>
            <rFont val="Tahoma"/>
            <family val="2"/>
          </rPr>
          <t xml:space="preserve">
Customer Service:  n =  n =  n = </t>
        </r>
      </text>
    </comment>
    <comment ref="E95" authorId="1" shapeId="0" xr:uid="{00000000-0006-0000-0A00-00008F000000}">
      <text>
        <r>
          <rPr>
            <sz val="9"/>
            <color indexed="81"/>
            <rFont val="Tahoma"/>
            <family val="2"/>
          </rPr>
          <t>SDM Option 3 - Cleaning - Mop.Assbl.Floor
Standard Instructions: Mop assembly room floor as per SWP</t>
        </r>
        <r>
          <rPr>
            <b/>
            <sz val="9"/>
            <color indexed="14"/>
            <rFont val="Tahoma"/>
            <family val="2"/>
          </rPr>
          <t xml:space="preserve">
Food Safety: 
WHS: 
Customer Service: 
Relevant SWPs: </t>
        </r>
        <r>
          <rPr>
            <b/>
            <sz val="9"/>
            <color indexed="12"/>
            <rFont val="Tahoma"/>
            <family val="2"/>
          </rPr>
          <t xml:space="preserve">
Additional Detail: Mop both Assembly Station floors</t>
        </r>
        <r>
          <rPr>
            <b/>
            <sz val="9"/>
            <color indexed="17"/>
            <rFont val="Tahoma"/>
            <family val="2"/>
          </rPr>
          <t xml:space="preserve">
Customer Service:  n = </t>
        </r>
      </text>
    </comment>
    <comment ref="O95" authorId="1" shapeId="0" xr:uid="{00000000-0006-0000-0A00-000090000000}">
      <text>
        <r>
          <rPr>
            <sz val="9"/>
            <color indexed="81"/>
            <rFont val="Tahoma"/>
            <family val="2"/>
          </rPr>
          <t>SDM Option 3 - Cleaning - Cln.Eqp
Standard Instructions: Clean Equipment</t>
        </r>
        <r>
          <rPr>
            <b/>
            <sz val="9"/>
            <color indexed="14"/>
            <rFont val="Tahoma"/>
            <family val="2"/>
          </rPr>
          <t xml:space="preserve">
Food Safety: 
WHS: 
Customer Service: 
Relevant SWPs: </t>
        </r>
        <r>
          <rPr>
            <b/>
            <sz val="9"/>
            <color indexed="12"/>
            <rFont val="Tahoma"/>
            <family val="2"/>
          </rPr>
          <t xml:space="preserve">
Additional Detail:  Wash and sanitise equipment ready for next service.</t>
        </r>
        <r>
          <rPr>
            <b/>
            <sz val="9"/>
            <color indexed="10"/>
            <rFont val="Tahoma"/>
            <family val="2"/>
          </rPr>
          <t xml:space="preserve">
Safety:  _x000D_
_x000D_
</t>
        </r>
        <r>
          <rPr>
            <b/>
            <sz val="9"/>
            <color indexed="17"/>
            <rFont val="Tahoma"/>
            <family val="2"/>
          </rPr>
          <t xml:space="preserve">
Customer Service:   n = </t>
        </r>
      </text>
    </comment>
    <comment ref="D96" authorId="1" shapeId="0" xr:uid="{00000000-0006-0000-0A00-000091000000}">
      <text>
        <r>
          <rPr>
            <sz val="9"/>
            <color indexed="81"/>
            <rFont val="Tahoma"/>
            <family val="2"/>
          </rPr>
          <t>SDM Option 3 - Supervision - Team.Meet
Standard Instructions: Planning / Discussion/Problem Solving meeting</t>
        </r>
        <r>
          <rPr>
            <b/>
            <sz val="9"/>
            <color indexed="14"/>
            <rFont val="Tahoma"/>
            <family val="2"/>
          </rPr>
          <t xml:space="preserve">
Food Safety: 
WHS: 
Customer Service: 
Relevant SWPs: </t>
        </r>
        <r>
          <rPr>
            <b/>
            <sz val="9"/>
            <color indexed="17"/>
            <rFont val="Tahoma"/>
            <family val="2"/>
          </rPr>
          <t xml:space="preserve">
Customer Service:  </t>
        </r>
      </text>
    </comment>
    <comment ref="E96" authorId="1" shapeId="0" xr:uid="{00000000-0006-0000-0A00-000092000000}">
      <text>
        <r>
          <rPr>
            <sz val="9"/>
            <color indexed="81"/>
            <rFont val="Tahoma"/>
            <family val="2"/>
          </rPr>
          <t>SDM Option 3 - Supervision - Team.Meet
Standard Instructions: Planning / Discussion/Problem Solving meeting</t>
        </r>
        <r>
          <rPr>
            <b/>
            <sz val="9"/>
            <color indexed="14"/>
            <rFont val="Tahoma"/>
            <family val="2"/>
          </rPr>
          <t xml:space="preserve">
Food Safety: 
WHS: 
Customer Service: 
Relevant SWPs: </t>
        </r>
        <r>
          <rPr>
            <b/>
            <sz val="9"/>
            <color indexed="17"/>
            <rFont val="Tahoma"/>
            <family val="2"/>
          </rPr>
          <t xml:space="preserve">
Customer Service:  </t>
        </r>
      </text>
    </comment>
    <comment ref="F96" authorId="1" shapeId="0" xr:uid="{00000000-0006-0000-0A00-000093000000}">
      <text>
        <r>
          <rPr>
            <sz val="9"/>
            <color indexed="81"/>
            <rFont val="Tahoma"/>
            <family val="2"/>
          </rPr>
          <t>SDM Option 3 - Supervision - Team.Meet
Standard Instructions: Planning / Discussion/Problem Solving meeting</t>
        </r>
        <r>
          <rPr>
            <b/>
            <sz val="9"/>
            <color indexed="14"/>
            <rFont val="Tahoma"/>
            <family val="2"/>
          </rPr>
          <t xml:space="preserve">
Food Safety: 
WHS: 
Customer Service: 
Relevant SWPs: </t>
        </r>
        <r>
          <rPr>
            <b/>
            <sz val="9"/>
            <color indexed="17"/>
            <rFont val="Tahoma"/>
            <family val="2"/>
          </rPr>
          <t xml:space="preserve">
Customer Service:  </t>
        </r>
      </text>
    </comment>
    <comment ref="J96" authorId="1" shapeId="0" xr:uid="{00000000-0006-0000-0A00-000094000000}">
      <text>
        <r>
          <rPr>
            <sz val="9"/>
            <color indexed="81"/>
            <rFont val="Tahoma"/>
            <family val="2"/>
          </rPr>
          <t>SDM Option 3 - Supervision - Team.Meet
Standard Instructions: Planning / Discussion/Problem Solving meeting</t>
        </r>
        <r>
          <rPr>
            <b/>
            <sz val="9"/>
            <color indexed="14"/>
            <rFont val="Tahoma"/>
            <family val="2"/>
          </rPr>
          <t xml:space="preserve">
Food Safety: 
WHS: 
Customer Service: 
Relevant SWPs: </t>
        </r>
        <r>
          <rPr>
            <b/>
            <sz val="9"/>
            <color indexed="17"/>
            <rFont val="Tahoma"/>
            <family val="2"/>
          </rPr>
          <t xml:space="preserve">
Customer Service:  </t>
        </r>
      </text>
    </comment>
    <comment ref="O96" authorId="1" shapeId="0" xr:uid="{00000000-0006-0000-0A00-000095000000}">
      <text>
        <r>
          <rPr>
            <sz val="9"/>
            <color indexed="81"/>
            <rFont val="Tahoma"/>
            <family val="2"/>
          </rPr>
          <t>SDM Option 3 - Supervision - Team.Meet
Standard Instructions: Planning / Discussion/Problem Solving meeting</t>
        </r>
        <r>
          <rPr>
            <b/>
            <sz val="9"/>
            <color indexed="14"/>
            <rFont val="Tahoma"/>
            <family val="2"/>
          </rPr>
          <t xml:space="preserve">
Food Safety: 
WHS: 
Customer Service: 
Relevant SWPs: </t>
        </r>
        <r>
          <rPr>
            <b/>
            <sz val="9"/>
            <color indexed="17"/>
            <rFont val="Tahoma"/>
            <family val="2"/>
          </rPr>
          <t xml:space="preserve">
Customer Service:  </t>
        </r>
      </text>
    </comment>
    <comment ref="P96" authorId="1" shapeId="0" xr:uid="{00000000-0006-0000-0A00-000096000000}">
      <text>
        <r>
          <rPr>
            <sz val="9"/>
            <color indexed="81"/>
            <rFont val="Tahoma"/>
            <family val="2"/>
          </rPr>
          <t>SDM Option 3 - Supervision - Team.Meet
Standard Instructions: Planning / Discussion/Problem Solving meeting</t>
        </r>
        <r>
          <rPr>
            <b/>
            <sz val="9"/>
            <color indexed="14"/>
            <rFont val="Tahoma"/>
            <family val="2"/>
          </rPr>
          <t xml:space="preserve">
Food Safety: 
WHS: 
Customer Service: 
Relevant SWPs: </t>
        </r>
        <r>
          <rPr>
            <b/>
            <sz val="9"/>
            <color indexed="17"/>
            <rFont val="Tahoma"/>
            <family val="2"/>
          </rPr>
          <t xml:space="preserve">
Customer Service:  </t>
        </r>
      </text>
    </comment>
    <comment ref="R96" authorId="1" shapeId="0" xr:uid="{00000000-0006-0000-0A00-000097000000}">
      <text>
        <r>
          <rPr>
            <sz val="9"/>
            <color indexed="81"/>
            <rFont val="Tahoma"/>
            <family val="2"/>
          </rPr>
          <t>SDM Option 3 - Supervision - Team.Meet
Standard Instructions: Planning / Discussion/Problem Solving meeting</t>
        </r>
        <r>
          <rPr>
            <b/>
            <sz val="9"/>
            <color indexed="14"/>
            <rFont val="Tahoma"/>
            <family val="2"/>
          </rPr>
          <t xml:space="preserve">
Food Safety: 
WHS: 
Customer Service: 
Relevant SWPs: </t>
        </r>
        <r>
          <rPr>
            <b/>
            <sz val="9"/>
            <color indexed="17"/>
            <rFont val="Tahoma"/>
            <family val="2"/>
          </rPr>
          <t xml:space="preserve">
Customer Service:  </t>
        </r>
      </text>
    </comment>
    <comment ref="D98" authorId="1" shapeId="0" xr:uid="{00000000-0006-0000-0A00-000098000000}">
      <text>
        <r>
          <rPr>
            <sz val="9"/>
            <color indexed="81"/>
            <rFont val="Tahoma"/>
            <family val="2"/>
          </rPr>
          <t>SDM Option 3 - Break - Main.Brk
Standard Instructions: Main Meal Break</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E98" authorId="4" shapeId="0" xr:uid="{00000000-0006-0000-0A00-000099000000}">
      <text>
        <r>
          <rPr>
            <sz val="9"/>
            <color indexed="81"/>
            <rFont val="Tahoma"/>
            <family val="2"/>
          </rPr>
          <t>SDM Option 3 - Break - Main.Brk
Standard Instructions: Main Meal Break</t>
        </r>
        <r>
          <rPr>
            <b/>
            <sz val="9"/>
            <color indexed="14"/>
            <rFont val="Tahoma"/>
            <family val="2"/>
          </rPr>
          <t xml:space="preserve">
Food Safety: 
WHS: 
Customer Service: 
Relevant SWPs: </t>
        </r>
      </text>
    </comment>
    <comment ref="F98" authorId="1" shapeId="0" xr:uid="{00000000-0006-0000-0A00-00009A000000}">
      <text>
        <r>
          <rPr>
            <sz val="9"/>
            <color indexed="81"/>
            <rFont val="Tahoma"/>
            <family val="2"/>
          </rPr>
          <t>SDM Option 3 - Break - Tea.Brk
Standard Instructions: Tea Break</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_x000D_
 </t>
        </r>
        <r>
          <rPr>
            <b/>
            <sz val="9"/>
            <color indexed="17"/>
            <rFont val="Tahoma"/>
            <family val="2"/>
          </rPr>
          <t xml:space="preserve">
Customer Service:   </t>
        </r>
      </text>
    </comment>
    <comment ref="J98" authorId="1" shapeId="0" xr:uid="{00000000-0006-0000-0A00-00009B000000}">
      <text>
        <r>
          <rPr>
            <sz val="9"/>
            <color indexed="81"/>
            <rFont val="Tahoma"/>
            <family val="2"/>
          </rPr>
          <t>SDM Option 3 - Break - Main.Brk
Standard Instructions: Main Meal Break</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O98" authorId="1" shapeId="0" xr:uid="{00000000-0006-0000-0A00-00009C000000}">
      <text>
        <r>
          <rPr>
            <sz val="9"/>
            <color indexed="81"/>
            <rFont val="Tahoma"/>
            <family val="2"/>
          </rPr>
          <t>SDM Option 3 - Cleaning - Cln.Eqp
Standard Instructions: Clean Equipment</t>
        </r>
        <r>
          <rPr>
            <b/>
            <sz val="9"/>
            <color indexed="14"/>
            <rFont val="Tahoma"/>
            <family val="2"/>
          </rPr>
          <t xml:space="preserve">
Food Safety: 
WHS: 
Customer Service: 
Relevant SWPs: </t>
        </r>
        <r>
          <rPr>
            <b/>
            <sz val="9"/>
            <color indexed="12"/>
            <rFont val="Tahoma"/>
            <family val="2"/>
          </rPr>
          <t xml:space="preserve">
Additional Detail:  Wash and sanitise equipment ready for next service.</t>
        </r>
        <r>
          <rPr>
            <b/>
            <sz val="9"/>
            <color indexed="10"/>
            <rFont val="Tahoma"/>
            <family val="2"/>
          </rPr>
          <t xml:space="preserve">
Safety:  _x000D_
_x000D_
</t>
        </r>
        <r>
          <rPr>
            <b/>
            <sz val="9"/>
            <color indexed="17"/>
            <rFont val="Tahoma"/>
            <family val="2"/>
          </rPr>
          <t xml:space="preserve">
Customer Service:   n = </t>
        </r>
      </text>
    </comment>
    <comment ref="P98" authorId="0" shapeId="0" xr:uid="{00000000-0006-0000-0A00-00009D000000}">
      <text>
        <r>
          <rPr>
            <sz val="9"/>
            <color indexed="81"/>
            <rFont val="Tahoma"/>
            <family val="2"/>
          </rPr>
          <t>SDM Option 3 - CBORD - CB.Chk.Dt.Chg
Standard Instructions: Check for diet changes and action as required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R98" authorId="2" shapeId="0" xr:uid="{00000000-0006-0000-0A00-00009E000000}">
      <text>
        <r>
          <rPr>
            <sz val="9"/>
            <color indexed="81"/>
            <rFont val="Tahoma"/>
            <family val="2"/>
          </rPr>
          <t xml:space="preserve">SDM Option 3 - Supervision - Rcv.Items
Standard Instructions: </t>
        </r>
        <r>
          <rPr>
            <b/>
            <sz val="9"/>
            <color indexed="14"/>
            <rFont val="Tahoma"/>
            <family val="2"/>
          </rPr>
          <t xml:space="preserve">
Food Safety: 
WHS: 
Customer Service: 
Relevant SWPs: </t>
        </r>
        <r>
          <rPr>
            <b/>
            <sz val="9"/>
            <color indexed="12"/>
            <rFont val="Tahoma"/>
            <family val="2"/>
          </rPr>
          <t xml:space="preserve">
Additional Detail: Complete FM receiving product form documentation as required</t>
        </r>
        <r>
          <rPr>
            <b/>
            <sz val="9"/>
            <color indexed="17"/>
            <rFont val="Tahoma"/>
            <family val="2"/>
          </rPr>
          <t xml:space="preserve">
Customer Service:  n =  n =  n =  </t>
        </r>
      </text>
    </comment>
    <comment ref="O99" authorId="1" shapeId="0" xr:uid="{00000000-0006-0000-0A00-00009F000000}">
      <text>
        <r>
          <rPr>
            <sz val="9"/>
            <color indexed="81"/>
            <rFont val="Tahoma"/>
            <family val="2"/>
          </rPr>
          <t xml:space="preserve">SDM Option 3 - Logistics - Thaw.Stck
Standard Instructions: Thaw frozen components for following days (as per template) </t>
        </r>
        <r>
          <rPr>
            <b/>
            <sz val="9"/>
            <color indexed="14"/>
            <rFont val="Tahoma"/>
            <family val="2"/>
          </rPr>
          <t xml:space="preserve">
Food Safety: 
WHS: 
Customer Service: 
Relevant SWPs: </t>
        </r>
        <r>
          <rPr>
            <b/>
            <sz val="9"/>
            <color indexed="12"/>
            <rFont val="Tahoma"/>
            <family val="2"/>
          </rPr>
          <t xml:space="preserve">
Additional Detail: Prepare defrosting &amp; items for tomorrow’s lunch &amp; dinner service.</t>
        </r>
        <r>
          <rPr>
            <b/>
            <sz val="9"/>
            <color indexed="10"/>
            <rFont val="Tahoma"/>
            <family val="2"/>
          </rPr>
          <t xml:space="preserve">
Safety:  _x000D_
 _x000D_
</t>
        </r>
        <r>
          <rPr>
            <b/>
            <sz val="9"/>
            <color indexed="17"/>
            <rFont val="Tahoma"/>
            <family val="2"/>
          </rPr>
          <t xml:space="preserve">
Customer Service:    n = </t>
        </r>
      </text>
    </comment>
    <comment ref="P100" authorId="1" shapeId="0" xr:uid="{00000000-0006-0000-0A00-0000A0000000}">
      <text>
        <r>
          <rPr>
            <sz val="9"/>
            <color indexed="81"/>
            <rFont val="Tahoma"/>
            <family val="2"/>
          </rPr>
          <t>SDM Option 3 - Logistics - Ln.PPM.Restck
Standard Instructions: Replenish assembly room display fridge back to par level and replenish coolroom from Freezer to par levels as well. Label all PPMs with Use-By-Dates</t>
        </r>
        <r>
          <rPr>
            <b/>
            <sz val="9"/>
            <color indexed="14"/>
            <rFont val="Tahoma"/>
            <family val="2"/>
          </rPr>
          <t xml:space="preserve">
Food Safety: 
WHS: 
Customer Service: 
Relevant SWPs: </t>
        </r>
        <r>
          <rPr>
            <b/>
            <sz val="9"/>
            <color indexed="12"/>
            <rFont val="Tahoma"/>
            <family val="2"/>
          </rPr>
          <t xml:space="preserve">
Additional Detail: Check and replenish assembly station PPM's. Check and replenish Thrawing room PPM's using Par levels. Note: All PPM's to be labelled as 5 days. Always check that Manufacturers dates have not expired.  </t>
        </r>
        <r>
          <rPr>
            <b/>
            <sz val="9"/>
            <color indexed="10"/>
            <rFont val="Tahoma"/>
            <family val="2"/>
          </rPr>
          <t xml:space="preserve">
Safety:  _x000D_
  _x000D_
_x000D_
 _x000D_
 _x000D_
_x000D_
 _x000D_
_x000D_
_x000D_
_x000D_
_x000D_
_x000D_
_x000D_
_x000D_
_x000D_
</t>
        </r>
        <r>
          <rPr>
            <b/>
            <sz val="9"/>
            <color indexed="17"/>
            <rFont val="Tahoma"/>
            <family val="2"/>
          </rPr>
          <t xml:space="preserve">
Customer Service:  n =  n = </t>
        </r>
      </text>
    </comment>
    <comment ref="F102" authorId="1" shapeId="0" xr:uid="{00000000-0006-0000-0A00-0000A1000000}">
      <text>
        <r>
          <rPr>
            <sz val="9"/>
            <color indexed="81"/>
            <rFont val="Tahoma"/>
            <family val="2"/>
          </rPr>
          <t>SDM Option 3 - Break - Tea.Brk
Standard Instructions: Tea Break</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_x000D_
 </t>
        </r>
        <r>
          <rPr>
            <b/>
            <sz val="9"/>
            <color indexed="17"/>
            <rFont val="Tahoma"/>
            <family val="2"/>
          </rPr>
          <t xml:space="preserve">
Customer Service:   </t>
        </r>
      </text>
    </comment>
    <comment ref="F103" authorId="2" shapeId="0" xr:uid="{00000000-0006-0000-0A00-0000A2000000}">
      <text>
        <r>
          <rPr>
            <sz val="9"/>
            <color indexed="81"/>
            <rFont val="Tahoma"/>
            <family val="2"/>
          </rPr>
          <t>SDM Option 3 - Cleaning - Cln.Eqp
Standard Instructions: Clean Equipment</t>
        </r>
        <r>
          <rPr>
            <b/>
            <sz val="9"/>
            <color indexed="14"/>
            <rFont val="Tahoma"/>
            <family val="2"/>
          </rPr>
          <t xml:space="preserve">
Food Safety: 
WHS: 
Customer Service: 
Relevant SWPs: </t>
        </r>
        <r>
          <rPr>
            <b/>
            <sz val="9"/>
            <color indexed="12"/>
            <rFont val="Tahoma"/>
            <family val="2"/>
          </rPr>
          <t xml:space="preserve">
Additional Detail: Please use this time to help other staff members if needed - if not clean down benches etc</t>
        </r>
      </text>
    </comment>
    <comment ref="O103" authorId="1" shapeId="0" xr:uid="{00000000-0006-0000-0A00-0000A3000000}">
      <text>
        <r>
          <rPr>
            <sz val="9"/>
            <color indexed="81"/>
            <rFont val="Tahoma"/>
            <family val="2"/>
          </rPr>
          <t>SDM Option 3 - Breakfast - Br.Gn.Prep
Standard Instructions: Prepare  items for Breakfast meal service (If final figures are not available to forecast or par levels.)</t>
        </r>
        <r>
          <rPr>
            <b/>
            <sz val="9"/>
            <color indexed="14"/>
            <rFont val="Tahoma"/>
            <family val="2"/>
          </rPr>
          <t xml:space="preserve">
Food Safety: 
WHS: 
Customer Service: 
Relevant SWPs: </t>
        </r>
        <r>
          <rPr>
            <b/>
            <sz val="9"/>
            <color indexed="12"/>
            <rFont val="Tahoma"/>
            <family val="2"/>
          </rPr>
          <t xml:space="preserve">
Additional Detail: Breakfast items.  Rotate bulk breakfast trolley to assembly station breakfast trollies.  Check use-by dates (for tomorrow, any items with today’s use-by-date needs to be discarded) Refill Par levels of bulk breakfast trolley</t>
        </r>
        <r>
          <rPr>
            <b/>
            <sz val="9"/>
            <color indexed="10"/>
            <rFont val="Tahoma"/>
            <family val="2"/>
          </rPr>
          <t xml:space="preserve">
Safety:  _x000D_
_x000D_
_x000D_
_x000D_
_x000D_
</t>
        </r>
        <r>
          <rPr>
            <b/>
            <sz val="9"/>
            <color indexed="17"/>
            <rFont val="Tahoma"/>
            <family val="2"/>
          </rPr>
          <t xml:space="preserve">
Customer Service:  n =  n = </t>
        </r>
      </text>
    </comment>
    <comment ref="D104" authorId="0" shapeId="0" xr:uid="{00000000-0006-0000-0A00-0000A4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F104" authorId="1" shapeId="0" xr:uid="{00000000-0006-0000-0A00-0000A5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text>
    </comment>
    <comment ref="J104" authorId="0" shapeId="0" xr:uid="{00000000-0006-0000-0A00-0000A6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R104" authorId="0" shapeId="0" xr:uid="{00000000-0006-0000-0A00-0000A7000000}">
      <text>
        <r>
          <rPr>
            <sz val="9"/>
            <color indexed="81"/>
            <rFont val="Tahoma"/>
            <family val="2"/>
          </rPr>
          <t>SDM Option 3 - Break - Main.Brk
Standard Instructions: Main Meal Break</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D105" authorId="2" shapeId="0" xr:uid="{00000000-0006-0000-0A00-0000A8000000}">
      <text>
        <r>
          <rPr>
            <sz val="9"/>
            <color indexed="81"/>
            <rFont val="Tahoma"/>
            <family val="2"/>
          </rPr>
          <t>SDM Option 3 - Lunch - Ln.Serv
Standard Instructions: Serve Lunch to wards, includes logging delivery on iPad as per SWP.</t>
        </r>
        <r>
          <rPr>
            <b/>
            <sz val="9"/>
            <color indexed="14"/>
            <rFont val="Tahoma"/>
            <family val="2"/>
          </rPr>
          <t xml:space="preserve">
Food Safety: 
WHS: 
Customer Service: 
Relevant SWPs: </t>
        </r>
        <r>
          <rPr>
            <b/>
            <sz val="9"/>
            <color indexed="12"/>
            <rFont val="Tahoma"/>
            <family val="2"/>
          </rPr>
          <t xml:space="preserve">
Additional Detail: Deliver Sub Acute</t>
        </r>
        <r>
          <rPr>
            <b/>
            <sz val="9"/>
            <color indexed="10"/>
            <rFont val="Tahoma"/>
            <family val="2"/>
          </rPr>
          <t xml:space="preserve">
Safety:   _x000D_
_x000D_
 _x000D_
_x000D_
_x000D_
_x000D_
</t>
        </r>
        <r>
          <rPr>
            <b/>
            <sz val="9"/>
            <color indexed="17"/>
            <rFont val="Tahoma"/>
            <family val="2"/>
          </rPr>
          <t xml:space="preserve">
Customer Service:  n = 16 n = </t>
        </r>
      </text>
    </comment>
    <comment ref="E105" authorId="1" shapeId="0" xr:uid="{00000000-0006-0000-0A00-0000A9000000}">
      <text>
        <r>
          <rPr>
            <sz val="9"/>
            <color indexed="81"/>
            <rFont val="Tahoma"/>
            <family val="2"/>
          </rPr>
          <t>SDM Option 3 - Lunch - Ln.Serv
Standard Instructions: Serve Lunch to wards, includes logging delivery on iPad as per SWP.</t>
        </r>
        <r>
          <rPr>
            <b/>
            <sz val="9"/>
            <color indexed="14"/>
            <rFont val="Tahoma"/>
            <family val="2"/>
          </rPr>
          <t xml:space="preserve">
Food Safety: 
WHS: 
Customer Service: 
Relevant SWPs: </t>
        </r>
        <r>
          <rPr>
            <b/>
            <sz val="9"/>
            <color indexed="12"/>
            <rFont val="Tahoma"/>
            <family val="2"/>
          </rPr>
          <t xml:space="preserve">
Additional Detail:  Serve GF</t>
        </r>
        <r>
          <rPr>
            <b/>
            <sz val="9"/>
            <color indexed="10"/>
            <rFont val="Tahoma"/>
            <family val="2"/>
          </rPr>
          <t xml:space="preserve">
Safety:  _x000D_
  _x000D_
_x000D_
  _x000D_
_x000D_
_x000D_
_x000D_
 _x000D_
_x000D_
_x000D_
</t>
        </r>
        <r>
          <rPr>
            <b/>
            <sz val="9"/>
            <color indexed="17"/>
            <rFont val="Tahoma"/>
            <family val="2"/>
          </rPr>
          <t xml:space="preserve">
Customer Service:  n = 24</t>
        </r>
      </text>
    </comment>
    <comment ref="F105" authorId="1" shapeId="0" xr:uid="{00000000-0006-0000-0A00-0000AA000000}">
      <text>
        <r>
          <rPr>
            <sz val="9"/>
            <color indexed="81"/>
            <rFont val="Tahoma"/>
            <family val="2"/>
          </rPr>
          <t>SDM Option 3 - Lunch - Ln.Serv
Standard Instructions: Serve Lunch to wards, includes logging delivery on iPad as per SWP.</t>
        </r>
        <r>
          <rPr>
            <b/>
            <sz val="9"/>
            <color indexed="14"/>
            <rFont val="Tahoma"/>
            <family val="2"/>
          </rPr>
          <t xml:space="preserve">
Food Safety: 
WHS: 
Customer Service: 
Relevant SWPs: </t>
        </r>
        <r>
          <rPr>
            <b/>
            <sz val="9"/>
            <color indexed="12"/>
            <rFont val="Tahoma"/>
            <family val="2"/>
          </rPr>
          <t xml:space="preserve">
Additional Detail: Deliver GF overflow and Lake View</t>
        </r>
        <r>
          <rPr>
            <b/>
            <sz val="9"/>
            <color indexed="17"/>
            <rFont val="Tahoma"/>
            <family val="2"/>
          </rPr>
          <t xml:space="preserve">
Customer Service:  n = 15</t>
        </r>
      </text>
    </comment>
    <comment ref="J105" authorId="2" shapeId="0" xr:uid="{00000000-0006-0000-0A00-0000AB000000}">
      <text>
        <r>
          <rPr>
            <sz val="9"/>
            <color indexed="81"/>
            <rFont val="Tahoma"/>
            <family val="2"/>
          </rPr>
          <t>SDM Option 3 - Lunch - Ln.Serv
Standard Instructions: Serve Lunch to wards, includes logging delivery on iPad as per SWP.</t>
        </r>
        <r>
          <rPr>
            <b/>
            <sz val="9"/>
            <color indexed="14"/>
            <rFont val="Tahoma"/>
            <family val="2"/>
          </rPr>
          <t xml:space="preserve">
Food Safety: 
WHS: 
Customer Service: 
Relevant SWPs: </t>
        </r>
        <r>
          <rPr>
            <b/>
            <sz val="9"/>
            <color indexed="12"/>
            <rFont val="Tahoma"/>
            <family val="2"/>
          </rPr>
          <t xml:space="preserve">
Additional Detail: Collect ED sandwiches and juices from coolroom - deliver after serving SB and CCU.  Serve SB and CCU</t>
        </r>
        <r>
          <rPr>
            <b/>
            <sz val="9"/>
            <color indexed="10"/>
            <rFont val="Tahoma"/>
            <family val="2"/>
          </rPr>
          <t xml:space="preserve">
Safety: _x000D_
_x000D_
_x000D_
</t>
        </r>
        <r>
          <rPr>
            <b/>
            <sz val="9"/>
            <color indexed="17"/>
            <rFont val="Tahoma"/>
            <family val="2"/>
          </rPr>
          <t xml:space="preserve">
Customer Service:  n = 20</t>
        </r>
      </text>
    </comment>
    <comment ref="D108" authorId="1" shapeId="0" xr:uid="{00000000-0006-0000-0A00-0000AC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J108" authorId="3" shapeId="0" xr:uid="{00000000-0006-0000-0A00-0000AD000000}">
      <text>
        <r>
          <rPr>
            <sz val="9"/>
            <color indexed="81"/>
            <rFont val="Tahoma"/>
            <family val="2"/>
          </rPr>
          <t>SDM Option 3 - Lunch - Ln.Serv
Standard Instructions: Serve Lunch to wards, includes logging delivery on iPad as per SWP.</t>
        </r>
        <r>
          <rPr>
            <b/>
            <sz val="9"/>
            <color indexed="14"/>
            <rFont val="Tahoma"/>
            <family val="2"/>
          </rPr>
          <t xml:space="preserve">
Food Safety: 
WHS: 
Customer Service: 
Relevant SWPs: </t>
        </r>
      </text>
    </comment>
    <comment ref="P108" authorId="0" shapeId="0" xr:uid="{00000000-0006-0000-0A00-0000AE000000}">
      <text>
        <r>
          <rPr>
            <sz val="9"/>
            <color indexed="81"/>
            <rFont val="Tahoma"/>
            <family val="2"/>
          </rPr>
          <t>SDM Option 3 - CBORD - CB.Ml.Srv.Rpt
Standard Instructions: Print Meal Service Report for Mid Meals</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D109" authorId="2" shapeId="0" xr:uid="{00000000-0006-0000-0A00-0000AF000000}">
      <text>
        <r>
          <rPr>
            <sz val="9"/>
            <color indexed="81"/>
            <rFont val="Tahoma"/>
            <family val="2"/>
          </rPr>
          <t>SDM Option 3 - Compliance - Sanitise.F&amp;V
Standard Instructions: Sanitise Fruit &amp; Vegetables to be used as fruit/veg for patients as well as salad and sandwiches</t>
        </r>
        <r>
          <rPr>
            <b/>
            <sz val="9"/>
            <color indexed="14"/>
            <rFont val="Tahoma"/>
            <family val="2"/>
          </rPr>
          <t xml:space="preserve">
Food Safety: 
WHS: 
Customer Service: 
Relevant SWPs: </t>
        </r>
        <r>
          <rPr>
            <b/>
            <sz val="9"/>
            <color indexed="10"/>
            <rFont val="Tahoma"/>
            <family val="2"/>
          </rPr>
          <t xml:space="preserve">
Safety: SANITISE ALL FRUIT FOR LINE AND FP SERVICE -   DATE TO BE PLACED ON CONTAINER LID AS PER SWP_x000D_
_x000D_
</t>
        </r>
        <r>
          <rPr>
            <b/>
            <sz val="9"/>
            <color indexed="17"/>
            <rFont val="Tahoma"/>
            <family val="2"/>
          </rPr>
          <t xml:space="preserve">
Customer Service:  n =  n =  </t>
        </r>
      </text>
    </comment>
    <comment ref="E109" authorId="1" shapeId="0" xr:uid="{00000000-0006-0000-0A00-0000B0000000}">
      <text>
        <r>
          <rPr>
            <sz val="9"/>
            <color indexed="81"/>
            <rFont val="Tahoma"/>
            <family val="2"/>
          </rPr>
          <t>SDM Option 3 - Logistics - Bag.Brd
Standard Instructions: Bag bread</t>
        </r>
        <r>
          <rPr>
            <b/>
            <sz val="9"/>
            <color indexed="14"/>
            <rFont val="Tahoma"/>
            <family val="2"/>
          </rPr>
          <t xml:space="preserve">
Food Safety: 
WHS: 
Customer Service: 
Relevant SWPs: </t>
        </r>
        <r>
          <rPr>
            <b/>
            <sz val="9"/>
            <color indexed="12"/>
            <rFont val="Tahoma"/>
            <family val="2"/>
          </rPr>
          <t xml:space="preserve">
Additional Detail: Bag bread for following day Breakfast. Refer to Supervisor for numbers needed.</t>
        </r>
        <r>
          <rPr>
            <b/>
            <sz val="9"/>
            <color indexed="17"/>
            <rFont val="Tahoma"/>
            <family val="2"/>
          </rPr>
          <t xml:space="preserve">
Customer Service:  n = </t>
        </r>
      </text>
    </comment>
    <comment ref="F109" authorId="0" shapeId="0" xr:uid="{00000000-0006-0000-0A00-0000B1000000}">
      <text>
        <r>
          <rPr>
            <sz val="9"/>
            <color indexed="81"/>
            <rFont val="Tahoma"/>
            <family val="2"/>
          </rPr>
          <t>SDM Option 3 - Compliance - Log.Test.Ml
Standard Instructions: Record test meal temperatures (Hot &amp; Cold) as per trolley rotation schedule</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J109" authorId="1" shapeId="0" xr:uid="{00000000-0006-0000-0A00-0000B2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P109" authorId="0" shapeId="0" xr:uid="{00000000-0006-0000-0A00-0000B3000000}">
      <text>
        <r>
          <rPr>
            <sz val="9"/>
            <color indexed="81"/>
            <rFont val="Tahoma"/>
            <family val="2"/>
          </rPr>
          <t>SDM Option 3 - CBORD - CB.Prt.MM.Lbl
Standard Instructions: Print Meal Service Report, Tally &amp; Mid Meal Labels</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F110" authorId="0" shapeId="0" xr:uid="{00000000-0006-0000-0A00-0000B4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J110" authorId="2" shapeId="0" xr:uid="{00000000-0006-0000-0A00-0000B5000000}">
      <text>
        <r>
          <rPr>
            <sz val="9"/>
            <color indexed="81"/>
            <rFont val="Tahoma"/>
            <family val="2"/>
          </rPr>
          <t>SDM Option 3 - Lunch - Ln.Serv
Standard Instructions: Serve Lunch to wards, includes logging delivery on iPad as per SWP.</t>
        </r>
        <r>
          <rPr>
            <b/>
            <sz val="9"/>
            <color indexed="14"/>
            <rFont val="Tahoma"/>
            <family val="2"/>
          </rPr>
          <t xml:space="preserve">
Food Safety: 
WHS: 
Customer Service: 
Relevant SWPs: </t>
        </r>
        <r>
          <rPr>
            <b/>
            <sz val="9"/>
            <color indexed="12"/>
            <rFont val="Tahoma"/>
            <family val="2"/>
          </rPr>
          <t xml:space="preserve">
Additional Detail: Serve lunch to NB.</t>
        </r>
        <r>
          <rPr>
            <b/>
            <sz val="9"/>
            <color indexed="10"/>
            <rFont val="Tahoma"/>
            <family val="2"/>
          </rPr>
          <t xml:space="preserve">
Safety:  _x000D_
 _x000D_
  _x000D_
_x000D_
_x000D_
_x000D_
_x000D_
_x000D_
_x000D_
</t>
        </r>
        <r>
          <rPr>
            <b/>
            <sz val="9"/>
            <color indexed="17"/>
            <rFont val="Tahoma"/>
            <family val="2"/>
          </rPr>
          <t xml:space="preserve">
Customer Service:  n = 15 n =  n = </t>
        </r>
      </text>
    </comment>
    <comment ref="M110" authorId="2" shapeId="0" xr:uid="{00000000-0006-0000-0A00-0000B6000000}">
      <text>
        <r>
          <rPr>
            <sz val="9"/>
            <color indexed="81"/>
            <rFont val="Tahoma"/>
            <family val="2"/>
          </rPr>
          <t xml:space="preserve">SDM Option 3 - Custom Services - Café.Rstk
Standard Instructions: </t>
        </r>
        <r>
          <rPr>
            <b/>
            <sz val="9"/>
            <color indexed="14"/>
            <rFont val="Tahoma"/>
            <family val="2"/>
          </rPr>
          <t xml:space="preserve">
Food Safety: 
WHS: 
Customer Service: 
Relevant SWPs: </t>
        </r>
        <r>
          <rPr>
            <b/>
            <sz val="9"/>
            <color indexed="12"/>
            <rFont val="Tahoma"/>
            <family val="2"/>
          </rPr>
          <t xml:space="preserve">
Additional Detail: PLEASE RESTOCK CAFE WITH MILK AND CONDIMENTS, THROWING OUT ANY OUT OF DATE STOCK - WIPE DOWN BENCH AND CHECK TOASTERS AND MICROWAVE.  WIPE DOWN BENCH WITH CUPS AND WATER ON, PLACE ON SHEET STOCK THAT YOU HAVE REPLACED - THIS IS ON THE SIDE OF THE FRIDGE - IF FREEZER NEEDS DEFROSTING PLEASE MAKE SURE THIS TASK IS UNDERTAKEN.  ON WEEKENDS WIPE DOWN CAFE TABLES AND CHAIRS.</t>
        </r>
        <r>
          <rPr>
            <b/>
            <sz val="9"/>
            <color indexed="17"/>
            <rFont val="Tahoma"/>
            <family val="2"/>
          </rPr>
          <t xml:space="preserve">
Customer Service:  n =  </t>
        </r>
      </text>
    </comment>
    <comment ref="P110" authorId="1" shapeId="0" xr:uid="{00000000-0006-0000-0A00-0000B7000000}">
      <text>
        <r>
          <rPr>
            <sz val="9"/>
            <color indexed="81"/>
            <rFont val="Tahoma"/>
            <family val="2"/>
          </rPr>
          <t>SDM Option 3 - Mid Meals - MM.PM.Fnl.Prep
Standard Instructions: Prepare Afternoon Mid Meals orders to final tally</t>
        </r>
        <r>
          <rPr>
            <b/>
            <sz val="9"/>
            <color indexed="14"/>
            <rFont val="Tahoma"/>
            <family val="2"/>
          </rPr>
          <t xml:space="preserve">
Food Safety: 
WHS: 
Customer Service: 
Relevant SWPs: </t>
        </r>
        <r>
          <rPr>
            <b/>
            <sz val="9"/>
            <color indexed="12"/>
            <rFont val="Tahoma"/>
            <family val="2"/>
          </rPr>
          <t xml:space="preserve">
Additional Detail:  Set up trays for each Mid Meal trolley putting appropriate supplements/items on each trolley and place in fridge ready for staff to start Mid Meal service.   </t>
        </r>
        <r>
          <rPr>
            <b/>
            <sz val="9"/>
            <color indexed="10"/>
            <rFont val="Tahoma"/>
            <family val="2"/>
          </rPr>
          <t xml:space="preserve">
Safety:  _x000D_
 _x000D_
</t>
        </r>
        <r>
          <rPr>
            <b/>
            <sz val="9"/>
            <color indexed="17"/>
            <rFont val="Tahoma"/>
            <family val="2"/>
          </rPr>
          <t xml:space="preserve">
Customer Service:    n = </t>
        </r>
      </text>
    </comment>
    <comment ref="R110" authorId="2" shapeId="0" xr:uid="{00000000-0006-0000-0A00-0000B8000000}">
      <text>
        <r>
          <rPr>
            <sz val="9"/>
            <color indexed="81"/>
            <rFont val="Tahoma"/>
            <family val="2"/>
          </rPr>
          <t xml:space="preserve">SDM Option 3 - Custom Services - Admin.Duties
Standard Instructions: </t>
        </r>
        <r>
          <rPr>
            <b/>
            <sz val="9"/>
            <color indexed="14"/>
            <rFont val="Tahoma"/>
            <family val="2"/>
          </rPr>
          <t xml:space="preserve">
Food Safety: 
WHS: 
Customer Service: 
Relevant SWPs: </t>
        </r>
        <r>
          <rPr>
            <b/>
            <sz val="9"/>
            <color indexed="12"/>
            <rFont val="Tahoma"/>
            <family val="2"/>
          </rPr>
          <t xml:space="preserve">
Additional Detail: Ensure all Food Services Q&amp;A checks, Operational Check lists, Daily IsoPro checks, Health Roster is upto date, Heti Training is avaliable to staff to complete through position rotation. Assist Manager with required tasks or duties.</t>
        </r>
        <r>
          <rPr>
            <b/>
            <sz val="9"/>
            <color indexed="17"/>
            <rFont val="Tahoma"/>
            <family val="2"/>
          </rPr>
          <t xml:space="preserve">
Customer Service:  n =  n =   </t>
        </r>
      </text>
    </comment>
    <comment ref="D111" authorId="2" shapeId="0" xr:uid="{00000000-0006-0000-0A00-0000B9000000}">
      <text>
        <r>
          <rPr>
            <sz val="9"/>
            <color indexed="81"/>
            <rFont val="Tahoma"/>
            <family val="2"/>
          </rPr>
          <t>SDM Option 3 - Compliance - Sanitise.F&amp;V
Standard Instructions: Sanitise Fruit &amp; Vegetables to be used as fruit/veg for patients as well as salad and sandwiches</t>
        </r>
        <r>
          <rPr>
            <b/>
            <sz val="9"/>
            <color indexed="14"/>
            <rFont val="Tahoma"/>
            <family val="2"/>
          </rPr>
          <t xml:space="preserve">
Food Safety: 
WHS: 
Customer Service: 
Relevant SWPs: </t>
        </r>
      </text>
    </comment>
    <comment ref="E111" authorId="0" shapeId="0" xr:uid="{00000000-0006-0000-0A00-0000BA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F111" authorId="1" shapeId="0" xr:uid="{00000000-0006-0000-0A00-0000BB000000}">
      <text>
        <r>
          <rPr>
            <sz val="9"/>
            <color indexed="81"/>
            <rFont val="Tahoma"/>
            <family val="2"/>
          </rPr>
          <t>SDM Option 3 - Lunch - Ln.Serv
Standard Instructions: Serve Lunch to wards, includes logging delivery on iPad as per SWP.</t>
        </r>
        <r>
          <rPr>
            <b/>
            <sz val="9"/>
            <color indexed="14"/>
            <rFont val="Tahoma"/>
            <family val="2"/>
          </rPr>
          <t xml:space="preserve">
Food Safety: 
WHS: 
Customer Service: 
Relevant SWPs: </t>
        </r>
        <r>
          <rPr>
            <b/>
            <sz val="9"/>
            <color indexed="12"/>
            <rFont val="Tahoma"/>
            <family val="2"/>
          </rPr>
          <t xml:space="preserve">
Additional Detail: Deliver Lunch to STRAS</t>
        </r>
        <r>
          <rPr>
            <b/>
            <sz val="9"/>
            <color indexed="10"/>
            <rFont val="Tahoma"/>
            <family val="2"/>
          </rPr>
          <t xml:space="preserve">
Safety:   _x000D_
_x000D_
_x000D_
_x000D_
_x000D_
</t>
        </r>
        <r>
          <rPr>
            <b/>
            <sz val="9"/>
            <color indexed="17"/>
            <rFont val="Tahoma"/>
            <family val="2"/>
          </rPr>
          <t xml:space="preserve">
Customer Service:  n = 19</t>
        </r>
      </text>
    </comment>
    <comment ref="M111" authorId="2" shapeId="0" xr:uid="{00000000-0006-0000-0A00-0000BC000000}">
      <text>
        <r>
          <rPr>
            <sz val="9"/>
            <color indexed="81"/>
            <rFont val="Tahoma"/>
            <family val="2"/>
          </rPr>
          <t>SDM Option 3 - Cleaning - Weekly Cleaning
Standard Instructions: Weekly cleaning tasks</t>
        </r>
        <r>
          <rPr>
            <b/>
            <sz val="9"/>
            <color indexed="14"/>
            <rFont val="Tahoma"/>
            <family val="2"/>
          </rPr>
          <t xml:space="preserve">
Food Safety: 
WHS: 
Customer Service: 
Relevant SWPs: </t>
        </r>
        <r>
          <rPr>
            <b/>
            <sz val="9"/>
            <color indexed="12"/>
            <rFont val="Tahoma"/>
            <family val="2"/>
          </rPr>
          <t xml:space="preserve">
Additional Detail: ON SATURDAY AND SUNDAY PLEASE SOAK HOT WATER CUPS THAT ARE MARKED AND NEED BLEACHING - THIS IS TO BE DONE WITH THE LUNCH TIME WASH UP.  CONTINUE WITH NORMAL CLEANING DUTIES FOR THE DAY</t>
        </r>
        <r>
          <rPr>
            <b/>
            <sz val="9"/>
            <color indexed="17"/>
            <rFont val="Tahoma"/>
            <family val="2"/>
          </rPr>
          <t xml:space="preserve">
Customer Service:  n =  n = </t>
        </r>
      </text>
    </comment>
    <comment ref="E112" authorId="1" shapeId="0" xr:uid="{00000000-0006-0000-0A00-0000BD000000}">
      <text>
        <r>
          <rPr>
            <sz val="9"/>
            <color indexed="81"/>
            <rFont val="Tahoma"/>
            <family val="2"/>
          </rPr>
          <t xml:space="preserve">SDM Option 3 - Lunch - Ln.Coll
Standard Instructions: Collect Lunch using collection trolley.  Ensure that recording intake data is done and includes PRE-WASH SEPARATION into collection trolley. </t>
        </r>
        <r>
          <rPr>
            <b/>
            <sz val="9"/>
            <color indexed="14"/>
            <rFont val="Tahoma"/>
            <family val="2"/>
          </rPr>
          <t xml:space="preserve">
Food Safety: 
WHS: 
Customer Service: 
Relevant SWPs: </t>
        </r>
        <r>
          <rPr>
            <b/>
            <sz val="9"/>
            <color indexed="12"/>
            <rFont val="Tahoma"/>
            <family val="2"/>
          </rPr>
          <t xml:space="preserve">
Additional Detail: Collect GF  </t>
        </r>
        <r>
          <rPr>
            <b/>
            <sz val="9"/>
            <color indexed="17"/>
            <rFont val="Tahoma"/>
            <family val="2"/>
          </rPr>
          <t xml:space="preserve">
Customer Service:  n = 30 n = </t>
        </r>
      </text>
    </comment>
    <comment ref="D113" authorId="4" shapeId="0" xr:uid="{00000000-0006-0000-0A00-0000BE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text>
    </comment>
    <comment ref="J113" authorId="1" shapeId="0" xr:uid="{00000000-0006-0000-0A00-0000BF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O113" authorId="1" shapeId="0" xr:uid="{00000000-0006-0000-0A00-0000C0000000}">
      <text>
        <r>
          <rPr>
            <sz val="9"/>
            <color indexed="81"/>
            <rFont val="Tahoma"/>
            <family val="2"/>
          </rPr>
          <t>SDM Option 3 - Cleaning - Cln.Eqp
Standard Instructions: Clean Equipment</t>
        </r>
        <r>
          <rPr>
            <b/>
            <sz val="9"/>
            <color indexed="14"/>
            <rFont val="Tahoma"/>
            <family val="2"/>
          </rPr>
          <t xml:space="preserve">
Food Safety: 
WHS: 
Customer Service: 
Relevant SWPs: </t>
        </r>
        <r>
          <rPr>
            <b/>
            <sz val="9"/>
            <color indexed="12"/>
            <rFont val="Tahoma"/>
            <family val="2"/>
          </rPr>
          <t xml:space="preserve">
Additional Detail:  Wash and sanitise equipment ready for next service.</t>
        </r>
        <r>
          <rPr>
            <b/>
            <sz val="9"/>
            <color indexed="10"/>
            <rFont val="Tahoma"/>
            <family val="2"/>
          </rPr>
          <t xml:space="preserve">
Safety:  _x000D_
_x000D_
</t>
        </r>
        <r>
          <rPr>
            <b/>
            <sz val="9"/>
            <color indexed="17"/>
            <rFont val="Tahoma"/>
            <family val="2"/>
          </rPr>
          <t xml:space="preserve">
Customer Service:   n = </t>
        </r>
      </text>
    </comment>
    <comment ref="D114" authorId="2" shapeId="0" xr:uid="{00000000-0006-0000-0A00-0000C1000000}">
      <text>
        <r>
          <rPr>
            <sz val="9"/>
            <color indexed="81"/>
            <rFont val="Tahoma"/>
            <family val="2"/>
          </rPr>
          <t xml:space="preserve">SDM Option 3 - Lunch - Ln.Coll
Standard Instructions: Collect Lunch using collection trolley.  Ensure that recording intake data is done and includes PRE-WASH SEPARATION into collection trolley. </t>
        </r>
        <r>
          <rPr>
            <b/>
            <sz val="9"/>
            <color indexed="14"/>
            <rFont val="Tahoma"/>
            <family val="2"/>
          </rPr>
          <t xml:space="preserve">
Food Safety: 
WHS: 
Customer Service: 
Relevant SWPs: </t>
        </r>
        <r>
          <rPr>
            <b/>
            <sz val="9"/>
            <color indexed="12"/>
            <rFont val="Tahoma"/>
            <family val="2"/>
          </rPr>
          <t xml:space="preserve">
Additional Detail: Collect Sub Acute and Lake View_x000D_
</t>
        </r>
        <r>
          <rPr>
            <b/>
            <sz val="9"/>
            <color indexed="10"/>
            <rFont val="Tahoma"/>
            <family val="2"/>
          </rPr>
          <t xml:space="preserve">
Safety: _x000D_
_x000D_
_x000D_
_x000D_
_x000D_
_x000D_
_x000D_
_x000D_
_x000D_
_x000D_
_x000D_
_x000D_
_x000D_
</t>
        </r>
        <r>
          <rPr>
            <b/>
            <sz val="9"/>
            <color indexed="17"/>
            <rFont val="Tahoma"/>
            <family val="2"/>
          </rPr>
          <t xml:space="preserve">
Customer Service:  n = 25 n = </t>
        </r>
      </text>
    </comment>
    <comment ref="F114" authorId="1" shapeId="0" xr:uid="{00000000-0006-0000-0A00-0000C2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J114" authorId="1" shapeId="0" xr:uid="{00000000-0006-0000-0A00-0000C3000000}">
      <text>
        <r>
          <rPr>
            <sz val="9"/>
            <color indexed="81"/>
            <rFont val="Tahoma"/>
            <family val="2"/>
          </rPr>
          <t xml:space="preserve">SDM Option 3 - Lunch - Ln.Coll
Standard Instructions: Collect Lunch using collection trolley.  Ensure that recording intake data is done and includes PRE-WASH SEPARATION into collection trolley. </t>
        </r>
        <r>
          <rPr>
            <b/>
            <sz val="9"/>
            <color indexed="14"/>
            <rFont val="Tahoma"/>
            <family val="2"/>
          </rPr>
          <t xml:space="preserve">
Food Safety: 
WHS: 
Customer Service: 
Relevant SWPs: </t>
        </r>
        <r>
          <rPr>
            <b/>
            <sz val="9"/>
            <color indexed="12"/>
            <rFont val="Tahoma"/>
            <family val="2"/>
          </rPr>
          <t xml:space="preserve">
Additional Detail: Collect SB, NB and CCU</t>
        </r>
        <r>
          <rPr>
            <b/>
            <sz val="9"/>
            <color indexed="17"/>
            <rFont val="Tahoma"/>
            <family val="2"/>
          </rPr>
          <t xml:space="preserve">
Customer Service:  n = 32 n = </t>
        </r>
      </text>
    </comment>
    <comment ref="F115" authorId="3" shapeId="0" xr:uid="{00000000-0006-0000-0A00-0000C4000000}">
      <text>
        <r>
          <rPr>
            <sz val="9"/>
            <color indexed="81"/>
            <rFont val="Tahoma"/>
            <family val="2"/>
          </rPr>
          <t xml:space="preserve">SDM Option 3 - Dinner - Dn&amp;Br.Orders
Standard Instructions: </t>
        </r>
        <r>
          <rPr>
            <b/>
            <sz val="9"/>
            <color indexed="14"/>
            <rFont val="Tahoma"/>
            <family val="2"/>
          </rPr>
          <t xml:space="preserve">
Food Safety: 
WHS: 
Customer Service: 
Relevant SWPs: </t>
        </r>
        <r>
          <rPr>
            <b/>
            <sz val="9"/>
            <color indexed="12"/>
            <rFont val="Tahoma"/>
            <family val="2"/>
          </rPr>
          <t xml:space="preserve">
Additional Detail: Take Dinner and next days breakfast orders for NB, CCU and SB</t>
        </r>
        <r>
          <rPr>
            <b/>
            <sz val="9"/>
            <color indexed="17"/>
            <rFont val="Tahoma"/>
            <family val="2"/>
          </rPr>
          <t xml:space="preserve">
Customer Service: 28 n = 28 </t>
        </r>
      </text>
    </comment>
    <comment ref="M115" authorId="3" shapeId="0" xr:uid="{00000000-0006-0000-0A00-0000C5000000}">
      <text>
        <r>
          <rPr>
            <sz val="9"/>
            <color indexed="81"/>
            <rFont val="Tahoma"/>
            <family val="2"/>
          </rPr>
          <t>SDM Option 3 - Cleaning - Swp.Mop Clrms
Standard Instructions: Sweep and Mop cool room(s) as per SWP</t>
        </r>
        <r>
          <rPr>
            <b/>
            <sz val="9"/>
            <color indexed="14"/>
            <rFont val="Tahoma"/>
            <family val="2"/>
          </rPr>
          <t xml:space="preserve">
Food Safety: 
WHS: 
Customer Service: 
Relevant SWPs: </t>
        </r>
        <r>
          <rPr>
            <b/>
            <sz val="9"/>
            <color indexed="12"/>
            <rFont val="Tahoma"/>
            <family val="2"/>
          </rPr>
          <t xml:space="preserve">
Additional Detail: ON SATURDAY AND SUNDAY PLEASE SOAK HOT WATER CUPS THAT ARE MARKED AND NEED BLEACHING - THIS IS TO BE DONE WITH THE LUNCH TIME WASH UP.  CONTINUE WITH NORMAL CLEANING DUTIES FOR THE DAY</t>
        </r>
        <r>
          <rPr>
            <b/>
            <sz val="9"/>
            <color indexed="17"/>
            <rFont val="Tahoma"/>
            <family val="2"/>
          </rPr>
          <t xml:space="preserve">
Customer Service:  n =  n =  </t>
        </r>
      </text>
    </comment>
    <comment ref="O115" authorId="1" shapeId="0" xr:uid="{00000000-0006-0000-0A00-0000C6000000}">
      <text>
        <r>
          <rPr>
            <sz val="9"/>
            <color indexed="81"/>
            <rFont val="Tahoma"/>
            <family val="2"/>
          </rPr>
          <t xml:space="preserve">SDM Option 3 - Lunch+Dinner - Gen.SS.Prep
Standard Instructions: Salads and Sandwiches - Produce to PARR levels (i.e. before final tallies are available).  The volumes to be produced are from the </t>
        </r>
        <r>
          <rPr>
            <b/>
            <sz val="9"/>
            <color indexed="14"/>
            <rFont val="Tahoma"/>
            <family val="2"/>
          </rPr>
          <t xml:space="preserve">
Food Safety: 
WHS: 
Customer Service: 
Relevant SWPs: </t>
        </r>
        <r>
          <rPr>
            <b/>
            <sz val="9"/>
            <color indexed="12"/>
            <rFont val="Tahoma"/>
            <family val="2"/>
          </rPr>
          <t xml:space="preserve">
Additional Detail: Prepare sandwiches for dinner</t>
        </r>
        <r>
          <rPr>
            <b/>
            <sz val="9"/>
            <color indexed="10"/>
            <rFont val="Tahoma"/>
            <family val="2"/>
          </rPr>
          <t xml:space="preserve">
Safety:  _x000D_
 _x000D_
 _x000D_
 _x000D_
_x000D_
_x000D_
_x000D_
_x000D_
_x000D_
</t>
        </r>
        <r>
          <rPr>
            <b/>
            <sz val="9"/>
            <color indexed="17"/>
            <rFont val="Tahoma"/>
            <family val="2"/>
          </rPr>
          <t xml:space="preserve">
Customer Service:  n = </t>
        </r>
      </text>
    </comment>
    <comment ref="M116" authorId="0" shapeId="0" xr:uid="{00000000-0006-0000-0A00-0000C7000000}">
      <text>
        <r>
          <rPr>
            <sz val="9"/>
            <color indexed="81"/>
            <rFont val="Tahoma"/>
            <family val="2"/>
          </rPr>
          <t xml:space="preserve">SDM Option 3 - Cleaning - Cln.Dispensers
Standard Instructions: Clean handbasins, hand towel dispensers, soap dispensers </t>
        </r>
        <r>
          <rPr>
            <b/>
            <sz val="9"/>
            <color indexed="14"/>
            <rFont val="Tahoma"/>
            <family val="2"/>
          </rPr>
          <t xml:space="preserve">
Food Safety: 
WHS: 
Customer Service: 
Relevant SWPs: </t>
        </r>
        <r>
          <rPr>
            <b/>
            <sz val="9"/>
            <color indexed="12"/>
            <rFont val="Tahoma"/>
            <family val="2"/>
          </rPr>
          <t xml:space="preserve">
Additional Detail: Clean dispensers/refill and clean all hand basins </t>
        </r>
        <r>
          <rPr>
            <b/>
            <sz val="9"/>
            <color indexed="10"/>
            <rFont val="Tahoma"/>
            <family val="2"/>
          </rPr>
          <t xml:space="preserve">
Safety:  </t>
        </r>
        <r>
          <rPr>
            <b/>
            <sz val="9"/>
            <color indexed="17"/>
            <rFont val="Tahoma"/>
            <family val="2"/>
          </rPr>
          <t xml:space="preserve">
Customer Service:  </t>
        </r>
      </text>
    </comment>
    <comment ref="M117" authorId="1" shapeId="0" xr:uid="{00000000-0006-0000-0A00-0000C8000000}">
      <text>
        <r>
          <rPr>
            <sz val="9"/>
            <color indexed="81"/>
            <rFont val="Tahoma"/>
            <family val="2"/>
          </rPr>
          <t>SDM Option 3 - Cleaning - Cln.Rethrm.Crts
Standard Instructions: Daily deep clean of all food service insert carts</t>
        </r>
        <r>
          <rPr>
            <b/>
            <sz val="9"/>
            <color indexed="14"/>
            <rFont val="Tahoma"/>
            <family val="2"/>
          </rPr>
          <t xml:space="preserve">
Food Safety: 
WHS: 
Customer Service: 
Relevant SWPs: </t>
        </r>
        <r>
          <rPr>
            <b/>
            <sz val="9"/>
            <color indexed="17"/>
            <rFont val="Tahoma"/>
            <family val="2"/>
          </rPr>
          <t xml:space="preserve">
Customer Service:  n = </t>
        </r>
      </text>
    </comment>
    <comment ref="P117" authorId="0" shapeId="0" xr:uid="{00000000-0006-0000-0A00-0000C9000000}">
      <text>
        <r>
          <rPr>
            <sz val="9"/>
            <color indexed="81"/>
            <rFont val="Tahoma"/>
            <family val="2"/>
          </rPr>
          <t>SDM Option 3 - Break - Tea.Brk
Standard Instructions: Tea Break</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D119" authorId="1" shapeId="0" xr:uid="{00000000-0006-0000-0A00-0000CA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E119" authorId="0" shapeId="0" xr:uid="{00000000-0006-0000-0A00-0000CB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D120" authorId="2" shapeId="0" xr:uid="{00000000-0006-0000-0A00-0000CC000000}">
      <text>
        <r>
          <rPr>
            <sz val="9"/>
            <color indexed="81"/>
            <rFont val="Tahoma"/>
            <family val="2"/>
          </rPr>
          <t>SDM Option 3 - Dinner - Dn&amp;Br.Orders
Standard Instructions: Take Dinner &amp; Breakfast orders together</t>
        </r>
        <r>
          <rPr>
            <b/>
            <sz val="9"/>
            <color indexed="14"/>
            <rFont val="Tahoma"/>
            <family val="2"/>
          </rPr>
          <t xml:space="preserve">
Food Safety: 
WHS: 
Customer Service: 
Relevant SWPs: </t>
        </r>
        <r>
          <rPr>
            <b/>
            <sz val="9"/>
            <color indexed="12"/>
            <rFont val="Tahoma"/>
            <family val="2"/>
          </rPr>
          <t xml:space="preserve">
Additional Detail: Take dinner and next days breakfast orders for Sub Acute, STRAS </t>
        </r>
        <r>
          <rPr>
            <b/>
            <sz val="9"/>
            <color indexed="17"/>
            <rFont val="Tahoma"/>
            <family val="2"/>
          </rPr>
          <t xml:space="preserve">
Customer Service:  n = 36 n = </t>
        </r>
      </text>
    </comment>
    <comment ref="E120" authorId="1" shapeId="0" xr:uid="{00000000-0006-0000-0A00-0000CD000000}">
      <text>
        <r>
          <rPr>
            <sz val="9"/>
            <color indexed="81"/>
            <rFont val="Tahoma"/>
            <family val="2"/>
          </rPr>
          <t>SDM Option 3 - Dinner - Dn&amp;Br.Orders
Standard Instructions: Take Dinner &amp; Breakfast orders together</t>
        </r>
        <r>
          <rPr>
            <b/>
            <sz val="9"/>
            <color indexed="14"/>
            <rFont val="Tahoma"/>
            <family val="2"/>
          </rPr>
          <t xml:space="preserve">
Food Safety: 
WHS: 
Customer Service: 
Relevant SWPs: </t>
        </r>
        <r>
          <rPr>
            <b/>
            <sz val="9"/>
            <color indexed="12"/>
            <rFont val="Tahoma"/>
            <family val="2"/>
          </rPr>
          <t xml:space="preserve">
Additional Detail: GF</t>
        </r>
        <r>
          <rPr>
            <b/>
            <sz val="9"/>
            <color indexed="17"/>
            <rFont val="Tahoma"/>
            <family val="2"/>
          </rPr>
          <t xml:space="preserve">
Customer Service:   n = </t>
        </r>
      </text>
    </comment>
    <comment ref="M120" authorId="3" shapeId="0" xr:uid="{00000000-0006-0000-0A00-0000CE000000}">
      <text>
        <r>
          <rPr>
            <sz val="9"/>
            <color indexed="81"/>
            <rFont val="Tahoma"/>
            <family val="2"/>
          </rPr>
          <t xml:space="preserve">SDM Option 3 - Lunch - Ln.Coll
Standard Instructions: Collect Lunch using collection trolley.  Ensure that recording intake data is done and includes PRE-WASH SEPARATION into collection trolley. </t>
        </r>
        <r>
          <rPr>
            <b/>
            <sz val="9"/>
            <color indexed="14"/>
            <rFont val="Tahoma"/>
            <family val="2"/>
          </rPr>
          <t xml:space="preserve">
Food Safety: 
WHS: 
Customer Service: 
Relevant SWPs: </t>
        </r>
      </text>
    </comment>
    <comment ref="O120" authorId="0" shapeId="0" xr:uid="{00000000-0006-0000-0A00-0000CF000000}">
      <text>
        <r>
          <rPr>
            <sz val="9"/>
            <color indexed="81"/>
            <rFont val="Tahoma"/>
            <family val="2"/>
          </rPr>
          <t>SDM Option 3 - Break - Main.Brk
Standard Instructions: Main Meal Break</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S120" authorId="1" shapeId="0" xr:uid="{00000000-0006-0000-0A00-0000D0000000}">
      <text>
        <r>
          <rPr>
            <sz val="9"/>
            <color indexed="81"/>
            <rFont val="Tahoma"/>
            <family val="2"/>
          </rPr>
          <t>SDM Option 3 - Break - Main.Brk
Standard Instructions: Main Meal Break</t>
        </r>
        <r>
          <rPr>
            <b/>
            <sz val="9"/>
            <color indexed="14"/>
            <rFont val="Tahoma"/>
            <family val="2"/>
          </rPr>
          <t xml:space="preserve">
Food Safety: 
WHS: 
Customer Service: 
Relevant SWPs: </t>
        </r>
      </text>
    </comment>
    <comment ref="J121" authorId="1" shapeId="0" xr:uid="{00000000-0006-0000-0A00-0000D1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P121" authorId="2" shapeId="0" xr:uid="{00000000-0006-0000-0A00-0000D2000000}">
      <text>
        <r>
          <rPr>
            <sz val="9"/>
            <color indexed="81"/>
            <rFont val="Tahoma"/>
            <family val="2"/>
          </rPr>
          <t>SDM Option 3 - CBORD - CB.Prnt.Pt.List
Standard Instructions: Print Patient Lists for your Team</t>
        </r>
        <r>
          <rPr>
            <b/>
            <sz val="9"/>
            <color indexed="14"/>
            <rFont val="Tahoma"/>
            <family val="2"/>
          </rPr>
          <t xml:space="preserve">
Food Safety: 
WHS: 
Customer Service: 
Relevant SWPs: </t>
        </r>
        <r>
          <rPr>
            <b/>
            <sz val="9"/>
            <color indexed="12"/>
            <rFont val="Tahoma"/>
            <family val="2"/>
          </rPr>
          <t xml:space="preserve">
Additional Detail: Enter any CD Protocol diets and print list</t>
        </r>
        <r>
          <rPr>
            <b/>
            <sz val="9"/>
            <color indexed="17"/>
            <rFont val="Tahoma"/>
            <family val="2"/>
          </rPr>
          <t xml:space="preserve">
Customer Service:  n = </t>
        </r>
      </text>
    </comment>
    <comment ref="J122" authorId="1" shapeId="0" xr:uid="{00000000-0006-0000-0A00-0000D3000000}">
      <text>
        <r>
          <rPr>
            <sz val="9"/>
            <color indexed="81"/>
            <rFont val="Tahoma"/>
            <family val="2"/>
          </rPr>
          <t>SDM Option 3 - Mid Meals - MM.PM.Serv
Standard Instructions: Serve Afternoon Mid Meals to wards</t>
        </r>
        <r>
          <rPr>
            <b/>
            <sz val="9"/>
            <color indexed="14"/>
            <rFont val="Tahoma"/>
            <family val="2"/>
          </rPr>
          <t xml:space="preserve">
Food Safety: 
WHS: 
Customer Service: 
Relevant SWPs: </t>
        </r>
        <r>
          <rPr>
            <b/>
            <sz val="9"/>
            <color indexed="12"/>
            <rFont val="Tahoma"/>
            <family val="2"/>
          </rPr>
          <t xml:space="preserve">
Additional Detail: Serve Mid Meals to SB, NB CCU and GF</t>
        </r>
        <r>
          <rPr>
            <b/>
            <sz val="9"/>
            <color indexed="10"/>
            <rFont val="Tahoma"/>
            <family val="2"/>
          </rPr>
          <t xml:space="preserve">
Safety:  _x000D_
_x000D_
_x000D_
_x000D_
_x000D_
_x000D_
_x000D_
_x000D_
_x000D_
</t>
        </r>
        <r>
          <rPr>
            <b/>
            <sz val="9"/>
            <color indexed="17"/>
            <rFont val="Tahoma"/>
            <family val="2"/>
          </rPr>
          <t xml:space="preserve">
Customer Service:   n = 61 n = </t>
        </r>
      </text>
    </comment>
    <comment ref="M122" authorId="1" shapeId="0" xr:uid="{00000000-0006-0000-0A00-0000D4000000}">
      <text>
        <r>
          <rPr>
            <sz val="9"/>
            <color indexed="81"/>
            <rFont val="Tahoma"/>
            <family val="2"/>
          </rPr>
          <t>SDM Option 3 - Cleaning - Swp.Frzr.Flr
Standard Instructions: Sweep freezer floor as per SWP</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P122" authorId="1" shapeId="0" xr:uid="{00000000-0006-0000-0A00-0000D5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M123" authorId="3" shapeId="0" xr:uid="{00000000-0006-0000-0A00-0000D6000000}">
      <text>
        <r>
          <rPr>
            <sz val="9"/>
            <color indexed="81"/>
            <rFont val="Tahoma"/>
            <family val="2"/>
          </rPr>
          <t xml:space="preserve">SDM Option 3 - Lunch - Ln.Coll
Standard Instructions: Collect Lunch using collection trolley.  Ensure that recording intake data is done and includes PRE-WASH SEPARATION into collection trolley. </t>
        </r>
        <r>
          <rPr>
            <b/>
            <sz val="9"/>
            <color indexed="14"/>
            <rFont val="Tahoma"/>
            <family val="2"/>
          </rPr>
          <t xml:space="preserve">
Food Safety: 
WHS: 
Customer Service: 
Relevant SWPs: </t>
        </r>
      </text>
    </comment>
    <comment ref="P123" authorId="1" shapeId="0" xr:uid="{00000000-0006-0000-0A00-0000D7000000}">
      <text>
        <r>
          <rPr>
            <sz val="9"/>
            <color indexed="81"/>
            <rFont val="Tahoma"/>
            <family val="2"/>
          </rPr>
          <t xml:space="preserve">SDM Option 3 - Dinner - Dn.Orders
Standard Instructions: Take Dinner orders for specified ward </t>
        </r>
        <r>
          <rPr>
            <b/>
            <sz val="9"/>
            <color indexed="14"/>
            <rFont val="Tahoma"/>
            <family val="2"/>
          </rPr>
          <t xml:space="preserve">
Food Safety: 
WHS: 
Customer Service: 
Relevant SWPs: </t>
        </r>
        <r>
          <rPr>
            <b/>
            <sz val="9"/>
            <color indexed="12"/>
            <rFont val="Tahoma"/>
            <family val="2"/>
          </rPr>
          <t xml:space="preserve">
Additional Detail: Take Dinner orders for LV and all CD Protocol diets</t>
        </r>
        <r>
          <rPr>
            <b/>
            <sz val="9"/>
            <color indexed="17"/>
            <rFont val="Tahoma"/>
            <family val="2"/>
          </rPr>
          <t xml:space="preserve">
Customer Service:  n =  n = </t>
        </r>
      </text>
    </comment>
    <comment ref="M124" authorId="1" shapeId="0" xr:uid="{00000000-0006-0000-0A00-0000D8000000}">
      <text>
        <r>
          <rPr>
            <sz val="9"/>
            <color indexed="81"/>
            <rFont val="Tahoma"/>
            <family val="2"/>
          </rPr>
          <t xml:space="preserve">SDM Option 3 - Lunch - Ln.Coll
Standard Instructions: Collect Lunch using collection trolley.  Ensure that recording intake data is done and includes PRE-WASH SEPARATION into collection trolley. </t>
        </r>
        <r>
          <rPr>
            <b/>
            <sz val="9"/>
            <color indexed="14"/>
            <rFont val="Tahoma"/>
            <family val="2"/>
          </rPr>
          <t xml:space="preserve">
Food Safety: 
WHS: 
Customer Service: 
Relevant SWPs: </t>
        </r>
        <r>
          <rPr>
            <b/>
            <sz val="9"/>
            <color indexed="12"/>
            <rFont val="Tahoma"/>
            <family val="2"/>
          </rPr>
          <t xml:space="preserve">
Additional Detail: Collect STRAS </t>
        </r>
        <r>
          <rPr>
            <b/>
            <sz val="9"/>
            <color indexed="17"/>
            <rFont val="Tahoma"/>
            <family val="2"/>
          </rPr>
          <t xml:space="preserve">
Customer Service: 20 n = </t>
        </r>
      </text>
    </comment>
    <comment ref="O126" authorId="1" shapeId="0" xr:uid="{00000000-0006-0000-0A00-0000D9000000}">
      <text>
        <r>
          <rPr>
            <sz val="9"/>
            <color indexed="81"/>
            <rFont val="Tahoma"/>
            <family val="2"/>
          </rPr>
          <t>SDM Option 3 - Dinner - Dn.Gn.Prep
Standard Instructions: Prepare  items for Dinner meal service to par levels  - Before final tally is available</t>
        </r>
        <r>
          <rPr>
            <b/>
            <sz val="9"/>
            <color indexed="14"/>
            <rFont val="Tahoma"/>
            <family val="2"/>
          </rPr>
          <t xml:space="preserve">
Food Safety: 
WHS: 
Customer Service: 
Relevant SWPs: </t>
        </r>
        <r>
          <rPr>
            <b/>
            <sz val="9"/>
            <color indexed="12"/>
            <rFont val="Tahoma"/>
            <family val="2"/>
          </rPr>
          <t xml:space="preserve">
Additional Detail: Prepare items for dinner in pizza fridge</t>
        </r>
        <r>
          <rPr>
            <b/>
            <sz val="9"/>
            <color indexed="17"/>
            <rFont val="Tahoma"/>
            <family val="2"/>
          </rPr>
          <t xml:space="preserve">
Customer Service:  n = </t>
        </r>
      </text>
    </comment>
    <comment ref="S126" authorId="1" shapeId="0" xr:uid="{00000000-0006-0000-0A00-0000DA000000}">
      <text>
        <r>
          <rPr>
            <sz val="9"/>
            <color indexed="81"/>
            <rFont val="Tahoma"/>
            <family val="2"/>
          </rPr>
          <t>SDM Option 3 - Custom Services - Mng.Duties
Standard Instructions: Managers Daily tasks which also includes the ordering of stock items required</t>
        </r>
        <r>
          <rPr>
            <b/>
            <sz val="9"/>
            <color indexed="14"/>
            <rFont val="Tahoma"/>
            <family val="2"/>
          </rPr>
          <t xml:space="preserve">
Food Safety: 
WHS: 
Customer Service: 
Relevant SWPs: </t>
        </r>
        <r>
          <rPr>
            <b/>
            <sz val="9"/>
            <color indexed="17"/>
            <rFont val="Tahoma"/>
            <family val="2"/>
          </rPr>
          <t xml:space="preserve">
Customer Service:  n = </t>
        </r>
      </text>
    </comment>
    <comment ref="F127" authorId="1" shapeId="0" xr:uid="{00000000-0006-0000-0A00-0000DB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P127" authorId="1" shapeId="0" xr:uid="{00000000-0006-0000-0A00-0000DC000000}">
      <text>
        <r>
          <rPr>
            <sz val="9"/>
            <color indexed="81"/>
            <rFont val="Tahoma"/>
            <family val="2"/>
          </rPr>
          <t>SDM Option 3 - Dinner - Dn&amp;Br.Orders
Standard Instructions: Take Dinner &amp; Breakfast orders together</t>
        </r>
        <r>
          <rPr>
            <b/>
            <sz val="9"/>
            <color indexed="14"/>
            <rFont val="Tahoma"/>
            <family val="2"/>
          </rPr>
          <t xml:space="preserve">
Food Safety: 
WHS: 
Customer Service: 
Relevant SWPs: </t>
        </r>
        <r>
          <rPr>
            <b/>
            <sz val="9"/>
            <color indexed="12"/>
            <rFont val="Tahoma"/>
            <family val="2"/>
          </rPr>
          <t xml:space="preserve">
Additional Detail: Take Dinner and next days breakfast orders for all CD Protocol Diets</t>
        </r>
        <r>
          <rPr>
            <b/>
            <sz val="9"/>
            <color indexed="17"/>
            <rFont val="Tahoma"/>
            <family val="2"/>
          </rPr>
          <t xml:space="preserve">
Customer Service:  n =  n =  n = </t>
        </r>
      </text>
    </comment>
    <comment ref="F128" authorId="2" shapeId="0" xr:uid="{00000000-0006-0000-0A00-0000DD000000}">
      <text>
        <r>
          <rPr>
            <sz val="9"/>
            <color indexed="81"/>
            <rFont val="Tahoma"/>
            <family val="2"/>
          </rPr>
          <t>SDM Option 3 - Mid Meals - MM.PM.Serv
Standard Instructions: Serve Afternoon Mid Meals to wards</t>
        </r>
        <r>
          <rPr>
            <b/>
            <sz val="9"/>
            <color indexed="14"/>
            <rFont val="Tahoma"/>
            <family val="2"/>
          </rPr>
          <t xml:space="preserve">
Food Safety: 
WHS: 
Customer Service: 
Relevant SWPs: </t>
        </r>
        <r>
          <rPr>
            <b/>
            <sz val="9"/>
            <color indexed="12"/>
            <rFont val="Tahoma"/>
            <family val="2"/>
          </rPr>
          <t xml:space="preserve">
Additional Detail: Serve Mid Meals to Sub Acute and STRAS</t>
        </r>
        <r>
          <rPr>
            <b/>
            <sz val="9"/>
            <color indexed="10"/>
            <rFont val="Tahoma"/>
            <family val="2"/>
          </rPr>
          <t xml:space="preserve">
Safety:  _x000D_
_x000D_
_x000D_
_x000D_
_x000D_
_x000D_
_x000D_
_x000D_
_x000D_
_x000D_
_x000D_
_x000D_
_x000D_
</t>
        </r>
        <r>
          <rPr>
            <b/>
            <sz val="9"/>
            <color indexed="17"/>
            <rFont val="Tahoma"/>
            <family val="2"/>
          </rPr>
          <t xml:space="preserve">
Customer Service:  n = 36 n = </t>
        </r>
      </text>
    </comment>
    <comment ref="O128" authorId="1" shapeId="0" xr:uid="{00000000-0006-0000-0A00-0000DE000000}">
      <text>
        <r>
          <rPr>
            <sz val="9"/>
            <color indexed="81"/>
            <rFont val="Tahoma"/>
            <family val="2"/>
          </rPr>
          <t>SDM Option 3 - Dinner - Dn.Cst.Ml.Ass
Standard Instructions: Assemble any customised hot meals at the assembly fridge as well as any special meals / sandwiches required for the dinner service</t>
        </r>
        <r>
          <rPr>
            <b/>
            <sz val="9"/>
            <color indexed="14"/>
            <rFont val="Tahoma"/>
            <family val="2"/>
          </rPr>
          <t xml:space="preserve">
Food Safety: 
WHS: 
Customer Service: 
Relevant SWPs: </t>
        </r>
        <r>
          <rPr>
            <b/>
            <sz val="9"/>
            <color indexed="12"/>
            <rFont val="Tahoma"/>
            <family val="2"/>
          </rPr>
          <t xml:space="preserve">
Additional Detail: Tray tickets start printing: Prepare custom meals for Dinner. Defrost pureed meals as required and prepare any non par sandwiches</t>
        </r>
        <r>
          <rPr>
            <b/>
            <sz val="9"/>
            <color indexed="10"/>
            <rFont val="Tahoma"/>
            <family val="2"/>
          </rPr>
          <t xml:space="preserve">
Safety:  _x000D_
 _x000D_
_x000D_
_x000D_
_x000D_
_x000D_
_x000D_
</t>
        </r>
        <r>
          <rPr>
            <b/>
            <sz val="9"/>
            <color indexed="17"/>
            <rFont val="Tahoma"/>
            <family val="2"/>
          </rPr>
          <t xml:space="preserve">
Customer Service:  n =  n =  n = </t>
        </r>
      </text>
    </comment>
    <comment ref="M129" authorId="1" shapeId="0" xr:uid="{00000000-0006-0000-0A00-0000DF000000}">
      <text>
        <r>
          <rPr>
            <sz val="9"/>
            <color indexed="81"/>
            <rFont val="Tahoma"/>
            <family val="2"/>
          </rPr>
          <t>SDM Option 3 - Lunch - Ln.Wsh
Standard Instructions: Lunch wash as per SWP. Ensure washed items are returned to assembly room and stored as per plan.</t>
        </r>
        <r>
          <rPr>
            <b/>
            <sz val="9"/>
            <color indexed="14"/>
            <rFont val="Tahoma"/>
            <family val="2"/>
          </rPr>
          <t xml:space="preserve">
Food Safety: 
WHS: 
Customer Service: 
Relevant SWPs: </t>
        </r>
        <r>
          <rPr>
            <b/>
            <sz val="9"/>
            <color indexed="12"/>
            <rFont val="Tahoma"/>
            <family val="2"/>
          </rPr>
          <t xml:space="preserve">
Additional Detail: wash and pack away all collection trolleys, equipment and any food Preperation area equipment.</t>
        </r>
        <r>
          <rPr>
            <b/>
            <sz val="9"/>
            <color indexed="10"/>
            <rFont val="Tahoma"/>
            <family val="2"/>
          </rPr>
          <t xml:space="preserve">
Safety:  _x000D_
 _x000D_
_x000D_
 _x000D_
_x000D_
 _x000D_
_x000D_
 _x000D_
_x000D_
_x000D_
_x000D_
_x000D_
</t>
        </r>
        <r>
          <rPr>
            <b/>
            <sz val="9"/>
            <color indexed="17"/>
            <rFont val="Tahoma"/>
            <family val="2"/>
          </rPr>
          <t xml:space="preserve">
Customer Service:  n = 102 n = </t>
        </r>
      </text>
    </comment>
    <comment ref="J133" authorId="1" shapeId="0" xr:uid="{00000000-0006-0000-0A00-0000E0000000}">
      <text>
        <r>
          <rPr>
            <sz val="9"/>
            <color indexed="81"/>
            <rFont val="Tahoma"/>
            <family val="2"/>
          </rPr>
          <t xml:space="preserve">SDM Option 3 - Cleaning - MM.Cln.Restock
Standard Instructions: Cleaning, sanitising Mid Meal trolley and replenishing required items. </t>
        </r>
        <r>
          <rPr>
            <b/>
            <sz val="9"/>
            <color indexed="14"/>
            <rFont val="Tahoma"/>
            <family val="2"/>
          </rPr>
          <t xml:space="preserve">
Food Safety:  
WHS:  
Customer Service:  
Relevant SWPs:  </t>
        </r>
        <r>
          <rPr>
            <b/>
            <sz val="9"/>
            <color indexed="12"/>
            <rFont val="Tahoma"/>
            <family val="2"/>
          </rPr>
          <t xml:space="preserve">
Additional Detail: Clean, sanitise and restock the Mid Meal trolley. </t>
        </r>
        <r>
          <rPr>
            <b/>
            <sz val="9"/>
            <color indexed="10"/>
            <rFont val="Tahoma"/>
            <family val="2"/>
          </rPr>
          <t xml:space="preserve">
Safety:  _x000D_
_x000D_
 _x000D_
</t>
        </r>
        <r>
          <rPr>
            <b/>
            <sz val="9"/>
            <color indexed="17"/>
            <rFont val="Tahoma"/>
            <family val="2"/>
          </rPr>
          <t xml:space="preserve">
Customer Service:   </t>
        </r>
      </text>
    </comment>
    <comment ref="F135" authorId="1" shapeId="0" xr:uid="{00000000-0006-0000-0A00-0000E1000000}">
      <text>
        <r>
          <rPr>
            <sz val="9"/>
            <color indexed="81"/>
            <rFont val="Tahoma"/>
            <family val="2"/>
          </rPr>
          <t xml:space="preserve">SDM Option 3 - Cleaning - MM.Cln.Restock
Standard Instructions: Cleaning, sanitising Mid Meal trolley and replenishing required items. </t>
        </r>
        <r>
          <rPr>
            <b/>
            <sz val="9"/>
            <color indexed="14"/>
            <rFont val="Tahoma"/>
            <family val="2"/>
          </rPr>
          <t xml:space="preserve">
Food Safety:  
WHS:  
Customer Service:  
Relevant SWPs:  </t>
        </r>
        <r>
          <rPr>
            <b/>
            <sz val="9"/>
            <color indexed="12"/>
            <rFont val="Tahoma"/>
            <family val="2"/>
          </rPr>
          <t xml:space="preserve">
Additional Detail: Clean, sanitise and restock the Mid Meal trolley. </t>
        </r>
        <r>
          <rPr>
            <b/>
            <sz val="9"/>
            <color indexed="10"/>
            <rFont val="Tahoma"/>
            <family val="2"/>
          </rPr>
          <t xml:space="preserve">
Safety:  _x000D_
_x000D_
 _x000D_
</t>
        </r>
        <r>
          <rPr>
            <b/>
            <sz val="9"/>
            <color indexed="17"/>
            <rFont val="Tahoma"/>
            <family val="2"/>
          </rPr>
          <t xml:space="preserve">
Customer Service:   </t>
        </r>
      </text>
    </comment>
    <comment ref="F136" authorId="1" shapeId="0" xr:uid="{00000000-0006-0000-0A00-0000E2000000}">
      <text>
        <r>
          <rPr>
            <sz val="9"/>
            <color indexed="81"/>
            <rFont val="Tahoma"/>
            <family val="2"/>
          </rPr>
          <t xml:space="preserve">SDM Option 3 - Cleaning - MM.Cln.Restock
Standard Instructions: Cleaning, sanitising Mid Meal trolley and replenishing required items. </t>
        </r>
        <r>
          <rPr>
            <b/>
            <sz val="9"/>
            <color indexed="14"/>
            <rFont val="Tahoma"/>
            <family val="2"/>
          </rPr>
          <t xml:space="preserve">
Food Safety:  
WHS:  
Customer Service:  
Relevant SWPs:  </t>
        </r>
        <r>
          <rPr>
            <b/>
            <sz val="9"/>
            <color indexed="12"/>
            <rFont val="Tahoma"/>
            <family val="2"/>
          </rPr>
          <t xml:space="preserve">
Additional Detail: Clean, sanitise and restock the Mid Meal trolley. </t>
        </r>
        <r>
          <rPr>
            <b/>
            <sz val="9"/>
            <color indexed="10"/>
            <rFont val="Tahoma"/>
            <family val="2"/>
          </rPr>
          <t xml:space="preserve">
Safety:  _x000D_
_x000D_
 _x000D_
</t>
        </r>
        <r>
          <rPr>
            <b/>
            <sz val="9"/>
            <color indexed="17"/>
            <rFont val="Tahoma"/>
            <family val="2"/>
          </rPr>
          <t xml:space="preserve">
Customer Service:   </t>
        </r>
      </text>
    </comment>
    <comment ref="F137" authorId="1" shapeId="0" xr:uid="{00000000-0006-0000-0A00-0000E3000000}">
      <text>
        <r>
          <rPr>
            <sz val="9"/>
            <color indexed="81"/>
            <rFont val="Tahoma"/>
            <family val="2"/>
          </rPr>
          <t>SDM Option 3 - Break - Main.Brk
Standard Instructions: Main Meal Break</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_x000D_
 </t>
        </r>
        <r>
          <rPr>
            <b/>
            <sz val="9"/>
            <color indexed="17"/>
            <rFont val="Tahoma"/>
            <family val="2"/>
          </rPr>
          <t xml:space="preserve">
Customer Service:   </t>
        </r>
      </text>
    </comment>
    <comment ref="P138" authorId="0" shapeId="0" xr:uid="{00000000-0006-0000-0A00-0000E4000000}">
      <text>
        <r>
          <rPr>
            <sz val="9"/>
            <color indexed="81"/>
            <rFont val="Tahoma"/>
            <family val="2"/>
          </rPr>
          <t xml:space="preserve">SDM Option 3 - CBORD - CB.Prd.Tal.Prnt
Standard Instructions: Print Tally report.                                            </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M139" authorId="1" shapeId="0" xr:uid="{00000000-0006-0000-0A00-0000E5000000}">
      <text>
        <r>
          <rPr>
            <sz val="9"/>
            <color indexed="81"/>
            <rFont val="Tahoma"/>
            <family val="2"/>
          </rPr>
          <t>SDM Option 3 - Cleaning - Cln.Eqp
Standard Instructions: Clean Equipment</t>
        </r>
        <r>
          <rPr>
            <b/>
            <sz val="9"/>
            <color indexed="14"/>
            <rFont val="Tahoma"/>
            <family val="2"/>
          </rPr>
          <t xml:space="preserve">
Food Safety: 
WHS: 
Customer Service: 
Relevant SWPs: </t>
        </r>
        <r>
          <rPr>
            <b/>
            <sz val="9"/>
            <color indexed="17"/>
            <rFont val="Tahoma"/>
            <family val="2"/>
          </rPr>
          <t xml:space="preserve">
Customer Service:  n = </t>
        </r>
      </text>
    </comment>
    <comment ref="P139" authorId="1" shapeId="0" xr:uid="{00000000-0006-0000-0A00-0000E6000000}">
      <text>
        <r>
          <rPr>
            <sz val="9"/>
            <color indexed="81"/>
            <rFont val="Tahoma"/>
            <family val="2"/>
          </rPr>
          <t>SDM Option 3 - Custom Services - Phone.Req.Wards
Standard Instructions: Phone wards that require meals that are not captured in menu order process</t>
        </r>
        <r>
          <rPr>
            <b/>
            <sz val="9"/>
            <color indexed="14"/>
            <rFont val="Tahoma"/>
            <family val="2"/>
          </rPr>
          <t xml:space="preserve">
Food Safety: 
WHS: 
Customer Service: 
Relevant SWPs: </t>
        </r>
        <r>
          <rPr>
            <b/>
            <sz val="9"/>
            <color indexed="12"/>
            <rFont val="Tahoma"/>
            <family val="2"/>
          </rPr>
          <t xml:space="preserve">
Additional Detail: Phone Emergency to get required meals numbers for Dinner.</t>
        </r>
        <r>
          <rPr>
            <b/>
            <sz val="9"/>
            <color indexed="10"/>
            <rFont val="Tahoma"/>
            <family val="2"/>
          </rPr>
          <t xml:space="preserve">
Safety:  </t>
        </r>
        <r>
          <rPr>
            <b/>
            <sz val="9"/>
            <color indexed="17"/>
            <rFont val="Tahoma"/>
            <family val="2"/>
          </rPr>
          <t xml:space="preserve">
Customer Service:  </t>
        </r>
      </text>
    </comment>
    <comment ref="M140" authorId="1" shapeId="0" xr:uid="{00000000-0006-0000-0A00-0000E7000000}">
      <text>
        <r>
          <rPr>
            <sz val="9"/>
            <color indexed="81"/>
            <rFont val="Tahoma"/>
            <family val="2"/>
          </rPr>
          <t>SDM Option 3 - Cleaning - Cln.DshWsh
Standard Instructions: Clean dishwasher as per SWP</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_x000D_
 _x000D_
 </t>
        </r>
        <r>
          <rPr>
            <b/>
            <sz val="9"/>
            <color indexed="17"/>
            <rFont val="Tahoma"/>
            <family val="2"/>
          </rPr>
          <t xml:space="preserve">
Customer Service:    </t>
        </r>
      </text>
    </comment>
    <comment ref="P140" authorId="0" shapeId="0" xr:uid="{00000000-0006-0000-0A00-0000E8000000}">
      <text>
        <r>
          <rPr>
            <sz val="9"/>
            <color indexed="81"/>
            <rFont val="Tahoma"/>
            <family val="2"/>
          </rPr>
          <t>SDM Option 3 - CBORD - CB.Chk.Dt.Chg
Standard Instructions: Check for diet changes and action as required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M141" authorId="2" shapeId="0" xr:uid="{00000000-0006-0000-0A00-0000E9000000}">
      <text>
        <r>
          <rPr>
            <sz val="9"/>
            <color indexed="81"/>
            <rFont val="Tahoma"/>
            <family val="2"/>
          </rPr>
          <t xml:space="preserve">SDM Option 3 - Cleaning - Cln.Grbge.Bins
Standard Instructions: </t>
        </r>
        <r>
          <rPr>
            <b/>
            <sz val="9"/>
            <color indexed="14"/>
            <rFont val="Tahoma"/>
            <family val="2"/>
          </rPr>
          <t xml:space="preserve">
Food Safety: 
WHS: 
Customer Service: 
Relevant SWPs: </t>
        </r>
        <r>
          <rPr>
            <b/>
            <sz val="9"/>
            <color indexed="12"/>
            <rFont val="Tahoma"/>
            <family val="2"/>
          </rPr>
          <t xml:space="preserve">
Additional Detail: EMPTY ALL BINS IN KITCHEN AREA - WASH AND SANITISE - THIS DUTY IS TO BE PREFORMED OUT IN THE OUTSIDE BIN WASH AREA.</t>
        </r>
        <r>
          <rPr>
            <b/>
            <sz val="9"/>
            <color indexed="10"/>
            <rFont val="Tahoma"/>
            <family val="2"/>
          </rPr>
          <t xml:space="preserve">
Safety:   _x000D_
_x000D_
_x000D_
</t>
        </r>
        <r>
          <rPr>
            <b/>
            <sz val="9"/>
            <color indexed="17"/>
            <rFont val="Tahoma"/>
            <family val="2"/>
          </rPr>
          <t xml:space="preserve">
Customer Service:    n =   </t>
        </r>
      </text>
    </comment>
    <comment ref="P141" authorId="0" shapeId="0" xr:uid="{00000000-0006-0000-0A00-0000EA000000}">
      <text>
        <r>
          <rPr>
            <sz val="9"/>
            <color indexed="81"/>
            <rFont val="Tahoma"/>
            <family val="2"/>
          </rPr>
          <t>SDM Option 3 - CBORD - CB.Print.TT
Standard Instructions: Print Tray Tickets</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M142" authorId="1" shapeId="0" xr:uid="{00000000-0006-0000-0A00-0000EB000000}">
      <text>
        <r>
          <rPr>
            <sz val="9"/>
            <color indexed="81"/>
            <rFont val="Tahoma"/>
            <family val="2"/>
          </rPr>
          <t>SDM Option 3 - Break - Tea.Brk
Standard Instructions: Tea Break</t>
        </r>
        <r>
          <rPr>
            <b/>
            <sz val="9"/>
            <color indexed="14"/>
            <rFont val="Tahoma"/>
            <family val="2"/>
          </rPr>
          <t xml:space="preserve">
Food Safety: 
WHS: 
Customer Service: 
Relevant SWPs: </t>
        </r>
        <r>
          <rPr>
            <b/>
            <sz val="9"/>
            <color indexed="17"/>
            <rFont val="Tahoma"/>
            <family val="2"/>
          </rPr>
          <t xml:space="preserve">
Customer Service:  n = </t>
        </r>
      </text>
    </comment>
    <comment ref="P142" authorId="1" shapeId="0" xr:uid="{00000000-0006-0000-0A00-0000EC000000}">
      <text>
        <r>
          <rPr>
            <sz val="9"/>
            <color indexed="81"/>
            <rFont val="Tahoma"/>
            <family val="2"/>
          </rPr>
          <t>SDM Option 3 - Supervision - Log.As.Req
Standard Instructions: Logistics &amp; supervisory tasks as required: - Answer phones &amp; manage diet/CBORD changes as per SWP. - Ensure stock is received into the system as per SWP. - Ensure all teams are on track for meal services as well as address known issues for the remainder of the day. - Ensure Actiivity Logs are up to date and reflect the operational status.</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_x000D_
_x000D_
_x000D_
</t>
        </r>
        <r>
          <rPr>
            <b/>
            <sz val="9"/>
            <color indexed="17"/>
            <rFont val="Tahoma"/>
            <family val="2"/>
          </rPr>
          <t xml:space="preserve">
Customer Service:   n =  n = </t>
        </r>
      </text>
    </comment>
    <comment ref="F143" authorId="1" shapeId="0" xr:uid="{00000000-0006-0000-0A00-0000ED000000}">
      <text>
        <r>
          <rPr>
            <sz val="9"/>
            <color indexed="81"/>
            <rFont val="Tahoma"/>
            <family val="2"/>
          </rPr>
          <t>SDM Option 3 - Dinner - Dn.Fnl.ML.Prep
Standard Instructions: Prepare Dinner Main Meal component to final order</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_x000D_
</t>
        </r>
        <r>
          <rPr>
            <b/>
            <sz val="9"/>
            <color indexed="17"/>
            <rFont val="Tahoma"/>
            <family val="2"/>
          </rPr>
          <t xml:space="preserve">
Customer Service:   n = </t>
        </r>
      </text>
    </comment>
    <comment ref="M144" authorId="1" shapeId="0" xr:uid="{00000000-0006-0000-0A00-0000EE000000}">
      <text>
        <r>
          <rPr>
            <sz val="9"/>
            <color indexed="81"/>
            <rFont val="Tahoma"/>
            <family val="2"/>
          </rPr>
          <t>SDM Option 3 - Cleaning - Cln.Coll.Crts
Standard Instructions: Clean collection carts as per SWP</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O144" authorId="1" shapeId="0" xr:uid="{00000000-0006-0000-0A00-0000EF000000}">
      <text>
        <r>
          <rPr>
            <sz val="9"/>
            <color indexed="81"/>
            <rFont val="Tahoma"/>
            <family val="2"/>
          </rPr>
          <t>SDM Option 3 - Cleaning - Cln.Eqp
Standard Instructions: Clean Equipment</t>
        </r>
        <r>
          <rPr>
            <b/>
            <sz val="9"/>
            <color indexed="14"/>
            <rFont val="Tahoma"/>
            <family val="2"/>
          </rPr>
          <t xml:space="preserve">
Food Safety: 
WHS: 
Customer Service: 
Relevant SWPs: </t>
        </r>
        <r>
          <rPr>
            <b/>
            <sz val="9"/>
            <color indexed="12"/>
            <rFont val="Tahoma"/>
            <family val="2"/>
          </rPr>
          <t xml:space="preserve">
Additional Detail:  Wash and sanitise equipment ready for next service.</t>
        </r>
        <r>
          <rPr>
            <b/>
            <sz val="9"/>
            <color indexed="10"/>
            <rFont val="Tahoma"/>
            <family val="2"/>
          </rPr>
          <t xml:space="preserve">
Safety:  _x000D_
_x000D_
</t>
        </r>
        <r>
          <rPr>
            <b/>
            <sz val="9"/>
            <color indexed="17"/>
            <rFont val="Tahoma"/>
            <family val="2"/>
          </rPr>
          <t xml:space="preserve">
Customer Service:   n = </t>
        </r>
      </text>
    </comment>
    <comment ref="F145" authorId="2" shapeId="0" xr:uid="{00000000-0006-0000-0A00-0000F0000000}">
      <text>
        <r>
          <rPr>
            <sz val="9"/>
            <color indexed="81"/>
            <rFont val="Tahoma"/>
            <family val="2"/>
          </rPr>
          <t>SDM Option 3 - Logistics - Runner
Standard Instructions: Runner at trayline time - move carts to and from assembly room</t>
        </r>
        <r>
          <rPr>
            <b/>
            <sz val="9"/>
            <color indexed="14"/>
            <rFont val="Tahoma"/>
            <family val="2"/>
          </rPr>
          <t xml:space="preserve">
Food Safety: 
WHS: 
Customer Service: 
Relevant SWPs: </t>
        </r>
        <r>
          <rPr>
            <b/>
            <sz val="9"/>
            <color indexed="12"/>
            <rFont val="Tahoma"/>
            <family val="2"/>
          </rPr>
          <t xml:space="preserve">
Additional Detail: Check diets on trays and plug carts into cart retherm station for both Teams. Ensure carts are rethermed at correct times corresponding with template for that cart retherm station. </t>
        </r>
        <r>
          <rPr>
            <b/>
            <sz val="9"/>
            <color indexed="10"/>
            <rFont val="Tahoma"/>
            <family val="2"/>
          </rPr>
          <t xml:space="preserve">
Safety:  _x000D_
   _x000D_
_x000D_
  _x000D_
_x000D_
_x000D_
_x000D_
_x000D_
_x000D_
</t>
        </r>
        <r>
          <rPr>
            <b/>
            <sz val="9"/>
            <color indexed="17"/>
            <rFont val="Tahoma"/>
            <family val="2"/>
          </rPr>
          <t xml:space="preserve">
Customer Service:  n =  n = </t>
        </r>
      </text>
    </comment>
    <comment ref="P145" authorId="2" shapeId="0" xr:uid="{00000000-0006-0000-0A00-0000F1000000}">
      <text>
        <r>
          <rPr>
            <sz val="9"/>
            <color indexed="81"/>
            <rFont val="Tahoma"/>
            <family val="2"/>
          </rPr>
          <t xml:space="preserve">SDM Option 3 - Custom Services - Prep.Bulk.Items
Standard Instructions: Prepare any bulk supplies required for delivery to wards / satellite areas. </t>
        </r>
        <r>
          <rPr>
            <b/>
            <sz val="9"/>
            <color indexed="14"/>
            <rFont val="Tahoma"/>
            <family val="2"/>
          </rPr>
          <t xml:space="preserve">
Food Safety:  
WHS:  
Customer Service:  
Relevant SWPs:  </t>
        </r>
        <r>
          <rPr>
            <b/>
            <sz val="9"/>
            <color indexed="12"/>
            <rFont val="Tahoma"/>
            <family val="2"/>
          </rPr>
          <t xml:space="preserve">
Additional Detail: Prepare A&amp;E trays as per numbers ordered with SW, desert and juice.  Leave on trolley in coolroom.</t>
        </r>
        <r>
          <rPr>
            <b/>
            <sz val="9"/>
            <color indexed="17"/>
            <rFont val="Tahoma"/>
            <family val="2"/>
          </rPr>
          <t xml:space="preserve">
Customer Service:  n =  n = </t>
        </r>
      </text>
    </comment>
    <comment ref="G146" authorId="1" shapeId="0" xr:uid="{00000000-0006-0000-0A00-0000F2000000}">
      <text>
        <r>
          <rPr>
            <sz val="9"/>
            <color indexed="81"/>
            <rFont val="Tahoma"/>
            <family val="2"/>
          </rPr>
          <t xml:space="preserve">SDM Option 3 - Dinner - 
Standard Instructions: </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_x000D_
</t>
        </r>
        <r>
          <rPr>
            <b/>
            <sz val="9"/>
            <color indexed="17"/>
            <rFont val="Tahoma"/>
            <family val="2"/>
          </rPr>
          <t xml:space="preserve">
Customer Service:   n = </t>
        </r>
      </text>
    </comment>
    <comment ref="H146" authorId="1" shapeId="0" xr:uid="{00000000-0006-0000-0A00-0000F3000000}">
      <text>
        <r>
          <rPr>
            <sz val="9"/>
            <color indexed="81"/>
            <rFont val="Tahoma"/>
            <family val="2"/>
          </rPr>
          <t xml:space="preserve">SDM Option 3 - Dinner - 
Standard Instructions: </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_x000D_
</t>
        </r>
        <r>
          <rPr>
            <b/>
            <sz val="9"/>
            <color indexed="17"/>
            <rFont val="Tahoma"/>
            <family val="2"/>
          </rPr>
          <t xml:space="preserve">
Customer Service:   n = </t>
        </r>
      </text>
    </comment>
    <comment ref="L146" authorId="1" shapeId="0" xr:uid="{00000000-0006-0000-0A00-0000F4000000}">
      <text>
        <r>
          <rPr>
            <sz val="9"/>
            <color indexed="81"/>
            <rFont val="Tahoma"/>
            <family val="2"/>
          </rPr>
          <t xml:space="preserve">SDM Option 3 - Dinner - 
Standard Instructions: </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_x000D_
</t>
        </r>
        <r>
          <rPr>
            <b/>
            <sz val="9"/>
            <color indexed="17"/>
            <rFont val="Tahoma"/>
            <family val="2"/>
          </rPr>
          <t xml:space="preserve">
Customer Service:   n = </t>
        </r>
      </text>
    </comment>
    <comment ref="G147" authorId="2" shapeId="0" xr:uid="{00000000-0006-0000-0A00-0000F5000000}">
      <text>
        <r>
          <rPr>
            <sz val="9"/>
            <color indexed="81"/>
            <rFont val="Tahoma"/>
            <family val="2"/>
          </rPr>
          <t>SDM Option 3 - Dinner - Dn.TrLn
Standard Instructions: Do Dinner assembly tasks, which includes checking.</t>
        </r>
        <r>
          <rPr>
            <b/>
            <sz val="9"/>
            <color indexed="14"/>
            <rFont val="Tahoma"/>
            <family val="2"/>
          </rPr>
          <t xml:space="preserve">
Food Safety: 
WHS: 
Customer Service: 
Relevant SWPs: </t>
        </r>
        <r>
          <rPr>
            <b/>
            <sz val="9"/>
            <color indexed="12"/>
            <rFont val="Tahoma"/>
            <family val="2"/>
          </rPr>
          <t xml:space="preserve">
Additional Detail: Tray Sub Acute, STRAS, GF, Lake View</t>
        </r>
        <r>
          <rPr>
            <b/>
            <sz val="9"/>
            <color indexed="10"/>
            <rFont val="Tahoma"/>
            <family val="2"/>
          </rPr>
          <t xml:space="preserve">
Safety:   _x000D_
_x000D_
_x000D_
_x000D_
_x000D_
_x000D_
_x000D_
_x000D_
_x000D_
_x000D_
</t>
        </r>
        <r>
          <rPr>
            <b/>
            <sz val="9"/>
            <color indexed="17"/>
            <rFont val="Tahoma"/>
            <family val="2"/>
          </rPr>
          <t xml:space="preserve">
Customer Service:  n = 70 n = </t>
        </r>
      </text>
    </comment>
    <comment ref="H147" authorId="1" shapeId="0" xr:uid="{00000000-0006-0000-0A00-0000F6000000}">
      <text>
        <r>
          <rPr>
            <sz val="9"/>
            <color indexed="81"/>
            <rFont val="Tahoma"/>
            <family val="2"/>
          </rPr>
          <t>SDM Option 3 - Dinner - Dn.TrLn
Standard Instructions: Do Dinner assembly tasks, which includes checking.</t>
        </r>
        <r>
          <rPr>
            <b/>
            <sz val="9"/>
            <color indexed="14"/>
            <rFont val="Tahoma"/>
            <family val="2"/>
          </rPr>
          <t xml:space="preserve">
Food Safety: 
WHS: 
Customer Service: 
Relevant SWPs: </t>
        </r>
        <r>
          <rPr>
            <b/>
            <sz val="9"/>
            <color indexed="12"/>
            <rFont val="Tahoma"/>
            <family val="2"/>
          </rPr>
          <t xml:space="preserve">
Additional Detail: Tray SA, STRAS, GF, LV </t>
        </r>
        <r>
          <rPr>
            <b/>
            <sz val="9"/>
            <color indexed="10"/>
            <rFont val="Tahoma"/>
            <family val="2"/>
          </rPr>
          <t xml:space="preserve">
Safety:   _x000D_
_x000D_
_x000D_
_x000D_
_x000D_
_x000D_
_x000D_
</t>
        </r>
        <r>
          <rPr>
            <b/>
            <sz val="9"/>
            <color indexed="17"/>
            <rFont val="Tahoma"/>
            <family val="2"/>
          </rPr>
          <t xml:space="preserve">
Customer Service:  n = 70</t>
        </r>
      </text>
    </comment>
    <comment ref="L147" authorId="1" shapeId="0" xr:uid="{00000000-0006-0000-0A00-0000F7000000}">
      <text>
        <r>
          <rPr>
            <sz val="9"/>
            <color indexed="81"/>
            <rFont val="Tahoma"/>
            <family val="2"/>
          </rPr>
          <t>SDM Option 3 - Dinner - Dn.Trln.1
Standard Instructions: Do Dinner assembly tasks using a single assembly configuration, which includes checking.</t>
        </r>
        <r>
          <rPr>
            <b/>
            <sz val="9"/>
            <color indexed="14"/>
            <rFont val="Tahoma"/>
            <family val="2"/>
          </rPr>
          <t xml:space="preserve">
Food Safety: 
WHS: 
Customer Service: 
Relevant SWPs: </t>
        </r>
        <r>
          <rPr>
            <b/>
            <sz val="9"/>
            <color indexed="12"/>
            <rFont val="Tahoma"/>
            <family val="2"/>
          </rPr>
          <t xml:space="preserve">
Additional Detail: Tray SB, NB, CCU</t>
        </r>
        <r>
          <rPr>
            <b/>
            <sz val="9"/>
            <color indexed="17"/>
            <rFont val="Tahoma"/>
            <family val="2"/>
          </rPr>
          <t xml:space="preserve">
Customer Service:  n = 31 n = </t>
        </r>
      </text>
    </comment>
    <comment ref="M147" authorId="2" shapeId="0" xr:uid="{00000000-0006-0000-0A00-0000F8000000}">
      <text>
        <r>
          <rPr>
            <sz val="9"/>
            <color indexed="81"/>
            <rFont val="Tahoma"/>
            <family val="2"/>
          </rPr>
          <t>SDM Option 3 - Cleaning - Cln.Hrd.Flrs
Standard Instructions: Clean hard floors</t>
        </r>
        <r>
          <rPr>
            <b/>
            <sz val="9"/>
            <color indexed="14"/>
            <rFont val="Tahoma"/>
            <family val="2"/>
          </rPr>
          <t xml:space="preserve">
Food Safety: 
WHS: 
Customer Service: 
Relevant SWPs: </t>
        </r>
        <r>
          <rPr>
            <b/>
            <sz val="9"/>
            <color indexed="12"/>
            <rFont val="Tahoma"/>
            <family val="2"/>
          </rPr>
          <t xml:space="preserve">
Additional Detail: Clean drains and sweep floors and use walk behind scrubber.</t>
        </r>
        <r>
          <rPr>
            <b/>
            <sz val="9"/>
            <color indexed="17"/>
            <rFont val="Tahoma"/>
            <family val="2"/>
          </rPr>
          <t xml:space="preserve">
Customer Service:  n =  n =  n = </t>
        </r>
      </text>
    </comment>
    <comment ref="P147" authorId="0" shapeId="0" xr:uid="{00000000-0006-0000-0A00-0000F900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P148" authorId="1" shapeId="0" xr:uid="{00000000-0006-0000-0A00-0000FA000000}">
      <text>
        <r>
          <rPr>
            <sz val="9"/>
            <color indexed="81"/>
            <rFont val="Tahoma"/>
            <family val="2"/>
          </rPr>
          <t xml:space="preserve">SDM Option 3 - Mid Meals - 
Standard Instructions: </t>
        </r>
        <r>
          <rPr>
            <b/>
            <sz val="9"/>
            <color indexed="14"/>
            <rFont val="Tahoma"/>
            <family val="2"/>
          </rPr>
          <t xml:space="preserve">
Food Safety: 
WHS: 
Customer Service: 
Relevant SWPs: </t>
        </r>
        <r>
          <rPr>
            <b/>
            <sz val="9"/>
            <color indexed="12"/>
            <rFont val="Tahoma"/>
            <family val="2"/>
          </rPr>
          <t xml:space="preserve">
Additional Detail: Supplement intake for both teams</t>
        </r>
        <r>
          <rPr>
            <b/>
            <sz val="9"/>
            <color indexed="17"/>
            <rFont val="Tahoma"/>
            <family val="2"/>
          </rPr>
          <t xml:space="preserve">
Customer Service:  n = </t>
        </r>
      </text>
    </comment>
    <comment ref="M152" authorId="2" shapeId="0" xr:uid="{00000000-0006-0000-0A00-0000FB000000}">
      <text>
        <r>
          <rPr>
            <sz val="9"/>
            <color indexed="81"/>
            <rFont val="Tahoma"/>
            <family val="2"/>
          </rPr>
          <t>SDM Option 3 - Cleaning - Weekly Cleaning
Standard Instructions: Weekly cleaning tasks</t>
        </r>
        <r>
          <rPr>
            <b/>
            <sz val="9"/>
            <color indexed="14"/>
            <rFont val="Tahoma"/>
            <family val="2"/>
          </rPr>
          <t xml:space="preserve">
Food Safety: 
WHS: 
Customer Service: 
Relevant SWPs: </t>
        </r>
        <r>
          <rPr>
            <b/>
            <sz val="9"/>
            <color indexed="12"/>
            <rFont val="Tahoma"/>
            <family val="2"/>
          </rPr>
          <t xml:space="preserve">
Additional Detail: Please refer to  your weekly cleaning schedules in folder.  PLEASE FILL UP TRAY LINES WITH WATER</t>
        </r>
        <r>
          <rPr>
            <b/>
            <sz val="9"/>
            <color indexed="17"/>
            <rFont val="Tahoma"/>
            <family val="2"/>
          </rPr>
          <t xml:space="preserve">
Customer Service:  n =  n =  </t>
        </r>
      </text>
    </comment>
    <comment ref="L153" authorId="1" shapeId="0" xr:uid="{00000000-0006-0000-0A00-0000FC000000}">
      <text>
        <r>
          <rPr>
            <sz val="9"/>
            <color indexed="81"/>
            <rFont val="Tahoma"/>
            <family val="2"/>
          </rPr>
          <t>SDM Option 3 - Cleaning - Cln.Assbl.Stn
Standard Instructions: Clean assembly stations</t>
        </r>
        <r>
          <rPr>
            <b/>
            <sz val="9"/>
            <color indexed="14"/>
            <rFont val="Tahoma"/>
            <family val="2"/>
          </rPr>
          <t xml:space="preserve">
Food Safety: 
WHS: 
Customer Service: 
Relevant SWPs: </t>
        </r>
        <r>
          <rPr>
            <b/>
            <sz val="9"/>
            <color indexed="12"/>
            <rFont val="Tahoma"/>
            <family val="2"/>
          </rPr>
          <t xml:space="preserve">
Additional Detail: Clean trayline benches and tidy area.</t>
        </r>
        <r>
          <rPr>
            <b/>
            <sz val="9"/>
            <color indexed="17"/>
            <rFont val="Tahoma"/>
            <family val="2"/>
          </rPr>
          <t xml:space="preserve">
Customer Service:  n = </t>
        </r>
      </text>
    </comment>
    <comment ref="P153" authorId="0" shapeId="0" xr:uid="{00000000-0006-0000-0A00-0000FD000000}">
      <text>
        <r>
          <rPr>
            <sz val="9"/>
            <color indexed="81"/>
            <rFont val="Tahoma"/>
            <family val="2"/>
          </rPr>
          <t>SDM Option 3 - Break - Main.Brk
Standard Instructions: Main Meal Break</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L154" authorId="2" shapeId="0" xr:uid="{00000000-0006-0000-0A00-0000FE000000}">
      <text>
        <r>
          <rPr>
            <sz val="9"/>
            <color indexed="81"/>
            <rFont val="Tahoma"/>
            <family val="2"/>
          </rPr>
          <t>SDM Option 3 - Logistics - Rstck.Asmbl.Stn
Standard Instructions: Restock assembly stations to par levels.</t>
        </r>
        <r>
          <rPr>
            <b/>
            <sz val="9"/>
            <color indexed="14"/>
            <rFont val="Tahoma"/>
            <family val="2"/>
          </rPr>
          <t xml:space="preserve">
Food Safety: 
WHS: 
Customer Service: 
Relevant SWPs: </t>
        </r>
        <r>
          <rPr>
            <b/>
            <sz val="9"/>
            <color indexed="12"/>
            <rFont val="Tahoma"/>
            <family val="2"/>
          </rPr>
          <t xml:space="preserve">
Additional Detail: Restock Assembly station display fridge for Team 2, this includes PPM's, desserts and condiments, ensure stock is rotated and dated/labelled correctly.  </t>
        </r>
        <r>
          <rPr>
            <b/>
            <sz val="9"/>
            <color indexed="10"/>
            <rFont val="Tahoma"/>
            <family val="2"/>
          </rPr>
          <t xml:space="preserve">
Safety:  _x000D_
 _x000D_
_x000D_
_x000D_
_x000D_
_x000D_
</t>
        </r>
        <r>
          <rPr>
            <b/>
            <sz val="9"/>
            <color indexed="17"/>
            <rFont val="Tahoma"/>
            <family val="2"/>
          </rPr>
          <t xml:space="preserve">
Customer Service:     n =  n = </t>
        </r>
      </text>
    </comment>
    <comment ref="F155" authorId="1" shapeId="0" xr:uid="{00000000-0006-0000-0A00-0000FF000000}">
      <text>
        <r>
          <rPr>
            <sz val="9"/>
            <color indexed="81"/>
            <rFont val="Tahoma"/>
            <family val="2"/>
          </rPr>
          <t>SDM Option 3 - Supervision - Team.Meet
Standard Instructions: Planning / Discussion/Problem Solving meeting</t>
        </r>
        <r>
          <rPr>
            <b/>
            <sz val="9"/>
            <color indexed="14"/>
            <rFont val="Tahoma"/>
            <family val="2"/>
          </rPr>
          <t xml:space="preserve">
Food Safety: 
WHS: 
Customer Service: 
Relevant SWPs: </t>
        </r>
      </text>
    </comment>
    <comment ref="F156" authorId="1" shapeId="0" xr:uid="{00000000-0006-0000-0A00-000000010000}">
      <text>
        <r>
          <rPr>
            <sz val="9"/>
            <color indexed="81"/>
            <rFont val="Tahoma"/>
            <family val="2"/>
          </rPr>
          <t>SDM Option 3 - Dinner - Dn.Gn.Prep
Standard Instructions: Prepare  items for Dinner meal service to par levels  - Before final tally is available</t>
        </r>
        <r>
          <rPr>
            <b/>
            <sz val="9"/>
            <color indexed="14"/>
            <rFont val="Tahoma"/>
            <family val="2"/>
          </rPr>
          <t xml:space="preserve">
Food Safety: 
WHS: 
Customer Service: 
Relevant SWPs: </t>
        </r>
        <r>
          <rPr>
            <b/>
            <sz val="9"/>
            <color indexed="12"/>
            <rFont val="Tahoma"/>
            <family val="2"/>
          </rPr>
          <t xml:space="preserve">
Additional Detail:  Label &amp; return all unused Dinner items that can be used later to coolroom. Clean work area (Do any late meals if required).</t>
        </r>
        <r>
          <rPr>
            <b/>
            <sz val="9"/>
            <color indexed="17"/>
            <rFont val="Tahoma"/>
            <family val="2"/>
          </rPr>
          <t xml:space="preserve">
Customer Service:  n =  n = </t>
        </r>
      </text>
    </comment>
    <comment ref="G157" authorId="1" shapeId="0" xr:uid="{00000000-0006-0000-0A00-000001010000}">
      <text>
        <r>
          <rPr>
            <sz val="9"/>
            <color indexed="81"/>
            <rFont val="Tahoma"/>
            <family val="2"/>
          </rPr>
          <t>SDM Option 3 - Cleaning - Cln.Assbl.Stn
Standard Instructions: Clean assembly stations</t>
        </r>
        <r>
          <rPr>
            <b/>
            <sz val="9"/>
            <color indexed="14"/>
            <rFont val="Tahoma"/>
            <family val="2"/>
          </rPr>
          <t xml:space="preserve">
Food Safety: 
WHS: 
Customer Service: 
Relevant SWPs: </t>
        </r>
        <r>
          <rPr>
            <b/>
            <sz val="9"/>
            <color indexed="12"/>
            <rFont val="Tahoma"/>
            <family val="2"/>
          </rPr>
          <t xml:space="preserve">
Additional Detail: Clean trayline benches and tidy area.</t>
        </r>
        <r>
          <rPr>
            <b/>
            <sz val="9"/>
            <color indexed="17"/>
            <rFont val="Tahoma"/>
            <family val="2"/>
          </rPr>
          <t xml:space="preserve">
Customer Service:  n =  n =  n = </t>
        </r>
      </text>
    </comment>
    <comment ref="H157" authorId="1" shapeId="0" xr:uid="{00000000-0006-0000-0A00-000002010000}">
      <text>
        <r>
          <rPr>
            <sz val="9"/>
            <color indexed="81"/>
            <rFont val="Tahoma"/>
            <family val="2"/>
          </rPr>
          <t>SDM Option 3 - Cleaning - Cln.Assbl.Floor
Standard Instructions: Clean assembly room floor</t>
        </r>
        <r>
          <rPr>
            <b/>
            <sz val="9"/>
            <color indexed="14"/>
            <rFont val="Tahoma"/>
            <family val="2"/>
          </rPr>
          <t xml:space="preserve">
Food Safety: 
WHS: 
Customer Service: 
Relevant SWPs: </t>
        </r>
        <r>
          <rPr>
            <b/>
            <sz val="9"/>
            <color indexed="12"/>
            <rFont val="Tahoma"/>
            <family val="2"/>
          </rPr>
          <t xml:space="preserve">
Additional Detail: Clean assembly floor area for both assembly stations</t>
        </r>
        <r>
          <rPr>
            <b/>
            <sz val="9"/>
            <color indexed="17"/>
            <rFont val="Tahoma"/>
            <family val="2"/>
          </rPr>
          <t xml:space="preserve">
Customer Service:  n =  n = </t>
        </r>
      </text>
    </comment>
    <comment ref="G158" authorId="1" shapeId="0" xr:uid="{00000000-0006-0000-0A00-000003010000}">
      <text>
        <r>
          <rPr>
            <sz val="9"/>
            <color indexed="81"/>
            <rFont val="Tahoma"/>
            <family val="2"/>
          </rPr>
          <t>SDM Option 3 - Supervision - Team.Meet
Standard Instructions: Planning / Discussion/Problem Solving meeting</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H158" authorId="1" shapeId="0" xr:uid="{00000000-0006-0000-0A00-000004010000}">
      <text>
        <r>
          <rPr>
            <sz val="9"/>
            <color indexed="81"/>
            <rFont val="Tahoma"/>
            <family val="2"/>
          </rPr>
          <t>SDM Option 3 - Supervision - Team.Meet
Standard Instructions: Planning / Discussion/Problem Solving meeting</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L158" authorId="1" shapeId="0" xr:uid="{00000000-0006-0000-0A00-000005010000}">
      <text>
        <r>
          <rPr>
            <sz val="9"/>
            <color indexed="81"/>
            <rFont val="Tahoma"/>
            <family val="2"/>
          </rPr>
          <t>SDM Option 3 - Supervision - Team.Meet
Standard Instructions: Planning / Discussion/Problem Solving meeting</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G159" authorId="1" shapeId="0" xr:uid="{00000000-0006-0000-0A00-000006010000}">
      <text>
        <r>
          <rPr>
            <sz val="9"/>
            <color indexed="81"/>
            <rFont val="Tahoma"/>
            <family val="2"/>
          </rPr>
          <t>SDM Option 3 - Logistics - Rstck.Asmbl.Stn
Standard Instructions: Restock assembly stations to par levels.</t>
        </r>
        <r>
          <rPr>
            <b/>
            <sz val="9"/>
            <color indexed="14"/>
            <rFont val="Tahoma"/>
            <family val="2"/>
          </rPr>
          <t xml:space="preserve">
Food Safety: 
WHS: 
Customer Service: 
Relevant SWPs: </t>
        </r>
        <r>
          <rPr>
            <b/>
            <sz val="9"/>
            <color indexed="12"/>
            <rFont val="Tahoma"/>
            <family val="2"/>
          </rPr>
          <t xml:space="preserve">
Additional Detail: Restock Assembly station dessert display fridge for assembly station 1 using par levels as a guide, ensure stock is rotated and dated/labelled correctly.  </t>
        </r>
        <r>
          <rPr>
            <b/>
            <sz val="9"/>
            <color indexed="10"/>
            <rFont val="Tahoma"/>
            <family val="2"/>
          </rPr>
          <t xml:space="preserve">
Safety:  _x000D_
 _x000D_
_x000D_
_x000D_
_x000D_
_x000D_
_x000D_
</t>
        </r>
        <r>
          <rPr>
            <b/>
            <sz val="9"/>
            <color indexed="17"/>
            <rFont val="Tahoma"/>
            <family val="2"/>
          </rPr>
          <t xml:space="preserve">
Customer Service:     n =  n =  n = </t>
        </r>
      </text>
    </comment>
    <comment ref="H159" authorId="1" shapeId="0" xr:uid="{00000000-0006-0000-0A00-000007010000}">
      <text>
        <r>
          <rPr>
            <sz val="9"/>
            <color indexed="81"/>
            <rFont val="Tahoma"/>
            <family val="2"/>
          </rPr>
          <t>SDM Option 3 - Logistics - Bag.Brd
Standard Instructions: Bag bread</t>
        </r>
        <r>
          <rPr>
            <b/>
            <sz val="9"/>
            <color indexed="14"/>
            <rFont val="Tahoma"/>
            <family val="2"/>
          </rPr>
          <t xml:space="preserve">
Food Safety: 
WHS: 
Customer Service: 
Relevant SWPs: </t>
        </r>
        <r>
          <rPr>
            <b/>
            <sz val="9"/>
            <color indexed="12"/>
            <rFont val="Tahoma"/>
            <family val="2"/>
          </rPr>
          <t xml:space="preserve">
Additional Detail: Bag bread for following day Breakfast. Refer to Supervisor for numbers needed.</t>
        </r>
        <r>
          <rPr>
            <b/>
            <sz val="9"/>
            <color indexed="17"/>
            <rFont val="Tahoma"/>
            <family val="2"/>
          </rPr>
          <t xml:space="preserve">
Customer Service:  n = </t>
        </r>
      </text>
    </comment>
    <comment ref="L159" authorId="1" shapeId="0" xr:uid="{00000000-0006-0000-0A00-000008010000}">
      <text>
        <r>
          <rPr>
            <sz val="9"/>
            <color indexed="81"/>
            <rFont val="Tahoma"/>
            <family val="2"/>
          </rPr>
          <t xml:space="preserve">SDM Option 3 - Transport - 
Standard Instructions: </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_x000D_
</t>
        </r>
        <r>
          <rPr>
            <b/>
            <sz val="9"/>
            <color indexed="17"/>
            <rFont val="Tahoma"/>
            <family val="2"/>
          </rPr>
          <t xml:space="preserve">
Customer Service:   n = </t>
        </r>
      </text>
    </comment>
    <comment ref="P159" authorId="1" shapeId="0" xr:uid="{00000000-0006-0000-0A00-000009010000}">
      <text>
        <r>
          <rPr>
            <sz val="9"/>
            <color indexed="81"/>
            <rFont val="Tahoma"/>
            <family val="2"/>
          </rPr>
          <t>SDM Option 3 - Supervision - Stk.Dt.Check
Standard Instructions: Check ALL stock for use-by-date compliance in the coolroom, display fridges and freezer.  Bring shortest shelf life items to the front, so that they can be used first.  Discard any out-of-date items and record on product loss forms.</t>
        </r>
        <r>
          <rPr>
            <b/>
            <sz val="9"/>
            <color indexed="14"/>
            <rFont val="Tahoma"/>
            <family val="2"/>
          </rPr>
          <t xml:space="preserve">
Food Safety: 
WHS: 
Customer Service: 
Relevant SWPs: </t>
        </r>
        <r>
          <rPr>
            <b/>
            <sz val="9"/>
            <color indexed="12"/>
            <rFont val="Tahoma"/>
            <family val="2"/>
          </rPr>
          <t xml:space="preserve">
Additional Detail: Check all food stocks in stores and in tray line display fridges. Follow SWP.</t>
        </r>
        <r>
          <rPr>
            <b/>
            <sz val="9"/>
            <color indexed="10"/>
            <rFont val="Tahoma"/>
            <family val="2"/>
          </rPr>
          <t xml:space="preserve">
Safety:  </t>
        </r>
        <r>
          <rPr>
            <b/>
            <sz val="9"/>
            <color indexed="17"/>
            <rFont val="Tahoma"/>
            <family val="2"/>
          </rPr>
          <t xml:space="preserve">
Customer Service:  </t>
        </r>
      </text>
    </comment>
    <comment ref="L160" authorId="2" shapeId="0" xr:uid="{00000000-0006-0000-0A00-00000A010000}">
      <text>
        <r>
          <rPr>
            <sz val="9"/>
            <color indexed="81"/>
            <rFont val="Tahoma"/>
            <family val="2"/>
          </rPr>
          <t>SDM Option 3 - Custom Services - Del.ED.Swchs
Standard Instructions: Delivery required items to Emergency Department</t>
        </r>
        <r>
          <rPr>
            <b/>
            <sz val="9"/>
            <color indexed="14"/>
            <rFont val="Tahoma"/>
            <family val="2"/>
          </rPr>
          <t xml:space="preserve">
Food Safety: 
WHS: 
Customer Service: 
Relevant SWPs: </t>
        </r>
        <r>
          <rPr>
            <b/>
            <sz val="9"/>
            <color indexed="12"/>
            <rFont val="Tahoma"/>
            <family val="2"/>
          </rPr>
          <t xml:space="preserve">
Additional Detail: Retrieve trolley from coolroom with ED SW for delivery to ED.</t>
        </r>
        <r>
          <rPr>
            <b/>
            <sz val="9"/>
            <color indexed="17"/>
            <rFont val="Tahoma"/>
            <family val="2"/>
          </rPr>
          <t xml:space="preserve">
Customer Service:  n =  n = </t>
        </r>
      </text>
    </comment>
    <comment ref="P161" authorId="2" shapeId="0" xr:uid="{00000000-0006-0000-0A00-00000B010000}">
      <text>
        <r>
          <rPr>
            <sz val="9"/>
            <color indexed="81"/>
            <rFont val="Tahoma"/>
            <family val="2"/>
          </rPr>
          <t xml:space="preserve">SDM Option 3 - Supervision - 
Standard Instructions: </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_x000D_
</t>
        </r>
        <r>
          <rPr>
            <b/>
            <sz val="9"/>
            <color indexed="17"/>
            <rFont val="Tahoma"/>
            <family val="2"/>
          </rPr>
          <t xml:space="preserve">
Customer Service:   n = </t>
        </r>
      </text>
    </comment>
    <comment ref="G162" authorId="1" shapeId="0" xr:uid="{00000000-0006-0000-0A00-00000C010000}">
      <text>
        <r>
          <rPr>
            <sz val="9"/>
            <color indexed="81"/>
            <rFont val="Tahoma"/>
            <family val="2"/>
          </rPr>
          <t>SDM Option 3 - Logistics - Rstck.Asmbl.Stn
Standard Instructions: Restock assembly stations to par levels.</t>
        </r>
        <r>
          <rPr>
            <b/>
            <sz val="9"/>
            <color indexed="14"/>
            <rFont val="Tahoma"/>
            <family val="2"/>
          </rPr>
          <t xml:space="preserve">
Food Safety: 
WHS: 
Customer Service: 
Relevant SWPs: </t>
        </r>
        <r>
          <rPr>
            <b/>
            <sz val="9"/>
            <color indexed="12"/>
            <rFont val="Tahoma"/>
            <family val="2"/>
          </rPr>
          <t xml:space="preserve">
Additional Detail: Restock Assembly station PPM display fridge and cambro condiments for assembly station 1 using par levels as a guide, ensure stock is rotated and dated/labelled correctly.  </t>
        </r>
        <r>
          <rPr>
            <b/>
            <sz val="9"/>
            <color indexed="10"/>
            <rFont val="Tahoma"/>
            <family val="2"/>
          </rPr>
          <t xml:space="preserve">
Safety:  _x000D_
 _x000D_
_x000D_
_x000D_
_x000D_
_x000D_
</t>
        </r>
        <r>
          <rPr>
            <b/>
            <sz val="9"/>
            <color indexed="17"/>
            <rFont val="Tahoma"/>
            <family val="2"/>
          </rPr>
          <t xml:space="preserve">
Customer Service:     n =  n = </t>
        </r>
      </text>
    </comment>
    <comment ref="H162" authorId="1" shapeId="0" xr:uid="{00000000-0006-0000-0A00-00000D01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L162" authorId="4" shapeId="0" xr:uid="{00000000-0006-0000-0A00-00000E01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text>
    </comment>
    <comment ref="P162" authorId="1" shapeId="0" xr:uid="{00000000-0006-0000-0A00-00000F010000}">
      <text>
        <r>
          <rPr>
            <sz val="9"/>
            <color indexed="81"/>
            <rFont val="Tahoma"/>
            <family val="2"/>
          </rPr>
          <t>SDM Option 3 - CBORD - CB.Chk.Dt.Chg
Standard Instructions: Check for diet changes and action as required</t>
        </r>
        <r>
          <rPr>
            <b/>
            <sz val="9"/>
            <color indexed="14"/>
            <rFont val="Tahoma"/>
            <family val="2"/>
          </rPr>
          <t xml:space="preserve">
Food Safety: 
WHS: 
Customer Service: 
Relevant SWPs: </t>
        </r>
        <r>
          <rPr>
            <b/>
            <sz val="9"/>
            <color indexed="12"/>
            <rFont val="Tahoma"/>
            <family val="2"/>
          </rPr>
          <t xml:space="preserve">
Additional Detail:  Prepare any late meal to go with cart deliveries</t>
        </r>
        <r>
          <rPr>
            <b/>
            <sz val="9"/>
            <color indexed="10"/>
            <rFont val="Tahoma"/>
            <family val="2"/>
          </rPr>
          <t xml:space="preserve">
Safety:  _x000D_
</t>
        </r>
        <r>
          <rPr>
            <b/>
            <sz val="9"/>
            <color indexed="17"/>
            <rFont val="Tahoma"/>
            <family val="2"/>
          </rPr>
          <t xml:space="preserve">
Customer Service:   n = </t>
        </r>
      </text>
    </comment>
    <comment ref="H163" authorId="1" shapeId="0" xr:uid="{00000000-0006-0000-0A00-000010010000}">
      <text>
        <r>
          <rPr>
            <sz val="9"/>
            <color indexed="81"/>
            <rFont val="Tahoma"/>
            <family val="2"/>
          </rPr>
          <t>SDM Option 3 - Dinner - Dn.Serv
Standard Instructions: Serve Dinner to wards, includes logging delivery on iPad as per SWP.</t>
        </r>
        <r>
          <rPr>
            <b/>
            <sz val="9"/>
            <color indexed="14"/>
            <rFont val="Tahoma"/>
            <family val="2"/>
          </rPr>
          <t xml:space="preserve">
Food Safety: 
WHS: 
Customer Service: 
Relevant SWPs: </t>
        </r>
        <r>
          <rPr>
            <b/>
            <sz val="9"/>
            <color indexed="12"/>
            <rFont val="Tahoma"/>
            <family val="2"/>
          </rPr>
          <t xml:space="preserve">
Additional Detail: Deliver GF</t>
        </r>
        <r>
          <rPr>
            <b/>
            <sz val="9"/>
            <color indexed="17"/>
            <rFont val="Tahoma"/>
            <family val="2"/>
          </rPr>
          <t xml:space="preserve">
Customer Service:  n = 24</t>
        </r>
      </text>
    </comment>
    <comment ref="L163" authorId="2" shapeId="0" xr:uid="{00000000-0006-0000-0A00-000011010000}">
      <text>
        <r>
          <rPr>
            <sz val="9"/>
            <color indexed="81"/>
            <rFont val="Tahoma"/>
            <family val="2"/>
          </rPr>
          <t>SDM Option 3 - Dinner - Dn.Serv
Standard Instructions: Serve Dinner to wards, includes logging delivery on iPad as per SWP.</t>
        </r>
        <r>
          <rPr>
            <b/>
            <sz val="9"/>
            <color indexed="14"/>
            <rFont val="Tahoma"/>
            <family val="2"/>
          </rPr>
          <t xml:space="preserve">
Food Safety: 
WHS: 
Customer Service: 
Relevant SWPs: </t>
        </r>
        <r>
          <rPr>
            <b/>
            <sz val="9"/>
            <color indexed="12"/>
            <rFont val="Tahoma"/>
            <family val="2"/>
          </rPr>
          <t xml:space="preserve">
Additional Detail: Deliver Dinner SB and CCU</t>
        </r>
        <r>
          <rPr>
            <b/>
            <sz val="9"/>
            <color indexed="10"/>
            <rFont val="Tahoma"/>
            <family val="2"/>
          </rPr>
          <t xml:space="preserve">
Safety:  _x000D_
_x000D_
_x000D_
_x000D_
_x000D_
_x000D_
_x000D_
_x000D_
</t>
        </r>
        <r>
          <rPr>
            <b/>
            <sz val="9"/>
            <color indexed="17"/>
            <rFont val="Tahoma"/>
            <family val="2"/>
          </rPr>
          <t xml:space="preserve">
Customer Service:  n = 15</t>
        </r>
      </text>
    </comment>
    <comment ref="G164" authorId="1" shapeId="0" xr:uid="{00000000-0006-0000-0A00-00001201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G165" authorId="2" shapeId="0" xr:uid="{00000000-0006-0000-0A00-000013010000}">
      <text>
        <r>
          <rPr>
            <sz val="9"/>
            <color indexed="81"/>
            <rFont val="Tahoma"/>
            <family val="2"/>
          </rPr>
          <t>SDM Option 3 - Dinner - Dn.Serv
Standard Instructions: Serve Dinner to wards, includes logging delivery on iPad as per SWP.</t>
        </r>
        <r>
          <rPr>
            <b/>
            <sz val="9"/>
            <color indexed="14"/>
            <rFont val="Tahoma"/>
            <family val="2"/>
          </rPr>
          <t xml:space="preserve">
Food Safety: 
WHS: 
Customer Service: 
Relevant SWPs: </t>
        </r>
        <r>
          <rPr>
            <b/>
            <sz val="9"/>
            <color indexed="12"/>
            <rFont val="Tahoma"/>
            <family val="2"/>
          </rPr>
          <t xml:space="preserve">
Additional Detail: Serve Sub Acute</t>
        </r>
        <r>
          <rPr>
            <b/>
            <sz val="9"/>
            <color indexed="10"/>
            <rFont val="Tahoma"/>
            <family val="2"/>
          </rPr>
          <t xml:space="preserve">
Safety:  _x000D_
 _x000D_
 _x000D_
 _x000D_
 _x000D_
 _x000D_
_x000D_
 _x000D_
 _x000D_
_x000D_
_x000D_
_x000D_
_x000D_
</t>
        </r>
        <r>
          <rPr>
            <b/>
            <sz val="9"/>
            <color indexed="17"/>
            <rFont val="Tahoma"/>
            <family val="2"/>
          </rPr>
          <t xml:space="preserve">
Customer Service:  n = 15 n = </t>
        </r>
      </text>
    </comment>
    <comment ref="P165" authorId="0" shapeId="0" xr:uid="{00000000-0006-0000-0A00-000014010000}">
      <text>
        <r>
          <rPr>
            <sz val="9"/>
            <color indexed="81"/>
            <rFont val="Tahoma"/>
            <family val="2"/>
          </rPr>
          <t>SDM Option 3 - Compliance - Log.Test.Ml
Standard Instructions: Record test meal temperatures (Hot &amp; Cold) as per trolley rotation schedule</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L166" authorId="1" shapeId="0" xr:uid="{00000000-0006-0000-0A00-000015010000}">
      <text>
        <r>
          <rPr>
            <sz val="9"/>
            <color indexed="81"/>
            <rFont val="Tahoma"/>
            <family val="2"/>
          </rPr>
          <t xml:space="preserve">SDM Option 3 - Transport - 
Standard Instructions: </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_x000D_
</t>
        </r>
        <r>
          <rPr>
            <b/>
            <sz val="9"/>
            <color indexed="17"/>
            <rFont val="Tahoma"/>
            <family val="2"/>
          </rPr>
          <t xml:space="preserve">
Customer Service:   n = </t>
        </r>
      </text>
    </comment>
    <comment ref="P166" authorId="0" shapeId="0" xr:uid="{00000000-0006-0000-0A00-000016010000}">
      <text>
        <r>
          <rPr>
            <sz val="9"/>
            <color indexed="81"/>
            <rFont val="Tahoma"/>
            <family val="2"/>
          </rPr>
          <t>SDM Option 3 - CBORD - CB.Ml.Srv.Rpt
Standard Instructions: Print Meal Service Report for Mid Meals</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H167" authorId="1" shapeId="0" xr:uid="{00000000-0006-0000-0A00-000017010000}">
      <text>
        <r>
          <rPr>
            <sz val="9"/>
            <color indexed="81"/>
            <rFont val="Tahoma"/>
            <family val="2"/>
          </rPr>
          <t xml:space="preserve">SDM Option 3 - Transport - 
Standard Instructions: </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_x000D_
</t>
        </r>
        <r>
          <rPr>
            <b/>
            <sz val="9"/>
            <color indexed="17"/>
            <rFont val="Tahoma"/>
            <family val="2"/>
          </rPr>
          <t xml:space="preserve">
Customer Service:   n = </t>
        </r>
      </text>
    </comment>
    <comment ref="L167" authorId="2" shapeId="0" xr:uid="{00000000-0006-0000-0A00-000018010000}">
      <text>
        <r>
          <rPr>
            <sz val="9"/>
            <color indexed="81"/>
            <rFont val="Tahoma"/>
            <family val="2"/>
          </rPr>
          <t>SDM Option 3 - Dinner - Dn.Serv
Standard Instructions: Serve Dinner to wards, includes logging delivery on iPad as per SWP.</t>
        </r>
        <r>
          <rPr>
            <b/>
            <sz val="9"/>
            <color indexed="14"/>
            <rFont val="Tahoma"/>
            <family val="2"/>
          </rPr>
          <t xml:space="preserve">
Food Safety: 
WHS: 
Customer Service: 
Relevant SWPs: </t>
        </r>
        <r>
          <rPr>
            <b/>
            <sz val="9"/>
            <color indexed="12"/>
            <rFont val="Tahoma"/>
            <family val="2"/>
          </rPr>
          <t xml:space="preserve">
Additional Detail: Serve NB </t>
        </r>
        <r>
          <rPr>
            <b/>
            <sz val="9"/>
            <color indexed="10"/>
            <rFont val="Tahoma"/>
            <family val="2"/>
          </rPr>
          <t xml:space="preserve">
Safety:  _x000D_
 _x000D_
 _x000D_
 _x000D_
 _x000D_
_x000D_
_x000D_
</t>
        </r>
        <r>
          <rPr>
            <b/>
            <sz val="9"/>
            <color indexed="17"/>
            <rFont val="Tahoma"/>
            <family val="2"/>
          </rPr>
          <t xml:space="preserve">
Customer Service:  n = 15</t>
        </r>
      </text>
    </comment>
    <comment ref="P167" authorId="0" shapeId="0" xr:uid="{00000000-0006-0000-0A00-000019010000}">
      <text>
        <r>
          <rPr>
            <sz val="9"/>
            <color indexed="81"/>
            <rFont val="Tahoma"/>
            <family val="2"/>
          </rPr>
          <t>SDM Option 3 - CBORD - CB.Prt.MM.Lbl
Standard Instructions: Print Meal Service Report, Tally &amp; Mid Meal Labels</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G168" authorId="1" shapeId="0" xr:uid="{00000000-0006-0000-0A00-00001A01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H168" authorId="1" shapeId="0" xr:uid="{00000000-0006-0000-0A00-00001B010000}">
      <text>
        <r>
          <rPr>
            <sz val="9"/>
            <color indexed="81"/>
            <rFont val="Tahoma"/>
            <family val="2"/>
          </rPr>
          <t>SDM Option 3 - Dinner - Dn.Serv
Standard Instructions: Serve Dinner to wards, includes logging delivery on iPad as per SWP.</t>
        </r>
        <r>
          <rPr>
            <b/>
            <sz val="9"/>
            <color indexed="14"/>
            <rFont val="Tahoma"/>
            <family val="2"/>
          </rPr>
          <t xml:space="preserve">
Food Safety: 
WHS: 
Customer Service: 
Relevant SWPs: </t>
        </r>
        <r>
          <rPr>
            <b/>
            <sz val="9"/>
            <color indexed="12"/>
            <rFont val="Tahoma"/>
            <family val="2"/>
          </rPr>
          <t xml:space="preserve">
Additional Detail:  Deliver Ground Floor overflow and then Lake View</t>
        </r>
        <r>
          <rPr>
            <b/>
            <sz val="9"/>
            <color indexed="10"/>
            <rFont val="Tahoma"/>
            <family val="2"/>
          </rPr>
          <t xml:space="preserve">
Safety:  _x000D_
  _x000D_
_x000D_
   _x000D_
_x000D_
_x000D_
_x000D_
_x000D_
_x000D_
_x000D_
</t>
        </r>
        <r>
          <rPr>
            <b/>
            <sz val="9"/>
            <color indexed="17"/>
            <rFont val="Tahoma"/>
            <family val="2"/>
          </rPr>
          <t xml:space="preserve">
Customer Service:  n = 15</t>
        </r>
      </text>
    </comment>
    <comment ref="P168" authorId="1" shapeId="0" xr:uid="{00000000-0006-0000-0A00-00001C010000}">
      <text>
        <r>
          <rPr>
            <sz val="9"/>
            <color indexed="81"/>
            <rFont val="Tahoma"/>
            <family val="2"/>
          </rPr>
          <t>SDM Option 3 - CBORD - CB.Chk.Dt.Chg
Standard Instructions: Check for diet changes and action as required</t>
        </r>
        <r>
          <rPr>
            <b/>
            <sz val="9"/>
            <color indexed="14"/>
            <rFont val="Tahoma"/>
            <family val="2"/>
          </rPr>
          <t xml:space="preserve">
Food Safety: 
WHS: 
Customer Service: 
Relevant SWPs: </t>
        </r>
        <r>
          <rPr>
            <b/>
            <sz val="9"/>
            <color indexed="12"/>
            <rFont val="Tahoma"/>
            <family val="2"/>
          </rPr>
          <t xml:space="preserve">
Additional Detail: Prpeare any late meals to go with cart collection or picked up from the kitchen from cut off time</t>
        </r>
        <r>
          <rPr>
            <b/>
            <sz val="9"/>
            <color indexed="10"/>
            <rFont val="Tahoma"/>
            <family val="2"/>
          </rPr>
          <t xml:space="preserve">
Safety:  _x000D_
_x000D_
_x000D_
</t>
        </r>
        <r>
          <rPr>
            <b/>
            <sz val="9"/>
            <color indexed="17"/>
            <rFont val="Tahoma"/>
            <family val="2"/>
          </rPr>
          <t xml:space="preserve">
Customer Service:   n =  n = </t>
        </r>
      </text>
    </comment>
    <comment ref="G169" authorId="1" shapeId="0" xr:uid="{00000000-0006-0000-0A00-00001D010000}">
      <text>
        <r>
          <rPr>
            <sz val="9"/>
            <color indexed="81"/>
            <rFont val="Tahoma"/>
            <family val="2"/>
          </rPr>
          <t>SDM Option 3 - Dinner - Dn.Serv
Standard Instructions: Serve Dinner to wards, includes logging delivery on iPad as per SWP.</t>
        </r>
        <r>
          <rPr>
            <b/>
            <sz val="9"/>
            <color indexed="14"/>
            <rFont val="Tahoma"/>
            <family val="2"/>
          </rPr>
          <t xml:space="preserve">
Food Safety: 
WHS: 
Customer Service: 
Relevant SWPs: </t>
        </r>
        <r>
          <rPr>
            <b/>
            <sz val="9"/>
            <color indexed="12"/>
            <rFont val="Tahoma"/>
            <family val="2"/>
          </rPr>
          <t xml:space="preserve">
Additional Detail: Serve STRAS</t>
        </r>
        <r>
          <rPr>
            <b/>
            <sz val="9"/>
            <color indexed="10"/>
            <rFont val="Tahoma"/>
            <family val="2"/>
          </rPr>
          <t xml:space="preserve">
Safety:  _x000D_
 _x000D_
 _x000D_
 _x000D_
 _x000D_
 _x000D_
_x000D_
</t>
        </r>
        <r>
          <rPr>
            <b/>
            <sz val="9"/>
            <color indexed="17"/>
            <rFont val="Tahoma"/>
            <family val="2"/>
          </rPr>
          <t xml:space="preserve">
Customer Service:  n = 18 n = </t>
        </r>
      </text>
    </comment>
    <comment ref="L170" authorId="0" shapeId="0" xr:uid="{00000000-0006-0000-0A00-00001E01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L171" authorId="1" shapeId="0" xr:uid="{00000000-0006-0000-0A00-00001F010000}">
      <text>
        <r>
          <rPr>
            <sz val="9"/>
            <color indexed="81"/>
            <rFont val="Tahoma"/>
            <family val="2"/>
          </rPr>
          <t xml:space="preserve">SDM Option 3 - Dinner - Dn.Coll
Standard Instructions: Collect Dinner using collection trolley.  Ensure that recording intake data is done and includes PRE-WASH SEPARATION into collection trolley. </t>
        </r>
        <r>
          <rPr>
            <b/>
            <sz val="9"/>
            <color indexed="14"/>
            <rFont val="Tahoma"/>
            <family val="2"/>
          </rPr>
          <t xml:space="preserve">
Food Safety: 
WHS: 
Customer Service: 
Relevant SWPs: </t>
        </r>
        <r>
          <rPr>
            <b/>
            <sz val="9"/>
            <color indexed="12"/>
            <rFont val="Tahoma"/>
            <family val="2"/>
          </rPr>
          <t xml:space="preserve">
Additional Detail:  Collect SB, NB, CCU and  LV</t>
        </r>
        <r>
          <rPr>
            <b/>
            <sz val="9"/>
            <color indexed="10"/>
            <rFont val="Tahoma"/>
            <family val="2"/>
          </rPr>
          <t xml:space="preserve">
Safety:         _x000D_
_x000D_
_x000D_
_x000D_
_x000D_
_x000D_
_x000D_
</t>
        </r>
        <r>
          <rPr>
            <b/>
            <sz val="9"/>
            <color indexed="17"/>
            <rFont val="Tahoma"/>
            <family val="2"/>
          </rPr>
          <t xml:space="preserve">
Customer Service:   n = 30</t>
        </r>
      </text>
    </comment>
    <comment ref="P171" authorId="1" shapeId="0" xr:uid="{00000000-0006-0000-0A00-000020010000}">
      <text>
        <r>
          <rPr>
            <sz val="9"/>
            <color indexed="81"/>
            <rFont val="Tahoma"/>
            <family val="2"/>
          </rPr>
          <t>SDM Option 3 - Mid Meals - MM.SUP.Fnl.Prep
Standard Instructions: Prepare Supper Mid Meals orders to final tally</t>
        </r>
        <r>
          <rPr>
            <b/>
            <sz val="9"/>
            <color indexed="14"/>
            <rFont val="Tahoma"/>
            <family val="2"/>
          </rPr>
          <t xml:space="preserve">
Food Safety: 
WHS: 
Customer Service: 
Relevant SWPs: </t>
        </r>
        <r>
          <rPr>
            <b/>
            <sz val="9"/>
            <color indexed="12"/>
            <rFont val="Tahoma"/>
            <family val="2"/>
          </rPr>
          <t xml:space="preserve">
Additional Detail:   Set up trays for each Mid Meal trolley putting appropriate supplements/items on each trolley and place in fridge ready for staff to start Mid Meal service.  </t>
        </r>
        <r>
          <rPr>
            <b/>
            <sz val="9"/>
            <color indexed="10"/>
            <rFont val="Tahoma"/>
            <family val="2"/>
          </rPr>
          <t xml:space="preserve">
Safety:   _x000D_
_x000D_
_x000D_
</t>
        </r>
        <r>
          <rPr>
            <b/>
            <sz val="9"/>
            <color indexed="17"/>
            <rFont val="Tahoma"/>
            <family val="2"/>
          </rPr>
          <t xml:space="preserve">
Customer Service:    n =  n = </t>
        </r>
      </text>
    </comment>
    <comment ref="G172" authorId="4" shapeId="0" xr:uid="{00000000-0006-0000-0A00-00002101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text>
    </comment>
    <comment ref="H172" authorId="1" shapeId="0" xr:uid="{00000000-0006-0000-0A00-00002201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G173" authorId="2" shapeId="0" xr:uid="{00000000-0006-0000-0A00-000023010000}">
      <text>
        <r>
          <rPr>
            <sz val="9"/>
            <color indexed="81"/>
            <rFont val="Tahoma"/>
            <family val="2"/>
          </rPr>
          <t xml:space="preserve">SDM Option 3 - Dinner - Dn.Coll
Standard Instructions: Collect Dinner using collection trolley.  Ensure that recording intake data is done and includes PRE-WASH SEPARATION into collection trolley. </t>
        </r>
        <r>
          <rPr>
            <b/>
            <sz val="9"/>
            <color indexed="14"/>
            <rFont val="Tahoma"/>
            <family val="2"/>
          </rPr>
          <t xml:space="preserve">
Food Safety: 
WHS: 
Customer Service: 
Relevant SWPs: </t>
        </r>
        <r>
          <rPr>
            <b/>
            <sz val="9"/>
            <color indexed="12"/>
            <rFont val="Tahoma"/>
            <family val="2"/>
          </rPr>
          <t xml:space="preserve">
Additional Detail: Collect Sub Acute,  STRAS</t>
        </r>
        <r>
          <rPr>
            <b/>
            <sz val="9"/>
            <color indexed="10"/>
            <rFont val="Tahoma"/>
            <family val="2"/>
          </rPr>
          <t xml:space="preserve">
Safety:   _x000D_
  _x000D_
_x000D_
_x000D_
_x000D_
_x000D_
_x000D_
_x000D_
_x000D_
_x000D_
_x000D_
_x000D_
_x000D_
</t>
        </r>
        <r>
          <rPr>
            <b/>
            <sz val="9"/>
            <color indexed="17"/>
            <rFont val="Tahoma"/>
            <family val="2"/>
          </rPr>
          <t xml:space="preserve">
Customer Service:  n = 34 n =  n = </t>
        </r>
      </text>
    </comment>
    <comment ref="H173" authorId="1" shapeId="0" xr:uid="{00000000-0006-0000-0A00-000024010000}">
      <text>
        <r>
          <rPr>
            <sz val="9"/>
            <color indexed="81"/>
            <rFont val="Tahoma"/>
            <family val="2"/>
          </rPr>
          <t xml:space="preserve">SDM Option 3 - Dinner - Dn.Coll
Standard Instructions: Collect Dinner using collection trolley.  Ensure that recording intake data is done and includes PRE-WASH SEPARATION into collection trolley. </t>
        </r>
        <r>
          <rPr>
            <b/>
            <sz val="9"/>
            <color indexed="14"/>
            <rFont val="Tahoma"/>
            <family val="2"/>
          </rPr>
          <t xml:space="preserve">
Food Safety: 
WHS: 
Customer Service: 
Relevant SWPs: </t>
        </r>
        <r>
          <rPr>
            <b/>
            <sz val="9"/>
            <color indexed="12"/>
            <rFont val="Tahoma"/>
            <family val="2"/>
          </rPr>
          <t xml:space="preserve">
Additional Detail: Collect GF </t>
        </r>
        <r>
          <rPr>
            <b/>
            <sz val="9"/>
            <color indexed="10"/>
            <rFont val="Tahoma"/>
            <family val="2"/>
          </rPr>
          <t xml:space="preserve">
Safety:         _x000D_
_x000D_
_x000D_
_x000D_
_x000D_
</t>
        </r>
        <r>
          <rPr>
            <b/>
            <sz val="9"/>
            <color indexed="17"/>
            <rFont val="Tahoma"/>
            <family val="2"/>
          </rPr>
          <t xml:space="preserve">
Customer Service:  n = 30 n = </t>
        </r>
      </text>
    </comment>
    <comment ref="P177" authorId="1" shapeId="0" xr:uid="{00000000-0006-0000-0A00-000025010000}">
      <text>
        <r>
          <rPr>
            <sz val="9"/>
            <color indexed="81"/>
            <rFont val="Tahoma"/>
            <family val="2"/>
          </rPr>
          <t>SDM Option 3 - Dinner - Dn.PPM.Restck
Standard Instructions: Replenish assembly room display fridge back to par level and replenish coolroom from Freezer to par levels as well. Label all PPMs with Use-By-Dates</t>
        </r>
        <r>
          <rPr>
            <b/>
            <sz val="9"/>
            <color indexed="14"/>
            <rFont val="Tahoma"/>
            <family val="2"/>
          </rPr>
          <t xml:space="preserve">
Food Safety: 
WHS: 
Customer Service: 
Relevant SWPs: </t>
        </r>
        <r>
          <rPr>
            <b/>
            <sz val="9"/>
            <color indexed="12"/>
            <rFont val="Tahoma"/>
            <family val="2"/>
          </rPr>
          <t xml:space="preserve">
Additional Detail:  Restock PPM thawring fridge from the freezer ensuring rotation of stock and labelling as per SWP.  'use by dates'. NOTE: All PPM's to be labelled as 5 days. Always check that Manufacturers dates have not expired.  Also tidy and organise freezer shelves to ensure correct ordering can be done.</t>
        </r>
        <r>
          <rPr>
            <b/>
            <sz val="9"/>
            <color indexed="10"/>
            <rFont val="Tahoma"/>
            <family val="2"/>
          </rPr>
          <t xml:space="preserve">
Safety:  _x000D_
  _x000D_
_x000D_
 _x000D_
_x000D_
_x000D_
_x000D_
_x000D_
_x000D_
</t>
        </r>
        <r>
          <rPr>
            <b/>
            <sz val="9"/>
            <color indexed="17"/>
            <rFont val="Tahoma"/>
            <family val="2"/>
          </rPr>
          <t xml:space="preserve">
Customer Service:  n = </t>
        </r>
      </text>
    </comment>
    <comment ref="L179" authorId="1" shapeId="0" xr:uid="{00000000-0006-0000-0A00-000026010000}">
      <text>
        <r>
          <rPr>
            <sz val="9"/>
            <color indexed="81"/>
            <rFont val="Tahoma"/>
            <family val="2"/>
          </rPr>
          <t>SDM Option 3 - Dinner - Dn.Wsh
Standard Instructions: Dinner wash as per SWP. Ensure washed items are returned to assembly room and stored as per plan.</t>
        </r>
        <r>
          <rPr>
            <b/>
            <sz val="9"/>
            <color indexed="14"/>
            <rFont val="Tahoma"/>
            <family val="2"/>
          </rPr>
          <t xml:space="preserve">
Food Safety: 
WHS: 
Customer Service: 
Relevant SWPs: </t>
        </r>
        <r>
          <rPr>
            <b/>
            <sz val="9"/>
            <color indexed="12"/>
            <rFont val="Tahoma"/>
            <family val="2"/>
          </rPr>
          <t xml:space="preserve">
Additional Detail: Wash up all collection trolley equipment for T1-PM(2) and own collection trolley equipment</t>
        </r>
        <r>
          <rPr>
            <b/>
            <sz val="9"/>
            <color indexed="10"/>
            <rFont val="Tahoma"/>
            <family val="2"/>
          </rPr>
          <t xml:space="preserve">
Safety:  _x000D_
_x000D_
_x000D_
_x000D_
_x000D_
_x000D_
_x000D_
</t>
        </r>
        <r>
          <rPr>
            <b/>
            <sz val="9"/>
            <color indexed="17"/>
            <rFont val="Tahoma"/>
            <family val="2"/>
          </rPr>
          <t xml:space="preserve">
Customer Service:  n = 71 n =  n = </t>
        </r>
      </text>
    </comment>
    <comment ref="H180" authorId="1" shapeId="0" xr:uid="{00000000-0006-0000-0A00-00002701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G181" authorId="1" shapeId="0" xr:uid="{00000000-0006-0000-0A00-000028010000}">
      <text>
        <r>
          <rPr>
            <sz val="9"/>
            <color indexed="81"/>
            <rFont val="Tahoma"/>
            <family val="2"/>
          </rPr>
          <t>SDM Option 3 - Dinner - Dn.Wsh
Standard Instructions: Dinner wash as per SWP. Ensure washed items are returned to assembly room and stored as per plan.</t>
        </r>
        <r>
          <rPr>
            <b/>
            <sz val="9"/>
            <color indexed="14"/>
            <rFont val="Tahoma"/>
            <family val="2"/>
          </rPr>
          <t xml:space="preserve">
Food Safety: 
WHS: 
Customer Service: 
Relevant SWPs: </t>
        </r>
        <r>
          <rPr>
            <b/>
            <sz val="9"/>
            <color indexed="10"/>
            <rFont val="Tahoma"/>
            <family val="2"/>
          </rPr>
          <t xml:space="preserve">
Safety:  _x000D_
_x000D_
_x000D_
_x000D_
</t>
        </r>
        <r>
          <rPr>
            <b/>
            <sz val="9"/>
            <color indexed="17"/>
            <rFont val="Tahoma"/>
            <family val="2"/>
          </rPr>
          <t xml:space="preserve">
Customer Service:  n = 34 n = </t>
        </r>
      </text>
    </comment>
    <comment ref="H181" authorId="2" shapeId="0" xr:uid="{00000000-0006-0000-0A00-000029010000}">
      <text>
        <r>
          <rPr>
            <sz val="9"/>
            <color indexed="81"/>
            <rFont val="Tahoma"/>
            <family val="2"/>
          </rPr>
          <t>SDM Option 3 - Mid Meals - MM.SUP.Serv
Standard Instructions: Serve Supper Mid Meals to wards</t>
        </r>
        <r>
          <rPr>
            <b/>
            <sz val="9"/>
            <color indexed="14"/>
            <rFont val="Tahoma"/>
            <family val="2"/>
          </rPr>
          <t xml:space="preserve">
Food Safety: 
WHS: 
Customer Service: 
Relevant SWPs: </t>
        </r>
        <r>
          <rPr>
            <b/>
            <sz val="9"/>
            <color indexed="12"/>
            <rFont val="Tahoma"/>
            <family val="2"/>
          </rPr>
          <t xml:space="preserve">
Additional Detail: Take NB sandwiches and deliver when serving Supper to NB. Serve Mid Meals to GF, SB,NB,CCU</t>
        </r>
        <r>
          <rPr>
            <b/>
            <sz val="9"/>
            <color indexed="10"/>
            <rFont val="Tahoma"/>
            <family val="2"/>
          </rPr>
          <t xml:space="preserve">
Safety:  _x000D_
  _x000D_
_x000D_
_x000D_
_x000D_
_x000D_
 _x000D_
_x000D_
</t>
        </r>
        <r>
          <rPr>
            <b/>
            <sz val="9"/>
            <color indexed="17"/>
            <rFont val="Tahoma"/>
            <family val="2"/>
          </rPr>
          <t xml:space="preserve">
Customer Service:  n = 61 n = </t>
        </r>
      </text>
    </comment>
    <comment ref="P185" authorId="2" shapeId="0" xr:uid="{00000000-0006-0000-0A00-00002A010000}">
      <text>
        <r>
          <rPr>
            <sz val="9"/>
            <color indexed="81"/>
            <rFont val="Tahoma"/>
            <family val="2"/>
          </rPr>
          <t>SDM Option 3 - Logistics - Fill.Wtr.Cups
Standard Instructions: Fill water cups</t>
        </r>
        <r>
          <rPr>
            <b/>
            <sz val="9"/>
            <color indexed="14"/>
            <rFont val="Tahoma"/>
            <family val="2"/>
          </rPr>
          <t xml:space="preserve">
Food Safety: 
WHS: 
Customer Service: 
Relevant SWPs: </t>
        </r>
        <r>
          <rPr>
            <b/>
            <sz val="9"/>
            <color indexed="12"/>
            <rFont val="Tahoma"/>
            <family val="2"/>
          </rPr>
          <t xml:space="preserve">
Additional Detail: Please ensure that there are at least 7 full trays of filled cups for the meal service lines.</t>
        </r>
        <r>
          <rPr>
            <b/>
            <sz val="9"/>
            <color indexed="17"/>
            <rFont val="Tahoma"/>
            <family val="2"/>
          </rPr>
          <t xml:space="preserve">
Customer Service:  n = </t>
        </r>
      </text>
    </comment>
    <comment ref="G186" authorId="1" shapeId="0" xr:uid="{00000000-0006-0000-0A00-00002B010000}">
      <text>
        <r>
          <rPr>
            <sz val="9"/>
            <color indexed="81"/>
            <rFont val="Tahoma"/>
            <family val="2"/>
          </rPr>
          <t>SDM Option 3 - Transport - Transp.
Standard Instructions: Transport between kitchen and ward</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G187" authorId="2" shapeId="0" xr:uid="{00000000-0006-0000-0A00-00002C010000}">
      <text>
        <r>
          <rPr>
            <sz val="9"/>
            <color indexed="81"/>
            <rFont val="Tahoma"/>
            <family val="2"/>
          </rPr>
          <t>SDM Option 3 - Mid Meals - MM.SUP.Serv
Standard Instructions: Serve Supper Mid Meals to wards</t>
        </r>
        <r>
          <rPr>
            <b/>
            <sz val="9"/>
            <color indexed="14"/>
            <rFont val="Tahoma"/>
            <family val="2"/>
          </rPr>
          <t xml:space="preserve">
Food Safety: 
WHS: 
Customer Service: 
Relevant SWPs: </t>
        </r>
        <r>
          <rPr>
            <b/>
            <sz val="9"/>
            <color indexed="12"/>
            <rFont val="Tahoma"/>
            <family val="2"/>
          </rPr>
          <t xml:space="preserve">
Additional Detail: Serve Mid Meals to Sub Acute, STRAS</t>
        </r>
        <r>
          <rPr>
            <b/>
            <sz val="9"/>
            <color indexed="10"/>
            <rFont val="Tahoma"/>
            <family val="2"/>
          </rPr>
          <t xml:space="preserve">
Safety:  _x000D_
_x000D_
_x000D_
_x000D_
_x000D_
_x000D_
_x000D_
_x000D_
</t>
        </r>
        <r>
          <rPr>
            <b/>
            <sz val="9"/>
            <color indexed="17"/>
            <rFont val="Tahoma"/>
            <family val="2"/>
          </rPr>
          <t xml:space="preserve">
Customer Service:  n = 34 n = </t>
        </r>
      </text>
    </comment>
    <comment ref="L188" authorId="2" shapeId="0" xr:uid="{00000000-0006-0000-0A00-00002D010000}">
      <text>
        <r>
          <rPr>
            <sz val="9"/>
            <color indexed="81"/>
            <rFont val="Tahoma"/>
            <family val="2"/>
          </rPr>
          <t xml:space="preserve">SDM Option 3 - Cleaning - Cln.DshWsh
Standard Instructions: </t>
        </r>
        <r>
          <rPr>
            <b/>
            <sz val="9"/>
            <color indexed="14"/>
            <rFont val="Tahoma"/>
            <family val="2"/>
          </rPr>
          <t xml:space="preserve">
Food Safety: 
WHS: 
Customer Service: 
Relevant SWPs: </t>
        </r>
        <r>
          <rPr>
            <b/>
            <sz val="9"/>
            <color indexed="12"/>
            <rFont val="Tahoma"/>
            <family val="2"/>
          </rPr>
          <t xml:space="preserve">
Additional Detail:  Clean dishwasher as per SWP and clean and tidy all of the washup area - CLEAN AND EMPTY DRAINER.   Pack away any equipment and return lowraters to Assembly Stations.</t>
        </r>
        <r>
          <rPr>
            <b/>
            <sz val="9"/>
            <color indexed="10"/>
            <rFont val="Tahoma"/>
            <family val="2"/>
          </rPr>
          <t xml:space="preserve">
Safety:  _x000D_
_x000D_
</t>
        </r>
        <r>
          <rPr>
            <b/>
            <sz val="9"/>
            <color indexed="17"/>
            <rFont val="Tahoma"/>
            <family val="2"/>
          </rPr>
          <t xml:space="preserve">
Customer Service:   n =  </t>
        </r>
      </text>
    </comment>
    <comment ref="L190" authorId="1" shapeId="0" xr:uid="{00000000-0006-0000-0A00-00002E010000}">
      <text>
        <r>
          <rPr>
            <sz val="9"/>
            <color indexed="81"/>
            <rFont val="Tahoma"/>
            <family val="2"/>
          </rPr>
          <t>SDM Option 3 - Cleaning - Cln.Grbge.Bins
Standard Instructions: Clean garbage bags (empty out as per SWP)</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_x000D_
</t>
        </r>
        <r>
          <rPr>
            <b/>
            <sz val="9"/>
            <color indexed="17"/>
            <rFont val="Tahoma"/>
            <family val="2"/>
          </rPr>
          <t xml:space="preserve">
Customer Service:   n = </t>
        </r>
      </text>
    </comment>
    <comment ref="P190" authorId="0" shapeId="0" xr:uid="{00000000-0006-0000-0A00-00002F010000}">
      <text>
        <r>
          <rPr>
            <sz val="9"/>
            <color indexed="81"/>
            <rFont val="Tahoma"/>
            <family val="2"/>
          </rPr>
          <t xml:space="preserve">SDM Option 3 - CBORD - CB.Prd.Tal.Prnt
Standard Instructions: Print Tally report.                                            </t>
        </r>
        <r>
          <rPr>
            <b/>
            <sz val="9"/>
            <color indexed="14"/>
            <rFont val="Tahoma"/>
            <family val="2"/>
          </rPr>
          <t xml:space="preserve">
Food Safety: 
WHS: 
Customer Service: 
Relevant SWPs: </t>
        </r>
        <r>
          <rPr>
            <b/>
            <sz val="9"/>
            <color indexed="12"/>
            <rFont val="Tahoma"/>
            <family val="2"/>
          </rPr>
          <t xml:space="preserve">
Additional Detail: Print Tallies for NON PAR ITEMS only and place at team assembly tables ready for Br.Fnl.Ml.Prep tomorrow morning by each team. </t>
        </r>
        <r>
          <rPr>
            <b/>
            <sz val="9"/>
            <color indexed="10"/>
            <rFont val="Tahoma"/>
            <family val="2"/>
          </rPr>
          <t xml:space="preserve">
Safety:  </t>
        </r>
        <r>
          <rPr>
            <b/>
            <sz val="9"/>
            <color indexed="17"/>
            <rFont val="Tahoma"/>
            <family val="2"/>
          </rPr>
          <t xml:space="preserve">
Customer Service:  </t>
        </r>
      </text>
    </comment>
    <comment ref="P191" authorId="1" shapeId="0" xr:uid="{00000000-0006-0000-0A00-000030010000}">
      <text>
        <r>
          <rPr>
            <sz val="9"/>
            <color indexed="81"/>
            <rFont val="Tahoma"/>
            <family val="2"/>
          </rPr>
          <t>SDM Option 3 - Compliance - Chk.Temp
Standard Instructions: Check &amp; Record fridge temperatures</t>
        </r>
        <r>
          <rPr>
            <b/>
            <sz val="9"/>
            <color indexed="14"/>
            <rFont val="Tahoma"/>
            <family val="2"/>
          </rPr>
          <t xml:space="preserve">
Food Safety: 
WHS: 
Customer Service: 
Relevant SWPs: </t>
        </r>
        <r>
          <rPr>
            <b/>
            <sz val="9"/>
            <color indexed="12"/>
            <rFont val="Tahoma"/>
            <family val="2"/>
          </rPr>
          <t xml:space="preserve">
Additional Detail: This includes all appliances, Coolrooms, freezers, fridges and display fridges</t>
        </r>
        <r>
          <rPr>
            <b/>
            <sz val="9"/>
            <color indexed="17"/>
            <rFont val="Tahoma"/>
            <family val="2"/>
          </rPr>
          <t xml:space="preserve">
Customer Service:  n =  n = </t>
        </r>
      </text>
    </comment>
    <comment ref="L192" authorId="2" shapeId="0" xr:uid="{00000000-0006-0000-0A00-000031010000}">
      <text>
        <r>
          <rPr>
            <sz val="9"/>
            <color indexed="81"/>
            <rFont val="Tahoma"/>
            <family val="2"/>
          </rPr>
          <t xml:space="preserve">SDM Option 3 - Cleaning - Cln.Micro.Ovens
Standard Instructions: </t>
        </r>
        <r>
          <rPr>
            <b/>
            <sz val="9"/>
            <color indexed="14"/>
            <rFont val="Tahoma"/>
            <family val="2"/>
          </rPr>
          <t xml:space="preserve">
Food Safety: 
WHS: 
Customer Service: 
Relevant SWPs: </t>
        </r>
        <r>
          <rPr>
            <b/>
            <sz val="9"/>
            <color indexed="12"/>
            <rFont val="Tahoma"/>
            <family val="2"/>
          </rPr>
          <t xml:space="preserve">
Additional Detail:  WIPE OVER MW INSIDE AND OUT - MAKE SURE THERE IS NO SPLATTER ON ROOF OF MW.  THERE ARE 2 MICROWAVES PLEASE CLEAN BOTH.</t>
        </r>
        <r>
          <rPr>
            <b/>
            <sz val="9"/>
            <color indexed="10"/>
            <rFont val="Tahoma"/>
            <family val="2"/>
          </rPr>
          <t xml:space="preserve">
Safety:  _x000D_
_x000D_
</t>
        </r>
        <r>
          <rPr>
            <b/>
            <sz val="9"/>
            <color indexed="17"/>
            <rFont val="Tahoma"/>
            <family val="2"/>
          </rPr>
          <t xml:space="preserve">
Customer Service:    </t>
        </r>
      </text>
    </comment>
    <comment ref="P192" authorId="2" shapeId="0" xr:uid="{00000000-0006-0000-0A00-000032010000}">
      <text>
        <r>
          <rPr>
            <sz val="9"/>
            <color indexed="81"/>
            <rFont val="Tahoma"/>
            <family val="2"/>
          </rPr>
          <t xml:space="preserve">SDM Option 3 - Supervision - Final.Checks
Standard Instructions: </t>
        </r>
        <r>
          <rPr>
            <b/>
            <sz val="9"/>
            <color indexed="14"/>
            <rFont val="Tahoma"/>
            <family val="2"/>
          </rPr>
          <t xml:space="preserve">
Food Safety: 
WHS: 
Customer Service: 
Relevant SWPs: </t>
        </r>
        <r>
          <rPr>
            <b/>
            <sz val="9"/>
            <color indexed="12"/>
            <rFont val="Tahoma"/>
            <family val="2"/>
          </rPr>
          <t xml:space="preserve">
Additional Detail:  Check Kitchen area, cleaning schedule &amp; staff sign off sheets are all completed check FM sign off sheets for temps, signatures and dates. Complete FM Operational Checklist daily and sign off. Ensure coolrooms, freezer, offices etc. are all locked and assist FSA's in finalising tasks if required. Close and save daily work schedule and open next day work schedule.  WALK THROUGH KITCHEN AND MAKE SURE THAT THERE IS NO WATER IN BUCKETS - FLOORS ARE TIDY AND CLEAN - DISHWASHER AREA IS CLEAN AND TIDY - DISHWASHER IS EMPTY AND DRAINER HAS BEEN CLEANED - FANS AND AIR CON ARE OFF - ALL GARBAGE AND RUBBISH HAS BEEN PLACED IN GARBAGE.</t>
        </r>
        <r>
          <rPr>
            <b/>
            <sz val="9"/>
            <color indexed="10"/>
            <rFont val="Tahoma"/>
            <family val="2"/>
          </rPr>
          <t xml:space="preserve">
Safety:  _x000D_
 _x000D_
 _x000D_
_x000D_
_x000D_
_x000D_
_x000D_
</t>
        </r>
        <r>
          <rPr>
            <b/>
            <sz val="9"/>
            <color indexed="17"/>
            <rFont val="Tahoma"/>
            <family val="2"/>
          </rPr>
          <t xml:space="preserve">
Customer Service:     n =  n =  </t>
        </r>
      </text>
    </comment>
    <comment ref="G193" authorId="1" shapeId="0" xr:uid="{00000000-0006-0000-0A00-000033010000}">
      <text>
        <r>
          <rPr>
            <sz val="9"/>
            <color indexed="81"/>
            <rFont val="Tahoma"/>
            <family val="2"/>
          </rPr>
          <t xml:space="preserve">SDM Option 3 - Cleaning - MM.Cln.Restock
Standard Instructions: Cleaning, sanitising Mid Meal trolley and replenishing required items. </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 ref="H193" authorId="1" shapeId="0" xr:uid="{00000000-0006-0000-0A00-000034010000}">
      <text>
        <r>
          <rPr>
            <sz val="9"/>
            <color indexed="81"/>
            <rFont val="Tahoma"/>
            <family val="2"/>
          </rPr>
          <t xml:space="preserve">SDM Option 3 - Cleaning - MM.Cln.Restock
Standard Instructions: Cleaning, sanitising Mid Meal trolley and replenishing required items. </t>
        </r>
        <r>
          <rPr>
            <b/>
            <sz val="9"/>
            <color indexed="14"/>
            <rFont val="Tahoma"/>
            <family val="2"/>
          </rPr>
          <t xml:space="preserve">
Food Safety:  
WHS:  
Customer Service:  
Relevant SWPs:  </t>
        </r>
        <r>
          <rPr>
            <b/>
            <sz val="9"/>
            <color indexed="12"/>
            <rFont val="Tahoma"/>
            <family val="2"/>
          </rPr>
          <t xml:space="preserve">
Additional Detail:  </t>
        </r>
        <r>
          <rPr>
            <b/>
            <sz val="9"/>
            <color indexed="10"/>
            <rFont val="Tahoma"/>
            <family val="2"/>
          </rPr>
          <t xml:space="preserve">
Safety:  </t>
        </r>
        <r>
          <rPr>
            <b/>
            <sz val="9"/>
            <color indexed="17"/>
            <rFont val="Tahoma"/>
            <family val="2"/>
          </rPr>
          <t xml:space="preserve">
Customer Service: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Peter Heidegger</author>
  </authors>
  <commentList>
    <comment ref="C4" authorId="0" shapeId="0" xr:uid="{00000000-0006-0000-0B00-000001000000}">
      <text>
        <r>
          <rPr>
            <sz val="9"/>
            <color indexed="81"/>
            <rFont val="Tahoma"/>
            <family val="2"/>
          </rPr>
          <t>Indicates the number of shifts that do not have a time associated with them in the roster.  
Will display "OK" if no anomolies are present.
Ensure that every position entered has a time associated with it in the Positions Page.
The anomolies are shown on the right of the roster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Peter</author>
  </authors>
  <commentList>
    <comment ref="AE2" authorId="0" shapeId="0" xr:uid="{00000000-0006-0000-0C00-000001000000}">
      <text>
        <r>
          <rPr>
            <b/>
            <sz val="9"/>
            <color indexed="81"/>
            <rFont val="Tahoma"/>
            <family val="2"/>
          </rPr>
          <t>Enter any comments relating to the roster line here.</t>
        </r>
        <r>
          <rPr>
            <sz val="9"/>
            <color indexed="81"/>
            <rFont val="Tahoma"/>
            <family val="2"/>
          </rPr>
          <t xml:space="preserve">
</t>
        </r>
      </text>
    </comment>
    <comment ref="AF2" authorId="0" shapeId="0" xr:uid="{00000000-0006-0000-0C00-000002000000}">
      <text>
        <r>
          <rPr>
            <b/>
            <sz val="9"/>
            <color indexed="81"/>
            <rFont val="Tahoma"/>
            <family val="2"/>
          </rPr>
          <t>Calculated hours.</t>
        </r>
        <r>
          <rPr>
            <sz val="9"/>
            <color indexed="81"/>
            <rFont val="Tahoma"/>
            <family val="2"/>
          </rPr>
          <t xml:space="preserve">  If hours do not total the number expected check inputs for each day in the week affected.  Check that the position exists in the Positions Sheet, Menu Option - Step 3.</t>
        </r>
      </text>
    </comment>
    <comment ref="A6" authorId="0" shapeId="0" xr:uid="{00000000-0006-0000-0C00-000003000000}">
      <text>
        <r>
          <rPr>
            <b/>
            <sz val="9"/>
            <color indexed="81"/>
            <rFont val="Tahoma"/>
            <family val="2"/>
          </rPr>
          <t>Click on the cell to select from the dropdown list - this is required for costing purposes</t>
        </r>
        <r>
          <rPr>
            <sz val="9"/>
            <color indexed="81"/>
            <rFont val="Tahoma"/>
            <family val="2"/>
          </rPr>
          <t xml:space="preserve">
</t>
        </r>
      </text>
    </comment>
    <comment ref="B6" authorId="0" shapeId="0" xr:uid="{00000000-0006-0000-0C00-000004000000}">
      <text>
        <r>
          <rPr>
            <b/>
            <sz val="9"/>
            <color indexed="81"/>
            <rFont val="Tahoma"/>
            <family val="2"/>
          </rPr>
          <t>Calculated hours</t>
        </r>
        <r>
          <rPr>
            <sz val="9"/>
            <color indexed="81"/>
            <rFont val="Tahoma"/>
            <family val="2"/>
          </rPr>
          <t xml:space="preserve">
 based on inputs provided.</t>
        </r>
      </text>
    </comment>
  </commentList>
</comments>
</file>

<file path=xl/sharedStrings.xml><?xml version="1.0" encoding="utf-8"?>
<sst xmlns="http://schemas.openxmlformats.org/spreadsheetml/2006/main" count="7756" uniqueCount="1520">
  <si>
    <t>Start Time</t>
  </si>
  <si>
    <t>Step</t>
  </si>
  <si>
    <t>Screen</t>
  </si>
  <si>
    <t>Position</t>
  </si>
  <si>
    <t>Key</t>
  </si>
  <si>
    <t>Skill</t>
  </si>
  <si>
    <t>Type</t>
  </si>
  <si>
    <t>Start</t>
  </si>
  <si>
    <t>Fin</t>
  </si>
  <si>
    <t>Mon</t>
  </si>
  <si>
    <t>Tue</t>
  </si>
  <si>
    <t>Wed</t>
  </si>
  <si>
    <t>Thu</t>
  </si>
  <si>
    <t>Fri</t>
  </si>
  <si>
    <t>Sat</t>
  </si>
  <si>
    <t>Sun</t>
  </si>
  <si>
    <t>PPH</t>
  </si>
  <si>
    <t>Other/mth</t>
  </si>
  <si>
    <t>DOW</t>
  </si>
  <si>
    <t>CB.Chk.Dt.Chg</t>
  </si>
  <si>
    <t>CB.Print.TT</t>
  </si>
  <si>
    <t>CB.Prd.Tal.Prnt</t>
  </si>
  <si>
    <t>Chk.Temp</t>
  </si>
  <si>
    <t>Br.Fnl.ML.Prep</t>
  </si>
  <si>
    <t>Early.Brkfsts</t>
  </si>
  <si>
    <t>Br.TrLn</t>
  </si>
  <si>
    <t>Runner</t>
  </si>
  <si>
    <t>Br.Gn.Prep</t>
  </si>
  <si>
    <t>Stck.Put.Away</t>
  </si>
  <si>
    <t>Weekly Cleaning</t>
  </si>
  <si>
    <t>Transp.</t>
  </si>
  <si>
    <t>Cln.Assbl.Stn</t>
  </si>
  <si>
    <t>Br.Serv</t>
  </si>
  <si>
    <t>Log.Test.Ml</t>
  </si>
  <si>
    <t>Bag.Brd</t>
  </si>
  <si>
    <t>Phone.Req.Wards</t>
  </si>
  <si>
    <t>Gen.SS.Prep</t>
  </si>
  <si>
    <t>Br.Serv.MH</t>
  </si>
  <si>
    <t>Tea.Brk</t>
  </si>
  <si>
    <t>MM.Sup.Intake</t>
  </si>
  <si>
    <t>Br.Coll</t>
  </si>
  <si>
    <t>Del.Day.Wrd</t>
  </si>
  <si>
    <t>Br.Wsh</t>
  </si>
  <si>
    <t>Café.Rstk</t>
  </si>
  <si>
    <t>CB.Prt.MM.Lbl</t>
  </si>
  <si>
    <t>MM.AM.Fnl.Prep</t>
  </si>
  <si>
    <t>CB.Ml.Srv.Rpt</t>
  </si>
  <si>
    <t>Cln.Grbge.Bins</t>
  </si>
  <si>
    <t>Sanitise.F&amp;V</t>
  </si>
  <si>
    <t>Ln.Orders</t>
  </si>
  <si>
    <t>Cln.DshWsh</t>
  </si>
  <si>
    <t>MM.AM.Serv</t>
  </si>
  <si>
    <t>Del.Dials.S/W</t>
  </si>
  <si>
    <t>Ln.Gn.Prep</t>
  </si>
  <si>
    <t>Ml.Orders.MH</t>
  </si>
  <si>
    <t>Prep.Mnc.Puree</t>
  </si>
  <si>
    <t>Ln.Cst.Ml.Ass</t>
  </si>
  <si>
    <t>Main.Brk</t>
  </si>
  <si>
    <t>Ln.Fnl.ML.Prep</t>
  </si>
  <si>
    <t>Trk.Del.MHlth</t>
  </si>
  <si>
    <t>Log.As.Req</t>
  </si>
  <si>
    <t>Ln.TrLn</t>
  </si>
  <si>
    <t>Cln.Eqp</t>
  </si>
  <si>
    <t>Stk.Dt.Check</t>
  </si>
  <si>
    <t>Team.Meet</t>
  </si>
  <si>
    <t>Rcv.Items</t>
  </si>
  <si>
    <t>Rstck.Asmbl.Stn</t>
  </si>
  <si>
    <t>Cl.Del.Truck</t>
  </si>
  <si>
    <t>MM.AM.Intake</t>
  </si>
  <si>
    <t>Ln.Serv.MH</t>
  </si>
  <si>
    <t>MHlth.Wash.Ware</t>
  </si>
  <si>
    <t>Ln.Coll.MH</t>
  </si>
  <si>
    <t>Ln.Serv</t>
  </si>
  <si>
    <t>Ln.Wsh</t>
  </si>
  <si>
    <t>Ln.Coll</t>
  </si>
  <si>
    <t>Ln.PPM.Restck</t>
  </si>
  <si>
    <t>Dn&amp;Br.Orders</t>
  </si>
  <si>
    <t>MM.PM.Fnl.Prep</t>
  </si>
  <si>
    <t>Dn.Orders</t>
  </si>
  <si>
    <t>Dn.Gn.Prep</t>
  </si>
  <si>
    <t>Dn.Cst.Ml.Ass</t>
  </si>
  <si>
    <t>Fill.Wtr.Cups</t>
  </si>
  <si>
    <t>Cln.Dispensers</t>
  </si>
  <si>
    <t>MM.PM.Serv</t>
  </si>
  <si>
    <t>Sanitisers</t>
  </si>
  <si>
    <t>Dn.TrLn</t>
  </si>
  <si>
    <t>Cln.Hrd.Flrs</t>
  </si>
  <si>
    <t>Dn.Fnl.ML.Prep</t>
  </si>
  <si>
    <t>Thaw.Stck</t>
  </si>
  <si>
    <t>Br.Orders</t>
  </si>
  <si>
    <t>MM.PM.Intake</t>
  </si>
  <si>
    <t>Dn.Serv.MH</t>
  </si>
  <si>
    <t>Dn.Serv</t>
  </si>
  <si>
    <t>Dn.Coll.MH</t>
  </si>
  <si>
    <t>Dn.Wsh</t>
  </si>
  <si>
    <t>Prep.Cordial</t>
  </si>
  <si>
    <t>Dn.Coll</t>
  </si>
  <si>
    <t>Dn.PPM.Restck</t>
  </si>
  <si>
    <t>Ord.Items</t>
  </si>
  <si>
    <t>MM.SUP.Fnl.Prep</t>
  </si>
  <si>
    <t>MM.SUP.Serv</t>
  </si>
  <si>
    <t>Final.Checks</t>
  </si>
  <si>
    <t>3.  Input Staff Roles and Positions</t>
  </si>
  <si>
    <t xml:space="preserve">FTE incl A/L = </t>
  </si>
  <si>
    <t>Position No</t>
  </si>
  <si>
    <t>Display on Master Roster as:</t>
  </si>
  <si>
    <t>Display on TouchScreen #</t>
  </si>
  <si>
    <t>Skill Required (Abbreviation)</t>
  </si>
  <si>
    <t>Shift Starts</t>
  </si>
  <si>
    <t>Shift Ends</t>
  </si>
  <si>
    <t>Unpaid Break</t>
  </si>
  <si>
    <t>Skill Description</t>
  </si>
  <si>
    <t>Number of shifts of this position required by Day of Week</t>
  </si>
  <si>
    <t>Allocation of time.</t>
  </si>
  <si>
    <t>Activity Type</t>
  </si>
  <si>
    <t>Working Hrs / Shift</t>
  </si>
  <si>
    <t>Hrs/ Week</t>
  </si>
  <si>
    <t>Productive FTE</t>
  </si>
  <si>
    <t>M</t>
  </si>
  <si>
    <t>T</t>
  </si>
  <si>
    <t>W</t>
  </si>
  <si>
    <t>Th</t>
  </si>
  <si>
    <t>F</t>
  </si>
  <si>
    <t>Sa</t>
  </si>
  <si>
    <t>Su</t>
  </si>
  <si>
    <t>PH</t>
  </si>
  <si>
    <t>% Food Services</t>
  </si>
  <si>
    <t>% Hotel Services</t>
  </si>
  <si>
    <t>% Other</t>
  </si>
  <si>
    <t>Direct or Indirect</t>
  </si>
  <si>
    <t>HH:MM Start</t>
  </si>
  <si>
    <t>HH:MM End</t>
  </si>
  <si>
    <t>Other</t>
  </si>
  <si>
    <t>Pattern</t>
  </si>
  <si>
    <t>ADO</t>
  </si>
  <si>
    <t>OFF</t>
  </si>
  <si>
    <t>Screen #1</t>
  </si>
  <si>
    <t>Y</t>
  </si>
  <si>
    <t>Skills</t>
  </si>
  <si>
    <t>Rate</t>
  </si>
  <si>
    <t>HAG Gr2</t>
  </si>
  <si>
    <t>HAG Gr3</t>
  </si>
  <si>
    <t>Nut. Asst</t>
  </si>
  <si>
    <t>Gen Adm Gr2</t>
  </si>
  <si>
    <t>Gen Adm Gr3</t>
  </si>
  <si>
    <t>Gen Adm Gr4</t>
  </si>
  <si>
    <t>Gen Adm Gr5</t>
  </si>
  <si>
    <t>Gen Adm Gr6</t>
  </si>
  <si>
    <t>Gen Adm Gr8</t>
  </si>
  <si>
    <t>Gen Adm Gr9</t>
  </si>
  <si>
    <t>Gen Adm Gr10</t>
  </si>
  <si>
    <t>Gen Adm Gr11</t>
  </si>
  <si>
    <t>Gen Adm Gr12</t>
  </si>
  <si>
    <t>Gen Adm Gr13</t>
  </si>
  <si>
    <t>Gen Adm Gr14</t>
  </si>
  <si>
    <t>HSM 1</t>
  </si>
  <si>
    <t>HSM 2</t>
  </si>
  <si>
    <t>HSM 4</t>
  </si>
  <si>
    <t>HSM 5</t>
  </si>
  <si>
    <t>HSM 6</t>
  </si>
  <si>
    <t>Spec Grd - RPA Serv Mngr</t>
  </si>
  <si>
    <t>Spec Grd - RPA Supl Mngr</t>
  </si>
  <si>
    <t>Sick</t>
  </si>
  <si>
    <t>Leave</t>
  </si>
  <si>
    <t>Service</t>
  </si>
  <si>
    <t>Task Category</t>
  </si>
  <si>
    <t>Task Sub Category</t>
  </si>
  <si>
    <t>FontColour</t>
  </si>
  <si>
    <t>BkgGrnd</t>
  </si>
  <si>
    <t>Standard Activities</t>
  </si>
  <si>
    <t>TaskType</t>
  </si>
  <si>
    <t>Task Driver</t>
  </si>
  <si>
    <t>SDM Standard</t>
  </si>
  <si>
    <t>Local Standard</t>
  </si>
  <si>
    <t>Setup Time (Minutes)</t>
  </si>
  <si>
    <t>Breakdown Time (Minutes)</t>
  </si>
  <si>
    <t>Local Standard - Reason</t>
  </si>
  <si>
    <t>Local Standard Approved By</t>
  </si>
  <si>
    <t>Local Standard Approved Date</t>
  </si>
  <si>
    <t>MM</t>
  </si>
  <si>
    <t>ProcessType</t>
  </si>
  <si>
    <t>MMEarned</t>
  </si>
  <si>
    <t>NoActivities</t>
  </si>
  <si>
    <t>TaskUsed?</t>
  </si>
  <si>
    <t>ID</t>
  </si>
  <si>
    <t>Food Safety Notes</t>
  </si>
  <si>
    <t>Work Health &amp; Safety Notes</t>
  </si>
  <si>
    <t>Customer Service Notes</t>
  </si>
  <si>
    <t>SWPs</t>
  </si>
  <si>
    <t>MonMM</t>
  </si>
  <si>
    <t>TueMM</t>
  </si>
  <si>
    <t>WedMM</t>
  </si>
  <si>
    <t>ThuMM</t>
  </si>
  <si>
    <t>FriMM</t>
  </si>
  <si>
    <t>SatMM</t>
  </si>
  <si>
    <t>SunMM</t>
  </si>
  <si>
    <t>SDM Option 3</t>
  </si>
  <si>
    <t>Break</t>
  </si>
  <si>
    <t>Main Meal Break</t>
  </si>
  <si>
    <t>Var</t>
  </si>
  <si>
    <t>Trays</t>
  </si>
  <si>
    <t>10. Other</t>
  </si>
  <si>
    <t>Tea Break</t>
  </si>
  <si>
    <t>Breakfast</t>
  </si>
  <si>
    <t>Collect Breakfast using collection trolley.  Ensure that recording intake data is done and includes PRE-WASH SEPARATION into collection trolley.</t>
  </si>
  <si>
    <t>7. Collection</t>
  </si>
  <si>
    <t>Prepare Breakfast items to final updated tally.</t>
  </si>
  <si>
    <t>4. Prep</t>
  </si>
  <si>
    <t>Prepare  items for Breakfast meal service (If final figures are not available to forecast or par levels.)</t>
  </si>
  <si>
    <t>Br.Prp.ED.SS</t>
  </si>
  <si>
    <t>Prepare breakfast trays for Emergancy Department and Short Stay wards</t>
  </si>
  <si>
    <t>Serve Breakfast to wards, includes logging delivery on iPad as per SWP.</t>
  </si>
  <si>
    <t>6. Delivery</t>
  </si>
  <si>
    <t>Br.SS.Fnl.Prep</t>
  </si>
  <si>
    <t>Prepare sandwiches and salads to final order  -  Once final tally is available</t>
  </si>
  <si>
    <t>Food Safety Instructions needs to be followed</t>
  </si>
  <si>
    <t>WHS Instructions needs to be followed</t>
  </si>
  <si>
    <t>Customer Service Instructions needs to be followed</t>
  </si>
  <si>
    <t>SWPS Instructions needs to be followed</t>
  </si>
  <si>
    <t>Do Breakfast assembly tasks, which includes checking.</t>
  </si>
  <si>
    <t>5. Assembly</t>
  </si>
  <si>
    <t>Breakfast wash as per SWP. Ensure washed items are returned to assembly room and stored as per plan.</t>
  </si>
  <si>
    <t>8. Wash Up</t>
  </si>
  <si>
    <t>Food Safety Instructions to be followed</t>
  </si>
  <si>
    <t>WHS Instructions to be followed</t>
  </si>
  <si>
    <t>Cust Instructions to be followed</t>
  </si>
  <si>
    <t>SWPs1,SWPs2,SWPs3 Instructions to be followed</t>
  </si>
  <si>
    <t>Lunch</t>
  </si>
  <si>
    <t>Fixed</t>
  </si>
  <si>
    <t>Dinner</t>
  </si>
  <si>
    <t>Take Breakfast orders for following day</t>
  </si>
  <si>
    <t>This is an estimate and is less than Lunch because fewer choices &amp; less activity on wards during that time</t>
  </si>
  <si>
    <t>PH &amp; YL</t>
  </si>
  <si>
    <t>3. Meal Orders</t>
  </si>
  <si>
    <t xml:space="preserve"> </t>
  </si>
  <si>
    <t>Buffer</t>
  </si>
  <si>
    <t>Unallocated time (buffer time to allow catch up if behind)</t>
  </si>
  <si>
    <t>CBORD</t>
  </si>
  <si>
    <t>Check for diet changes and action as required</t>
  </si>
  <si>
    <t>CB.Dt.Ch.Rpt</t>
  </si>
  <si>
    <t>Print Diet Change Report</t>
  </si>
  <si>
    <t>Print Meal Service Report for Mid Meals</t>
  </si>
  <si>
    <t xml:space="preserve">Print Tally report.                                            </t>
  </si>
  <si>
    <t>Print Tray Tickets</t>
  </si>
  <si>
    <t>CB.Prnt.Pt.List</t>
  </si>
  <si>
    <t>Print Patient Lists for your Team</t>
  </si>
  <si>
    <t>Print Meal Service Report, Tally &amp; Mid Meal Labels</t>
  </si>
  <si>
    <t>Cleaning</t>
  </si>
  <si>
    <t>Cln.Assbl.Floor</t>
  </si>
  <si>
    <t>Clean assembly room floor</t>
  </si>
  <si>
    <t>9. Cleaning</t>
  </si>
  <si>
    <t>Clean assembly stations</t>
  </si>
  <si>
    <t>Cln.Back.Dck</t>
  </si>
  <si>
    <t>Clean back dock(receiving dock)</t>
  </si>
  <si>
    <t>Cln.Chm.Str</t>
  </si>
  <si>
    <t>Clean chemical store</t>
  </si>
  <si>
    <t>Cln.Col.Trlly</t>
  </si>
  <si>
    <t>Clean collection trolley</t>
  </si>
  <si>
    <t>Cln.Coll.Crts</t>
  </si>
  <si>
    <t>Clean collection carts as per SWP</t>
  </si>
  <si>
    <t xml:space="preserve">Clean handbasins, hand towel dispensers, soap dispensers </t>
  </si>
  <si>
    <t>15/12/2015 01:45:06 PM</t>
  </si>
  <si>
    <t>Clean dishwasher as per SWP</t>
  </si>
  <si>
    <t>Cln.Dwsh.Curt</t>
  </si>
  <si>
    <t>Replace dish wash curtains (from overnight soak tub)</t>
  </si>
  <si>
    <t>Clean Equipment</t>
  </si>
  <si>
    <t>Clean garbage bags (empty out as per SWP)</t>
  </si>
  <si>
    <t>Clean hard floors</t>
  </si>
  <si>
    <t>Cln.Micro.Ovens</t>
  </si>
  <si>
    <t>Clean microwave ovens</t>
  </si>
  <si>
    <t>Cln.Rethrm.Crts</t>
  </si>
  <si>
    <t>Daily deep clean of all food service insert carts</t>
  </si>
  <si>
    <t>Cln.Walls</t>
  </si>
  <si>
    <t>Clean Walls</t>
  </si>
  <si>
    <t>Mop.Assbl.Floor</t>
  </si>
  <si>
    <t>Mop assembly room floor as per SWP</t>
  </si>
  <si>
    <t xml:space="preserve"> Refill all sanitiser and detergent bottles (including Viva bottle)</t>
  </si>
  <si>
    <t>Swp.Assb.Flr</t>
  </si>
  <si>
    <t>Sweep assembly room floor</t>
  </si>
  <si>
    <t>Swp.Frzr.Flr</t>
  </si>
  <si>
    <t>Sweep freezer floor as per SWP</t>
  </si>
  <si>
    <t>Swp.Mop Clrms</t>
  </si>
  <si>
    <t>Sweep and Mop cool room(s) as per SWP</t>
  </si>
  <si>
    <t>Weekly cleaning tasks</t>
  </si>
  <si>
    <t>Compliance</t>
  </si>
  <si>
    <t>Check &amp; Record fridge temperatures</t>
  </si>
  <si>
    <t>Record test meal temperatures (Hot &amp; Cold) as per trolley rotation schedule</t>
  </si>
  <si>
    <t>Sanitise Fruit &amp; Vegetables to be used as fruit/veg for patients as well as salad and sandwiches</t>
  </si>
  <si>
    <t>Custom Services</t>
  </si>
  <si>
    <t>Br.Bulk.Pk</t>
  </si>
  <si>
    <t>Prepare 'Breakfast Packs' for Emergency &amp; Early B'Fast as well as 'Supper Packs' for Emergency department</t>
  </si>
  <si>
    <t>14/12/2015 03:16:57 PM</t>
  </si>
  <si>
    <t>Br.Prp.Lvl4</t>
  </si>
  <si>
    <t>Prep the required items as per the checklist for level 4 Breakfast.</t>
  </si>
  <si>
    <t>28/01/2016 10:40:10 AM</t>
  </si>
  <si>
    <t>Chk.MHlth.Ord</t>
  </si>
  <si>
    <t>Check that you have all Lunch &amp; Dinner items including bulk supplies for Melalueca &amp; Bungarribee House for delivery as per order form. Also check Dialysis, Short Stay &amp; Oncology's list for delivery of sandwiches, juices &amp; desserts</t>
  </si>
  <si>
    <t>Beds</t>
  </si>
  <si>
    <t>14/12/2015 09:28:15 AM</t>
  </si>
  <si>
    <t>Chk.SS&amp;ED.Req</t>
  </si>
  <si>
    <t>Call Emergency to confirm patient breakfast numbers</t>
  </si>
  <si>
    <t>28/01/2016 11:08:57 AM</t>
  </si>
  <si>
    <t>Clean &amp; Sanitise refrigerated delivery van as per SWP</t>
  </si>
  <si>
    <t>14/12/2015 03:22:19 PM</t>
  </si>
  <si>
    <t>Col.ED.Trly</t>
  </si>
  <si>
    <t>Collect ED Trolley</t>
  </si>
  <si>
    <t>Del.Brfst.ED&amp;SS</t>
  </si>
  <si>
    <t>Delivery of breakfast to ED &amp; Short Stay</t>
  </si>
  <si>
    <t>Del.Chld.Stck</t>
  </si>
  <si>
    <t>Check fax for children's ward. Assemble and deliver to Level 6 kitchen</t>
  </si>
  <si>
    <t>Del.Clinics.S/W</t>
  </si>
  <si>
    <t>Deliver Clinical sandwiches to MRI, Cath Lab &amp; PDU</t>
  </si>
  <si>
    <t>14/12/2015 04:58:24 AM</t>
  </si>
  <si>
    <t>Delivery of sandwiches to dialysis (Mon-Sat)</t>
  </si>
  <si>
    <t>Del.Functions</t>
  </si>
  <si>
    <t>Check Function sheet &amp; deliver to requested areas / wards within the hospital</t>
  </si>
  <si>
    <t>14/12/2015 03:14:34 PM</t>
  </si>
  <si>
    <t>Del.Mat.Bulk</t>
  </si>
  <si>
    <t>Delivery of Maternity Bulk Breakfast Items</t>
  </si>
  <si>
    <t>Del.S/W.ED&amp;SS</t>
  </si>
  <si>
    <t>Delivery of sandwiches and juices to ED &amp; SS (Lunch &amp; Dinner)</t>
  </si>
  <si>
    <t>Prepare and deliver early breakfasts (If required)</t>
  </si>
  <si>
    <t>Prep.ED.SS.Mat</t>
  </si>
  <si>
    <t>Prep ED &amp; SS breakfast items for next day.</t>
  </si>
  <si>
    <t>Prep.MHlth.Mls</t>
  </si>
  <si>
    <t>Prepare Lunch &amp; Dinner items for driver to deliver to Bungarribee House &amp; Melalueca</t>
  </si>
  <si>
    <t>15/12/2015 11:40:02 AM</t>
  </si>
  <si>
    <t>Set.Funct.Trly</t>
  </si>
  <si>
    <t>Set up required trolleys for following day Functions</t>
  </si>
  <si>
    <t>14/12/2015 02:22:54 PM</t>
  </si>
  <si>
    <t>16/12/2015 10:38:15 AM</t>
  </si>
  <si>
    <t xml:space="preserve">Wash all ware items returned from mental Health Units </t>
  </si>
  <si>
    <t>27/01/2016 08:28:14 AM</t>
  </si>
  <si>
    <t>Mng.Duties</t>
  </si>
  <si>
    <t>Managers Daily tasks which also includes the ordering of stock items required</t>
  </si>
  <si>
    <t>16/12/2015 11:13:06 AM</t>
  </si>
  <si>
    <t>Admin.Duties</t>
  </si>
  <si>
    <t>Admin duties required for various sites as well as invoice matching</t>
  </si>
  <si>
    <t>16/12/2015 11:15:33 AM</t>
  </si>
  <si>
    <t>Del.Jugs</t>
  </si>
  <si>
    <t>Deliver &amp; hand out to patients clean water jugs</t>
  </si>
  <si>
    <t>25/01/2016 02:54:59 PM</t>
  </si>
  <si>
    <t>Coll.Jugs</t>
  </si>
  <si>
    <t>Collect used water jugs from patient bedside tables</t>
  </si>
  <si>
    <t>25/01/2016 02:56:53 PM</t>
  </si>
  <si>
    <t>Wsh.Jugs</t>
  </si>
  <si>
    <t xml:space="preserve">Wash all water jugs collected from wards for your Team </t>
  </si>
  <si>
    <t>25/01/2016 02:59:15 PM</t>
  </si>
  <si>
    <t>Fill.Jugs</t>
  </si>
  <si>
    <t>Refill clean water jugs &amp; place into coolroom as per SWP</t>
  </si>
  <si>
    <t>25/01/2016 03:01:34 PM</t>
  </si>
  <si>
    <t>Phone wards that require meals that are not captured in menu order process</t>
  </si>
  <si>
    <t>Take Dinner &amp; Breakfast orders together</t>
  </si>
  <si>
    <t xml:space="preserve">Collect Dinner using collection trolley.  Ensure that recording intake data is done and includes PRE-WASH SEPARATION into collection trolley. </t>
  </si>
  <si>
    <t>Assemble any customised hot meals at the assembly fridge as well as any special meals / sandwiches required for the dinner service</t>
  </si>
  <si>
    <t>Prepare Dinner Main Meal component to final order</t>
  </si>
  <si>
    <t>Prepare  items for Dinner meal service to par levels  - Before final tally is available</t>
  </si>
  <si>
    <t>Replenish assembly room display fridge back to par level and replenish coolroom from Freezer to par levels as well. Label all PPMs with Use-By-Dates</t>
  </si>
  <si>
    <t>Serve Dinner to wards, includes logging delivery on iPad as per SWP.</t>
  </si>
  <si>
    <t>Do Dinner assembly tasks, which includes checking.</t>
  </si>
  <si>
    <t>Dinner wash as per SWP. Ensure washed items are returned to assembly room and stored as per plan.</t>
  </si>
  <si>
    <t xml:space="preserve">Take Dinner orders for specified ward </t>
  </si>
  <si>
    <t>Logistics</t>
  </si>
  <si>
    <t>Bag bread</t>
  </si>
  <si>
    <t>Fill water cups</t>
  </si>
  <si>
    <t>Prepare cordial drinks as required</t>
  </si>
  <si>
    <t>Restock assembly stations to par levels.</t>
  </si>
  <si>
    <t>Runner at trayline time - move carts to and from assembly room</t>
  </si>
  <si>
    <t>SS.Prep</t>
  </si>
  <si>
    <t xml:space="preserve">Sandwich and salad preparation </t>
  </si>
  <si>
    <t xml:space="preserve">Receive stock and store as required. Ensure that all paperwork and storage processes are adhered to.  Follow First-In-First-Out processes </t>
  </si>
  <si>
    <t>2. Receive</t>
  </si>
  <si>
    <t xml:space="preserve">Thaw frozen components for following days (as per template) </t>
  </si>
  <si>
    <t xml:space="preserve">Collect Lunch using collection trolley.  Ensure that recording intake data is done and includes PRE-WASH SEPARATION into collection trolley. </t>
  </si>
  <si>
    <t>Assemble any customised hot meals at the assembly fridge.  Between assembly of these meals continue with salad and sandwich production</t>
  </si>
  <si>
    <t>Prepare Lunch components to final order</t>
  </si>
  <si>
    <t>Prepare  items for Lunch meal service to par levels  - Before final tally is available.</t>
  </si>
  <si>
    <t>Take Lunch orders</t>
  </si>
  <si>
    <t>Serve Lunch to wards, includes logging delivery on iPad as per SWP.</t>
  </si>
  <si>
    <t>Do Lunch assembly tasks, which includes checking.</t>
  </si>
  <si>
    <t>Lunch wash as per SWP. Ensure washed items are returned to assembly room and stored as per plan.</t>
  </si>
  <si>
    <t>Del.ED.Swchs</t>
  </si>
  <si>
    <t>Delivery required items to Emergency Department</t>
  </si>
  <si>
    <t>20/05/2016 11:45:16 AM</t>
  </si>
  <si>
    <t xml:space="preserve">  </t>
  </si>
  <si>
    <t>Lunch+Dinner</t>
  </si>
  <si>
    <t xml:space="preserve">Salads and Sandwiches - Produce to PARR levels (i.e. before final tallies are available).  The volumes to be produced are from the </t>
  </si>
  <si>
    <t>Mid Meals</t>
  </si>
  <si>
    <t>Prepare AM Mid Meals orders to final tally</t>
  </si>
  <si>
    <t>Visit all the wards for your Team and record the AM Mid Meal intake for all the patients that have supplements prescribed.  Take the iPad and record directly into the system.  Intake is recorded via the Mobile Intake icon in Tray Monitor.  Please use the notes feature for any additional information.</t>
  </si>
  <si>
    <t>Serve AM Mid Meals to wards</t>
  </si>
  <si>
    <t>MM.AM.Srv.Ord</t>
  </si>
  <si>
    <t>Serve AM Mid Meals and take Orders for Lunch at the same time.</t>
  </si>
  <si>
    <t>Prepare Afternoon Mid Meals orders to final tally</t>
  </si>
  <si>
    <t>Visit all the wards for your Team and record the PM Mid Meal intake for all the patients that have supplements prescribed.  Take the iPad and record directly into the system.  Intake is recorded via the Mobile Intake icon in Tray Monitor.  Please use the notes feature for any additional information.</t>
  </si>
  <si>
    <t>Serve Afternoon Mid Meals to wards</t>
  </si>
  <si>
    <t>Prepare Supper Mid Meals orders to final tally</t>
  </si>
  <si>
    <t>Visit all the wards for your Team and record the Supper (Previous Night's) Mid Meal intake for all the patients that have supplements prescribed.  Take the iPad and record directly into the system.  Intake is recorded via the Mobile Intake icon in Tray Monitor.  Please use the notes feature for any additional information.</t>
  </si>
  <si>
    <t>Serve Supper Mid Meals to wards</t>
  </si>
  <si>
    <t>MM.PM.Srv.Ord</t>
  </si>
  <si>
    <t>Serve PM Mid Meals and take Orders for Dinner at same time</t>
  </si>
  <si>
    <t>15/12/2015 04:23:11 PM</t>
  </si>
  <si>
    <t>Supervision</t>
  </si>
  <si>
    <t>Asst</t>
  </si>
  <si>
    <t>Assist teams with tasks - this includes moving carts to and from assembly stations, starting carts retherm, temperature checking as per food safety requirements</t>
  </si>
  <si>
    <t>Final checks</t>
  </si>
  <si>
    <t>Logistics &amp; supervisory tasks as required: - Answer phones &amp; manage diet/CBORD changes as per SWP. - Ensure stock is received into the system as per SWP. - Ensure all teams are on track for meal services as well as address known issues for the remainder of the day. - Ensure Actiivity Logs are up to date and reflect the operational status.</t>
  </si>
  <si>
    <t>27/01/2016 08:57:09 AM</t>
  </si>
  <si>
    <t>Supervise - Ordering Items</t>
  </si>
  <si>
    <t>1. Vendor Orders</t>
  </si>
  <si>
    <t>Supervise - Receiving Goods</t>
  </si>
  <si>
    <t>Sprv.Dn.Prep</t>
  </si>
  <si>
    <t>Supervise dinner preparation and assist where required</t>
  </si>
  <si>
    <t>Check ALL stock for use-by-date compliance in the coolroom, display fridges and freezer.  Bring shortest shelf life items to the front, so that they can be used first.  Discard any out-of-date items and record on product loss forms.</t>
  </si>
  <si>
    <t>Planning / Discussion/Problem Solving meeting</t>
  </si>
  <si>
    <t>Transport</t>
  </si>
  <si>
    <t>Transport between kitchen and ward</t>
  </si>
  <si>
    <t>Tug.Trolley</t>
  </si>
  <si>
    <t>Brk.Serv.MH</t>
  </si>
  <si>
    <t>Serve Breakfast to wards, includes logging delivery on iPad as per SWP.Check with NUM as well</t>
  </si>
  <si>
    <t>SDM Option 3-Cln.Chm.Str</t>
  </si>
  <si>
    <t>SDM Option 3-Cln.Col.Trlly</t>
  </si>
  <si>
    <t>SDM Option 3-Cln.Coll.Crts</t>
  </si>
  <si>
    <t>SDM Option 3-Cln.Walls</t>
  </si>
  <si>
    <t xml:space="preserve">Restock Rehab staff Dinning Room </t>
  </si>
  <si>
    <t>Deliver Dinner &amp; Lunch items by refrigerated van to Mental Health units</t>
  </si>
  <si>
    <t>SDM Option 3-SS.Prep</t>
  </si>
  <si>
    <t>SDM Option 3-Asst</t>
  </si>
  <si>
    <t>SDM Option 3-Ord.Items</t>
  </si>
  <si>
    <t>SDM Option 3-Rcv.Items</t>
  </si>
  <si>
    <t>SDM Option 3-Stk.Dt.Check</t>
  </si>
  <si>
    <t>Diet Aides</t>
  </si>
  <si>
    <t>Non PFS (Allied)</t>
  </si>
  <si>
    <t>DT.Prn.Ref.Rpts</t>
  </si>
  <si>
    <t>Print out referral screening reports and refer on to Dietitian</t>
  </si>
  <si>
    <t>DT.Col.Mail</t>
  </si>
  <si>
    <t xml:space="preserve">Collect Mail.                                  </t>
  </si>
  <si>
    <t>DT.Extra.Duties</t>
  </si>
  <si>
    <t>Conduct extra duties (Refer to procedure "Spare Time Duties for Diet Technicians.")</t>
  </si>
  <si>
    <t>DT.Entrl.Feeds</t>
  </si>
  <si>
    <t xml:space="preserve">Print Entral Feed labels. Prepare Entral Feeds, check use by dates and deliver to wards. </t>
  </si>
  <si>
    <t>DT.Stck.Take</t>
  </si>
  <si>
    <t>Complete Entral Feeds and Supplements stocktake, on the first of each month.</t>
  </si>
  <si>
    <t>Dt.Entr.Cern.Cde</t>
  </si>
  <si>
    <t xml:space="preserve">Enter CERNER diet order if needed </t>
  </si>
  <si>
    <t>Dt.Updt.Pref</t>
  </si>
  <si>
    <t>Update CBORD preferences and supplements, including Speech Pathology (SP) Orders as needed.</t>
  </si>
  <si>
    <t>Dt.Mntr.Compl</t>
  </si>
  <si>
    <t>Monitor compliances of feed items if requested</t>
  </si>
  <si>
    <t>Dt.Feed.Stk.Ord</t>
  </si>
  <si>
    <t>Do feed ordering &amp; stock management</t>
  </si>
  <si>
    <t>Dt.Stk.Wrd.Del</t>
  </si>
  <si>
    <t>Do feed admin &amp; ward delivery</t>
  </si>
  <si>
    <t>Dt.Supl.Stk.Ord</t>
  </si>
  <si>
    <t>Do supplements ordering and stock management</t>
  </si>
  <si>
    <t>Dt.Ord.Attnd</t>
  </si>
  <si>
    <t>Attend allocated team wards while orders are being taken by PFS staff and guide/assist as required.  Follow escalation protocols (TBC) and assist with any orders for those patients that PFS require assistance with.</t>
  </si>
  <si>
    <t>Dt.Intke.Revw</t>
  </si>
  <si>
    <t>Monitor dashboards/reports regarding ordering  and intake data (to see or refer as agreed)</t>
  </si>
  <si>
    <t>Dt.MST.Intl</t>
  </si>
  <si>
    <t>Monitoring initial MST screening rates -&gt; fill gaps and/or prompt Nursing Staff to do</t>
  </si>
  <si>
    <t>Dt.MST.ReScrn</t>
  </si>
  <si>
    <t>Do weekly rescreening of MST</t>
  </si>
  <si>
    <t>Dt.HtWt.Rcrds</t>
  </si>
  <si>
    <t>Monitor initial ht/wt records -&gt; prompt NS to do / or do themselves.</t>
  </si>
  <si>
    <t>Dt.Wkly.Wt.Chk</t>
  </si>
  <si>
    <t>Monitor weekly weighing</t>
  </si>
  <si>
    <t>Dt.Ref.Dtn.Revw</t>
  </si>
  <si>
    <t>Rescreen MST for dietitians -&gt; determine if dietitian needs to see + doc in MR</t>
  </si>
  <si>
    <t>Dt.Follow.Up</t>
  </si>
  <si>
    <t>Do follow-up for dietitian regarding compliance/tolerance to intervention and document in MR (Included in time).</t>
  </si>
  <si>
    <t>Dt.CB.Ent.Prf</t>
  </si>
  <si>
    <t>Enter all CBORD preferences for dietitians</t>
  </si>
  <si>
    <t>Dt.Ptn.Pref.Rev</t>
  </si>
  <si>
    <t>Do preference reviews for patients on Oral Nutrition Support.</t>
  </si>
  <si>
    <t>Do HEN (Home Enteral Nutrition) rego admin including sending appointment letters.</t>
  </si>
  <si>
    <t>Dt.NAPASH.Rpt</t>
  </si>
  <si>
    <t>Do NAPSASH reporting</t>
  </si>
  <si>
    <t>Dt.Ptn.Edu.Pcks</t>
  </si>
  <si>
    <t>Simple patient education -&gt;provision of education packages.</t>
  </si>
  <si>
    <t>Dt.Team.Meet</t>
  </si>
  <si>
    <t>Do PFS Staff education and attend daily team meetings as per schedules</t>
  </si>
  <si>
    <t>Dt.Rev.Protcls</t>
  </si>
  <si>
    <t>Identify new admissions for allocation of DA Protocol flags. Review existing DA Protocol flags prior to orders being taken.</t>
  </si>
  <si>
    <t>Dt.Test</t>
  </si>
  <si>
    <t>as.dnalksdna,nsd qams dqwdqwd q,wd q</t>
  </si>
  <si>
    <t>Food Safety</t>
  </si>
  <si>
    <t>Watch out for spiders</t>
  </si>
  <si>
    <t>Smile</t>
  </si>
  <si>
    <t>SWP 123, SWP456</t>
  </si>
  <si>
    <t>13/09/2016 08:43:06 AM</t>
  </si>
  <si>
    <t>1. Enter Facility &amp; Service Details</t>
  </si>
  <si>
    <t>1.1  Facility Information</t>
  </si>
  <si>
    <t>Additional comments</t>
  </si>
  <si>
    <t>Healthcare Facility Name</t>
  </si>
  <si>
    <t>Aaa-TestHospital</t>
  </si>
  <si>
    <t>Site Logging ID Code</t>
  </si>
  <si>
    <t>Peer Group</t>
  </si>
  <si>
    <t>Cost centre</t>
  </si>
  <si>
    <t>HSS Site Name</t>
  </si>
  <si>
    <t>Local Health District</t>
  </si>
  <si>
    <t>1.2 Site Information Provider</t>
  </si>
  <si>
    <t>Contact Person for this project</t>
  </si>
  <si>
    <t>Tel:</t>
  </si>
  <si>
    <t>This form completed by</t>
  </si>
  <si>
    <t>E-mail:</t>
  </si>
  <si>
    <t>Date completed</t>
  </si>
  <si>
    <t>1.3 Site Service Model</t>
  </si>
  <si>
    <t>1.3 Checkboxes - Status</t>
  </si>
  <si>
    <t>Crockery Type</t>
  </si>
  <si>
    <t>Cutlery Type</t>
  </si>
  <si>
    <t>Meal Format</t>
  </si>
  <si>
    <t>SDM Type</t>
  </si>
  <si>
    <t>1.4 Beds &amp; Service Details</t>
  </si>
  <si>
    <t>Bed Type</t>
  </si>
  <si>
    <t># Beds</t>
  </si>
  <si>
    <t>Service Type</t>
  </si>
  <si>
    <t>Plan. #/Service</t>
  </si>
  <si>
    <t>Ave % Full Diet</t>
  </si>
  <si>
    <t>Comments</t>
  </si>
  <si>
    <t>Acute Beds</t>
  </si>
  <si>
    <t>Children's</t>
  </si>
  <si>
    <t>Click to Select</t>
  </si>
  <si>
    <t>Maternity</t>
  </si>
  <si>
    <t>Rehabilitation</t>
  </si>
  <si>
    <t>Dialysis / Chairs</t>
  </si>
  <si>
    <t>Mental Health Beds</t>
  </si>
  <si>
    <t>Aged Care Beds</t>
  </si>
  <si>
    <t>Other Beds -&gt; please provide details</t>
  </si>
  <si>
    <t>"Day only" beds</t>
  </si>
  <si>
    <t>"Emergency Beds"</t>
  </si>
  <si>
    <t>Total (On Site)</t>
  </si>
  <si>
    <t>Additional Services</t>
  </si>
  <si>
    <t>Monday</t>
  </si>
  <si>
    <t>Tuesday</t>
  </si>
  <si>
    <t>Wednesday</t>
  </si>
  <si>
    <t>Thursday</t>
  </si>
  <si>
    <t>Friday</t>
  </si>
  <si>
    <t>Saturday</t>
  </si>
  <si>
    <t>Sunday</t>
  </si>
  <si>
    <t>Weekly Total</t>
  </si>
  <si>
    <r>
      <t>Meals on Wheels -</t>
    </r>
    <r>
      <rPr>
        <sz val="11"/>
        <color rgb="FFFF0000"/>
        <rFont val="Calibri"/>
        <family val="2"/>
        <scheme val="minor"/>
      </rPr>
      <t xml:space="preserve"> Average # meals per day</t>
    </r>
  </si>
  <si>
    <r>
      <t xml:space="preserve">Satellite Sites - </t>
    </r>
    <r>
      <rPr>
        <sz val="11"/>
        <color rgb="FFFF0000"/>
        <rFont val="Calibri"/>
        <family val="2"/>
        <scheme val="minor"/>
      </rPr>
      <t>Average # Meals per day</t>
    </r>
  </si>
  <si>
    <r>
      <t xml:space="preserve">Clinics - </t>
    </r>
    <r>
      <rPr>
        <sz val="11"/>
        <color rgb="FFFF0000"/>
        <rFont val="Calibri"/>
        <family val="2"/>
        <scheme val="minor"/>
      </rPr>
      <t>Average # Sandwiches per day</t>
    </r>
  </si>
  <si>
    <r>
      <t xml:space="preserve">Cafeteria meals supplied - </t>
    </r>
    <r>
      <rPr>
        <sz val="11"/>
        <color rgb="FFFF0000"/>
        <rFont val="Calibri"/>
        <family val="2"/>
        <scheme val="minor"/>
      </rPr>
      <t>Average # Meals per day</t>
    </r>
  </si>
  <si>
    <r>
      <t xml:space="preserve">Total Additional </t>
    </r>
    <r>
      <rPr>
        <b/>
        <sz val="11"/>
        <color rgb="FFFF0000"/>
        <rFont val="Calibri"/>
        <family val="2"/>
        <scheme val="minor"/>
      </rPr>
      <t>(Per Day)</t>
    </r>
  </si>
  <si>
    <t>1.5 Ward Layout - Distance From Kitchen</t>
  </si>
  <si>
    <t>Ward Name or Description</t>
  </si>
  <si>
    <t>Ward Category Type</t>
  </si>
  <si>
    <t>Ave # Trays</t>
  </si>
  <si>
    <t>Travel Distance</t>
  </si>
  <si>
    <t>Rnd Trip Time</t>
  </si>
  <si>
    <t>Additional Comments</t>
  </si>
  <si>
    <t>Travel Speed - Carts Pushed:</t>
  </si>
  <si>
    <t>Statistics (Internal Use Only)</t>
  </si>
  <si>
    <t>Average OBD past 6 months</t>
  </si>
  <si>
    <t>Not Applicable</t>
  </si>
  <si>
    <t>Average FTEs</t>
  </si>
  <si>
    <t>Lookup Values for Sites (Maintain Data Here)</t>
  </si>
  <si>
    <t>NAME</t>
  </si>
  <si>
    <t>HOSPITAL CODE &amp; NAME</t>
  </si>
  <si>
    <t>FSIP Hospital</t>
  </si>
  <si>
    <t>LHD (Ness' List 02 Oct 12)</t>
  </si>
  <si>
    <t>Click to select</t>
  </si>
  <si>
    <t>Autofilled</t>
  </si>
  <si>
    <t>Aaa-Test Hospital PFS</t>
  </si>
  <si>
    <t>X999 Test</t>
  </si>
  <si>
    <t>Aaa-Test</t>
  </si>
  <si>
    <t>Test LHD</t>
  </si>
  <si>
    <t>Armidale</t>
  </si>
  <si>
    <t>Armidale Patient Food Services</t>
  </si>
  <si>
    <t>J201 Armidale</t>
  </si>
  <si>
    <t>Hunter New England</t>
  </si>
  <si>
    <t>Auburn</t>
  </si>
  <si>
    <t>Auburn Patient Food Services</t>
  </si>
  <si>
    <t>D201 Auburn</t>
  </si>
  <si>
    <t>Western Sydney</t>
  </si>
  <si>
    <t>Ballina</t>
  </si>
  <si>
    <t>Ballina Patient Food Services</t>
  </si>
  <si>
    <t>H201 Ballina</t>
  </si>
  <si>
    <t>North Coast</t>
  </si>
  <si>
    <t>Bankstown/Lidcombe</t>
  </si>
  <si>
    <t>Bankstown Patient Food Services</t>
  </si>
  <si>
    <t>D227 Bankstown/Lidcombe</t>
  </si>
  <si>
    <t>South Western Sydney</t>
  </si>
  <si>
    <t>Barham/Koondrook</t>
  </si>
  <si>
    <t>Barham Patient Food Services</t>
  </si>
  <si>
    <t>M203 Barham/Koondrook</t>
  </si>
  <si>
    <t>Murrumbidgee</t>
  </si>
  <si>
    <t>Barraba</t>
  </si>
  <si>
    <t>Barraba Patient Food Services</t>
  </si>
  <si>
    <t>J202 Barraba</t>
  </si>
  <si>
    <t>Batemans Bay</t>
  </si>
  <si>
    <t>Batemans Bay Patient Food Services</t>
  </si>
  <si>
    <t>N201 Batemans Bay</t>
  </si>
  <si>
    <t>Southern</t>
  </si>
  <si>
    <t>Batlow</t>
  </si>
  <si>
    <t>Batlow Patient Food Services</t>
  </si>
  <si>
    <t>R202 Batlow</t>
  </si>
  <si>
    <t>Bega</t>
  </si>
  <si>
    <t>Bega Patient Food Services</t>
  </si>
  <si>
    <t>N202 Bega</t>
  </si>
  <si>
    <t>Bellinger River</t>
  </si>
  <si>
    <t>BELLIGEN Patient Food Services</t>
  </si>
  <si>
    <t>H203 Bellinger River</t>
  </si>
  <si>
    <t>Mid North Coast</t>
  </si>
  <si>
    <t>Belmont</t>
  </si>
  <si>
    <t>Belmont Patient Food Services</t>
  </si>
  <si>
    <t>Q214 Belmont</t>
  </si>
  <si>
    <t>Berrigan</t>
  </si>
  <si>
    <t>Berrigan Patient Food Services</t>
  </si>
  <si>
    <t>M204 Berrigan</t>
  </si>
  <si>
    <t>Bingara</t>
  </si>
  <si>
    <t>Bingara Patient Food Services</t>
  </si>
  <si>
    <t>J203 Bingara</t>
  </si>
  <si>
    <t>Blacktown</t>
  </si>
  <si>
    <t>Blacktown Patient Food Services</t>
  </si>
  <si>
    <t>D203 Blacktown</t>
  </si>
  <si>
    <t>Blue Mountains</t>
  </si>
  <si>
    <t>Blue Mountains Patient Food Services</t>
  </si>
  <si>
    <t>D204 Blue Mountains</t>
  </si>
  <si>
    <t>Nepean Blue Mountains</t>
  </si>
  <si>
    <t>Boggabri</t>
  </si>
  <si>
    <t>Boggabri Patient Food Services</t>
  </si>
  <si>
    <t>J204 Boggabri</t>
  </si>
  <si>
    <t>Bombala</t>
  </si>
  <si>
    <t>Bombala Patient Food Services</t>
  </si>
  <si>
    <t>N203 Bombala</t>
  </si>
  <si>
    <t>Bonalbo</t>
  </si>
  <si>
    <t>Bonalbo Patient Food Services</t>
  </si>
  <si>
    <t>H207 Bonalbo</t>
  </si>
  <si>
    <t>Boorowa</t>
  </si>
  <si>
    <t>Booroowa Patient Food Services</t>
  </si>
  <si>
    <t>N204 Boorowa</t>
  </si>
  <si>
    <t>Bourke</t>
  </si>
  <si>
    <t>Bourke St Patient Food Services</t>
  </si>
  <si>
    <t>K201 Bourke</t>
  </si>
  <si>
    <t>Bowral</t>
  </si>
  <si>
    <t>Bowral Patient Food Services</t>
  </si>
  <si>
    <t>N219 Bowral</t>
  </si>
  <si>
    <t>Braidwood</t>
  </si>
  <si>
    <t>Braidwood Patient Food Services</t>
  </si>
  <si>
    <t>N205 Braidwood</t>
  </si>
  <si>
    <t>Bulahdelah</t>
  </si>
  <si>
    <t>Bulahdelah Patient Food Services</t>
  </si>
  <si>
    <t>J223 Bulahdelah</t>
  </si>
  <si>
    <t>Bulli</t>
  </si>
  <si>
    <t>BULLI Patient Food Services</t>
  </si>
  <si>
    <t>P202 Bulli</t>
  </si>
  <si>
    <t>Illawarra</t>
  </si>
  <si>
    <t>Byron Bay</t>
  </si>
  <si>
    <t>Byron Bay Patient Food Services</t>
  </si>
  <si>
    <t>H204 Byron Bay</t>
  </si>
  <si>
    <t>Camden</t>
  </si>
  <si>
    <t>Camden Patient Food Services</t>
  </si>
  <si>
    <t>D205 Camden</t>
  </si>
  <si>
    <t>Campbelltown</t>
  </si>
  <si>
    <t>Campbelltown Patient Food Services</t>
  </si>
  <si>
    <t>D215 Campbelltown</t>
  </si>
  <si>
    <t>Canterbury</t>
  </si>
  <si>
    <t>Canterbury Patient Food Services</t>
  </si>
  <si>
    <t>A202 Canterbury</t>
  </si>
  <si>
    <t>Sydney</t>
  </si>
  <si>
    <t>Casino</t>
  </si>
  <si>
    <t>Casino Patient Food Services</t>
  </si>
  <si>
    <t>H206 Casino</t>
  </si>
  <si>
    <t>Cessnock</t>
  </si>
  <si>
    <t>Cessnock Patient Food Services</t>
  </si>
  <si>
    <t>Q202 Cessnock</t>
  </si>
  <si>
    <t>Coffs Harbour</t>
  </si>
  <si>
    <t>COFFS HARBOUR Patient Food Services</t>
  </si>
  <si>
    <t>H208 Coffs Harbour</t>
  </si>
  <si>
    <t>Coledale</t>
  </si>
  <si>
    <t>COLEDALE Patient Food Services</t>
  </si>
  <si>
    <t>P203 Coledale</t>
  </si>
  <si>
    <t>Concord</t>
  </si>
  <si>
    <t>Concord Patient Food Services</t>
  </si>
  <si>
    <t>A237 Concord</t>
  </si>
  <si>
    <t>Coolamon</t>
  </si>
  <si>
    <t>Coolamon Patient Food Services</t>
  </si>
  <si>
    <t>R210 Coolamon</t>
  </si>
  <si>
    <t>Cooma</t>
  </si>
  <si>
    <t>Cooma Patient Food Services</t>
  </si>
  <si>
    <t>N206 Cooma</t>
  </si>
  <si>
    <t>Cootamundra</t>
  </si>
  <si>
    <t>Cootamundra Patient Food Services</t>
  </si>
  <si>
    <t>R221 Cootamundra</t>
  </si>
  <si>
    <t>Campbell-Coraki</t>
  </si>
  <si>
    <t>Coraki Patient Food Services</t>
  </si>
  <si>
    <t>H205 Campbell-Coraki</t>
  </si>
  <si>
    <t>Corowa</t>
  </si>
  <si>
    <t>Corowa Patient Food Services</t>
  </si>
  <si>
    <t>M206 Corowa</t>
  </si>
  <si>
    <t>Crookwell</t>
  </si>
  <si>
    <t>Crookwell Patient Food Services</t>
  </si>
  <si>
    <t>N207 Crookwell</t>
  </si>
  <si>
    <t>Culcairn</t>
  </si>
  <si>
    <t>Culcairn Patient Food Services</t>
  </si>
  <si>
    <t>M205 Culcairn</t>
  </si>
  <si>
    <t>Cumberland</t>
  </si>
  <si>
    <t>Cumberland Patient Food Services</t>
  </si>
  <si>
    <t>D102 Cumberland</t>
  </si>
  <si>
    <t>David Berry</t>
  </si>
  <si>
    <t>DAVID BERRY Patient Food Services</t>
  </si>
  <si>
    <t>P291 David Berry</t>
  </si>
  <si>
    <t>?</t>
  </si>
  <si>
    <t>Delegate</t>
  </si>
  <si>
    <t>Delegate Patient Food Services</t>
  </si>
  <si>
    <t>N208 Delegate</t>
  </si>
  <si>
    <t>Deniliquin</t>
  </si>
  <si>
    <t>Deniliquin Patient Food Services</t>
  </si>
  <si>
    <t>M207 Deniliquin</t>
  </si>
  <si>
    <t>Denman</t>
  </si>
  <si>
    <t>Denman Patient Food Services</t>
  </si>
  <si>
    <t>Q210 Denman</t>
  </si>
  <si>
    <t>Dorrigo</t>
  </si>
  <si>
    <t>DORRIGO Patient Food Services</t>
  </si>
  <si>
    <t>H209 Dorrigo</t>
  </si>
  <si>
    <t>Dubbo</t>
  </si>
  <si>
    <t>Dungog Patient Food Services</t>
  </si>
  <si>
    <t>K211 Dubbo</t>
  </si>
  <si>
    <t>Vegetable Creek</t>
  </si>
  <si>
    <t>Emmaville Patient Food Services</t>
  </si>
  <si>
    <t>J218 Vegetable Creek</t>
  </si>
  <si>
    <t>Fairfield</t>
  </si>
  <si>
    <t>Fairfield Patient Food Services</t>
  </si>
  <si>
    <t>D206 Fairfield</t>
  </si>
  <si>
    <t>Finley</t>
  </si>
  <si>
    <t>Finley Patient Food Services</t>
  </si>
  <si>
    <t>M208 Finley</t>
  </si>
  <si>
    <t>Glen Innes</t>
  </si>
  <si>
    <t>Glenn Innes Patient Food Services</t>
  </si>
  <si>
    <t>J205 Glen Innes</t>
  </si>
  <si>
    <t>Gloucester</t>
  </si>
  <si>
    <t>Gloucester Patient Food Services</t>
  </si>
  <si>
    <t>J224 Gloucester</t>
  </si>
  <si>
    <t>Gosford</t>
  </si>
  <si>
    <t>Gosford Patient Food Services</t>
  </si>
  <si>
    <t>B202 Gosford</t>
  </si>
  <si>
    <t>Central Coast</t>
  </si>
  <si>
    <t>Goulburn</t>
  </si>
  <si>
    <t>Goulburn Patient Food Services</t>
  </si>
  <si>
    <t>N209 Goulburn</t>
  </si>
  <si>
    <t>Grafton</t>
  </si>
  <si>
    <t>GRAFTON Patient Food Services</t>
  </si>
  <si>
    <t>H210 Grafton</t>
  </si>
  <si>
    <t>Griffith</t>
  </si>
  <si>
    <t>Griffith Patient Food Services</t>
  </si>
  <si>
    <t>R205 Griffith</t>
  </si>
  <si>
    <t>Gundagai</t>
  </si>
  <si>
    <t>Gundagai Patient Food Services</t>
  </si>
  <si>
    <t>R206 Gundagai</t>
  </si>
  <si>
    <t>Gunnedah</t>
  </si>
  <si>
    <t>Gunnedah Patient Food Services</t>
  </si>
  <si>
    <t>J206 Gunnedah</t>
  </si>
  <si>
    <t>Guyra</t>
  </si>
  <si>
    <t>Guyra Patient Food Services</t>
  </si>
  <si>
    <t>J207 Guyra</t>
  </si>
  <si>
    <t>Hay</t>
  </si>
  <si>
    <t>Hay Patient Food Services</t>
  </si>
  <si>
    <t>R207 Hay</t>
  </si>
  <si>
    <t>Murrumburrah-Harden</t>
  </si>
  <si>
    <t>H'Den-Murrum Patient Food Services</t>
  </si>
  <si>
    <t>N213 Murrumburrah-Harden</t>
  </si>
  <si>
    <t>Henty</t>
  </si>
  <si>
    <t>Henty Patient Food Services</t>
  </si>
  <si>
    <t>M209 Henty</t>
  </si>
  <si>
    <t>Hillston</t>
  </si>
  <si>
    <t>Hillston Patient Food Services</t>
  </si>
  <si>
    <t>R208 Hillston</t>
  </si>
  <si>
    <t>Holbrook</t>
  </si>
  <si>
    <t>Holbrook Patient Food Services</t>
  </si>
  <si>
    <t>M210 Holbrook</t>
  </si>
  <si>
    <t>Hornsby</t>
  </si>
  <si>
    <t>Hornsby Patient Food Services</t>
  </si>
  <si>
    <t>B210 Hornsby</t>
  </si>
  <si>
    <t>Northern Sydney</t>
  </si>
  <si>
    <t>Inverell</t>
  </si>
  <si>
    <t>Inverell Patient Food Services</t>
  </si>
  <si>
    <t>J208 Inverell</t>
  </si>
  <si>
    <t>Jerilderie</t>
  </si>
  <si>
    <t>Jerilderie Patient Food Services</t>
  </si>
  <si>
    <t>M211 Jerilderie</t>
  </si>
  <si>
    <t>John Hunter</t>
  </si>
  <si>
    <t>John Hunter Patient Food Services</t>
  </si>
  <si>
    <t>Q230 John Hunter</t>
  </si>
  <si>
    <t>Junee</t>
  </si>
  <si>
    <t>Junee Patiemt Food Services</t>
  </si>
  <si>
    <t>R209 Junee</t>
  </si>
  <si>
    <t>Kempsey</t>
  </si>
  <si>
    <t>KEMPSEY Patient Food Services</t>
  </si>
  <si>
    <t>H212 Kempsey</t>
  </si>
  <si>
    <t>Kiama</t>
  </si>
  <si>
    <t>Kiama Patient Food Services</t>
  </si>
  <si>
    <t>P204 Kiama</t>
  </si>
  <si>
    <t>Kurri Kurri</t>
  </si>
  <si>
    <t>Kurri Kurri Patient Food Services</t>
  </si>
  <si>
    <t>Q205 Kurri Kurri</t>
  </si>
  <si>
    <t>Kyogle</t>
  </si>
  <si>
    <t>Kyogle Patient Food Services</t>
  </si>
  <si>
    <t>H213 Kyogle</t>
  </si>
  <si>
    <t>Leeton</t>
  </si>
  <si>
    <t>Leeton Patient Food Services</t>
  </si>
  <si>
    <t>R211 Leeton</t>
  </si>
  <si>
    <t>Lismore</t>
  </si>
  <si>
    <t>Lismore Patient Food Services</t>
  </si>
  <si>
    <t>H214 Lismore</t>
  </si>
  <si>
    <t>Lithgow</t>
  </si>
  <si>
    <t>Lithgow Patient Food Services</t>
  </si>
  <si>
    <t>L213 Lithgow</t>
  </si>
  <si>
    <t>Liverpool</t>
  </si>
  <si>
    <t>Liverpool Patient Food Services</t>
  </si>
  <si>
    <t>D209 Liverpool</t>
  </si>
  <si>
    <t>Lockhart and District</t>
  </si>
  <si>
    <t>Lockhart Patient Food Services</t>
  </si>
  <si>
    <t>R213 Lockhart and District</t>
  </si>
  <si>
    <t>Long Jetty</t>
  </si>
  <si>
    <t>Long Jetty Patient Food Services</t>
  </si>
  <si>
    <t>B204 Long Jetty</t>
  </si>
  <si>
    <t>Macksville</t>
  </si>
  <si>
    <t>MACKSVILLE Patient Food Services</t>
  </si>
  <si>
    <t>H216 Macksville</t>
  </si>
  <si>
    <t>Maclean</t>
  </si>
  <si>
    <t>MACLEAN Patient Food Services</t>
  </si>
  <si>
    <t>H217 Maclean</t>
  </si>
  <si>
    <t>Macquarie Hospital</t>
  </si>
  <si>
    <t>Macquarie Patient Food Services</t>
  </si>
  <si>
    <t>B101 Macquarie Hospital</t>
  </si>
  <si>
    <t>Maitland</t>
  </si>
  <si>
    <t>Maitland Patient Food Services</t>
  </si>
  <si>
    <t>Q206 Maitland</t>
  </si>
  <si>
    <t>Manilla</t>
  </si>
  <si>
    <t>Manilla Patient Food Services</t>
  </si>
  <si>
    <t>J211 Manilla</t>
  </si>
  <si>
    <t>Manly</t>
  </si>
  <si>
    <t>Manly Patient Food Services</t>
  </si>
  <si>
    <t>B212 Manly</t>
  </si>
  <si>
    <t>Manning</t>
  </si>
  <si>
    <t>Manning Patient Food Services</t>
  </si>
  <si>
    <t>J225 Manning</t>
  </si>
  <si>
    <t>Merriwa</t>
  </si>
  <si>
    <t>Merriwa Patient Food Services</t>
  </si>
  <si>
    <t>Q208 Merriwa</t>
  </si>
  <si>
    <t>Milton-Ulladulla</t>
  </si>
  <si>
    <t>MILT-ULLA Patient Food Services</t>
  </si>
  <si>
    <t>P205 Milton-Ulladulla</t>
  </si>
  <si>
    <t>Mona Vale</t>
  </si>
  <si>
    <t>Mona Vale Patient Food Services</t>
  </si>
  <si>
    <t>B214 Mona Vale</t>
  </si>
  <si>
    <t>Moree</t>
  </si>
  <si>
    <t>Moree Patient Food Services</t>
  </si>
  <si>
    <t>J212 Moree</t>
  </si>
  <si>
    <t>Moruya</t>
  </si>
  <si>
    <t>Moruya Patient Food Services</t>
  </si>
  <si>
    <t>N211 Moruya</t>
  </si>
  <si>
    <t>Mount Druitt</t>
  </si>
  <si>
    <t>Mt Druitt Patient Food Services</t>
  </si>
  <si>
    <t>D218 Mount Druitt</t>
  </si>
  <si>
    <t>Mullumbimby</t>
  </si>
  <si>
    <t>Mullumbimby Patient Food Services</t>
  </si>
  <si>
    <t>H220 Mullumbimby</t>
  </si>
  <si>
    <t>Murrurundi Wilson Memorial</t>
  </si>
  <si>
    <t>Murrurundi Patient Food Services</t>
  </si>
  <si>
    <t>Q219 Murrurundi Wilson Memorial</t>
  </si>
  <si>
    <t>Murwillumbah</t>
  </si>
  <si>
    <t>Murwillumbah Patient Food Services</t>
  </si>
  <si>
    <t>H221 Murwillumbah</t>
  </si>
  <si>
    <t>Muswellbrook</t>
  </si>
  <si>
    <t>Muswellbrook Patient Food Services</t>
  </si>
  <si>
    <t>Q209 Muswellbrook</t>
  </si>
  <si>
    <t>Narrabri</t>
  </si>
  <si>
    <t>Narrabri Patient Food Services</t>
  </si>
  <si>
    <t>J213 Narrabri</t>
  </si>
  <si>
    <t>Narrandera</t>
  </si>
  <si>
    <t>Narrandera Patient Food Services</t>
  </si>
  <si>
    <t>R215 Narrandera</t>
  </si>
  <si>
    <t>Nepean</t>
  </si>
  <si>
    <t>Nepean Pat Food Inpat Detox</t>
  </si>
  <si>
    <t>D210 Nepean</t>
  </si>
  <si>
    <t>Nepean Pat Food Medical Acute</t>
  </si>
  <si>
    <t>Nepean Pat Food Pialla Unit</t>
  </si>
  <si>
    <t>Nepean Patient Food Services</t>
  </si>
  <si>
    <t>JF - Newcastle</t>
  </si>
  <si>
    <t>Newcastle CHC Patient Food Services</t>
  </si>
  <si>
    <t>Q102 JF - Newcastle</t>
  </si>
  <si>
    <t>Nimbin</t>
  </si>
  <si>
    <t>Nimbin Patient Food Services</t>
  </si>
  <si>
    <t>H215 Nimbin</t>
  </si>
  <si>
    <t>Orange</t>
  </si>
  <si>
    <t>Orange Patient Food Services</t>
  </si>
  <si>
    <t>L216 Orange</t>
  </si>
  <si>
    <t>Western</t>
  </si>
  <si>
    <t>Pambula</t>
  </si>
  <si>
    <t>Pambula Patient Food Services</t>
  </si>
  <si>
    <t>N214 Pambula</t>
  </si>
  <si>
    <t>Port Kembla</t>
  </si>
  <si>
    <t>PORT KEMBLA Patient Food Services</t>
  </si>
  <si>
    <t>P206 Port Kembla</t>
  </si>
  <si>
    <t>Port Macquarie</t>
  </si>
  <si>
    <t>PORT MACQUARIE Patient Food Services</t>
  </si>
  <si>
    <t>H272 Port Macquarie</t>
  </si>
  <si>
    <t>Portland</t>
  </si>
  <si>
    <t>Portland Patient Food Services</t>
  </si>
  <si>
    <t>L220 Portland</t>
  </si>
  <si>
    <t>Prince of Wales</t>
  </si>
  <si>
    <t>POW Patient Food Services</t>
  </si>
  <si>
    <t>C208 Prince of Wales</t>
  </si>
  <si>
    <t xml:space="preserve">South Eastern Sydney </t>
  </si>
  <si>
    <t>Queanbeyan</t>
  </si>
  <si>
    <t>Queanbeyan Patient Food Services</t>
  </si>
  <si>
    <t>N215 Queanbeyan</t>
  </si>
  <si>
    <t>Quirindi</t>
  </si>
  <si>
    <t>Quirindi Patient Food Services</t>
  </si>
  <si>
    <t>J215 Quirindi</t>
  </si>
  <si>
    <t>Royal for Women</t>
  </si>
  <si>
    <t>RHW Patient Food Services</t>
  </si>
  <si>
    <t>C220 Royal for Women</t>
  </si>
  <si>
    <t>Royal Prince Alfred</t>
  </si>
  <si>
    <t>RPAH Patient Food Services</t>
  </si>
  <si>
    <t>A208 Royal Prince Alfred</t>
  </si>
  <si>
    <t>Ryde</t>
  </si>
  <si>
    <t>Ryde Patient Food Services</t>
  </si>
  <si>
    <t>B224 Ryde</t>
  </si>
  <si>
    <t>Sydney Children’s</t>
  </si>
  <si>
    <t>SCH Patient Food Services</t>
  </si>
  <si>
    <t>C238 Sydney Children’s</t>
  </si>
  <si>
    <t>Specialty</t>
  </si>
  <si>
    <t>Scone Scott Memorial</t>
  </si>
  <si>
    <t>Scone Patient Food Services</t>
  </si>
  <si>
    <t>Q216 Scone Scott Memorial</t>
  </si>
  <si>
    <t>Shellharbour</t>
  </si>
  <si>
    <t>SHELLHARBOUR Patient Food Services</t>
  </si>
  <si>
    <t>P211 Shellharbour</t>
  </si>
  <si>
    <t>Shoalhaven</t>
  </si>
  <si>
    <t>SHOALHAVEN Patient Food Services</t>
  </si>
  <si>
    <t>P207 Shoalhaven</t>
  </si>
  <si>
    <t>Singleton</t>
  </si>
  <si>
    <t>Singleton Patient Food Services</t>
  </si>
  <si>
    <t>Q217 Singleton</t>
  </si>
  <si>
    <t>Springwood</t>
  </si>
  <si>
    <t>Springwood Patient Food Services</t>
  </si>
  <si>
    <t>D214 Springwood</t>
  </si>
  <si>
    <t>St. George</t>
  </si>
  <si>
    <t>STG Patient Food Services</t>
  </si>
  <si>
    <t>C213 St. George</t>
  </si>
  <si>
    <t>Sutherland</t>
  </si>
  <si>
    <t>STH'LAND Patient Food Services</t>
  </si>
  <si>
    <t>C214 Sutherland</t>
  </si>
  <si>
    <t>Sydney/Sydney Eye</t>
  </si>
  <si>
    <t>SYDNEY Patient Food Services</t>
  </si>
  <si>
    <t>A233 Sydney/Sydney Eye</t>
  </si>
  <si>
    <t>Tamworth</t>
  </si>
  <si>
    <t>Tamworth Patient Food Services</t>
  </si>
  <si>
    <t>J216 Tamworth</t>
  </si>
  <si>
    <t>Temora</t>
  </si>
  <si>
    <t>Temora Patient Food Services</t>
  </si>
  <si>
    <t>R216 Temora</t>
  </si>
  <si>
    <t>Tenterfield Prince Albert</t>
  </si>
  <si>
    <t>Tenterfield Patient Food Services</t>
  </si>
  <si>
    <t>J214 Tenterfield Prince Albert</t>
  </si>
  <si>
    <t>Tingha RACF</t>
  </si>
  <si>
    <t>Tingha Patient Food Services</t>
  </si>
  <si>
    <t>J717 Tingha RACF</t>
  </si>
  <si>
    <t>Tocumwal</t>
  </si>
  <si>
    <t>Tocumwal Patient Food Services</t>
  </si>
  <si>
    <t>M214 Tocumwal</t>
  </si>
  <si>
    <t>Tottenham</t>
  </si>
  <si>
    <t>Tomaree Patient Food Services</t>
  </si>
  <si>
    <t>L223 Tottenham</t>
  </si>
  <si>
    <t>Tumbarumba</t>
  </si>
  <si>
    <t>Tumbarumba Patient Food Services</t>
  </si>
  <si>
    <t>M215 Tumbarumba</t>
  </si>
  <si>
    <t>Tumut</t>
  </si>
  <si>
    <t>Tumut Patient Food Services</t>
  </si>
  <si>
    <t>R218 Tumut</t>
  </si>
  <si>
    <t>Tweed Heads</t>
  </si>
  <si>
    <t>Tweed Heads Patient Food Services</t>
  </si>
  <si>
    <t>H223 Tweed Heads</t>
  </si>
  <si>
    <t>Urana McCaughey</t>
  </si>
  <si>
    <t>Urana Patient Food Services</t>
  </si>
  <si>
    <t>M213 Urana McCaughey</t>
  </si>
  <si>
    <t>Urbenville</t>
  </si>
  <si>
    <t>Urbenville Patient Food Services</t>
  </si>
  <si>
    <t>H224 Urbenville</t>
  </si>
  <si>
    <t>Wagga Wagga</t>
  </si>
  <si>
    <t>Wagga Patient Food Services</t>
  </si>
  <si>
    <t>R219 Wagga Wagga</t>
  </si>
  <si>
    <t>Walcha</t>
  </si>
  <si>
    <t>Walcha Patient Food Services</t>
  </si>
  <si>
    <t>J219 Walcha</t>
  </si>
  <si>
    <t>Warialda</t>
  </si>
  <si>
    <t>Warialda Patient Food Services</t>
  </si>
  <si>
    <t>J220 Warialda</t>
  </si>
  <si>
    <t>Wauchope</t>
  </si>
  <si>
    <t>WAUCHOPE Patient Food Services</t>
  </si>
  <si>
    <t>H225 Wauchope</t>
  </si>
  <si>
    <t>Wee Waa</t>
  </si>
  <si>
    <t>Wee Waa Patient Food Services</t>
  </si>
  <si>
    <t>J221 Wee Waa</t>
  </si>
  <si>
    <t>Werris Creek</t>
  </si>
  <si>
    <t>Werris Creek Patient Food Services</t>
  </si>
  <si>
    <t>J222 Werris Creek</t>
  </si>
  <si>
    <t>Wyalong</t>
  </si>
  <si>
    <t>West Wyalong Patient Food Services</t>
  </si>
  <si>
    <t>L226 Wyalong</t>
  </si>
  <si>
    <t>Westmead (all)</t>
  </si>
  <si>
    <t>Westmead Patient Food Services</t>
  </si>
  <si>
    <t>D224 Westmead (all)</t>
  </si>
  <si>
    <t>Wingham</t>
  </si>
  <si>
    <t>Wingham Patient Food Services</t>
  </si>
  <si>
    <t>J226 Wingham</t>
  </si>
  <si>
    <t>Wollongong</t>
  </si>
  <si>
    <t>WOLLONGONG Patient Food Services</t>
  </si>
  <si>
    <t>P208 Wollongong</t>
  </si>
  <si>
    <t>Woy Woy</t>
  </si>
  <si>
    <t>Woy Woy Patient Food Services</t>
  </si>
  <si>
    <t>B203 Woy Woy</t>
  </si>
  <si>
    <t>Wyong</t>
  </si>
  <si>
    <t>Wyong Patient Food Services</t>
  </si>
  <si>
    <t>B206 Wyong</t>
  </si>
  <si>
    <t>Yass</t>
  </si>
  <si>
    <t>Yass Patient Food Services</t>
  </si>
  <si>
    <t>N217 Yass</t>
  </si>
  <si>
    <t>Young</t>
  </si>
  <si>
    <t>Young Patient Food Services</t>
  </si>
  <si>
    <t>N218 Young</t>
  </si>
  <si>
    <t>Finish</t>
  </si>
  <si>
    <t>Productive Hours</t>
  </si>
  <si>
    <t>Productive Hours - Anomalies Check</t>
  </si>
  <si>
    <t>Pay Period 1</t>
  </si>
  <si>
    <t>Pay Period 2</t>
  </si>
  <si>
    <t>Week 1</t>
  </si>
  <si>
    <t>Week 2</t>
  </si>
  <si>
    <t>Week 3</t>
  </si>
  <si>
    <t>Week 4</t>
  </si>
  <si>
    <t>Grade</t>
  </si>
  <si>
    <t>Staff Member</t>
  </si>
  <si>
    <t>Staff Number</t>
  </si>
  <si>
    <t>FTE</t>
  </si>
  <si>
    <t>STAFF ESTABLISHMENT</t>
  </si>
  <si>
    <t xml:space="preserve"> Cost Centre : SDM 192</t>
  </si>
  <si>
    <t>Position Number</t>
  </si>
  <si>
    <t>POSITION</t>
  </si>
  <si>
    <t>GRADE</t>
  </si>
  <si>
    <t>HOURS</t>
  </si>
  <si>
    <t>Employee Number</t>
  </si>
  <si>
    <t xml:space="preserve"> NAME</t>
  </si>
  <si>
    <t>COMMENTS</t>
  </si>
  <si>
    <t>Pos</t>
  </si>
  <si>
    <t>-</t>
  </si>
  <si>
    <t>.</t>
  </si>
  <si>
    <r>
      <t xml:space="preserve">Master Roster  </t>
    </r>
    <r>
      <rPr>
        <sz val="10"/>
        <color theme="0"/>
        <rFont val="Arial"/>
        <family val="2"/>
      </rPr>
      <t>(for Proposed Working Standard)</t>
    </r>
  </si>
  <si>
    <t>Calculated Hours per week.
Note: Factors in shift allocated</t>
  </si>
  <si>
    <t>FTEs</t>
  </si>
  <si>
    <t>Cost/Year
(total includes oncosts @ 22%)</t>
  </si>
  <si>
    <t>Fortnight 1</t>
  </si>
  <si>
    <t>Fortnight 2</t>
  </si>
  <si>
    <t>PF-FT Check</t>
  </si>
  <si>
    <t>Day #   &gt;</t>
  </si>
  <si>
    <t>Hrs</t>
  </si>
  <si>
    <t>ADO Hrs</t>
  </si>
  <si>
    <t>Rule Check</t>
  </si>
  <si>
    <t>Wk1</t>
  </si>
  <si>
    <t>Wk2</t>
  </si>
  <si>
    <t>Wk3</t>
  </si>
  <si>
    <t>Wk4</t>
  </si>
  <si>
    <t>Pay Grade</t>
  </si>
  <si>
    <t>Tot Hrs 
(Per 1,Per 2)</t>
  </si>
  <si>
    <t>Wk 1</t>
  </si>
  <si>
    <t>Wk 2</t>
  </si>
  <si>
    <t>Wk 3</t>
  </si>
  <si>
    <t>Wk 4</t>
  </si>
  <si>
    <t>Total</t>
  </si>
  <si>
    <t>ADOs?</t>
  </si>
  <si>
    <t>Default</t>
  </si>
  <si>
    <t>Shift</t>
  </si>
  <si>
    <t>Positions</t>
  </si>
  <si>
    <t>Off</t>
  </si>
  <si>
    <t>Staff ID</t>
  </si>
  <si>
    <t>Day 1</t>
  </si>
  <si>
    <t>Day 2</t>
  </si>
  <si>
    <t>Day 3</t>
  </si>
  <si>
    <t>Day 4</t>
  </si>
  <si>
    <t>Day 5</t>
  </si>
  <si>
    <t>Day 6</t>
  </si>
  <si>
    <t>Day 7</t>
  </si>
  <si>
    <t>Day 8</t>
  </si>
  <si>
    <t>Day 9</t>
  </si>
  <si>
    <t>Day 10</t>
  </si>
  <si>
    <t>Day 11</t>
  </si>
  <si>
    <t>Day 12</t>
  </si>
  <si>
    <t>Day 13</t>
  </si>
  <si>
    <t>Day 14</t>
  </si>
  <si>
    <t>Day 15</t>
  </si>
  <si>
    <t>Day 16</t>
  </si>
  <si>
    <t>Day 17</t>
  </si>
  <si>
    <t>Day 18</t>
  </si>
  <si>
    <t>Day 19</t>
  </si>
  <si>
    <t>Day 20</t>
  </si>
  <si>
    <t>Day 21</t>
  </si>
  <si>
    <t>Day 22</t>
  </si>
  <si>
    <t>Day 23</t>
  </si>
  <si>
    <t>Day 24</t>
  </si>
  <si>
    <t>Day 25</t>
  </si>
  <si>
    <t>Day 26</t>
  </si>
  <si>
    <t>Day 27</t>
  </si>
  <si>
    <t>Day 28</t>
  </si>
  <si>
    <t xml:space="preserve">2. Enter Task Times  </t>
  </si>
  <si>
    <t>Task Start Time</t>
  </si>
  <si>
    <t>Task End Time</t>
  </si>
  <si>
    <t>Description of Standard activity.</t>
  </si>
  <si>
    <t>Additional comments relating to the activity</t>
  </si>
  <si>
    <t>BREAKFAST</t>
  </si>
  <si>
    <t>Service to Patients</t>
  </si>
  <si>
    <t>Taken from the entry to the ward (does not include travel time.)</t>
  </si>
  <si>
    <t>Early Breakfasts</t>
  </si>
  <si>
    <t>Prepare and deliver early breakfast</t>
  </si>
  <si>
    <t>LUNCH</t>
  </si>
  <si>
    <t>Taken from entry to ward (does not include travel time.)</t>
  </si>
  <si>
    <t>Late Meals</t>
  </si>
  <si>
    <t>Deliver late meals as advised by leading hands</t>
  </si>
  <si>
    <t>DINNER</t>
  </si>
  <si>
    <t>MID MEALS</t>
  </si>
  <si>
    <t>Morning - Service to Patients</t>
  </si>
  <si>
    <t>Afternoon - Service to Patients</t>
  </si>
  <si>
    <t>Supper - Service to Patients</t>
  </si>
  <si>
    <t>PER WEEK</t>
  </si>
  <si>
    <t xml:space="preserve">Total Workforce </t>
  </si>
  <si>
    <t>x 52.143 Wks</t>
  </si>
  <si>
    <t>Penalty</t>
  </si>
  <si>
    <t>From</t>
  </si>
  <si>
    <t>Hours/Day -&gt;</t>
  </si>
  <si>
    <t>To</t>
  </si>
  <si>
    <t>DUTY</t>
  </si>
  <si>
    <t>SHIFT</t>
  </si>
  <si>
    <t>Shift Penalty</t>
  </si>
  <si>
    <t>Total Wkd Hrs</t>
  </si>
  <si>
    <t>M-F</t>
  </si>
  <si>
    <t>Total Pd Hrs</t>
  </si>
  <si>
    <t>$/Hr</t>
  </si>
  <si>
    <t>Sub Total $</t>
  </si>
  <si>
    <t>Allow/$</t>
  </si>
  <si>
    <t>TOTAL $</t>
  </si>
  <si>
    <t>M-F FTE Hours</t>
  </si>
  <si>
    <t>Weekend FTE Hours</t>
  </si>
  <si>
    <t>ADO Relief Hours</t>
  </si>
  <si>
    <t>Prod. FTE</t>
  </si>
  <si>
    <t>Total FTE</t>
  </si>
  <si>
    <t>Diff</t>
  </si>
  <si>
    <t>Starts</t>
  </si>
  <si>
    <t>Ends</t>
  </si>
  <si>
    <t>A=10%  shift commences at 10am and before 1pm</t>
  </si>
  <si>
    <t>B = 12.5% shift commences at 1pm and before 4pm</t>
  </si>
  <si>
    <t>C = 15% shiftcommences at 4pm and before 4 am</t>
  </si>
  <si>
    <t>A=10% shifts commences at 4am and before 6am</t>
  </si>
  <si>
    <t>NOTE</t>
  </si>
  <si>
    <t>Only complete the grey shaded area other cells will populate automatically.</t>
  </si>
  <si>
    <t>Duty =  skill required eg FSA, Supervisor</t>
  </si>
  <si>
    <t>Shift = time eg 0600- 1430</t>
  </si>
  <si>
    <t>Option &amp; Abbreviation</t>
  </si>
  <si>
    <t>Task Abbreviation</t>
  </si>
  <si>
    <t>Activity Description</t>
  </si>
  <si>
    <t>Activity Driver</t>
  </si>
  <si>
    <t>Process Group</t>
  </si>
  <si>
    <t># Activities Planned</t>
  </si>
  <si>
    <t>Planning Standard (MM/Activity)</t>
  </si>
  <si>
    <t>Earned Minutes/Day @ Std</t>
  </si>
  <si>
    <t>Planned Minutes/Day (Weekdays)</t>
  </si>
  <si>
    <t>Planned Minutes/Day (Weekends)</t>
  </si>
  <si>
    <t>Weekdays Change Req. (Minutes)</t>
  </si>
  <si>
    <t>Weekends Change Req. (Minutes)</t>
  </si>
  <si>
    <t>Weekdays Change Req. (# Cells)</t>
  </si>
  <si>
    <t>Weekends Change Req. (# Cells)</t>
  </si>
  <si>
    <t>% off Std (Neg% =&gt; Overallocated)</t>
  </si>
  <si>
    <t>WhatIF -&gt; % of # Activities Planned</t>
  </si>
  <si>
    <t>WhatIF-&gt;# Cells Change Req.</t>
  </si>
  <si>
    <t>SDM Option 3-Main.Brk</t>
  </si>
  <si>
    <t>SDM Option 3-Tea.Brk</t>
  </si>
  <si>
    <t>SDM Option 3-Br.Coll</t>
  </si>
  <si>
    <t>SDM Option 3-Br.Fnl.ML.Prep</t>
  </si>
  <si>
    <t>SDM Option 3-Br.Gn.Prep</t>
  </si>
  <si>
    <t>SDM Option 3-Br.Prp.ED.SS</t>
  </si>
  <si>
    <t/>
  </si>
  <si>
    <t>SDM Option 3-Br.Serv</t>
  </si>
  <si>
    <t>SDM Option 3-Br.TrLn</t>
  </si>
  <si>
    <t>SDM Option 3-Br.Wsh</t>
  </si>
  <si>
    <t>SDM Option 3-Br.Orders</t>
  </si>
  <si>
    <t>SDM Option 3-Buffer</t>
  </si>
  <si>
    <t>N/A</t>
  </si>
  <si>
    <t>SDM Option 3-CB.Chk.Dt.Chg</t>
  </si>
  <si>
    <t>SDM Option 3-CB.Dt.Ch.Rpt</t>
  </si>
  <si>
    <t>SDM Option 3-CB.Ml.Srv.Rpt</t>
  </si>
  <si>
    <t>SDM Option 3-CB.Prd.Tal.Prnt</t>
  </si>
  <si>
    <t>SDM Option 3-CB.Print.TT</t>
  </si>
  <si>
    <t>SDM Option 3-CB.Prnt.Pt.List</t>
  </si>
  <si>
    <t>SDM Option 3-CB.Prt.MM.Lbl</t>
  </si>
  <si>
    <t>SDM Option 3-Cln.Assbl.Floor</t>
  </si>
  <si>
    <t>SDM Option 3-Cln.Assbl.Stn</t>
  </si>
  <si>
    <t>SDM Option 3-Cln.Back.Dck</t>
  </si>
  <si>
    <t>SDM Option 3-Cln.Dispensers</t>
  </si>
  <si>
    <t>SDM Option 3-Cln.DshWsh</t>
  </si>
  <si>
    <t>SDM Option 3-Cln.Dwsh.Curt</t>
  </si>
  <si>
    <t>SDM Option 3-Cln.Eqp</t>
  </si>
  <si>
    <t>SDM Option 3-Cln.Grbge.Bins</t>
  </si>
  <si>
    <t>SDM Option 3-Cln.Hrd.Flrs</t>
  </si>
  <si>
    <t>SDM Option 3-Cln.Micro.Ovens</t>
  </si>
  <si>
    <t>SDM Option 3-Cln.Rethrm.Crts</t>
  </si>
  <si>
    <t>SDM Option 3-Mop.Assbl.Floor</t>
  </si>
  <si>
    <t>SDM Option 3-Sanitisers</t>
  </si>
  <si>
    <t>SDM Option 3-Swp.Assb.Flr</t>
  </si>
  <si>
    <t>SDM Option 3-Swp.Frzr.Flr</t>
  </si>
  <si>
    <t>SDM Option 3-Swp.Mop Clrms</t>
  </si>
  <si>
    <t>SDM Option 3-Weekly Cleaning</t>
  </si>
  <si>
    <t>SDM Option 3-Chk.Temp</t>
  </si>
  <si>
    <t>SDM Option 3-Log.Test.Ml</t>
  </si>
  <si>
    <t>SDM Option 3-Sanitise.F&amp;V</t>
  </si>
  <si>
    <t>SDM Option 3-Br.Bulk.Pk</t>
  </si>
  <si>
    <t>SDM Option 3-Café.Rstk</t>
  </si>
  <si>
    <t>SDM Option 3-Chk.SS&amp;ED.Req</t>
  </si>
  <si>
    <t>SDM Option 3-Col.ED.Trly</t>
  </si>
  <si>
    <t>SDM Option 3-Del.Clinics.S/W</t>
  </si>
  <si>
    <t>SDM Option 3-Del.Dials.S/W</t>
  </si>
  <si>
    <t>SDM Option 3-Del.Functions</t>
  </si>
  <si>
    <t>SDM Option 3-Early.Brkfsts</t>
  </si>
  <si>
    <t>SDM Option 3-Set.Funct.Trly</t>
  </si>
  <si>
    <t>SDM Option 3-Mng.Duties</t>
  </si>
  <si>
    <t>SDM Option 3-Admin.Duties</t>
  </si>
  <si>
    <t>SDM Option 3-Del.Jugs</t>
  </si>
  <si>
    <t>SDM Option 3-Coll.Jugs</t>
  </si>
  <si>
    <t>SDM Option 3-Wsh.Jugs</t>
  </si>
  <si>
    <t>SDM Option 3-Fill.Jugs</t>
  </si>
  <si>
    <t>SDM Option 3-Phone.Req.Wards</t>
  </si>
  <si>
    <t>SDM Option 3-Dn&amp;Br.Orders</t>
  </si>
  <si>
    <t>SDM Option 3-Dn.Coll</t>
  </si>
  <si>
    <t>SDM Option 3-Dn.Cst.Ml.Ass</t>
  </si>
  <si>
    <t>SDM Option 3-Dn.Fnl.ML.Prep</t>
  </si>
  <si>
    <t>SDM Option 3-Dn.Gn.Prep</t>
  </si>
  <si>
    <t>SDM Option 3-Dn.PPM.Restck</t>
  </si>
  <si>
    <t>SDM Option 3-Dn.Serv</t>
  </si>
  <si>
    <t>SDM Option 3-Dn.TrLn</t>
  </si>
  <si>
    <t>SDM Option 3-Dn.Wsh</t>
  </si>
  <si>
    <t>SDM Option 3-Dn.Orders</t>
  </si>
  <si>
    <t>SDM Option 3-Bag.Brd</t>
  </si>
  <si>
    <t>SDM Option 3-Fill.Wtr.Cups</t>
  </si>
  <si>
    <t>SDM Option 3-Ln.PPM.Restck</t>
  </si>
  <si>
    <t>SDM Option 3-Prep.Cordial</t>
  </si>
  <si>
    <t>SDM Option 3-Rstck.Asmbl.Stn</t>
  </si>
  <si>
    <t>SDM Option 3-Runner</t>
  </si>
  <si>
    <t>Del.ED.B'Fst</t>
  </si>
  <si>
    <t>Prep.Bulk.Items</t>
  </si>
  <si>
    <t>Del.Bulk.Supply</t>
  </si>
  <si>
    <t>Ass.Del.Serv</t>
  </si>
  <si>
    <t>Ml.Order.Entry</t>
  </si>
  <si>
    <t>MM.Cln.Restock</t>
  </si>
  <si>
    <t>Stock.Day.Room</t>
  </si>
  <si>
    <t>Prep.Funct.Item</t>
  </si>
  <si>
    <t>Cln.Day.Rooms</t>
  </si>
  <si>
    <t>29/08/2016 12:07:55 PM</t>
  </si>
  <si>
    <t>30/08/2016 04:29:29 PM</t>
  </si>
  <si>
    <t xml:space="preserve">Cleaning of site specific ward/satellite day room kitchenette areas  </t>
  </si>
  <si>
    <t>14/09/2016 12:42:54 PM</t>
  </si>
  <si>
    <t xml:space="preserve">Delivery of Clinical sandwiches to specified areas </t>
  </si>
  <si>
    <t>14/09/2016 03:53:34 PM</t>
  </si>
  <si>
    <t>Distribute Dinner trays to patients in Mental Health units</t>
  </si>
  <si>
    <t>30/08/2016 09:09:32 PM</t>
  </si>
  <si>
    <t>Collect Dinner trays from Mental Health unit.</t>
  </si>
  <si>
    <t>30/08/2016 09:13:24 PM</t>
  </si>
  <si>
    <t>Distribute Lunch trays to patients in Mental Health units</t>
  </si>
  <si>
    <t>30/08/2016 09:07:41 PM</t>
  </si>
  <si>
    <t>Collect Lunch trays from Mental Health unit</t>
  </si>
  <si>
    <t>30/08/2016 09:11:55 PM</t>
  </si>
  <si>
    <t>Assist with meal delivery service in required wards e.g. Mental Health</t>
  </si>
  <si>
    <t>30/08/2016 09:44:50 AM</t>
  </si>
  <si>
    <t>Entering on tablet patients selected meal choices within specific satellite areas e.g Mental Health</t>
  </si>
  <si>
    <t>30/08/2016 11:50:22 AM</t>
  </si>
  <si>
    <t>Deliver required bulk supplies for specific wards / areas</t>
  </si>
  <si>
    <t>30/08/2016 08:57:14 PM</t>
  </si>
  <si>
    <t xml:space="preserve">Preparation of Mince and Puree meal orders required for Team assembly station </t>
  </si>
  <si>
    <t xml:space="preserve">Delivering required items to Day Only / Surgery wards. </t>
  </si>
  <si>
    <t>14/09/2016 01:14:14 PM</t>
  </si>
  <si>
    <t xml:space="preserve">Prepare Function items as per requested order form. </t>
  </si>
  <si>
    <t>23/09/2016 10:12:09 AM</t>
  </si>
  <si>
    <t xml:space="preserve">Delivery of Breakfast to Emergency Department. </t>
  </si>
  <si>
    <t>23/09/2016 11:46:43 AM</t>
  </si>
  <si>
    <t xml:space="preserve">Prepare any bulk supplies required for delivery to wards / satellite areas. </t>
  </si>
  <si>
    <t>27/09/2016 10:55:40 AM</t>
  </si>
  <si>
    <t xml:space="preserve">Replenishing stock supplies required for ward Day Rooms.   </t>
  </si>
  <si>
    <t>28/09/2016 09:45:44 AM</t>
  </si>
  <si>
    <t xml:space="preserve">Cleaning, sanitising Mid Meal trolley and replenishing required items. </t>
  </si>
  <si>
    <t>Stk.Order.Take</t>
  </si>
  <si>
    <t xml:space="preserve">Stock take of items in coolrooms / freezer and dry stores as per CBORD ordering templates. </t>
  </si>
  <si>
    <t>Tug trolleys from kitchen to satellite areas</t>
  </si>
  <si>
    <t>Check Dayroom and refrigeration. Discard all items from previous day. SWP Dayrooms. Check Temperature &amp; Record</t>
  </si>
  <si>
    <t>Distribute trays to patients in Mental Health Unit</t>
  </si>
  <si>
    <t>Different service required for Mental Health</t>
  </si>
  <si>
    <t>Yvonne &amp; Gemma</t>
  </si>
  <si>
    <t>29/08/2016 12:55:00 PM</t>
  </si>
  <si>
    <t>Del.Brfst.ED</t>
  </si>
  <si>
    <t xml:space="preserve">Delivery of Breakfast required for Emergency.    </t>
  </si>
  <si>
    <t>23/09/2016 11:41:01 AM</t>
  </si>
  <si>
    <t xml:space="preserve">Entering on tablet Mental Health patients selected meal choices. </t>
  </si>
  <si>
    <t>27/09/2016 11:51:59 AM</t>
  </si>
  <si>
    <t>29/08/2016 12:42:39 PM</t>
  </si>
  <si>
    <t>29/08/2016 12:59:03 PM</t>
  </si>
  <si>
    <t>23/09/2016 10:03:56 AM</t>
  </si>
  <si>
    <t>23/09/2016 11:48:08 AM</t>
  </si>
  <si>
    <t>27/09/2016 11:55:35 AM</t>
  </si>
  <si>
    <t>Other Unplanned @ 2.0%</t>
  </si>
  <si>
    <t>Annual Leave Cover @ 12.0%</t>
  </si>
  <si>
    <t>Staff Est. Productive Hours</t>
  </si>
  <si>
    <t>SDM Option 3-Cln.Day.Rooms</t>
  </si>
  <si>
    <t>SDM Option 3-Dn.Serv.MH</t>
  </si>
  <si>
    <t>SDM Option 3-Dn.Coll.MH</t>
  </si>
  <si>
    <t>SDM Option 3-Stck.Put.Away</t>
  </si>
  <si>
    <t>SDM Option 3-Thaw.Stck</t>
  </si>
  <si>
    <t>SDM Option 3-Ln.Coll</t>
  </si>
  <si>
    <t>SDM Option 3-Ln.Cst.Ml.Ass</t>
  </si>
  <si>
    <t>SDM Option 3-Ln.Fnl.ML.Prep</t>
  </si>
  <si>
    <t>SDM Option 3-Ln.Gn.Prep</t>
  </si>
  <si>
    <t>SDM Option 3-Ln.Orders</t>
  </si>
  <si>
    <t>SDM Option 3-Ln.Serv</t>
  </si>
  <si>
    <t>SDM Option 3-Ln.TrLn</t>
  </si>
  <si>
    <t>SDM Option 3-Ln.Wsh</t>
  </si>
  <si>
    <t>SDM Option 3-Ln.Serv.MH</t>
  </si>
  <si>
    <t>SDM Option 3-Ln.Coll.MH</t>
  </si>
  <si>
    <t>SDM Option 3-Del.ED.Swchs</t>
  </si>
  <si>
    <t>SDM Option 3-Ass.Del.Serv</t>
  </si>
  <si>
    <t>SDM Option 3-Ml.Order.Entry</t>
  </si>
  <si>
    <t>SDM Option 3-Del.Bulk.Supply</t>
  </si>
  <si>
    <t>SDM Option 3-Prep.Mnc.Puree</t>
  </si>
  <si>
    <t>SDM Option 3-Del.Day.Wrd</t>
  </si>
  <si>
    <t>SDM Option 3-Prep.Funct.Item</t>
  </si>
  <si>
    <t>SDM Option 3-Del.ED.B'Fst</t>
  </si>
  <si>
    <t>SDM Option 3-Prep.Bulk.Items</t>
  </si>
  <si>
    <t>SDM Option 3-Stock.Day.Room</t>
  </si>
  <si>
    <t>SDM Option 3-Gen.SS.Prep</t>
  </si>
  <si>
    <t>SDM Option 3-MM.AM.Fnl.Prep</t>
  </si>
  <si>
    <t>SDM Option 3-MM.AM.Intake</t>
  </si>
  <si>
    <t>SDM Option 3-MM.AM.Serv</t>
  </si>
  <si>
    <t>SDM Option 3-MM.AM.Srv.Ord</t>
  </si>
  <si>
    <t>SDM Option 3-MM.PM.Fnl.Prep</t>
  </si>
  <si>
    <t>SDM Option 3-MM.PM.Intake</t>
  </si>
  <si>
    <t>SDM Option 3-MM.PM.Serv</t>
  </si>
  <si>
    <t>SDM Option 3-MM.SUP.Fnl.Prep</t>
  </si>
  <si>
    <t>SDM Option 3-MM.Sup.Intake</t>
  </si>
  <si>
    <t>SDM Option 3-MM.SUP.Serv</t>
  </si>
  <si>
    <t>SDM Option 3-MM.PM.Srv.Ord</t>
  </si>
  <si>
    <t>SDM Option 3-MM.Cln.Restock</t>
  </si>
  <si>
    <t>SDM Option 3-Final.Checks</t>
  </si>
  <si>
    <t>SDM Option 3-Log.As.Req</t>
  </si>
  <si>
    <t>SDM Option 3-Sprv.Dn.Prep</t>
  </si>
  <si>
    <t>SDM Option 3-Team.Meet</t>
  </si>
  <si>
    <t>SDM Option 3-Stk.Order.Take</t>
  </si>
  <si>
    <t>SDM Option 3-Transp.</t>
  </si>
  <si>
    <t>SDM Option 3-Tug.Trolley</t>
  </si>
  <si>
    <t>Plan vs Wrk Std</t>
  </si>
  <si>
    <r>
      <t xml:space="preserve">Enter Start Date </t>
    </r>
    <r>
      <rPr>
        <sz val="12"/>
        <color theme="0"/>
        <rFont val="Arial"/>
        <family val="2"/>
      </rPr>
      <t>►</t>
    </r>
  </si>
  <si>
    <t>This Roster Productive Hours</t>
  </si>
  <si>
    <t>31/05/2017 06:48:15 PM</t>
  </si>
  <si>
    <t>31/05/2017 07:03:17 PM</t>
  </si>
  <si>
    <t>31/05/2017 07:04:42 PM</t>
  </si>
  <si>
    <t>Buffer3</t>
  </si>
  <si>
    <t>Do this stuff, look smart, be nice, look happy</t>
  </si>
  <si>
    <t>Testing Difference - Sample</t>
  </si>
  <si>
    <t>Peter</t>
  </si>
  <si>
    <t>31/05/2017 07:51:28 PM</t>
  </si>
  <si>
    <t>Food Safety Note</t>
  </si>
  <si>
    <t>WH&amp;S Note</t>
  </si>
  <si>
    <t>Cust Service Note</t>
  </si>
  <si>
    <t>SWP1</t>
  </si>
  <si>
    <t>31/05/2017 07:53:01 PM</t>
  </si>
  <si>
    <t>Productive Cost</t>
  </si>
  <si>
    <t>Leave Cost</t>
  </si>
  <si>
    <t>0600</t>
  </si>
  <si>
    <t>1400</t>
  </si>
  <si>
    <t>T1-AM(1)</t>
  </si>
  <si>
    <t>FSA</t>
  </si>
  <si>
    <t>1430</t>
  </si>
  <si>
    <t>T1-AM(2)</t>
  </si>
  <si>
    <t>TC-T1</t>
  </si>
  <si>
    <t>FSA+</t>
  </si>
  <si>
    <t>T1-PM(1)</t>
  </si>
  <si>
    <t>T1-PM(2)</t>
  </si>
  <si>
    <t>0530</t>
  </si>
  <si>
    <t>FP</t>
  </si>
  <si>
    <t>0800</t>
  </si>
  <si>
    <t>1630</t>
  </si>
  <si>
    <t>0730</t>
  </si>
  <si>
    <t>1600</t>
  </si>
  <si>
    <t>N</t>
  </si>
  <si>
    <t>24/02/2017 09:40:39 AM</t>
  </si>
  <si>
    <t>Dn.Drop.Off</t>
  </si>
  <si>
    <t xml:space="preserve">Delivery of retherm carts to wards / satellite areas within the hospital. </t>
  </si>
  <si>
    <t>16/10/2016 04:52:32 PM</t>
  </si>
  <si>
    <t>Ln.Drop.Off</t>
  </si>
  <si>
    <t>16/10/2016 04:51:39 PM</t>
  </si>
  <si>
    <t>SDM Option 3-Dn.Drop.Off</t>
  </si>
  <si>
    <t>SDM Option 3-Ln.Drop.Off</t>
  </si>
  <si>
    <t>PlnHr_Tue</t>
  </si>
  <si>
    <t>PlnHr_Mon</t>
  </si>
  <si>
    <t>PlnHr_Wed</t>
  </si>
  <si>
    <t>PlnHr_Thu</t>
  </si>
  <si>
    <t>PlnHr_Fri</t>
  </si>
  <si>
    <t>PlnHr_Sat</t>
  </si>
  <si>
    <t>PlnHr_Sun</t>
  </si>
  <si>
    <t>PlnTask</t>
  </si>
  <si>
    <t>1930</t>
  </si>
  <si>
    <t>Prj</t>
  </si>
  <si>
    <t>Manager</t>
  </si>
  <si>
    <t>Mngr</t>
  </si>
  <si>
    <t>1100</t>
  </si>
  <si>
    <t>1530</t>
  </si>
  <si>
    <t>Project Clean</t>
  </si>
  <si>
    <t>T2-AM(1)</t>
  </si>
  <si>
    <t>T2-AM(2)</t>
  </si>
  <si>
    <t>T2-PM(1)</t>
  </si>
  <si>
    <t>1230</t>
  </si>
  <si>
    <t>Site Supervisor</t>
  </si>
  <si>
    <t>Food Preperation</t>
  </si>
  <si>
    <t>SS-AM</t>
  </si>
  <si>
    <t>Alison Maurer</t>
  </si>
  <si>
    <t>02 4923 2263</t>
  </si>
  <si>
    <t>Alison.Maurer@health.nsw.gov.au</t>
  </si>
  <si>
    <t>Detox Unit</t>
  </si>
  <si>
    <t>Sandwich</t>
  </si>
  <si>
    <t>Main (Tray)</t>
  </si>
  <si>
    <t>STRAS</t>
  </si>
  <si>
    <t>SOUTH BLOCK</t>
  </si>
  <si>
    <t>GROUND FLOOR</t>
  </si>
  <si>
    <t>NORTH BLOCK</t>
  </si>
  <si>
    <t>SUB ACUTE</t>
  </si>
  <si>
    <t>LAKE VIEW</t>
  </si>
  <si>
    <t>CCU/HDU</t>
  </si>
  <si>
    <t>EMERGENCY</t>
  </si>
  <si>
    <t>Other (Please provide details -&gt;)</t>
  </si>
  <si>
    <t>Transitional Care Accomodation</t>
  </si>
  <si>
    <t>Acute</t>
  </si>
  <si>
    <t>Also Emergency over flow</t>
  </si>
  <si>
    <t>Surgical</t>
  </si>
  <si>
    <t>Coronary Care</t>
  </si>
  <si>
    <t>Emergency Beds</t>
  </si>
  <si>
    <t>Over flow goes to South Block</t>
  </si>
  <si>
    <t>Br.Trln.1</t>
  </si>
  <si>
    <t xml:space="preserve">Do Breakfast assembly tasks using a single assembly configuration, which includes checking. </t>
  </si>
  <si>
    <t>15/01/2018 04:28:05 PM</t>
  </si>
  <si>
    <t>Ln.Trln.1</t>
  </si>
  <si>
    <t>Do Lunch assembly tasks using a single assembly configuration, which includes checking.</t>
  </si>
  <si>
    <t>15/01/2018 04:30:20 PM</t>
  </si>
  <si>
    <t>Dn.Trln.1</t>
  </si>
  <si>
    <t>Do Dinner assembly tasks using a single assembly configuration, which includes checking.</t>
  </si>
  <si>
    <t>15/01/2018 04:33:05 PM</t>
  </si>
  <si>
    <t>0630</t>
  </si>
  <si>
    <t>1030</t>
  </si>
  <si>
    <t>T2-PM(2)</t>
  </si>
  <si>
    <t>1200</t>
  </si>
  <si>
    <t>0930</t>
  </si>
  <si>
    <t>TC-AM</t>
  </si>
  <si>
    <t>TC-PM</t>
  </si>
  <si>
    <t>FP/TC-T1 (Relief)</t>
  </si>
  <si>
    <t>Team Cordinator(TC-T1)</t>
  </si>
  <si>
    <t>x</t>
  </si>
  <si>
    <t>GA8</t>
  </si>
  <si>
    <t>Sandra Smith</t>
  </si>
  <si>
    <t>Shirley Powlson</t>
  </si>
  <si>
    <t>Sheree Triplett</t>
  </si>
  <si>
    <t>Dionne Walker</t>
  </si>
  <si>
    <t>Vicki Dick</t>
  </si>
  <si>
    <t>Shay Mathwin</t>
  </si>
  <si>
    <t>Tracey Black</t>
  </si>
  <si>
    <t>Shaun Jones</t>
  </si>
  <si>
    <t>Bronwyn Behrend</t>
  </si>
  <si>
    <t>Prj(4)</t>
  </si>
  <si>
    <t>Project Clean(4)</t>
  </si>
  <si>
    <t>Jane Sternbeck</t>
  </si>
  <si>
    <t>Liliana Guarnieri</t>
  </si>
  <si>
    <t xml:space="preserve">Nathan Roskell </t>
  </si>
  <si>
    <t>Meet Kaur</t>
  </si>
  <si>
    <t>Leanne Gibson</t>
  </si>
  <si>
    <t>Ebony Glennie</t>
  </si>
  <si>
    <t>Aislinn De Witt</t>
  </si>
  <si>
    <t>Troy Reid</t>
  </si>
  <si>
    <t>Employee</t>
  </si>
  <si>
    <t>Shift Start Time</t>
  </si>
  <si>
    <t>Shift End Time</t>
  </si>
  <si>
    <t>Include</t>
  </si>
  <si>
    <t>Yes</t>
  </si>
  <si>
    <t>No</t>
  </si>
  <si>
    <t>Hrs /Month</t>
  </si>
  <si>
    <t>MTD (Hrs Planned)</t>
  </si>
  <si>
    <t>Daily Hours Planned</t>
  </si>
  <si>
    <t>Planned Productive Hours - By Day of Month</t>
  </si>
  <si>
    <t>Belmont_MFC</t>
  </si>
  <si>
    <t>0700</t>
  </si>
  <si>
    <t>Brenda Ling</t>
  </si>
  <si>
    <t>Skie Burns</t>
  </si>
  <si>
    <t>KIOSK SANWICHES</t>
  </si>
  <si>
    <t>RangeCalcFixDone : 08-08-19</t>
  </si>
  <si>
    <t>Joymae Walton</t>
  </si>
  <si>
    <t>Robert Hayes</t>
  </si>
  <si>
    <t>Paul Nyokanhete</t>
  </si>
  <si>
    <t>Lauren Beeton</t>
  </si>
  <si>
    <t>Jess Platter</t>
  </si>
  <si>
    <t>NA</t>
  </si>
  <si>
    <t>Joanna Nanale</t>
  </si>
  <si>
    <t>Narelle Willis</t>
  </si>
  <si>
    <t>Michelle Poore</t>
  </si>
  <si>
    <t>Melissa Sinclair</t>
  </si>
  <si>
    <t>Rochelle Locke</t>
  </si>
  <si>
    <t>MH</t>
  </si>
  <si>
    <t>new position</t>
  </si>
  <si>
    <t>replaced shaun jones</t>
  </si>
  <si>
    <t>casual</t>
  </si>
  <si>
    <t>Aislinn Dewitt</t>
  </si>
  <si>
    <t>Temp contract</t>
  </si>
  <si>
    <t>manager</t>
  </si>
  <si>
    <t>GA4</t>
  </si>
  <si>
    <t>HA3</t>
  </si>
  <si>
    <t>Uncovered -&gt;</t>
  </si>
  <si>
    <t>Over Covered -&gt;</t>
  </si>
  <si>
    <t>Annual Leave relief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</si>
</sst>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164" formatCode="&quot;$&quot;#,##0_);\(&quot;$&quot;#,##0\)"/>
    <numFmt numFmtId="165" formatCode="&quot;$&quot;#,##0.00_);\(&quot;$&quot;#,##0.00\)"/>
    <numFmt numFmtId="166" formatCode="_(&quot;$&quot;* #,##0.00_);_(&quot;$&quot;* \(#,##0.00\);_(&quot;$&quot;* &quot;-&quot;??_);_(@_)"/>
    <numFmt numFmtId="167" formatCode="_(* #,##0.00_);_(* \(#,##0.00\);_(* &quot;-&quot;??_);_(@_)"/>
    <numFmt numFmtId="168" formatCode="dddd\ d\ mmmm\ yyyy"/>
    <numFmt numFmtId="169" formatCode="hh:mm"/>
    <numFmt numFmtId="170" formatCode="_-* #,##0.0_-&quot;hrs/day incl unpaid breaks   &quot;;\-* #,##0.0_-;_-* &quot;-&quot;??_-;_-@_-"/>
    <numFmt numFmtId="171" formatCode="0.0"/>
    <numFmt numFmtId="172" formatCode="_(* #,##0_);_(* \(#,##0\);_(* &quot;-&quot;??_);_(@_)"/>
    <numFmt numFmtId="173" formatCode="#,##0.0"/>
    <numFmt numFmtId="174" formatCode="0.00\ &quot;m/s&quot;"/>
    <numFmt numFmtId="175" formatCode="ddd\ dd/mm/yyyy"/>
    <numFmt numFmtId="176" formatCode="d"/>
    <numFmt numFmtId="177" formatCode="ddd\ dd/mm"/>
    <numFmt numFmtId="178" formatCode="ddd"/>
    <numFmt numFmtId="179" formatCode="_(* #,##0.000_);_(* \(#,##0.000\);_(* &quot;-&quot;??_);_(@_)"/>
    <numFmt numFmtId="180" formatCode="_-&quot;$&quot;* #,##0_-;\-&quot;$&quot;* #,##0_-;_-&quot;$&quot;* &quot;-&quot;??_-;_-@_-"/>
    <numFmt numFmtId="181" formatCode="dd/mm"/>
    <numFmt numFmtId="182" formatCode="0.000"/>
    <numFmt numFmtId="183" formatCode="&quot;$&quot;#,##0.000"/>
    <numFmt numFmtId="184" formatCode="0.0%"/>
    <numFmt numFmtId="185" formatCode="hh:mm:ss"/>
    <numFmt numFmtId="186" formatCode="_(* #,##0.0_);_(* \(#,##0.0\);_(* &quot;-&quot;??_);_(@_)"/>
    <numFmt numFmtId="187" formatCode="_(&quot;$&quot;* #,##0_);_(&quot;$&quot;* \(#,##0\);_(&quot;$&quot;* &quot;-&quot;??_);_(@_)"/>
    <numFmt numFmtId="188" formatCode="&quot;$&quot;#,##0.00"/>
    <numFmt numFmtId="189" formatCode="_(* #,##0.000000_);_(* \(#,##0.000000\);_(* &quot;-&quot;??_);_(@_)"/>
    <numFmt numFmtId="190" formatCode="#,##0&quot; (More)&quot;;\-#,##0&quot; (Fewer&quot;\);\-"/>
    <numFmt numFmtId="191" formatCode="_-* #,##0.0_-;\-* #,##0.0_-;_-* &quot;-&quot;??_-;_-@_-"/>
  </numFmts>
  <fonts count="123" x14ac:knownFonts="1">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b/>
      <sz val="28"/>
      <color theme="0"/>
      <name val="Calibri"/>
      <family val="2"/>
      <scheme val="minor"/>
    </font>
    <font>
      <sz val="8"/>
      <color rgb="FF9C0006"/>
      <name val="Calibri"/>
      <family val="2"/>
      <scheme val="minor"/>
    </font>
    <font>
      <sz val="8"/>
      <color rgb="FF006100"/>
      <name val="Calibri"/>
      <family val="2"/>
      <scheme val="minor"/>
    </font>
    <font>
      <sz val="8"/>
      <color rgb="FF9C6500"/>
      <name val="Calibri"/>
      <family val="2"/>
      <scheme val="minor"/>
    </font>
    <font>
      <sz val="8"/>
      <color theme="1"/>
      <name val="Calibri"/>
      <family val="2"/>
      <scheme val="minor"/>
    </font>
    <font>
      <sz val="8"/>
      <color theme="0" tint="-0.34998626667073579"/>
      <name val="Calibri"/>
      <family val="2"/>
      <scheme val="minor"/>
    </font>
    <font>
      <sz val="10"/>
      <name val="Calibri"/>
      <family val="2"/>
      <scheme val="minor"/>
    </font>
    <font>
      <sz val="5"/>
      <name val="Calibri"/>
      <family val="2"/>
      <scheme val="minor"/>
    </font>
    <font>
      <sz val="8"/>
      <name val="Calibri"/>
      <family val="2"/>
      <scheme val="minor"/>
    </font>
    <font>
      <sz val="11"/>
      <name val="Calibri"/>
      <family val="2"/>
      <scheme val="minor"/>
    </font>
    <font>
      <sz val="11"/>
      <color rgb="FFFFFF00"/>
      <name val="Calibri"/>
      <family val="2"/>
      <scheme val="minor"/>
    </font>
    <font>
      <sz val="11"/>
      <color rgb="FF000000"/>
      <name val="Calibri"/>
      <family val="2"/>
      <scheme val="minor"/>
    </font>
    <font>
      <sz val="11"/>
      <color rgb="FFFFFFFF"/>
      <name val="Calibri"/>
      <family val="2"/>
      <scheme val="minor"/>
    </font>
    <font>
      <sz val="11"/>
      <color indexed="9"/>
      <name val="Calibri"/>
      <family val="2"/>
      <scheme val="minor"/>
    </font>
    <font>
      <sz val="9"/>
      <color indexed="81"/>
      <name val="Tahoma"/>
      <family val="2"/>
    </font>
    <font>
      <sz val="10"/>
      <name val="Arial"/>
      <family val="2"/>
    </font>
    <font>
      <b/>
      <sz val="12"/>
      <color theme="0"/>
      <name val="Arial"/>
      <family val="2"/>
    </font>
    <font>
      <b/>
      <sz val="16"/>
      <color theme="0"/>
      <name val="Arial"/>
      <family val="2"/>
    </font>
    <font>
      <b/>
      <sz val="11"/>
      <color rgb="FFFFFF00"/>
      <name val="Arial"/>
      <family val="2"/>
    </font>
    <font>
      <b/>
      <sz val="14"/>
      <color theme="0"/>
      <name val="Arial"/>
      <family val="2"/>
    </font>
    <font>
      <b/>
      <sz val="8"/>
      <color theme="0"/>
      <name val="Arial"/>
      <family val="2"/>
    </font>
    <font>
      <b/>
      <sz val="10"/>
      <color theme="0"/>
      <name val="Tahoma"/>
      <family val="2"/>
    </font>
    <font>
      <b/>
      <sz val="9"/>
      <color theme="0"/>
      <name val="Arial"/>
      <family val="2"/>
    </font>
    <font>
      <b/>
      <sz val="10"/>
      <color theme="0"/>
      <name val="Arial"/>
      <family val="2"/>
    </font>
    <font>
      <b/>
      <sz val="8"/>
      <color theme="0"/>
      <name val="Tahoma"/>
      <family val="2"/>
    </font>
    <font>
      <b/>
      <sz val="10"/>
      <color rgb="FFFFFF00"/>
      <name val="Tahoma"/>
      <family val="2"/>
    </font>
    <font>
      <b/>
      <sz val="11"/>
      <color theme="0"/>
      <name val="Arial"/>
      <family val="2"/>
    </font>
    <font>
      <b/>
      <sz val="8"/>
      <name val="Arial"/>
      <family val="2"/>
    </font>
    <font>
      <b/>
      <sz val="10"/>
      <name val="Tahoma"/>
      <family val="2"/>
    </font>
    <font>
      <sz val="8"/>
      <name val="Tahoma"/>
      <family val="2"/>
    </font>
    <font>
      <sz val="10"/>
      <color theme="0" tint="-0.34998626667073579"/>
      <name val="Arial"/>
      <family val="2"/>
    </font>
    <font>
      <b/>
      <sz val="8"/>
      <name val="Calibri"/>
      <family val="2"/>
      <scheme val="minor"/>
    </font>
    <font>
      <sz val="11"/>
      <color rgb="FF1F497D"/>
      <name val="Calibri"/>
      <family val="2"/>
      <scheme val="minor"/>
    </font>
    <font>
      <b/>
      <sz val="9"/>
      <color indexed="81"/>
      <name val="Tahoma"/>
      <family val="2"/>
    </font>
    <font>
      <sz val="10"/>
      <color theme="1"/>
      <name val="Calibri"/>
      <family val="2"/>
      <scheme val="minor"/>
    </font>
    <font>
      <sz val="10"/>
      <color indexed="9"/>
      <name val="Calibri"/>
      <family val="2"/>
      <scheme val="minor"/>
    </font>
    <font>
      <sz val="10"/>
      <color rgb="FF000000"/>
      <name val="Calibri"/>
      <family val="2"/>
      <scheme val="minor"/>
    </font>
    <font>
      <sz val="10"/>
      <color indexed="8"/>
      <name val="Calibri"/>
      <family val="2"/>
      <scheme val="minor"/>
    </font>
    <font>
      <sz val="10"/>
      <color indexed="10"/>
      <name val="Calibri"/>
      <family val="2"/>
      <scheme val="minor"/>
    </font>
    <font>
      <sz val="10"/>
      <color theme="9" tint="-0.249977111117893"/>
      <name val="Calibri"/>
      <family val="2"/>
      <scheme val="minor"/>
    </font>
    <font>
      <sz val="10"/>
      <color rgb="FFFFFF00"/>
      <name val="Calibri"/>
      <family val="2"/>
      <scheme val="minor"/>
    </font>
    <font>
      <sz val="10"/>
      <color rgb="FF002060"/>
      <name val="Calibri"/>
      <family val="2"/>
      <scheme val="minor"/>
    </font>
    <font>
      <sz val="10"/>
      <color rgb="FFC00000"/>
      <name val="Calibri"/>
      <family val="2"/>
      <scheme val="minor"/>
    </font>
    <font>
      <sz val="10"/>
      <color theme="0"/>
      <name val="Calibri"/>
      <family val="2"/>
      <scheme val="minor"/>
    </font>
    <font>
      <sz val="8"/>
      <color rgb="FF000000"/>
      <name val="Tahoma"/>
      <family val="2"/>
    </font>
    <font>
      <sz val="32"/>
      <color theme="0"/>
      <name val="Calibri"/>
      <family val="2"/>
      <scheme val="minor"/>
    </font>
    <font>
      <b/>
      <u/>
      <sz val="11"/>
      <color theme="1"/>
      <name val="Calibri"/>
      <family val="2"/>
      <scheme val="minor"/>
    </font>
    <font>
      <b/>
      <sz val="11"/>
      <color rgb="FFFF0000"/>
      <name val="Calibri"/>
      <family val="2"/>
      <scheme val="minor"/>
    </font>
    <font>
      <b/>
      <sz val="11"/>
      <color theme="0" tint="-0.34998626667073579"/>
      <name val="Calibri"/>
      <family val="2"/>
      <scheme val="minor"/>
    </font>
    <font>
      <sz val="11"/>
      <color theme="0" tint="-0.34998626667073579"/>
      <name val="Calibri"/>
      <family val="2"/>
      <scheme val="minor"/>
    </font>
    <font>
      <b/>
      <sz val="11"/>
      <color rgb="FF7030A0"/>
      <name val="Calibri"/>
      <family val="2"/>
      <scheme val="minor"/>
    </font>
    <font>
      <sz val="11"/>
      <color rgb="FF7030A0"/>
      <name val="Calibri"/>
      <family val="2"/>
      <scheme val="minor"/>
    </font>
    <font>
      <sz val="10"/>
      <color rgb="FF7030A0"/>
      <name val="Arial"/>
      <family val="2"/>
    </font>
    <font>
      <b/>
      <i/>
      <u/>
      <sz val="11"/>
      <color theme="1"/>
      <name val="Calibri"/>
      <family val="2"/>
      <scheme val="minor"/>
    </font>
    <font>
      <sz val="20"/>
      <color theme="1"/>
      <name val="Calibri"/>
      <family val="2"/>
      <scheme val="minor"/>
    </font>
    <font>
      <sz val="16"/>
      <color theme="0"/>
      <name val="Calibri"/>
      <family val="2"/>
      <scheme val="minor"/>
    </font>
    <font>
      <sz val="16"/>
      <name val="Calibri"/>
      <family val="2"/>
      <scheme val="minor"/>
    </font>
    <font>
      <sz val="9"/>
      <color theme="1"/>
      <name val="Calibri"/>
      <family val="2"/>
      <scheme val="minor"/>
    </font>
    <font>
      <b/>
      <sz val="10"/>
      <color rgb="FF7030A0"/>
      <name val="Calibri"/>
      <family val="2"/>
      <scheme val="minor"/>
    </font>
    <font>
      <sz val="10"/>
      <color rgb="FF7030A0"/>
      <name val="Calibri"/>
      <family val="2"/>
      <scheme val="minor"/>
    </font>
    <font>
      <b/>
      <sz val="14"/>
      <color theme="0"/>
      <name val="Calibri"/>
      <family val="2"/>
      <scheme val="minor"/>
    </font>
    <font>
      <b/>
      <sz val="14"/>
      <color theme="0"/>
      <name val="Calibri"/>
      <family val="2"/>
    </font>
    <font>
      <b/>
      <sz val="11"/>
      <color rgb="FFFFFF00"/>
      <name val="Calibri"/>
      <family val="2"/>
      <scheme val="minor"/>
    </font>
    <font>
      <sz val="10"/>
      <color theme="0"/>
      <name val="Arial"/>
      <family val="2"/>
    </font>
    <font>
      <sz val="9"/>
      <color theme="0"/>
      <name val="Arial"/>
      <family val="2"/>
    </font>
    <font>
      <b/>
      <sz val="14"/>
      <color rgb="FFFFFF00"/>
      <name val="Calibri"/>
      <family val="2"/>
      <scheme val="minor"/>
    </font>
    <font>
      <sz val="14"/>
      <color rgb="FFFFFF00"/>
      <name val="Calibri"/>
      <family val="2"/>
      <scheme val="minor"/>
    </font>
    <font>
      <sz val="10"/>
      <color rgb="FFFFC000"/>
      <name val="Arial"/>
      <family val="2"/>
    </font>
    <font>
      <b/>
      <sz val="8"/>
      <color rgb="FFFFC000"/>
      <name val="Arial"/>
      <family val="2"/>
    </font>
    <font>
      <b/>
      <sz val="11"/>
      <color theme="7" tint="-0.249977111117893"/>
      <name val="Calibri"/>
      <family val="2"/>
      <scheme val="minor"/>
    </font>
    <font>
      <b/>
      <sz val="14"/>
      <color theme="7" tint="-0.249977111117893"/>
      <name val="Calibri"/>
      <family val="2"/>
      <scheme val="minor"/>
    </font>
    <font>
      <sz val="8"/>
      <color theme="0"/>
      <name val="Arial"/>
      <family val="2"/>
    </font>
    <font>
      <sz val="8"/>
      <color theme="9" tint="0.39997558519241921"/>
      <name val="Arial"/>
      <family val="2"/>
    </font>
    <font>
      <sz val="6"/>
      <name val="Calibri"/>
      <family val="2"/>
      <scheme val="minor"/>
    </font>
    <font>
      <b/>
      <sz val="8"/>
      <color theme="7" tint="-0.249977111117893"/>
      <name val="Arial"/>
      <family val="2"/>
    </font>
    <font>
      <sz val="24"/>
      <color theme="0"/>
      <name val="Calibri"/>
      <family val="2"/>
      <scheme val="minor"/>
    </font>
    <font>
      <sz val="10"/>
      <color theme="1"/>
      <name val="Arial"/>
      <family val="2"/>
    </font>
    <font>
      <sz val="11"/>
      <color theme="0" tint="-0.499984740745262"/>
      <name val="Calibri"/>
      <family val="2"/>
      <scheme val="minor"/>
    </font>
    <font>
      <sz val="7"/>
      <color indexed="8"/>
      <name val="Arial"/>
      <family val="2"/>
    </font>
    <font>
      <sz val="8"/>
      <color indexed="8"/>
      <name val="Arial"/>
      <family val="2"/>
    </font>
    <font>
      <b/>
      <sz val="8"/>
      <color indexed="8"/>
      <name val="Arial"/>
      <family val="2"/>
    </font>
    <font>
      <b/>
      <sz val="10"/>
      <color indexed="8"/>
      <name val="Arial"/>
      <family val="2"/>
    </font>
    <font>
      <sz val="6"/>
      <color theme="1"/>
      <name val="Calibri"/>
      <family val="2"/>
      <scheme val="minor"/>
    </font>
    <font>
      <b/>
      <u/>
      <sz val="12"/>
      <color indexed="8"/>
      <name val="Arial"/>
      <family val="2"/>
    </font>
    <font>
      <b/>
      <sz val="7"/>
      <color theme="0" tint="-0.499984740745262"/>
      <name val="Arial"/>
      <family val="2"/>
    </font>
    <font>
      <sz val="10"/>
      <color indexed="8"/>
      <name val="Arial"/>
      <family val="2"/>
    </font>
    <font>
      <b/>
      <sz val="7"/>
      <color indexed="8"/>
      <name val="Arial"/>
      <family val="2"/>
    </font>
    <font>
      <b/>
      <sz val="8"/>
      <color theme="0" tint="-0.499984740745262"/>
      <name val="Arial"/>
      <family val="2"/>
    </font>
    <font>
      <sz val="9"/>
      <name val="Arial"/>
      <family val="2"/>
    </font>
    <font>
      <sz val="9"/>
      <color indexed="8"/>
      <name val="Arial"/>
      <family val="2"/>
    </font>
    <font>
      <sz val="9"/>
      <color rgb="FFFF0000"/>
      <name val="Calibri"/>
      <family val="2"/>
      <scheme val="minor"/>
    </font>
    <font>
      <b/>
      <sz val="12"/>
      <color rgb="FFFFFF00"/>
      <name val="Arial"/>
      <family val="2"/>
    </font>
    <font>
      <b/>
      <sz val="11"/>
      <color rgb="FF8064A2"/>
      <name val="Calibri"/>
      <family val="2"/>
      <scheme val="minor"/>
    </font>
    <font>
      <b/>
      <sz val="16"/>
      <color rgb="FF8064A2"/>
      <name val="Calibri"/>
      <family val="2"/>
      <scheme val="minor"/>
    </font>
    <font>
      <sz val="8"/>
      <color rgb="FF8064A2"/>
      <name val="Arial"/>
      <family val="2"/>
    </font>
    <font>
      <b/>
      <sz val="8"/>
      <color rgb="FF8064A2"/>
      <name val="Arial"/>
      <family val="2"/>
    </font>
    <font>
      <sz val="6"/>
      <name val="Calibri"/>
      <family val="2"/>
    </font>
    <font>
      <sz val="14"/>
      <color theme="0"/>
      <name val="Calibri"/>
      <family val="2"/>
      <scheme val="minor"/>
    </font>
    <font>
      <sz val="12"/>
      <color theme="0"/>
      <name val="Calibri"/>
      <family val="2"/>
      <scheme val="minor"/>
    </font>
    <font>
      <sz val="12"/>
      <color theme="0"/>
      <name val="Arial"/>
      <family val="2"/>
    </font>
    <font>
      <sz val="14"/>
      <color theme="4" tint="-0.249977111117893"/>
      <name val="Calibri"/>
      <family val="2"/>
      <scheme val="minor"/>
    </font>
    <font>
      <b/>
      <sz val="7"/>
      <name val="Calibri"/>
      <family val="2"/>
      <scheme val="minor"/>
    </font>
    <font>
      <sz val="11"/>
      <color rgb="FFC00000"/>
      <name val="Calibri"/>
      <family val="2"/>
      <scheme val="minor"/>
    </font>
    <font>
      <b/>
      <sz val="9"/>
      <color indexed="14"/>
      <name val="Tahoma"/>
      <family val="2"/>
    </font>
    <font>
      <b/>
      <sz val="9"/>
      <color indexed="12"/>
      <name val="Tahoma"/>
      <family val="2"/>
    </font>
    <font>
      <b/>
      <sz val="9"/>
      <color indexed="10"/>
      <name val="Tahoma"/>
      <family val="2"/>
    </font>
    <font>
      <b/>
      <sz val="9"/>
      <color indexed="17"/>
      <name val="Tahoma"/>
      <family val="2"/>
    </font>
    <font>
      <sz val="8"/>
      <name val="Arial"/>
      <family val="2"/>
    </font>
    <font>
      <b/>
      <sz val="8"/>
      <color theme="1"/>
      <name val="Calibri"/>
      <family val="2"/>
      <scheme val="minor"/>
    </font>
    <font>
      <sz val="11"/>
      <color rgb="FF002060"/>
      <name val="Calibri"/>
      <family val="2"/>
      <scheme val="minor"/>
    </font>
    <font>
      <sz val="18"/>
      <color theme="1"/>
      <name val="Calibri"/>
      <family val="2"/>
      <scheme val="minor"/>
    </font>
    <font>
      <sz val="10"/>
      <color theme="0" tint="-0.499984740745262"/>
      <name val="Calibri"/>
      <family val="2"/>
      <scheme val="minor"/>
    </font>
    <font>
      <sz val="9"/>
      <name val="Calibri"/>
      <family val="2"/>
      <scheme val="minor"/>
    </font>
  </fonts>
  <fills count="6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4"/>
      </patternFill>
    </fill>
    <fill>
      <patternFill patternType="solid">
        <fgColor rgb="FF7030A0"/>
        <bgColor indexed="64"/>
      </patternFill>
    </fill>
    <fill>
      <patternFill patternType="solid">
        <fgColor rgb="FF00FFFF"/>
        <bgColor indexed="64"/>
      </patternFill>
    </fill>
    <fill>
      <patternFill patternType="solid">
        <fgColor rgb="FF008080"/>
        <bgColor indexed="64"/>
      </patternFill>
    </fill>
    <fill>
      <patternFill patternType="solid">
        <fgColor rgb="FFFFFF00"/>
        <bgColor indexed="64"/>
      </patternFill>
    </fill>
    <fill>
      <patternFill patternType="solid">
        <fgColor rgb="FFC0C0C0"/>
        <bgColor indexed="64"/>
      </patternFill>
    </fill>
    <fill>
      <patternFill patternType="solid">
        <fgColor rgb="FFFCD5B4"/>
        <bgColor indexed="64"/>
      </patternFill>
    </fill>
    <fill>
      <patternFill patternType="solid">
        <fgColor rgb="FF00B050"/>
        <bgColor indexed="64"/>
      </patternFill>
    </fill>
    <fill>
      <patternFill patternType="solid">
        <fgColor rgb="FFFFFFCC"/>
        <bgColor indexed="64"/>
      </patternFill>
    </fill>
    <fill>
      <patternFill patternType="solid">
        <fgColor rgb="FF33CCCC"/>
        <bgColor indexed="64"/>
      </patternFill>
    </fill>
    <fill>
      <patternFill patternType="solid">
        <fgColor rgb="FFEAF1DD"/>
        <bgColor indexed="64"/>
      </patternFill>
    </fill>
    <fill>
      <patternFill patternType="solid">
        <fgColor indexed="49"/>
        <bgColor indexed="64"/>
      </patternFill>
    </fill>
    <fill>
      <patternFill patternType="solid">
        <fgColor rgb="FFFF0000"/>
        <bgColor indexed="64"/>
      </patternFill>
    </fill>
    <fill>
      <patternFill patternType="solid">
        <fgColor indexed="10"/>
        <bgColor indexed="64"/>
      </patternFill>
    </fill>
    <fill>
      <patternFill patternType="solid">
        <fgColor rgb="FFDBE5F1"/>
        <bgColor indexed="64"/>
      </patternFill>
    </fill>
    <fill>
      <patternFill patternType="solid">
        <fgColor rgb="FFFFCCFF"/>
        <bgColor indexed="64"/>
      </patternFill>
    </fill>
    <fill>
      <patternFill patternType="solid">
        <fgColor indexed="13"/>
        <bgColor indexed="64"/>
      </patternFill>
    </fill>
    <fill>
      <patternFill patternType="solid">
        <fgColor theme="7"/>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indexed="16"/>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rgb="FF002060"/>
        <bgColor indexed="64"/>
      </patternFill>
    </fill>
    <fill>
      <patternFill patternType="solid">
        <fgColor theme="9" tint="0.59999389629810485"/>
        <bgColor indexed="64"/>
      </patternFill>
    </fill>
    <fill>
      <patternFill patternType="solid">
        <fgColor theme="1"/>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6" tint="0.5999633777886288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4" tint="0.79995117038483843"/>
        <bgColor indexed="64"/>
      </patternFill>
    </fill>
    <fill>
      <patternFill patternType="solid">
        <fgColor theme="8" tint="0.59999389629810485"/>
        <bgColor indexed="64"/>
      </patternFill>
    </fill>
    <fill>
      <patternFill patternType="solid">
        <fgColor rgb="FF00B0F0"/>
        <bgColor indexed="64"/>
      </patternFill>
    </fill>
    <fill>
      <patternFill patternType="solid">
        <fgColor theme="9" tint="0.79995117038483843"/>
        <bgColor indexed="64"/>
      </patternFill>
    </fill>
    <fill>
      <patternFill patternType="solid">
        <fgColor rgb="FF8064A2"/>
        <bgColor indexed="64"/>
      </patternFill>
    </fill>
    <fill>
      <patternFill patternType="solid">
        <fgColor rgb="FFF2DCDB"/>
        <bgColor rgb="FF000000"/>
      </patternFill>
    </fill>
    <fill>
      <patternFill patternType="solid">
        <fgColor rgb="FFEBF1DE"/>
        <bgColor indexed="64"/>
      </patternFill>
    </fill>
    <fill>
      <patternFill patternType="solid">
        <fgColor rgb="FFE26B0A"/>
        <bgColor indexed="64"/>
      </patternFill>
    </fill>
    <fill>
      <patternFill patternType="solid">
        <fgColor rgb="FF800000"/>
        <bgColor indexed="64"/>
      </patternFill>
    </fill>
    <fill>
      <patternFill patternType="solid">
        <fgColor rgb="FFFFFFFF"/>
        <bgColor indexed="64"/>
      </patternFill>
    </fill>
    <fill>
      <patternFill patternType="solid">
        <fgColor indexed="65"/>
        <bgColor indexed="64"/>
      </patternFill>
    </fill>
    <fill>
      <patternFill patternType="solid">
        <fgColor rgb="FF000000"/>
        <bgColor indexed="64"/>
      </patternFill>
    </fill>
    <fill>
      <patternFill patternType="solid">
        <fgColor rgb="FFEDEDED"/>
        <bgColor indexed="64"/>
      </patternFill>
    </fill>
    <fill>
      <patternFill patternType="solid">
        <fgColor rgb="FFDDEBF7"/>
        <bgColor indexed="64"/>
      </patternFill>
    </fill>
    <fill>
      <patternFill patternType="solid">
        <fgColor rgb="FFC6E0B4"/>
        <bgColor indexed="64"/>
      </patternFill>
    </fill>
    <fill>
      <patternFill patternType="solid">
        <fgColor rgb="FFC9C9C9"/>
        <bgColor indexed="64"/>
      </patternFill>
    </fill>
    <fill>
      <patternFill patternType="solid">
        <fgColor rgb="FFFFE699"/>
        <bgColor indexed="64"/>
      </patternFill>
    </fill>
    <fill>
      <patternFill patternType="solid">
        <fgColor rgb="FF548235"/>
        <bgColor indexed="64"/>
      </patternFill>
    </fill>
    <fill>
      <patternFill patternType="solid">
        <fgColor theme="2" tint="-9.9978637043366805E-2"/>
        <bgColor indexed="64"/>
      </patternFill>
    </fill>
    <fill>
      <patternFill patternType="solid">
        <fgColor rgb="FFC8A023"/>
        <bgColor indexed="64"/>
      </patternFill>
    </fill>
    <fill>
      <patternFill patternType="solid">
        <fgColor rgb="FFC8A087"/>
        <bgColor indexed="64"/>
      </patternFill>
    </fill>
  </fills>
  <borders count="107">
    <border>
      <left/>
      <right/>
      <top/>
      <bottom/>
      <diagonal/>
    </border>
    <border>
      <left style="thin">
        <color indexed="64"/>
      </left>
      <right/>
      <top style="thin">
        <color indexed="64"/>
      </top>
      <bottom/>
      <diagonal/>
    </border>
    <border>
      <left style="thin">
        <color auto="1"/>
      </left>
      <right/>
      <top/>
      <bottom/>
      <diagonal/>
    </border>
    <border>
      <left style="thin">
        <color auto="1"/>
      </left>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top style="medium">
        <color auto="1"/>
      </top>
      <bottom/>
      <diagonal/>
    </border>
    <border>
      <left style="medium">
        <color auto="1"/>
      </left>
      <right/>
      <top/>
      <bottom/>
      <diagonal/>
    </border>
    <border>
      <left/>
      <right/>
      <top style="medium">
        <color auto="1"/>
      </top>
      <bottom/>
      <diagonal/>
    </border>
    <border>
      <left style="medium">
        <color auto="1"/>
      </left>
      <right/>
      <top/>
      <bottom style="medium">
        <color auto="1"/>
      </bottom>
      <diagonal/>
    </border>
    <border>
      <left style="medium">
        <color auto="1"/>
      </left>
      <right style="medium">
        <color auto="1"/>
      </right>
      <top/>
      <bottom style="medium">
        <color auto="1"/>
      </bottom>
      <diagonal/>
    </border>
    <border>
      <left/>
      <right/>
      <top/>
      <bottom style="medium">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top style="thin">
        <color auto="1"/>
      </top>
      <bottom/>
      <diagonal/>
    </border>
    <border>
      <left style="thin">
        <color auto="1"/>
      </left>
      <right style="thin">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right/>
      <top style="medium">
        <color auto="1"/>
      </top>
      <bottom style="thin">
        <color auto="1"/>
      </bottom>
      <diagonal/>
    </border>
    <border>
      <left style="medium">
        <color theme="8" tint="0.39994506668294322"/>
      </left>
      <right/>
      <top style="medium">
        <color theme="8" tint="0.39994506668294322"/>
      </top>
      <bottom/>
      <diagonal/>
    </border>
    <border>
      <left/>
      <right/>
      <top style="medium">
        <color theme="8" tint="0.39994506668294322"/>
      </top>
      <bottom/>
      <diagonal/>
    </border>
    <border>
      <left/>
      <right style="medium">
        <color theme="8" tint="0.39994506668294322"/>
      </right>
      <top style="medium">
        <color theme="8" tint="0.39994506668294322"/>
      </top>
      <bottom/>
      <diagonal/>
    </border>
    <border>
      <left style="medium">
        <color theme="8" tint="0.39994506668294322"/>
      </left>
      <right/>
      <top style="medium">
        <color theme="8" tint="0.39994506668294322"/>
      </top>
      <bottom style="thin">
        <color theme="0"/>
      </bottom>
      <diagonal/>
    </border>
    <border>
      <left/>
      <right style="thin">
        <color theme="0"/>
      </right>
      <top style="medium">
        <color theme="8" tint="0.39994506668294322"/>
      </top>
      <bottom style="thin">
        <color theme="0"/>
      </bottom>
      <diagonal/>
    </border>
    <border>
      <left style="thin">
        <color theme="0"/>
      </left>
      <right/>
      <top/>
      <bottom/>
      <diagonal/>
    </border>
    <border>
      <left/>
      <right style="thin">
        <color theme="0" tint="-4.9989318521683403E-2"/>
      </right>
      <top/>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top/>
      <bottom style="thin">
        <color theme="0"/>
      </bottom>
      <diagonal/>
    </border>
    <border>
      <left/>
      <right/>
      <top/>
      <bottom style="thin">
        <color theme="1"/>
      </bottom>
      <diagonal/>
    </border>
    <border>
      <left style="thin">
        <color theme="0"/>
      </left>
      <right/>
      <top style="thin">
        <color theme="0"/>
      </top>
      <bottom/>
      <diagonal/>
    </border>
    <border>
      <left style="thin">
        <color theme="0"/>
      </left>
      <right/>
      <top style="medium">
        <color indexed="64"/>
      </top>
      <bottom/>
      <diagonal/>
    </border>
    <border>
      <left style="thin">
        <color theme="0"/>
      </left>
      <right style="dashed">
        <color indexed="64"/>
      </right>
      <top style="medium">
        <color indexed="64"/>
      </top>
      <bottom/>
      <diagonal/>
    </border>
    <border>
      <left style="thin">
        <color theme="0"/>
      </left>
      <right style="medium">
        <color indexed="64"/>
      </right>
      <top style="medium">
        <color indexed="64"/>
      </top>
      <bottom/>
      <diagonal/>
    </border>
    <border>
      <left/>
      <right/>
      <top/>
      <bottom style="thin">
        <color theme="0" tint="-0.14996795556505021"/>
      </bottom>
      <diagonal/>
    </border>
    <border>
      <left style="thin">
        <color theme="0"/>
      </left>
      <right style="dashed">
        <color indexed="64"/>
      </right>
      <top/>
      <bottom/>
      <diagonal/>
    </border>
    <border>
      <left style="thin">
        <color theme="0"/>
      </left>
      <right style="medium">
        <color indexed="64"/>
      </right>
      <top/>
      <bottom/>
      <diagonal/>
    </border>
    <border>
      <left style="medium">
        <color theme="8" tint="0.39994506668294322"/>
      </left>
      <right/>
      <top/>
      <bottom/>
      <diagonal/>
    </border>
    <border>
      <left style="medium">
        <color indexed="64"/>
      </left>
      <right/>
      <top/>
      <bottom style="thin">
        <color theme="8" tint="0.39994506668294322"/>
      </bottom>
      <diagonal/>
    </border>
    <border>
      <left style="thin">
        <color theme="0"/>
      </left>
      <right/>
      <top/>
      <bottom style="thin">
        <color theme="8" tint="0.39994506668294322"/>
      </bottom>
      <diagonal/>
    </border>
    <border>
      <left style="thin">
        <color theme="0"/>
      </left>
      <right style="dashed">
        <color indexed="64"/>
      </right>
      <top/>
      <bottom style="thin">
        <color theme="8" tint="0.39994506668294322"/>
      </bottom>
      <diagonal/>
    </border>
    <border>
      <left/>
      <right/>
      <top/>
      <bottom style="thin">
        <color theme="8" tint="0.39994506668294322"/>
      </bottom>
      <diagonal/>
    </border>
    <border>
      <left style="thin">
        <color theme="0"/>
      </left>
      <right style="medium">
        <color indexed="64"/>
      </right>
      <top/>
      <bottom style="thin">
        <color theme="8" tint="0.39994506668294322"/>
      </bottom>
      <diagonal/>
    </border>
    <border>
      <left style="thin">
        <color theme="8" tint="0.39979247413556324"/>
      </left>
      <right style="thin">
        <color theme="8" tint="0.39979247413556324"/>
      </right>
      <top style="thin">
        <color theme="8" tint="0.39979247413556324"/>
      </top>
      <bottom style="thin">
        <color theme="8" tint="0.39979247413556324"/>
      </bottom>
      <diagonal/>
    </border>
    <border>
      <left/>
      <right style="thin">
        <color theme="8" tint="0.39994506668294322"/>
      </right>
      <top style="thin">
        <color theme="8" tint="0.39994506668294322"/>
      </top>
      <bottom/>
      <diagonal/>
    </border>
    <border>
      <left style="thin">
        <color theme="8" tint="0.39994506668294322"/>
      </left>
      <right/>
      <top style="thin">
        <color theme="8" tint="0.39994506668294322"/>
      </top>
      <bottom/>
      <diagonal/>
    </border>
    <border>
      <left style="medium">
        <color indexed="64"/>
      </left>
      <right style="thin">
        <color theme="8" tint="0.39994506668294322"/>
      </right>
      <top style="thin">
        <color theme="8" tint="0.39994506668294322"/>
      </top>
      <bottom/>
      <diagonal/>
    </border>
    <border>
      <left style="thin">
        <color theme="8" tint="0.39994506668294322"/>
      </left>
      <right style="thin">
        <color theme="8" tint="0.39994506668294322"/>
      </right>
      <top style="thin">
        <color theme="8" tint="0.39994506668294322"/>
      </top>
      <bottom/>
      <diagonal/>
    </border>
    <border>
      <left style="thin">
        <color theme="8" tint="0.39994506668294322"/>
      </left>
      <right style="dashed">
        <color indexed="64"/>
      </right>
      <top style="thin">
        <color theme="8" tint="0.39994506668294322"/>
      </top>
      <bottom/>
      <diagonal/>
    </border>
    <border>
      <left style="thin">
        <color theme="8" tint="0.39994506668294322"/>
      </left>
      <right style="medium">
        <color indexed="64"/>
      </right>
      <top style="thin">
        <color theme="8" tint="0.39994506668294322"/>
      </top>
      <bottom/>
      <diagonal/>
    </border>
    <border>
      <left style="medium">
        <color indexed="64"/>
      </left>
      <right style="thin">
        <color theme="8" tint="0.39994506668294322"/>
      </right>
      <top style="thin">
        <color theme="8" tint="0.39994506668294322"/>
      </top>
      <bottom style="medium">
        <color indexed="64"/>
      </bottom>
      <diagonal/>
    </border>
    <border>
      <left style="thin">
        <color theme="8" tint="0.39994506668294322"/>
      </left>
      <right style="thin">
        <color theme="8" tint="0.39994506668294322"/>
      </right>
      <top style="thin">
        <color theme="8" tint="0.39994506668294322"/>
      </top>
      <bottom style="medium">
        <color indexed="64"/>
      </bottom>
      <diagonal/>
    </border>
    <border>
      <left style="thin">
        <color theme="8" tint="0.39994506668294322"/>
      </left>
      <right style="dashed">
        <color indexed="64"/>
      </right>
      <top style="thin">
        <color theme="8" tint="0.39994506668294322"/>
      </top>
      <bottom style="medium">
        <color indexed="64"/>
      </bottom>
      <diagonal/>
    </border>
    <border>
      <left/>
      <right style="thin">
        <color theme="8" tint="0.39994506668294322"/>
      </right>
      <top style="thin">
        <color theme="8" tint="0.39994506668294322"/>
      </top>
      <bottom style="medium">
        <color indexed="64"/>
      </bottom>
      <diagonal/>
    </border>
    <border>
      <left style="thin">
        <color theme="8" tint="0.39994506668294322"/>
      </left>
      <right style="medium">
        <color indexed="64"/>
      </right>
      <top style="thin">
        <color theme="8" tint="0.39994506668294322"/>
      </top>
      <bottom style="medium">
        <color indexed="64"/>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style="medium">
        <color auto="1"/>
      </top>
      <bottom style="thin">
        <color auto="1"/>
      </bottom>
      <diagonal/>
    </border>
    <border>
      <left/>
      <right style="medium">
        <color auto="1"/>
      </right>
      <top style="medium">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indexed="64"/>
      </left>
      <right style="thin">
        <color indexed="64"/>
      </right>
      <top style="thin">
        <color indexed="64"/>
      </top>
      <bottom/>
      <diagonal/>
    </border>
    <border>
      <left style="medium">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style="medium">
        <color indexed="64"/>
      </left>
      <right/>
      <top/>
      <bottom style="thin">
        <color indexed="64"/>
      </bottom>
      <diagonal/>
    </border>
    <border>
      <left/>
      <right/>
      <top style="thin">
        <color indexed="8"/>
      </top>
      <bottom style="thin">
        <color indexed="8"/>
      </bottom>
      <diagonal/>
    </border>
    <border>
      <left/>
      <right/>
      <top style="thin">
        <color indexed="64"/>
      </top>
      <bottom style="medium">
        <color indexed="64"/>
      </bottom>
      <diagonal/>
    </border>
    <border>
      <left/>
      <right/>
      <top style="thin">
        <color indexed="8"/>
      </top>
      <bottom style="double">
        <color indexed="8"/>
      </bottom>
      <diagonal/>
    </border>
    <border>
      <left style="medium">
        <color auto="1"/>
      </left>
      <right style="thin">
        <color auto="1"/>
      </right>
      <top/>
      <bottom style="medium">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auto="1"/>
      </left>
      <right style="thin">
        <color auto="1"/>
      </right>
      <top/>
      <bottom/>
      <diagonal/>
    </border>
    <border>
      <left style="thin">
        <color auto="1"/>
      </left>
      <right style="medium">
        <color auto="1"/>
      </right>
      <top/>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auto="1"/>
      </right>
      <top style="medium">
        <color auto="1"/>
      </top>
      <bottom style="thin">
        <color indexed="64"/>
      </bottom>
      <diagonal/>
    </border>
    <border>
      <left/>
      <right style="thin">
        <color indexed="64"/>
      </right>
      <top style="thin">
        <color indexed="64"/>
      </top>
      <bottom style="medium">
        <color auto="1"/>
      </bottom>
      <diagonal/>
    </border>
  </borders>
  <cellStyleXfs count="14">
    <xf numFmtId="0" fontId="0" fillId="0" borderId="0"/>
    <xf numFmtId="167"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25" fillId="0" borderId="0"/>
    <xf numFmtId="167" fontId="1" fillId="0" borderId="0" applyFont="0" applyFill="0" applyBorder="0" applyAlignment="0" applyProtection="0"/>
    <xf numFmtId="167" fontId="1" fillId="0" borderId="0" applyFont="0" applyFill="0" applyBorder="0" applyAlignment="0" applyProtection="0"/>
    <xf numFmtId="0" fontId="25" fillId="0" borderId="0"/>
    <xf numFmtId="167" fontId="1" fillId="0" borderId="0" applyFont="0" applyFill="0" applyBorder="0" applyAlignment="0" applyProtection="0"/>
  </cellStyleXfs>
  <cellXfs count="787">
    <xf numFmtId="0" fontId="0" fillId="0" borderId="0" xfId="0"/>
    <xf numFmtId="20" fontId="0" fillId="7" borderId="0" xfId="0" applyNumberFormat="1" applyFill="1"/>
    <xf numFmtId="0" fontId="0" fillId="0" borderId="0" xfId="0" applyAlignment="1">
      <alignment horizontal="center"/>
    </xf>
    <xf numFmtId="0" fontId="14" fillId="0" borderId="0" xfId="0" applyFont="1"/>
    <xf numFmtId="0" fontId="18" fillId="0" borderId="0" xfId="0" applyFont="1" applyAlignment="1">
      <alignment vertical="center"/>
    </xf>
    <xf numFmtId="0" fontId="19" fillId="0" borderId="0" xfId="0" applyFont="1"/>
    <xf numFmtId="0" fontId="25" fillId="0" borderId="0" xfId="9"/>
    <xf numFmtId="167" fontId="39" fillId="25" borderId="13" xfId="1" applyFont="1" applyFill="1" applyBorder="1" applyAlignment="1" applyProtection="1">
      <alignment horizontal="center" vertical="center"/>
    </xf>
    <xf numFmtId="0" fontId="41" fillId="26" borderId="13" xfId="9" applyFont="1" applyFill="1" applyBorder="1" applyAlignment="1" applyProtection="1">
      <alignment horizontal="center" vertical="center" wrapText="1"/>
      <protection locked="0"/>
    </xf>
    <xf numFmtId="49" fontId="41" fillId="26" borderId="13" xfId="9" applyNumberFormat="1" applyFont="1" applyFill="1" applyBorder="1" applyAlignment="1" applyProtection="1">
      <alignment horizontal="center" vertical="center" wrapText="1"/>
      <protection locked="0"/>
    </xf>
    <xf numFmtId="9" fontId="39" fillId="26" borderId="13" xfId="3" applyFont="1" applyFill="1" applyBorder="1" applyAlignment="1" applyProtection="1">
      <alignment horizontal="center" vertical="center"/>
      <protection locked="0"/>
    </xf>
    <xf numFmtId="1" fontId="0" fillId="0" borderId="0" xfId="0" applyNumberFormat="1" applyAlignment="1">
      <alignment horizontal="center" vertical="center"/>
    </xf>
    <xf numFmtId="0" fontId="0" fillId="0" borderId="0" xfId="0" applyAlignment="1">
      <alignment horizontal="center" vertical="center"/>
    </xf>
    <xf numFmtId="0" fontId="0" fillId="0" borderId="0" xfId="0" applyAlignment="1">
      <alignment horizontal="left" vertical="top"/>
    </xf>
    <xf numFmtId="0" fontId="0" fillId="0" borderId="13" xfId="0" applyBorder="1" applyAlignment="1">
      <alignment horizontal="left" vertical="center"/>
    </xf>
    <xf numFmtId="0" fontId="45" fillId="28" borderId="13" xfId="0" applyFont="1" applyFill="1" applyBorder="1" applyAlignment="1" applyProtection="1">
      <alignment horizontal="left" vertical="center"/>
      <protection locked="0"/>
    </xf>
    <xf numFmtId="0" fontId="46" fillId="0" borderId="13" xfId="0" applyFont="1" applyBorder="1" applyAlignment="1">
      <alignment horizontal="left" vertical="center" wrapText="1"/>
    </xf>
    <xf numFmtId="167" fontId="46" fillId="0" borderId="13" xfId="10" applyFont="1" applyBorder="1" applyAlignment="1">
      <alignment horizontal="left" vertical="center" wrapText="1"/>
    </xf>
    <xf numFmtId="0" fontId="0" fillId="0" borderId="13" xfId="0" applyBorder="1" applyAlignment="1">
      <alignment horizontal="center" vertical="center"/>
    </xf>
    <xf numFmtId="173" fontId="6" fillId="0" borderId="13" xfId="0" applyNumberFormat="1" applyFont="1" applyBorder="1" applyAlignment="1">
      <alignment horizontal="left" vertical="center"/>
    </xf>
    <xf numFmtId="0" fontId="6" fillId="0" borderId="13" xfId="0" applyFont="1" applyBorder="1" applyAlignment="1">
      <alignment horizontal="left" vertical="center"/>
    </xf>
    <xf numFmtId="0" fontId="0" fillId="0" borderId="0" xfId="0" applyAlignment="1">
      <alignment horizontal="left" vertical="center"/>
    </xf>
    <xf numFmtId="0" fontId="47" fillId="18" borderId="13" xfId="0" applyFont="1" applyFill="1" applyBorder="1" applyAlignment="1" applyProtection="1">
      <alignment horizontal="left" vertical="center"/>
      <protection locked="0"/>
    </xf>
    <xf numFmtId="14" fontId="46" fillId="0" borderId="13" xfId="0" applyNumberFormat="1" applyFont="1" applyBorder="1" applyAlignment="1">
      <alignment horizontal="left" vertical="center" wrapText="1"/>
    </xf>
    <xf numFmtId="0" fontId="16" fillId="9" borderId="13" xfId="0" applyFont="1" applyFill="1" applyBorder="1" applyAlignment="1" applyProtection="1">
      <alignment horizontal="left" vertical="center"/>
      <protection locked="0"/>
    </xf>
    <xf numFmtId="167" fontId="46" fillId="0" borderId="13" xfId="10" applyFont="1" applyFill="1" applyBorder="1" applyAlignment="1">
      <alignment horizontal="left" vertical="center" wrapText="1"/>
    </xf>
    <xf numFmtId="0" fontId="22" fillId="10" borderId="13" xfId="0" applyFont="1" applyFill="1" applyBorder="1" applyProtection="1">
      <protection locked="0"/>
    </xf>
    <xf numFmtId="0" fontId="47" fillId="23" borderId="13" xfId="0" applyFont="1" applyFill="1" applyBorder="1" applyAlignment="1" applyProtection="1">
      <alignment horizontal="left" vertical="center"/>
      <protection locked="0"/>
    </xf>
    <xf numFmtId="167" fontId="46" fillId="11" borderId="13" xfId="10" applyFont="1" applyFill="1" applyBorder="1" applyAlignment="1">
      <alignment horizontal="left" vertical="center" wrapText="1"/>
    </xf>
    <xf numFmtId="22" fontId="46" fillId="0" borderId="13" xfId="0" applyNumberFormat="1" applyFont="1" applyBorder="1" applyAlignment="1">
      <alignment horizontal="left" vertical="center" wrapText="1"/>
    </xf>
    <xf numFmtId="0" fontId="45" fillId="20" borderId="13" xfId="0" applyFont="1" applyFill="1" applyBorder="1" applyAlignment="1" applyProtection="1">
      <alignment horizontal="left" vertical="center"/>
      <protection locked="0"/>
    </xf>
    <xf numFmtId="0" fontId="45" fillId="10" borderId="13" xfId="0" applyFont="1" applyFill="1" applyBorder="1" applyAlignment="1" applyProtection="1">
      <alignment horizontal="left" vertical="center"/>
      <protection locked="0"/>
    </xf>
    <xf numFmtId="0" fontId="48" fillId="21" borderId="13" xfId="0" applyFont="1" applyFill="1" applyBorder="1" applyAlignment="1" applyProtection="1">
      <alignment horizontal="left" vertical="center"/>
      <protection locked="0"/>
    </xf>
    <xf numFmtId="0" fontId="47" fillId="16" borderId="13" xfId="0" applyFont="1" applyFill="1" applyBorder="1" applyAlignment="1" applyProtection="1">
      <alignment horizontal="left" vertical="center"/>
      <protection locked="0"/>
    </xf>
    <xf numFmtId="0" fontId="49" fillId="29" borderId="13" xfId="0" applyFont="1" applyFill="1" applyBorder="1" applyAlignment="1">
      <alignment horizontal="left" vertical="center"/>
    </xf>
    <xf numFmtId="0" fontId="50" fillId="8" borderId="13" xfId="0" applyFont="1" applyFill="1" applyBorder="1" applyAlignment="1" applyProtection="1">
      <alignment horizontal="left" vertical="center"/>
      <protection locked="0"/>
    </xf>
    <xf numFmtId="0" fontId="50" fillId="8" borderId="13" xfId="0" applyFont="1" applyFill="1" applyBorder="1" applyAlignment="1">
      <alignment horizontal="left" vertical="center" wrapText="1"/>
    </xf>
    <xf numFmtId="0" fontId="47" fillId="9" borderId="13" xfId="0" applyFont="1" applyFill="1" applyBorder="1" applyAlignment="1">
      <alignment horizontal="left" vertical="center" wrapText="1"/>
    </xf>
    <xf numFmtId="0" fontId="16" fillId="30" borderId="13" xfId="0" applyFont="1" applyFill="1" applyBorder="1" applyAlignment="1" applyProtection="1">
      <alignment horizontal="left" vertical="center"/>
      <protection locked="0"/>
    </xf>
    <xf numFmtId="167" fontId="46" fillId="0" borderId="13" xfId="10" applyFont="1" applyBorder="1" applyAlignment="1">
      <alignment horizontal="right" vertical="center" wrapText="1"/>
    </xf>
    <xf numFmtId="0" fontId="16" fillId="17" borderId="13" xfId="0" applyFont="1" applyFill="1" applyBorder="1" applyAlignment="1" applyProtection="1">
      <alignment horizontal="left" vertical="center"/>
      <protection locked="0"/>
    </xf>
    <xf numFmtId="0" fontId="44" fillId="0" borderId="13" xfId="0" applyFont="1" applyBorder="1" applyAlignment="1" applyProtection="1">
      <alignment horizontal="left" vertical="center"/>
      <protection locked="0"/>
    </xf>
    <xf numFmtId="0" fontId="16" fillId="31" borderId="13" xfId="0" applyFont="1" applyFill="1" applyBorder="1" applyAlignment="1">
      <alignment horizontal="left" vertical="center" wrapText="1"/>
    </xf>
    <xf numFmtId="167" fontId="0" fillId="0" borderId="13" xfId="10" applyFont="1" applyBorder="1" applyAlignment="1">
      <alignment horizontal="left" vertical="center"/>
    </xf>
    <xf numFmtId="22" fontId="0" fillId="0" borderId="13" xfId="0" applyNumberFormat="1" applyBorder="1" applyAlignment="1">
      <alignment horizontal="left" vertical="center"/>
    </xf>
    <xf numFmtId="0" fontId="51" fillId="32" borderId="13" xfId="0" applyFont="1" applyFill="1" applyBorder="1" applyAlignment="1">
      <alignment horizontal="left" vertical="center" wrapText="1"/>
    </xf>
    <xf numFmtId="0" fontId="48" fillId="21" borderId="13" xfId="0" applyFont="1" applyFill="1" applyBorder="1" applyAlignment="1">
      <alignment horizontal="left" vertical="center" wrapText="1"/>
    </xf>
    <xf numFmtId="0" fontId="16" fillId="17" borderId="13" xfId="0" applyFont="1" applyFill="1" applyBorder="1" applyAlignment="1">
      <alignment horizontal="left" vertical="center" wrapText="1"/>
    </xf>
    <xf numFmtId="0" fontId="45" fillId="10" borderId="13" xfId="0" applyFont="1" applyFill="1" applyBorder="1" applyAlignment="1">
      <alignment horizontal="left" vertical="center" wrapText="1"/>
    </xf>
    <xf numFmtId="0" fontId="45" fillId="14" borderId="13" xfId="0" applyFont="1" applyFill="1" applyBorder="1" applyAlignment="1">
      <alignment horizontal="left" vertical="center" wrapText="1"/>
    </xf>
    <xf numFmtId="0" fontId="47" fillId="16" borderId="13" xfId="0" applyFont="1" applyFill="1" applyBorder="1" applyAlignment="1">
      <alignment horizontal="left" vertical="center" wrapText="1"/>
    </xf>
    <xf numFmtId="0" fontId="45" fillId="19" borderId="13" xfId="0" applyFont="1" applyFill="1" applyBorder="1" applyAlignment="1">
      <alignment horizontal="left" vertical="center" wrapText="1"/>
    </xf>
    <xf numFmtId="0" fontId="52" fillId="33" borderId="13" xfId="0" applyFont="1" applyFill="1" applyBorder="1" applyAlignment="1" applyProtection="1">
      <alignment horizontal="left" vertical="center"/>
      <protection locked="0"/>
    </xf>
    <xf numFmtId="0" fontId="47" fillId="9" borderId="13" xfId="0" applyFont="1" applyFill="1" applyBorder="1" applyAlignment="1" applyProtection="1">
      <alignment horizontal="left" vertical="center"/>
      <protection locked="0"/>
    </xf>
    <xf numFmtId="0" fontId="46" fillId="34" borderId="13" xfId="0" applyFont="1" applyFill="1" applyBorder="1" applyAlignment="1">
      <alignment horizontal="left" vertical="center" wrapText="1"/>
    </xf>
    <xf numFmtId="0" fontId="21" fillId="12" borderId="13" xfId="0" applyFont="1" applyFill="1" applyBorder="1" applyProtection="1">
      <protection locked="0"/>
    </xf>
    <xf numFmtId="0" fontId="53" fillId="35" borderId="13" xfId="0" applyFont="1" applyFill="1" applyBorder="1" applyAlignment="1" applyProtection="1">
      <alignment horizontal="left" vertical="center"/>
      <protection locked="0"/>
    </xf>
    <xf numFmtId="0" fontId="47" fillId="13" borderId="13" xfId="0" applyFont="1" applyFill="1" applyBorder="1" applyAlignment="1" applyProtection="1">
      <alignment horizontal="left" vertical="center"/>
      <protection locked="0"/>
    </xf>
    <xf numFmtId="0" fontId="23" fillId="10" borderId="13" xfId="0" applyFont="1" applyFill="1" applyBorder="1" applyProtection="1">
      <protection locked="0"/>
    </xf>
    <xf numFmtId="0" fontId="44" fillId="36" borderId="13" xfId="0" applyFont="1" applyFill="1" applyBorder="1" applyAlignment="1">
      <alignment horizontal="left" vertical="center"/>
    </xf>
    <xf numFmtId="0" fontId="53" fillId="37" borderId="13" xfId="0" applyFont="1" applyFill="1" applyBorder="1" applyAlignment="1">
      <alignment horizontal="left" vertical="center" wrapText="1"/>
    </xf>
    <xf numFmtId="0" fontId="21" fillId="22" borderId="13" xfId="0" applyFont="1" applyFill="1" applyBorder="1" applyAlignment="1" applyProtection="1">
      <alignment vertical="center"/>
      <protection locked="0"/>
    </xf>
    <xf numFmtId="0" fontId="47" fillId="13" borderId="13" xfId="0" applyFont="1" applyFill="1" applyBorder="1" applyAlignment="1">
      <alignment horizontal="left" vertical="center" wrapText="1"/>
    </xf>
    <xf numFmtId="0" fontId="53" fillId="8" borderId="13" xfId="0" applyFont="1" applyFill="1" applyBorder="1" applyAlignment="1">
      <alignment horizontal="left" vertical="center" wrapText="1"/>
    </xf>
    <xf numFmtId="0" fontId="46" fillId="15" borderId="13" xfId="0" applyFont="1" applyFill="1" applyBorder="1"/>
    <xf numFmtId="0" fontId="45" fillId="14" borderId="13" xfId="0" applyFont="1" applyFill="1" applyBorder="1"/>
    <xf numFmtId="0" fontId="51" fillId="0" borderId="13" xfId="0" applyFont="1" applyBorder="1" applyAlignment="1">
      <alignment horizontal="left" vertical="center" wrapText="1"/>
    </xf>
    <xf numFmtId="167" fontId="46" fillId="0" borderId="13" xfId="1" applyFont="1" applyFill="1" applyBorder="1" applyAlignment="1">
      <alignment horizontal="right" vertical="center" wrapText="1"/>
    </xf>
    <xf numFmtId="167" fontId="0" fillId="0" borderId="13" xfId="1" applyFont="1" applyFill="1" applyBorder="1" applyAlignment="1">
      <alignment horizontal="left" vertical="center"/>
    </xf>
    <xf numFmtId="167" fontId="46" fillId="0" borderId="13" xfId="1" applyFont="1" applyFill="1" applyBorder="1" applyAlignment="1">
      <alignment horizontal="left" vertical="center" wrapText="1"/>
    </xf>
    <xf numFmtId="0" fontId="45" fillId="0" borderId="13" xfId="0" applyFont="1" applyBorder="1" applyAlignment="1">
      <alignment horizontal="left" vertical="center" wrapText="1"/>
    </xf>
    <xf numFmtId="0" fontId="52" fillId="0" borderId="13" xfId="0" applyFont="1" applyBorder="1" applyAlignment="1" applyProtection="1">
      <alignment horizontal="left" vertical="center"/>
      <protection locked="0"/>
    </xf>
    <xf numFmtId="0" fontId="47" fillId="0" borderId="13" xfId="0" applyFont="1" applyBorder="1" applyAlignment="1" applyProtection="1">
      <alignment horizontal="left" vertical="center"/>
      <protection locked="0"/>
    </xf>
    <xf numFmtId="0" fontId="16" fillId="0" borderId="13" xfId="0" applyFont="1" applyBorder="1" applyAlignment="1" applyProtection="1">
      <alignment horizontal="left" vertical="center"/>
      <protection locked="0"/>
    </xf>
    <xf numFmtId="0" fontId="22" fillId="0" borderId="13" xfId="0" applyFont="1" applyBorder="1" applyProtection="1">
      <protection locked="0"/>
    </xf>
    <xf numFmtId="0" fontId="45" fillId="0" borderId="13" xfId="0" applyFont="1" applyBorder="1" applyAlignment="1" applyProtection="1">
      <alignment horizontal="left" vertical="center"/>
      <protection locked="0"/>
    </xf>
    <xf numFmtId="0" fontId="21" fillId="0" borderId="13" xfId="0" applyFont="1" applyBorder="1" applyProtection="1">
      <protection locked="0"/>
    </xf>
    <xf numFmtId="0" fontId="53" fillId="0" borderId="13" xfId="0" applyFont="1" applyBorder="1" applyAlignment="1" applyProtection="1">
      <alignment horizontal="left" vertical="center"/>
      <protection locked="0"/>
    </xf>
    <xf numFmtId="0" fontId="44" fillId="0" borderId="13" xfId="0" applyFont="1" applyBorder="1" applyAlignment="1">
      <alignment horizontal="left" vertical="center"/>
    </xf>
    <xf numFmtId="0" fontId="49" fillId="0" borderId="13" xfId="0" applyFont="1" applyBorder="1" applyAlignment="1">
      <alignment horizontal="left" vertical="center"/>
    </xf>
    <xf numFmtId="0" fontId="53" fillId="0" borderId="13" xfId="0" applyFont="1" applyBorder="1" applyAlignment="1">
      <alignment horizontal="left" vertical="center" wrapText="1"/>
    </xf>
    <xf numFmtId="0" fontId="21" fillId="0" borderId="13" xfId="0" applyFont="1" applyBorder="1" applyAlignment="1" applyProtection="1">
      <alignment vertical="center"/>
      <protection locked="0"/>
    </xf>
    <xf numFmtId="167" fontId="46" fillId="0" borderId="13" xfId="1" applyFont="1" applyBorder="1" applyAlignment="1">
      <alignment horizontal="right" vertical="center" wrapText="1"/>
    </xf>
    <xf numFmtId="167" fontId="46" fillId="0" borderId="13" xfId="1" applyFont="1" applyBorder="1" applyAlignment="1">
      <alignment horizontal="left" vertical="center" wrapText="1"/>
    </xf>
    <xf numFmtId="0" fontId="44" fillId="0" borderId="0" xfId="0" applyFont="1" applyAlignment="1">
      <alignment horizontal="left" vertical="center"/>
    </xf>
    <xf numFmtId="0" fontId="0" fillId="0" borderId="0" xfId="0" applyAlignment="1">
      <alignment horizontal="left" vertical="center" wrapText="1"/>
    </xf>
    <xf numFmtId="0" fontId="44" fillId="0" borderId="0" xfId="0" applyFont="1" applyAlignment="1">
      <alignment horizontal="left" vertical="center" wrapText="1"/>
    </xf>
    <xf numFmtId="173" fontId="0" fillId="0" borderId="0" xfId="0" applyNumberFormat="1" applyAlignment="1">
      <alignment horizontal="left" vertical="center"/>
    </xf>
    <xf numFmtId="0" fontId="0" fillId="27" borderId="13" xfId="0" applyFill="1" applyBorder="1" applyAlignment="1">
      <alignment horizontal="left" vertical="center"/>
    </xf>
    <xf numFmtId="0" fontId="44" fillId="27" borderId="13" xfId="0" applyFont="1" applyFill="1" applyBorder="1" applyAlignment="1">
      <alignment horizontal="left" vertical="center"/>
    </xf>
    <xf numFmtId="0" fontId="0" fillId="27" borderId="13" xfId="0" applyFill="1" applyBorder="1" applyAlignment="1">
      <alignment horizontal="left" vertical="center" wrapText="1"/>
    </xf>
    <xf numFmtId="0" fontId="44" fillId="27" borderId="13" xfId="0" applyFont="1" applyFill="1" applyBorder="1" applyAlignment="1">
      <alignment horizontal="left" vertical="center" wrapText="1"/>
    </xf>
    <xf numFmtId="0" fontId="0" fillId="27" borderId="13" xfId="0" applyFill="1" applyBorder="1" applyAlignment="1">
      <alignment horizontal="left"/>
    </xf>
    <xf numFmtId="173" fontId="6" fillId="27" borderId="13" xfId="0" applyNumberFormat="1" applyFont="1" applyFill="1" applyBorder="1" applyAlignment="1">
      <alignment horizontal="left"/>
    </xf>
    <xf numFmtId="0" fontId="6" fillId="27" borderId="13" xfId="0" applyFont="1" applyFill="1" applyBorder="1" applyAlignment="1">
      <alignment horizontal="left"/>
    </xf>
    <xf numFmtId="0" fontId="48" fillId="21" borderId="13" xfId="0" applyFont="1" applyFill="1" applyBorder="1"/>
    <xf numFmtId="22" fontId="0" fillId="0" borderId="0" xfId="0" applyNumberFormat="1" applyAlignment="1">
      <alignment horizontal="left" vertical="center"/>
    </xf>
    <xf numFmtId="0" fontId="0" fillId="0" borderId="6" xfId="0" applyBorder="1"/>
    <xf numFmtId="0" fontId="7" fillId="0" borderId="8" xfId="0" applyFont="1" applyBorder="1"/>
    <xf numFmtId="0" fontId="0" fillId="0" borderId="8" xfId="0" applyBorder="1"/>
    <xf numFmtId="0" fontId="0" fillId="0" borderId="27" xfId="0" applyBorder="1"/>
    <xf numFmtId="0" fontId="0" fillId="0" borderId="7" xfId="0" applyBorder="1"/>
    <xf numFmtId="0" fontId="7" fillId="0" borderId="0" xfId="0" applyFont="1"/>
    <xf numFmtId="0" fontId="7" fillId="0" borderId="0" xfId="0" applyFont="1" applyAlignment="1">
      <alignment horizontal="left" indent="1"/>
    </xf>
    <xf numFmtId="0" fontId="0" fillId="0" borderId="28" xfId="0" applyBorder="1"/>
    <xf numFmtId="0" fontId="0" fillId="0" borderId="9" xfId="0" applyBorder="1"/>
    <xf numFmtId="0" fontId="0" fillId="0" borderId="11" xfId="0" applyBorder="1"/>
    <xf numFmtId="0" fontId="0" fillId="0" borderId="29" xfId="0" applyBorder="1"/>
    <xf numFmtId="0" fontId="56" fillId="0" borderId="0" xfId="0" applyFont="1" applyAlignment="1">
      <alignment horizontal="right"/>
    </xf>
    <xf numFmtId="0" fontId="0" fillId="0" borderId="0" xfId="0" applyAlignment="1">
      <alignment horizontal="right"/>
    </xf>
    <xf numFmtId="0" fontId="56" fillId="0" borderId="0" xfId="0" applyFont="1" applyAlignment="1" applyProtection="1">
      <alignment horizontal="right"/>
      <protection locked="0"/>
    </xf>
    <xf numFmtId="0" fontId="0" fillId="0" borderId="0" xfId="0" applyProtection="1">
      <protection locked="0"/>
    </xf>
    <xf numFmtId="0" fontId="0" fillId="0" borderId="0" xfId="0" applyAlignment="1" applyProtection="1">
      <alignment horizontal="right"/>
      <protection locked="0"/>
    </xf>
    <xf numFmtId="0" fontId="0" fillId="0" borderId="0" xfId="0" applyAlignment="1" applyProtection="1">
      <alignment horizontal="center"/>
      <protection locked="0"/>
    </xf>
    <xf numFmtId="0" fontId="56" fillId="0" borderId="6" xfId="0" applyFont="1" applyBorder="1"/>
    <xf numFmtId="0" fontId="7" fillId="0" borderId="8" xfId="0" applyFont="1" applyBorder="1" applyAlignment="1">
      <alignment horizontal="center"/>
    </xf>
    <xf numFmtId="0" fontId="7" fillId="0" borderId="0" xfId="0" applyFont="1" applyAlignment="1">
      <alignment horizontal="center" vertical="center"/>
    </xf>
    <xf numFmtId="0" fontId="0" fillId="0" borderId="7" xfId="0" applyBorder="1" applyAlignment="1">
      <alignment horizontal="left" indent="1"/>
    </xf>
    <xf numFmtId="0" fontId="0" fillId="26" borderId="13" xfId="0" applyFill="1" applyBorder="1" applyProtection="1">
      <protection locked="0"/>
    </xf>
    <xf numFmtId="9" fontId="0" fillId="26" borderId="13" xfId="0" applyNumberFormat="1" applyFill="1" applyBorder="1" applyProtection="1">
      <protection locked="0"/>
    </xf>
    <xf numFmtId="0" fontId="0" fillId="0" borderId="7" xfId="0" applyBorder="1" applyAlignment="1">
      <alignment horizontal="left" indent="2"/>
    </xf>
    <xf numFmtId="0" fontId="7" fillId="0" borderId="7" xfId="0" applyFont="1" applyBorder="1"/>
    <xf numFmtId="0" fontId="7" fillId="0" borderId="13" xfId="0" applyFont="1" applyBorder="1"/>
    <xf numFmtId="0" fontId="0" fillId="0" borderId="7" xfId="0" applyBorder="1" applyAlignment="1">
      <alignment horizontal="left"/>
    </xf>
    <xf numFmtId="0" fontId="56" fillId="0" borderId="7" xfId="0" applyFont="1" applyBorder="1"/>
    <xf numFmtId="0" fontId="7" fillId="0" borderId="7" xfId="0" applyFont="1" applyBorder="1" applyAlignment="1">
      <alignment horizontal="left"/>
    </xf>
    <xf numFmtId="0" fontId="7" fillId="0" borderId="8" xfId="0" applyFont="1" applyBorder="1" applyAlignment="1">
      <alignment horizontal="center" vertical="center"/>
    </xf>
    <xf numFmtId="0" fontId="7" fillId="0" borderId="30" xfId="0" applyFont="1" applyBorder="1"/>
    <xf numFmtId="0" fontId="15" fillId="0" borderId="7" xfId="0" applyFont="1" applyBorder="1" applyAlignment="1">
      <alignment horizontal="center" vertical="center"/>
    </xf>
    <xf numFmtId="3" fontId="0" fillId="26" borderId="13" xfId="0" applyNumberFormat="1" applyFill="1" applyBorder="1" applyProtection="1">
      <protection locked="0"/>
    </xf>
    <xf numFmtId="45" fontId="0" fillId="0" borderId="13" xfId="0" applyNumberFormat="1" applyBorder="1" applyAlignment="1" applyProtection="1">
      <alignment horizontal="center"/>
      <protection locked="0"/>
    </xf>
    <xf numFmtId="45" fontId="0" fillId="0" borderId="23" xfId="0" applyNumberFormat="1" applyBorder="1" applyProtection="1">
      <protection locked="0"/>
    </xf>
    <xf numFmtId="3" fontId="0" fillId="0" borderId="0" xfId="0" applyNumberFormat="1"/>
    <xf numFmtId="0" fontId="6" fillId="11" borderId="0" xfId="0" applyFont="1" applyFill="1" applyAlignment="1">
      <alignment horizontal="center"/>
    </xf>
    <xf numFmtId="174" fontId="0" fillId="0" borderId="0" xfId="0" applyNumberFormat="1" applyAlignment="1">
      <alignment horizontal="center" vertical="center"/>
    </xf>
    <xf numFmtId="0" fontId="58" fillId="0" borderId="0" xfId="0" applyFont="1"/>
    <xf numFmtId="0" fontId="59" fillId="0" borderId="0" xfId="0" applyFont="1"/>
    <xf numFmtId="0" fontId="59" fillId="0" borderId="6" xfId="0" applyFont="1" applyBorder="1"/>
    <xf numFmtId="0" fontId="59" fillId="0" borderId="8" xfId="0" applyFont="1" applyBorder="1"/>
    <xf numFmtId="0" fontId="59" fillId="0" borderId="7" xfId="0" applyFont="1" applyBorder="1"/>
    <xf numFmtId="0" fontId="59" fillId="0" borderId="0" xfId="0" applyFont="1" applyAlignment="1">
      <alignment horizontal="right"/>
    </xf>
    <xf numFmtId="0" fontId="59" fillId="0" borderId="9" xfId="0" applyFont="1" applyBorder="1"/>
    <xf numFmtId="0" fontId="59" fillId="0" borderId="11" xfId="0" applyFont="1" applyBorder="1"/>
    <xf numFmtId="0" fontId="60" fillId="0" borderId="0" xfId="0" applyFont="1"/>
    <xf numFmtId="0" fontId="61" fillId="0" borderId="0" xfId="0" applyFont="1"/>
    <xf numFmtId="0" fontId="0" fillId="38" borderId="0" xfId="0" applyFill="1"/>
    <xf numFmtId="0" fontId="62" fillId="0" borderId="0" xfId="0" applyFont="1" applyAlignment="1">
      <alignment horizontal="left" vertical="center"/>
    </xf>
    <xf numFmtId="0" fontId="62" fillId="0" borderId="0" xfId="0" applyFont="1" applyAlignment="1">
      <alignment horizontal="left" vertical="center" wrapText="1"/>
    </xf>
    <xf numFmtId="0" fontId="0" fillId="39" borderId="0" xfId="0" applyFill="1"/>
    <xf numFmtId="0" fontId="0" fillId="39" borderId="0" xfId="0" applyFill="1" applyAlignment="1">
      <alignment horizontal="center"/>
    </xf>
    <xf numFmtId="0" fontId="0" fillId="40" borderId="0" xfId="0" applyFill="1"/>
    <xf numFmtId="0" fontId="0" fillId="40" borderId="0" xfId="0" applyFill="1" applyAlignment="1">
      <alignment horizontal="center"/>
    </xf>
    <xf numFmtId="0" fontId="64" fillId="0" borderId="0" xfId="0" applyFont="1" applyAlignment="1">
      <alignment horizontal="center" vertical="center"/>
    </xf>
    <xf numFmtId="0" fontId="0" fillId="39" borderId="0" xfId="0" applyFill="1" applyAlignment="1">
      <alignment vertical="center"/>
    </xf>
    <xf numFmtId="0" fontId="8" fillId="41" borderId="0" xfId="0" applyFont="1" applyFill="1" applyAlignment="1">
      <alignment horizontal="center" vertical="center"/>
    </xf>
    <xf numFmtId="0" fontId="0" fillId="0" borderId="0" xfId="0" applyAlignment="1">
      <alignment vertical="center"/>
    </xf>
    <xf numFmtId="0" fontId="8" fillId="41" borderId="0" xfId="0" applyFont="1" applyFill="1" applyAlignment="1">
      <alignment horizontal="center"/>
    </xf>
    <xf numFmtId="0" fontId="0" fillId="39" borderId="0" xfId="0" applyFill="1" applyAlignment="1">
      <alignment vertical="top"/>
    </xf>
    <xf numFmtId="0" fontId="64" fillId="0" borderId="0" xfId="0" applyFont="1" applyAlignment="1">
      <alignment horizontal="center" vertical="top"/>
    </xf>
    <xf numFmtId="0" fontId="0" fillId="0" borderId="0" xfId="0" applyAlignment="1">
      <alignment vertical="top"/>
    </xf>
    <xf numFmtId="0" fontId="0" fillId="0" borderId="55" xfId="0" applyBorder="1" applyAlignment="1" applyProtection="1">
      <alignment horizontal="center" vertical="center"/>
      <protection locked="0"/>
    </xf>
    <xf numFmtId="167" fontId="44" fillId="40" borderId="59" xfId="1" applyFont="1" applyFill="1" applyBorder="1" applyAlignment="1">
      <alignment vertical="center"/>
    </xf>
    <xf numFmtId="0" fontId="0" fillId="0" borderId="59" xfId="0" applyBorder="1" applyAlignment="1">
      <alignment vertical="center"/>
    </xf>
    <xf numFmtId="0" fontId="0" fillId="0" borderId="57" xfId="0" applyBorder="1" applyAlignment="1">
      <alignment vertical="center"/>
    </xf>
    <xf numFmtId="0" fontId="0" fillId="40" borderId="0" xfId="0" applyFill="1" applyAlignment="1">
      <alignment vertical="center"/>
    </xf>
    <xf numFmtId="0" fontId="0" fillId="40" borderId="0" xfId="0" applyFill="1" applyAlignment="1" applyProtection="1">
      <alignment horizontal="center" vertical="center"/>
      <protection locked="0"/>
    </xf>
    <xf numFmtId="0" fontId="67" fillId="40" borderId="0" xfId="0" applyFont="1" applyFill="1" applyAlignment="1" applyProtection="1">
      <alignment horizontal="center" vertical="center" wrapText="1"/>
      <protection locked="0"/>
    </xf>
    <xf numFmtId="0" fontId="67" fillId="40" borderId="0" xfId="0" applyFont="1" applyFill="1" applyAlignment="1" applyProtection="1">
      <alignment horizontal="center" vertical="center"/>
      <protection locked="0"/>
    </xf>
    <xf numFmtId="167" fontId="69" fillId="40" borderId="0" xfId="0" applyNumberFormat="1" applyFont="1" applyFill="1" applyAlignment="1">
      <alignment horizontal="center" vertical="center"/>
    </xf>
    <xf numFmtId="0" fontId="0" fillId="40" borderId="0" xfId="0" applyFill="1" applyAlignment="1">
      <alignment horizontal="center" vertical="center"/>
    </xf>
    <xf numFmtId="0" fontId="67" fillId="40" borderId="0" xfId="0" applyFont="1" applyFill="1" applyAlignment="1">
      <alignment horizontal="center" vertical="center"/>
    </xf>
    <xf numFmtId="0" fontId="67" fillId="40" borderId="0" xfId="0" applyFont="1" applyFill="1" applyAlignment="1">
      <alignment horizontal="center"/>
    </xf>
    <xf numFmtId="0" fontId="67" fillId="40" borderId="0" xfId="0" applyFont="1" applyFill="1" applyAlignment="1" applyProtection="1">
      <alignment horizontal="center"/>
      <protection locked="0"/>
    </xf>
    <xf numFmtId="0" fontId="25" fillId="26" borderId="14" xfId="9" applyFill="1" applyBorder="1" applyProtection="1">
      <protection locked="0"/>
    </xf>
    <xf numFmtId="167" fontId="25" fillId="26" borderId="14" xfId="1" applyFont="1" applyFill="1" applyBorder="1" applyProtection="1">
      <protection locked="0"/>
    </xf>
    <xf numFmtId="0" fontId="25" fillId="0" borderId="0" xfId="9" applyAlignment="1">
      <alignment horizontal="left"/>
    </xf>
    <xf numFmtId="172" fontId="0" fillId="0" borderId="0" xfId="1" applyNumberFormat="1" applyFont="1"/>
    <xf numFmtId="0" fontId="0" fillId="0" borderId="0" xfId="0" applyAlignment="1">
      <alignment horizontal="right" vertical="center"/>
    </xf>
    <xf numFmtId="0" fontId="76" fillId="24" borderId="0" xfId="0" applyFont="1" applyFill="1" applyAlignment="1">
      <alignment horizontal="center" vertical="center"/>
    </xf>
    <xf numFmtId="0" fontId="79" fillId="25" borderId="0" xfId="0" applyFont="1" applyFill="1" applyAlignment="1">
      <alignment horizontal="center"/>
    </xf>
    <xf numFmtId="172" fontId="0" fillId="0" borderId="0" xfId="1" applyNumberFormat="1" applyFont="1" applyAlignment="1">
      <alignment horizontal="right"/>
    </xf>
    <xf numFmtId="0" fontId="79" fillId="25" borderId="0" xfId="0" applyFont="1" applyFill="1" applyAlignment="1">
      <alignment horizontal="center" vertical="center"/>
    </xf>
    <xf numFmtId="178" fontId="0" fillId="0" borderId="0" xfId="0" applyNumberFormat="1" applyAlignment="1">
      <alignment horizontal="center" vertical="center"/>
    </xf>
    <xf numFmtId="178" fontId="0" fillId="0" borderId="0" xfId="0" applyNumberFormat="1" applyAlignment="1">
      <alignment horizontal="center"/>
    </xf>
    <xf numFmtId="172" fontId="0" fillId="0" borderId="0" xfId="1" applyNumberFormat="1" applyFont="1" applyAlignment="1">
      <alignment horizontal="center"/>
    </xf>
    <xf numFmtId="0" fontId="37" fillId="26" borderId="76" xfId="9" applyFont="1" applyFill="1" applyBorder="1" applyAlignment="1" applyProtection="1">
      <alignment horizontal="center" vertical="top" wrapText="1"/>
      <protection locked="0"/>
    </xf>
    <xf numFmtId="0" fontId="14" fillId="0" borderId="76" xfId="0" applyFont="1" applyBorder="1" applyAlignment="1">
      <alignment horizontal="left"/>
    </xf>
    <xf numFmtId="180" fontId="84" fillId="25" borderId="80" xfId="2" applyNumberFormat="1" applyFont="1" applyFill="1" applyBorder="1" applyAlignment="1" applyProtection="1">
      <alignment horizontal="center" vertical="top" wrapText="1"/>
    </xf>
    <xf numFmtId="173" fontId="84" fillId="25" borderId="0" xfId="9" applyNumberFormat="1" applyFont="1" applyFill="1" applyAlignment="1">
      <alignment horizontal="center" vertical="top" wrapText="1"/>
    </xf>
    <xf numFmtId="173" fontId="7" fillId="0" borderId="0" xfId="0" applyNumberFormat="1" applyFont="1" applyAlignment="1">
      <alignment horizontal="center"/>
    </xf>
    <xf numFmtId="173" fontId="7" fillId="0" borderId="0" xfId="0" applyNumberFormat="1" applyFont="1"/>
    <xf numFmtId="0" fontId="83" fillId="26" borderId="13" xfId="9" applyFont="1" applyFill="1" applyBorder="1" applyAlignment="1" applyProtection="1">
      <alignment horizontal="center" vertical="center" wrapText="1"/>
      <protection locked="0"/>
    </xf>
    <xf numFmtId="180" fontId="84" fillId="25" borderId="84" xfId="2" applyNumberFormat="1" applyFont="1" applyFill="1" applyBorder="1" applyAlignment="1" applyProtection="1">
      <alignment horizontal="center" vertical="top" wrapText="1"/>
    </xf>
    <xf numFmtId="0" fontId="6" fillId="7" borderId="0" xfId="0" applyFont="1" applyFill="1"/>
    <xf numFmtId="0" fontId="37" fillId="26" borderId="76" xfId="9" applyFont="1" applyFill="1" applyBorder="1" applyAlignment="1" applyProtection="1">
      <alignment horizontal="center" vertical="center" wrapText="1"/>
      <protection locked="0"/>
    </xf>
    <xf numFmtId="180" fontId="84" fillId="25" borderId="87" xfId="2" applyNumberFormat="1" applyFont="1" applyFill="1" applyBorder="1" applyAlignment="1" applyProtection="1">
      <alignment horizontal="center" vertical="top" wrapText="1"/>
    </xf>
    <xf numFmtId="0" fontId="44" fillId="0" borderId="0" xfId="0" applyFont="1"/>
    <xf numFmtId="0" fontId="25" fillId="0" borderId="14" xfId="9" applyBorder="1" applyAlignment="1">
      <alignment horizontal="left" vertical="center"/>
    </xf>
    <xf numFmtId="0" fontId="86" fillId="0" borderId="81" xfId="0" applyFont="1" applyBorder="1" applyAlignment="1">
      <alignment horizontal="left" vertical="center" wrapText="1"/>
    </xf>
    <xf numFmtId="0" fontId="86" fillId="26" borderId="82" xfId="0" applyFont="1" applyFill="1" applyBorder="1" applyAlignment="1" applyProtection="1">
      <alignment horizontal="left" vertical="top" wrapText="1"/>
      <protection locked="0"/>
    </xf>
    <xf numFmtId="0" fontId="25" fillId="0" borderId="0" xfId="9" applyAlignment="1">
      <alignment horizontal="left" vertical="center"/>
    </xf>
    <xf numFmtId="49" fontId="25" fillId="0" borderId="7" xfId="9" applyNumberFormat="1" applyBorder="1" applyAlignment="1">
      <alignment horizontal="center" vertical="center"/>
    </xf>
    <xf numFmtId="49" fontId="25" fillId="0" borderId="28" xfId="9" applyNumberFormat="1" applyBorder="1" applyAlignment="1">
      <alignment horizontal="center" vertical="center"/>
    </xf>
    <xf numFmtId="0" fontId="25" fillId="0" borderId="7" xfId="9" applyBorder="1" applyAlignment="1">
      <alignment horizontal="left" vertical="center" wrapText="1"/>
    </xf>
    <xf numFmtId="0" fontId="25" fillId="0" borderId="28" xfId="9" applyBorder="1" applyAlignment="1">
      <alignment horizontal="left" vertical="top" wrapText="1"/>
    </xf>
    <xf numFmtId="0" fontId="86" fillId="0" borderId="76" xfId="0" applyFont="1" applyBorder="1" applyAlignment="1">
      <alignment horizontal="left" vertical="center" wrapText="1"/>
    </xf>
    <xf numFmtId="0" fontId="25" fillId="0" borderId="76" xfId="9" applyBorder="1" applyAlignment="1">
      <alignment horizontal="left" vertical="center" wrapText="1"/>
    </xf>
    <xf numFmtId="0" fontId="25" fillId="0" borderId="3" xfId="9" applyBorder="1" applyAlignment="1">
      <alignment horizontal="left" vertical="center"/>
    </xf>
    <xf numFmtId="49" fontId="25" fillId="26" borderId="77" xfId="9" applyNumberFormat="1" applyFill="1" applyBorder="1" applyAlignment="1" applyProtection="1">
      <alignment horizontal="center" vertical="center"/>
      <protection locked="0"/>
    </xf>
    <xf numFmtId="49" fontId="25" fillId="26" borderId="78" xfId="9" applyNumberFormat="1" applyFill="1" applyBorder="1" applyAlignment="1" applyProtection="1">
      <alignment horizontal="center" vertical="center"/>
      <protection locked="0"/>
    </xf>
    <xf numFmtId="0" fontId="25" fillId="0" borderId="88" xfId="9" applyBorder="1" applyAlignment="1">
      <alignment horizontal="left" vertical="center" wrapText="1"/>
    </xf>
    <xf numFmtId="0" fontId="86" fillId="26" borderId="78" xfId="0" applyFont="1" applyFill="1" applyBorder="1" applyAlignment="1" applyProtection="1">
      <alignment horizontal="left" vertical="top" wrapText="1"/>
      <protection locked="0"/>
    </xf>
    <xf numFmtId="49" fontId="16" fillId="0" borderId="7" xfId="0" applyNumberFormat="1" applyFont="1" applyBorder="1" applyAlignment="1">
      <alignment horizontal="center"/>
    </xf>
    <xf numFmtId="49" fontId="16" fillId="0" borderId="28" xfId="0" applyNumberFormat="1" applyFont="1" applyBorder="1" applyAlignment="1">
      <alignment horizontal="center"/>
    </xf>
    <xf numFmtId="0" fontId="44" fillId="0" borderId="7" xfId="0" applyFont="1" applyBorder="1" applyAlignment="1">
      <alignment horizontal="left" vertical="center"/>
    </xf>
    <xf numFmtId="0" fontId="44" fillId="0" borderId="28" xfId="0" applyFont="1" applyBorder="1" applyAlignment="1">
      <alignment horizontal="left" vertical="top" wrapText="1"/>
    </xf>
    <xf numFmtId="0" fontId="44" fillId="0" borderId="0" xfId="0" applyFont="1" applyAlignment="1">
      <alignment horizontal="center"/>
    </xf>
    <xf numFmtId="0" fontId="0" fillId="0" borderId="0" xfId="0" applyProtection="1">
      <protection hidden="1"/>
    </xf>
    <xf numFmtId="0" fontId="87" fillId="0" borderId="0" xfId="0" applyFont="1" applyProtection="1">
      <protection hidden="1"/>
    </xf>
    <xf numFmtId="169" fontId="0" fillId="0" borderId="0" xfId="0" applyNumberFormat="1" applyProtection="1">
      <protection hidden="1"/>
    </xf>
    <xf numFmtId="0" fontId="88" fillId="0" borderId="0" xfId="0" applyFont="1" applyProtection="1">
      <protection hidden="1"/>
    </xf>
    <xf numFmtId="0" fontId="7" fillId="0" borderId="0" xfId="0" applyFont="1" applyProtection="1">
      <protection hidden="1"/>
    </xf>
    <xf numFmtId="0" fontId="88" fillId="0" borderId="0" xfId="0" applyFont="1" applyAlignment="1" applyProtection="1">
      <alignment horizontal="center"/>
      <protection hidden="1"/>
    </xf>
    <xf numFmtId="171" fontId="7" fillId="0" borderId="0" xfId="0" applyNumberFormat="1" applyFont="1" applyProtection="1">
      <protection hidden="1"/>
    </xf>
    <xf numFmtId="2" fontId="88" fillId="0" borderId="0" xfId="0" applyNumberFormat="1" applyFont="1" applyAlignment="1" applyProtection="1">
      <alignment horizontal="center"/>
      <protection hidden="1"/>
    </xf>
    <xf numFmtId="182" fontId="88" fillId="0" borderId="0" xfId="0" applyNumberFormat="1" applyFont="1" applyAlignment="1" applyProtection="1">
      <alignment horizontal="center"/>
      <protection hidden="1"/>
    </xf>
    <xf numFmtId="183" fontId="89" fillId="0" borderId="0" xfId="0" applyNumberFormat="1" applyFont="1" applyProtection="1">
      <protection hidden="1"/>
    </xf>
    <xf numFmtId="165" fontId="90" fillId="0" borderId="0" xfId="0" applyNumberFormat="1" applyFont="1" applyAlignment="1" applyProtection="1">
      <alignment horizontal="right"/>
      <protection hidden="1"/>
    </xf>
    <xf numFmtId="4" fontId="89" fillId="0" borderId="0" xfId="0" applyNumberFormat="1" applyFont="1" applyAlignment="1" applyProtection="1">
      <alignment horizontal="right"/>
      <protection hidden="1"/>
    </xf>
    <xf numFmtId="164" fontId="90" fillId="0" borderId="0" xfId="0" applyNumberFormat="1" applyFont="1" applyAlignment="1" applyProtection="1">
      <alignment horizontal="right"/>
      <protection hidden="1"/>
    </xf>
    <xf numFmtId="167" fontId="88" fillId="0" borderId="0" xfId="13" applyFont="1" applyFill="1" applyProtection="1">
      <protection hidden="1"/>
    </xf>
    <xf numFmtId="0" fontId="7" fillId="25" borderId="0" xfId="0" applyFont="1" applyFill="1" applyProtection="1">
      <protection hidden="1"/>
    </xf>
    <xf numFmtId="171" fontId="91" fillId="25" borderId="0" xfId="0" applyNumberFormat="1" applyFont="1" applyFill="1" applyProtection="1">
      <protection hidden="1"/>
    </xf>
    <xf numFmtId="164" fontId="90" fillId="0" borderId="89" xfId="0" applyNumberFormat="1" applyFont="1" applyBorder="1" applyAlignment="1" applyProtection="1">
      <alignment horizontal="right"/>
      <protection hidden="1"/>
    </xf>
    <xf numFmtId="0" fontId="91" fillId="25" borderId="90" xfId="0" applyFont="1" applyFill="1" applyBorder="1" applyProtection="1">
      <protection hidden="1"/>
    </xf>
    <xf numFmtId="0" fontId="0" fillId="25" borderId="90" xfId="0" applyFill="1" applyBorder="1" applyProtection="1">
      <protection hidden="1"/>
    </xf>
    <xf numFmtId="0" fontId="0" fillId="0" borderId="90" xfId="0" applyBorder="1" applyProtection="1">
      <protection hidden="1"/>
    </xf>
    <xf numFmtId="171" fontId="91" fillId="25" borderId="90" xfId="0" applyNumberFormat="1" applyFont="1" applyFill="1" applyBorder="1" applyProtection="1">
      <protection hidden="1"/>
    </xf>
    <xf numFmtId="4" fontId="90" fillId="0" borderId="0" xfId="0" applyNumberFormat="1" applyFont="1" applyAlignment="1" applyProtection="1">
      <alignment horizontal="right"/>
      <protection hidden="1"/>
    </xf>
    <xf numFmtId="164" fontId="90" fillId="0" borderId="91" xfId="0" applyNumberFormat="1" applyFont="1" applyBorder="1" applyAlignment="1" applyProtection="1">
      <alignment horizontal="right"/>
      <protection hidden="1"/>
    </xf>
    <xf numFmtId="2" fontId="92" fillId="0" borderId="0" xfId="0" applyNumberFormat="1" applyFont="1" applyAlignment="1" applyProtection="1">
      <alignment horizontal="right" indent="1"/>
      <protection hidden="1"/>
    </xf>
    <xf numFmtId="10" fontId="6" fillId="0" borderId="0" xfId="0" applyNumberFormat="1" applyFont="1" applyProtection="1">
      <protection hidden="1"/>
    </xf>
    <xf numFmtId="0" fontId="93" fillId="0" borderId="0" xfId="0" applyFont="1" applyAlignment="1" applyProtection="1">
      <alignment horizontal="center"/>
      <protection hidden="1"/>
    </xf>
    <xf numFmtId="184" fontId="94" fillId="0" borderId="0" xfId="3" applyNumberFormat="1" applyFont="1" applyAlignment="1" applyProtection="1">
      <alignment horizontal="center"/>
      <protection hidden="1"/>
    </xf>
    <xf numFmtId="171" fontId="88" fillId="0" borderId="0" xfId="0" applyNumberFormat="1" applyFont="1" applyProtection="1">
      <protection hidden="1"/>
    </xf>
    <xf numFmtId="2" fontId="92" fillId="0" borderId="0" xfId="1" applyNumberFormat="1" applyFont="1" applyAlignment="1" applyProtection="1">
      <alignment horizontal="right" indent="1"/>
      <protection hidden="1"/>
    </xf>
    <xf numFmtId="9" fontId="87" fillId="0" borderId="0" xfId="0" applyNumberFormat="1" applyFont="1" applyProtection="1">
      <protection hidden="1"/>
    </xf>
    <xf numFmtId="9" fontId="0" fillId="0" borderId="0" xfId="0" applyNumberFormat="1" applyProtection="1">
      <protection hidden="1"/>
    </xf>
    <xf numFmtId="185" fontId="6" fillId="0" borderId="0" xfId="0" applyNumberFormat="1" applyFont="1" applyProtection="1">
      <protection hidden="1"/>
    </xf>
    <xf numFmtId="0" fontId="0" fillId="39" borderId="15" xfId="0" applyFill="1" applyBorder="1" applyProtection="1">
      <protection hidden="1"/>
    </xf>
    <xf numFmtId="186" fontId="95" fillId="39" borderId="15" xfId="1" applyNumberFormat="1" applyFont="1" applyFill="1" applyBorder="1" applyAlignment="1" applyProtection="1">
      <alignment horizontal="right" vertical="center"/>
      <protection hidden="1"/>
    </xf>
    <xf numFmtId="186" fontId="94" fillId="39" borderId="15" xfId="1" applyNumberFormat="1" applyFont="1" applyFill="1" applyBorder="1" applyAlignment="1" applyProtection="1">
      <alignment vertical="center"/>
      <protection hidden="1"/>
    </xf>
    <xf numFmtId="186" fontId="94" fillId="39" borderId="0" xfId="1" applyNumberFormat="1" applyFont="1" applyFill="1" applyBorder="1" applyAlignment="1" applyProtection="1">
      <alignment vertical="center"/>
      <protection hidden="1"/>
    </xf>
    <xf numFmtId="186" fontId="96" fillId="39" borderId="0" xfId="1" applyNumberFormat="1" applyFont="1" applyFill="1" applyBorder="1" applyAlignment="1" applyProtection="1">
      <alignment vertical="center"/>
      <protection hidden="1"/>
    </xf>
    <xf numFmtId="0" fontId="90" fillId="0" borderId="15" xfId="0" applyFont="1" applyBorder="1" applyAlignment="1" applyProtection="1">
      <alignment horizontal="center" vertical="center" wrapText="1"/>
      <protection hidden="1"/>
    </xf>
    <xf numFmtId="0" fontId="90" fillId="0" borderId="15" xfId="0" applyFont="1" applyBorder="1" applyAlignment="1" applyProtection="1">
      <alignment vertical="center" wrapText="1"/>
      <protection hidden="1"/>
    </xf>
    <xf numFmtId="0" fontId="96" fillId="0" borderId="15" xfId="0" applyFont="1" applyBorder="1" applyAlignment="1" applyProtection="1">
      <alignment horizontal="center" vertical="center" wrapText="1"/>
      <protection hidden="1"/>
    </xf>
    <xf numFmtId="0" fontId="97" fillId="0" borderId="15" xfId="0" applyFont="1" applyBorder="1" applyAlignment="1" applyProtection="1">
      <alignment horizontal="center" vertical="center" wrapText="1"/>
      <protection hidden="1"/>
    </xf>
    <xf numFmtId="0" fontId="97" fillId="0" borderId="0" xfId="0" applyFont="1" applyAlignment="1" applyProtection="1">
      <alignment horizontal="center" vertical="center" wrapText="1"/>
      <protection hidden="1"/>
    </xf>
    <xf numFmtId="0" fontId="90" fillId="0" borderId="0" xfId="0" applyFont="1" applyAlignment="1" applyProtection="1">
      <alignment horizontal="center" vertical="center" wrapText="1"/>
      <protection hidden="1"/>
    </xf>
    <xf numFmtId="169" fontId="0" fillId="0" borderId="0" xfId="0" applyNumberFormat="1" applyAlignment="1" applyProtection="1">
      <alignment vertical="center"/>
      <protection hidden="1"/>
    </xf>
    <xf numFmtId="0" fontId="0" fillId="0" borderId="0" xfId="0" applyAlignment="1" applyProtection="1">
      <alignment vertical="center"/>
      <protection hidden="1"/>
    </xf>
    <xf numFmtId="0" fontId="14" fillId="0" borderId="0" xfId="0" applyFont="1" applyAlignment="1" applyProtection="1">
      <alignment wrapText="1"/>
      <protection hidden="1"/>
    </xf>
    <xf numFmtId="0" fontId="98" fillId="0" borderId="0" xfId="0" applyFont="1" applyAlignment="1" applyProtection="1">
      <alignment horizontal="left"/>
      <protection hidden="1"/>
    </xf>
    <xf numFmtId="0" fontId="98" fillId="0" borderId="0" xfId="0" applyFont="1" applyAlignment="1" applyProtection="1">
      <alignment horizontal="center"/>
      <protection hidden="1"/>
    </xf>
    <xf numFmtId="184" fontId="99" fillId="0" borderId="0" xfId="0" applyNumberFormat="1" applyFont="1" applyAlignment="1" applyProtection="1">
      <alignment horizontal="center"/>
      <protection hidden="1"/>
    </xf>
    <xf numFmtId="171" fontId="98" fillId="0" borderId="0" xfId="0" applyNumberFormat="1" applyFont="1" applyAlignment="1" applyProtection="1">
      <alignment horizontal="center"/>
      <protection hidden="1"/>
    </xf>
    <xf numFmtId="165" fontId="88" fillId="0" borderId="0" xfId="0" applyNumberFormat="1" applyFont="1" applyAlignment="1" applyProtection="1">
      <alignment horizontal="right"/>
      <protection hidden="1"/>
    </xf>
    <xf numFmtId="167" fontId="90" fillId="0" borderId="0" xfId="1" applyFont="1" applyProtection="1">
      <protection hidden="1"/>
    </xf>
    <xf numFmtId="167" fontId="97" fillId="0" borderId="0" xfId="1" applyFont="1" applyProtection="1">
      <protection hidden="1"/>
    </xf>
    <xf numFmtId="184" fontId="0" fillId="0" borderId="1" xfId="3" applyNumberFormat="1" applyFont="1" applyBorder="1" applyProtection="1">
      <protection hidden="1"/>
    </xf>
    <xf numFmtId="184" fontId="0" fillId="0" borderId="22" xfId="3" applyNumberFormat="1" applyFont="1" applyBorder="1" applyProtection="1">
      <protection hidden="1"/>
    </xf>
    <xf numFmtId="184" fontId="0" fillId="0" borderId="19" xfId="3" applyNumberFormat="1" applyFont="1" applyBorder="1" applyProtection="1">
      <protection hidden="1"/>
    </xf>
    <xf numFmtId="184" fontId="0" fillId="0" borderId="2" xfId="3" applyNumberFormat="1" applyFont="1" applyBorder="1" applyProtection="1">
      <protection hidden="1"/>
    </xf>
    <xf numFmtId="184" fontId="0" fillId="0" borderId="0" xfId="3" applyNumberFormat="1" applyFont="1" applyBorder="1" applyProtection="1">
      <protection hidden="1"/>
    </xf>
    <xf numFmtId="184" fontId="0" fillId="0" borderId="20" xfId="3" applyNumberFormat="1" applyFont="1" applyBorder="1" applyProtection="1">
      <protection hidden="1"/>
    </xf>
    <xf numFmtId="0" fontId="67" fillId="39" borderId="0" xfId="0" applyFont="1" applyFill="1" applyAlignment="1">
      <alignment horizontal="center" vertical="top" wrapText="1"/>
    </xf>
    <xf numFmtId="189" fontId="67" fillId="39" borderId="0" xfId="1" applyNumberFormat="1" applyFont="1" applyFill="1" applyAlignment="1" applyProtection="1">
      <alignment horizontal="center" vertical="top" wrapText="1"/>
    </xf>
    <xf numFmtId="4" fontId="67" fillId="39" borderId="0" xfId="1" applyNumberFormat="1" applyFont="1" applyFill="1" applyAlignment="1" applyProtection="1">
      <alignment horizontal="center" vertical="top" wrapText="1"/>
    </xf>
    <xf numFmtId="190" fontId="67" fillId="39" borderId="0" xfId="1" applyNumberFormat="1" applyFont="1" applyFill="1" applyAlignment="1" applyProtection="1">
      <alignment horizontal="center" vertical="top" wrapText="1"/>
    </xf>
    <xf numFmtId="4" fontId="100" fillId="39" borderId="0" xfId="1" applyNumberFormat="1" applyFont="1" applyFill="1" applyAlignment="1" applyProtection="1">
      <alignment horizontal="center" vertical="top" wrapText="1"/>
    </xf>
    <xf numFmtId="0" fontId="67" fillId="0" borderId="0" xfId="0" applyFont="1" applyAlignment="1">
      <alignment horizontal="left" textRotation="90" wrapText="1"/>
    </xf>
    <xf numFmtId="189" fontId="0" fillId="0" borderId="0" xfId="1" applyNumberFormat="1" applyFont="1"/>
    <xf numFmtId="4" fontId="0" fillId="0" borderId="0" xfId="1" applyNumberFormat="1" applyFont="1" applyAlignment="1">
      <alignment horizontal="right"/>
    </xf>
    <xf numFmtId="190" fontId="0" fillId="0" borderId="0" xfId="0" applyNumberFormat="1"/>
    <xf numFmtId="9" fontId="6" fillId="47" borderId="0" xfId="3" applyFont="1" applyFill="1" applyProtection="1">
      <protection locked="0"/>
    </xf>
    <xf numFmtId="189" fontId="0" fillId="0" borderId="0" xfId="1" applyNumberFormat="1" applyFont="1" applyAlignment="1">
      <alignment horizontal="right"/>
    </xf>
    <xf numFmtId="0" fontId="0" fillId="48" borderId="0" xfId="0" applyFill="1"/>
    <xf numFmtId="0" fontId="5" fillId="48" borderId="24" xfId="0" applyFont="1" applyFill="1" applyBorder="1"/>
    <xf numFmtId="0" fontId="8" fillId="48" borderId="25" xfId="0" applyFont="1" applyFill="1" applyBorder="1"/>
    <xf numFmtId="0" fontId="8" fillId="48" borderId="26" xfId="0" applyFont="1" applyFill="1" applyBorder="1"/>
    <xf numFmtId="0" fontId="5" fillId="48" borderId="25" xfId="0" applyFont="1" applyFill="1" applyBorder="1" applyAlignment="1">
      <alignment horizontal="center"/>
    </xf>
    <xf numFmtId="0" fontId="5" fillId="48" borderId="25" xfId="0" applyFont="1" applyFill="1" applyBorder="1"/>
    <xf numFmtId="0" fontId="0" fillId="48" borderId="26" xfId="0" applyFill="1" applyBorder="1"/>
    <xf numFmtId="0" fontId="5" fillId="48" borderId="6" xfId="0" applyFont="1" applyFill="1" applyBorder="1"/>
    <xf numFmtId="0" fontId="8" fillId="48" borderId="8" xfId="0" applyFont="1" applyFill="1" applyBorder="1"/>
    <xf numFmtId="0" fontId="5" fillId="48" borderId="8" xfId="0" applyFont="1" applyFill="1" applyBorder="1" applyAlignment="1">
      <alignment horizontal="center"/>
    </xf>
    <xf numFmtId="0" fontId="5" fillId="48" borderId="8" xfId="0" applyFont="1" applyFill="1" applyBorder="1"/>
    <xf numFmtId="0" fontId="85" fillId="48" borderId="0" xfId="0" applyFont="1" applyFill="1" applyAlignment="1">
      <alignment horizontal="right" vertical="center" indent="1"/>
    </xf>
    <xf numFmtId="0" fontId="33" fillId="48" borderId="6" xfId="9" applyFont="1" applyFill="1" applyBorder="1" applyAlignment="1">
      <alignment horizontal="center" vertical="center" wrapText="1"/>
    </xf>
    <xf numFmtId="0" fontId="33" fillId="48" borderId="27" xfId="9" applyFont="1" applyFill="1" applyBorder="1" applyAlignment="1">
      <alignment horizontal="center" vertical="center" wrapText="1"/>
    </xf>
    <xf numFmtId="0" fontId="29" fillId="48" borderId="6" xfId="9" applyFont="1" applyFill="1" applyBorder="1" applyAlignment="1">
      <alignment horizontal="center" vertical="center" wrapText="1"/>
    </xf>
    <xf numFmtId="0" fontId="29" fillId="48" borderId="27" xfId="9" applyFont="1" applyFill="1" applyBorder="1" applyAlignment="1">
      <alignment horizontal="center" vertical="center" wrapText="1"/>
    </xf>
    <xf numFmtId="0" fontId="39" fillId="26" borderId="13" xfId="9" applyFont="1" applyFill="1" applyBorder="1" applyAlignment="1" applyProtection="1">
      <alignment horizontal="left" vertical="top"/>
      <protection locked="0"/>
    </xf>
    <xf numFmtId="0" fontId="39" fillId="26" borderId="13" xfId="9" applyFont="1" applyFill="1" applyBorder="1" applyAlignment="1" applyProtection="1">
      <alignment horizontal="left" vertical="center"/>
      <protection locked="0"/>
    </xf>
    <xf numFmtId="0" fontId="39" fillId="26" borderId="13" xfId="9" applyFont="1" applyFill="1" applyBorder="1" applyAlignment="1" applyProtection="1">
      <alignment horizontal="center" vertical="center"/>
      <protection locked="0"/>
    </xf>
    <xf numFmtId="0" fontId="33" fillId="48" borderId="0" xfId="9" applyFont="1" applyFill="1" applyAlignment="1">
      <alignment horizontal="left" vertical="center"/>
    </xf>
    <xf numFmtId="0" fontId="53" fillId="48" borderId="7" xfId="0" applyFont="1" applyFill="1" applyBorder="1"/>
    <xf numFmtId="0" fontId="53" fillId="48" borderId="28" xfId="0" applyFont="1" applyFill="1" applyBorder="1"/>
    <xf numFmtId="0" fontId="53" fillId="48" borderId="7" xfId="0" applyFont="1" applyFill="1" applyBorder="1" applyAlignment="1">
      <alignment horizontal="left" vertical="center" wrapText="1"/>
    </xf>
    <xf numFmtId="0" fontId="53" fillId="48" borderId="28" xfId="0" applyFont="1" applyFill="1" applyBorder="1" applyAlignment="1">
      <alignment wrapText="1"/>
    </xf>
    <xf numFmtId="0" fontId="27" fillId="48" borderId="12" xfId="9" applyFont="1" applyFill="1" applyBorder="1" applyAlignment="1" applyProtection="1">
      <alignment vertical="center"/>
      <protection hidden="1"/>
    </xf>
    <xf numFmtId="0" fontId="29" fillId="48" borderId="0" xfId="9" applyFont="1" applyFill="1" applyAlignment="1" applyProtection="1">
      <alignment vertical="center"/>
      <protection hidden="1"/>
    </xf>
    <xf numFmtId="2" fontId="29" fillId="48" borderId="0" xfId="9" applyNumberFormat="1" applyFont="1" applyFill="1" applyAlignment="1" applyProtection="1">
      <alignment vertical="center"/>
      <protection hidden="1"/>
    </xf>
    <xf numFmtId="171" fontId="29" fillId="48" borderId="0" xfId="9" applyNumberFormat="1" applyFont="1" applyFill="1" applyAlignment="1" applyProtection="1">
      <alignment vertical="center"/>
      <protection hidden="1"/>
    </xf>
    <xf numFmtId="0" fontId="33" fillId="48" borderId="13" xfId="9" applyFont="1" applyFill="1" applyBorder="1" applyAlignment="1" applyProtection="1">
      <alignment horizontal="center" vertical="center" wrapText="1"/>
      <protection hidden="1"/>
    </xf>
    <xf numFmtId="172" fontId="36" fillId="48" borderId="13" xfId="9" applyNumberFormat="1" applyFont="1" applyFill="1" applyBorder="1" applyAlignment="1" applyProtection="1">
      <alignment vertical="center"/>
      <protection hidden="1"/>
    </xf>
    <xf numFmtId="173" fontId="36" fillId="48" borderId="13" xfId="9" applyNumberFormat="1" applyFont="1" applyFill="1" applyBorder="1" applyAlignment="1" applyProtection="1">
      <alignment horizontal="center" vertical="center"/>
      <protection hidden="1"/>
    </xf>
    <xf numFmtId="49" fontId="9" fillId="48" borderId="0" xfId="0" applyNumberFormat="1" applyFont="1" applyFill="1" applyAlignment="1">
      <alignment vertical="center"/>
    </xf>
    <xf numFmtId="168" fontId="10" fillId="48" borderId="0" xfId="0" applyNumberFormat="1" applyFont="1" applyFill="1" applyAlignment="1">
      <alignment vertical="center"/>
    </xf>
    <xf numFmtId="0" fontId="10" fillId="48" borderId="0" xfId="0" applyFont="1" applyFill="1" applyAlignment="1">
      <alignment vertical="center"/>
    </xf>
    <xf numFmtId="20" fontId="1" fillId="27" borderId="0" xfId="8" applyNumberFormat="1" applyFill="1" applyProtection="1"/>
    <xf numFmtId="20" fontId="19" fillId="27" borderId="0" xfId="8" applyNumberFormat="1" applyFont="1" applyFill="1" applyProtection="1"/>
    <xf numFmtId="0" fontId="37" fillId="26" borderId="88" xfId="9" applyFont="1" applyFill="1" applyBorder="1" applyAlignment="1" applyProtection="1">
      <alignment horizontal="center" vertical="top" wrapText="1"/>
      <protection locked="0"/>
    </xf>
    <xf numFmtId="0" fontId="14" fillId="0" borderId="88" xfId="0" applyFont="1" applyBorder="1" applyAlignment="1">
      <alignment horizontal="left"/>
    </xf>
    <xf numFmtId="0" fontId="25" fillId="48" borderId="7" xfId="9" applyFill="1" applyBorder="1"/>
    <xf numFmtId="0" fontId="25" fillId="48" borderId="0" xfId="9" applyFill="1" applyAlignment="1">
      <alignment horizontal="left"/>
    </xf>
    <xf numFmtId="0" fontId="30" fillId="48" borderId="9" xfId="9" applyFont="1" applyFill="1" applyBorder="1" applyAlignment="1">
      <alignment horizontal="center" vertical="center" wrapText="1"/>
    </xf>
    <xf numFmtId="0" fontId="30" fillId="48" borderId="9" xfId="9" applyFont="1" applyFill="1" applyBorder="1" applyAlignment="1">
      <alignment horizontal="center" vertical="top" wrapText="1"/>
    </xf>
    <xf numFmtId="0" fontId="102" fillId="25" borderId="70" xfId="0" applyFont="1" applyFill="1" applyBorder="1" applyAlignment="1">
      <alignment horizontal="center"/>
    </xf>
    <xf numFmtId="0" fontId="102" fillId="25" borderId="71" xfId="0" applyFont="1" applyFill="1" applyBorder="1" applyAlignment="1">
      <alignment horizontal="center"/>
    </xf>
    <xf numFmtId="0" fontId="102" fillId="25" borderId="72" xfId="0" applyFont="1" applyFill="1" applyBorder="1" applyAlignment="1">
      <alignment horizontal="center"/>
    </xf>
    <xf numFmtId="0" fontId="102" fillId="25" borderId="73" xfId="0" applyFont="1" applyFill="1" applyBorder="1" applyAlignment="1">
      <alignment horizontal="center" vertical="center"/>
    </xf>
    <xf numFmtId="0" fontId="102" fillId="25" borderId="74" xfId="0" applyFont="1" applyFill="1" applyBorder="1" applyAlignment="1">
      <alignment horizontal="center" vertical="center"/>
    </xf>
    <xf numFmtId="0" fontId="102" fillId="25" borderId="75" xfId="0" applyFont="1" applyFill="1" applyBorder="1" applyAlignment="1">
      <alignment horizontal="center" vertical="center"/>
    </xf>
    <xf numFmtId="173" fontId="104" fillId="25" borderId="77" xfId="9" applyNumberFormat="1" applyFont="1" applyFill="1" applyBorder="1" applyAlignment="1">
      <alignment horizontal="center" vertical="top" wrapText="1"/>
    </xf>
    <xf numFmtId="173" fontId="104" fillId="25" borderId="17" xfId="9" applyNumberFormat="1" applyFont="1" applyFill="1" applyBorder="1" applyAlignment="1">
      <alignment horizontal="center" vertical="top" wrapText="1"/>
    </xf>
    <xf numFmtId="173" fontId="105" fillId="25" borderId="3" xfId="9" applyNumberFormat="1" applyFont="1" applyFill="1" applyBorder="1" applyAlignment="1">
      <alignment horizontal="center" vertical="top" wrapText="1"/>
    </xf>
    <xf numFmtId="4" fontId="105" fillId="25" borderId="79" xfId="9" applyNumberFormat="1" applyFont="1" applyFill="1" applyBorder="1" applyAlignment="1">
      <alignment horizontal="center" vertical="top" wrapText="1"/>
    </xf>
    <xf numFmtId="173" fontId="104" fillId="25" borderId="85" xfId="9" applyNumberFormat="1" applyFont="1" applyFill="1" applyBorder="1" applyAlignment="1">
      <alignment horizontal="center" vertical="top" wrapText="1"/>
    </xf>
    <xf numFmtId="173" fontId="104" fillId="25" borderId="18" xfId="9" applyNumberFormat="1" applyFont="1" applyFill="1" applyBorder="1" applyAlignment="1">
      <alignment horizontal="center" vertical="top" wrapText="1"/>
    </xf>
    <xf numFmtId="173" fontId="104" fillId="25" borderId="13" xfId="9" applyNumberFormat="1" applyFont="1" applyFill="1" applyBorder="1" applyAlignment="1">
      <alignment horizontal="center" vertical="top" wrapText="1"/>
    </xf>
    <xf numFmtId="173" fontId="105" fillId="25" borderId="14" xfId="9" applyNumberFormat="1" applyFont="1" applyFill="1" applyBorder="1" applyAlignment="1">
      <alignment horizontal="center" vertical="top" wrapText="1"/>
    </xf>
    <xf numFmtId="4" fontId="105" fillId="25" borderId="83" xfId="9" applyNumberFormat="1" applyFont="1" applyFill="1" applyBorder="1" applyAlignment="1">
      <alignment horizontal="center" vertical="top" wrapText="1"/>
    </xf>
    <xf numFmtId="4" fontId="105" fillId="25" borderId="86" xfId="9" applyNumberFormat="1" applyFont="1" applyFill="1" applyBorder="1" applyAlignment="1">
      <alignment horizontal="center" vertical="top" wrapText="1"/>
    </xf>
    <xf numFmtId="0" fontId="106" fillId="49" borderId="13" xfId="9" applyFont="1" applyFill="1" applyBorder="1" applyAlignment="1" applyProtection="1">
      <alignment horizontal="center" vertical="center" wrapText="1"/>
      <protection locked="0"/>
    </xf>
    <xf numFmtId="0" fontId="106" fillId="49" borderId="77" xfId="9" applyFont="1" applyFill="1" applyBorder="1" applyAlignment="1" applyProtection="1">
      <alignment horizontal="center" vertical="center" wrapText="1"/>
      <protection locked="0"/>
    </xf>
    <xf numFmtId="0" fontId="106" fillId="49" borderId="17" xfId="9" applyFont="1" applyFill="1" applyBorder="1" applyAlignment="1" applyProtection="1">
      <alignment horizontal="center" vertical="center" wrapText="1"/>
      <protection locked="0"/>
    </xf>
    <xf numFmtId="0" fontId="106" fillId="49" borderId="78" xfId="9" applyFont="1" applyFill="1" applyBorder="1" applyAlignment="1" applyProtection="1">
      <alignment horizontal="center" vertical="center" wrapText="1"/>
      <protection locked="0"/>
    </xf>
    <xf numFmtId="0" fontId="25" fillId="49" borderId="14" xfId="9" applyFill="1" applyBorder="1" applyProtection="1">
      <protection locked="0"/>
    </xf>
    <xf numFmtId="0" fontId="25" fillId="49" borderId="15" xfId="9" applyFill="1" applyBorder="1" applyProtection="1">
      <protection locked="0"/>
    </xf>
    <xf numFmtId="0" fontId="25" fillId="26" borderId="14" xfId="9" applyFill="1" applyBorder="1" applyAlignment="1" applyProtection="1">
      <alignment horizontal="left"/>
      <protection locked="0"/>
    </xf>
    <xf numFmtId="3" fontId="25" fillId="26" borderId="14" xfId="1" applyNumberFormat="1" applyFont="1" applyFill="1" applyBorder="1" applyProtection="1">
      <protection locked="0"/>
    </xf>
    <xf numFmtId="171" fontId="6" fillId="0" borderId="13" xfId="0" applyNumberFormat="1" applyFont="1" applyBorder="1" applyAlignment="1">
      <alignment horizontal="center" vertical="center"/>
    </xf>
    <xf numFmtId="0" fontId="6" fillId="0" borderId="13" xfId="0" applyFont="1" applyBorder="1" applyAlignment="1">
      <alignment horizontal="center" vertical="center"/>
    </xf>
    <xf numFmtId="173" fontId="0" fillId="0" borderId="13" xfId="0" applyNumberFormat="1" applyBorder="1" applyAlignment="1">
      <alignment horizontal="left" vertical="center"/>
    </xf>
    <xf numFmtId="0" fontId="19" fillId="0" borderId="13" xfId="0" applyFont="1" applyBorder="1" applyAlignment="1">
      <alignment horizontal="center" vertical="center"/>
    </xf>
    <xf numFmtId="0" fontId="106" fillId="49" borderId="93" xfId="9" applyFont="1" applyFill="1" applyBorder="1" applyAlignment="1" applyProtection="1">
      <alignment horizontal="center" vertical="center" wrapText="1"/>
      <protection locked="0"/>
    </xf>
    <xf numFmtId="0" fontId="106" fillId="49" borderId="97" xfId="9" applyFont="1" applyFill="1" applyBorder="1" applyAlignment="1" applyProtection="1">
      <alignment horizontal="center" vertical="center" wrapText="1"/>
      <protection locked="0"/>
    </xf>
    <xf numFmtId="0" fontId="106" fillId="49" borderId="98" xfId="9" applyFont="1" applyFill="1" applyBorder="1" applyAlignment="1" applyProtection="1">
      <alignment horizontal="center" vertical="center" wrapText="1"/>
      <protection locked="0"/>
    </xf>
    <xf numFmtId="0" fontId="106" fillId="49" borderId="99" xfId="9" applyFont="1" applyFill="1" applyBorder="1" applyAlignment="1" applyProtection="1">
      <alignment horizontal="center" vertical="center" wrapText="1"/>
      <protection locked="0"/>
    </xf>
    <xf numFmtId="178" fontId="81" fillId="48" borderId="67" xfId="9" applyNumberFormat="1" applyFont="1" applyFill="1" applyBorder="1" applyAlignment="1">
      <alignment horizontal="center" vertical="center" wrapText="1"/>
    </xf>
    <xf numFmtId="178" fontId="81" fillId="48" borderId="68" xfId="9" applyNumberFormat="1" applyFont="1" applyFill="1" applyBorder="1" applyAlignment="1">
      <alignment horizontal="center" vertical="center" wrapText="1"/>
    </xf>
    <xf numFmtId="178" fontId="82" fillId="48" borderId="68" xfId="9" applyNumberFormat="1" applyFont="1" applyFill="1" applyBorder="1" applyAlignment="1">
      <alignment horizontal="center" vertical="center" wrapText="1"/>
    </xf>
    <xf numFmtId="178" fontId="82" fillId="48" borderId="69" xfId="9" applyNumberFormat="1" applyFont="1" applyFill="1" applyBorder="1" applyAlignment="1">
      <alignment horizontal="center" vertical="center" wrapText="1"/>
    </xf>
    <xf numFmtId="0" fontId="25" fillId="48" borderId="9" xfId="9" applyFill="1" applyBorder="1"/>
    <xf numFmtId="0" fontId="25" fillId="48" borderId="11" xfId="9" applyFill="1" applyBorder="1" applyAlignment="1">
      <alignment horizontal="left"/>
    </xf>
    <xf numFmtId="0" fontId="78" fillId="48" borderId="95" xfId="9" applyFont="1" applyFill="1" applyBorder="1" applyAlignment="1" applyProtection="1">
      <alignment horizontal="center"/>
      <protection hidden="1"/>
    </xf>
    <xf numFmtId="0" fontId="78" fillId="48" borderId="23" xfId="9" applyFont="1" applyFill="1" applyBorder="1" applyAlignment="1" applyProtection="1">
      <alignment horizontal="center"/>
      <protection hidden="1"/>
    </xf>
    <xf numFmtId="0" fontId="78" fillId="48" borderId="96" xfId="9" applyFont="1" applyFill="1" applyBorder="1" applyAlignment="1" applyProtection="1">
      <alignment horizontal="center"/>
      <protection hidden="1"/>
    </xf>
    <xf numFmtId="0" fontId="76" fillId="41" borderId="32" xfId="0" applyFont="1" applyFill="1" applyBorder="1" applyAlignment="1">
      <alignment horizontal="center" vertical="center"/>
    </xf>
    <xf numFmtId="0" fontId="63" fillId="41" borderId="32" xfId="0" applyFont="1" applyFill="1" applyBorder="1" applyAlignment="1">
      <alignment horizontal="center" vertical="center"/>
    </xf>
    <xf numFmtId="2" fontId="0" fillId="0" borderId="0" xfId="0" applyNumberFormat="1"/>
    <xf numFmtId="178" fontId="53" fillId="42" borderId="0" xfId="0" applyNumberFormat="1" applyFont="1" applyFill="1" applyAlignment="1" applyProtection="1">
      <alignment horizontal="center"/>
      <protection hidden="1"/>
    </xf>
    <xf numFmtId="178" fontId="44" fillId="43" borderId="0" xfId="0" applyNumberFormat="1" applyFont="1" applyFill="1" applyAlignment="1" applyProtection="1">
      <alignment horizontal="center"/>
      <protection hidden="1"/>
    </xf>
    <xf numFmtId="167" fontId="8" fillId="41" borderId="0" xfId="0" applyNumberFormat="1" applyFont="1" applyFill="1" applyAlignment="1" applyProtection="1">
      <alignment horizontal="center"/>
      <protection hidden="1"/>
    </xf>
    <xf numFmtId="2" fontId="76" fillId="41" borderId="32" xfId="0" applyNumberFormat="1" applyFont="1" applyFill="1" applyBorder="1" applyAlignment="1" applyProtection="1">
      <alignment horizontal="center" vertical="center"/>
      <protection hidden="1"/>
    </xf>
    <xf numFmtId="167" fontId="68" fillId="45" borderId="56" xfId="0" applyNumberFormat="1" applyFont="1" applyFill="1" applyBorder="1" applyAlignment="1" applyProtection="1">
      <alignment horizontal="center" vertical="center"/>
      <protection hidden="1"/>
    </xf>
    <xf numFmtId="167" fontId="68" fillId="45" borderId="57" xfId="0" applyNumberFormat="1" applyFont="1" applyFill="1" applyBorder="1" applyAlignment="1" applyProtection="1">
      <alignment horizontal="center" vertical="center"/>
      <protection hidden="1"/>
    </xf>
    <xf numFmtId="167" fontId="44" fillId="40" borderId="58" xfId="1" applyFont="1" applyFill="1" applyBorder="1" applyAlignment="1" applyProtection="1">
      <alignment vertical="center"/>
      <protection hidden="1"/>
    </xf>
    <xf numFmtId="167" fontId="44" fillId="40" borderId="59" xfId="1" applyFont="1" applyFill="1" applyBorder="1" applyAlignment="1" applyProtection="1">
      <alignment vertical="center"/>
      <protection hidden="1"/>
    </xf>
    <xf numFmtId="167" fontId="44" fillId="40" borderId="60" xfId="1" applyFont="1" applyFill="1" applyBorder="1" applyAlignment="1" applyProtection="1">
      <alignment vertical="center"/>
      <protection hidden="1"/>
    </xf>
    <xf numFmtId="167" fontId="44" fillId="40" borderId="56" xfId="1" applyFont="1" applyFill="1" applyBorder="1" applyAlignment="1" applyProtection="1">
      <alignment vertical="center"/>
      <protection hidden="1"/>
    </xf>
    <xf numFmtId="167" fontId="44" fillId="40" borderId="61" xfId="1" applyFont="1" applyFill="1" applyBorder="1" applyAlignment="1" applyProtection="1">
      <alignment vertical="center"/>
      <protection hidden="1"/>
    </xf>
    <xf numFmtId="167" fontId="44" fillId="40" borderId="62" xfId="1" applyFont="1" applyFill="1" applyBorder="1" applyAlignment="1" applyProtection="1">
      <alignment vertical="center"/>
      <protection hidden="1"/>
    </xf>
    <xf numFmtId="167" fontId="44" fillId="40" borderId="63" xfId="1" applyFont="1" applyFill="1" applyBorder="1" applyAlignment="1" applyProtection="1">
      <alignment vertical="center"/>
      <protection hidden="1"/>
    </xf>
    <xf numFmtId="167" fontId="44" fillId="40" borderId="64" xfId="1" applyFont="1" applyFill="1" applyBorder="1" applyAlignment="1" applyProtection="1">
      <alignment vertical="center"/>
      <protection hidden="1"/>
    </xf>
    <xf numFmtId="167" fontId="44" fillId="40" borderId="65" xfId="1" applyFont="1" applyFill="1" applyBorder="1" applyAlignment="1" applyProtection="1">
      <alignment vertical="center"/>
      <protection hidden="1"/>
    </xf>
    <xf numFmtId="167" fontId="44" fillId="40" borderId="66" xfId="1" applyFont="1" applyFill="1" applyBorder="1" applyAlignment="1" applyProtection="1">
      <alignment vertical="center"/>
      <protection hidden="1"/>
    </xf>
    <xf numFmtId="176" fontId="53" fillId="42" borderId="0" xfId="0" applyNumberFormat="1" applyFont="1" applyFill="1" applyAlignment="1" applyProtection="1">
      <alignment horizontal="center" vertical="top"/>
      <protection hidden="1"/>
    </xf>
    <xf numFmtId="176" fontId="44" fillId="43" borderId="0" xfId="0" applyNumberFormat="1" applyFont="1" applyFill="1" applyAlignment="1" applyProtection="1">
      <alignment horizontal="center" vertical="top"/>
      <protection hidden="1"/>
    </xf>
    <xf numFmtId="0" fontId="108" fillId="41" borderId="37" xfId="0" applyFont="1" applyFill="1" applyBorder="1" applyAlignment="1">
      <alignment horizontal="center" vertical="center"/>
    </xf>
    <xf numFmtId="9" fontId="8" fillId="41" borderId="0" xfId="3" applyFont="1" applyFill="1" applyBorder="1" applyAlignment="1" applyProtection="1">
      <alignment horizontal="center"/>
    </xf>
    <xf numFmtId="191" fontId="8" fillId="41" borderId="0" xfId="0" applyNumberFormat="1" applyFont="1" applyFill="1" applyAlignment="1">
      <alignment horizontal="center"/>
    </xf>
    <xf numFmtId="0" fontId="65" fillId="41" borderId="31" xfId="0" applyFont="1" applyFill="1" applyBorder="1" applyAlignment="1">
      <alignment horizontal="center" vertical="center"/>
    </xf>
    <xf numFmtId="191" fontId="8" fillId="41" borderId="0" xfId="0" applyNumberFormat="1" applyFont="1" applyFill="1" applyAlignment="1">
      <alignment horizontal="center" vertical="center"/>
    </xf>
    <xf numFmtId="0" fontId="8" fillId="41" borderId="49" xfId="0" applyFont="1" applyFill="1" applyBorder="1" applyAlignment="1">
      <alignment horizontal="center" vertical="center"/>
    </xf>
    <xf numFmtId="0" fontId="110" fillId="41" borderId="0" xfId="0" applyFont="1" applyFill="1" applyAlignment="1">
      <alignment horizontal="center" vertical="center"/>
    </xf>
    <xf numFmtId="20" fontId="2" fillId="2" borderId="0" xfId="4" applyNumberFormat="1" applyProtection="1">
      <protection hidden="1"/>
    </xf>
    <xf numFmtId="20" fontId="3" fillId="3" borderId="0" xfId="5" applyNumberFormat="1" applyAlignment="1" applyProtection="1">
      <alignment horizontal="left"/>
      <protection hidden="1"/>
    </xf>
    <xf numFmtId="0" fontId="11" fillId="3" borderId="0" xfId="5" applyFont="1" applyAlignment="1" applyProtection="1">
      <alignment horizontal="center"/>
      <protection hidden="1"/>
    </xf>
    <xf numFmtId="0" fontId="12" fillId="2" borderId="0" xfId="4" applyFont="1" applyAlignment="1" applyProtection="1">
      <alignment horizontal="center"/>
      <protection hidden="1"/>
    </xf>
    <xf numFmtId="20" fontId="4" fillId="4" borderId="0" xfId="6" applyNumberFormat="1" applyProtection="1">
      <protection hidden="1"/>
    </xf>
    <xf numFmtId="0" fontId="13" fillId="4" borderId="0" xfId="6" applyFont="1" applyAlignment="1" applyProtection="1">
      <alignment horizontal="center"/>
      <protection hidden="1"/>
    </xf>
    <xf numFmtId="20" fontId="1" fillId="27" borderId="0" xfId="8" applyNumberFormat="1" applyFill="1" applyProtection="1">
      <protection hidden="1"/>
    </xf>
    <xf numFmtId="20" fontId="14" fillId="27" borderId="0" xfId="8" applyNumberFormat="1" applyFont="1" applyFill="1" applyAlignment="1" applyProtection="1">
      <alignment horizontal="center"/>
      <protection hidden="1"/>
    </xf>
    <xf numFmtId="169" fontId="14" fillId="27" borderId="1" xfId="7" applyNumberFormat="1" applyFont="1" applyFill="1" applyBorder="1" applyAlignment="1" applyProtection="1">
      <alignment horizontal="left"/>
      <protection hidden="1"/>
    </xf>
    <xf numFmtId="3" fontId="14" fillId="27" borderId="0" xfId="7" applyNumberFormat="1" applyFont="1" applyFill="1" applyBorder="1" applyAlignment="1" applyProtection="1">
      <alignment horizontal="center"/>
      <protection hidden="1"/>
    </xf>
    <xf numFmtId="169" fontId="14" fillId="27" borderId="2" xfId="7" applyNumberFormat="1" applyFont="1" applyFill="1" applyBorder="1" applyAlignment="1" applyProtection="1">
      <alignment horizontal="left"/>
      <protection hidden="1"/>
    </xf>
    <xf numFmtId="169" fontId="14" fillId="27" borderId="3" xfId="7" applyNumberFormat="1" applyFont="1" applyFill="1" applyBorder="1" applyAlignment="1" applyProtection="1">
      <alignment horizontal="left"/>
      <protection hidden="1"/>
    </xf>
    <xf numFmtId="169" fontId="15" fillId="27" borderId="1" xfId="7" applyNumberFormat="1" applyFont="1" applyFill="1" applyBorder="1" applyAlignment="1" applyProtection="1">
      <alignment horizontal="left"/>
      <protection hidden="1"/>
    </xf>
    <xf numFmtId="169" fontId="15" fillId="27" borderId="3" xfId="7" applyNumberFormat="1" applyFont="1" applyFill="1" applyBorder="1" applyAlignment="1" applyProtection="1">
      <alignment horizontal="left"/>
      <protection hidden="1"/>
    </xf>
    <xf numFmtId="3" fontId="15" fillId="27" borderId="0" xfId="7" applyNumberFormat="1" applyFont="1" applyFill="1" applyBorder="1" applyAlignment="1" applyProtection="1">
      <alignment horizontal="center"/>
      <protection hidden="1"/>
    </xf>
    <xf numFmtId="169" fontId="16" fillId="27" borderId="0" xfId="7" applyNumberFormat="1" applyFont="1" applyFill="1" applyBorder="1" applyAlignment="1" applyProtection="1">
      <alignment horizontal="left" vertical="center"/>
      <protection hidden="1"/>
    </xf>
    <xf numFmtId="3" fontId="17" fillId="27" borderId="0" xfId="7" applyNumberFormat="1" applyFont="1" applyFill="1" applyBorder="1" applyAlignment="1" applyProtection="1">
      <alignment horizontal="center" vertical="center"/>
      <protection hidden="1"/>
    </xf>
    <xf numFmtId="20" fontId="2" fillId="2" borderId="0" xfId="4" applyNumberFormat="1" applyAlignment="1" applyProtection="1">
      <alignment horizontal="center" vertical="center"/>
      <protection hidden="1"/>
    </xf>
    <xf numFmtId="0" fontId="47" fillId="11" borderId="13" xfId="0" applyFont="1" applyFill="1" applyBorder="1" applyAlignment="1">
      <alignment horizontal="left" vertical="center"/>
    </xf>
    <xf numFmtId="0" fontId="0" fillId="0" borderId="55" xfId="0" applyBorder="1" applyAlignment="1" applyProtection="1">
      <alignment horizontal="center" vertical="center"/>
      <protection locked="0" hidden="1"/>
    </xf>
    <xf numFmtId="0" fontId="111" fillId="26" borderId="13" xfId="9" applyFont="1" applyFill="1" applyBorder="1" applyAlignment="1" applyProtection="1">
      <alignment horizontal="center" vertical="center" wrapText="1"/>
      <protection locked="0"/>
    </xf>
    <xf numFmtId="0" fontId="0" fillId="0" borderId="101" xfId="0" applyBorder="1" applyAlignment="1">
      <alignment horizontal="left" vertical="center"/>
    </xf>
    <xf numFmtId="49" fontId="25" fillId="26" borderId="93" xfId="9" applyNumberFormat="1" applyFill="1" applyBorder="1" applyAlignment="1" applyProtection="1">
      <alignment horizontal="center" vertical="center"/>
      <protection locked="0"/>
    </xf>
    <xf numFmtId="49" fontId="25" fillId="26" borderId="94" xfId="9" applyNumberFormat="1" applyFill="1" applyBorder="1" applyAlignment="1" applyProtection="1">
      <alignment horizontal="center" vertical="center"/>
      <protection locked="0"/>
    </xf>
    <xf numFmtId="0" fontId="41" fillId="26" borderId="101" xfId="9" applyFont="1" applyFill="1" applyBorder="1" applyAlignment="1" applyProtection="1">
      <alignment horizontal="center" vertical="center" wrapText="1"/>
      <protection locked="0"/>
    </xf>
    <xf numFmtId="49" fontId="41" fillId="26" borderId="101" xfId="9" applyNumberFormat="1" applyFont="1" applyFill="1" applyBorder="1" applyAlignment="1" applyProtection="1">
      <alignment horizontal="center" vertical="center" wrapText="1"/>
      <protection locked="0"/>
    </xf>
    <xf numFmtId="0" fontId="20" fillId="8" borderId="4" xfId="0" applyFont="1" applyFill="1" applyBorder="1"/>
    <xf numFmtId="0" fontId="20" fillId="8" borderId="5" xfId="0" applyFont="1" applyFill="1" applyBorder="1"/>
    <xf numFmtId="0" fontId="21" fillId="9" borderId="5" xfId="0" applyFont="1" applyFill="1" applyBorder="1"/>
    <xf numFmtId="0" fontId="21" fillId="9" borderId="6" xfId="0" applyFont="1" applyFill="1" applyBorder="1"/>
    <xf numFmtId="0" fontId="21" fillId="9" borderId="4" xfId="0" applyFont="1" applyFill="1" applyBorder="1"/>
    <xf numFmtId="0" fontId="22" fillId="14" borderId="5" xfId="0" applyFont="1" applyFill="1" applyBorder="1"/>
    <xf numFmtId="0" fontId="21" fillId="12" borderId="5" xfId="0" applyFont="1" applyFill="1" applyBorder="1"/>
    <xf numFmtId="0" fontId="22" fillId="10" borderId="5" xfId="0" applyFont="1" applyFill="1" applyBorder="1"/>
    <xf numFmtId="0" fontId="22" fillId="10" borderId="7" xfId="0" applyFont="1" applyFill="1" applyBorder="1"/>
    <xf numFmtId="0" fontId="21" fillId="15" borderId="7" xfId="0" applyFont="1" applyFill="1" applyBorder="1"/>
    <xf numFmtId="0" fontId="21" fillId="16" borderId="5" xfId="0" applyFont="1" applyFill="1" applyBorder="1"/>
    <xf numFmtId="0" fontId="21" fillId="16" borderId="7" xfId="0" applyFont="1" applyFill="1" applyBorder="1"/>
    <xf numFmtId="0" fontId="22" fillId="19" borderId="7" xfId="0" applyFont="1" applyFill="1" applyBorder="1"/>
    <xf numFmtId="0" fontId="22" fillId="52" borderId="7" xfId="0" applyFont="1" applyFill="1" applyBorder="1"/>
    <xf numFmtId="0" fontId="21" fillId="9" borderId="7" xfId="0" applyFont="1" applyFill="1" applyBorder="1"/>
    <xf numFmtId="0" fontId="21" fillId="11" borderId="7" xfId="0" applyFont="1" applyFill="1" applyBorder="1"/>
    <xf numFmtId="0" fontId="22" fillId="52" borderId="5" xfId="0" applyFont="1" applyFill="1" applyBorder="1"/>
    <xf numFmtId="0" fontId="22" fillId="8" borderId="7" xfId="0" applyFont="1" applyFill="1" applyBorder="1"/>
    <xf numFmtId="0" fontId="22" fillId="8" borderId="5" xfId="0" applyFont="1" applyFill="1" applyBorder="1"/>
    <xf numFmtId="0" fontId="20" fillId="8" borderId="7" xfId="0" applyFont="1" applyFill="1" applyBorder="1"/>
    <xf numFmtId="0" fontId="19" fillId="54" borderId="0" xfId="0" applyFont="1" applyFill="1"/>
    <xf numFmtId="0" fontId="21" fillId="12" borderId="7" xfId="0" applyFont="1" applyFill="1" applyBorder="1"/>
    <xf numFmtId="0" fontId="46" fillId="15" borderId="101" xfId="0" applyFont="1" applyFill="1" applyBorder="1"/>
    <xf numFmtId="0" fontId="117" fillId="0" borderId="0" xfId="0" applyFont="1" applyAlignment="1" applyProtection="1">
      <alignment horizontal="left"/>
      <protection hidden="1"/>
    </xf>
    <xf numFmtId="0" fontId="117" fillId="0" borderId="0" xfId="0" applyFont="1" applyAlignment="1" applyProtection="1">
      <alignment horizontal="center"/>
      <protection hidden="1"/>
    </xf>
    <xf numFmtId="184" fontId="89" fillId="0" borderId="0" xfId="0" applyNumberFormat="1" applyFont="1" applyAlignment="1" applyProtection="1">
      <alignment horizontal="center"/>
      <protection hidden="1"/>
    </xf>
    <xf numFmtId="171" fontId="117" fillId="0" borderId="0" xfId="0" applyNumberFormat="1" applyFont="1" applyAlignment="1" applyProtection="1">
      <alignment horizontal="center"/>
      <protection hidden="1"/>
    </xf>
    <xf numFmtId="2" fontId="89" fillId="0" borderId="0" xfId="0" applyNumberFormat="1" applyFont="1" applyAlignment="1" applyProtection="1">
      <alignment horizontal="center"/>
      <protection hidden="1"/>
    </xf>
    <xf numFmtId="165" fontId="89" fillId="0" borderId="0" xfId="0" applyNumberFormat="1" applyFont="1" applyAlignment="1" applyProtection="1">
      <alignment horizontal="right"/>
      <protection hidden="1"/>
    </xf>
    <xf numFmtId="171" fontId="89" fillId="0" borderId="0" xfId="0" applyNumberFormat="1" applyFont="1" applyProtection="1">
      <protection hidden="1"/>
    </xf>
    <xf numFmtId="186" fontId="90" fillId="39" borderId="15" xfId="1" applyNumberFormat="1" applyFont="1" applyFill="1" applyBorder="1" applyAlignment="1" applyProtection="1">
      <alignment vertical="center"/>
      <protection hidden="1"/>
    </xf>
    <xf numFmtId="186" fontId="90" fillId="39" borderId="15" xfId="1" applyNumberFormat="1" applyFont="1" applyFill="1" applyBorder="1" applyAlignment="1" applyProtection="1">
      <alignment horizontal="center" vertical="center"/>
      <protection hidden="1"/>
    </xf>
    <xf numFmtId="187" fontId="90" fillId="39" borderId="15" xfId="2" applyNumberFormat="1" applyFont="1" applyFill="1" applyBorder="1" applyAlignment="1" applyProtection="1">
      <alignment vertical="center"/>
      <protection hidden="1"/>
    </xf>
    <xf numFmtId="186" fontId="118" fillId="39" borderId="15" xfId="1" applyNumberFormat="1" applyFont="1" applyFill="1" applyBorder="1" applyAlignment="1" applyProtection="1">
      <alignment vertical="center"/>
      <protection hidden="1"/>
    </xf>
    <xf numFmtId="0" fontId="21" fillId="56" borderId="5" xfId="0" applyFont="1" applyFill="1" applyBorder="1"/>
    <xf numFmtId="2" fontId="67" fillId="39" borderId="0" xfId="1" applyNumberFormat="1" applyFont="1" applyFill="1" applyAlignment="1" applyProtection="1">
      <alignment horizontal="center" vertical="top" wrapText="1"/>
    </xf>
    <xf numFmtId="0" fontId="112" fillId="57" borderId="5" xfId="0" applyFont="1" applyFill="1" applyBorder="1"/>
    <xf numFmtId="0" fontId="21" fillId="11" borderId="5" xfId="0" applyFont="1" applyFill="1" applyBorder="1"/>
    <xf numFmtId="0" fontId="19" fillId="0" borderId="5" xfId="0" applyFont="1" applyBorder="1"/>
    <xf numFmtId="0" fontId="19" fillId="0" borderId="7" xfId="0" applyFont="1" applyBorder="1"/>
    <xf numFmtId="0" fontId="112" fillId="57" borderId="7" xfId="0" applyFont="1" applyFill="1" applyBorder="1"/>
    <xf numFmtId="0" fontId="22" fillId="19" borderId="5" xfId="0" applyFont="1" applyFill="1" applyBorder="1"/>
    <xf numFmtId="0" fontId="106" fillId="49" borderId="94" xfId="9" applyFont="1" applyFill="1" applyBorder="1" applyAlignment="1" applyProtection="1">
      <alignment horizontal="center" vertical="center" wrapText="1"/>
      <protection locked="0"/>
    </xf>
    <xf numFmtId="0" fontId="112" fillId="57" borderId="9" xfId="0" applyFont="1" applyFill="1" applyBorder="1"/>
    <xf numFmtId="0" fontId="21" fillId="15" borderId="5" xfId="0" applyFont="1" applyFill="1" applyBorder="1"/>
    <xf numFmtId="0" fontId="22" fillId="14" borderId="7" xfId="0" applyFont="1" applyFill="1" applyBorder="1"/>
    <xf numFmtId="0" fontId="106" fillId="49" borderId="101" xfId="9" applyFont="1" applyFill="1" applyBorder="1" applyAlignment="1" applyProtection="1">
      <alignment horizontal="center" vertical="center" wrapText="1"/>
      <protection locked="0"/>
    </xf>
    <xf numFmtId="0" fontId="106" fillId="49" borderId="102" xfId="9" applyFont="1" applyFill="1" applyBorder="1" applyAlignment="1" applyProtection="1">
      <alignment horizontal="center" vertical="center" wrapText="1"/>
      <protection locked="0"/>
    </xf>
    <xf numFmtId="0" fontId="106" fillId="49" borderId="103" xfId="9" applyFont="1" applyFill="1" applyBorder="1" applyAlignment="1" applyProtection="1">
      <alignment horizontal="center" vertical="center" wrapText="1"/>
      <protection locked="0"/>
    </xf>
    <xf numFmtId="0" fontId="106" fillId="49" borderId="104" xfId="9" applyFont="1" applyFill="1" applyBorder="1" applyAlignment="1" applyProtection="1">
      <alignment horizontal="center" vertical="center" wrapText="1"/>
      <protection locked="0"/>
    </xf>
    <xf numFmtId="0" fontId="20" fillId="8" borderId="6" xfId="0" applyFont="1" applyFill="1" applyBorder="1"/>
    <xf numFmtId="0" fontId="21" fillId="56" borderId="7" xfId="0" applyFont="1" applyFill="1" applyBorder="1"/>
    <xf numFmtId="0" fontId="21" fillId="59" borderId="7" xfId="0" applyFont="1" applyFill="1" applyBorder="1"/>
    <xf numFmtId="0" fontId="21" fillId="22" borderId="7" xfId="0" applyFont="1" applyFill="1" applyBorder="1"/>
    <xf numFmtId="0" fontId="6" fillId="21" borderId="5" xfId="0" applyFont="1" applyFill="1" applyBorder="1"/>
    <xf numFmtId="0" fontId="21" fillId="53" borderId="5" xfId="0" applyFont="1" applyFill="1" applyBorder="1"/>
    <xf numFmtId="0" fontId="21" fillId="17" borderId="5" xfId="0" applyFont="1" applyFill="1" applyBorder="1"/>
    <xf numFmtId="0" fontId="21" fillId="53" borderId="10" xfId="0" applyFont="1" applyFill="1" applyBorder="1"/>
    <xf numFmtId="0" fontId="19" fillId="0" borderId="10" xfId="0" applyFont="1" applyBorder="1"/>
    <xf numFmtId="0" fontId="22" fillId="55" borderId="5" xfId="0" applyFont="1" applyFill="1" applyBorder="1"/>
    <xf numFmtId="0" fontId="21" fillId="51" borderId="5" xfId="0" applyFont="1" applyFill="1" applyBorder="1"/>
    <xf numFmtId="0" fontId="22" fillId="55" borderId="10" xfId="0" applyFont="1" applyFill="1" applyBorder="1"/>
    <xf numFmtId="0" fontId="19" fillId="0" borderId="4" xfId="0" applyFont="1" applyBorder="1"/>
    <xf numFmtId="0" fontId="21" fillId="59" borderId="5" xfId="0" applyFont="1" applyFill="1" applyBorder="1"/>
    <xf numFmtId="0" fontId="21" fillId="17" borderId="7" xfId="0" applyFont="1" applyFill="1" applyBorder="1"/>
    <xf numFmtId="0" fontId="21" fillId="61" borderId="5" xfId="0" applyFont="1" applyFill="1" applyBorder="1"/>
    <xf numFmtId="0" fontId="0" fillId="0" borderId="70" xfId="0" applyBorder="1"/>
    <xf numFmtId="0" fontId="0" fillId="0" borderId="71" xfId="0" applyBorder="1"/>
    <xf numFmtId="0" fontId="0" fillId="0" borderId="105" xfId="0" applyBorder="1"/>
    <xf numFmtId="0" fontId="0" fillId="0" borderId="93" xfId="0" applyBorder="1"/>
    <xf numFmtId="0" fontId="0" fillId="0" borderId="101" xfId="0" applyBorder="1"/>
    <xf numFmtId="20" fontId="0" fillId="0" borderId="101" xfId="0" applyNumberFormat="1" applyBorder="1"/>
    <xf numFmtId="0" fontId="0" fillId="0" borderId="94" xfId="0" applyBorder="1"/>
    <xf numFmtId="0" fontId="0" fillId="0" borderId="106" xfId="0" applyBorder="1"/>
    <xf numFmtId="0" fontId="0" fillId="0" borderId="98" xfId="0" applyBorder="1"/>
    <xf numFmtId="0" fontId="0" fillId="0" borderId="99" xfId="0" applyBorder="1"/>
    <xf numFmtId="0" fontId="21" fillId="58" borderId="7" xfId="0" applyFont="1" applyFill="1" applyBorder="1"/>
    <xf numFmtId="0" fontId="21" fillId="58" borderId="9" xfId="0" applyFont="1" applyFill="1" applyBorder="1"/>
    <xf numFmtId="0" fontId="21" fillId="13" borderId="7" xfId="0" applyFont="1" applyFill="1" applyBorder="1"/>
    <xf numFmtId="0" fontId="26" fillId="48" borderId="0" xfId="9" applyFont="1" applyFill="1" applyAlignment="1" applyProtection="1">
      <alignment horizontal="center"/>
      <protection hidden="1"/>
    </xf>
    <xf numFmtId="171" fontId="44" fillId="40" borderId="0" xfId="0" applyNumberFormat="1" applyFont="1" applyFill="1" applyAlignment="1">
      <alignment horizontal="center" vertical="center"/>
    </xf>
    <xf numFmtId="0" fontId="112" fillId="39" borderId="0" xfId="0" applyFont="1" applyFill="1" applyAlignment="1">
      <alignment horizontal="center"/>
    </xf>
    <xf numFmtId="173" fontId="112" fillId="39" borderId="0" xfId="0" applyNumberFormat="1" applyFont="1" applyFill="1" applyAlignment="1">
      <alignment horizontal="center"/>
    </xf>
    <xf numFmtId="0" fontId="0" fillId="62" borderId="0" xfId="0" applyFill="1"/>
    <xf numFmtId="0" fontId="31" fillId="48" borderId="13" xfId="9" applyFont="1" applyFill="1" applyBorder="1" applyAlignment="1">
      <alignment horizontal="center" vertical="center" wrapText="1"/>
    </xf>
    <xf numFmtId="0" fontId="34" fillId="48" borderId="13" xfId="9" applyFont="1" applyFill="1" applyBorder="1" applyAlignment="1">
      <alignment horizontal="center" vertical="center" wrapText="1"/>
    </xf>
    <xf numFmtId="1" fontId="35" fillId="48" borderId="13" xfId="9" applyNumberFormat="1" applyFont="1" applyFill="1" applyBorder="1" applyAlignment="1">
      <alignment horizontal="center" vertical="center" wrapText="1"/>
    </xf>
    <xf numFmtId="0" fontId="35" fillId="48" borderId="13" xfId="9" applyFont="1" applyFill="1" applyBorder="1" applyAlignment="1">
      <alignment horizontal="center" vertical="center" wrapText="1"/>
    </xf>
    <xf numFmtId="0" fontId="35" fillId="48" borderId="17" xfId="9" applyFont="1" applyFill="1" applyBorder="1" applyAlignment="1">
      <alignment horizontal="center" vertical="center" wrapText="1"/>
    </xf>
    <xf numFmtId="0" fontId="37" fillId="0" borderId="13" xfId="9" applyFont="1" applyBorder="1" applyAlignment="1">
      <alignment horizontal="center" vertical="top" wrapText="1"/>
    </xf>
    <xf numFmtId="0" fontId="37" fillId="0" borderId="1" xfId="9" applyFont="1" applyBorder="1" applyAlignment="1">
      <alignment horizontal="center" vertical="top" wrapText="1"/>
    </xf>
    <xf numFmtId="0" fontId="37" fillId="0" borderId="14" xfId="9" applyFont="1" applyBorder="1" applyAlignment="1">
      <alignment horizontal="center" vertical="top" wrapText="1"/>
    </xf>
    <xf numFmtId="0" fontId="37" fillId="0" borderId="13" xfId="9" applyFont="1" applyBorder="1" applyAlignment="1">
      <alignment horizontal="center" vertical="center" wrapText="1"/>
    </xf>
    <xf numFmtId="0" fontId="38" fillId="0" borderId="15" xfId="9" applyFont="1" applyBorder="1" applyAlignment="1">
      <alignment horizontal="center" vertical="top"/>
    </xf>
    <xf numFmtId="1" fontId="38" fillId="0" borderId="13" xfId="9" applyNumberFormat="1" applyFont="1" applyBorder="1" applyAlignment="1">
      <alignment horizontal="center" vertical="center"/>
    </xf>
    <xf numFmtId="0" fontId="38" fillId="0" borderId="13" xfId="9" applyFont="1" applyBorder="1" applyAlignment="1">
      <alignment horizontal="center" vertical="center"/>
    </xf>
    <xf numFmtId="0" fontId="38" fillId="0" borderId="13" xfId="9" applyFont="1" applyBorder="1" applyAlignment="1">
      <alignment horizontal="center" vertical="top"/>
    </xf>
    <xf numFmtId="0" fontId="40" fillId="0" borderId="0" xfId="9" applyFont="1" applyAlignment="1">
      <alignment horizontal="center"/>
    </xf>
    <xf numFmtId="18" fontId="0" fillId="0" borderId="0" xfId="0" applyNumberFormat="1"/>
    <xf numFmtId="0" fontId="7" fillId="11" borderId="14" xfId="0" applyFont="1" applyFill="1" applyBorder="1"/>
    <xf numFmtId="0" fontId="7" fillId="11" borderId="16" xfId="0" applyFont="1" applyFill="1" applyBorder="1"/>
    <xf numFmtId="0" fontId="42" fillId="0" borderId="0" xfId="0" applyFont="1"/>
    <xf numFmtId="0" fontId="0" fillId="0" borderId="1" xfId="0" applyBorder="1" applyAlignment="1">
      <alignment horizontal="left"/>
    </xf>
    <xf numFmtId="166" fontId="0" fillId="0" borderId="19" xfId="2" applyFont="1" applyBorder="1" applyAlignment="1" applyProtection="1">
      <alignment horizontal="left"/>
    </xf>
    <xf numFmtId="0" fontId="0" fillId="0" borderId="2" xfId="0" applyBorder="1" applyAlignment="1">
      <alignment horizontal="left"/>
    </xf>
    <xf numFmtId="166" fontId="0" fillId="0" borderId="20" xfId="2" applyFont="1" applyBorder="1" applyAlignment="1" applyProtection="1">
      <alignment horizontal="left"/>
    </xf>
    <xf numFmtId="0" fontId="0" fillId="0" borderId="3" xfId="0" applyBorder="1" applyAlignment="1">
      <alignment horizontal="left"/>
    </xf>
    <xf numFmtId="166" fontId="0" fillId="0" borderId="21" xfId="2" applyFont="1" applyBorder="1" applyAlignment="1" applyProtection="1">
      <alignment horizontal="left"/>
    </xf>
    <xf numFmtId="0" fontId="41" fillId="26" borderId="23" xfId="9" applyFont="1" applyFill="1" applyBorder="1" applyAlignment="1">
      <alignment horizontal="center" vertical="center" wrapText="1"/>
    </xf>
    <xf numFmtId="0" fontId="71" fillId="48" borderId="24" xfId="0" applyFont="1" applyFill="1" applyBorder="1"/>
    <xf numFmtId="0" fontId="8" fillId="48" borderId="25" xfId="0" applyFont="1" applyFill="1" applyBorder="1" applyAlignment="1">
      <alignment horizontal="center"/>
    </xf>
    <xf numFmtId="179" fontId="72" fillId="48" borderId="25" xfId="1" applyNumberFormat="1" applyFont="1" applyFill="1" applyBorder="1" applyProtection="1"/>
    <xf numFmtId="0" fontId="33" fillId="48" borderId="13" xfId="0" applyFont="1" applyFill="1" applyBorder="1" applyAlignment="1">
      <alignment horizontal="center" vertical="center" wrapText="1"/>
    </xf>
    <xf numFmtId="0" fontId="33" fillId="48" borderId="13" xfId="0" applyFont="1" applyFill="1" applyBorder="1" applyAlignment="1">
      <alignment horizontal="center" vertical="center"/>
    </xf>
    <xf numFmtId="0" fontId="33" fillId="48" borderId="13" xfId="0" applyFont="1" applyFill="1" applyBorder="1" applyAlignment="1">
      <alignment horizontal="left" vertical="center" wrapText="1"/>
    </xf>
    <xf numFmtId="0" fontId="25" fillId="0" borderId="13" xfId="12" applyBorder="1" applyAlignment="1">
      <alignment horizontal="left" vertical="top"/>
    </xf>
    <xf numFmtId="2" fontId="25" fillId="25" borderId="13" xfId="12" applyNumberFormat="1" applyFill="1" applyBorder="1" applyAlignment="1">
      <alignment horizontal="center" vertical="top"/>
    </xf>
    <xf numFmtId="0" fontId="87" fillId="0" borderId="0" xfId="0" applyFont="1"/>
    <xf numFmtId="169" fontId="0" fillId="0" borderId="0" xfId="0" applyNumberFormat="1"/>
    <xf numFmtId="183" fontId="88" fillId="7" borderId="0" xfId="0" applyNumberFormat="1" applyFont="1" applyFill="1" applyAlignment="1" applyProtection="1">
      <alignment horizontal="right"/>
      <protection hidden="1"/>
    </xf>
    <xf numFmtId="4" fontId="88" fillId="7" borderId="0" xfId="0" applyNumberFormat="1" applyFont="1" applyFill="1" applyProtection="1">
      <protection hidden="1"/>
    </xf>
    <xf numFmtId="0" fontId="88" fillId="7" borderId="0" xfId="0" applyFont="1" applyFill="1" applyProtection="1">
      <protection hidden="1"/>
    </xf>
    <xf numFmtId="188" fontId="89" fillId="7" borderId="0" xfId="0" applyNumberFormat="1" applyFont="1" applyFill="1" applyAlignment="1" applyProtection="1">
      <alignment horizontal="right"/>
      <protection locked="0"/>
    </xf>
    <xf numFmtId="183" fontId="89" fillId="7" borderId="0" xfId="0" applyNumberFormat="1" applyFont="1" applyFill="1" applyAlignment="1" applyProtection="1">
      <alignment horizontal="right"/>
      <protection locked="0"/>
    </xf>
    <xf numFmtId="183" fontId="88" fillId="7" borderId="0" xfId="0" applyNumberFormat="1" applyFont="1" applyFill="1" applyAlignment="1" applyProtection="1">
      <alignment horizontal="right"/>
      <protection locked="0"/>
    </xf>
    <xf numFmtId="4" fontId="89" fillId="7" borderId="0" xfId="0" applyNumberFormat="1" applyFont="1" applyFill="1" applyProtection="1">
      <protection locked="0"/>
    </xf>
    <xf numFmtId="4" fontId="88" fillId="7" borderId="0" xfId="0" applyNumberFormat="1" applyFont="1" applyFill="1" applyProtection="1">
      <protection locked="0"/>
    </xf>
    <xf numFmtId="0" fontId="89" fillId="7" borderId="0" xfId="0" applyFont="1" applyFill="1" applyProtection="1">
      <protection locked="0"/>
    </xf>
    <xf numFmtId="0" fontId="88" fillId="7" borderId="0" xfId="0" applyFont="1" applyFill="1" applyProtection="1">
      <protection locked="0"/>
    </xf>
    <xf numFmtId="189" fontId="0" fillId="0" borderId="0" xfId="1" applyNumberFormat="1" applyFont="1" applyProtection="1"/>
    <xf numFmtId="167" fontId="0" fillId="0" borderId="0" xfId="1" applyFont="1" applyProtection="1"/>
    <xf numFmtId="4" fontId="0" fillId="0" borderId="0" xfId="1" applyNumberFormat="1" applyFont="1" applyAlignment="1" applyProtection="1">
      <alignment horizontal="right"/>
    </xf>
    <xf numFmtId="167" fontId="0" fillId="0" borderId="0" xfId="1" applyFont="1" applyAlignment="1" applyProtection="1">
      <alignment horizontal="right"/>
    </xf>
    <xf numFmtId="9" fontId="0" fillId="0" borderId="0" xfId="3" applyFont="1" applyAlignment="1" applyProtection="1">
      <alignment horizontal="right"/>
    </xf>
    <xf numFmtId="189" fontId="0" fillId="0" borderId="0" xfId="1" applyNumberFormat="1" applyFont="1" applyBorder="1" applyProtection="1"/>
    <xf numFmtId="167" fontId="0" fillId="0" borderId="0" xfId="1" applyFont="1" applyBorder="1" applyProtection="1"/>
    <xf numFmtId="189" fontId="0" fillId="0" borderId="0" xfId="1" applyNumberFormat="1" applyFont="1" applyAlignment="1" applyProtection="1">
      <alignment horizontal="right"/>
    </xf>
    <xf numFmtId="0" fontId="0" fillId="27" borderId="13" xfId="0" applyFill="1" applyBorder="1" applyAlignment="1">
      <alignment horizontal="left" vertical="top"/>
    </xf>
    <xf numFmtId="0" fontId="44" fillId="27" borderId="13" xfId="0" applyFont="1" applyFill="1" applyBorder="1" applyAlignment="1">
      <alignment horizontal="left" vertical="top"/>
    </xf>
    <xf numFmtId="0" fontId="0" fillId="27" borderId="13" xfId="0" applyFill="1" applyBorder="1" applyAlignment="1">
      <alignment horizontal="left" vertical="top" wrapText="1"/>
    </xf>
    <xf numFmtId="0" fontId="44" fillId="27" borderId="13" xfId="0" applyFont="1" applyFill="1" applyBorder="1" applyAlignment="1">
      <alignment horizontal="left" vertical="top" wrapText="1"/>
    </xf>
    <xf numFmtId="173" fontId="6" fillId="27" borderId="13" xfId="0" applyNumberFormat="1" applyFont="1" applyFill="1" applyBorder="1" applyAlignment="1">
      <alignment horizontal="left" vertical="top"/>
    </xf>
    <xf numFmtId="0" fontId="6" fillId="27" borderId="13" xfId="0" applyFont="1" applyFill="1" applyBorder="1" applyAlignment="1">
      <alignment horizontal="left" vertical="top"/>
    </xf>
    <xf numFmtId="0" fontId="45" fillId="28" borderId="101" xfId="0" applyFont="1" applyFill="1" applyBorder="1" applyAlignment="1">
      <alignment horizontal="left" vertical="center"/>
    </xf>
    <xf numFmtId="0" fontId="46" fillId="0" borderId="101" xfId="0" applyFont="1" applyBorder="1" applyAlignment="1">
      <alignment horizontal="left" vertical="center" wrapText="1"/>
    </xf>
    <xf numFmtId="167" fontId="46" fillId="0" borderId="101" xfId="10" applyFont="1" applyBorder="1" applyAlignment="1" applyProtection="1">
      <alignment horizontal="left" vertical="center" wrapText="1"/>
    </xf>
    <xf numFmtId="0" fontId="0" fillId="0" borderId="101" xfId="0" applyBorder="1" applyAlignment="1">
      <alignment horizontal="center" vertical="center"/>
    </xf>
    <xf numFmtId="0" fontId="47" fillId="18" borderId="101" xfId="0" applyFont="1" applyFill="1" applyBorder="1" applyAlignment="1">
      <alignment horizontal="left" vertical="center"/>
    </xf>
    <xf numFmtId="14" fontId="46" fillId="0" borderId="101" xfId="0" applyNumberFormat="1" applyFont="1" applyBorder="1" applyAlignment="1">
      <alignment horizontal="left" vertical="center" wrapText="1"/>
    </xf>
    <xf numFmtId="0" fontId="16" fillId="9" borderId="101" xfId="0" applyFont="1" applyFill="1" applyBorder="1" applyAlignment="1">
      <alignment horizontal="left" vertical="center"/>
    </xf>
    <xf numFmtId="167" fontId="46" fillId="0" borderId="101" xfId="10" applyFont="1" applyFill="1" applyBorder="1" applyAlignment="1" applyProtection="1">
      <alignment horizontal="left" vertical="center" wrapText="1"/>
    </xf>
    <xf numFmtId="0" fontId="22" fillId="10" borderId="101" xfId="0" applyFont="1" applyFill="1" applyBorder="1"/>
    <xf numFmtId="0" fontId="47" fillId="23" borderId="101" xfId="0" applyFont="1" applyFill="1" applyBorder="1" applyAlignment="1">
      <alignment horizontal="left" vertical="center"/>
    </xf>
    <xf numFmtId="167" fontId="46" fillId="11" borderId="101" xfId="10" applyFont="1" applyFill="1" applyBorder="1" applyAlignment="1" applyProtection="1">
      <alignment horizontal="left" vertical="center" wrapText="1"/>
    </xf>
    <xf numFmtId="22" fontId="46" fillId="0" borderId="101" xfId="0" applyNumberFormat="1" applyFont="1" applyBorder="1" applyAlignment="1">
      <alignment horizontal="left" vertical="center" wrapText="1"/>
    </xf>
    <xf numFmtId="0" fontId="45" fillId="20" borderId="101" xfId="0" applyFont="1" applyFill="1" applyBorder="1" applyAlignment="1">
      <alignment horizontal="left" vertical="center"/>
    </xf>
    <xf numFmtId="0" fontId="48" fillId="21" borderId="101" xfId="0" applyFont="1" applyFill="1" applyBorder="1" applyAlignment="1">
      <alignment horizontal="left" vertical="center"/>
    </xf>
    <xf numFmtId="0" fontId="47" fillId="11" borderId="101" xfId="0" applyFont="1" applyFill="1" applyBorder="1" applyAlignment="1">
      <alignment horizontal="left" vertical="center"/>
    </xf>
    <xf numFmtId="0" fontId="49" fillId="29" borderId="101" xfId="0" applyFont="1" applyFill="1" applyBorder="1" applyAlignment="1">
      <alignment horizontal="left" vertical="center"/>
    </xf>
    <xf numFmtId="0" fontId="50" fillId="8" borderId="101" xfId="0" applyFont="1" applyFill="1" applyBorder="1" applyAlignment="1">
      <alignment horizontal="left" vertical="center"/>
    </xf>
    <xf numFmtId="0" fontId="50" fillId="8" borderId="101" xfId="0" applyFont="1" applyFill="1" applyBorder="1" applyAlignment="1">
      <alignment horizontal="left" vertical="center" wrapText="1"/>
    </xf>
    <xf numFmtId="0" fontId="47" fillId="9" borderId="101" xfId="0" applyFont="1" applyFill="1" applyBorder="1" applyAlignment="1">
      <alignment horizontal="left" vertical="center" wrapText="1"/>
    </xf>
    <xf numFmtId="0" fontId="16" fillId="30" borderId="101" xfId="0" applyFont="1" applyFill="1" applyBorder="1" applyAlignment="1">
      <alignment horizontal="left" vertical="center"/>
    </xf>
    <xf numFmtId="167" fontId="46" fillId="0" borderId="101" xfId="10" applyFont="1" applyBorder="1" applyAlignment="1" applyProtection="1">
      <alignment horizontal="right" vertical="center" wrapText="1"/>
    </xf>
    <xf numFmtId="0" fontId="16" fillId="17" borderId="101" xfId="0" applyFont="1" applyFill="1" applyBorder="1" applyAlignment="1">
      <alignment horizontal="left" vertical="center"/>
    </xf>
    <xf numFmtId="0" fontId="44" fillId="0" borderId="101" xfId="0" applyFont="1" applyBorder="1" applyAlignment="1">
      <alignment horizontal="left" vertical="center"/>
    </xf>
    <xf numFmtId="0" fontId="16" fillId="31" borderId="101" xfId="0" applyFont="1" applyFill="1" applyBorder="1" applyAlignment="1">
      <alignment horizontal="left" vertical="center" wrapText="1"/>
    </xf>
    <xf numFmtId="167" fontId="0" fillId="0" borderId="101" xfId="10" applyFont="1" applyBorder="1" applyAlignment="1" applyProtection="1">
      <alignment horizontal="left" vertical="center"/>
    </xf>
    <xf numFmtId="22" fontId="0" fillId="0" borderId="101" xfId="0" applyNumberFormat="1" applyBorder="1" applyAlignment="1">
      <alignment horizontal="left" vertical="center"/>
    </xf>
    <xf numFmtId="0" fontId="51" fillId="32" borderId="101" xfId="0" applyFont="1" applyFill="1" applyBorder="1" applyAlignment="1">
      <alignment horizontal="left" vertical="center" wrapText="1"/>
    </xf>
    <xf numFmtId="0" fontId="48" fillId="21" borderId="101" xfId="0" applyFont="1" applyFill="1" applyBorder="1" applyAlignment="1">
      <alignment horizontal="left" vertical="center" wrapText="1"/>
    </xf>
    <xf numFmtId="0" fontId="45" fillId="10" borderId="101" xfId="0" applyFont="1" applyFill="1" applyBorder="1" applyAlignment="1">
      <alignment horizontal="left" vertical="center" wrapText="1"/>
    </xf>
    <xf numFmtId="0" fontId="45" fillId="14" borderId="101" xfId="0" applyFont="1" applyFill="1" applyBorder="1" applyAlignment="1">
      <alignment horizontal="left" vertical="center" wrapText="1"/>
    </xf>
    <xf numFmtId="0" fontId="47" fillId="16" borderId="101" xfId="0" applyFont="1" applyFill="1" applyBorder="1" applyAlignment="1">
      <alignment horizontal="left" vertical="center" wrapText="1"/>
    </xf>
    <xf numFmtId="0" fontId="45" fillId="19" borderId="101" xfId="0" applyFont="1" applyFill="1" applyBorder="1" applyAlignment="1">
      <alignment horizontal="left" vertical="center" wrapText="1"/>
    </xf>
    <xf numFmtId="0" fontId="52" fillId="33" borderId="101" xfId="0" applyFont="1" applyFill="1" applyBorder="1" applyAlignment="1">
      <alignment horizontal="left" vertical="center"/>
    </xf>
    <xf numFmtId="0" fontId="47" fillId="9" borderId="101" xfId="0" applyFont="1" applyFill="1" applyBorder="1" applyAlignment="1">
      <alignment horizontal="left" vertical="center"/>
    </xf>
    <xf numFmtId="0" fontId="45" fillId="10" borderId="101" xfId="0" applyFont="1" applyFill="1" applyBorder="1" applyAlignment="1">
      <alignment horizontal="left" vertical="center"/>
    </xf>
    <xf numFmtId="0" fontId="47" fillId="16" borderId="101" xfId="0" applyFont="1" applyFill="1" applyBorder="1" applyAlignment="1">
      <alignment horizontal="left" vertical="center"/>
    </xf>
    <xf numFmtId="0" fontId="46" fillId="34" borderId="101" xfId="0" applyFont="1" applyFill="1" applyBorder="1" applyAlignment="1">
      <alignment horizontal="left" vertical="center" wrapText="1"/>
    </xf>
    <xf numFmtId="0" fontId="21" fillId="12" borderId="101" xfId="0" applyFont="1" applyFill="1" applyBorder="1"/>
    <xf numFmtId="0" fontId="53" fillId="35" borderId="101" xfId="0" applyFont="1" applyFill="1" applyBorder="1" applyAlignment="1">
      <alignment horizontal="left" vertical="center"/>
    </xf>
    <xf numFmtId="0" fontId="47" fillId="13" borderId="101" xfId="0" applyFont="1" applyFill="1" applyBorder="1" applyAlignment="1">
      <alignment horizontal="left" vertical="center"/>
    </xf>
    <xf numFmtId="0" fontId="45" fillId="14" borderId="101" xfId="0" applyFont="1" applyFill="1" applyBorder="1" applyAlignment="1">
      <alignment horizontal="left" vertical="center"/>
    </xf>
    <xf numFmtId="0" fontId="23" fillId="10" borderId="101" xfId="0" applyFont="1" applyFill="1" applyBorder="1"/>
    <xf numFmtId="0" fontId="44" fillId="36" borderId="101" xfId="0" applyFont="1" applyFill="1" applyBorder="1" applyAlignment="1">
      <alignment horizontal="left" vertical="center"/>
    </xf>
    <xf numFmtId="0" fontId="53" fillId="37" borderId="101" xfId="0" applyFont="1" applyFill="1" applyBorder="1" applyAlignment="1">
      <alignment horizontal="left" vertical="center" wrapText="1"/>
    </xf>
    <xf numFmtId="0" fontId="21" fillId="22" borderId="101" xfId="0" applyFont="1" applyFill="1" applyBorder="1" applyAlignment="1">
      <alignment vertical="center"/>
    </xf>
    <xf numFmtId="0" fontId="47" fillId="13" borderId="101" xfId="0" applyFont="1" applyFill="1" applyBorder="1" applyAlignment="1">
      <alignment horizontal="left" vertical="center" wrapText="1"/>
    </xf>
    <xf numFmtId="0" fontId="53" fillId="8" borderId="101" xfId="0" applyFont="1" applyFill="1" applyBorder="1" applyAlignment="1">
      <alignment horizontal="left" vertical="center" wrapText="1"/>
    </xf>
    <xf numFmtId="0" fontId="47" fillId="46" borderId="101" xfId="0" applyFont="1" applyFill="1" applyBorder="1" applyAlignment="1">
      <alignment horizontal="left" vertical="center" wrapText="1"/>
    </xf>
    <xf numFmtId="167" fontId="46" fillId="0" borderId="13" xfId="10" applyFont="1" applyBorder="1" applyAlignment="1" applyProtection="1">
      <alignment horizontal="left" vertical="center" wrapText="1"/>
    </xf>
    <xf numFmtId="167" fontId="46" fillId="0" borderId="13" xfId="1" applyFont="1" applyFill="1" applyBorder="1" applyAlignment="1" applyProtection="1">
      <alignment horizontal="right" vertical="center" wrapText="1"/>
    </xf>
    <xf numFmtId="167" fontId="0" fillId="0" borderId="13" xfId="1" applyFont="1" applyFill="1" applyBorder="1" applyAlignment="1" applyProtection="1">
      <alignment horizontal="left" vertical="center"/>
    </xf>
    <xf numFmtId="167" fontId="46" fillId="0" borderId="13" xfId="1" applyFont="1" applyFill="1" applyBorder="1" applyAlignment="1" applyProtection="1">
      <alignment horizontal="left" vertical="center" wrapText="1"/>
    </xf>
    <xf numFmtId="0" fontId="52" fillId="0" borderId="13" xfId="0" applyFont="1" applyBorder="1" applyAlignment="1">
      <alignment horizontal="left" vertical="center"/>
    </xf>
    <xf numFmtId="0" fontId="47" fillId="0" borderId="13" xfId="0" applyFont="1" applyBorder="1" applyAlignment="1">
      <alignment horizontal="left" vertical="center"/>
    </xf>
    <xf numFmtId="0" fontId="16" fillId="0" borderId="13" xfId="0" applyFont="1" applyBorder="1" applyAlignment="1">
      <alignment horizontal="left" vertical="center"/>
    </xf>
    <xf numFmtId="0" fontId="22" fillId="0" borderId="13" xfId="0" applyFont="1" applyBorder="1"/>
    <xf numFmtId="0" fontId="45" fillId="0" borderId="13" xfId="0" applyFont="1" applyBorder="1" applyAlignment="1">
      <alignment horizontal="left" vertical="center"/>
    </xf>
    <xf numFmtId="0" fontId="21" fillId="0" borderId="13" xfId="0" applyFont="1" applyBorder="1"/>
    <xf numFmtId="0" fontId="53" fillId="0" borderId="13" xfId="0" applyFont="1" applyBorder="1" applyAlignment="1">
      <alignment horizontal="left" vertical="center"/>
    </xf>
    <xf numFmtId="0" fontId="21" fillId="0" borderId="13" xfId="0" applyFont="1" applyBorder="1" applyAlignment="1">
      <alignment vertical="center"/>
    </xf>
    <xf numFmtId="167" fontId="46" fillId="0" borderId="13" xfId="1" applyFont="1" applyBorder="1" applyAlignment="1" applyProtection="1">
      <alignment horizontal="right" vertical="center" wrapText="1"/>
    </xf>
    <xf numFmtId="167" fontId="46" fillId="0" borderId="13" xfId="1" applyFont="1" applyBorder="1" applyAlignment="1" applyProtection="1">
      <alignment horizontal="left" vertical="center" wrapText="1"/>
    </xf>
    <xf numFmtId="0" fontId="21" fillId="51" borderId="7" xfId="0" applyFont="1" applyFill="1" applyBorder="1"/>
    <xf numFmtId="0" fontId="22" fillId="14" borderId="4" xfId="0" applyFont="1" applyFill="1" applyBorder="1"/>
    <xf numFmtId="0" fontId="21" fillId="13" borderId="6" xfId="0" applyFont="1" applyFill="1" applyBorder="1"/>
    <xf numFmtId="0" fontId="119" fillId="60" borderId="7" xfId="0" applyFont="1" applyFill="1" applyBorder="1"/>
    <xf numFmtId="0" fontId="21" fillId="15" borderId="4" xfId="0" applyFont="1" applyFill="1" applyBorder="1"/>
    <xf numFmtId="0" fontId="21" fillId="50" borderId="5" xfId="0" applyFont="1" applyFill="1" applyBorder="1"/>
    <xf numFmtId="0" fontId="21" fillId="17" borderId="10" xfId="0" applyFont="1" applyFill="1" applyBorder="1"/>
    <xf numFmtId="0" fontId="119" fillId="60" borderId="4" xfId="0" applyFont="1" applyFill="1" applyBorder="1"/>
    <xf numFmtId="0" fontId="21" fillId="22" borderId="5" xfId="0" applyFont="1" applyFill="1" applyBorder="1"/>
    <xf numFmtId="0" fontId="22" fillId="14" borderId="10" xfId="0" applyFont="1" applyFill="1" applyBorder="1"/>
    <xf numFmtId="0" fontId="21" fillId="13" borderId="5" xfId="0" applyFont="1" applyFill="1" applyBorder="1"/>
    <xf numFmtId="0" fontId="21" fillId="17" borderId="9" xfId="0" applyFont="1" applyFill="1" applyBorder="1"/>
    <xf numFmtId="0" fontId="21" fillId="50" borderId="10" xfId="0" applyFont="1" applyFill="1" applyBorder="1"/>
    <xf numFmtId="181" fontId="0" fillId="0" borderId="0" xfId="0" applyNumberFormat="1" applyAlignment="1">
      <alignment horizontal="right"/>
    </xf>
    <xf numFmtId="171" fontId="0" fillId="0" borderId="0" xfId="0" applyNumberFormat="1"/>
    <xf numFmtId="0" fontId="6" fillId="0" borderId="0" xfId="0" applyFont="1" applyAlignment="1">
      <alignment horizontal="right"/>
    </xf>
    <xf numFmtId="4" fontId="6" fillId="0" borderId="0" xfId="0" applyNumberFormat="1" applyFont="1" applyAlignment="1">
      <alignment horizontal="right"/>
    </xf>
    <xf numFmtId="20" fontId="0" fillId="0" borderId="98" xfId="0" applyNumberFormat="1" applyBorder="1"/>
    <xf numFmtId="0" fontId="22" fillId="14" borderId="9" xfId="0" applyFont="1" applyFill="1" applyBorder="1"/>
    <xf numFmtId="0" fontId="0" fillId="0" borderId="5" xfId="0" applyBorder="1"/>
    <xf numFmtId="0" fontId="21" fillId="50" borderId="7" xfId="0" applyFont="1" applyFill="1" applyBorder="1"/>
    <xf numFmtId="0" fontId="21" fillId="50" borderId="9" xfId="0" applyFont="1" applyFill="1" applyBorder="1"/>
    <xf numFmtId="0" fontId="21" fillId="9" borderId="0" xfId="0" applyFont="1" applyFill="1"/>
    <xf numFmtId="0" fontId="21" fillId="9" borderId="9" xfId="0" applyFont="1" applyFill="1" applyBorder="1"/>
    <xf numFmtId="0" fontId="119" fillId="60" borderId="5" xfId="0" applyFont="1" applyFill="1" applyBorder="1"/>
    <xf numFmtId="0" fontId="121" fillId="39" borderId="0" xfId="0" applyFont="1" applyFill="1" applyAlignment="1">
      <alignment horizontal="left"/>
    </xf>
    <xf numFmtId="0" fontId="67" fillId="40" borderId="0" xfId="0" applyFont="1" applyFill="1" applyAlignment="1" applyProtection="1">
      <alignment vertical="center"/>
      <protection locked="0"/>
    </xf>
    <xf numFmtId="167" fontId="0" fillId="0" borderId="55" xfId="11" applyFont="1" applyFill="1" applyBorder="1" applyAlignment="1" applyProtection="1">
      <alignment horizontal="right" vertical="center"/>
      <protection locked="0" hidden="1"/>
    </xf>
    <xf numFmtId="0" fontId="67" fillId="0" borderId="55" xfId="0" applyFont="1" applyBorder="1" applyAlignment="1" applyProtection="1">
      <alignment horizontal="center" vertical="center" wrapText="1"/>
      <protection locked="0"/>
    </xf>
    <xf numFmtId="0" fontId="122" fillId="44" borderId="55" xfId="0" applyFont="1" applyFill="1" applyBorder="1" applyAlignment="1" applyProtection="1">
      <alignment horizontal="center" vertical="center" wrapText="1"/>
      <protection locked="0"/>
    </xf>
    <xf numFmtId="0" fontId="67" fillId="40" borderId="55" xfId="0" applyFont="1" applyFill="1" applyBorder="1" applyAlignment="1" applyProtection="1">
      <alignment horizontal="center" vertical="center" wrapText="1"/>
      <protection locked="0"/>
    </xf>
    <xf numFmtId="0" fontId="0" fillId="40" borderId="55" xfId="0" applyFill="1" applyBorder="1" applyAlignment="1" applyProtection="1">
      <alignment horizontal="center" vertical="center"/>
      <protection locked="0"/>
    </xf>
    <xf numFmtId="0" fontId="67" fillId="40" borderId="0" xfId="0" applyFont="1" applyFill="1" applyAlignment="1" applyProtection="1">
      <alignment vertical="center" wrapText="1"/>
      <protection locked="0"/>
    </xf>
    <xf numFmtId="0" fontId="21" fillId="59" borderId="4" xfId="0" applyFont="1" applyFill="1" applyBorder="1"/>
    <xf numFmtId="0" fontId="67" fillId="40" borderId="0" xfId="0" applyFont="1" applyFill="1" applyAlignment="1">
      <alignment vertical="center" wrapText="1"/>
    </xf>
    <xf numFmtId="0" fontId="67" fillId="63" borderId="0" xfId="0" applyFont="1" applyFill="1" applyAlignment="1" applyProtection="1">
      <alignment horizontal="center" vertical="center" wrapText="1"/>
      <protection locked="0"/>
    </xf>
    <xf numFmtId="0" fontId="67" fillId="63" borderId="0" xfId="0" applyFont="1" applyFill="1" applyAlignment="1" applyProtection="1">
      <alignment vertical="center"/>
      <protection locked="0"/>
    </xf>
    <xf numFmtId="0" fontId="67" fillId="63" borderId="0" xfId="0" applyFont="1" applyFill="1" applyAlignment="1" applyProtection="1">
      <alignment vertical="center" wrapText="1"/>
      <protection locked="0"/>
    </xf>
    <xf numFmtId="0" fontId="67" fillId="64" borderId="0" xfId="0" applyFont="1" applyFill="1" applyAlignment="1" applyProtection="1">
      <alignment horizontal="center" vertical="center" wrapText="1"/>
      <protection locked="0"/>
    </xf>
    <xf numFmtId="0" fontId="67" fillId="64" borderId="0" xfId="0" applyFont="1" applyFill="1" applyAlignment="1" applyProtection="1">
      <alignment horizontal="center" vertical="center"/>
      <protection locked="0"/>
    </xf>
    <xf numFmtId="175" fontId="8" fillId="42" borderId="40" xfId="0" applyNumberFormat="1" applyFont="1" applyFill="1" applyBorder="1" applyAlignment="1" applyProtection="1">
      <alignment horizontal="center" vertical="center"/>
      <protection hidden="1"/>
    </xf>
    <xf numFmtId="175" fontId="19" fillId="43" borderId="41" xfId="0" applyNumberFormat="1" applyFont="1" applyFill="1" applyBorder="1" applyAlignment="1" applyProtection="1">
      <alignment horizontal="center" vertical="center"/>
      <protection hidden="1"/>
    </xf>
    <xf numFmtId="0" fontId="8" fillId="41" borderId="32" xfId="0" applyFont="1" applyFill="1" applyBorder="1" applyAlignment="1">
      <alignment horizontal="center" vertical="center"/>
    </xf>
    <xf numFmtId="175" fontId="8" fillId="42" borderId="40" xfId="0" applyNumberFormat="1" applyFont="1" applyFill="1" applyBorder="1" applyAlignment="1">
      <alignment horizontal="center" vertical="center"/>
    </xf>
    <xf numFmtId="175" fontId="19" fillId="43" borderId="41" xfId="0" applyNumberFormat="1" applyFont="1" applyFill="1" applyBorder="1" applyAlignment="1">
      <alignment horizontal="center" vertical="center"/>
    </xf>
    <xf numFmtId="0" fontId="107" fillId="8" borderId="0" xfId="0" applyFont="1" applyFill="1" applyAlignment="1">
      <alignment horizontal="center" vertical="center" wrapText="1"/>
    </xf>
    <xf numFmtId="0" fontId="55" fillId="48" borderId="0" xfId="0" applyFont="1" applyFill="1" applyAlignment="1">
      <alignment horizontal="left" vertical="center" indent="20"/>
    </xf>
    <xf numFmtId="0" fontId="0" fillId="26" borderId="14" xfId="0" applyFill="1" applyBorder="1" applyProtection="1">
      <protection locked="0"/>
    </xf>
    <xf numFmtId="0" fontId="0" fillId="26" borderId="15" xfId="0" applyFill="1" applyBorder="1" applyProtection="1">
      <protection locked="0"/>
    </xf>
    <xf numFmtId="0" fontId="0" fillId="26" borderId="16" xfId="0" applyFill="1" applyBorder="1" applyProtection="1">
      <protection locked="0"/>
    </xf>
    <xf numFmtId="0" fontId="0" fillId="26" borderId="1" xfId="0" applyFill="1" applyBorder="1" applyAlignment="1" applyProtection="1">
      <alignment horizontal="left" vertical="top" wrapText="1"/>
      <protection locked="0"/>
    </xf>
    <xf numFmtId="0" fontId="0" fillId="26" borderId="22" xfId="0" applyFill="1" applyBorder="1" applyAlignment="1" applyProtection="1">
      <alignment horizontal="left" vertical="top" wrapText="1"/>
      <protection locked="0"/>
    </xf>
    <xf numFmtId="0" fontId="0" fillId="26" borderId="19" xfId="0" applyFill="1" applyBorder="1" applyAlignment="1" applyProtection="1">
      <alignment horizontal="left" vertical="top" wrapText="1"/>
      <protection locked="0"/>
    </xf>
    <xf numFmtId="0" fontId="0" fillId="26" borderId="2" xfId="0" applyFill="1" applyBorder="1" applyAlignment="1" applyProtection="1">
      <alignment horizontal="left" vertical="top" wrapText="1"/>
      <protection locked="0"/>
    </xf>
    <xf numFmtId="0" fontId="0" fillId="26" borderId="0" xfId="0" applyFill="1" applyAlignment="1" applyProtection="1">
      <alignment horizontal="left" vertical="top" wrapText="1"/>
      <protection locked="0"/>
    </xf>
    <xf numFmtId="0" fontId="0" fillId="26" borderId="20" xfId="0" applyFill="1" applyBorder="1" applyAlignment="1" applyProtection="1">
      <alignment horizontal="left" vertical="top" wrapText="1"/>
      <protection locked="0"/>
    </xf>
    <xf numFmtId="0" fontId="0" fillId="26" borderId="3" xfId="0" applyFill="1" applyBorder="1" applyAlignment="1" applyProtection="1">
      <alignment horizontal="left" vertical="top" wrapText="1"/>
      <protection locked="0"/>
    </xf>
    <xf numFmtId="0" fontId="0" fillId="26" borderId="12" xfId="0" applyFill="1" applyBorder="1" applyAlignment="1" applyProtection="1">
      <alignment horizontal="left" vertical="top" wrapText="1"/>
      <protection locked="0"/>
    </xf>
    <xf numFmtId="0" fontId="0" fillId="26" borderId="21" xfId="0" applyFill="1" applyBorder="1" applyAlignment="1" applyProtection="1">
      <alignment horizontal="left" vertical="top" wrapText="1"/>
      <protection locked="0"/>
    </xf>
    <xf numFmtId="0" fontId="8" fillId="37" borderId="14" xfId="0" applyFont="1" applyFill="1" applyBorder="1"/>
    <xf numFmtId="0" fontId="8" fillId="37" borderId="16" xfId="0" applyFont="1" applyFill="1" applyBorder="1"/>
    <xf numFmtId="0" fontId="0" fillId="0" borderId="14" xfId="0" applyBorder="1"/>
    <xf numFmtId="0" fontId="0" fillId="0" borderId="16" xfId="0" applyBorder="1"/>
    <xf numFmtId="0" fontId="0" fillId="0" borderId="15" xfId="0" applyBorder="1"/>
    <xf numFmtId="0" fontId="0" fillId="26" borderId="14" xfId="0" applyFill="1" applyBorder="1" applyAlignment="1" applyProtection="1">
      <alignment horizontal="center"/>
      <protection locked="0"/>
    </xf>
    <xf numFmtId="0" fontId="0" fillId="26" borderId="15" xfId="0" applyFill="1" applyBorder="1" applyAlignment="1" applyProtection="1">
      <alignment horizontal="center"/>
      <protection locked="0"/>
    </xf>
    <xf numFmtId="0" fontId="0" fillId="26" borderId="16" xfId="0" applyFill="1" applyBorder="1" applyAlignment="1" applyProtection="1">
      <alignment horizontal="center"/>
      <protection locked="0"/>
    </xf>
    <xf numFmtId="14" fontId="0" fillId="26" borderId="14" xfId="0" applyNumberFormat="1" applyFill="1" applyBorder="1" applyAlignment="1" applyProtection="1">
      <alignment horizontal="left"/>
      <protection locked="0"/>
    </xf>
    <xf numFmtId="0" fontId="0" fillId="26" borderId="16" xfId="0" applyFill="1" applyBorder="1" applyAlignment="1" applyProtection="1">
      <alignment horizontal="left"/>
      <protection locked="0"/>
    </xf>
    <xf numFmtId="0" fontId="7" fillId="0" borderId="8" xfId="0" applyFont="1" applyBorder="1" applyAlignment="1">
      <alignment horizontal="center"/>
    </xf>
    <xf numFmtId="45" fontId="0" fillId="26" borderId="14" xfId="0" applyNumberFormat="1" applyFill="1" applyBorder="1" applyAlignment="1" applyProtection="1">
      <alignment horizontal="center"/>
      <protection locked="0"/>
    </xf>
    <xf numFmtId="45" fontId="0" fillId="26" borderId="15" xfId="0" applyNumberFormat="1" applyFill="1" applyBorder="1" applyAlignment="1" applyProtection="1">
      <alignment horizontal="center"/>
      <protection locked="0"/>
    </xf>
    <xf numFmtId="45" fontId="0" fillId="26" borderId="16" xfId="0" applyNumberFormat="1" applyFill="1" applyBorder="1" applyAlignment="1" applyProtection="1">
      <alignment horizontal="center"/>
      <protection locked="0"/>
    </xf>
    <xf numFmtId="0" fontId="7" fillId="0" borderId="30" xfId="0" applyFont="1" applyBorder="1" applyAlignment="1">
      <alignment horizontal="center"/>
    </xf>
    <xf numFmtId="0" fontId="33" fillId="48" borderId="14" xfId="9" applyFont="1" applyFill="1" applyBorder="1" applyAlignment="1" applyProtection="1">
      <alignment horizontal="center" vertical="center"/>
      <protection hidden="1"/>
    </xf>
    <xf numFmtId="0" fontId="33" fillId="48" borderId="15" xfId="9" applyFont="1" applyFill="1" applyBorder="1" applyAlignment="1" applyProtection="1">
      <alignment horizontal="center" vertical="center"/>
      <protection hidden="1"/>
    </xf>
    <xf numFmtId="0" fontId="33" fillId="48" borderId="16" xfId="9" applyFont="1" applyFill="1" applyBorder="1" applyAlignment="1" applyProtection="1">
      <alignment horizontal="center" vertical="center"/>
      <protection hidden="1"/>
    </xf>
    <xf numFmtId="0" fontId="31" fillId="48" borderId="13" xfId="9" applyFont="1" applyFill="1" applyBorder="1" applyAlignment="1">
      <alignment horizontal="center" vertical="center" wrapText="1"/>
    </xf>
    <xf numFmtId="170" fontId="28" fillId="48" borderId="12" xfId="9" applyNumberFormat="1" applyFont="1" applyFill="1" applyBorder="1" applyAlignment="1" applyProtection="1">
      <alignment vertical="center"/>
      <protection hidden="1"/>
    </xf>
    <xf numFmtId="0" fontId="30" fillId="48" borderId="13" xfId="9" applyFont="1" applyFill="1" applyBorder="1" applyAlignment="1">
      <alignment horizontal="center" vertical="center" wrapText="1"/>
    </xf>
    <xf numFmtId="0" fontId="31" fillId="48" borderId="13" xfId="9" applyFont="1" applyFill="1" applyBorder="1" applyAlignment="1">
      <alignment horizontal="center" vertical="center"/>
    </xf>
    <xf numFmtId="0" fontId="32" fillId="48" borderId="14" xfId="9" applyFont="1" applyFill="1" applyBorder="1" applyAlignment="1" applyProtection="1">
      <alignment horizontal="center" vertical="center" wrapText="1"/>
      <protection hidden="1"/>
    </xf>
    <xf numFmtId="0" fontId="32" fillId="48" borderId="15" xfId="9" applyFont="1" applyFill="1" applyBorder="1" applyAlignment="1" applyProtection="1">
      <alignment horizontal="center" vertical="center" wrapText="1"/>
      <protection hidden="1"/>
    </xf>
    <xf numFmtId="0" fontId="70" fillId="48" borderId="24" xfId="0" applyFont="1" applyFill="1" applyBorder="1" applyAlignment="1">
      <alignment horizontal="center" vertical="center"/>
    </xf>
    <xf numFmtId="0" fontId="70" fillId="48" borderId="25" xfId="0" applyFont="1" applyFill="1" applyBorder="1" applyAlignment="1">
      <alignment horizontal="center" vertical="center"/>
    </xf>
    <xf numFmtId="0" fontId="70" fillId="48" borderId="26" xfId="0" applyFont="1" applyFill="1" applyBorder="1" applyAlignment="1">
      <alignment horizontal="center" vertical="center"/>
    </xf>
    <xf numFmtId="0" fontId="101" fillId="48" borderId="14" xfId="0" applyFont="1" applyFill="1" applyBorder="1" applyAlignment="1" applyProtection="1">
      <alignment horizontal="center"/>
      <protection hidden="1"/>
    </xf>
    <xf numFmtId="0" fontId="101" fillId="48" borderId="15" xfId="0" applyFont="1" applyFill="1" applyBorder="1" applyAlignment="1" applyProtection="1">
      <alignment horizontal="center"/>
      <protection hidden="1"/>
    </xf>
    <xf numFmtId="0" fontId="101" fillId="48" borderId="16" xfId="0" applyFont="1" applyFill="1" applyBorder="1" applyAlignment="1" applyProtection="1">
      <alignment horizontal="center"/>
      <protection hidden="1"/>
    </xf>
    <xf numFmtId="0" fontId="14" fillId="0" borderId="0" xfId="0" applyFont="1" applyAlignment="1" applyProtection="1">
      <alignment horizontal="center" vertical="center" wrapText="1"/>
      <protection hidden="1"/>
    </xf>
    <xf numFmtId="177" fontId="0" fillId="40" borderId="36" xfId="0" applyNumberFormat="1" applyFill="1" applyBorder="1" applyAlignment="1">
      <alignment horizontal="center" textRotation="90"/>
    </xf>
    <xf numFmtId="177" fontId="0" fillId="40" borderId="51" xfId="0" applyNumberFormat="1" applyFill="1" applyBorder="1" applyAlignment="1">
      <alignment horizontal="center" textRotation="90"/>
    </xf>
    <xf numFmtId="0" fontId="65" fillId="42" borderId="46" xfId="0" applyFont="1" applyFill="1" applyBorder="1" applyAlignment="1">
      <alignment horizontal="center"/>
    </xf>
    <xf numFmtId="0" fontId="66" fillId="43" borderId="41" xfId="0" applyFont="1" applyFill="1" applyBorder="1" applyAlignment="1">
      <alignment horizontal="center"/>
    </xf>
    <xf numFmtId="177" fontId="0" fillId="40" borderId="43" xfId="0" applyNumberFormat="1" applyFill="1" applyBorder="1" applyAlignment="1" applyProtection="1">
      <alignment horizontal="center" textRotation="90"/>
      <protection hidden="1"/>
    </xf>
    <xf numFmtId="177" fontId="0" fillId="40" borderId="36" xfId="0" applyNumberFormat="1" applyFill="1" applyBorder="1" applyAlignment="1" applyProtection="1">
      <alignment horizontal="center" textRotation="90"/>
      <protection hidden="1"/>
    </xf>
    <xf numFmtId="177" fontId="0" fillId="40" borderId="51" xfId="0" applyNumberFormat="1" applyFill="1" applyBorder="1" applyAlignment="1" applyProtection="1">
      <alignment horizontal="center" textRotation="90"/>
      <protection hidden="1"/>
    </xf>
    <xf numFmtId="177" fontId="0" fillId="40" borderId="45" xfId="0" applyNumberFormat="1" applyFill="1" applyBorder="1" applyAlignment="1" applyProtection="1">
      <alignment horizontal="center" textRotation="90"/>
      <protection hidden="1"/>
    </xf>
    <xf numFmtId="177" fontId="0" fillId="40" borderId="48" xfId="0" applyNumberFormat="1" applyFill="1" applyBorder="1" applyAlignment="1" applyProtection="1">
      <alignment horizontal="center" textRotation="90"/>
      <protection hidden="1"/>
    </xf>
    <xf numFmtId="177" fontId="0" fillId="40" borderId="54" xfId="0" applyNumberFormat="1" applyFill="1" applyBorder="1" applyAlignment="1" applyProtection="1">
      <alignment horizontal="center" textRotation="90"/>
      <protection hidden="1"/>
    </xf>
    <xf numFmtId="177" fontId="0" fillId="40" borderId="6" xfId="0" applyNumberFormat="1" applyFill="1" applyBorder="1" applyAlignment="1" applyProtection="1">
      <alignment horizontal="center" textRotation="90"/>
      <protection hidden="1"/>
    </xf>
    <xf numFmtId="177" fontId="0" fillId="40" borderId="7" xfId="0" applyNumberFormat="1" applyFill="1" applyBorder="1" applyAlignment="1" applyProtection="1">
      <alignment horizontal="center" textRotation="90"/>
      <protection hidden="1"/>
    </xf>
    <xf numFmtId="177" fontId="0" fillId="40" borderId="50" xfId="0" applyNumberFormat="1" applyFill="1" applyBorder="1" applyAlignment="1" applyProtection="1">
      <alignment horizontal="center" textRotation="90"/>
      <protection hidden="1"/>
    </xf>
    <xf numFmtId="177" fontId="0" fillId="40" borderId="44" xfId="0" applyNumberFormat="1" applyFill="1" applyBorder="1" applyAlignment="1" applyProtection="1">
      <alignment horizontal="center" textRotation="90"/>
      <protection hidden="1"/>
    </xf>
    <xf numFmtId="177" fontId="0" fillId="40" borderId="47" xfId="0" applyNumberFormat="1" applyFill="1" applyBorder="1" applyAlignment="1" applyProtection="1">
      <alignment horizontal="center" textRotation="90"/>
      <protection hidden="1"/>
    </xf>
    <xf numFmtId="177" fontId="0" fillId="40" borderId="52" xfId="0" applyNumberFormat="1" applyFill="1" applyBorder="1" applyAlignment="1" applyProtection="1">
      <alignment horizontal="center" textRotation="90"/>
      <protection hidden="1"/>
    </xf>
    <xf numFmtId="177" fontId="0" fillId="40" borderId="8" xfId="0" applyNumberFormat="1" applyFill="1" applyBorder="1" applyAlignment="1" applyProtection="1">
      <alignment horizontal="center" textRotation="90"/>
      <protection hidden="1"/>
    </xf>
    <xf numFmtId="177" fontId="0" fillId="40" borderId="0" xfId="0" applyNumberFormat="1" applyFill="1" applyAlignment="1" applyProtection="1">
      <alignment horizontal="center" textRotation="90"/>
      <protection hidden="1"/>
    </xf>
    <xf numFmtId="177" fontId="0" fillId="40" borderId="53" xfId="0" applyNumberFormat="1" applyFill="1" applyBorder="1" applyAlignment="1" applyProtection="1">
      <alignment horizontal="center" textRotation="90"/>
      <protection hidden="1"/>
    </xf>
    <xf numFmtId="0" fontId="5" fillId="41" borderId="34" xfId="0" applyFont="1" applyFill="1" applyBorder="1" applyAlignment="1">
      <alignment horizontal="center" vertical="center"/>
    </xf>
    <xf numFmtId="0" fontId="5" fillId="41" borderId="35" xfId="0" applyFont="1" applyFill="1" applyBorder="1" applyAlignment="1">
      <alignment horizontal="center" vertical="center"/>
    </xf>
    <xf numFmtId="175" fontId="8" fillId="42" borderId="40" xfId="0" applyNumberFormat="1" applyFont="1" applyFill="1" applyBorder="1" applyAlignment="1" applyProtection="1">
      <alignment horizontal="center" vertical="center"/>
      <protection hidden="1"/>
    </xf>
    <xf numFmtId="175" fontId="0" fillId="42" borderId="40" xfId="0" applyNumberFormat="1" applyFill="1" applyBorder="1" applyAlignment="1" applyProtection="1">
      <alignment horizontal="center" vertical="center"/>
      <protection hidden="1"/>
    </xf>
    <xf numFmtId="175" fontId="8" fillId="42" borderId="40" xfId="0" applyNumberFormat="1" applyFont="1" applyFill="1" applyBorder="1" applyAlignment="1">
      <alignment horizontal="center" vertical="center"/>
    </xf>
    <xf numFmtId="175" fontId="0" fillId="42" borderId="40" xfId="0" applyNumberFormat="1" applyFill="1" applyBorder="1" applyAlignment="1">
      <alignment horizontal="center" vertical="center"/>
    </xf>
    <xf numFmtId="175" fontId="19" fillId="43" borderId="41" xfId="0" applyNumberFormat="1" applyFont="1" applyFill="1" applyBorder="1" applyAlignment="1">
      <alignment horizontal="center" vertical="center"/>
    </xf>
    <xf numFmtId="176" fontId="8" fillId="41" borderId="0" xfId="0" applyNumberFormat="1" applyFont="1" applyFill="1" applyAlignment="1">
      <alignment horizontal="center" vertical="center" wrapText="1"/>
    </xf>
    <xf numFmtId="0" fontId="120" fillId="62" borderId="0" xfId="0" applyFont="1" applyFill="1" applyAlignment="1">
      <alignment horizontal="center" vertical="center"/>
    </xf>
    <xf numFmtId="0" fontId="64" fillId="34" borderId="36" xfId="0" applyFont="1" applyFill="1" applyBorder="1" applyAlignment="1">
      <alignment horizontal="center" vertical="center"/>
    </xf>
    <xf numFmtId="0" fontId="64" fillId="34" borderId="0" xfId="0" applyFont="1" applyFill="1" applyAlignment="1">
      <alignment horizontal="center" vertical="center"/>
    </xf>
    <xf numFmtId="14" fontId="57" fillId="11" borderId="38" xfId="0" applyNumberFormat="1" applyFont="1" applyFill="1" applyBorder="1" applyAlignment="1" applyProtection="1">
      <alignment horizontal="center" vertical="center"/>
      <protection locked="0"/>
    </xf>
    <xf numFmtId="14" fontId="57" fillId="11" borderId="39" xfId="0" applyNumberFormat="1" applyFont="1" applyFill="1" applyBorder="1" applyAlignment="1" applyProtection="1">
      <alignment horizontal="center" vertical="center"/>
      <protection locked="0"/>
    </xf>
    <xf numFmtId="175" fontId="19" fillId="43" borderId="41" xfId="0" applyNumberFormat="1" applyFont="1" applyFill="1" applyBorder="1" applyAlignment="1" applyProtection="1">
      <alignment horizontal="center" vertical="center"/>
      <protection hidden="1"/>
    </xf>
    <xf numFmtId="0" fontId="8" fillId="41" borderId="32" xfId="0" applyFont="1" applyFill="1" applyBorder="1" applyAlignment="1">
      <alignment horizontal="center" vertical="center"/>
    </xf>
    <xf numFmtId="0" fontId="0" fillId="41" borderId="32" xfId="0" applyFill="1" applyBorder="1" applyAlignment="1">
      <alignment horizontal="center" vertical="center"/>
    </xf>
    <xf numFmtId="176" fontId="8" fillId="41" borderId="42" xfId="0" applyNumberFormat="1" applyFont="1" applyFill="1" applyBorder="1" applyAlignment="1">
      <alignment horizontal="center" vertical="center" wrapText="1"/>
    </xf>
    <xf numFmtId="176" fontId="8" fillId="41" borderId="36" xfId="0" applyNumberFormat="1" applyFont="1" applyFill="1" applyBorder="1" applyAlignment="1">
      <alignment horizontal="center" vertical="center" wrapText="1"/>
    </xf>
    <xf numFmtId="0" fontId="0" fillId="41" borderId="33" xfId="0" applyFill="1" applyBorder="1" applyAlignment="1">
      <alignment horizontal="center" vertical="center"/>
    </xf>
    <xf numFmtId="0" fontId="26" fillId="48" borderId="67" xfId="9" applyFont="1" applyFill="1" applyBorder="1" applyAlignment="1" applyProtection="1">
      <alignment horizontal="center"/>
      <protection hidden="1"/>
    </xf>
    <xf numFmtId="0" fontId="26" fillId="48" borderId="68" xfId="9" applyFont="1" applyFill="1" applyBorder="1" applyAlignment="1" applyProtection="1">
      <alignment horizontal="center"/>
      <protection hidden="1"/>
    </xf>
    <xf numFmtId="0" fontId="26" fillId="48" borderId="69" xfId="9" applyFont="1" applyFill="1" applyBorder="1" applyAlignment="1" applyProtection="1">
      <alignment horizontal="center"/>
      <protection hidden="1"/>
    </xf>
    <xf numFmtId="0" fontId="77" fillId="48" borderId="92" xfId="9" applyFont="1" applyFill="1" applyBorder="1" applyAlignment="1">
      <alignment horizontal="right"/>
    </xf>
    <xf numFmtId="0" fontId="77" fillId="48" borderId="100" xfId="9" applyFont="1" applyFill="1" applyBorder="1" applyAlignment="1">
      <alignment horizontal="right"/>
    </xf>
    <xf numFmtId="173" fontId="103" fillId="25" borderId="4" xfId="0" applyNumberFormat="1" applyFont="1" applyFill="1" applyBorder="1" applyAlignment="1">
      <alignment horizontal="center" vertical="center"/>
    </xf>
    <xf numFmtId="173" fontId="103" fillId="25" borderId="10" xfId="0" applyNumberFormat="1" applyFont="1" applyFill="1" applyBorder="1" applyAlignment="1">
      <alignment horizontal="center" vertical="center"/>
    </xf>
    <xf numFmtId="180" fontId="80" fillId="25" borderId="4" xfId="2" applyNumberFormat="1" applyFont="1" applyFill="1" applyBorder="1" applyAlignment="1" applyProtection="1">
      <alignment horizontal="center" vertical="center"/>
    </xf>
    <xf numFmtId="180" fontId="80" fillId="25" borderId="10" xfId="2" applyNumberFormat="1" applyFont="1" applyFill="1" applyBorder="1" applyAlignment="1" applyProtection="1">
      <alignment horizontal="center" vertical="center"/>
    </xf>
    <xf numFmtId="0" fontId="74" fillId="48" borderId="27" xfId="9" applyFont="1" applyFill="1" applyBorder="1" applyAlignment="1">
      <alignment horizontal="center" vertical="center"/>
    </xf>
    <xf numFmtId="0" fontId="74" fillId="48" borderId="28" xfId="9" applyFont="1" applyFill="1" applyBorder="1" applyAlignment="1">
      <alignment horizontal="center" vertical="center"/>
    </xf>
    <xf numFmtId="0" fontId="74" fillId="48" borderId="29" xfId="9" applyFont="1" applyFill="1" applyBorder="1" applyAlignment="1">
      <alignment horizontal="center" vertical="center"/>
    </xf>
    <xf numFmtId="0" fontId="20" fillId="48" borderId="6" xfId="0" applyFont="1" applyFill="1" applyBorder="1" applyAlignment="1">
      <alignment horizontal="center" vertical="center" wrapText="1"/>
    </xf>
    <xf numFmtId="0" fontId="20" fillId="48" borderId="8" xfId="0" applyFont="1" applyFill="1" applyBorder="1" applyAlignment="1">
      <alignment horizontal="center" vertical="center"/>
    </xf>
    <xf numFmtId="0" fontId="20" fillId="48" borderId="7" xfId="0" applyFont="1" applyFill="1" applyBorder="1" applyAlignment="1">
      <alignment horizontal="center" vertical="center"/>
    </xf>
    <xf numFmtId="0" fontId="20" fillId="48" borderId="0" xfId="0" applyFont="1" applyFill="1" applyAlignment="1">
      <alignment horizontal="center" vertical="center"/>
    </xf>
    <xf numFmtId="0" fontId="75" fillId="48" borderId="4" xfId="0" applyFont="1" applyFill="1" applyBorder="1" applyAlignment="1">
      <alignment horizontal="center" vertical="center"/>
    </xf>
    <xf numFmtId="0" fontId="75" fillId="48" borderId="5" xfId="0" applyFont="1" applyFill="1" applyBorder="1" applyAlignment="1">
      <alignment horizontal="center" vertical="center"/>
    </xf>
    <xf numFmtId="0" fontId="72" fillId="24" borderId="4" xfId="0" applyFont="1" applyFill="1" applyBorder="1" applyAlignment="1">
      <alignment horizontal="center" vertical="center" wrapText="1"/>
    </xf>
    <xf numFmtId="0" fontId="72" fillId="24" borderId="5" xfId="0" applyFont="1" applyFill="1" applyBorder="1" applyAlignment="1">
      <alignment horizontal="center" vertical="center"/>
    </xf>
    <xf numFmtId="0" fontId="72" fillId="24" borderId="10" xfId="0" applyFont="1" applyFill="1" applyBorder="1" applyAlignment="1">
      <alignment horizontal="center" vertical="center"/>
    </xf>
    <xf numFmtId="0" fontId="26" fillId="48" borderId="7" xfId="9" applyFont="1" applyFill="1" applyBorder="1" applyAlignment="1" applyProtection="1">
      <alignment horizontal="center"/>
      <protection hidden="1"/>
    </xf>
    <xf numFmtId="0" fontId="26" fillId="48" borderId="0" xfId="9" applyFont="1" applyFill="1" applyAlignment="1" applyProtection="1">
      <alignment horizontal="center"/>
      <protection hidden="1"/>
    </xf>
    <xf numFmtId="0" fontId="26" fillId="48" borderId="28" xfId="9" applyFont="1" applyFill="1" applyBorder="1" applyAlignment="1" applyProtection="1">
      <alignment horizontal="center"/>
      <protection hidden="1"/>
    </xf>
    <xf numFmtId="0" fontId="26" fillId="48" borderId="9" xfId="9" applyFont="1" applyFill="1" applyBorder="1" applyAlignment="1" applyProtection="1">
      <alignment horizontal="center"/>
      <protection hidden="1"/>
    </xf>
    <xf numFmtId="0" fontId="26" fillId="48" borderId="11" xfId="9" applyFont="1" applyFill="1" applyBorder="1" applyAlignment="1" applyProtection="1">
      <alignment horizontal="center"/>
      <protection hidden="1"/>
    </xf>
    <xf numFmtId="0" fontId="26" fillId="48" borderId="29" xfId="9" applyFont="1" applyFill="1" applyBorder="1" applyAlignment="1" applyProtection="1">
      <alignment horizontal="center"/>
      <protection hidden="1"/>
    </xf>
    <xf numFmtId="0" fontId="26" fillId="48" borderId="24" xfId="9" applyFont="1" applyFill="1" applyBorder="1" applyAlignment="1" applyProtection="1">
      <alignment horizontal="center"/>
      <protection hidden="1"/>
    </xf>
    <xf numFmtId="0" fontId="26" fillId="48" borderId="25" xfId="9" applyFont="1" applyFill="1" applyBorder="1" applyAlignment="1" applyProtection="1">
      <alignment horizontal="center"/>
      <protection hidden="1"/>
    </xf>
    <xf numFmtId="0" fontId="26" fillId="48" borderId="26" xfId="9" applyFont="1" applyFill="1" applyBorder="1" applyAlignment="1" applyProtection="1">
      <alignment horizontal="center"/>
      <protection hidden="1"/>
    </xf>
  </cellXfs>
  <cellStyles count="14">
    <cellStyle name="20% - Accent3" xfId="7" builtinId="38"/>
    <cellStyle name="20% - Accent4" xfId="8" builtinId="42"/>
    <cellStyle name="Bad" xfId="5" builtinId="27"/>
    <cellStyle name="Comma" xfId="1" builtinId="3"/>
    <cellStyle name="Comma 3" xfId="10" xr:uid="{00000000-0005-0000-0000-000004000000}"/>
    <cellStyle name="Comma 5" xfId="13" xr:uid="{00000000-0005-0000-0000-000005000000}"/>
    <cellStyle name="Comma 6" xfId="11" xr:uid="{00000000-0005-0000-0000-000006000000}"/>
    <cellStyle name="Currency" xfId="2" builtinId="4"/>
    <cellStyle name="Good" xfId="4" builtinId="26"/>
    <cellStyle name="Neutral" xfId="6" builtinId="28"/>
    <cellStyle name="Normal" xfId="0" builtinId="0"/>
    <cellStyle name="Normal 2" xfId="9" xr:uid="{00000000-0005-0000-0000-00000B000000}"/>
    <cellStyle name="Normal_WOLLONGONG FOOD" xfId="12" xr:uid="{00000000-0005-0000-0000-00000C000000}"/>
    <cellStyle name="Percent" xfId="3" builtinId="5"/>
  </cellStyles>
  <dxfs count="763">
    <dxf>
      <font>
        <color rgb="FF006100"/>
      </font>
      <fill>
        <patternFill>
          <fgColor indexed="64"/>
          <bgColor rgb="FFC6EFCE"/>
        </patternFill>
      </fill>
    </dxf>
    <dxf>
      <fill>
        <patternFill>
          <fgColor indexed="64"/>
          <bgColor theme="0" tint="-0.34998626667073579"/>
        </patternFill>
      </fill>
    </dxf>
    <dxf>
      <fill>
        <patternFill>
          <fgColor indexed="64"/>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9C6500"/>
      </font>
      <fill>
        <patternFill>
          <fgColor indexed="64"/>
          <bgColor rgb="FFFFEB9C"/>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theme="1"/>
      </font>
      <fill>
        <patternFill>
          <fgColor indexed="64"/>
          <bgColor rgb="FFFFC000"/>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rgb="FF9C6500"/>
      </font>
      <fill>
        <patternFill>
          <fgColor indexed="64"/>
          <bgColor rgb="FFFFEB9C"/>
        </patternFill>
      </fill>
    </dxf>
    <dxf>
      <font>
        <color theme="0"/>
      </font>
      <fill>
        <patternFill>
          <fgColor indexed="64"/>
          <bgColor theme="6" tint="-0.499984740745262"/>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006100"/>
      </font>
      <fill>
        <patternFill>
          <fgColor indexed="64"/>
          <bgColor rgb="FFC6EFCE"/>
        </patternFill>
      </fill>
    </dxf>
    <dxf>
      <font>
        <color theme="1"/>
      </font>
      <fill>
        <patternFill>
          <fgColor indexed="64"/>
          <bgColor theme="0" tint="-0.34998626667073579"/>
        </patternFill>
      </fill>
    </dxf>
    <dxf>
      <font>
        <color theme="1"/>
      </font>
      <fill>
        <patternFill>
          <fgColor indexed="64"/>
          <bgColor rgb="FFFFC000"/>
        </patternFill>
      </fill>
    </dxf>
    <dxf>
      <font>
        <color rgb="FF9C6500"/>
      </font>
      <fill>
        <patternFill>
          <fgColor indexed="64"/>
          <bgColor rgb="FFFFEB9C"/>
        </patternFill>
      </fill>
    </dxf>
    <dxf>
      <font>
        <color theme="0"/>
      </font>
      <fill>
        <patternFill>
          <fgColor indexed="64"/>
          <bgColor theme="6" tint="-0.499984740745262"/>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rgb="FF9C6500"/>
      </font>
      <fill>
        <patternFill>
          <fgColor indexed="64"/>
          <bgColor rgb="FFFFEB9C"/>
        </patternFill>
      </fill>
    </dxf>
    <dxf>
      <font>
        <color theme="0"/>
      </font>
      <fill>
        <patternFill>
          <fgColor indexed="64"/>
          <bgColor theme="6" tint="-0.499984740745262"/>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006100"/>
      </font>
      <fill>
        <patternFill>
          <fgColor indexed="64"/>
          <bgColor rgb="FFC6EFCE"/>
        </patternFill>
      </fill>
    </dxf>
    <dxf>
      <font>
        <color theme="1"/>
      </font>
      <fill>
        <patternFill>
          <fgColor indexed="64"/>
          <bgColor theme="0" tint="-0.34998626667073579"/>
        </patternFill>
      </fill>
    </dxf>
    <dxf>
      <font>
        <color rgb="FF9C0006"/>
      </font>
      <fill>
        <patternFill>
          <fgColor indexed="64"/>
          <bgColor rgb="FFFFC7CE"/>
        </patternFill>
      </fill>
    </dxf>
    <dxf>
      <font>
        <color theme="1"/>
      </font>
      <fill>
        <patternFill>
          <fgColor indexed="64"/>
          <bgColor rgb="FFFFC000"/>
        </patternFill>
      </fill>
    </dxf>
    <dxf>
      <font>
        <color rgb="FF9C6500"/>
      </font>
      <fill>
        <patternFill>
          <fgColor indexed="64"/>
          <bgColor rgb="FFFFEB9C"/>
        </patternFill>
      </fill>
    </dxf>
    <dxf>
      <font>
        <color theme="0"/>
      </font>
      <fill>
        <patternFill>
          <fgColor indexed="64"/>
          <bgColor theme="6" tint="-0.499984740745262"/>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9C0006"/>
      </font>
      <fill>
        <patternFill>
          <fgColor indexed="64"/>
          <bgColor rgb="FFFFC7CE"/>
        </patternFill>
      </fill>
    </dxf>
    <dxf>
      <font>
        <color rgb="FF006100"/>
      </font>
      <fill>
        <patternFill>
          <fgColor indexed="64"/>
          <bgColor rgb="FFC6EFCE"/>
        </patternFill>
      </fill>
    </dxf>
    <dxf>
      <font>
        <color theme="1"/>
      </font>
      <fill>
        <patternFill>
          <fgColor indexed="64"/>
          <bgColor theme="0" tint="-0.34998626667073579"/>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rgb="FF9C6500"/>
      </font>
      <fill>
        <patternFill>
          <fgColor indexed="64"/>
          <bgColor rgb="FFFFEB9C"/>
        </patternFill>
      </fill>
    </dxf>
    <dxf>
      <font>
        <color theme="0"/>
      </font>
      <fill>
        <patternFill>
          <fgColor indexed="64"/>
          <bgColor theme="6" tint="-0.499984740745262"/>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9C6500"/>
      </font>
      <fill>
        <patternFill>
          <fgColor indexed="64"/>
          <bgColor rgb="FFFFEB9C"/>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theme="1"/>
      </font>
      <fill>
        <patternFill>
          <fgColor indexed="64"/>
          <bgColor rgb="FFFFC000"/>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rgb="FF9C6500"/>
      </font>
      <fill>
        <patternFill>
          <fgColor indexed="64"/>
          <bgColor rgb="FFFFEB9C"/>
        </patternFill>
      </fill>
    </dxf>
    <dxf>
      <font>
        <color theme="0"/>
      </font>
      <fill>
        <patternFill>
          <fgColor indexed="64"/>
          <bgColor theme="6" tint="-0.499984740745262"/>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006100"/>
      </font>
      <fill>
        <patternFill>
          <fgColor indexed="64"/>
          <bgColor rgb="FFC6EFCE"/>
        </patternFill>
      </fill>
    </dxf>
    <dxf>
      <font>
        <color theme="1"/>
      </font>
      <fill>
        <patternFill>
          <fgColor indexed="64"/>
          <bgColor theme="0" tint="-0.34998626667073579"/>
        </patternFill>
      </fill>
    </dxf>
    <dxf>
      <font>
        <color theme="1"/>
      </font>
      <fill>
        <patternFill>
          <fgColor indexed="64"/>
          <bgColor rgb="FFFFC000"/>
        </patternFill>
      </fill>
    </dxf>
    <dxf>
      <font>
        <color rgb="FF9C6500"/>
      </font>
      <fill>
        <patternFill>
          <fgColor indexed="64"/>
          <bgColor rgb="FFFFEB9C"/>
        </patternFill>
      </fill>
    </dxf>
    <dxf>
      <font>
        <color theme="0"/>
      </font>
      <fill>
        <patternFill>
          <fgColor indexed="64"/>
          <bgColor theme="6" tint="-0.499984740745262"/>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rgb="FF9C6500"/>
      </font>
      <fill>
        <patternFill>
          <fgColor indexed="64"/>
          <bgColor rgb="FFFFEB9C"/>
        </patternFill>
      </fill>
    </dxf>
    <dxf>
      <font>
        <color theme="0"/>
      </font>
      <fill>
        <patternFill>
          <fgColor indexed="64"/>
          <bgColor theme="6" tint="-0.499984740745262"/>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006100"/>
      </font>
      <fill>
        <patternFill>
          <fgColor indexed="64"/>
          <bgColor rgb="FFC6EFCE"/>
        </patternFill>
      </fill>
    </dxf>
    <dxf>
      <font>
        <color theme="1"/>
      </font>
      <fill>
        <patternFill>
          <fgColor indexed="64"/>
          <bgColor theme="0" tint="-0.34998626667073579"/>
        </patternFill>
      </fill>
    </dxf>
    <dxf>
      <font>
        <color rgb="FF9C0006"/>
      </font>
      <fill>
        <patternFill>
          <fgColor indexed="64"/>
          <bgColor rgb="FFFFC7CE"/>
        </patternFill>
      </fill>
    </dxf>
    <dxf>
      <font>
        <color theme="1"/>
      </font>
      <fill>
        <patternFill>
          <fgColor indexed="64"/>
          <bgColor rgb="FFFFC000"/>
        </patternFill>
      </fill>
    </dxf>
    <dxf>
      <font>
        <color rgb="FF9C6500"/>
      </font>
      <fill>
        <patternFill>
          <fgColor indexed="64"/>
          <bgColor rgb="FFFFEB9C"/>
        </patternFill>
      </fill>
    </dxf>
    <dxf>
      <font>
        <color theme="0"/>
      </font>
      <fill>
        <patternFill>
          <fgColor indexed="64"/>
          <bgColor theme="6" tint="-0.499984740745262"/>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9C0006"/>
      </font>
      <fill>
        <patternFill>
          <fgColor indexed="64"/>
          <bgColor rgb="FFFFC7CE"/>
        </patternFill>
      </fill>
    </dxf>
    <dxf>
      <font>
        <color rgb="FF006100"/>
      </font>
      <fill>
        <patternFill>
          <fgColor indexed="64"/>
          <bgColor rgb="FFC6EFCE"/>
        </patternFill>
      </fill>
    </dxf>
    <dxf>
      <font>
        <color theme="1"/>
      </font>
      <fill>
        <patternFill>
          <fgColor indexed="64"/>
          <bgColor theme="0" tint="-0.34998626667073579"/>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rgb="FF9C6500"/>
      </font>
      <fill>
        <patternFill>
          <fgColor indexed="64"/>
          <bgColor rgb="FFFFEB9C"/>
        </patternFill>
      </fill>
    </dxf>
    <dxf>
      <font>
        <color theme="0"/>
      </font>
      <fill>
        <patternFill>
          <fgColor indexed="64"/>
          <bgColor theme="6" tint="-0.499984740745262"/>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9C6500"/>
      </font>
      <fill>
        <patternFill>
          <fgColor indexed="64"/>
          <bgColor rgb="FFFFEB9C"/>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theme="1"/>
      </font>
      <fill>
        <patternFill>
          <fgColor indexed="64"/>
          <bgColor rgb="FFFFC000"/>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rgb="FF9C6500"/>
      </font>
      <fill>
        <patternFill>
          <fgColor indexed="64"/>
          <bgColor rgb="FFFFEB9C"/>
        </patternFill>
      </fill>
    </dxf>
    <dxf>
      <font>
        <color theme="0"/>
      </font>
      <fill>
        <patternFill>
          <fgColor indexed="64"/>
          <bgColor theme="6" tint="-0.499984740745262"/>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006100"/>
      </font>
      <fill>
        <patternFill>
          <fgColor indexed="64"/>
          <bgColor rgb="FFC6EFCE"/>
        </patternFill>
      </fill>
    </dxf>
    <dxf>
      <font>
        <color theme="1"/>
      </font>
      <fill>
        <patternFill>
          <fgColor indexed="64"/>
          <bgColor theme="0" tint="-0.34998626667073579"/>
        </patternFill>
      </fill>
    </dxf>
    <dxf>
      <font>
        <color theme="1"/>
      </font>
      <fill>
        <patternFill>
          <fgColor indexed="64"/>
          <bgColor rgb="FFFFC000"/>
        </patternFill>
      </fill>
    </dxf>
    <dxf>
      <font>
        <color rgb="FF9C6500"/>
      </font>
      <fill>
        <patternFill>
          <fgColor indexed="64"/>
          <bgColor rgb="FFFFEB9C"/>
        </patternFill>
      </fill>
    </dxf>
    <dxf>
      <font>
        <color theme="0"/>
      </font>
      <fill>
        <patternFill>
          <fgColor indexed="64"/>
          <bgColor theme="6" tint="-0.499984740745262"/>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rgb="FF9C6500"/>
      </font>
      <fill>
        <patternFill>
          <fgColor indexed="64"/>
          <bgColor rgb="FFFFEB9C"/>
        </patternFill>
      </fill>
    </dxf>
    <dxf>
      <font>
        <color theme="0"/>
      </font>
      <fill>
        <patternFill>
          <fgColor indexed="64"/>
          <bgColor theme="6" tint="-0.499984740745262"/>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006100"/>
      </font>
      <fill>
        <patternFill>
          <fgColor indexed="64"/>
          <bgColor rgb="FFC6EFCE"/>
        </patternFill>
      </fill>
    </dxf>
    <dxf>
      <font>
        <color theme="1"/>
      </font>
      <fill>
        <patternFill>
          <fgColor indexed="64"/>
          <bgColor theme="0" tint="-0.34998626667073579"/>
        </patternFill>
      </fill>
    </dxf>
    <dxf>
      <font>
        <color rgb="FF9C0006"/>
      </font>
      <fill>
        <patternFill>
          <fgColor indexed="64"/>
          <bgColor rgb="FFFFC7CE"/>
        </patternFill>
      </fill>
    </dxf>
    <dxf>
      <font>
        <color theme="1"/>
      </font>
      <fill>
        <patternFill>
          <fgColor indexed="64"/>
          <bgColor rgb="FFFFC000"/>
        </patternFill>
      </fill>
    </dxf>
    <dxf>
      <font>
        <color rgb="FF9C6500"/>
      </font>
      <fill>
        <patternFill>
          <fgColor indexed="64"/>
          <bgColor rgb="FFFFEB9C"/>
        </patternFill>
      </fill>
    </dxf>
    <dxf>
      <font>
        <color theme="0"/>
      </font>
      <fill>
        <patternFill>
          <fgColor indexed="64"/>
          <bgColor theme="6" tint="-0.499984740745262"/>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9C0006"/>
      </font>
      <fill>
        <patternFill>
          <fgColor indexed="64"/>
          <bgColor rgb="FFFFC7CE"/>
        </patternFill>
      </fill>
    </dxf>
    <dxf>
      <font>
        <color rgb="FF006100"/>
      </font>
      <fill>
        <patternFill>
          <fgColor indexed="64"/>
          <bgColor rgb="FFC6EFCE"/>
        </patternFill>
      </fill>
    </dxf>
    <dxf>
      <font>
        <color theme="1"/>
      </font>
      <fill>
        <patternFill>
          <fgColor indexed="64"/>
          <bgColor theme="0" tint="-0.34998626667073579"/>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rgb="FF9C6500"/>
      </font>
      <fill>
        <patternFill>
          <fgColor indexed="64"/>
          <bgColor rgb="FFFFEB9C"/>
        </patternFill>
      </fill>
    </dxf>
    <dxf>
      <font>
        <color theme="0"/>
      </font>
      <fill>
        <patternFill>
          <fgColor indexed="64"/>
          <bgColor theme="6" tint="-0.499984740745262"/>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6500"/>
      </font>
      <fill>
        <patternFill>
          <fgColor indexed="64"/>
          <bgColor rgb="FFFFEB9C"/>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theme="1"/>
      </font>
      <fill>
        <patternFill>
          <fgColor indexed="64"/>
          <bgColor rgb="FFFFC000"/>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0"/>
      </font>
      <fill>
        <patternFill>
          <fgColor indexed="64"/>
          <bgColor theme="6" tint="-0.499984740745262"/>
        </patternFill>
      </fill>
    </dxf>
    <dxf>
      <font>
        <color rgb="FF9C6500"/>
      </font>
      <fill>
        <patternFill>
          <fgColor indexed="64"/>
          <bgColor rgb="FFFFEB9C"/>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theme="1"/>
      </font>
      <fill>
        <patternFill>
          <fgColor indexed="64"/>
          <bgColor theme="0" tint="-0.34998626667073579"/>
        </patternFill>
      </fill>
    </dxf>
    <dxf>
      <font>
        <color rgb="FF006100"/>
      </font>
      <fill>
        <patternFill>
          <fgColor indexed="64"/>
          <bgColor rgb="FFC6EFCE"/>
        </patternFill>
      </fill>
    </dxf>
    <dxf>
      <font>
        <color rgb="FF9C0006"/>
      </font>
      <fill>
        <patternFill>
          <fgColor indexed="64"/>
          <bgColor rgb="FFFFC7CE"/>
        </patternFill>
      </fill>
    </dxf>
    <dxf>
      <font>
        <color rgb="FF9C0006"/>
      </font>
      <fill>
        <patternFill>
          <fgColor indexed="64"/>
          <bgColor rgb="FFFFC7CE"/>
        </patternFill>
      </fill>
    </dxf>
    <dxf>
      <font>
        <color theme="1"/>
      </font>
      <fill>
        <patternFill>
          <fgColor indexed="64"/>
          <bgColor rgb="FFFFC000"/>
        </patternFill>
      </fill>
    </dxf>
    <dxf>
      <font>
        <color theme="0"/>
      </font>
      <fill>
        <patternFill>
          <fgColor indexed="64"/>
          <bgColor theme="6" tint="-0.499984740745262"/>
        </patternFill>
      </fill>
    </dxf>
    <dxf>
      <font>
        <color rgb="FF9C6500"/>
      </font>
      <fill>
        <patternFill>
          <fgColor indexed="64"/>
          <bgColor rgb="FFFFEB9C"/>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theme="1"/>
      </font>
      <fill>
        <patternFill>
          <fgColor indexed="64"/>
          <bgColor theme="0" tint="-0.34998626667073579"/>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0"/>
      </font>
      <fill>
        <patternFill>
          <fgColor indexed="64"/>
          <bgColor theme="6" tint="-0.499984740745262"/>
        </patternFill>
      </fill>
    </dxf>
    <dxf>
      <font>
        <color rgb="FF9C6500"/>
      </font>
      <fill>
        <patternFill>
          <fgColor indexed="64"/>
          <bgColor rgb="FFFFEB9C"/>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theme="1"/>
      </font>
      <fill>
        <patternFill>
          <fgColor indexed="64"/>
          <bgColor theme="0" tint="-0.34998626667073579"/>
        </patternFill>
      </fill>
    </dxf>
    <dxf>
      <font>
        <color rgb="FF006100"/>
      </font>
      <fill>
        <patternFill>
          <fgColor indexed="64"/>
          <bgColor rgb="FFC6EFCE"/>
        </patternFill>
      </fill>
    </dxf>
    <dxf>
      <font>
        <color rgb="FF9C0006"/>
      </font>
      <fill>
        <patternFill>
          <fgColor indexed="64"/>
          <bgColor rgb="FFFFC7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0"/>
      </font>
      <fill>
        <patternFill>
          <fgColor indexed="64"/>
          <bgColor theme="6" tint="-0.499984740745262"/>
        </patternFill>
      </fill>
    </dxf>
    <dxf>
      <font>
        <color rgb="FF9C6500"/>
      </font>
      <fill>
        <patternFill>
          <fgColor indexed="64"/>
          <bgColor rgb="FFFFEB9C"/>
        </patternFill>
      </fill>
    </dxf>
    <dxf>
      <font>
        <color theme="1"/>
      </font>
      <fill>
        <patternFill>
          <fgColor indexed="64"/>
          <bgColor rgb="FFFFC000"/>
        </patternFill>
      </fill>
    </dxf>
    <dxf>
      <font>
        <color theme="1"/>
      </font>
      <fill>
        <patternFill>
          <fgColor indexed="64"/>
          <bgColor theme="0" tint="-0.34998626667073579"/>
        </patternFill>
      </fill>
    </dxf>
    <dxf>
      <font>
        <color theme="1"/>
      </font>
      <fill>
        <patternFill>
          <fgColor indexed="64"/>
          <bgColor theme="0" tint="-0.34998626667073579"/>
        </patternFill>
      </fill>
    </dxf>
    <dxf>
      <font>
        <color rgb="FF006100"/>
      </font>
      <fill>
        <patternFill>
          <fgColor indexed="64"/>
          <bgColor rgb="FFC6EFCE"/>
        </patternFill>
      </fill>
    </dxf>
    <dxf>
      <font>
        <color rgb="FF9C0006"/>
      </font>
      <fill>
        <patternFill>
          <fgColor indexed="64"/>
          <bgColor rgb="FFFFC7CE"/>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0"/>
      </font>
      <fill>
        <patternFill>
          <fgColor indexed="64"/>
          <bgColor theme="6" tint="-0.499984740745262"/>
        </patternFill>
      </fill>
    </dxf>
    <dxf>
      <font>
        <color rgb="FF9C6500"/>
      </font>
      <fill>
        <patternFill>
          <fgColor indexed="64"/>
          <bgColor rgb="FFFFEB9C"/>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theme="1"/>
      </font>
      <fill>
        <patternFill>
          <fgColor indexed="64"/>
          <bgColor theme="0" tint="-0.34998626667073579"/>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bgColor rgb="FFFFC7CE"/>
        </patternFill>
      </fill>
    </dxf>
    <dxf>
      <font>
        <color rgb="FF9C0006"/>
      </font>
      <fill>
        <patternFill>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s>
  <tableStyles count="0" defaultTableStyle="TableStyleMedium2" defaultPivotStyle="PivotStyleLight16"/>
  <colors>
    <mruColors>
      <color rgb="FF8064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Radio" checked="Checked" firstButton="1" fmlaLink="$Y$36"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Radio" checked="Checked" firstButton="1" fmlaLink="$Y$34" lockText="1" noThreeD="1"/>
</file>

<file path=xl/ctrlProps/ctrlProp17.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checked="Checked" firstButton="1" fmlaLink="$Y$33"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Radio" firstButton="1" fmlaLink="$Y$35"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9524</xdr:colOff>
      <xdr:row>2</xdr:row>
      <xdr:rowOff>174354</xdr:rowOff>
    </xdr:from>
    <xdr:to>
      <xdr:col>13</xdr:col>
      <xdr:colOff>0</xdr:colOff>
      <xdr:row>1048576</xdr:row>
      <xdr:rowOff>9525</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9524" y="555354"/>
          <a:ext cx="7915276" cy="5169171"/>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oneCellAnchor>
    <xdr:from>
      <xdr:col>7</xdr:col>
      <xdr:colOff>404402</xdr:colOff>
      <xdr:row>28</xdr:row>
      <xdr:rowOff>99530</xdr:rowOff>
    </xdr:from>
    <xdr:ext cx="3253198"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671602" y="5433530"/>
          <a:ext cx="325319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t">
          <a:spAutoFit/>
        </a:bodyPr>
        <a:lstStyle/>
        <a:p>
          <a:pPr indent="0" algn="r"/>
          <a:r>
            <a:rPr lang="en-AU" sz="1100">
              <a:solidFill>
                <a:schemeClr val="tx1">
                  <a:lumMod val="100000"/>
                </a:schemeClr>
              </a:solidFill>
              <a:latin typeface="+mn-lt"/>
              <a:ea typeface="+mn-ea"/>
              <a:cs typeface="+mn-cs"/>
            </a:rPr>
            <a:t>SQL</a:t>
          </a:r>
          <a:r>
            <a:rPr lang="en-AU" sz="1100" baseline="0">
              <a:solidFill>
                <a:schemeClr val="tx1">
                  <a:lumMod val="100000"/>
                </a:schemeClr>
              </a:solidFill>
              <a:latin typeface="+mn-lt"/>
              <a:ea typeface="+mn-ea"/>
              <a:cs typeface="+mn-cs"/>
            </a:rPr>
            <a:t> v3.0</a:t>
          </a: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619125</xdr:colOff>
          <xdr:row>32</xdr:row>
          <xdr:rowOff>28575</xdr:rowOff>
        </xdr:from>
        <xdr:to>
          <xdr:col>6</xdr:col>
          <xdr:colOff>952500</xdr:colOff>
          <xdr:row>35</xdr:row>
          <xdr:rowOff>180975</xdr:rowOff>
        </xdr:to>
        <xdr:sp macro="" textlink="">
          <xdr:nvSpPr>
            <xdr:cNvPr id="5121" name="Group Box 1" hidden="1">
              <a:extLst>
                <a:ext uri="{63B3BB69-23CF-44E3-9099-C40C66FF867C}">
                  <a14:compatExt spid="_x0000_s5121"/>
                </a:ext>
                <a:ext uri="{FF2B5EF4-FFF2-40B4-BE49-F238E27FC236}">
                  <a16:creationId xmlns:a16="http://schemas.microsoft.com/office/drawing/2014/main" id="{00000000-0008-0000-0100-000001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AU" sz="800" b="0" i="0" u="none" strike="noStrike" baseline="0">
                  <a:solidFill>
                    <a:srgbClr val="000000"/>
                  </a:solidFill>
                  <a:latin typeface="Tahoma"/>
                  <a:ea typeface="Tahoma"/>
                  <a:cs typeface="Tahoma"/>
                </a:rPr>
                <a:t>Crockey Type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32</xdr:row>
          <xdr:rowOff>114300</xdr:rowOff>
        </xdr:from>
        <xdr:to>
          <xdr:col>6</xdr:col>
          <xdr:colOff>885825</xdr:colOff>
          <xdr:row>33</xdr:row>
          <xdr:rowOff>180975</xdr:rowOff>
        </xdr:to>
        <xdr:sp macro="" textlink="">
          <xdr:nvSpPr>
            <xdr:cNvPr id="5122" name="Option Button 2" hidden="1">
              <a:extLst>
                <a:ext uri="{63B3BB69-23CF-44E3-9099-C40C66FF867C}">
                  <a14:compatExt spid="_x0000_s5122"/>
                </a:ext>
                <a:ext uri="{FF2B5EF4-FFF2-40B4-BE49-F238E27FC236}">
                  <a16:creationId xmlns:a16="http://schemas.microsoft.com/office/drawing/2014/main" id="{00000000-0008-0000-01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Reuseable (ie Washed after each service)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34</xdr:row>
          <xdr:rowOff>47625</xdr:rowOff>
        </xdr:from>
        <xdr:to>
          <xdr:col>6</xdr:col>
          <xdr:colOff>866775</xdr:colOff>
          <xdr:row>35</xdr:row>
          <xdr:rowOff>76200</xdr:rowOff>
        </xdr:to>
        <xdr:sp macro="" textlink="">
          <xdr:nvSpPr>
            <xdr:cNvPr id="5123" name="Option Button 3" hidden="1">
              <a:extLst>
                <a:ext uri="{63B3BB69-23CF-44E3-9099-C40C66FF867C}">
                  <a14:compatExt spid="_x0000_s5123"/>
                </a:ext>
                <a:ext uri="{FF2B5EF4-FFF2-40B4-BE49-F238E27FC236}">
                  <a16:creationId xmlns:a16="http://schemas.microsoft.com/office/drawing/2014/main" id="{00000000-0008-0000-01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Disposable (ie Discarded afer use)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904875</xdr:colOff>
          <xdr:row>32</xdr:row>
          <xdr:rowOff>47625</xdr:rowOff>
        </xdr:from>
        <xdr:to>
          <xdr:col>19</xdr:col>
          <xdr:colOff>142875</xdr:colOff>
          <xdr:row>35</xdr:row>
          <xdr:rowOff>180975</xdr:rowOff>
        </xdr:to>
        <xdr:sp macro="" textlink="">
          <xdr:nvSpPr>
            <xdr:cNvPr id="5124" name="Group Box 4" hidden="1">
              <a:extLst>
                <a:ext uri="{63B3BB69-23CF-44E3-9099-C40C66FF867C}">
                  <a14:compatExt spid="_x0000_s5124"/>
                </a:ext>
                <a:ext uri="{FF2B5EF4-FFF2-40B4-BE49-F238E27FC236}">
                  <a16:creationId xmlns:a16="http://schemas.microsoft.com/office/drawing/2014/main" id="{00000000-0008-0000-0100-000004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AU" sz="800" b="0" i="0" u="none" strike="noStrike" baseline="0">
                  <a:solidFill>
                    <a:srgbClr val="000000"/>
                  </a:solidFill>
                  <a:latin typeface="Tahoma"/>
                  <a:ea typeface="Tahoma"/>
                  <a:cs typeface="Tahoma"/>
                </a:rPr>
                <a:t>Meal Formats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33</xdr:row>
          <xdr:rowOff>9525</xdr:rowOff>
        </xdr:from>
        <xdr:to>
          <xdr:col>14</xdr:col>
          <xdr:colOff>457200</xdr:colOff>
          <xdr:row>34</xdr:row>
          <xdr:rowOff>38100</xdr:rowOff>
        </xdr:to>
        <xdr:sp macro="" textlink="">
          <xdr:nvSpPr>
            <xdr:cNvPr id="5125" name="Option Button 5" hidden="1">
              <a:extLst>
                <a:ext uri="{63B3BB69-23CF-44E3-9099-C40C66FF867C}">
                  <a14:compatExt spid="_x0000_s5125"/>
                </a:ext>
                <a:ext uri="{FF2B5EF4-FFF2-40B4-BE49-F238E27FC236}">
                  <a16:creationId xmlns:a16="http://schemas.microsoft.com/office/drawing/2014/main" id="{00000000-0008-0000-01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Cook Chill - Cold  Plated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34</xdr:row>
          <xdr:rowOff>38100</xdr:rowOff>
        </xdr:from>
        <xdr:to>
          <xdr:col>14</xdr:col>
          <xdr:colOff>371475</xdr:colOff>
          <xdr:row>35</xdr:row>
          <xdr:rowOff>85725</xdr:rowOff>
        </xdr:to>
        <xdr:sp macro="" textlink="">
          <xdr:nvSpPr>
            <xdr:cNvPr id="5126" name="Option Button 6" descr="Cook Chill - Hot Plated" hidden="1">
              <a:extLst>
                <a:ext uri="{63B3BB69-23CF-44E3-9099-C40C66FF867C}">
                  <a14:compatExt spid="_x0000_s5126"/>
                </a:ext>
                <a:ext uri="{FF2B5EF4-FFF2-40B4-BE49-F238E27FC236}">
                  <a16:creationId xmlns:a16="http://schemas.microsoft.com/office/drawing/2014/main" id="{00000000-0008-0000-01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Cook Chill - Hot Plated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733425</xdr:colOff>
          <xdr:row>32</xdr:row>
          <xdr:rowOff>180975</xdr:rowOff>
        </xdr:from>
        <xdr:to>
          <xdr:col>17</xdr:col>
          <xdr:colOff>76200</xdr:colOff>
          <xdr:row>34</xdr:row>
          <xdr:rowOff>28575</xdr:rowOff>
        </xdr:to>
        <xdr:sp macro="" textlink="">
          <xdr:nvSpPr>
            <xdr:cNvPr id="5127" name="Option Button 7" hidden="1">
              <a:extLst>
                <a:ext uri="{63B3BB69-23CF-44E3-9099-C40C66FF867C}">
                  <a14:compatExt spid="_x0000_s5127"/>
                </a:ext>
                <a:ext uri="{FF2B5EF4-FFF2-40B4-BE49-F238E27FC236}">
                  <a16:creationId xmlns:a16="http://schemas.microsoft.com/office/drawing/2014/main" id="{00000000-0008-0000-01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Cook Fresh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714375</xdr:colOff>
          <xdr:row>34</xdr:row>
          <xdr:rowOff>66675</xdr:rowOff>
        </xdr:from>
        <xdr:to>
          <xdr:col>17</xdr:col>
          <xdr:colOff>76200</xdr:colOff>
          <xdr:row>35</xdr:row>
          <xdr:rowOff>123825</xdr:rowOff>
        </xdr:to>
        <xdr:sp macro="" textlink="">
          <xdr:nvSpPr>
            <xdr:cNvPr id="5128" name="Option Button 8" hidden="1">
              <a:extLst>
                <a:ext uri="{63B3BB69-23CF-44E3-9099-C40C66FF867C}">
                  <a14:compatExt spid="_x0000_s5128"/>
                </a:ext>
                <a:ext uri="{FF2B5EF4-FFF2-40B4-BE49-F238E27FC236}">
                  <a16:creationId xmlns:a16="http://schemas.microsoft.com/office/drawing/2014/main" id="{00000000-0008-0000-01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Cook Chill  &amp; PPM Hybrid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32</xdr:row>
          <xdr:rowOff>142875</xdr:rowOff>
        </xdr:from>
        <xdr:to>
          <xdr:col>18</xdr:col>
          <xdr:colOff>752475</xdr:colOff>
          <xdr:row>33</xdr:row>
          <xdr:rowOff>180975</xdr:rowOff>
        </xdr:to>
        <xdr:sp macro="" textlink="">
          <xdr:nvSpPr>
            <xdr:cNvPr id="5129" name="Option Button 9"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Full PPM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34</xdr:row>
          <xdr:rowOff>66675</xdr:rowOff>
        </xdr:from>
        <xdr:to>
          <xdr:col>19</xdr:col>
          <xdr:colOff>66675</xdr:colOff>
          <xdr:row>35</xdr:row>
          <xdr:rowOff>104775</xdr:rowOff>
        </xdr:to>
        <xdr:sp macro="" textlink="">
          <xdr:nvSpPr>
            <xdr:cNvPr id="5130" name="Option Button 10" hidden="1">
              <a:extLst>
                <a:ext uri="{63B3BB69-23CF-44E3-9099-C40C66FF867C}">
                  <a14:compatExt spid="_x0000_s5130"/>
                </a:ext>
                <a:ext uri="{FF2B5EF4-FFF2-40B4-BE49-F238E27FC236}">
                  <a16:creationId xmlns:a16="http://schemas.microsoft.com/office/drawing/2014/main" id="{00000000-0008-0000-01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Other- Not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32</xdr:row>
          <xdr:rowOff>38100</xdr:rowOff>
        </xdr:from>
        <xdr:to>
          <xdr:col>4</xdr:col>
          <xdr:colOff>390525</xdr:colOff>
          <xdr:row>35</xdr:row>
          <xdr:rowOff>152400</xdr:rowOff>
        </xdr:to>
        <xdr:sp macro="" textlink="">
          <xdr:nvSpPr>
            <xdr:cNvPr id="5131" name="Group Box 11" hidden="1">
              <a:extLst>
                <a:ext uri="{63B3BB69-23CF-44E3-9099-C40C66FF867C}">
                  <a14:compatExt spid="_x0000_s5131"/>
                </a:ext>
                <a:ext uri="{FF2B5EF4-FFF2-40B4-BE49-F238E27FC236}">
                  <a16:creationId xmlns:a16="http://schemas.microsoft.com/office/drawing/2014/main" id="{00000000-0008-0000-0100-00000B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AU" sz="800" b="0" i="0" u="none" strike="noStrike" baseline="0">
                  <a:solidFill>
                    <a:srgbClr val="000000"/>
                  </a:solidFill>
                  <a:latin typeface="Tahoma"/>
                  <a:ea typeface="Tahoma"/>
                  <a:cs typeface="Tahoma"/>
                </a:rPr>
                <a:t>Service Delivery Model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142875</xdr:rowOff>
        </xdr:from>
        <xdr:to>
          <xdr:col>2</xdr:col>
          <xdr:colOff>1647825</xdr:colOff>
          <xdr:row>33</xdr:row>
          <xdr:rowOff>180975</xdr:rowOff>
        </xdr:to>
        <xdr:sp macro="" textlink="">
          <xdr:nvSpPr>
            <xdr:cNvPr id="5132" name="Option Button 12" hidden="1">
              <a:extLst>
                <a:ext uri="{63B3BB69-23CF-44E3-9099-C40C66FF867C}">
                  <a14:compatExt spid="_x0000_s5132"/>
                </a:ext>
                <a:ext uri="{FF2B5EF4-FFF2-40B4-BE49-F238E27FC236}">
                  <a16:creationId xmlns:a16="http://schemas.microsoft.com/office/drawing/2014/main" id="{00000000-0008-0000-01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Full SDM (PPM, Non Decanting)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34</xdr:row>
          <xdr:rowOff>38100</xdr:rowOff>
        </xdr:from>
        <xdr:to>
          <xdr:col>2</xdr:col>
          <xdr:colOff>1666875</xdr:colOff>
          <xdr:row>35</xdr:row>
          <xdr:rowOff>47625</xdr:rowOff>
        </xdr:to>
        <xdr:sp macro="" textlink="">
          <xdr:nvSpPr>
            <xdr:cNvPr id="5133" name="Option Button 13" hidden="1">
              <a:extLst>
                <a:ext uri="{63B3BB69-23CF-44E3-9099-C40C66FF867C}">
                  <a14:compatExt spid="_x0000_s5133"/>
                </a:ext>
                <a:ext uri="{FF2B5EF4-FFF2-40B4-BE49-F238E27FC236}">
                  <a16:creationId xmlns:a16="http://schemas.microsoft.com/office/drawing/2014/main" id="{00000000-0008-0000-01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Partial SDM (PPM + Decanting)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2085975</xdr:colOff>
          <xdr:row>32</xdr:row>
          <xdr:rowOff>180975</xdr:rowOff>
        </xdr:from>
        <xdr:to>
          <xdr:col>4</xdr:col>
          <xdr:colOff>123825</xdr:colOff>
          <xdr:row>34</xdr:row>
          <xdr:rowOff>28575</xdr:rowOff>
        </xdr:to>
        <xdr:sp macro="" textlink="">
          <xdr:nvSpPr>
            <xdr:cNvPr id="5134" name="Option Button 14" hidden="1">
              <a:extLst>
                <a:ext uri="{63B3BB69-23CF-44E3-9099-C40C66FF867C}">
                  <a14:compatExt spid="_x0000_s5134"/>
                </a:ext>
                <a:ext uri="{FF2B5EF4-FFF2-40B4-BE49-F238E27FC236}">
                  <a16:creationId xmlns:a16="http://schemas.microsoft.com/office/drawing/2014/main" id="{00000000-0008-0000-01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Status Quo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32</xdr:row>
          <xdr:rowOff>28575</xdr:rowOff>
        </xdr:from>
        <xdr:to>
          <xdr:col>10</xdr:col>
          <xdr:colOff>762000</xdr:colOff>
          <xdr:row>35</xdr:row>
          <xdr:rowOff>180975</xdr:rowOff>
        </xdr:to>
        <xdr:sp macro="" textlink="">
          <xdr:nvSpPr>
            <xdr:cNvPr id="5135" name="Group Box 15" hidden="1">
              <a:extLst>
                <a:ext uri="{63B3BB69-23CF-44E3-9099-C40C66FF867C}">
                  <a14:compatExt spid="_x0000_s5135"/>
                </a:ext>
                <a:ext uri="{FF2B5EF4-FFF2-40B4-BE49-F238E27FC236}">
                  <a16:creationId xmlns:a16="http://schemas.microsoft.com/office/drawing/2014/main" id="{00000000-0008-0000-0100-00000F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AU" sz="800" b="0" i="0" u="none" strike="noStrike" baseline="0">
                  <a:solidFill>
                    <a:srgbClr val="000000"/>
                  </a:solidFill>
                  <a:latin typeface="Tahoma"/>
                  <a:ea typeface="Tahoma"/>
                  <a:cs typeface="Tahoma"/>
                </a:rPr>
                <a:t>Cutlery Type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180975</xdr:rowOff>
        </xdr:from>
        <xdr:to>
          <xdr:col>10</xdr:col>
          <xdr:colOff>600075</xdr:colOff>
          <xdr:row>34</xdr:row>
          <xdr:rowOff>0</xdr:rowOff>
        </xdr:to>
        <xdr:sp macro="" textlink="">
          <xdr:nvSpPr>
            <xdr:cNvPr id="5136" name="Option Button 16" hidden="1">
              <a:extLst>
                <a:ext uri="{63B3BB69-23CF-44E3-9099-C40C66FF867C}">
                  <a14:compatExt spid="_x0000_s5136"/>
                </a:ext>
                <a:ext uri="{FF2B5EF4-FFF2-40B4-BE49-F238E27FC236}">
                  <a16:creationId xmlns:a16="http://schemas.microsoft.com/office/drawing/2014/main" id="{00000000-0008-0000-01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Reusabe Metal Cutlery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104775</xdr:rowOff>
        </xdr:from>
        <xdr:to>
          <xdr:col>10</xdr:col>
          <xdr:colOff>504825</xdr:colOff>
          <xdr:row>35</xdr:row>
          <xdr:rowOff>123825</xdr:rowOff>
        </xdr:to>
        <xdr:sp macro="" textlink="">
          <xdr:nvSpPr>
            <xdr:cNvPr id="5137" name="Option Button 17" hidden="1">
              <a:extLst>
                <a:ext uri="{63B3BB69-23CF-44E3-9099-C40C66FF867C}">
                  <a14:compatExt spid="_x0000_s5137"/>
                </a:ext>
                <a:ext uri="{FF2B5EF4-FFF2-40B4-BE49-F238E27FC236}">
                  <a16:creationId xmlns:a16="http://schemas.microsoft.com/office/drawing/2014/main" id="{00000000-0008-0000-01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Disposable Cutlery</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Peter\Dropbox\@Transfer%20Folder\SDM%20Planner%20-%20Hornsby%201.5.17-28.5.17%203.1%20Updated%20%20v23%20(Deprotec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RISHIKESH\Desktop\SDM%20Planner%20-%20Current%20Master%20v26_Peter(30.03.2017).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Peter\Dropbox\Rishikesh%20-%20Programming\Project%20%2335%20-%20SDM%20Planner%20Expansion\Planner%20Te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Factsheet"/>
      <sheetName val="Activities"/>
      <sheetName val="Positions"/>
      <sheetName val="Inputs"/>
      <sheetName val="Roster"/>
      <sheetName val="Required"/>
      <sheetName val="MastRoster"/>
      <sheetName val="Database"/>
      <sheetName val="Database-Deleted"/>
      <sheetName val="StaffEstb"/>
      <sheetName val="Working Standard"/>
      <sheetName val="Global_Var_Rpt"/>
      <sheetName val="PSW_Sheet"/>
    </sheetNames>
    <sheetDataSet>
      <sheetData sheetId="0"/>
      <sheetData sheetId="1"/>
      <sheetData sheetId="2"/>
      <sheetData sheetId="3"/>
      <sheetData sheetId="4"/>
      <sheetData sheetId="5"/>
      <sheetData sheetId="6"/>
      <sheetData sheetId="7">
        <row r="7">
          <cell r="HB7" t="str">
            <v>ADO</v>
          </cell>
        </row>
        <row r="8">
          <cell r="HB8" t="str">
            <v>Sick</v>
          </cell>
        </row>
        <row r="9">
          <cell r="HB9" t="str">
            <v>Leave</v>
          </cell>
        </row>
        <row r="10">
          <cell r="HB10" t="str">
            <v>Off</v>
          </cell>
        </row>
        <row r="11">
          <cell r="HB11" t="str">
            <v>T1-AM(1)</v>
          </cell>
        </row>
        <row r="12">
          <cell r="HB12" t="str">
            <v>T1-AM(2)</v>
          </cell>
        </row>
        <row r="13">
          <cell r="HB13" t="str">
            <v>TC-T1</v>
          </cell>
        </row>
        <row r="14">
          <cell r="HB14" t="str">
            <v>T1-PM(1)</v>
          </cell>
        </row>
        <row r="15">
          <cell r="HB15" t="str">
            <v>T1-PM(2)</v>
          </cell>
        </row>
        <row r="16">
          <cell r="HB16" t="str">
            <v>x</v>
          </cell>
        </row>
        <row r="17">
          <cell r="HB17" t="str">
            <v>T2-AM(1)</v>
          </cell>
        </row>
        <row r="18">
          <cell r="HB18" t="str">
            <v>T2-AM(2)</v>
          </cell>
        </row>
        <row r="19">
          <cell r="HB19" t="str">
            <v>TC-T2</v>
          </cell>
        </row>
        <row r="20">
          <cell r="HB20" t="str">
            <v>T2-PM(1)</v>
          </cell>
        </row>
        <row r="21">
          <cell r="HB21" t="str">
            <v>T2-PM(2)</v>
          </cell>
        </row>
        <row r="22">
          <cell r="HB22" t="str">
            <v>x</v>
          </cell>
        </row>
        <row r="23">
          <cell r="HB23" t="str">
            <v>T3-AM(1)</v>
          </cell>
        </row>
        <row r="24">
          <cell r="HB24" t="str">
            <v>T3-AM(2)</v>
          </cell>
        </row>
        <row r="25">
          <cell r="HB25" t="str">
            <v>TC-T3</v>
          </cell>
        </row>
        <row r="26">
          <cell r="HB26" t="str">
            <v>T3-PM(1)</v>
          </cell>
        </row>
        <row r="27">
          <cell r="HB27" t="str">
            <v>T3-PM(2)</v>
          </cell>
        </row>
        <row r="28">
          <cell r="HB28" t="str">
            <v>x</v>
          </cell>
        </row>
        <row r="29">
          <cell r="HB29" t="str">
            <v>S-AM</v>
          </cell>
        </row>
        <row r="30">
          <cell r="HB30" t="str">
            <v>S-PM</v>
          </cell>
        </row>
        <row r="31">
          <cell r="HB31" t="str">
            <v>FP(AM)</v>
          </cell>
        </row>
        <row r="32">
          <cell r="HB32" t="str">
            <v>KH(AM)</v>
          </cell>
        </row>
        <row r="33">
          <cell r="HB33" t="str">
            <v>KH(PM)</v>
          </cell>
        </row>
        <row r="34">
          <cell r="HB34" t="str">
            <v>Stores</v>
          </cell>
        </row>
        <row r="35">
          <cell r="HB35" t="str">
            <v>Mngr</v>
          </cell>
        </row>
        <row r="36">
          <cell r="HB36" t="str">
            <v>Prj</v>
          </cell>
        </row>
        <row r="37">
          <cell r="HB37" t="str">
            <v/>
          </cell>
        </row>
        <row r="38">
          <cell r="HB38" t="str">
            <v/>
          </cell>
        </row>
        <row r="39">
          <cell r="HB39" t="str">
            <v/>
          </cell>
        </row>
        <row r="40">
          <cell r="HB40" t="str">
            <v/>
          </cell>
        </row>
        <row r="41">
          <cell r="HB41" t="str">
            <v/>
          </cell>
        </row>
        <row r="42">
          <cell r="HB42" t="str">
            <v/>
          </cell>
        </row>
        <row r="43">
          <cell r="HB43" t="str">
            <v/>
          </cell>
        </row>
        <row r="44">
          <cell r="HB44" t="str">
            <v/>
          </cell>
        </row>
        <row r="45">
          <cell r="HB45" t="str">
            <v/>
          </cell>
        </row>
        <row r="46">
          <cell r="HB46" t="str">
            <v/>
          </cell>
        </row>
        <row r="47">
          <cell r="HB47" t="str">
            <v/>
          </cell>
        </row>
        <row r="48">
          <cell r="HB48" t="str">
            <v/>
          </cell>
        </row>
        <row r="49">
          <cell r="HB49" t="str">
            <v/>
          </cell>
        </row>
        <row r="50">
          <cell r="HB50" t="str">
            <v/>
          </cell>
        </row>
        <row r="51">
          <cell r="HB51" t="str">
            <v/>
          </cell>
        </row>
        <row r="52">
          <cell r="HB52" t="str">
            <v/>
          </cell>
        </row>
        <row r="53">
          <cell r="HB53" t="str">
            <v/>
          </cell>
        </row>
        <row r="54">
          <cell r="HB54" t="str">
            <v/>
          </cell>
        </row>
        <row r="55">
          <cell r="HB55" t="str">
            <v/>
          </cell>
        </row>
        <row r="56">
          <cell r="HB56" t="str">
            <v/>
          </cell>
        </row>
        <row r="57">
          <cell r="HB57" t="str">
            <v/>
          </cell>
        </row>
        <row r="58">
          <cell r="HB58" t="str">
            <v/>
          </cell>
        </row>
        <row r="59">
          <cell r="HB59" t="str">
            <v/>
          </cell>
        </row>
        <row r="60">
          <cell r="HB60" t="str">
            <v/>
          </cell>
        </row>
        <row r="61">
          <cell r="HB61" t="str">
            <v/>
          </cell>
        </row>
        <row r="62">
          <cell r="HB62" t="str">
            <v/>
          </cell>
        </row>
        <row r="63">
          <cell r="HB63" t="str">
            <v/>
          </cell>
        </row>
        <row r="64">
          <cell r="HB64" t="str">
            <v/>
          </cell>
        </row>
        <row r="65">
          <cell r="HB65" t="str">
            <v/>
          </cell>
        </row>
        <row r="66">
          <cell r="HB66" t="str">
            <v/>
          </cell>
        </row>
        <row r="67">
          <cell r="HB67" t="str">
            <v/>
          </cell>
        </row>
        <row r="68">
          <cell r="HB68" t="str">
            <v/>
          </cell>
        </row>
        <row r="69">
          <cell r="HB69" t="str">
            <v/>
          </cell>
        </row>
        <row r="70">
          <cell r="HB70" t="str">
            <v/>
          </cell>
        </row>
        <row r="71">
          <cell r="HB71" t="str">
            <v/>
          </cell>
        </row>
        <row r="72">
          <cell r="HB72" t="str">
            <v/>
          </cell>
        </row>
        <row r="73">
          <cell r="HB73" t="str">
            <v/>
          </cell>
        </row>
        <row r="74">
          <cell r="HB74" t="str">
            <v/>
          </cell>
        </row>
        <row r="75">
          <cell r="HB75" t="str">
            <v/>
          </cell>
        </row>
        <row r="76">
          <cell r="HB76" t="str">
            <v/>
          </cell>
        </row>
        <row r="77">
          <cell r="HB77" t="str">
            <v/>
          </cell>
        </row>
        <row r="78">
          <cell r="HB78" t="str">
            <v/>
          </cell>
        </row>
        <row r="79">
          <cell r="HB79" t="str">
            <v/>
          </cell>
        </row>
        <row r="80">
          <cell r="HB80" t="str">
            <v/>
          </cell>
        </row>
        <row r="81">
          <cell r="HB81" t="str">
            <v/>
          </cell>
        </row>
        <row r="82">
          <cell r="HB82" t="str">
            <v/>
          </cell>
        </row>
        <row r="83">
          <cell r="HB83" t="str">
            <v/>
          </cell>
        </row>
        <row r="84">
          <cell r="HB84" t="str">
            <v/>
          </cell>
        </row>
        <row r="85">
          <cell r="HB85" t="str">
            <v/>
          </cell>
        </row>
        <row r="86">
          <cell r="HB86" t="str">
            <v/>
          </cell>
        </row>
        <row r="87">
          <cell r="HB87" t="str">
            <v/>
          </cell>
        </row>
        <row r="88">
          <cell r="HB88" t="str">
            <v/>
          </cell>
        </row>
        <row r="89">
          <cell r="HB89" t="str">
            <v/>
          </cell>
        </row>
        <row r="90">
          <cell r="HB90" t="str">
            <v/>
          </cell>
        </row>
        <row r="91">
          <cell r="HB91" t="str">
            <v/>
          </cell>
        </row>
        <row r="92">
          <cell r="HB92" t="str">
            <v/>
          </cell>
        </row>
        <row r="93">
          <cell r="HB93" t="str">
            <v/>
          </cell>
        </row>
        <row r="94">
          <cell r="HB94" t="str">
            <v/>
          </cell>
        </row>
        <row r="95">
          <cell r="HB95" t="str">
            <v/>
          </cell>
        </row>
        <row r="96">
          <cell r="HB96" t="str">
            <v/>
          </cell>
        </row>
        <row r="97">
          <cell r="HB97" t="str">
            <v/>
          </cell>
        </row>
        <row r="98">
          <cell r="HB98" t="str">
            <v/>
          </cell>
        </row>
        <row r="99">
          <cell r="HB99" t="str">
            <v/>
          </cell>
        </row>
        <row r="100">
          <cell r="HB100" t="str">
            <v/>
          </cell>
        </row>
        <row r="101">
          <cell r="HB101" t="str">
            <v/>
          </cell>
        </row>
        <row r="102">
          <cell r="HB102" t="str">
            <v/>
          </cell>
        </row>
      </sheetData>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Factsheet"/>
      <sheetName val="Activities"/>
      <sheetName val="Positions"/>
      <sheetName val="Inputs"/>
      <sheetName val="Roster"/>
      <sheetName val="Required"/>
      <sheetName val="MastRoster"/>
      <sheetName val="Database"/>
      <sheetName val="Database-Deleted"/>
      <sheetName val="StaffEstb"/>
      <sheetName val="Working Standard"/>
      <sheetName val="Global_Var_Rpt"/>
      <sheetName val="PSW_Sheet"/>
      <sheetName val="SDM Planner - Current Master 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HB7" t="str">
            <v>ADO</v>
          </cell>
        </row>
        <row r="8">
          <cell r="HB8" t="str">
            <v>Sick</v>
          </cell>
        </row>
        <row r="9">
          <cell r="HB9" t="str">
            <v>Leave</v>
          </cell>
        </row>
        <row r="10">
          <cell r="HB10" t="str">
            <v>Off</v>
          </cell>
        </row>
        <row r="11">
          <cell r="HB11" t="str">
            <v>Pos1</v>
          </cell>
        </row>
        <row r="12">
          <cell r="HB12" t="str">
            <v>Pos2</v>
          </cell>
        </row>
        <row r="13">
          <cell r="HB13" t="str">
            <v>Pos3</v>
          </cell>
        </row>
        <row r="14">
          <cell r="HB14" t="str">
            <v>Pos4</v>
          </cell>
        </row>
        <row r="15">
          <cell r="HB15" t="str">
            <v>Pos5</v>
          </cell>
        </row>
        <row r="16">
          <cell r="HB16" t="str">
            <v>Pos6</v>
          </cell>
        </row>
        <row r="17">
          <cell r="HB17" t="str">
            <v>Pos7</v>
          </cell>
        </row>
        <row r="18">
          <cell r="HB18" t="str">
            <v>Pos8</v>
          </cell>
        </row>
        <row r="19">
          <cell r="HB19" t="str">
            <v>Pos9</v>
          </cell>
        </row>
        <row r="20">
          <cell r="HB20" t="str">
            <v>Pos10</v>
          </cell>
        </row>
        <row r="21">
          <cell r="HB21" t="str">
            <v>Pos11</v>
          </cell>
        </row>
        <row r="22">
          <cell r="HB22" t="str">
            <v>Pos12</v>
          </cell>
        </row>
        <row r="23">
          <cell r="HB23" t="str">
            <v>Pos13</v>
          </cell>
        </row>
        <row r="24">
          <cell r="HB24" t="str">
            <v>Pos14</v>
          </cell>
        </row>
        <row r="25">
          <cell r="HB25" t="str">
            <v>Pos15</v>
          </cell>
        </row>
        <row r="26">
          <cell r="HB26" t="str">
            <v>Pos16</v>
          </cell>
        </row>
        <row r="27">
          <cell r="HB27" t="str">
            <v>Pos17</v>
          </cell>
        </row>
        <row r="28">
          <cell r="HB28" t="str">
            <v>Pos18</v>
          </cell>
        </row>
        <row r="29">
          <cell r="HB29" t="str">
            <v>Pos19</v>
          </cell>
        </row>
        <row r="30">
          <cell r="HB30" t="str">
            <v>Pos20</v>
          </cell>
        </row>
        <row r="31">
          <cell r="HB31" t="str">
            <v>Pos21</v>
          </cell>
        </row>
        <row r="32">
          <cell r="HB32" t="str">
            <v>Pos22</v>
          </cell>
        </row>
        <row r="33">
          <cell r="HB33" t="str">
            <v>Pos23</v>
          </cell>
        </row>
        <row r="34">
          <cell r="HB34" t="str">
            <v>Pos24</v>
          </cell>
        </row>
        <row r="35">
          <cell r="HB35" t="str">
            <v>Pos25</v>
          </cell>
        </row>
        <row r="36">
          <cell r="HB36" t="str">
            <v>Pos26</v>
          </cell>
        </row>
        <row r="37">
          <cell r="HB37" t="str">
            <v>Pos27</v>
          </cell>
        </row>
        <row r="38">
          <cell r="HB38" t="str">
            <v>Pos28</v>
          </cell>
        </row>
        <row r="39">
          <cell r="HB39" t="str">
            <v>Pos29</v>
          </cell>
        </row>
        <row r="40">
          <cell r="HB40" t="str">
            <v>Pos30</v>
          </cell>
        </row>
        <row r="41">
          <cell r="HB41" t="str">
            <v>Pos31</v>
          </cell>
        </row>
        <row r="42">
          <cell r="HB42" t="str">
            <v>Pos32</v>
          </cell>
        </row>
        <row r="43">
          <cell r="HB43" t="str">
            <v>Pos33</v>
          </cell>
        </row>
        <row r="44">
          <cell r="HB44" t="str">
            <v>Pos34</v>
          </cell>
        </row>
        <row r="45">
          <cell r="HB45" t="str">
            <v>Pos35</v>
          </cell>
        </row>
        <row r="46">
          <cell r="HB46" t="str">
            <v>Pos36</v>
          </cell>
        </row>
        <row r="47">
          <cell r="HB47" t="str">
            <v>Pos37</v>
          </cell>
        </row>
        <row r="48">
          <cell r="HB48" t="str">
            <v>Pos38</v>
          </cell>
        </row>
        <row r="49">
          <cell r="HB49" t="str">
            <v>Pos39</v>
          </cell>
        </row>
        <row r="50">
          <cell r="HB50" t="str">
            <v>Pos40</v>
          </cell>
        </row>
        <row r="51">
          <cell r="HB51" t="str">
            <v>Pos41</v>
          </cell>
        </row>
        <row r="52">
          <cell r="HB52" t="str">
            <v>Pos42</v>
          </cell>
        </row>
        <row r="53">
          <cell r="HB53" t="str">
            <v>Pos43</v>
          </cell>
        </row>
        <row r="54">
          <cell r="HB54" t="str">
            <v>Pos44</v>
          </cell>
        </row>
        <row r="55">
          <cell r="HB55" t="str">
            <v>Pos45</v>
          </cell>
        </row>
        <row r="56">
          <cell r="HB56" t="str">
            <v>Pos46</v>
          </cell>
        </row>
        <row r="57">
          <cell r="HB57" t="str">
            <v>Pos47</v>
          </cell>
        </row>
        <row r="58">
          <cell r="HB58" t="str">
            <v>Pos48</v>
          </cell>
        </row>
        <row r="59">
          <cell r="HB59" t="str">
            <v>Pos49</v>
          </cell>
        </row>
        <row r="60">
          <cell r="HB60" t="str">
            <v>Pos50</v>
          </cell>
        </row>
        <row r="61">
          <cell r="HB61" t="str">
            <v>Pos51</v>
          </cell>
        </row>
        <row r="62">
          <cell r="HB62" t="str">
            <v>Pos52</v>
          </cell>
        </row>
        <row r="63">
          <cell r="HB63" t="str">
            <v>Pos53</v>
          </cell>
        </row>
        <row r="64">
          <cell r="HB64" t="str">
            <v>Pos54</v>
          </cell>
        </row>
        <row r="65">
          <cell r="HB65" t="str">
            <v>Pos55</v>
          </cell>
        </row>
        <row r="66">
          <cell r="HB66" t="str">
            <v>Pos56</v>
          </cell>
        </row>
        <row r="67">
          <cell r="HB67" t="str">
            <v>Pos57</v>
          </cell>
        </row>
        <row r="68">
          <cell r="HB68" t="str">
            <v>Pos58</v>
          </cell>
        </row>
        <row r="69">
          <cell r="HB69" t="str">
            <v>Pos59</v>
          </cell>
        </row>
        <row r="70">
          <cell r="HB70" t="str">
            <v>Pos60</v>
          </cell>
        </row>
        <row r="71">
          <cell r="HB71" t="str">
            <v>Pos61</v>
          </cell>
        </row>
        <row r="72">
          <cell r="HB72" t="str">
            <v>Pos62</v>
          </cell>
        </row>
        <row r="73">
          <cell r="HB73" t="str">
            <v>Pos63</v>
          </cell>
        </row>
        <row r="74">
          <cell r="HB74" t="str">
            <v>Pos64</v>
          </cell>
        </row>
        <row r="75">
          <cell r="HB75" t="str">
            <v>Pos65</v>
          </cell>
        </row>
        <row r="76">
          <cell r="HB76" t="str">
            <v>Pos66</v>
          </cell>
        </row>
        <row r="77">
          <cell r="HB77" t="str">
            <v>Pos67</v>
          </cell>
        </row>
        <row r="78">
          <cell r="HB78" t="str">
            <v>Pos68</v>
          </cell>
        </row>
        <row r="79">
          <cell r="HB79" t="str">
            <v>Pos69</v>
          </cell>
        </row>
        <row r="80">
          <cell r="HB80" t="str">
            <v>Pos70</v>
          </cell>
        </row>
        <row r="81">
          <cell r="HB81" t="str">
            <v>Pos71</v>
          </cell>
        </row>
        <row r="82">
          <cell r="HB82" t="str">
            <v>Pos72</v>
          </cell>
        </row>
        <row r="83">
          <cell r="HB83" t="str">
            <v>Pos73</v>
          </cell>
        </row>
        <row r="84">
          <cell r="HB84" t="str">
            <v>Pos74</v>
          </cell>
        </row>
        <row r="85">
          <cell r="HB85" t="str">
            <v>Pos75</v>
          </cell>
        </row>
        <row r="86">
          <cell r="HB86" t="str">
            <v>Pos76</v>
          </cell>
        </row>
        <row r="87">
          <cell r="HB87" t="str">
            <v>Pos77</v>
          </cell>
        </row>
        <row r="88">
          <cell r="HB88" t="str">
            <v>Pos78</v>
          </cell>
        </row>
        <row r="89">
          <cell r="HB89" t="str">
            <v>Pos79</v>
          </cell>
        </row>
        <row r="90">
          <cell r="HB90" t="str">
            <v>Pos80</v>
          </cell>
        </row>
        <row r="91">
          <cell r="HB91" t="str">
            <v>Pos81</v>
          </cell>
        </row>
        <row r="92">
          <cell r="HB92" t="str">
            <v>Pos82</v>
          </cell>
        </row>
        <row r="93">
          <cell r="HB93" t="str">
            <v>Pos83</v>
          </cell>
        </row>
        <row r="94">
          <cell r="HB94" t="str">
            <v>Pos84</v>
          </cell>
        </row>
        <row r="95">
          <cell r="HB95" t="str">
            <v>Pos85</v>
          </cell>
        </row>
        <row r="96">
          <cell r="HB96" t="str">
            <v>Pos86</v>
          </cell>
        </row>
        <row r="97">
          <cell r="HB97" t="str">
            <v>Pos87</v>
          </cell>
        </row>
        <row r="98">
          <cell r="HB98" t="str">
            <v>Pos88</v>
          </cell>
        </row>
        <row r="99">
          <cell r="HB99" t="str">
            <v>Pos89</v>
          </cell>
        </row>
        <row r="100">
          <cell r="HB100" t="str">
            <v>Pos90</v>
          </cell>
        </row>
        <row r="101">
          <cell r="HB101" t="str">
            <v>Pos91</v>
          </cell>
        </row>
        <row r="102">
          <cell r="HB102" t="str">
            <v>Pos92</v>
          </cell>
        </row>
        <row r="103">
          <cell r="HB103" t="str">
            <v>Pos93</v>
          </cell>
        </row>
        <row r="104">
          <cell r="HB104" t="str">
            <v>Pos94</v>
          </cell>
        </row>
        <row r="105">
          <cell r="HB105" t="str">
            <v>Pos95</v>
          </cell>
        </row>
        <row r="106">
          <cell r="HB106" t="str">
            <v>Pos96</v>
          </cell>
        </row>
        <row r="107">
          <cell r="HB107" t="str">
            <v>Pos97</v>
          </cell>
        </row>
        <row r="108">
          <cell r="HB108" t="str">
            <v>Pos98</v>
          </cell>
        </row>
        <row r="109">
          <cell r="HB109" t="str">
            <v>Pos99</v>
          </cell>
        </row>
        <row r="110">
          <cell r="HB110" t="str">
            <v>Pos100</v>
          </cell>
        </row>
        <row r="111">
          <cell r="HB111" t="str">
            <v>Pos101</v>
          </cell>
        </row>
        <row r="112">
          <cell r="HB112" t="str">
            <v>Pos102</v>
          </cell>
        </row>
        <row r="113">
          <cell r="HB113" t="str">
            <v>Pos103</v>
          </cell>
        </row>
        <row r="114">
          <cell r="HB114" t="str">
            <v>Pos104</v>
          </cell>
        </row>
        <row r="115">
          <cell r="HB115" t="str">
            <v>Pos105</v>
          </cell>
        </row>
        <row r="116">
          <cell r="HB116" t="str">
            <v>Pos106</v>
          </cell>
        </row>
        <row r="117">
          <cell r="HB117" t="str">
            <v>Pos107</v>
          </cell>
        </row>
        <row r="118">
          <cell r="HB118" t="str">
            <v>Pos108</v>
          </cell>
        </row>
        <row r="119">
          <cell r="HB119" t="str">
            <v>Pos109</v>
          </cell>
        </row>
        <row r="120">
          <cell r="HB120" t="str">
            <v>Pos110</v>
          </cell>
        </row>
        <row r="121">
          <cell r="HB121" t="str">
            <v>Pos111</v>
          </cell>
        </row>
        <row r="122">
          <cell r="HB122" t="str">
            <v>Pos112</v>
          </cell>
        </row>
        <row r="123">
          <cell r="HB123" t="str">
            <v>Pos113</v>
          </cell>
        </row>
        <row r="124">
          <cell r="HB124" t="str">
            <v>Pos114</v>
          </cell>
        </row>
        <row r="125">
          <cell r="HB125" t="str">
            <v>Pos115</v>
          </cell>
        </row>
        <row r="126">
          <cell r="HB126" t="str">
            <v>Pos116</v>
          </cell>
        </row>
        <row r="127">
          <cell r="HB127" t="str">
            <v>Pos117</v>
          </cell>
        </row>
        <row r="128">
          <cell r="HB128" t="str">
            <v>Pos118</v>
          </cell>
        </row>
        <row r="129">
          <cell r="HB129" t="str">
            <v>Pos119</v>
          </cell>
        </row>
        <row r="130">
          <cell r="HB130" t="str">
            <v>Pos120</v>
          </cell>
        </row>
      </sheetData>
      <sheetData sheetId="8" refreshError="1"/>
      <sheetData sheetId="9" refreshError="1"/>
      <sheetData sheetId="10" refreshError="1">
        <row r="4">
          <cell r="G4" t="str">
            <v>StaffName#1</v>
          </cell>
        </row>
        <row r="5">
          <cell r="G5" t="str">
            <v>StaffName#2</v>
          </cell>
        </row>
        <row r="6">
          <cell r="G6" t="str">
            <v>StaffName#3</v>
          </cell>
        </row>
        <row r="7">
          <cell r="G7" t="str">
            <v>StaffName#4</v>
          </cell>
        </row>
        <row r="8">
          <cell r="G8" t="str">
            <v>StaffName#5</v>
          </cell>
        </row>
        <row r="9">
          <cell r="G9" t="str">
            <v>StaffName#6</v>
          </cell>
        </row>
        <row r="10">
          <cell r="G10" t="str">
            <v>StaffName#7</v>
          </cell>
        </row>
        <row r="11">
          <cell r="G11" t="str">
            <v>StaffName#8</v>
          </cell>
        </row>
        <row r="12">
          <cell r="G12" t="str">
            <v>StaffName#9</v>
          </cell>
        </row>
        <row r="13">
          <cell r="G13" t="str">
            <v>StaffName#10</v>
          </cell>
        </row>
        <row r="14">
          <cell r="G14" t="str">
            <v>StaffName#11</v>
          </cell>
        </row>
        <row r="15">
          <cell r="G15" t="str">
            <v>StaffName#12</v>
          </cell>
        </row>
        <row r="16">
          <cell r="G16" t="str">
            <v>StaffName#13</v>
          </cell>
        </row>
        <row r="17">
          <cell r="G17" t="str">
            <v>StaffName#14</v>
          </cell>
        </row>
        <row r="18">
          <cell r="G18" t="str">
            <v>StaffName#15</v>
          </cell>
        </row>
        <row r="19">
          <cell r="G19" t="str">
            <v>StaffName#16</v>
          </cell>
        </row>
        <row r="20">
          <cell r="G20" t="str">
            <v>StaffName#17</v>
          </cell>
        </row>
        <row r="21">
          <cell r="G21" t="str">
            <v>StaffName#18</v>
          </cell>
        </row>
        <row r="22">
          <cell r="G22" t="str">
            <v>StaffName#19</v>
          </cell>
        </row>
        <row r="23">
          <cell r="G23" t="str">
            <v>StaffName#20</v>
          </cell>
        </row>
        <row r="24">
          <cell r="G24" t="str">
            <v>StaffName#21</v>
          </cell>
        </row>
        <row r="25">
          <cell r="G25" t="str">
            <v>StaffName#22</v>
          </cell>
        </row>
        <row r="26">
          <cell r="G26" t="str">
            <v>StaffName#23</v>
          </cell>
        </row>
        <row r="27">
          <cell r="G27" t="str">
            <v>StaffName#24</v>
          </cell>
        </row>
        <row r="28">
          <cell r="G28" t="str">
            <v>StaffName#25</v>
          </cell>
        </row>
        <row r="29">
          <cell r="G29" t="str">
            <v>StaffName#26</v>
          </cell>
        </row>
        <row r="30">
          <cell r="G30" t="str">
            <v>StaffName#27</v>
          </cell>
        </row>
        <row r="31">
          <cell r="G31" t="str">
            <v>StaffName#28</v>
          </cell>
        </row>
        <row r="32">
          <cell r="G32" t="str">
            <v>StaffName#29</v>
          </cell>
        </row>
        <row r="33">
          <cell r="G33" t="str">
            <v>StaffName#30</v>
          </cell>
        </row>
        <row r="34">
          <cell r="G34" t="str">
            <v>StaffName#31</v>
          </cell>
        </row>
        <row r="35">
          <cell r="G35" t="str">
            <v>StaffName#32</v>
          </cell>
        </row>
        <row r="36">
          <cell r="G36" t="str">
            <v>StaffName#33</v>
          </cell>
        </row>
        <row r="37">
          <cell r="G37" t="str">
            <v>StaffName#34</v>
          </cell>
        </row>
        <row r="38">
          <cell r="G38" t="str">
            <v>StaffName#35</v>
          </cell>
        </row>
        <row r="39">
          <cell r="G39" t="str">
            <v>StaffName#36</v>
          </cell>
        </row>
        <row r="40">
          <cell r="G40" t="str">
            <v>StaffName#37</v>
          </cell>
        </row>
        <row r="41">
          <cell r="G41" t="str">
            <v>StaffName#38</v>
          </cell>
        </row>
        <row r="42">
          <cell r="G42" t="str">
            <v>StaffName#39</v>
          </cell>
        </row>
        <row r="43">
          <cell r="G43" t="str">
            <v>StaffName#40</v>
          </cell>
        </row>
        <row r="44">
          <cell r="G44" t="str">
            <v>StaffName#41</v>
          </cell>
        </row>
        <row r="45">
          <cell r="G45" t="str">
            <v>StaffName#42</v>
          </cell>
        </row>
        <row r="46">
          <cell r="G46" t="str">
            <v>StaffName#43</v>
          </cell>
        </row>
        <row r="47">
          <cell r="G47" t="str">
            <v>StaffName#44</v>
          </cell>
        </row>
        <row r="48">
          <cell r="G48" t="str">
            <v>StaffName#45</v>
          </cell>
        </row>
        <row r="49">
          <cell r="G49" t="str">
            <v>StaffName#46</v>
          </cell>
        </row>
        <row r="50">
          <cell r="G50" t="str">
            <v>StaffName#47</v>
          </cell>
        </row>
        <row r="51">
          <cell r="G51" t="str">
            <v>StaffName#48</v>
          </cell>
        </row>
        <row r="52">
          <cell r="G52" t="str">
            <v>StaffName#49</v>
          </cell>
        </row>
        <row r="53">
          <cell r="G53" t="str">
            <v>StaffName#50</v>
          </cell>
        </row>
        <row r="54">
          <cell r="G54" t="str">
            <v>StaffName#51</v>
          </cell>
        </row>
        <row r="55">
          <cell r="G55" t="str">
            <v>StaffName#52</v>
          </cell>
        </row>
        <row r="56">
          <cell r="G56" t="str">
            <v>StaffName#53</v>
          </cell>
        </row>
        <row r="57">
          <cell r="G57" t="str">
            <v>StaffName#54</v>
          </cell>
        </row>
        <row r="58">
          <cell r="G58" t="str">
            <v>StaffName#55</v>
          </cell>
        </row>
        <row r="59">
          <cell r="G59" t="str">
            <v>StaffName#56</v>
          </cell>
        </row>
        <row r="60">
          <cell r="G60" t="str">
            <v>StaffName#57</v>
          </cell>
        </row>
        <row r="61">
          <cell r="G61" t="str">
            <v>StaffName#58</v>
          </cell>
        </row>
        <row r="62">
          <cell r="G62" t="str">
            <v>StaffName#59</v>
          </cell>
        </row>
        <row r="63">
          <cell r="G63" t="str">
            <v>StaffName#60</v>
          </cell>
        </row>
        <row r="64">
          <cell r="G64" t="str">
            <v>StaffName#61</v>
          </cell>
        </row>
        <row r="65">
          <cell r="G65" t="str">
            <v>StaffName#62</v>
          </cell>
        </row>
        <row r="66">
          <cell r="G66" t="str">
            <v>StaffName#63</v>
          </cell>
        </row>
        <row r="67">
          <cell r="G67" t="str">
            <v>StaffName#64</v>
          </cell>
        </row>
        <row r="68">
          <cell r="G68" t="str">
            <v>StaffName#65</v>
          </cell>
        </row>
        <row r="69">
          <cell r="G69" t="str">
            <v>StaffName#66</v>
          </cell>
        </row>
        <row r="70">
          <cell r="G70" t="str">
            <v>StaffName#67</v>
          </cell>
        </row>
        <row r="71">
          <cell r="G71" t="str">
            <v>StaffName#68</v>
          </cell>
        </row>
        <row r="72">
          <cell r="G72" t="str">
            <v>StaffName#69</v>
          </cell>
        </row>
        <row r="73">
          <cell r="G73" t="str">
            <v>StaffName#70</v>
          </cell>
        </row>
        <row r="74">
          <cell r="G74" t="str">
            <v>StaffName#71</v>
          </cell>
        </row>
        <row r="75">
          <cell r="G75" t="str">
            <v>StaffName#72</v>
          </cell>
        </row>
        <row r="76">
          <cell r="G76" t="str">
            <v>StaffName#73</v>
          </cell>
        </row>
        <row r="77">
          <cell r="G77" t="str">
            <v>StaffName#74</v>
          </cell>
        </row>
        <row r="78">
          <cell r="G78" t="str">
            <v>StaffName#75</v>
          </cell>
        </row>
        <row r="79">
          <cell r="G79" t="str">
            <v>StaffName#76</v>
          </cell>
        </row>
        <row r="80">
          <cell r="G80" t="str">
            <v>StaffName#77</v>
          </cell>
        </row>
        <row r="81">
          <cell r="G81" t="str">
            <v>StaffName#78</v>
          </cell>
        </row>
        <row r="82">
          <cell r="G82" t="str">
            <v>StaffName#79</v>
          </cell>
        </row>
        <row r="83">
          <cell r="G83" t="str">
            <v>StaffName#80</v>
          </cell>
        </row>
        <row r="84">
          <cell r="G84" t="str">
            <v>StaffName#81</v>
          </cell>
        </row>
        <row r="85">
          <cell r="G85" t="str">
            <v>StaffName#82</v>
          </cell>
        </row>
        <row r="86">
          <cell r="G86" t="str">
            <v>StaffName#83</v>
          </cell>
        </row>
        <row r="87">
          <cell r="G87" t="str">
            <v>StaffName#84</v>
          </cell>
        </row>
        <row r="88">
          <cell r="G88" t="str">
            <v>StaffName#85</v>
          </cell>
        </row>
        <row r="89">
          <cell r="G89" t="str">
            <v>StaffName#86</v>
          </cell>
        </row>
        <row r="90">
          <cell r="G90" t="str">
            <v>StaffName#87</v>
          </cell>
        </row>
        <row r="91">
          <cell r="G91" t="str">
            <v>StaffName#88</v>
          </cell>
        </row>
        <row r="92">
          <cell r="G92" t="str">
            <v>StaffName#89</v>
          </cell>
        </row>
        <row r="93">
          <cell r="G93" t="str">
            <v>StaffName#90</v>
          </cell>
        </row>
        <row r="94">
          <cell r="G94" t="str">
            <v>StaffName#91</v>
          </cell>
        </row>
        <row r="95">
          <cell r="G95" t="str">
            <v>StaffName#92</v>
          </cell>
        </row>
        <row r="96">
          <cell r="G96" t="str">
            <v>StaffName#93</v>
          </cell>
        </row>
        <row r="97">
          <cell r="G97" t="str">
            <v>StaffName#94</v>
          </cell>
        </row>
        <row r="98">
          <cell r="G98" t="str">
            <v>StaffName#95</v>
          </cell>
        </row>
        <row r="99">
          <cell r="G99" t="str">
            <v>StaffName#96</v>
          </cell>
        </row>
        <row r="100">
          <cell r="G100" t="str">
            <v>StaffName#97</v>
          </cell>
        </row>
        <row r="101">
          <cell r="G101" t="str">
            <v>StaffName#98</v>
          </cell>
        </row>
        <row r="102">
          <cell r="G102" t="str">
            <v>StaffName#99</v>
          </cell>
        </row>
        <row r="103">
          <cell r="G103" t="str">
            <v>StaffName#100</v>
          </cell>
        </row>
        <row r="104">
          <cell r="G104" t="str">
            <v>StaffName#101</v>
          </cell>
        </row>
        <row r="105">
          <cell r="G105" t="str">
            <v>StaffName#102</v>
          </cell>
        </row>
        <row r="106">
          <cell r="G106" t="str">
            <v>StaffName#103</v>
          </cell>
        </row>
        <row r="107">
          <cell r="G107" t="str">
            <v>StaffName#104</v>
          </cell>
        </row>
        <row r="108">
          <cell r="G108" t="str">
            <v>StaffName#105</v>
          </cell>
        </row>
        <row r="109">
          <cell r="G109" t="str">
            <v>StaffName#106</v>
          </cell>
        </row>
        <row r="110">
          <cell r="G110" t="str">
            <v>StaffName#107</v>
          </cell>
        </row>
        <row r="111">
          <cell r="G111" t="str">
            <v>StaffName#108</v>
          </cell>
        </row>
        <row r="112">
          <cell r="G112" t="str">
            <v>StaffName#109</v>
          </cell>
        </row>
        <row r="113">
          <cell r="G113" t="str">
            <v>StaffName#110</v>
          </cell>
        </row>
        <row r="114">
          <cell r="G114" t="str">
            <v>StaffName#111</v>
          </cell>
        </row>
        <row r="115">
          <cell r="G115" t="str">
            <v>StaffName#112</v>
          </cell>
        </row>
        <row r="116">
          <cell r="G116" t="str">
            <v>StaffName#113</v>
          </cell>
        </row>
        <row r="117">
          <cell r="G117" t="str">
            <v>StaffName#114</v>
          </cell>
        </row>
        <row r="118">
          <cell r="G118" t="str">
            <v>StaffName#115</v>
          </cell>
        </row>
        <row r="119">
          <cell r="G119" t="str">
            <v>StaffName#116</v>
          </cell>
        </row>
        <row r="120">
          <cell r="G120" t="str">
            <v>StaffName#117</v>
          </cell>
        </row>
        <row r="121">
          <cell r="G121" t="str">
            <v>StaffName#118</v>
          </cell>
        </row>
        <row r="122">
          <cell r="G122" t="str">
            <v>StaffName#119</v>
          </cell>
        </row>
        <row r="123">
          <cell r="G123" t="str">
            <v>StaffName#120</v>
          </cell>
        </row>
        <row r="124">
          <cell r="G124" t="str">
            <v>StaffName#121</v>
          </cell>
        </row>
        <row r="125">
          <cell r="G125" t="str">
            <v>StaffName#122</v>
          </cell>
        </row>
        <row r="126">
          <cell r="G126" t="str">
            <v>StaffName#123</v>
          </cell>
        </row>
        <row r="127">
          <cell r="G127" t="str">
            <v>StaffName#124</v>
          </cell>
        </row>
        <row r="128">
          <cell r="G128" t="str">
            <v>StaffName#125</v>
          </cell>
        </row>
        <row r="129">
          <cell r="G129" t="str">
            <v>StaffName#126</v>
          </cell>
        </row>
        <row r="130">
          <cell r="G130" t="str">
            <v>StaffName#127</v>
          </cell>
        </row>
        <row r="131">
          <cell r="G131" t="str">
            <v>StaffName#128</v>
          </cell>
        </row>
        <row r="132">
          <cell r="G132" t="str">
            <v>StaffName#129</v>
          </cell>
        </row>
        <row r="133">
          <cell r="G133" t="str">
            <v>StaffName#130</v>
          </cell>
        </row>
        <row r="134">
          <cell r="G134" t="str">
            <v>StaffName#131</v>
          </cell>
        </row>
        <row r="135">
          <cell r="G135" t="str">
            <v>StaffName#132</v>
          </cell>
        </row>
        <row r="136">
          <cell r="G136" t="str">
            <v>StaffName#133</v>
          </cell>
        </row>
        <row r="137">
          <cell r="G137" t="str">
            <v>StaffName#134</v>
          </cell>
        </row>
        <row r="138">
          <cell r="G138" t="str">
            <v>StaffName#135</v>
          </cell>
        </row>
        <row r="139">
          <cell r="G139" t="str">
            <v>StaffName#136</v>
          </cell>
        </row>
        <row r="140">
          <cell r="G140" t="str">
            <v>StaffName#137</v>
          </cell>
        </row>
        <row r="141">
          <cell r="G141" t="str">
            <v>StaffName#138</v>
          </cell>
        </row>
        <row r="142">
          <cell r="G142" t="str">
            <v>StaffName#139</v>
          </cell>
        </row>
        <row r="143">
          <cell r="G143" t="str">
            <v>StaffName#140</v>
          </cell>
        </row>
        <row r="144">
          <cell r="G144" t="str">
            <v>StaffName#141</v>
          </cell>
        </row>
        <row r="145">
          <cell r="G145" t="str">
            <v>StaffName#142</v>
          </cell>
        </row>
        <row r="146">
          <cell r="G146" t="str">
            <v>StaffName#143</v>
          </cell>
        </row>
        <row r="147">
          <cell r="G147" t="str">
            <v>StaffName#144</v>
          </cell>
        </row>
        <row r="148">
          <cell r="G148" t="str">
            <v>StaffName#145</v>
          </cell>
        </row>
        <row r="149">
          <cell r="G149" t="str">
            <v>StaffName#146</v>
          </cell>
        </row>
        <row r="150">
          <cell r="G150" t="str">
            <v>StaffName#147</v>
          </cell>
        </row>
        <row r="151">
          <cell r="G151" t="str">
            <v>StaffName#148</v>
          </cell>
        </row>
        <row r="152">
          <cell r="G152" t="str">
            <v>StaffName#149</v>
          </cell>
        </row>
        <row r="153">
          <cell r="G153" t="str">
            <v>StaffName#150</v>
          </cell>
        </row>
        <row r="154">
          <cell r="G154" t="str">
            <v>StaffName#151</v>
          </cell>
        </row>
        <row r="155">
          <cell r="G155" t="str">
            <v>StaffName#152</v>
          </cell>
        </row>
        <row r="156">
          <cell r="G156" t="str">
            <v>StaffName#153</v>
          </cell>
        </row>
        <row r="157">
          <cell r="G157" t="str">
            <v>StaffName#154</v>
          </cell>
        </row>
        <row r="158">
          <cell r="G158" t="str">
            <v>StaffName#155</v>
          </cell>
        </row>
        <row r="159">
          <cell r="G159" t="str">
            <v>StaffName#156</v>
          </cell>
        </row>
        <row r="160">
          <cell r="G160" t="str">
            <v>StaffName#157</v>
          </cell>
        </row>
        <row r="161">
          <cell r="G161" t="str">
            <v>StaffName#158</v>
          </cell>
        </row>
        <row r="162">
          <cell r="G162" t="str">
            <v>StaffName#159</v>
          </cell>
        </row>
        <row r="163">
          <cell r="G163" t="str">
            <v>StaffName#160</v>
          </cell>
        </row>
        <row r="164">
          <cell r="G164" t="str">
            <v>StaffName#161</v>
          </cell>
        </row>
        <row r="165">
          <cell r="G165" t="str">
            <v>StaffName#162</v>
          </cell>
        </row>
        <row r="166">
          <cell r="G166" t="str">
            <v>StaffName#163</v>
          </cell>
        </row>
        <row r="167">
          <cell r="G167" t="str">
            <v>StaffName#164</v>
          </cell>
        </row>
        <row r="168">
          <cell r="G168" t="str">
            <v>StaffName#165</v>
          </cell>
        </row>
        <row r="169">
          <cell r="G169" t="str">
            <v>StaffName#166</v>
          </cell>
        </row>
        <row r="170">
          <cell r="G170" t="str">
            <v>StaffName#167</v>
          </cell>
        </row>
        <row r="171">
          <cell r="G171" t="str">
            <v>StaffName#168</v>
          </cell>
        </row>
        <row r="172">
          <cell r="G172" t="str">
            <v>StaffName#169</v>
          </cell>
        </row>
        <row r="173">
          <cell r="G173" t="str">
            <v>StaffName#170</v>
          </cell>
        </row>
        <row r="174">
          <cell r="G174" t="str">
            <v>StaffName#171</v>
          </cell>
        </row>
        <row r="175">
          <cell r="G175" t="str">
            <v>StaffName#172</v>
          </cell>
        </row>
        <row r="176">
          <cell r="G176" t="str">
            <v>StaffName#173</v>
          </cell>
        </row>
        <row r="177">
          <cell r="G177" t="str">
            <v>StaffName#174</v>
          </cell>
        </row>
        <row r="178">
          <cell r="G178" t="str">
            <v>StaffName#175</v>
          </cell>
        </row>
        <row r="179">
          <cell r="G179" t="str">
            <v>StaffName#176</v>
          </cell>
        </row>
        <row r="180">
          <cell r="G180" t="str">
            <v>StaffName#177</v>
          </cell>
        </row>
        <row r="181">
          <cell r="G181" t="str">
            <v>StaffName#178</v>
          </cell>
        </row>
        <row r="182">
          <cell r="G182" t="str">
            <v>StaffName#179</v>
          </cell>
        </row>
        <row r="183">
          <cell r="G183" t="str">
            <v>StaffName#180</v>
          </cell>
        </row>
        <row r="184">
          <cell r="G184" t="str">
            <v>StaffName#181</v>
          </cell>
        </row>
        <row r="185">
          <cell r="G185" t="str">
            <v>StaffName#182</v>
          </cell>
        </row>
        <row r="186">
          <cell r="G186" t="str">
            <v>StaffName#183</v>
          </cell>
        </row>
        <row r="187">
          <cell r="G187" t="str">
            <v>StaffName#184</v>
          </cell>
        </row>
        <row r="188">
          <cell r="G188" t="str">
            <v>StaffName#185</v>
          </cell>
        </row>
        <row r="189">
          <cell r="G189" t="str">
            <v>StaffName#186</v>
          </cell>
        </row>
        <row r="190">
          <cell r="G190" t="str">
            <v>StaffName#187</v>
          </cell>
        </row>
        <row r="191">
          <cell r="G191" t="str">
            <v>StaffName#188</v>
          </cell>
        </row>
        <row r="192">
          <cell r="G192" t="str">
            <v>StaffName#189</v>
          </cell>
        </row>
        <row r="193">
          <cell r="G193" t="str">
            <v>StaffName#190</v>
          </cell>
        </row>
        <row r="194">
          <cell r="G194" t="str">
            <v>StaffName#191</v>
          </cell>
        </row>
        <row r="195">
          <cell r="G195" t="str">
            <v>StaffName#192</v>
          </cell>
        </row>
        <row r="196">
          <cell r="G196" t="str">
            <v>StaffName#193</v>
          </cell>
        </row>
        <row r="197">
          <cell r="G197" t="str">
            <v>StaffName#194</v>
          </cell>
        </row>
        <row r="198">
          <cell r="G198" t="str">
            <v>StaffName#195</v>
          </cell>
        </row>
        <row r="199">
          <cell r="G199" t="str">
            <v>StaffName#196</v>
          </cell>
        </row>
        <row r="200">
          <cell r="G200" t="str">
            <v>StaffName#197</v>
          </cell>
        </row>
        <row r="201">
          <cell r="G201" t="str">
            <v>StaffName#198</v>
          </cell>
        </row>
        <row r="202">
          <cell r="G202" t="str">
            <v>StaffName#199</v>
          </cell>
        </row>
        <row r="203">
          <cell r="G203" t="str">
            <v>StaffName#200</v>
          </cell>
        </row>
      </sheetData>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Page"/>
      <sheetName val="Factsheet"/>
      <sheetName val="Activities"/>
      <sheetName val="Positions"/>
      <sheetName val="StaffEstb"/>
      <sheetName val="Working Standard"/>
      <sheetName val="Global_Var_Rpt"/>
      <sheetName val="Database"/>
      <sheetName val="Database-Deleted"/>
      <sheetName val="Inputs"/>
      <sheetName val="Roster"/>
      <sheetName val="MastRoster"/>
      <sheetName val="Required"/>
      <sheetName val="Notice"/>
    </sheetNames>
    <sheetDataSet>
      <sheetData sheetId="0"/>
      <sheetData sheetId="1"/>
      <sheetData sheetId="2"/>
      <sheetData sheetId="3"/>
      <sheetData sheetId="4">
        <row r="4">
          <cell r="G4" t="str">
            <v>StaffName#1</v>
          </cell>
        </row>
        <row r="5">
          <cell r="G5" t="str">
            <v>StaffName#2</v>
          </cell>
        </row>
        <row r="6">
          <cell r="G6" t="str">
            <v>StaffName#3</v>
          </cell>
        </row>
        <row r="7">
          <cell r="G7" t="str">
            <v>StaffName#4</v>
          </cell>
        </row>
        <row r="8">
          <cell r="G8" t="str">
            <v>StaffName#5</v>
          </cell>
        </row>
        <row r="9">
          <cell r="G9" t="str">
            <v>StaffName#6</v>
          </cell>
        </row>
        <row r="10">
          <cell r="G10" t="str">
            <v>StaffName#7</v>
          </cell>
        </row>
        <row r="11">
          <cell r="G11" t="str">
            <v>StaffName#8</v>
          </cell>
        </row>
        <row r="12">
          <cell r="G12" t="str">
            <v>StaffName#9</v>
          </cell>
        </row>
        <row r="13">
          <cell r="G13" t="str">
            <v>StaffName#10</v>
          </cell>
        </row>
        <row r="14">
          <cell r="G14" t="str">
            <v>StaffName#11</v>
          </cell>
        </row>
        <row r="15">
          <cell r="G15" t="str">
            <v>StaffName#12</v>
          </cell>
        </row>
        <row r="16">
          <cell r="G16" t="str">
            <v>StaffName#13</v>
          </cell>
        </row>
        <row r="17">
          <cell r="G17" t="str">
            <v>StaffName#14</v>
          </cell>
        </row>
        <row r="18">
          <cell r="G18" t="str">
            <v>StaffName#15</v>
          </cell>
        </row>
        <row r="19">
          <cell r="G19" t="str">
            <v>StaffName#16</v>
          </cell>
        </row>
        <row r="20">
          <cell r="G20" t="str">
            <v>StaffName#17</v>
          </cell>
        </row>
        <row r="21">
          <cell r="G21" t="str">
            <v>StaffName#18</v>
          </cell>
        </row>
        <row r="22">
          <cell r="G22" t="str">
            <v>StaffName#19</v>
          </cell>
        </row>
        <row r="23">
          <cell r="G23" t="str">
            <v>StaffName#20</v>
          </cell>
        </row>
        <row r="24">
          <cell r="G24" t="str">
            <v>StaffName#21</v>
          </cell>
        </row>
        <row r="25">
          <cell r="G25" t="str">
            <v>StaffName#22</v>
          </cell>
        </row>
        <row r="26">
          <cell r="G26" t="str">
            <v>StaffName#23</v>
          </cell>
        </row>
        <row r="27">
          <cell r="G27" t="str">
            <v>StaffName#24</v>
          </cell>
        </row>
        <row r="28">
          <cell r="G28" t="str">
            <v>StaffName#25</v>
          </cell>
        </row>
        <row r="29">
          <cell r="G29" t="str">
            <v>StaffName#26</v>
          </cell>
        </row>
        <row r="30">
          <cell r="G30" t="str">
            <v>StaffName#27</v>
          </cell>
        </row>
        <row r="31">
          <cell r="G31" t="str">
            <v>StaffName#28</v>
          </cell>
        </row>
        <row r="32">
          <cell r="G32" t="str">
            <v>StaffName#29</v>
          </cell>
        </row>
        <row r="33">
          <cell r="G33" t="str">
            <v>StaffName#30</v>
          </cell>
        </row>
        <row r="34">
          <cell r="G34" t="str">
            <v>StaffName#31</v>
          </cell>
        </row>
        <row r="35">
          <cell r="G35" t="str">
            <v>StaffName#32</v>
          </cell>
        </row>
        <row r="36">
          <cell r="G36" t="str">
            <v>StaffName#33</v>
          </cell>
        </row>
        <row r="37">
          <cell r="G37" t="str">
            <v>StaffName#34</v>
          </cell>
        </row>
        <row r="38">
          <cell r="G38" t="str">
            <v>StaffName#35</v>
          </cell>
        </row>
        <row r="39">
          <cell r="G39" t="str">
            <v>StaffName#36</v>
          </cell>
        </row>
        <row r="40">
          <cell r="G40" t="str">
            <v>StaffName#37</v>
          </cell>
        </row>
        <row r="41">
          <cell r="G41" t="str">
            <v>StaffName#38</v>
          </cell>
        </row>
        <row r="42">
          <cell r="G42" t="str">
            <v>StaffName#39</v>
          </cell>
        </row>
        <row r="43">
          <cell r="G43" t="str">
            <v>StaffName#40</v>
          </cell>
        </row>
        <row r="44">
          <cell r="G44" t="str">
            <v>StaffName#41</v>
          </cell>
        </row>
        <row r="45">
          <cell r="G45" t="str">
            <v>StaffName#42</v>
          </cell>
        </row>
        <row r="46">
          <cell r="G46" t="str">
            <v>StaffName#43</v>
          </cell>
        </row>
        <row r="47">
          <cell r="G47" t="str">
            <v>StaffName#44</v>
          </cell>
        </row>
        <row r="48">
          <cell r="G48" t="str">
            <v>StaffName#45</v>
          </cell>
        </row>
        <row r="49">
          <cell r="G49" t="str">
            <v>StaffName#46</v>
          </cell>
        </row>
        <row r="50">
          <cell r="G50" t="str">
            <v>StaffName#47</v>
          </cell>
        </row>
        <row r="51">
          <cell r="G51" t="str">
            <v>StaffName#48</v>
          </cell>
        </row>
        <row r="52">
          <cell r="G52" t="str">
            <v>StaffName#49</v>
          </cell>
        </row>
        <row r="53">
          <cell r="G53" t="str">
            <v>StaffName#50</v>
          </cell>
        </row>
        <row r="54">
          <cell r="G54" t="str">
            <v>StaffName#51</v>
          </cell>
        </row>
        <row r="55">
          <cell r="G55" t="str">
            <v>StaffName#52</v>
          </cell>
        </row>
        <row r="56">
          <cell r="G56" t="str">
            <v>StaffName#53</v>
          </cell>
        </row>
        <row r="57">
          <cell r="G57" t="str">
            <v>StaffName#54</v>
          </cell>
        </row>
        <row r="58">
          <cell r="G58" t="str">
            <v>StaffName#55</v>
          </cell>
        </row>
        <row r="59">
          <cell r="G59" t="str">
            <v>StaffName#56</v>
          </cell>
        </row>
        <row r="60">
          <cell r="G60" t="str">
            <v>StaffName#57</v>
          </cell>
        </row>
        <row r="61">
          <cell r="G61" t="str">
            <v>StaffName#58</v>
          </cell>
        </row>
        <row r="62">
          <cell r="G62" t="str">
            <v>StaffName#59</v>
          </cell>
        </row>
        <row r="63">
          <cell r="G63" t="str">
            <v>StaffName#60</v>
          </cell>
        </row>
        <row r="64">
          <cell r="G64" t="str">
            <v>StaffName#61</v>
          </cell>
        </row>
        <row r="65">
          <cell r="G65" t="str">
            <v>StaffName#62</v>
          </cell>
        </row>
        <row r="66">
          <cell r="G66" t="str">
            <v>StaffName#63</v>
          </cell>
        </row>
        <row r="67">
          <cell r="G67" t="str">
            <v>StaffName#64</v>
          </cell>
        </row>
        <row r="68">
          <cell r="G68" t="str">
            <v>StaffName#65</v>
          </cell>
        </row>
        <row r="69">
          <cell r="G69" t="str">
            <v>StaffName#66</v>
          </cell>
        </row>
        <row r="70">
          <cell r="G70" t="str">
            <v>StaffName#67</v>
          </cell>
        </row>
        <row r="71">
          <cell r="G71" t="str">
            <v>StaffName#68</v>
          </cell>
        </row>
        <row r="72">
          <cell r="G72" t="str">
            <v>StaffName#69</v>
          </cell>
        </row>
        <row r="73">
          <cell r="G73" t="str">
            <v>StaffName#70</v>
          </cell>
        </row>
        <row r="74">
          <cell r="G74" t="str">
            <v>StaffName#71</v>
          </cell>
        </row>
        <row r="75">
          <cell r="G75" t="str">
            <v>StaffName#72</v>
          </cell>
        </row>
        <row r="76">
          <cell r="G76" t="str">
            <v>StaffName#73</v>
          </cell>
        </row>
        <row r="77">
          <cell r="G77" t="str">
            <v>StaffName#74</v>
          </cell>
        </row>
        <row r="78">
          <cell r="G78" t="str">
            <v>StaffName#75</v>
          </cell>
        </row>
        <row r="79">
          <cell r="G79" t="str">
            <v>StaffName#76</v>
          </cell>
        </row>
        <row r="80">
          <cell r="G80" t="str">
            <v>StaffName#77</v>
          </cell>
        </row>
        <row r="81">
          <cell r="G81" t="str">
            <v>StaffName#78</v>
          </cell>
        </row>
        <row r="82">
          <cell r="G82" t="str">
            <v>StaffName#79</v>
          </cell>
        </row>
        <row r="83">
          <cell r="G83" t="str">
            <v>StaffName#80</v>
          </cell>
        </row>
        <row r="84">
          <cell r="G84" t="str">
            <v>StaffName#81</v>
          </cell>
        </row>
        <row r="85">
          <cell r="G85" t="str">
            <v>StaffName#82</v>
          </cell>
        </row>
        <row r="86">
          <cell r="G86" t="str">
            <v>StaffName#83</v>
          </cell>
        </row>
        <row r="87">
          <cell r="G87" t="str">
            <v>StaffName#84</v>
          </cell>
        </row>
        <row r="88">
          <cell r="G88" t="str">
            <v>StaffName#85</v>
          </cell>
        </row>
        <row r="89">
          <cell r="G89" t="str">
            <v>StaffName#86</v>
          </cell>
        </row>
        <row r="90">
          <cell r="G90" t="str">
            <v>StaffName#87</v>
          </cell>
        </row>
        <row r="91">
          <cell r="G91" t="str">
            <v>StaffName#88</v>
          </cell>
        </row>
        <row r="92">
          <cell r="G92" t="str">
            <v>StaffName#89</v>
          </cell>
        </row>
        <row r="93">
          <cell r="G93" t="str">
            <v>StaffName#90</v>
          </cell>
        </row>
        <row r="94">
          <cell r="G94" t="str">
            <v>StaffName#91</v>
          </cell>
        </row>
        <row r="95">
          <cell r="G95" t="str">
            <v>StaffName#92</v>
          </cell>
        </row>
        <row r="96">
          <cell r="G96" t="str">
            <v>StaffName#93</v>
          </cell>
        </row>
        <row r="97">
          <cell r="G97" t="str">
            <v>StaffName#94</v>
          </cell>
        </row>
        <row r="98">
          <cell r="G98" t="str">
            <v>StaffName#95</v>
          </cell>
        </row>
        <row r="99">
          <cell r="G99" t="str">
            <v>StaffName#96</v>
          </cell>
        </row>
        <row r="100">
          <cell r="G100" t="str">
            <v>StaffName#97</v>
          </cell>
        </row>
        <row r="101">
          <cell r="G101" t="str">
            <v>StaffName#98</v>
          </cell>
        </row>
        <row r="102">
          <cell r="G102" t="str">
            <v>StaffName#99</v>
          </cell>
        </row>
        <row r="103">
          <cell r="G103" t="str">
            <v>StaffName#100</v>
          </cell>
        </row>
        <row r="104">
          <cell r="G104" t="str">
            <v>StaffName#101</v>
          </cell>
        </row>
        <row r="105">
          <cell r="G105" t="str">
            <v>StaffName#102</v>
          </cell>
        </row>
        <row r="106">
          <cell r="G106" t="str">
            <v>StaffName#103</v>
          </cell>
        </row>
        <row r="107">
          <cell r="G107" t="str">
            <v>StaffName#104</v>
          </cell>
        </row>
        <row r="108">
          <cell r="G108" t="str">
            <v>StaffName#105</v>
          </cell>
        </row>
        <row r="109">
          <cell r="G109" t="str">
            <v>StaffName#106</v>
          </cell>
        </row>
        <row r="110">
          <cell r="G110" t="str">
            <v>StaffName#107</v>
          </cell>
        </row>
        <row r="111">
          <cell r="G111" t="str">
            <v>StaffName#108</v>
          </cell>
        </row>
        <row r="112">
          <cell r="G112" t="str">
            <v>StaffName#109</v>
          </cell>
        </row>
        <row r="113">
          <cell r="G113" t="str">
            <v>StaffName#110</v>
          </cell>
        </row>
        <row r="114">
          <cell r="G114" t="str">
            <v>StaffName#111</v>
          </cell>
        </row>
        <row r="115">
          <cell r="G115" t="str">
            <v>StaffName#112</v>
          </cell>
        </row>
        <row r="116">
          <cell r="G116" t="str">
            <v>StaffName#113</v>
          </cell>
        </row>
        <row r="117">
          <cell r="G117" t="str">
            <v>StaffName#114</v>
          </cell>
        </row>
        <row r="118">
          <cell r="G118" t="str">
            <v>StaffName#115</v>
          </cell>
        </row>
        <row r="119">
          <cell r="G119" t="str">
            <v>StaffName#116</v>
          </cell>
        </row>
        <row r="120">
          <cell r="G120" t="str">
            <v>StaffName#117</v>
          </cell>
        </row>
        <row r="121">
          <cell r="G121" t="str">
            <v>StaffName#118</v>
          </cell>
        </row>
        <row r="122">
          <cell r="G122" t="str">
            <v>StaffName#119</v>
          </cell>
        </row>
        <row r="123">
          <cell r="G123" t="str">
            <v>StaffName#120</v>
          </cell>
        </row>
        <row r="124">
          <cell r="G124" t="str">
            <v>StaffName#121</v>
          </cell>
        </row>
        <row r="125">
          <cell r="G125" t="str">
            <v>StaffName#122</v>
          </cell>
        </row>
        <row r="126">
          <cell r="G126" t="str">
            <v>StaffName#123</v>
          </cell>
        </row>
        <row r="127">
          <cell r="G127" t="str">
            <v>StaffName#124</v>
          </cell>
        </row>
        <row r="128">
          <cell r="G128" t="str">
            <v>StaffName#125</v>
          </cell>
        </row>
        <row r="129">
          <cell r="G129" t="str">
            <v>StaffName#126</v>
          </cell>
        </row>
        <row r="130">
          <cell r="G130" t="str">
            <v>StaffName#127</v>
          </cell>
        </row>
        <row r="131">
          <cell r="G131" t="str">
            <v>StaffName#128</v>
          </cell>
        </row>
        <row r="132">
          <cell r="G132" t="str">
            <v>StaffName#129</v>
          </cell>
        </row>
        <row r="133">
          <cell r="G133" t="str">
            <v>StaffName#130</v>
          </cell>
        </row>
        <row r="134">
          <cell r="G134" t="str">
            <v>StaffName#131</v>
          </cell>
        </row>
        <row r="135">
          <cell r="G135" t="str">
            <v>StaffName#132</v>
          </cell>
        </row>
        <row r="136">
          <cell r="G136" t="str">
            <v>StaffName#133</v>
          </cell>
        </row>
        <row r="137">
          <cell r="G137" t="str">
            <v>StaffName#134</v>
          </cell>
        </row>
        <row r="138">
          <cell r="G138" t="str">
            <v>StaffName#135</v>
          </cell>
        </row>
        <row r="139">
          <cell r="G139" t="str">
            <v>StaffName#136</v>
          </cell>
        </row>
        <row r="140">
          <cell r="G140" t="str">
            <v>StaffName#137</v>
          </cell>
        </row>
        <row r="141">
          <cell r="G141" t="str">
            <v>StaffName#138</v>
          </cell>
        </row>
        <row r="142">
          <cell r="G142" t="str">
            <v>StaffName#139</v>
          </cell>
        </row>
        <row r="143">
          <cell r="G143" t="str">
            <v>StaffName#140</v>
          </cell>
        </row>
        <row r="144">
          <cell r="G144" t="str">
            <v>StaffName#141</v>
          </cell>
        </row>
        <row r="145">
          <cell r="G145" t="str">
            <v>StaffName#142</v>
          </cell>
        </row>
        <row r="146">
          <cell r="G146" t="str">
            <v>StaffName#143</v>
          </cell>
        </row>
        <row r="147">
          <cell r="G147" t="str">
            <v>StaffName#144</v>
          </cell>
        </row>
        <row r="148">
          <cell r="G148" t="str">
            <v>StaffName#145</v>
          </cell>
        </row>
        <row r="149">
          <cell r="G149" t="str">
            <v>StaffName#146</v>
          </cell>
        </row>
        <row r="150">
          <cell r="G150" t="str">
            <v>StaffName#147</v>
          </cell>
        </row>
        <row r="151">
          <cell r="G151" t="str">
            <v>StaffName#148</v>
          </cell>
        </row>
        <row r="152">
          <cell r="G152" t="str">
            <v>StaffName#149</v>
          </cell>
        </row>
        <row r="153">
          <cell r="G153" t="str">
            <v>StaffName#150</v>
          </cell>
        </row>
        <row r="154">
          <cell r="G154" t="str">
            <v>StaffName#151</v>
          </cell>
        </row>
        <row r="155">
          <cell r="G155" t="str">
            <v>StaffName#152</v>
          </cell>
        </row>
        <row r="156">
          <cell r="G156" t="str">
            <v>StaffName#153</v>
          </cell>
        </row>
        <row r="157">
          <cell r="G157" t="str">
            <v>StaffName#154</v>
          </cell>
        </row>
        <row r="158">
          <cell r="G158" t="str">
            <v>StaffName#155</v>
          </cell>
        </row>
        <row r="159">
          <cell r="G159" t="str">
            <v>StaffName#156</v>
          </cell>
        </row>
        <row r="160">
          <cell r="G160" t="str">
            <v>StaffName#157</v>
          </cell>
        </row>
        <row r="161">
          <cell r="G161" t="str">
            <v>StaffName#158</v>
          </cell>
        </row>
        <row r="162">
          <cell r="G162" t="str">
            <v>StaffName#159</v>
          </cell>
        </row>
        <row r="163">
          <cell r="G163" t="str">
            <v>StaffName#160</v>
          </cell>
        </row>
        <row r="164">
          <cell r="G164" t="str">
            <v>StaffName#161</v>
          </cell>
        </row>
        <row r="165">
          <cell r="G165" t="str">
            <v>StaffName#162</v>
          </cell>
        </row>
        <row r="166">
          <cell r="G166" t="str">
            <v>StaffName#163</v>
          </cell>
        </row>
        <row r="167">
          <cell r="G167" t="str">
            <v>StaffName#164</v>
          </cell>
        </row>
        <row r="168">
          <cell r="G168" t="str">
            <v>StaffName#165</v>
          </cell>
        </row>
        <row r="169">
          <cell r="G169" t="str">
            <v>StaffName#166</v>
          </cell>
        </row>
        <row r="170">
          <cell r="G170" t="str">
            <v>StaffName#167</v>
          </cell>
        </row>
        <row r="171">
          <cell r="G171" t="str">
            <v>StaffName#168</v>
          </cell>
        </row>
        <row r="172">
          <cell r="G172" t="str">
            <v>StaffName#169</v>
          </cell>
        </row>
        <row r="173">
          <cell r="G173" t="str">
            <v>StaffName#170</v>
          </cell>
        </row>
        <row r="174">
          <cell r="G174" t="str">
            <v>StaffName#171</v>
          </cell>
        </row>
        <row r="175">
          <cell r="G175" t="str">
            <v>StaffName#172</v>
          </cell>
        </row>
        <row r="176">
          <cell r="G176" t="str">
            <v>StaffName#173</v>
          </cell>
        </row>
        <row r="177">
          <cell r="G177" t="str">
            <v>StaffName#174</v>
          </cell>
        </row>
        <row r="178">
          <cell r="G178" t="str">
            <v>StaffName#175</v>
          </cell>
        </row>
        <row r="179">
          <cell r="G179" t="str">
            <v>StaffName#176</v>
          </cell>
        </row>
        <row r="180">
          <cell r="G180" t="str">
            <v>StaffName#177</v>
          </cell>
        </row>
        <row r="181">
          <cell r="G181" t="str">
            <v>StaffName#178</v>
          </cell>
        </row>
        <row r="182">
          <cell r="G182" t="str">
            <v>StaffName#179</v>
          </cell>
        </row>
        <row r="183">
          <cell r="G183" t="str">
            <v>StaffName#180</v>
          </cell>
        </row>
        <row r="184">
          <cell r="G184" t="str">
            <v>StaffName#181</v>
          </cell>
        </row>
        <row r="185">
          <cell r="G185" t="str">
            <v>StaffName#182</v>
          </cell>
        </row>
        <row r="186">
          <cell r="G186" t="str">
            <v>StaffName#183</v>
          </cell>
        </row>
        <row r="187">
          <cell r="G187" t="str">
            <v>StaffName#184</v>
          </cell>
        </row>
        <row r="188">
          <cell r="G188" t="str">
            <v>StaffName#185</v>
          </cell>
        </row>
        <row r="189">
          <cell r="G189" t="str">
            <v>StaffName#186</v>
          </cell>
        </row>
        <row r="190">
          <cell r="G190" t="str">
            <v>StaffName#187</v>
          </cell>
        </row>
        <row r="191">
          <cell r="G191" t="str">
            <v>StaffName#188</v>
          </cell>
        </row>
        <row r="192">
          <cell r="G192" t="str">
            <v>StaffName#189</v>
          </cell>
        </row>
        <row r="193">
          <cell r="G193" t="str">
            <v>StaffName#190</v>
          </cell>
        </row>
        <row r="194">
          <cell r="G194" t="str">
            <v>StaffName#191</v>
          </cell>
        </row>
        <row r="195">
          <cell r="G195" t="str">
            <v>StaffName#192</v>
          </cell>
        </row>
        <row r="196">
          <cell r="G196" t="str">
            <v>StaffName#193</v>
          </cell>
        </row>
        <row r="197">
          <cell r="G197" t="str">
            <v>StaffName#194</v>
          </cell>
        </row>
        <row r="198">
          <cell r="G198" t="str">
            <v>StaffName#195</v>
          </cell>
        </row>
        <row r="199">
          <cell r="G199" t="str">
            <v>StaffName#196</v>
          </cell>
        </row>
        <row r="200">
          <cell r="G200" t="str">
            <v>StaffName#197</v>
          </cell>
        </row>
        <row r="201">
          <cell r="G201" t="str">
            <v>StaffName#198</v>
          </cell>
        </row>
        <row r="202">
          <cell r="G202" t="str">
            <v>StaffName#199</v>
          </cell>
        </row>
        <row r="203">
          <cell r="G203" t="str">
            <v>StaffName#200</v>
          </cell>
        </row>
      </sheetData>
      <sheetData sheetId="5"/>
      <sheetData sheetId="6"/>
      <sheetData sheetId="7"/>
      <sheetData sheetId="8"/>
      <sheetData sheetId="9"/>
      <sheetData sheetId="10"/>
      <sheetData sheetId="11">
        <row r="7">
          <cell r="HB7" t="str">
            <v>ADO</v>
          </cell>
        </row>
        <row r="8">
          <cell r="HB8" t="str">
            <v>Sick</v>
          </cell>
        </row>
        <row r="9">
          <cell r="HB9" t="str">
            <v>Leave</v>
          </cell>
        </row>
        <row r="10">
          <cell r="HB10" t="str">
            <v>Off</v>
          </cell>
        </row>
        <row r="11">
          <cell r="HB11" t="str">
            <v>Pos1</v>
          </cell>
        </row>
        <row r="12">
          <cell r="HB12" t="str">
            <v>Pos2</v>
          </cell>
        </row>
        <row r="13">
          <cell r="HB13" t="str">
            <v>Pos3</v>
          </cell>
        </row>
        <row r="14">
          <cell r="HB14" t="str">
            <v>Pos4</v>
          </cell>
        </row>
        <row r="15">
          <cell r="HB15" t="str">
            <v>Pos5</v>
          </cell>
        </row>
        <row r="16">
          <cell r="HB16" t="str">
            <v>Pos6</v>
          </cell>
        </row>
        <row r="17">
          <cell r="HB17" t="str">
            <v>Pos7</v>
          </cell>
        </row>
        <row r="18">
          <cell r="HB18" t="str">
            <v>Pos8</v>
          </cell>
        </row>
        <row r="19">
          <cell r="HB19" t="str">
            <v>Pos9</v>
          </cell>
        </row>
        <row r="20">
          <cell r="HB20" t="str">
            <v>Pos10</v>
          </cell>
        </row>
        <row r="21">
          <cell r="HB21" t="str">
            <v>Pos11</v>
          </cell>
        </row>
        <row r="22">
          <cell r="HB22" t="str">
            <v>Pos12</v>
          </cell>
        </row>
        <row r="23">
          <cell r="HB23" t="str">
            <v>Pos13</v>
          </cell>
        </row>
        <row r="24">
          <cell r="HB24" t="str">
            <v>Pos14</v>
          </cell>
        </row>
        <row r="25">
          <cell r="HB25" t="str">
            <v>Pos15</v>
          </cell>
        </row>
        <row r="26">
          <cell r="HB26" t="str">
            <v>Pos16</v>
          </cell>
        </row>
        <row r="27">
          <cell r="HB27" t="str">
            <v>Pos17</v>
          </cell>
        </row>
        <row r="28">
          <cell r="HB28" t="str">
            <v>Pos18</v>
          </cell>
        </row>
        <row r="29">
          <cell r="HB29" t="str">
            <v>Pos19</v>
          </cell>
        </row>
        <row r="30">
          <cell r="HB30" t="str">
            <v>Pos20</v>
          </cell>
        </row>
        <row r="31">
          <cell r="HB31" t="str">
            <v>Pos21</v>
          </cell>
        </row>
        <row r="32">
          <cell r="HB32" t="str">
            <v>Pos22</v>
          </cell>
        </row>
        <row r="33">
          <cell r="HB33" t="str">
            <v>Pos23</v>
          </cell>
        </row>
        <row r="34">
          <cell r="HB34" t="str">
            <v>Pos24</v>
          </cell>
        </row>
        <row r="35">
          <cell r="HB35" t="str">
            <v>Pos25</v>
          </cell>
        </row>
        <row r="36">
          <cell r="HB36" t="str">
            <v>Pos26</v>
          </cell>
        </row>
        <row r="37">
          <cell r="HB37" t="str">
            <v>Pos27</v>
          </cell>
        </row>
        <row r="38">
          <cell r="HB38" t="str">
            <v>Pos28</v>
          </cell>
        </row>
        <row r="39">
          <cell r="HB39" t="str">
            <v>Pos29</v>
          </cell>
        </row>
        <row r="40">
          <cell r="HB40" t="str">
            <v>Pos30</v>
          </cell>
        </row>
        <row r="41">
          <cell r="HB41" t="str">
            <v>Pos31</v>
          </cell>
        </row>
        <row r="42">
          <cell r="HB42" t="str">
            <v>Pos32</v>
          </cell>
        </row>
        <row r="43">
          <cell r="HB43" t="str">
            <v>Pos33</v>
          </cell>
        </row>
        <row r="44">
          <cell r="HB44" t="str">
            <v>Pos34</v>
          </cell>
        </row>
        <row r="45">
          <cell r="HB45" t="str">
            <v>Pos35</v>
          </cell>
        </row>
        <row r="46">
          <cell r="HB46" t="str">
            <v>Pos36</v>
          </cell>
        </row>
        <row r="47">
          <cell r="HB47" t="str">
            <v>Pos37</v>
          </cell>
        </row>
        <row r="48">
          <cell r="HB48" t="str">
            <v>Pos38</v>
          </cell>
        </row>
        <row r="49">
          <cell r="HB49" t="str">
            <v>Pos39</v>
          </cell>
        </row>
        <row r="50">
          <cell r="HB50" t="str">
            <v>Pos40</v>
          </cell>
        </row>
        <row r="51">
          <cell r="HB51" t="str">
            <v>Pos41</v>
          </cell>
        </row>
        <row r="52">
          <cell r="HB52" t="str">
            <v>Pos42</v>
          </cell>
        </row>
        <row r="53">
          <cell r="HB53" t="str">
            <v>Pos43</v>
          </cell>
        </row>
        <row r="54">
          <cell r="HB54" t="str">
            <v>Pos44</v>
          </cell>
        </row>
        <row r="55">
          <cell r="HB55" t="str">
            <v>Pos45</v>
          </cell>
        </row>
        <row r="56">
          <cell r="HB56" t="str">
            <v>Pos46</v>
          </cell>
        </row>
        <row r="57">
          <cell r="HB57" t="str">
            <v>Pos47</v>
          </cell>
        </row>
        <row r="58">
          <cell r="HB58" t="str">
            <v>Pos48</v>
          </cell>
        </row>
        <row r="59">
          <cell r="HB59" t="str">
            <v>Pos49</v>
          </cell>
        </row>
        <row r="60">
          <cell r="HB60" t="str">
            <v>Pos50</v>
          </cell>
        </row>
        <row r="61">
          <cell r="HB61" t="str">
            <v>Pos51</v>
          </cell>
        </row>
        <row r="62">
          <cell r="HB62" t="str">
            <v>Pos52</v>
          </cell>
        </row>
        <row r="63">
          <cell r="HB63" t="str">
            <v>Pos53</v>
          </cell>
        </row>
        <row r="64">
          <cell r="HB64" t="str">
            <v>Pos54</v>
          </cell>
        </row>
        <row r="65">
          <cell r="HB65" t="str">
            <v>Pos55</v>
          </cell>
        </row>
        <row r="66">
          <cell r="HB66" t="str">
            <v>Pos56</v>
          </cell>
        </row>
        <row r="67">
          <cell r="HB67" t="str">
            <v>Pos57</v>
          </cell>
        </row>
        <row r="68">
          <cell r="HB68" t="str">
            <v>Pos58</v>
          </cell>
        </row>
        <row r="69">
          <cell r="HB69" t="str">
            <v>Pos59</v>
          </cell>
        </row>
        <row r="70">
          <cell r="HB70" t="str">
            <v>Pos60</v>
          </cell>
        </row>
        <row r="71">
          <cell r="HB71" t="str">
            <v>Pos61</v>
          </cell>
        </row>
        <row r="72">
          <cell r="HB72" t="str">
            <v>Pos62</v>
          </cell>
        </row>
        <row r="73">
          <cell r="HB73" t="str">
            <v>Pos63</v>
          </cell>
        </row>
        <row r="74">
          <cell r="HB74" t="str">
            <v>Pos64</v>
          </cell>
        </row>
        <row r="75">
          <cell r="HB75" t="str">
            <v>Pos65</v>
          </cell>
        </row>
        <row r="76">
          <cell r="HB76" t="str">
            <v>Pos66</v>
          </cell>
        </row>
        <row r="77">
          <cell r="HB77" t="str">
            <v>Pos67</v>
          </cell>
        </row>
        <row r="78">
          <cell r="HB78" t="str">
            <v>Pos68</v>
          </cell>
        </row>
        <row r="79">
          <cell r="HB79" t="str">
            <v>Pos69</v>
          </cell>
        </row>
        <row r="80">
          <cell r="HB80" t="str">
            <v>Pos70</v>
          </cell>
        </row>
        <row r="81">
          <cell r="HB81" t="str">
            <v>Pos71</v>
          </cell>
        </row>
        <row r="82">
          <cell r="HB82" t="str">
            <v>Pos72</v>
          </cell>
        </row>
        <row r="83">
          <cell r="HB83" t="str">
            <v>Pos73</v>
          </cell>
        </row>
        <row r="84">
          <cell r="HB84" t="str">
            <v>Pos74</v>
          </cell>
        </row>
        <row r="85">
          <cell r="HB85" t="str">
            <v>Pos75</v>
          </cell>
        </row>
        <row r="86">
          <cell r="HB86" t="str">
            <v>Pos76</v>
          </cell>
        </row>
        <row r="87">
          <cell r="HB87" t="str">
            <v>Pos77</v>
          </cell>
        </row>
        <row r="88">
          <cell r="HB88" t="str">
            <v>Pos78</v>
          </cell>
        </row>
        <row r="89">
          <cell r="HB89" t="str">
            <v>Pos79</v>
          </cell>
        </row>
        <row r="90">
          <cell r="HB90" t="str">
            <v>Pos80</v>
          </cell>
        </row>
        <row r="91">
          <cell r="HB91" t="str">
            <v>Pos81</v>
          </cell>
        </row>
        <row r="92">
          <cell r="HB92" t="str">
            <v>Pos82</v>
          </cell>
        </row>
        <row r="93">
          <cell r="HB93" t="str">
            <v>Pos83</v>
          </cell>
        </row>
        <row r="94">
          <cell r="HB94" t="str">
            <v>Pos84</v>
          </cell>
        </row>
        <row r="95">
          <cell r="HB95" t="str">
            <v>Pos85</v>
          </cell>
        </row>
        <row r="96">
          <cell r="HB96" t="str">
            <v>Pos86</v>
          </cell>
        </row>
        <row r="97">
          <cell r="HB97" t="str">
            <v>Pos87</v>
          </cell>
        </row>
        <row r="98">
          <cell r="HB98" t="str">
            <v>Pos88</v>
          </cell>
        </row>
        <row r="99">
          <cell r="HB99" t="str">
            <v>Pos89</v>
          </cell>
        </row>
        <row r="100">
          <cell r="HB100" t="str">
            <v>Pos90</v>
          </cell>
        </row>
        <row r="101">
          <cell r="HB101" t="str">
            <v>Pos91</v>
          </cell>
        </row>
        <row r="102">
          <cell r="HB102" t="str">
            <v>Pos92</v>
          </cell>
        </row>
        <row r="103">
          <cell r="HB103" t="str">
            <v>Pos93</v>
          </cell>
        </row>
        <row r="104">
          <cell r="HB104" t="str">
            <v>Pos94</v>
          </cell>
        </row>
        <row r="105">
          <cell r="HB105" t="str">
            <v>Pos95</v>
          </cell>
        </row>
        <row r="106">
          <cell r="HB106" t="str">
            <v>Pos96</v>
          </cell>
        </row>
        <row r="107">
          <cell r="HB107" t="str">
            <v>Pos97</v>
          </cell>
        </row>
        <row r="108">
          <cell r="HB108" t="str">
            <v>Pos98</v>
          </cell>
        </row>
        <row r="109">
          <cell r="HB109" t="str">
            <v>Pos99</v>
          </cell>
        </row>
        <row r="110">
          <cell r="HB110" t="str">
            <v>Pos100</v>
          </cell>
        </row>
        <row r="111">
          <cell r="HB111" t="str">
            <v>Pos101</v>
          </cell>
        </row>
        <row r="112">
          <cell r="HB112" t="str">
            <v>Pos102</v>
          </cell>
        </row>
        <row r="113">
          <cell r="HB113" t="str">
            <v>Pos103</v>
          </cell>
        </row>
        <row r="114">
          <cell r="HB114" t="str">
            <v>Pos104</v>
          </cell>
        </row>
        <row r="115">
          <cell r="HB115" t="str">
            <v>Pos105</v>
          </cell>
        </row>
        <row r="116">
          <cell r="HB116" t="str">
            <v>Pos106</v>
          </cell>
        </row>
        <row r="117">
          <cell r="HB117" t="str">
            <v>Pos107</v>
          </cell>
        </row>
        <row r="118">
          <cell r="HB118" t="str">
            <v>Pos108</v>
          </cell>
        </row>
        <row r="119">
          <cell r="HB119" t="str">
            <v>Pos109</v>
          </cell>
        </row>
        <row r="120">
          <cell r="HB120" t="str">
            <v>Pos110</v>
          </cell>
        </row>
        <row r="121">
          <cell r="HB121" t="str">
            <v>Pos111</v>
          </cell>
        </row>
        <row r="122">
          <cell r="HB122" t="str">
            <v>Pos112</v>
          </cell>
        </row>
        <row r="123">
          <cell r="HB123" t="str">
            <v>Pos113</v>
          </cell>
        </row>
        <row r="124">
          <cell r="HB124" t="str">
            <v>Pos114</v>
          </cell>
        </row>
        <row r="125">
          <cell r="HB125" t="str">
            <v>Pos115</v>
          </cell>
        </row>
        <row r="126">
          <cell r="HB126" t="str">
            <v>Pos116</v>
          </cell>
        </row>
        <row r="127">
          <cell r="HB127" t="str">
            <v>Pos117</v>
          </cell>
        </row>
        <row r="128">
          <cell r="HB128" t="str">
            <v>Pos118</v>
          </cell>
        </row>
        <row r="129">
          <cell r="HB129" t="str">
            <v>Pos119</v>
          </cell>
        </row>
        <row r="130">
          <cell r="HB130" t="str">
            <v>Pos120</v>
          </cell>
        </row>
      </sheetData>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omments" Target="../comments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M30"/>
  <sheetViews>
    <sheetView workbookViewId="0">
      <selection sqref="A1:M3"/>
    </sheetView>
  </sheetViews>
  <sheetFormatPr defaultColWidth="0" defaultRowHeight="15" customHeight="1" zeroHeight="1" x14ac:dyDescent="0.25"/>
  <cols>
    <col min="1" max="13" width="9.140625" customWidth="1"/>
    <col min="14" max="16384" width="9.140625" hidden="1"/>
  </cols>
  <sheetData>
    <row r="1" spans="1:13" x14ac:dyDescent="0.25">
      <c r="A1" s="674" t="s">
        <v>234</v>
      </c>
      <c r="B1" s="674"/>
      <c r="C1" s="674"/>
      <c r="D1" s="674"/>
      <c r="E1" s="674"/>
      <c r="F1" s="674"/>
      <c r="G1" s="674"/>
      <c r="H1" s="674"/>
      <c r="I1" s="674"/>
      <c r="J1" s="674"/>
      <c r="K1" s="674"/>
      <c r="L1" s="674"/>
      <c r="M1" s="674"/>
    </row>
    <row r="2" spans="1:13" x14ac:dyDescent="0.25">
      <c r="A2" s="674"/>
      <c r="B2" s="674"/>
      <c r="C2" s="674"/>
      <c r="D2" s="674"/>
      <c r="E2" s="674"/>
      <c r="F2" s="674"/>
      <c r="G2" s="674"/>
      <c r="H2" s="674"/>
      <c r="I2" s="674"/>
      <c r="J2" s="674"/>
      <c r="K2" s="674"/>
      <c r="L2" s="674"/>
      <c r="M2" s="674"/>
    </row>
    <row r="3" spans="1:13" x14ac:dyDescent="0.25">
      <c r="A3" s="674"/>
      <c r="B3" s="674"/>
      <c r="C3" s="674"/>
      <c r="D3" s="674"/>
      <c r="E3" s="674"/>
      <c r="F3" s="674"/>
      <c r="G3" s="674"/>
      <c r="H3" s="674"/>
      <c r="I3" s="674"/>
      <c r="J3" s="674"/>
      <c r="K3" s="674"/>
      <c r="L3" s="674"/>
      <c r="M3" s="674"/>
    </row>
    <row r="4" spans="1:13" x14ac:dyDescent="0.25"/>
    <row r="5" spans="1:13" x14ac:dyDescent="0.25"/>
    <row r="6" spans="1:13" x14ac:dyDescent="0.25"/>
    <row r="7" spans="1:13" x14ac:dyDescent="0.25"/>
    <row r="8" spans="1:13" x14ac:dyDescent="0.25"/>
    <row r="9" spans="1:13" x14ac:dyDescent="0.25"/>
    <row r="10" spans="1:13" x14ac:dyDescent="0.25"/>
    <row r="11" spans="1:13" x14ac:dyDescent="0.25"/>
    <row r="12" spans="1:13" x14ac:dyDescent="0.25"/>
    <row r="13" spans="1:13" x14ac:dyDescent="0.25"/>
    <row r="14" spans="1:13" x14ac:dyDescent="0.25"/>
    <row r="15" spans="1:13" x14ac:dyDescent="0.25"/>
    <row r="16" spans="1:13"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sheetData>
  <sheetProtection selectLockedCells="1" selectUnlockedCells="1"/>
  <mergeCells count="1">
    <mergeCell ref="A1:M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F17"/>
  <sheetViews>
    <sheetView workbookViewId="0">
      <selection sqref="A1:H2000"/>
    </sheetView>
  </sheetViews>
  <sheetFormatPr defaultRowHeight="15" x14ac:dyDescent="0.25"/>
  <cols>
    <col min="1" max="1" width="9.42578125" bestFit="1" customWidth="1"/>
    <col min="3" max="3" width="17" bestFit="1" customWidth="1"/>
    <col min="4" max="4" width="14.7109375" bestFit="1" customWidth="1"/>
    <col min="5" max="5" width="13.85546875" bestFit="1" customWidth="1"/>
    <col min="6" max="6" width="7.5703125" bestFit="1" customWidth="1"/>
  </cols>
  <sheetData>
    <row r="1" spans="1:6" x14ac:dyDescent="0.25">
      <c r="A1" s="490" t="s">
        <v>2</v>
      </c>
      <c r="B1" s="491" t="s">
        <v>3</v>
      </c>
      <c r="C1" s="491" t="s">
        <v>1481</v>
      </c>
      <c r="D1" s="491" t="s">
        <v>1482</v>
      </c>
      <c r="E1" s="491" t="s">
        <v>1483</v>
      </c>
      <c r="F1" s="492" t="s">
        <v>1484</v>
      </c>
    </row>
    <row r="2" spans="1:6" x14ac:dyDescent="0.25">
      <c r="A2" s="493" t="s">
        <v>136</v>
      </c>
      <c r="B2" s="494" t="s">
        <v>1375</v>
      </c>
      <c r="C2" s="494" t="s">
        <v>1465</v>
      </c>
      <c r="D2" s="495">
        <v>0.25</v>
      </c>
      <c r="E2" s="495">
        <v>0.60416666666666663</v>
      </c>
      <c r="F2" s="496" t="s">
        <v>1485</v>
      </c>
    </row>
    <row r="3" spans="1:6" x14ac:dyDescent="0.25">
      <c r="A3" s="493" t="s">
        <v>136</v>
      </c>
      <c r="B3" s="494" t="s">
        <v>1378</v>
      </c>
      <c r="C3" s="494" t="s">
        <v>1469</v>
      </c>
      <c r="D3" s="495">
        <v>0.25</v>
      </c>
      <c r="E3" s="495">
        <v>0.60416666666666663</v>
      </c>
      <c r="F3" s="496" t="s">
        <v>1485</v>
      </c>
    </row>
    <row r="4" spans="1:6" x14ac:dyDescent="0.25">
      <c r="A4" s="493" t="s">
        <v>136</v>
      </c>
      <c r="B4" s="494" t="s">
        <v>1379</v>
      </c>
      <c r="C4" s="494" t="s">
        <v>1464</v>
      </c>
      <c r="D4" s="495">
        <v>0.35416666666666669</v>
      </c>
      <c r="E4" s="495">
        <v>0.70833333333333337</v>
      </c>
      <c r="F4" s="496" t="s">
        <v>1485</v>
      </c>
    </row>
    <row r="5" spans="1:6" x14ac:dyDescent="0.25">
      <c r="A5" s="493" t="s">
        <v>136</v>
      </c>
      <c r="B5" s="494" t="s">
        <v>1381</v>
      </c>
      <c r="C5" s="494" t="s">
        <v>1478</v>
      </c>
      <c r="D5" s="495">
        <v>0.64583333333333337</v>
      </c>
      <c r="E5" s="495">
        <v>0.8125</v>
      </c>
      <c r="F5" s="496" t="s">
        <v>1485</v>
      </c>
    </row>
    <row r="6" spans="1:6" x14ac:dyDescent="0.25">
      <c r="A6" s="493" t="s">
        <v>136</v>
      </c>
      <c r="B6" s="494" t="s">
        <v>1382</v>
      </c>
      <c r="C6" s="494" t="s">
        <v>1479</v>
      </c>
      <c r="D6" s="495">
        <v>0.64583333333333337</v>
      </c>
      <c r="E6" s="495">
        <v>0.8125</v>
      </c>
      <c r="F6" s="496" t="s">
        <v>1485</v>
      </c>
    </row>
    <row r="7" spans="1:6" x14ac:dyDescent="0.25">
      <c r="A7" s="493" t="s">
        <v>136</v>
      </c>
      <c r="B7" s="494" t="s">
        <v>1413</v>
      </c>
      <c r="C7" s="494" t="s">
        <v>1470</v>
      </c>
      <c r="D7" s="495">
        <v>0.25</v>
      </c>
      <c r="E7" s="495">
        <v>0.60416666666666663</v>
      </c>
      <c r="F7" s="496" t="s">
        <v>1485</v>
      </c>
    </row>
    <row r="8" spans="1:6" x14ac:dyDescent="0.25">
      <c r="A8" s="493" t="s">
        <v>136</v>
      </c>
      <c r="B8" s="494" t="s">
        <v>1414</v>
      </c>
      <c r="C8" s="494" t="s">
        <v>1476</v>
      </c>
      <c r="D8" s="495">
        <v>0.27083333333333331</v>
      </c>
      <c r="E8" s="495">
        <v>0.4375</v>
      </c>
      <c r="F8" s="496" t="s">
        <v>1485</v>
      </c>
    </row>
    <row r="9" spans="1:6" x14ac:dyDescent="0.25">
      <c r="A9" s="493" t="s">
        <v>136</v>
      </c>
      <c r="B9" s="494" t="s">
        <v>1415</v>
      </c>
      <c r="C9" s="494" t="s">
        <v>1477</v>
      </c>
      <c r="D9" s="495">
        <v>0.64583333333333337</v>
      </c>
      <c r="E9" s="495">
        <v>0.8125</v>
      </c>
      <c r="F9" s="496" t="s">
        <v>1485</v>
      </c>
    </row>
    <row r="10" spans="1:6" x14ac:dyDescent="0.25">
      <c r="A10" s="493" t="s">
        <v>136</v>
      </c>
      <c r="B10" s="494" t="s">
        <v>1453</v>
      </c>
      <c r="C10" s="494" t="s">
        <v>1474</v>
      </c>
      <c r="D10" s="495">
        <v>0.52083333333333337</v>
      </c>
      <c r="E10" s="495">
        <v>0.6875</v>
      </c>
      <c r="F10" s="496" t="s">
        <v>1485</v>
      </c>
    </row>
    <row r="11" spans="1:6" x14ac:dyDescent="0.25">
      <c r="A11" s="493" t="s">
        <v>136</v>
      </c>
      <c r="B11" s="494" t="s">
        <v>1384</v>
      </c>
      <c r="C11" s="494" t="s">
        <v>1462</v>
      </c>
      <c r="D11" s="495">
        <v>0.32291666666666669</v>
      </c>
      <c r="E11" s="495">
        <v>0.67708333333333337</v>
      </c>
      <c r="F11" s="496" t="s">
        <v>1485</v>
      </c>
    </row>
    <row r="12" spans="1:6" x14ac:dyDescent="0.25">
      <c r="A12" s="493" t="s">
        <v>136</v>
      </c>
      <c r="B12" s="494" t="s">
        <v>1457</v>
      </c>
      <c r="C12" s="494" t="s">
        <v>1473</v>
      </c>
      <c r="D12" s="495">
        <v>0.45833333333333331</v>
      </c>
      <c r="E12" s="495">
        <v>0.8125</v>
      </c>
      <c r="F12" s="496" t="s">
        <v>1485</v>
      </c>
    </row>
    <row r="13" spans="1:6" x14ac:dyDescent="0.25">
      <c r="A13" s="493" t="s">
        <v>136</v>
      </c>
      <c r="B13" s="494" t="s">
        <v>1456</v>
      </c>
      <c r="C13" s="494"/>
      <c r="D13" s="495">
        <v>0.22916666666666666</v>
      </c>
      <c r="E13" s="495">
        <v>0.39583333333333331</v>
      </c>
      <c r="F13" s="496" t="s">
        <v>1486</v>
      </c>
    </row>
    <row r="14" spans="1:6" x14ac:dyDescent="0.25">
      <c r="A14" s="493" t="s">
        <v>136</v>
      </c>
      <c r="B14" s="494" t="s">
        <v>1419</v>
      </c>
      <c r="C14" s="494" t="s">
        <v>1480</v>
      </c>
      <c r="D14" s="495">
        <v>0.22916666666666666</v>
      </c>
      <c r="E14" s="495">
        <v>0.58333333333333337</v>
      </c>
      <c r="F14" s="496" t="s">
        <v>1485</v>
      </c>
    </row>
    <row r="15" spans="1:6" x14ac:dyDescent="0.25">
      <c r="A15" s="493" t="s">
        <v>136</v>
      </c>
      <c r="B15" s="494" t="s">
        <v>1409</v>
      </c>
      <c r="C15" s="494"/>
      <c r="D15" s="495">
        <v>0.3125</v>
      </c>
      <c r="E15" s="495">
        <v>0.66666666666666663</v>
      </c>
      <c r="F15" s="496" t="s">
        <v>1485</v>
      </c>
    </row>
    <row r="16" spans="1:6" x14ac:dyDescent="0.25">
      <c r="A16" s="493" t="s">
        <v>136</v>
      </c>
      <c r="B16" s="494" t="s">
        <v>1471</v>
      </c>
      <c r="C16" s="494"/>
      <c r="D16" s="495">
        <v>0.33333333333333331</v>
      </c>
      <c r="E16" s="495">
        <v>0.5</v>
      </c>
      <c r="F16" s="496" t="s">
        <v>1486</v>
      </c>
    </row>
    <row r="17" spans="1:6" ht="15.75" thickBot="1" x14ac:dyDescent="0.3">
      <c r="A17" s="497" t="s">
        <v>136</v>
      </c>
      <c r="B17" s="498" t="s">
        <v>1407</v>
      </c>
      <c r="C17" s="498" t="s">
        <v>1466</v>
      </c>
      <c r="D17" s="646">
        <v>0.33333333333333331</v>
      </c>
      <c r="E17" s="646">
        <v>0.6875</v>
      </c>
      <c r="F17" s="499" t="s">
        <v>1486</v>
      </c>
    </row>
  </sheetData>
  <sheetProtection autoFilter="0"/>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DT309"/>
  <sheetViews>
    <sheetView showGridLines="0" showZeros="0" zoomScaleNormal="100" zoomScalePageLayoutView="55" workbookViewId="0">
      <pane xSplit="3" ySplit="18" topLeftCell="D19" activePane="bottomRight" state="frozen"/>
      <selection activeCell="C1" sqref="C1"/>
      <selection pane="topRight" activeCell="D1" sqref="D1"/>
      <selection pane="bottomLeft" activeCell="C19" sqref="C19"/>
      <selection pane="bottomRight" activeCell="D10" sqref="D10"/>
    </sheetView>
  </sheetViews>
  <sheetFormatPr defaultColWidth="16.7109375" defaultRowHeight="15" outlineLevelRow="1" x14ac:dyDescent="0.25"/>
  <cols>
    <col min="1" max="1" width="10.7109375" hidden="1" customWidth="1"/>
    <col min="2" max="2" width="14.85546875" hidden="1" customWidth="1"/>
    <col min="3" max="3" width="8.28515625" bestFit="1" customWidth="1"/>
    <col min="4" max="26" width="16.7109375" style="5"/>
  </cols>
  <sheetData>
    <row r="1" spans="1:123" ht="15" customHeight="1" x14ac:dyDescent="0.25">
      <c r="C1" s="318"/>
      <c r="D1" s="319"/>
      <c r="E1" s="319"/>
      <c r="F1" s="319"/>
      <c r="G1" s="319"/>
      <c r="H1" s="319"/>
      <c r="I1" s="320"/>
      <c r="J1" s="320"/>
      <c r="K1" s="320"/>
      <c r="L1" s="320"/>
      <c r="M1" s="320"/>
      <c r="N1" s="320"/>
      <c r="O1" s="320"/>
      <c r="P1" s="320"/>
      <c r="Q1" s="320"/>
      <c r="R1" s="320"/>
      <c r="S1" s="287"/>
      <c r="T1" s="287"/>
      <c r="U1" s="287"/>
      <c r="V1" s="287"/>
      <c r="W1" s="287"/>
      <c r="X1" s="287"/>
      <c r="Y1" s="287"/>
      <c r="Z1" s="287"/>
      <c r="AA1" s="287"/>
      <c r="AB1" s="287"/>
      <c r="AC1" s="287"/>
      <c r="AD1" s="287"/>
      <c r="AE1" s="287"/>
      <c r="AF1" s="287"/>
      <c r="AG1" s="287"/>
      <c r="AH1" s="287"/>
      <c r="AI1" s="287"/>
      <c r="AJ1" s="287"/>
      <c r="AK1" s="287"/>
      <c r="AL1" s="287"/>
      <c r="AM1" s="287"/>
      <c r="AN1" s="287"/>
      <c r="AO1" s="287"/>
      <c r="AP1" s="287"/>
      <c r="AQ1" s="287"/>
      <c r="AR1" s="287"/>
      <c r="AS1" s="287"/>
      <c r="AT1" s="287"/>
      <c r="AU1" s="287"/>
      <c r="AV1" s="287"/>
      <c r="AW1" s="287"/>
      <c r="AX1" s="287"/>
      <c r="AY1" s="287"/>
      <c r="AZ1" s="287"/>
      <c r="BA1" s="287"/>
      <c r="BB1" s="287"/>
      <c r="BC1" s="287"/>
      <c r="BD1" s="287"/>
      <c r="BE1" s="287"/>
      <c r="BF1" s="287"/>
      <c r="BG1" s="287"/>
      <c r="BH1" s="287"/>
      <c r="BI1" s="287"/>
      <c r="BJ1" s="287"/>
      <c r="BK1" s="287"/>
      <c r="BL1" s="287"/>
      <c r="BM1" s="287"/>
      <c r="BN1" s="287"/>
      <c r="BO1" s="287"/>
      <c r="BP1" s="287"/>
      <c r="BQ1" s="287"/>
      <c r="BR1" s="287"/>
      <c r="BS1" s="287"/>
      <c r="BT1" s="287"/>
      <c r="BU1" s="287"/>
      <c r="BV1" s="287"/>
      <c r="BW1" s="287"/>
      <c r="BX1" s="287"/>
      <c r="BY1" s="287"/>
      <c r="BZ1" s="287"/>
      <c r="CA1" s="287"/>
      <c r="CB1" s="287"/>
      <c r="CC1" s="287"/>
      <c r="CD1" s="287"/>
      <c r="CE1" s="287"/>
      <c r="CF1" s="287"/>
      <c r="CG1" s="287"/>
      <c r="CH1" s="287"/>
      <c r="CI1" s="287"/>
      <c r="CJ1" s="287"/>
      <c r="CK1" s="287"/>
      <c r="CL1" s="287"/>
      <c r="CM1" s="287"/>
      <c r="CN1" s="287"/>
      <c r="CO1" s="287"/>
      <c r="CP1" s="287"/>
      <c r="CQ1" s="287"/>
      <c r="CR1" s="287"/>
      <c r="CS1" s="287"/>
      <c r="CT1" s="287"/>
      <c r="CU1" s="287"/>
      <c r="CV1" s="287"/>
      <c r="CW1" s="287"/>
      <c r="CX1" s="287"/>
      <c r="CY1" s="287"/>
      <c r="CZ1" s="287"/>
      <c r="DA1" s="287"/>
      <c r="DB1" s="287"/>
      <c r="DC1" s="287"/>
      <c r="DD1" s="287"/>
      <c r="DE1" s="287"/>
      <c r="DF1" s="287"/>
      <c r="DG1" s="287"/>
      <c r="DH1" s="287"/>
      <c r="DI1" s="287"/>
      <c r="DJ1" s="287"/>
      <c r="DK1" s="287"/>
      <c r="DL1" s="287"/>
      <c r="DM1" s="287"/>
      <c r="DN1" s="287"/>
      <c r="DO1" s="287"/>
      <c r="DP1" s="287"/>
      <c r="DQ1" s="287"/>
      <c r="DR1" s="287"/>
      <c r="DS1" s="287"/>
    </row>
    <row r="2" spans="1:123" ht="15" customHeight="1" x14ac:dyDescent="0.25">
      <c r="A2" t="s">
        <v>0</v>
      </c>
      <c r="B2" s="1">
        <v>0.20833333333333334</v>
      </c>
      <c r="C2" s="319"/>
      <c r="D2" s="319"/>
      <c r="E2" s="319"/>
      <c r="F2" s="319"/>
      <c r="G2" s="319"/>
      <c r="H2" s="319"/>
      <c r="I2" s="320"/>
      <c r="J2" s="320"/>
      <c r="K2" s="320"/>
      <c r="L2" s="320"/>
      <c r="M2" s="320"/>
      <c r="N2" s="320"/>
      <c r="O2" s="320"/>
      <c r="P2" s="320"/>
      <c r="Q2" s="320"/>
      <c r="R2" s="320"/>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row>
    <row r="3" spans="1:123" outlineLevel="1" x14ac:dyDescent="0.25">
      <c r="A3" t="s">
        <v>1</v>
      </c>
      <c r="B3">
        <v>3.472222222222222E-3</v>
      </c>
      <c r="C3" s="398" t="s">
        <v>2</v>
      </c>
      <c r="D3" s="415" t="str">
        <f>Positions!$D7</f>
        <v>Screen #1</v>
      </c>
      <c r="E3" s="415" t="str">
        <f>Positions!$D8</f>
        <v>Screen #1</v>
      </c>
      <c r="F3" s="415" t="str">
        <f>Positions!$D9</f>
        <v>Screen #1</v>
      </c>
      <c r="G3" s="415" t="str">
        <f>Positions!$D10</f>
        <v>Screen #1</v>
      </c>
      <c r="H3" s="415" t="str">
        <f>Positions!$D11</f>
        <v>Screen #1</v>
      </c>
      <c r="I3" s="415">
        <f>Positions!$D12</f>
        <v>0</v>
      </c>
      <c r="J3" s="415" t="str">
        <f>Positions!$D13</f>
        <v>Screen #1</v>
      </c>
      <c r="K3" s="415" t="str">
        <f>Positions!$D14</f>
        <v>Screen #1</v>
      </c>
      <c r="L3" s="415" t="str">
        <f>Positions!$D15</f>
        <v>Screen #1</v>
      </c>
      <c r="M3" s="415" t="str">
        <f>Positions!$D16</f>
        <v>Screen #1</v>
      </c>
      <c r="N3" s="415">
        <f>Positions!$D17</f>
        <v>0</v>
      </c>
      <c r="O3" s="415" t="str">
        <f>Positions!$D18</f>
        <v>Screen #1</v>
      </c>
      <c r="P3" s="415" t="str">
        <f>Positions!$D19</f>
        <v>Screen #1</v>
      </c>
      <c r="Q3" s="415" t="str">
        <f>Positions!$D20</f>
        <v>Screen #1</v>
      </c>
      <c r="R3" s="415" t="str">
        <f>Positions!$D21</f>
        <v>Screen #1</v>
      </c>
      <c r="S3" s="415" t="str">
        <f>Positions!$D22</f>
        <v>Screen #1</v>
      </c>
      <c r="T3" s="415">
        <f>Positions!$D23</f>
        <v>0</v>
      </c>
      <c r="U3" s="415" t="str">
        <f>Positions!$D24</f>
        <v>Screen #1</v>
      </c>
      <c r="V3" s="415" t="str">
        <f>Positions!$D25</f>
        <v>Screen #1</v>
      </c>
      <c r="W3" s="415">
        <f>Positions!$D26</f>
        <v>0</v>
      </c>
      <c r="X3" s="415">
        <f>Positions!$D27</f>
        <v>0</v>
      </c>
      <c r="Y3" s="415">
        <f>Positions!$D28</f>
        <v>0</v>
      </c>
      <c r="Z3" s="415">
        <f>Positions!$D29</f>
        <v>0</v>
      </c>
      <c r="AA3" s="415">
        <f>Positions!$D30</f>
        <v>0</v>
      </c>
      <c r="AB3" s="415">
        <f>Positions!$D31</f>
        <v>0</v>
      </c>
      <c r="AC3" s="415">
        <f>Positions!$D32</f>
        <v>0</v>
      </c>
      <c r="AD3" s="415">
        <f>Positions!$D33</f>
        <v>0</v>
      </c>
      <c r="AE3" s="415">
        <f>Positions!$D34</f>
        <v>0</v>
      </c>
      <c r="AF3" s="415">
        <f>Positions!$D35</f>
        <v>0</v>
      </c>
      <c r="AG3" s="415">
        <f>Positions!$D36</f>
        <v>0</v>
      </c>
      <c r="AH3" s="415">
        <f>Positions!$D37</f>
        <v>0</v>
      </c>
      <c r="AI3" s="415">
        <f>Positions!$D38</f>
        <v>0</v>
      </c>
      <c r="AJ3" s="415">
        <f>Positions!$D39</f>
        <v>0</v>
      </c>
      <c r="AK3" s="415">
        <f>Positions!$D40</f>
        <v>0</v>
      </c>
      <c r="AL3" s="415">
        <f>Positions!$D41</f>
        <v>0</v>
      </c>
      <c r="AM3" s="415">
        <f>Positions!$D42</f>
        <v>0</v>
      </c>
      <c r="AN3" s="415">
        <f>Positions!$D43</f>
        <v>0</v>
      </c>
      <c r="AO3" s="415">
        <f>Positions!$D44</f>
        <v>0</v>
      </c>
      <c r="AP3" s="415">
        <f>Positions!$D45</f>
        <v>0</v>
      </c>
      <c r="AQ3" s="415">
        <f>Positions!$D46</f>
        <v>0</v>
      </c>
      <c r="AR3" s="415">
        <f>Positions!$D47</f>
        <v>0</v>
      </c>
      <c r="AS3" s="415">
        <f>Positions!$D48</f>
        <v>0</v>
      </c>
      <c r="AT3" s="415">
        <f>Positions!$D49</f>
        <v>0</v>
      </c>
      <c r="AU3" s="415">
        <f>Positions!$D50</f>
        <v>0</v>
      </c>
      <c r="AV3" s="415">
        <f>Positions!$D51</f>
        <v>0</v>
      </c>
      <c r="AW3" s="415">
        <f>Positions!$D52</f>
        <v>0</v>
      </c>
      <c r="AX3" s="415">
        <f>Positions!$D53</f>
        <v>0</v>
      </c>
      <c r="AY3" s="415">
        <f>Positions!$D54</f>
        <v>0</v>
      </c>
      <c r="AZ3" s="415">
        <f>Positions!$D55</f>
        <v>0</v>
      </c>
      <c r="BA3" s="415">
        <f>Positions!$D56</f>
        <v>0</v>
      </c>
      <c r="BB3" s="415">
        <f>Positions!$D57</f>
        <v>0</v>
      </c>
      <c r="BC3" s="415">
        <f>Positions!$D58</f>
        <v>0</v>
      </c>
      <c r="BD3" s="415">
        <f>Positions!$D59</f>
        <v>0</v>
      </c>
      <c r="BE3" s="415">
        <f>Positions!$D60</f>
        <v>0</v>
      </c>
      <c r="BF3" s="415">
        <f>Positions!$D61</f>
        <v>0</v>
      </c>
      <c r="BG3" s="415">
        <f>Positions!$D62</f>
        <v>0</v>
      </c>
      <c r="BH3" s="415">
        <f>Positions!$D63</f>
        <v>0</v>
      </c>
      <c r="BI3" s="415">
        <f>Positions!$D64</f>
        <v>0</v>
      </c>
      <c r="BJ3" s="415">
        <f>Positions!$D65</f>
        <v>0</v>
      </c>
      <c r="BK3" s="415">
        <f>Positions!$D66</f>
        <v>0</v>
      </c>
      <c r="BL3" s="415">
        <f>Positions!$D67</f>
        <v>0</v>
      </c>
      <c r="BM3" s="415">
        <f>Positions!$D68</f>
        <v>0</v>
      </c>
      <c r="BN3" s="415">
        <f>Positions!$D69</f>
        <v>0</v>
      </c>
      <c r="BO3" s="415">
        <f>Positions!$D70</f>
        <v>0</v>
      </c>
      <c r="BP3" s="415">
        <f>Positions!$D71</f>
        <v>0</v>
      </c>
      <c r="BQ3" s="415">
        <f>Positions!$D72</f>
        <v>0</v>
      </c>
      <c r="BR3" s="415">
        <f>Positions!$D73</f>
        <v>0</v>
      </c>
      <c r="BS3" s="415">
        <f>Positions!$D74</f>
        <v>0</v>
      </c>
      <c r="BT3" s="415">
        <f>Positions!$D75</f>
        <v>0</v>
      </c>
      <c r="BU3" s="415">
        <f>Positions!$D76</f>
        <v>0</v>
      </c>
      <c r="BV3" s="415">
        <f>Positions!$D77</f>
        <v>0</v>
      </c>
      <c r="BW3" s="415">
        <f>Positions!$D78</f>
        <v>0</v>
      </c>
      <c r="BX3" s="415">
        <f>Positions!$D79</f>
        <v>0</v>
      </c>
      <c r="BY3" s="415">
        <f>Positions!$D80</f>
        <v>0</v>
      </c>
      <c r="BZ3" s="415">
        <f>Positions!$D81</f>
        <v>0</v>
      </c>
      <c r="CA3" s="415">
        <f>Positions!$D82</f>
        <v>0</v>
      </c>
      <c r="CB3" s="415">
        <f>Positions!$D83</f>
        <v>0</v>
      </c>
      <c r="CC3" s="415">
        <f>Positions!$D84</f>
        <v>0</v>
      </c>
      <c r="CD3" s="415">
        <f>Positions!$D85</f>
        <v>0</v>
      </c>
      <c r="CE3" s="415">
        <f>Positions!$D86</f>
        <v>0</v>
      </c>
      <c r="CF3" s="415">
        <f>Positions!$D87</f>
        <v>0</v>
      </c>
      <c r="CG3" s="415">
        <f>Positions!$D88</f>
        <v>0</v>
      </c>
      <c r="CH3" s="415">
        <f>Positions!$D89</f>
        <v>0</v>
      </c>
      <c r="CI3" s="415">
        <f>Positions!$D90</f>
        <v>0</v>
      </c>
      <c r="CJ3" s="415">
        <f>Positions!$D91</f>
        <v>0</v>
      </c>
      <c r="CK3" s="415">
        <f>Positions!$D92</f>
        <v>0</v>
      </c>
      <c r="CL3" s="415">
        <f>Positions!$D93</f>
        <v>0</v>
      </c>
      <c r="CM3" s="415">
        <f>Positions!$D94</f>
        <v>0</v>
      </c>
      <c r="CN3" s="415">
        <f>Positions!$D95</f>
        <v>0</v>
      </c>
      <c r="CO3" s="415">
        <f>Positions!$D96</f>
        <v>0</v>
      </c>
      <c r="CP3" s="415">
        <f>Positions!$D97</f>
        <v>0</v>
      </c>
      <c r="CQ3" s="415">
        <f>Positions!$D98</f>
        <v>0</v>
      </c>
      <c r="CR3" s="415">
        <f>Positions!$D99</f>
        <v>0</v>
      </c>
      <c r="CS3" s="415">
        <f>Positions!$D100</f>
        <v>0</v>
      </c>
      <c r="CT3" s="415">
        <f>Positions!$D101</f>
        <v>0</v>
      </c>
      <c r="CU3" s="415">
        <f>Positions!$D102</f>
        <v>0</v>
      </c>
      <c r="CV3" s="415">
        <f>Positions!$D103</f>
        <v>0</v>
      </c>
      <c r="CW3" s="415">
        <f>Positions!$D104</f>
        <v>0</v>
      </c>
      <c r="CX3" s="415">
        <f>Positions!$D105</f>
        <v>0</v>
      </c>
      <c r="CY3" s="415">
        <f>Positions!$D106</f>
        <v>0</v>
      </c>
      <c r="CZ3" s="415">
        <f>Positions!$D107</f>
        <v>0</v>
      </c>
      <c r="DA3" s="415">
        <f>Positions!$D108</f>
        <v>0</v>
      </c>
      <c r="DB3" s="415">
        <f>Positions!$D109</f>
        <v>0</v>
      </c>
      <c r="DC3" s="415">
        <f>Positions!$D110</f>
        <v>0</v>
      </c>
      <c r="DD3" s="415">
        <f>Positions!$D111</f>
        <v>0</v>
      </c>
      <c r="DE3" s="415">
        <f>Positions!$D112</f>
        <v>0</v>
      </c>
      <c r="DF3" s="415">
        <f>Positions!$D113</f>
        <v>0</v>
      </c>
      <c r="DG3" s="415">
        <f>Positions!$D114</f>
        <v>0</v>
      </c>
      <c r="DH3" s="415">
        <f>Positions!$D115</f>
        <v>0</v>
      </c>
      <c r="DI3" s="415">
        <f>Positions!$D116</f>
        <v>0</v>
      </c>
      <c r="DJ3" s="415">
        <f>Positions!$D117</f>
        <v>0</v>
      </c>
      <c r="DK3" s="415">
        <f>Positions!$D118</f>
        <v>0</v>
      </c>
      <c r="DL3" s="415">
        <f>Positions!$D119</f>
        <v>0</v>
      </c>
      <c r="DM3" s="415">
        <f>Positions!$D120</f>
        <v>0</v>
      </c>
      <c r="DN3" s="415">
        <f>Positions!$D121</f>
        <v>0</v>
      </c>
      <c r="DO3" s="415">
        <f>Positions!$D122</f>
        <v>0</v>
      </c>
      <c r="DP3" s="415">
        <f>Positions!$D123</f>
        <v>0</v>
      </c>
      <c r="DQ3" s="415">
        <f>Positions!$D124</f>
        <v>0</v>
      </c>
      <c r="DR3" s="415">
        <f>Positions!$D125</f>
        <v>0</v>
      </c>
      <c r="DS3" s="415">
        <f>Positions!$D126</f>
        <v>0</v>
      </c>
    </row>
    <row r="4" spans="1:123" s="2" customFormat="1" x14ac:dyDescent="0.25">
      <c r="C4" s="399" t="s">
        <v>3</v>
      </c>
      <c r="D4" s="400" t="str">
        <f>Positions!$C$7</f>
        <v>T1-AM(1)</v>
      </c>
      <c r="E4" s="400" t="str">
        <f>Positions!$C$8</f>
        <v>T1-AM(2)</v>
      </c>
      <c r="F4" s="400" t="str">
        <f>Positions!$C$9</f>
        <v>TC-T1</v>
      </c>
      <c r="G4" s="400" t="str">
        <f>Positions!$C$10</f>
        <v>T1-PM(1)</v>
      </c>
      <c r="H4" s="400" t="str">
        <f>Positions!$C$11</f>
        <v>T1-PM(2)</v>
      </c>
      <c r="I4" s="400" t="str">
        <f>Positions!$C$12</f>
        <v>x</v>
      </c>
      <c r="J4" s="400" t="str">
        <f>Positions!$C$13</f>
        <v>T2-AM(1)</v>
      </c>
      <c r="K4" s="400" t="str">
        <f>Positions!$C$14</f>
        <v>T2-AM(2)</v>
      </c>
      <c r="L4" s="400" t="str">
        <f>Positions!$C$15</f>
        <v>T2-PM(1)</v>
      </c>
      <c r="M4" s="400" t="str">
        <f>Positions!$C$16</f>
        <v>T2-PM(2)</v>
      </c>
      <c r="N4" s="400" t="str">
        <f>Positions!$C$17</f>
        <v>x</v>
      </c>
      <c r="O4" s="400" t="str">
        <f>Positions!$C$18</f>
        <v>FP</v>
      </c>
      <c r="P4" s="400" t="str">
        <f>Positions!$C$19</f>
        <v>TC-PM</v>
      </c>
      <c r="Q4" s="400" t="str">
        <f>Positions!$C$20</f>
        <v>TC-AM</v>
      </c>
      <c r="R4" s="400" t="str">
        <f>Positions!$C$21</f>
        <v>SS-AM</v>
      </c>
      <c r="S4" s="400" t="str">
        <f>Positions!$C$22</f>
        <v>Mngr</v>
      </c>
      <c r="T4" s="400" t="str">
        <f>Positions!$C$23</f>
        <v>x</v>
      </c>
      <c r="U4" s="400" t="str">
        <f>Positions!$C$24</f>
        <v>Prj(4)</v>
      </c>
      <c r="V4" s="400" t="str">
        <f>Positions!$C$25</f>
        <v>Prj</v>
      </c>
      <c r="W4" s="400" t="str">
        <f>Positions!$C$26</f>
        <v>MH</v>
      </c>
      <c r="X4" s="400" t="str">
        <f>Positions!$C$27</f>
        <v>NA</v>
      </c>
      <c r="Y4" s="400">
        <f>Positions!$C$28</f>
        <v>0</v>
      </c>
      <c r="Z4" s="400">
        <f>Positions!$C$29</f>
        <v>0</v>
      </c>
      <c r="AA4" s="400">
        <f>Positions!$C$30</f>
        <v>0</v>
      </c>
      <c r="AB4" s="400">
        <f>Positions!$C$31</f>
        <v>0</v>
      </c>
      <c r="AC4" s="400">
        <f>Positions!$C$32</f>
        <v>0</v>
      </c>
      <c r="AD4" s="400">
        <f>Positions!$C$33</f>
        <v>0</v>
      </c>
      <c r="AE4" s="400">
        <f>Positions!$C$34</f>
        <v>0</v>
      </c>
      <c r="AF4" s="400">
        <f>Positions!$C$35</f>
        <v>0</v>
      </c>
      <c r="AG4" s="400">
        <f>Positions!$C$36</f>
        <v>0</v>
      </c>
      <c r="AH4" s="400">
        <f>Positions!$C$37</f>
        <v>0</v>
      </c>
      <c r="AI4" s="400">
        <f>Positions!$C$38</f>
        <v>0</v>
      </c>
      <c r="AJ4" s="400">
        <f>Positions!$C$39</f>
        <v>0</v>
      </c>
      <c r="AK4" s="400">
        <f>Positions!$C$40</f>
        <v>0</v>
      </c>
      <c r="AL4" s="400">
        <f>Positions!$C$41</f>
        <v>0</v>
      </c>
      <c r="AM4" s="400">
        <f>Positions!$C$42</f>
        <v>0</v>
      </c>
      <c r="AN4" s="400">
        <f>Positions!$C$43</f>
        <v>0</v>
      </c>
      <c r="AO4" s="400">
        <f>Positions!$C$44</f>
        <v>0</v>
      </c>
      <c r="AP4" s="400">
        <f>Positions!$C$45</f>
        <v>0</v>
      </c>
      <c r="AQ4" s="400">
        <f>Positions!$C$46</f>
        <v>0</v>
      </c>
      <c r="AR4" s="400">
        <f>Positions!$C$47</f>
        <v>0</v>
      </c>
      <c r="AS4" s="400">
        <f>Positions!$C$48</f>
        <v>0</v>
      </c>
      <c r="AT4" s="400">
        <f>Positions!$C$49</f>
        <v>0</v>
      </c>
      <c r="AU4" s="400">
        <f>Positions!$C$50</f>
        <v>0</v>
      </c>
      <c r="AV4" s="400">
        <f>Positions!$C$51</f>
        <v>0</v>
      </c>
      <c r="AW4" s="400">
        <f>Positions!$C$52</f>
        <v>0</v>
      </c>
      <c r="AX4" s="400">
        <f>Positions!$C$53</f>
        <v>0</v>
      </c>
      <c r="AY4" s="400">
        <f>Positions!$C$54</f>
        <v>0</v>
      </c>
      <c r="AZ4" s="400">
        <f>Positions!$C$55</f>
        <v>0</v>
      </c>
      <c r="BA4" s="400">
        <f>Positions!$C$56</f>
        <v>0</v>
      </c>
      <c r="BB4" s="400">
        <f>Positions!$C$57</f>
        <v>0</v>
      </c>
      <c r="BC4" s="400">
        <f>Positions!$C$58</f>
        <v>0</v>
      </c>
      <c r="BD4" s="400">
        <f>Positions!$C$59</f>
        <v>0</v>
      </c>
      <c r="BE4" s="400">
        <f>Positions!$C$60</f>
        <v>0</v>
      </c>
      <c r="BF4" s="400">
        <f>Positions!$C$61</f>
        <v>0</v>
      </c>
      <c r="BG4" s="400">
        <f>Positions!$C$62</f>
        <v>0</v>
      </c>
      <c r="BH4" s="400">
        <f>Positions!$C$63</f>
        <v>0</v>
      </c>
      <c r="BI4" s="400">
        <f>Positions!$C$64</f>
        <v>0</v>
      </c>
      <c r="BJ4" s="400">
        <f>Positions!$C$65</f>
        <v>0</v>
      </c>
      <c r="BK4" s="400">
        <f>Positions!$C$66</f>
        <v>0</v>
      </c>
      <c r="BL4" s="400">
        <f>Positions!$C$67</f>
        <v>0</v>
      </c>
      <c r="BM4" s="400">
        <f>Positions!$C$68</f>
        <v>0</v>
      </c>
      <c r="BN4" s="400">
        <f>Positions!$C$69</f>
        <v>0</v>
      </c>
      <c r="BO4" s="400">
        <f>Positions!$C$70</f>
        <v>0</v>
      </c>
      <c r="BP4" s="400">
        <f>Positions!$C$71</f>
        <v>0</v>
      </c>
      <c r="BQ4" s="400">
        <f>Positions!$C$72</f>
        <v>0</v>
      </c>
      <c r="BR4" s="400">
        <f>Positions!$C$73</f>
        <v>0</v>
      </c>
      <c r="BS4" s="400">
        <f>Positions!$C$74</f>
        <v>0</v>
      </c>
      <c r="BT4" s="400">
        <f>Positions!$C$75</f>
        <v>0</v>
      </c>
      <c r="BU4" s="400">
        <f>Positions!$C$76</f>
        <v>0</v>
      </c>
      <c r="BV4" s="400">
        <f>Positions!$C$77</f>
        <v>0</v>
      </c>
      <c r="BW4" s="400">
        <f>Positions!$C$78</f>
        <v>0</v>
      </c>
      <c r="BX4" s="400">
        <f>Positions!$C$79</f>
        <v>0</v>
      </c>
      <c r="BY4" s="400">
        <f>Positions!$C$80</f>
        <v>0</v>
      </c>
      <c r="BZ4" s="400">
        <f>Positions!$C$81</f>
        <v>0</v>
      </c>
      <c r="CA4" s="400">
        <f>Positions!$C$82</f>
        <v>0</v>
      </c>
      <c r="CB4" s="400">
        <f>Positions!$C$83</f>
        <v>0</v>
      </c>
      <c r="CC4" s="400">
        <f>Positions!$C$84</f>
        <v>0</v>
      </c>
      <c r="CD4" s="400">
        <f>Positions!$C$85</f>
        <v>0</v>
      </c>
      <c r="CE4" s="400">
        <f>Positions!$C$86</f>
        <v>0</v>
      </c>
      <c r="CF4" s="400">
        <f>Positions!$C$87</f>
        <v>0</v>
      </c>
      <c r="CG4" s="400">
        <f>Positions!$C$88</f>
        <v>0</v>
      </c>
      <c r="CH4" s="400">
        <f>Positions!$C$89</f>
        <v>0</v>
      </c>
      <c r="CI4" s="400">
        <f>Positions!$C$90</f>
        <v>0</v>
      </c>
      <c r="CJ4" s="400">
        <f>Positions!$C$91</f>
        <v>0</v>
      </c>
      <c r="CK4" s="400">
        <f>Positions!$C$92</f>
        <v>0</v>
      </c>
      <c r="CL4" s="400">
        <f>Positions!$C$93</f>
        <v>0</v>
      </c>
      <c r="CM4" s="400">
        <f>Positions!$C$94</f>
        <v>0</v>
      </c>
      <c r="CN4" s="400">
        <f>Positions!$C$95</f>
        <v>0</v>
      </c>
      <c r="CO4" s="400">
        <f>Positions!$C$96</f>
        <v>0</v>
      </c>
      <c r="CP4" s="400">
        <f>Positions!$C$97</f>
        <v>0</v>
      </c>
      <c r="CQ4" s="400">
        <f>Positions!$C$98</f>
        <v>0</v>
      </c>
      <c r="CR4" s="400">
        <f>Positions!$C$99</f>
        <v>0</v>
      </c>
      <c r="CS4" s="400">
        <f>Positions!$C$100</f>
        <v>0</v>
      </c>
      <c r="CT4" s="400">
        <f>Positions!$C$101</f>
        <v>0</v>
      </c>
      <c r="CU4" s="400">
        <f>Positions!$C$102</f>
        <v>0</v>
      </c>
      <c r="CV4" s="400">
        <f>Positions!$C$103</f>
        <v>0</v>
      </c>
      <c r="CW4" s="400">
        <f>Positions!$C$104</f>
        <v>0</v>
      </c>
      <c r="CX4" s="400">
        <f>Positions!$C$105</f>
        <v>0</v>
      </c>
      <c r="CY4" s="400">
        <f>Positions!$C$106</f>
        <v>0</v>
      </c>
      <c r="CZ4" s="400">
        <f>Positions!$C$107</f>
        <v>0</v>
      </c>
      <c r="DA4" s="400">
        <f>Positions!$C$108</f>
        <v>0</v>
      </c>
      <c r="DB4" s="400">
        <f>Positions!$C$109</f>
        <v>0</v>
      </c>
      <c r="DC4" s="400">
        <f>Positions!$C$110</f>
        <v>0</v>
      </c>
      <c r="DD4" s="400">
        <f>Positions!$C$111</f>
        <v>0</v>
      </c>
      <c r="DE4" s="400">
        <f>Positions!$C$112</f>
        <v>0</v>
      </c>
      <c r="DF4" s="400">
        <f>Positions!$C$113</f>
        <v>0</v>
      </c>
      <c r="DG4" s="400">
        <f>Positions!$C$114</f>
        <v>0</v>
      </c>
      <c r="DH4" s="400">
        <f>Positions!$C$115</f>
        <v>0</v>
      </c>
      <c r="DI4" s="400">
        <f>Positions!$C$116</f>
        <v>0</v>
      </c>
      <c r="DJ4" s="400">
        <f>Positions!$C$117</f>
        <v>0</v>
      </c>
      <c r="DK4" s="400">
        <f>Positions!$C$118</f>
        <v>0</v>
      </c>
      <c r="DL4" s="400">
        <f>Positions!$C$119</f>
        <v>0</v>
      </c>
      <c r="DM4" s="400">
        <f>Positions!$C$120</f>
        <v>0</v>
      </c>
      <c r="DN4" s="400">
        <f>Positions!$C$121</f>
        <v>0</v>
      </c>
      <c r="DO4" s="400">
        <f>Positions!$C$122</f>
        <v>0</v>
      </c>
      <c r="DP4" s="400">
        <f>Positions!$C$123</f>
        <v>0</v>
      </c>
      <c r="DQ4" s="400">
        <f>Positions!$C$124</f>
        <v>0</v>
      </c>
      <c r="DR4" s="400">
        <f>Positions!$C$125</f>
        <v>0</v>
      </c>
      <c r="DS4" s="400">
        <f>Positions!$C$126</f>
        <v>0</v>
      </c>
    </row>
    <row r="5" spans="1:123" x14ac:dyDescent="0.25">
      <c r="C5" s="398" t="s">
        <v>4</v>
      </c>
      <c r="D5" s="401" t="str">
        <f>Positions!$C$7</f>
        <v>T1-AM(1)</v>
      </c>
      <c r="E5" s="401" t="str">
        <f>Positions!$C$8</f>
        <v>T1-AM(2)</v>
      </c>
      <c r="F5" s="401" t="str">
        <f>Positions!$C$9</f>
        <v>TC-T1</v>
      </c>
      <c r="G5" s="401" t="str">
        <f>Positions!$C$10</f>
        <v>T1-PM(1)</v>
      </c>
      <c r="H5" s="401" t="str">
        <f>Positions!$C$11</f>
        <v>T1-PM(2)</v>
      </c>
      <c r="I5" s="401" t="str">
        <f>Positions!$C$12</f>
        <v>x</v>
      </c>
      <c r="J5" s="401" t="str">
        <f>Positions!$C$13</f>
        <v>T2-AM(1)</v>
      </c>
      <c r="K5" s="401" t="str">
        <f>Positions!$C$14</f>
        <v>T2-AM(2)</v>
      </c>
      <c r="L5" s="401" t="str">
        <f>Positions!$C$15</f>
        <v>T2-PM(1)</v>
      </c>
      <c r="M5" s="401" t="str">
        <f>Positions!$C$16</f>
        <v>T2-PM(2)</v>
      </c>
      <c r="N5" s="401" t="str">
        <f>Positions!$C$17</f>
        <v>x</v>
      </c>
      <c r="O5" s="401" t="str">
        <f>Positions!$C$18</f>
        <v>FP</v>
      </c>
      <c r="P5" s="401" t="str">
        <f>Positions!$C$19</f>
        <v>TC-PM</v>
      </c>
      <c r="Q5" s="401" t="str">
        <f>Positions!$C$20</f>
        <v>TC-AM</v>
      </c>
      <c r="R5" s="401" t="str">
        <f>Positions!$C$21</f>
        <v>SS-AM</v>
      </c>
      <c r="S5" s="401" t="str">
        <f>Positions!$C$22</f>
        <v>Mngr</v>
      </c>
      <c r="T5" s="401" t="str">
        <f>Positions!$C$23</f>
        <v>x</v>
      </c>
      <c r="U5" s="401" t="str">
        <f>Positions!$C$24</f>
        <v>Prj(4)</v>
      </c>
      <c r="V5" s="401" t="str">
        <f>Positions!$C$25</f>
        <v>Prj</v>
      </c>
      <c r="W5" s="401" t="str">
        <f>Positions!$C$26</f>
        <v>MH</v>
      </c>
      <c r="X5" s="401" t="str">
        <f>Positions!$C$27</f>
        <v>NA</v>
      </c>
      <c r="Y5" s="401">
        <f>Positions!$C$28</f>
        <v>0</v>
      </c>
      <c r="Z5" s="401">
        <f>Positions!$C$29</f>
        <v>0</v>
      </c>
      <c r="AA5" s="401">
        <f>Positions!$C$30</f>
        <v>0</v>
      </c>
      <c r="AB5" s="401">
        <f>Positions!$C$31</f>
        <v>0</v>
      </c>
      <c r="AC5" s="401">
        <f>Positions!$C$32</f>
        <v>0</v>
      </c>
      <c r="AD5" s="401">
        <f>Positions!$C$33</f>
        <v>0</v>
      </c>
      <c r="AE5" s="401">
        <f>Positions!$C$34</f>
        <v>0</v>
      </c>
      <c r="AF5" s="401">
        <f>Positions!$C$35</f>
        <v>0</v>
      </c>
      <c r="AG5" s="401">
        <f>Positions!$C$36</f>
        <v>0</v>
      </c>
      <c r="AH5" s="401">
        <f>Positions!$C$37</f>
        <v>0</v>
      </c>
      <c r="AI5" s="401">
        <f>Positions!$C$38</f>
        <v>0</v>
      </c>
      <c r="AJ5" s="401">
        <f>Positions!$C$39</f>
        <v>0</v>
      </c>
      <c r="AK5" s="401">
        <f>Positions!$C$40</f>
        <v>0</v>
      </c>
      <c r="AL5" s="401">
        <f>Positions!$C$41</f>
        <v>0</v>
      </c>
      <c r="AM5" s="401">
        <f>Positions!$C$42</f>
        <v>0</v>
      </c>
      <c r="AN5" s="401">
        <f>Positions!$C$43</f>
        <v>0</v>
      </c>
      <c r="AO5" s="401">
        <f>Positions!$C$44</f>
        <v>0</v>
      </c>
      <c r="AP5" s="401">
        <f>Positions!$C$45</f>
        <v>0</v>
      </c>
      <c r="AQ5" s="401">
        <f>Positions!$C$46</f>
        <v>0</v>
      </c>
      <c r="AR5" s="401">
        <f>Positions!$C$47</f>
        <v>0</v>
      </c>
      <c r="AS5" s="401">
        <f>Positions!$C$48</f>
        <v>0</v>
      </c>
      <c r="AT5" s="401">
        <f>Positions!$C$49</f>
        <v>0</v>
      </c>
      <c r="AU5" s="401">
        <f>Positions!$C$50</f>
        <v>0</v>
      </c>
      <c r="AV5" s="401">
        <f>Positions!$C$51</f>
        <v>0</v>
      </c>
      <c r="AW5" s="401">
        <f>Positions!$C$52</f>
        <v>0</v>
      </c>
      <c r="AX5" s="401">
        <f>Positions!$C$53</f>
        <v>0</v>
      </c>
      <c r="AY5" s="401">
        <f>Positions!$C$54</f>
        <v>0</v>
      </c>
      <c r="AZ5" s="401">
        <f>Positions!$C$55</f>
        <v>0</v>
      </c>
      <c r="BA5" s="401">
        <f>Positions!$C$56</f>
        <v>0</v>
      </c>
      <c r="BB5" s="401">
        <f>Positions!$C$57</f>
        <v>0</v>
      </c>
      <c r="BC5" s="401">
        <f>Positions!$C$58</f>
        <v>0</v>
      </c>
      <c r="BD5" s="401">
        <f>Positions!$C$59</f>
        <v>0</v>
      </c>
      <c r="BE5" s="401">
        <f>Positions!$C$60</f>
        <v>0</v>
      </c>
      <c r="BF5" s="401">
        <f>Positions!$C$61</f>
        <v>0</v>
      </c>
      <c r="BG5" s="401">
        <f>Positions!$C$62</f>
        <v>0</v>
      </c>
      <c r="BH5" s="401">
        <f>Positions!$C$63</f>
        <v>0</v>
      </c>
      <c r="BI5" s="401">
        <f>Positions!$C$64</f>
        <v>0</v>
      </c>
      <c r="BJ5" s="401">
        <f>Positions!$C$65</f>
        <v>0</v>
      </c>
      <c r="BK5" s="401">
        <f>Positions!$C$66</f>
        <v>0</v>
      </c>
      <c r="BL5" s="401">
        <f>Positions!$C$67</f>
        <v>0</v>
      </c>
      <c r="BM5" s="401">
        <f>Positions!$C$68</f>
        <v>0</v>
      </c>
      <c r="BN5" s="401">
        <f>Positions!$C$69</f>
        <v>0</v>
      </c>
      <c r="BO5" s="401">
        <f>Positions!$C$70</f>
        <v>0</v>
      </c>
      <c r="BP5" s="401">
        <f>Positions!$C$71</f>
        <v>0</v>
      </c>
      <c r="BQ5" s="401">
        <f>Positions!$C$72</f>
        <v>0</v>
      </c>
      <c r="BR5" s="401">
        <f>Positions!$C$73</f>
        <v>0</v>
      </c>
      <c r="BS5" s="401">
        <f>Positions!$C$74</f>
        <v>0</v>
      </c>
      <c r="BT5" s="401">
        <f>Positions!$C$75</f>
        <v>0</v>
      </c>
      <c r="BU5" s="401">
        <f>Positions!$C$76</f>
        <v>0</v>
      </c>
      <c r="BV5" s="401">
        <f>Positions!$C$77</f>
        <v>0</v>
      </c>
      <c r="BW5" s="401">
        <f>Positions!$C$78</f>
        <v>0</v>
      </c>
      <c r="BX5" s="401">
        <f>Positions!$C$79</f>
        <v>0</v>
      </c>
      <c r="BY5" s="401">
        <f>Positions!$C$80</f>
        <v>0</v>
      </c>
      <c r="BZ5" s="401">
        <f>Positions!$C$81</f>
        <v>0</v>
      </c>
      <c r="CA5" s="401">
        <f>Positions!$C$82</f>
        <v>0</v>
      </c>
      <c r="CB5" s="401">
        <f>Positions!$C$83</f>
        <v>0</v>
      </c>
      <c r="CC5" s="401">
        <f>Positions!$C$84</f>
        <v>0</v>
      </c>
      <c r="CD5" s="401">
        <f>Positions!$C$85</f>
        <v>0</v>
      </c>
      <c r="CE5" s="401">
        <f>Positions!$C$86</f>
        <v>0</v>
      </c>
      <c r="CF5" s="401">
        <f>Positions!$C$87</f>
        <v>0</v>
      </c>
      <c r="CG5" s="401">
        <f>Positions!$C$88</f>
        <v>0</v>
      </c>
      <c r="CH5" s="401">
        <f>Positions!$C$89</f>
        <v>0</v>
      </c>
      <c r="CI5" s="401">
        <f>Positions!$C$90</f>
        <v>0</v>
      </c>
      <c r="CJ5" s="401">
        <f>Positions!$C$91</f>
        <v>0</v>
      </c>
      <c r="CK5" s="401">
        <f>Positions!$C$92</f>
        <v>0</v>
      </c>
      <c r="CL5" s="401">
        <f>Positions!$C$93</f>
        <v>0</v>
      </c>
      <c r="CM5" s="401">
        <f>Positions!$C$94</f>
        <v>0</v>
      </c>
      <c r="CN5" s="401">
        <f>Positions!$C$95</f>
        <v>0</v>
      </c>
      <c r="CO5" s="401">
        <f>Positions!$C$96</f>
        <v>0</v>
      </c>
      <c r="CP5" s="401">
        <f>Positions!$C$97</f>
        <v>0</v>
      </c>
      <c r="CQ5" s="401">
        <f>Positions!$C$98</f>
        <v>0</v>
      </c>
      <c r="CR5" s="401">
        <f>Positions!$C$99</f>
        <v>0</v>
      </c>
      <c r="CS5" s="401">
        <f>Positions!$C$100</f>
        <v>0</v>
      </c>
      <c r="CT5" s="401">
        <f>Positions!$C$101</f>
        <v>0</v>
      </c>
      <c r="CU5" s="401">
        <f>Positions!$C$102</f>
        <v>0</v>
      </c>
      <c r="CV5" s="401">
        <f>Positions!$C$103</f>
        <v>0</v>
      </c>
      <c r="CW5" s="401">
        <f>Positions!$C$104</f>
        <v>0</v>
      </c>
      <c r="CX5" s="401">
        <f>Positions!$C$105</f>
        <v>0</v>
      </c>
      <c r="CY5" s="401">
        <f>Positions!$C$106</f>
        <v>0</v>
      </c>
      <c r="CZ5" s="401">
        <f>Positions!$C$107</f>
        <v>0</v>
      </c>
      <c r="DA5" s="401">
        <f>Positions!$C$108</f>
        <v>0</v>
      </c>
      <c r="DB5" s="401">
        <f>Positions!$C$109</f>
        <v>0</v>
      </c>
      <c r="DC5" s="401">
        <f>Positions!$C$110</f>
        <v>0</v>
      </c>
      <c r="DD5" s="401">
        <f>Positions!$C$111</f>
        <v>0</v>
      </c>
      <c r="DE5" s="401">
        <f>Positions!$C$112</f>
        <v>0</v>
      </c>
      <c r="DF5" s="401">
        <f>Positions!$C$113</f>
        <v>0</v>
      </c>
      <c r="DG5" s="401">
        <f>Positions!$C$114</f>
        <v>0</v>
      </c>
      <c r="DH5" s="401">
        <f>Positions!$C$115</f>
        <v>0</v>
      </c>
      <c r="DI5" s="401">
        <f>Positions!$C$116</f>
        <v>0</v>
      </c>
      <c r="DJ5" s="401">
        <f>Positions!$C$117</f>
        <v>0</v>
      </c>
      <c r="DK5" s="401">
        <f>Positions!$C$118</f>
        <v>0</v>
      </c>
      <c r="DL5" s="401">
        <f>Positions!$C$119</f>
        <v>0</v>
      </c>
      <c r="DM5" s="401">
        <f>Positions!$C$120</f>
        <v>0</v>
      </c>
      <c r="DN5" s="401">
        <f>Positions!$C$121</f>
        <v>0</v>
      </c>
      <c r="DO5" s="401">
        <f>Positions!$C$122</f>
        <v>0</v>
      </c>
      <c r="DP5" s="401">
        <f>Positions!$C$123</f>
        <v>0</v>
      </c>
      <c r="DQ5" s="401">
        <f>Positions!$C$124</f>
        <v>0</v>
      </c>
      <c r="DR5" s="401">
        <f>Positions!$C$125</f>
        <v>0</v>
      </c>
      <c r="DS5" s="401">
        <f>Positions!$C$126</f>
        <v>0</v>
      </c>
    </row>
    <row r="6" spans="1:123" hidden="1" outlineLevel="1" x14ac:dyDescent="0.25">
      <c r="C6" s="402" t="s">
        <v>5</v>
      </c>
      <c r="D6" s="403" t="str">
        <f>Positions!$E$7</f>
        <v>FSA</v>
      </c>
      <c r="E6" s="403" t="str">
        <f>Positions!$E$8</f>
        <v>FSA</v>
      </c>
      <c r="F6" s="403" t="str">
        <f>Positions!$E$9</f>
        <v>FSA+</v>
      </c>
      <c r="G6" s="403" t="str">
        <f>Positions!$E$10</f>
        <v>FSA</v>
      </c>
      <c r="H6" s="403" t="str">
        <f>Positions!$E$11</f>
        <v>FSA</v>
      </c>
      <c r="I6" s="403">
        <f>Positions!$E$12</f>
        <v>0</v>
      </c>
      <c r="J6" s="403" t="str">
        <f>Positions!$E$13</f>
        <v>FSA</v>
      </c>
      <c r="K6" s="403" t="str">
        <f>Positions!$E$14</f>
        <v>FSA</v>
      </c>
      <c r="L6" s="403" t="str">
        <f>Positions!$E$15</f>
        <v>FSA</v>
      </c>
      <c r="M6" s="403" t="str">
        <f>Positions!$E$16</f>
        <v>FSA</v>
      </c>
      <c r="N6" s="403">
        <f>Positions!$E$17</f>
        <v>0</v>
      </c>
      <c r="O6" s="403" t="str">
        <f>Positions!$E$18</f>
        <v>FSA+</v>
      </c>
      <c r="P6" s="403" t="str">
        <f>Positions!$E$19</f>
        <v>FSA+</v>
      </c>
      <c r="Q6" s="403" t="str">
        <f>Positions!$E$20</f>
        <v>FSA+</v>
      </c>
      <c r="R6" s="403" t="str">
        <f>Positions!$E$21</f>
        <v>FSA+</v>
      </c>
      <c r="S6" s="403" t="str">
        <f>Positions!$E$22</f>
        <v>FSA+</v>
      </c>
      <c r="T6" s="403">
        <f>Positions!$E$23</f>
        <v>0</v>
      </c>
      <c r="U6" s="403" t="str">
        <f>Positions!$E$24</f>
        <v>FSA</v>
      </c>
      <c r="V6" s="403" t="str">
        <f>Positions!$E$25</f>
        <v>FSA</v>
      </c>
      <c r="W6" s="403">
        <f>Positions!$E$26</f>
        <v>0</v>
      </c>
      <c r="X6" s="403">
        <f>Positions!$E$27</f>
        <v>0</v>
      </c>
      <c r="Y6" s="403">
        <f>Positions!$E$28</f>
        <v>0</v>
      </c>
      <c r="Z6" s="403">
        <f>Positions!$E$29</f>
        <v>0</v>
      </c>
      <c r="AA6" s="403">
        <f>Positions!$E$30</f>
        <v>0</v>
      </c>
      <c r="AB6" s="403">
        <f>Positions!$E$31</f>
        <v>0</v>
      </c>
      <c r="AC6" s="403">
        <f>Positions!$E$32</f>
        <v>0</v>
      </c>
      <c r="AD6" s="403">
        <f>Positions!$E$33</f>
        <v>0</v>
      </c>
      <c r="AE6" s="403">
        <f>Positions!$E$34</f>
        <v>0</v>
      </c>
      <c r="AF6" s="403">
        <f>Positions!$E$35</f>
        <v>0</v>
      </c>
      <c r="AG6" s="403">
        <f>Positions!$E$36</f>
        <v>0</v>
      </c>
      <c r="AH6" s="403">
        <f>Positions!$E$37</f>
        <v>0</v>
      </c>
      <c r="AI6" s="403">
        <f>Positions!$E$38</f>
        <v>0</v>
      </c>
      <c r="AJ6" s="403">
        <f>Positions!$E$39</f>
        <v>0</v>
      </c>
      <c r="AK6" s="403">
        <f>Positions!$E$40</f>
        <v>0</v>
      </c>
      <c r="AL6" s="403">
        <f>Positions!$E$41</f>
        <v>0</v>
      </c>
      <c r="AM6" s="403">
        <f>Positions!$E$42</f>
        <v>0</v>
      </c>
      <c r="AN6" s="403">
        <f>Positions!$E$43</f>
        <v>0</v>
      </c>
      <c r="AO6" s="403">
        <f>Positions!$E$44</f>
        <v>0</v>
      </c>
      <c r="AP6" s="403">
        <f>Positions!$E$45</f>
        <v>0</v>
      </c>
      <c r="AQ6" s="403">
        <f>Positions!$E$46</f>
        <v>0</v>
      </c>
      <c r="AR6" s="403">
        <f>Positions!$E$47</f>
        <v>0</v>
      </c>
      <c r="AS6" s="403">
        <f>Positions!$E$48</f>
        <v>0</v>
      </c>
      <c r="AT6" s="403">
        <f>Positions!$E$49</f>
        <v>0</v>
      </c>
      <c r="AU6" s="403">
        <f>Positions!$E$50</f>
        <v>0</v>
      </c>
      <c r="AV6" s="403">
        <f>Positions!$E$51</f>
        <v>0</v>
      </c>
      <c r="AW6" s="403">
        <f>Positions!$E$52</f>
        <v>0</v>
      </c>
      <c r="AX6" s="403">
        <f>Positions!$E$53</f>
        <v>0</v>
      </c>
      <c r="AY6" s="403">
        <f>Positions!$E$54</f>
        <v>0</v>
      </c>
      <c r="AZ6" s="403">
        <f>Positions!$E$55</f>
        <v>0</v>
      </c>
      <c r="BA6" s="403">
        <f>Positions!$E$56</f>
        <v>0</v>
      </c>
      <c r="BB6" s="403">
        <f>Positions!$E$57</f>
        <v>0</v>
      </c>
      <c r="BC6" s="403">
        <f>Positions!$E$58</f>
        <v>0</v>
      </c>
      <c r="BD6" s="403">
        <f>Positions!$E$59</f>
        <v>0</v>
      </c>
      <c r="BE6" s="403">
        <f>Positions!$E$60</f>
        <v>0</v>
      </c>
      <c r="BF6" s="403">
        <f>Positions!$E$61</f>
        <v>0</v>
      </c>
      <c r="BG6" s="403">
        <f>Positions!$E$62</f>
        <v>0</v>
      </c>
      <c r="BH6" s="403">
        <f>Positions!$E$63</f>
        <v>0</v>
      </c>
      <c r="BI6" s="403">
        <f>Positions!$E$64</f>
        <v>0</v>
      </c>
      <c r="BJ6" s="403">
        <f>Positions!$E$65</f>
        <v>0</v>
      </c>
      <c r="BK6" s="403">
        <f>Positions!$E$66</f>
        <v>0</v>
      </c>
      <c r="BL6" s="403">
        <f>Positions!$E$67</f>
        <v>0</v>
      </c>
      <c r="BM6" s="403">
        <f>Positions!$E$68</f>
        <v>0</v>
      </c>
      <c r="BN6" s="403">
        <f>Positions!$E$69</f>
        <v>0</v>
      </c>
      <c r="BO6" s="403">
        <f>Positions!$E$70</f>
        <v>0</v>
      </c>
      <c r="BP6" s="403">
        <f>Positions!$E$71</f>
        <v>0</v>
      </c>
      <c r="BQ6" s="403">
        <f>Positions!$E$72</f>
        <v>0</v>
      </c>
      <c r="BR6" s="403">
        <f>Positions!$E$73</f>
        <v>0</v>
      </c>
      <c r="BS6" s="403">
        <f>Positions!$E$74</f>
        <v>0</v>
      </c>
      <c r="BT6" s="403">
        <f>Positions!$E$75</f>
        <v>0</v>
      </c>
      <c r="BU6" s="403">
        <f>Positions!$E$76</f>
        <v>0</v>
      </c>
      <c r="BV6" s="403">
        <f>Positions!$E$77</f>
        <v>0</v>
      </c>
      <c r="BW6" s="403">
        <f>Positions!$E$78</f>
        <v>0</v>
      </c>
      <c r="BX6" s="403">
        <f>Positions!$E$79</f>
        <v>0</v>
      </c>
      <c r="BY6" s="403">
        <f>Positions!$E$80</f>
        <v>0</v>
      </c>
      <c r="BZ6" s="403">
        <f>Positions!$E$81</f>
        <v>0</v>
      </c>
      <c r="CA6" s="403">
        <f>Positions!$E$82</f>
        <v>0</v>
      </c>
      <c r="CB6" s="403">
        <f>Positions!$E$83</f>
        <v>0</v>
      </c>
      <c r="CC6" s="403">
        <f>Positions!$E$84</f>
        <v>0</v>
      </c>
      <c r="CD6" s="403">
        <f>Positions!$E$85</f>
        <v>0</v>
      </c>
      <c r="CE6" s="403">
        <f>Positions!$E$86</f>
        <v>0</v>
      </c>
      <c r="CF6" s="403">
        <f>Positions!$E$87</f>
        <v>0</v>
      </c>
      <c r="CG6" s="403">
        <f>Positions!$E$88</f>
        <v>0</v>
      </c>
      <c r="CH6" s="403">
        <f>Positions!$E$89</f>
        <v>0</v>
      </c>
      <c r="CI6" s="403">
        <f>Positions!$E$90</f>
        <v>0</v>
      </c>
      <c r="CJ6" s="403">
        <f>Positions!$E$91</f>
        <v>0</v>
      </c>
      <c r="CK6" s="403">
        <f>Positions!$E$92</f>
        <v>0</v>
      </c>
      <c r="CL6" s="403">
        <f>Positions!$E$93</f>
        <v>0</v>
      </c>
      <c r="CM6" s="403">
        <f>Positions!$E$94</f>
        <v>0</v>
      </c>
      <c r="CN6" s="403">
        <f>Positions!$E$95</f>
        <v>0</v>
      </c>
      <c r="CO6" s="403">
        <f>Positions!$E$96</f>
        <v>0</v>
      </c>
      <c r="CP6" s="403">
        <f>Positions!$E$97</f>
        <v>0</v>
      </c>
      <c r="CQ6" s="403">
        <f>Positions!$E$98</f>
        <v>0</v>
      </c>
      <c r="CR6" s="403">
        <f>Positions!$E$99</f>
        <v>0</v>
      </c>
      <c r="CS6" s="403">
        <f>Positions!$E$100</f>
        <v>0</v>
      </c>
      <c r="CT6" s="403">
        <f>Positions!$E$101</f>
        <v>0</v>
      </c>
      <c r="CU6" s="403">
        <f>Positions!$E$102</f>
        <v>0</v>
      </c>
      <c r="CV6" s="403">
        <f>Positions!$E$103</f>
        <v>0</v>
      </c>
      <c r="CW6" s="403">
        <f>Positions!$E$104</f>
        <v>0</v>
      </c>
      <c r="CX6" s="403">
        <f>Positions!$E$105</f>
        <v>0</v>
      </c>
      <c r="CY6" s="403">
        <f>Positions!$E$106</f>
        <v>0</v>
      </c>
      <c r="CZ6" s="403">
        <f>Positions!$E$107</f>
        <v>0</v>
      </c>
      <c r="DA6" s="403">
        <f>Positions!$E$108</f>
        <v>0</v>
      </c>
      <c r="DB6" s="403">
        <f>Positions!$E$109</f>
        <v>0</v>
      </c>
      <c r="DC6" s="403">
        <f>Positions!$E$110</f>
        <v>0</v>
      </c>
      <c r="DD6" s="403">
        <f>Positions!$E$111</f>
        <v>0</v>
      </c>
      <c r="DE6" s="403">
        <f>Positions!$E$112</f>
        <v>0</v>
      </c>
      <c r="DF6" s="403">
        <f>Positions!$E$113</f>
        <v>0</v>
      </c>
      <c r="DG6" s="403">
        <f>Positions!$E$114</f>
        <v>0</v>
      </c>
      <c r="DH6" s="403">
        <f>Positions!$E$115</f>
        <v>0</v>
      </c>
      <c r="DI6" s="403">
        <f>Positions!$E$116</f>
        <v>0</v>
      </c>
      <c r="DJ6" s="403">
        <f>Positions!$E$117</f>
        <v>0</v>
      </c>
      <c r="DK6" s="403">
        <f>Positions!$E$118</f>
        <v>0</v>
      </c>
      <c r="DL6" s="403">
        <f>Positions!$E$119</f>
        <v>0</v>
      </c>
      <c r="DM6" s="403">
        <f>Positions!$E$120</f>
        <v>0</v>
      </c>
      <c r="DN6" s="403">
        <f>Positions!$E$121</f>
        <v>0</v>
      </c>
      <c r="DO6" s="403">
        <f>Positions!$E$122</f>
        <v>0</v>
      </c>
      <c r="DP6" s="403">
        <f>Positions!$E$123</f>
        <v>0</v>
      </c>
      <c r="DQ6" s="403">
        <f>Positions!$E$124</f>
        <v>0</v>
      </c>
      <c r="DR6" s="403">
        <f>Positions!$E$125</f>
        <v>0</v>
      </c>
      <c r="DS6" s="403">
        <f>Positions!$E$126</f>
        <v>0</v>
      </c>
    </row>
    <row r="7" spans="1:123" hidden="1" outlineLevel="1" x14ac:dyDescent="0.25">
      <c r="C7" s="402" t="s">
        <v>6</v>
      </c>
      <c r="D7" s="403">
        <f>Positions!$U$7</f>
        <v>0</v>
      </c>
      <c r="E7" s="403">
        <f>Positions!$U$8</f>
        <v>0</v>
      </c>
      <c r="F7" s="403">
        <f>Positions!$U$9</f>
        <v>0</v>
      </c>
      <c r="G7" s="403">
        <f>Positions!$U$10</f>
        <v>0</v>
      </c>
      <c r="H7" s="403">
        <f>Positions!$U$11</f>
        <v>0</v>
      </c>
      <c r="I7" s="403">
        <f>Positions!$U$12</f>
        <v>0</v>
      </c>
      <c r="J7" s="403">
        <f>Positions!$U$13</f>
        <v>0</v>
      </c>
      <c r="K7" s="403">
        <f>Positions!$U$14</f>
        <v>0</v>
      </c>
      <c r="L7" s="403">
        <f>Positions!$U$15</f>
        <v>0</v>
      </c>
      <c r="M7" s="403">
        <f>Positions!$U$16</f>
        <v>0</v>
      </c>
      <c r="N7" s="403">
        <f>Positions!$U$17</f>
        <v>0</v>
      </c>
      <c r="O7" s="403">
        <f>Positions!$U$18</f>
        <v>0</v>
      </c>
      <c r="P7" s="403">
        <f>Positions!$U$19</f>
        <v>0</v>
      </c>
      <c r="Q7" s="403">
        <f>Positions!$U$20</f>
        <v>0</v>
      </c>
      <c r="R7" s="403">
        <f>Positions!$U$21</f>
        <v>0</v>
      </c>
      <c r="S7" s="403">
        <f>Positions!$U$22</f>
        <v>0</v>
      </c>
      <c r="T7" s="403">
        <f>Positions!$U$23</f>
        <v>0</v>
      </c>
      <c r="U7" s="403">
        <f>Positions!$U$24</f>
        <v>0</v>
      </c>
      <c r="V7" s="403">
        <f>Positions!$U$25</f>
        <v>0</v>
      </c>
      <c r="W7" s="403">
        <f>Positions!$U$26</f>
        <v>0</v>
      </c>
      <c r="X7" s="403">
        <f>Positions!$U$27</f>
        <v>0</v>
      </c>
      <c r="Y7" s="403">
        <f>Positions!$U$28</f>
        <v>0</v>
      </c>
      <c r="Z7" s="403">
        <f>Positions!$U$29</f>
        <v>0</v>
      </c>
      <c r="AA7" s="403">
        <f>Positions!$U$30</f>
        <v>0</v>
      </c>
      <c r="AB7" s="403">
        <f>Positions!$U$31</f>
        <v>0</v>
      </c>
      <c r="AC7" s="403">
        <f>Positions!$U$32</f>
        <v>0</v>
      </c>
      <c r="AD7" s="403">
        <f>Positions!$U$33</f>
        <v>0</v>
      </c>
      <c r="AE7" s="403">
        <f>Positions!$U$34</f>
        <v>0</v>
      </c>
      <c r="AF7" s="403">
        <f>Positions!$U$35</f>
        <v>0</v>
      </c>
      <c r="AG7" s="403">
        <f>Positions!$U$36</f>
        <v>0</v>
      </c>
      <c r="AH7" s="403">
        <f>Positions!$U$37</f>
        <v>0</v>
      </c>
      <c r="AI7" s="403">
        <f>Positions!$U$38</f>
        <v>0</v>
      </c>
      <c r="AJ7" s="403">
        <f>Positions!$U$39</f>
        <v>0</v>
      </c>
      <c r="AK7" s="403">
        <f>Positions!$U$40</f>
        <v>0</v>
      </c>
      <c r="AL7" s="403">
        <f>Positions!$U$41</f>
        <v>0</v>
      </c>
      <c r="AM7" s="403">
        <f>Positions!$U$42</f>
        <v>0</v>
      </c>
      <c r="AN7" s="403">
        <f>Positions!$U$43</f>
        <v>0</v>
      </c>
      <c r="AO7" s="403">
        <f>Positions!$U$44</f>
        <v>0</v>
      </c>
      <c r="AP7" s="403">
        <f>Positions!$U$45</f>
        <v>0</v>
      </c>
      <c r="AQ7" s="403">
        <f>Positions!$U$46</f>
        <v>0</v>
      </c>
      <c r="AR7" s="403">
        <f>Positions!$U$47</f>
        <v>0</v>
      </c>
      <c r="AS7" s="403">
        <f>Positions!$U$48</f>
        <v>0</v>
      </c>
      <c r="AT7" s="403">
        <f>Positions!$U$49</f>
        <v>0</v>
      </c>
      <c r="AU7" s="403">
        <f>Positions!$U$50</f>
        <v>0</v>
      </c>
      <c r="AV7" s="403">
        <f>Positions!$U$51</f>
        <v>0</v>
      </c>
      <c r="AW7" s="403">
        <f>Positions!$U$52</f>
        <v>0</v>
      </c>
      <c r="AX7" s="403">
        <f>Positions!$U$53</f>
        <v>0</v>
      </c>
      <c r="AY7" s="403">
        <f>Positions!$U$54</f>
        <v>0</v>
      </c>
      <c r="AZ7" s="403">
        <f>Positions!$U$55</f>
        <v>0</v>
      </c>
      <c r="BA7" s="403">
        <f>Positions!$U$56</f>
        <v>0</v>
      </c>
      <c r="BB7" s="403">
        <f>Positions!$U$57</f>
        <v>0</v>
      </c>
      <c r="BC7" s="403">
        <f>Positions!$U$58</f>
        <v>0</v>
      </c>
      <c r="BD7" s="403">
        <f>Positions!$U$59</f>
        <v>0</v>
      </c>
      <c r="BE7" s="403">
        <f>Positions!$U$60</f>
        <v>0</v>
      </c>
      <c r="BF7" s="403">
        <f>Positions!$U$61</f>
        <v>0</v>
      </c>
      <c r="BG7" s="403">
        <f>Positions!$U$62</f>
        <v>0</v>
      </c>
      <c r="BH7" s="403">
        <f>Positions!$U$63</f>
        <v>0</v>
      </c>
      <c r="BI7" s="403">
        <f>Positions!$U$64</f>
        <v>0</v>
      </c>
      <c r="BJ7" s="403">
        <f>Positions!$U$65</f>
        <v>0</v>
      </c>
      <c r="BK7" s="403">
        <f>Positions!$U$66</f>
        <v>0</v>
      </c>
      <c r="BL7" s="403">
        <f>Positions!$U$67</f>
        <v>0</v>
      </c>
      <c r="BM7" s="403">
        <f>Positions!$U$68</f>
        <v>0</v>
      </c>
      <c r="BN7" s="403">
        <f>Positions!$U$69</f>
        <v>0</v>
      </c>
      <c r="BO7" s="403">
        <f>Positions!$U$70</f>
        <v>0</v>
      </c>
      <c r="BP7" s="403">
        <f>Positions!$U$71</f>
        <v>0</v>
      </c>
      <c r="BQ7" s="403">
        <f>Positions!$U$72</f>
        <v>0</v>
      </c>
      <c r="BR7" s="403">
        <f>Positions!$U$73</f>
        <v>0</v>
      </c>
      <c r="BS7" s="403">
        <f>Positions!$U$74</f>
        <v>0</v>
      </c>
      <c r="BT7" s="403">
        <f>Positions!$U$75</f>
        <v>0</v>
      </c>
      <c r="BU7" s="403">
        <f>Positions!$U$76</f>
        <v>0</v>
      </c>
      <c r="BV7" s="403">
        <f>Positions!$U$77</f>
        <v>0</v>
      </c>
      <c r="BW7" s="403">
        <f>Positions!$U$78</f>
        <v>0</v>
      </c>
      <c r="BX7" s="403">
        <f>Positions!$U$79</f>
        <v>0</v>
      </c>
      <c r="BY7" s="403">
        <f>Positions!$U$80</f>
        <v>0</v>
      </c>
      <c r="BZ7" s="403">
        <f>Positions!$U$81</f>
        <v>0</v>
      </c>
      <c r="CA7" s="403">
        <f>Positions!$U$82</f>
        <v>0</v>
      </c>
      <c r="CB7" s="403">
        <f>Positions!$U$83</f>
        <v>0</v>
      </c>
      <c r="CC7" s="403">
        <f>Positions!$U$84</f>
        <v>0</v>
      </c>
      <c r="CD7" s="403">
        <f>Positions!$U$85</f>
        <v>0</v>
      </c>
      <c r="CE7" s="403">
        <f>Positions!$U$86</f>
        <v>0</v>
      </c>
      <c r="CF7" s="403">
        <f>Positions!$U$87</f>
        <v>0</v>
      </c>
      <c r="CG7" s="403">
        <f>Positions!$U$88</f>
        <v>0</v>
      </c>
      <c r="CH7" s="403">
        <f>Positions!$U$89</f>
        <v>0</v>
      </c>
      <c r="CI7" s="403">
        <f>Positions!$U$90</f>
        <v>0</v>
      </c>
      <c r="CJ7" s="403">
        <f>Positions!$U$91</f>
        <v>0</v>
      </c>
      <c r="CK7" s="403">
        <f>Positions!$U$92</f>
        <v>0</v>
      </c>
      <c r="CL7" s="403">
        <f>Positions!$U$93</f>
        <v>0</v>
      </c>
      <c r="CM7" s="403">
        <f>Positions!$U$94</f>
        <v>0</v>
      </c>
      <c r="CN7" s="403">
        <f>Positions!$U$95</f>
        <v>0</v>
      </c>
      <c r="CO7" s="403">
        <f>Positions!$U$96</f>
        <v>0</v>
      </c>
      <c r="CP7" s="403">
        <f>Positions!$U$97</f>
        <v>0</v>
      </c>
      <c r="CQ7" s="403">
        <f>Positions!$U$98</f>
        <v>0</v>
      </c>
      <c r="CR7" s="403">
        <f>Positions!$U$99</f>
        <v>0</v>
      </c>
      <c r="CS7" s="403">
        <f>Positions!$U$100</f>
        <v>0</v>
      </c>
      <c r="CT7" s="403">
        <f>Positions!$U$101</f>
        <v>0</v>
      </c>
      <c r="CU7" s="403">
        <f>Positions!$U$102</f>
        <v>0</v>
      </c>
      <c r="CV7" s="403">
        <f>Positions!$U$103</f>
        <v>0</v>
      </c>
      <c r="CW7" s="403">
        <f>Positions!$U$104</f>
        <v>0</v>
      </c>
      <c r="CX7" s="403">
        <f>Positions!$U$105</f>
        <v>0</v>
      </c>
      <c r="CY7" s="403">
        <f>Positions!$U$106</f>
        <v>0</v>
      </c>
      <c r="CZ7" s="403">
        <f>Positions!$U$107</f>
        <v>0</v>
      </c>
      <c r="DA7" s="403">
        <f>Positions!$U$108</f>
        <v>0</v>
      </c>
      <c r="DB7" s="403">
        <f>Positions!$U$109</f>
        <v>0</v>
      </c>
      <c r="DC7" s="403">
        <f>Positions!$U$110</f>
        <v>0</v>
      </c>
      <c r="DD7" s="403">
        <f>Positions!$U$111</f>
        <v>0</v>
      </c>
      <c r="DE7" s="403">
        <f>Positions!$U$112</f>
        <v>0</v>
      </c>
      <c r="DF7" s="403">
        <f>Positions!$U$113</f>
        <v>0</v>
      </c>
      <c r="DG7" s="403">
        <f>Positions!$U$114</f>
        <v>0</v>
      </c>
      <c r="DH7" s="403">
        <f>Positions!$U$115</f>
        <v>0</v>
      </c>
      <c r="DI7" s="403">
        <f>Positions!$U$116</f>
        <v>0</v>
      </c>
      <c r="DJ7" s="403">
        <f>Positions!$U$117</f>
        <v>0</v>
      </c>
      <c r="DK7" s="403">
        <f>Positions!$U$118</f>
        <v>0</v>
      </c>
      <c r="DL7" s="403">
        <f>Positions!$U$119</f>
        <v>0</v>
      </c>
      <c r="DM7" s="403">
        <f>Positions!$U$120</f>
        <v>0</v>
      </c>
      <c r="DN7" s="403">
        <f>Positions!$U$121</f>
        <v>0</v>
      </c>
      <c r="DO7" s="403">
        <f>Positions!$U$122</f>
        <v>0</v>
      </c>
      <c r="DP7" s="403">
        <f>Positions!$U$123</f>
        <v>0</v>
      </c>
      <c r="DQ7" s="403">
        <f>Positions!$U$124</f>
        <v>0</v>
      </c>
      <c r="DR7" s="403">
        <f>Positions!$U$125</f>
        <v>0</v>
      </c>
      <c r="DS7" s="403">
        <f>Positions!$U$126</f>
        <v>0</v>
      </c>
    </row>
    <row r="8" spans="1:123" collapsed="1" x14ac:dyDescent="0.25">
      <c r="C8" s="404" t="s">
        <v>7</v>
      </c>
      <c r="D8" s="405">
        <f>Positions!$AE7</f>
        <v>0.25</v>
      </c>
      <c r="E8" s="405">
        <f>Positions!$AE8</f>
        <v>0.25</v>
      </c>
      <c r="F8" s="405">
        <f>Positions!$AE9</f>
        <v>0.33333333333333331</v>
      </c>
      <c r="G8" s="405">
        <f>Positions!$AE10</f>
        <v>0.64583333333333337</v>
      </c>
      <c r="H8" s="405">
        <f>Positions!$AE11</f>
        <v>0.64583333333333337</v>
      </c>
      <c r="I8" s="405">
        <f>Positions!$AE12</f>
        <v>0</v>
      </c>
      <c r="J8" s="405">
        <f>Positions!$AE13</f>
        <v>0.25</v>
      </c>
      <c r="K8" s="405">
        <f>Positions!$AE14</f>
        <v>0.27083333333333331</v>
      </c>
      <c r="L8" s="405">
        <f>Positions!$AE15</f>
        <v>0.64583333333333337</v>
      </c>
      <c r="M8" s="405">
        <f>Positions!$AE16</f>
        <v>0.52083333333333337</v>
      </c>
      <c r="N8" s="405">
        <f>Positions!$AE17</f>
        <v>0</v>
      </c>
      <c r="O8" s="405">
        <f>Positions!$AE18</f>
        <v>0.29166666666666669</v>
      </c>
      <c r="P8" s="405">
        <f>Positions!$AE19</f>
        <v>0.45833333333333331</v>
      </c>
      <c r="Q8" s="405">
        <f>Positions!$AE20</f>
        <v>0.22916666666666666</v>
      </c>
      <c r="R8" s="405">
        <f>Positions!$AE21</f>
        <v>0.22916666666666666</v>
      </c>
      <c r="S8" s="405">
        <f>Positions!$AE22</f>
        <v>0.3125</v>
      </c>
      <c r="T8" s="405">
        <f>Positions!$AE23</f>
        <v>0</v>
      </c>
      <c r="U8" s="405">
        <f>Positions!$AE24</f>
        <v>0.33333333333333331</v>
      </c>
      <c r="V8" s="405">
        <f>Positions!$AE25</f>
        <v>0.33333333333333331</v>
      </c>
      <c r="W8" s="405">
        <f>Positions!$AE26</f>
        <v>0</v>
      </c>
      <c r="X8" s="405">
        <f>Positions!$AE27</f>
        <v>0</v>
      </c>
      <c r="Y8" s="405">
        <f>Positions!$AE28</f>
        <v>0</v>
      </c>
      <c r="Z8" s="405">
        <f>Positions!$AE29</f>
        <v>0</v>
      </c>
      <c r="AA8" s="405">
        <f>Positions!$AE30</f>
        <v>0</v>
      </c>
      <c r="AB8" s="405">
        <f>Positions!$AE31</f>
        <v>0</v>
      </c>
      <c r="AC8" s="405">
        <f>Positions!$AE32</f>
        <v>0</v>
      </c>
      <c r="AD8" s="405">
        <f>Positions!$AE33</f>
        <v>0</v>
      </c>
      <c r="AE8" s="405">
        <f>Positions!$AE34</f>
        <v>0</v>
      </c>
      <c r="AF8" s="405">
        <f>Positions!$AE35</f>
        <v>0</v>
      </c>
      <c r="AG8" s="405">
        <f>Positions!$AE36</f>
        <v>0</v>
      </c>
      <c r="AH8" s="405">
        <f>Positions!$AE37</f>
        <v>0</v>
      </c>
      <c r="AI8" s="405">
        <f>Positions!$AE38</f>
        <v>0</v>
      </c>
      <c r="AJ8" s="405">
        <f>Positions!$AE39</f>
        <v>0</v>
      </c>
      <c r="AK8" s="405">
        <f>Positions!$AE40</f>
        <v>0</v>
      </c>
      <c r="AL8" s="405">
        <f>Positions!$AE41</f>
        <v>0</v>
      </c>
      <c r="AM8" s="405">
        <f>Positions!$AE42</f>
        <v>0</v>
      </c>
      <c r="AN8" s="405">
        <f>Positions!$AE43</f>
        <v>0</v>
      </c>
      <c r="AO8" s="405">
        <f>Positions!$AE44</f>
        <v>0</v>
      </c>
      <c r="AP8" s="405">
        <f>Positions!$AE45</f>
        <v>0</v>
      </c>
      <c r="AQ8" s="405">
        <f>Positions!$AE46</f>
        <v>0</v>
      </c>
      <c r="AR8" s="405">
        <f>Positions!$AE47</f>
        <v>0</v>
      </c>
      <c r="AS8" s="405">
        <f>Positions!$AE48</f>
        <v>0</v>
      </c>
      <c r="AT8" s="405">
        <f>Positions!$AE49</f>
        <v>0</v>
      </c>
      <c r="AU8" s="405">
        <f>Positions!$AE50</f>
        <v>0</v>
      </c>
      <c r="AV8" s="405">
        <f>Positions!$AE51</f>
        <v>0</v>
      </c>
      <c r="AW8" s="405">
        <f>Positions!$AE52</f>
        <v>0</v>
      </c>
      <c r="AX8" s="405">
        <f>Positions!$AE53</f>
        <v>0</v>
      </c>
      <c r="AY8" s="405">
        <f>Positions!$AE54</f>
        <v>0</v>
      </c>
      <c r="AZ8" s="405">
        <f>Positions!$AE55</f>
        <v>0</v>
      </c>
      <c r="BA8" s="405">
        <f>Positions!$AE56</f>
        <v>0</v>
      </c>
      <c r="BB8" s="405">
        <f>Positions!$AE57</f>
        <v>0</v>
      </c>
      <c r="BC8" s="405">
        <f>Positions!$AE58</f>
        <v>0</v>
      </c>
      <c r="BD8" s="405">
        <f>Positions!$AE59</f>
        <v>0</v>
      </c>
      <c r="BE8" s="405">
        <f>Positions!$AE60</f>
        <v>0</v>
      </c>
      <c r="BF8" s="405">
        <f>Positions!$AE61</f>
        <v>0</v>
      </c>
      <c r="BG8" s="405">
        <f>Positions!$AE62</f>
        <v>0</v>
      </c>
      <c r="BH8" s="405">
        <f>Positions!$AE63</f>
        <v>0</v>
      </c>
      <c r="BI8" s="405">
        <f>Positions!$AE64</f>
        <v>0</v>
      </c>
      <c r="BJ8" s="405">
        <f>Positions!$AE65</f>
        <v>0</v>
      </c>
      <c r="BK8" s="405">
        <f>Positions!$AE66</f>
        <v>0</v>
      </c>
      <c r="BL8" s="405">
        <f>Positions!$AE67</f>
        <v>0</v>
      </c>
      <c r="BM8" s="405">
        <f>Positions!$AE68</f>
        <v>0</v>
      </c>
      <c r="BN8" s="405">
        <f>Positions!$AE69</f>
        <v>0</v>
      </c>
      <c r="BO8" s="405">
        <f>Positions!$AE70</f>
        <v>0</v>
      </c>
      <c r="BP8" s="405">
        <f>Positions!$AE71</f>
        <v>0</v>
      </c>
      <c r="BQ8" s="405">
        <f>Positions!$AE72</f>
        <v>0</v>
      </c>
      <c r="BR8" s="405">
        <f>Positions!$AE73</f>
        <v>0</v>
      </c>
      <c r="BS8" s="405">
        <f>Positions!$AE74</f>
        <v>0</v>
      </c>
      <c r="BT8" s="405">
        <f>Positions!$AE75</f>
        <v>0</v>
      </c>
      <c r="BU8" s="405">
        <f>Positions!$AE76</f>
        <v>0</v>
      </c>
      <c r="BV8" s="405">
        <f>Positions!$AE77</f>
        <v>0</v>
      </c>
      <c r="BW8" s="405">
        <f>Positions!$AE78</f>
        <v>0</v>
      </c>
      <c r="BX8" s="405">
        <f>Positions!$AE79</f>
        <v>0</v>
      </c>
      <c r="BY8" s="405">
        <f>Positions!$AE80</f>
        <v>0</v>
      </c>
      <c r="BZ8" s="405">
        <f>Positions!$AE81</f>
        <v>0</v>
      </c>
      <c r="CA8" s="405">
        <f>Positions!$AE82</f>
        <v>0</v>
      </c>
      <c r="CB8" s="405">
        <f>Positions!$AE83</f>
        <v>0</v>
      </c>
      <c r="CC8" s="405">
        <f>Positions!$AE84</f>
        <v>0</v>
      </c>
      <c r="CD8" s="405">
        <f>Positions!$AE85</f>
        <v>0</v>
      </c>
      <c r="CE8" s="405">
        <f>Positions!$AE86</f>
        <v>0</v>
      </c>
      <c r="CF8" s="405">
        <f>Positions!$AE87</f>
        <v>0</v>
      </c>
      <c r="CG8" s="405">
        <f>Positions!$AE88</f>
        <v>0</v>
      </c>
      <c r="CH8" s="405">
        <f>Positions!$AE89</f>
        <v>0</v>
      </c>
      <c r="CI8" s="405">
        <f>Positions!$AE90</f>
        <v>0</v>
      </c>
      <c r="CJ8" s="405">
        <f>Positions!$AE91</f>
        <v>0</v>
      </c>
      <c r="CK8" s="405">
        <f>Positions!$AE92</f>
        <v>0</v>
      </c>
      <c r="CL8" s="405">
        <f>Positions!$AE93</f>
        <v>0</v>
      </c>
      <c r="CM8" s="405">
        <f>Positions!$AE94</f>
        <v>0</v>
      </c>
      <c r="CN8" s="405">
        <f>Positions!$AE95</f>
        <v>0</v>
      </c>
      <c r="CO8" s="405">
        <f>Positions!$AE96</f>
        <v>0</v>
      </c>
      <c r="CP8" s="405">
        <f>Positions!$AE97</f>
        <v>0</v>
      </c>
      <c r="CQ8" s="405">
        <f>Positions!$AE98</f>
        <v>0</v>
      </c>
      <c r="CR8" s="405">
        <f>Positions!$AE99</f>
        <v>0</v>
      </c>
      <c r="CS8" s="405">
        <f>Positions!$AE100</f>
        <v>0</v>
      </c>
      <c r="CT8" s="405">
        <f>Positions!$AE101</f>
        <v>0</v>
      </c>
      <c r="CU8" s="405">
        <f>Positions!$AE102</f>
        <v>0</v>
      </c>
      <c r="CV8" s="405">
        <f>Positions!$AE103</f>
        <v>0</v>
      </c>
      <c r="CW8" s="405">
        <f>Positions!$AE104</f>
        <v>0</v>
      </c>
      <c r="CX8" s="405">
        <f>Positions!$AE105</f>
        <v>0</v>
      </c>
      <c r="CY8" s="405">
        <f>Positions!$AE106</f>
        <v>0</v>
      </c>
      <c r="CZ8" s="405">
        <f>Positions!$AE107</f>
        <v>0</v>
      </c>
      <c r="DA8" s="405">
        <f>Positions!$AE108</f>
        <v>0</v>
      </c>
      <c r="DB8" s="405">
        <f>Positions!$AE109</f>
        <v>0</v>
      </c>
      <c r="DC8" s="405">
        <f>Positions!$AE110</f>
        <v>0</v>
      </c>
      <c r="DD8" s="405">
        <f>Positions!$AE111</f>
        <v>0</v>
      </c>
      <c r="DE8" s="405">
        <f>Positions!$AE112</f>
        <v>0</v>
      </c>
      <c r="DF8" s="405">
        <f>Positions!$AE113</f>
        <v>0</v>
      </c>
      <c r="DG8" s="405">
        <f>Positions!$AE114</f>
        <v>0</v>
      </c>
      <c r="DH8" s="405">
        <f>Positions!$AE115</f>
        <v>0</v>
      </c>
      <c r="DI8" s="405">
        <f>Positions!$AE116</f>
        <v>0</v>
      </c>
      <c r="DJ8" s="405">
        <f>Positions!$AE117</f>
        <v>0</v>
      </c>
      <c r="DK8" s="405">
        <f>Positions!$AE118</f>
        <v>0</v>
      </c>
      <c r="DL8" s="405">
        <f>Positions!$AE119</f>
        <v>0</v>
      </c>
      <c r="DM8" s="405">
        <f>Positions!$AE120</f>
        <v>0</v>
      </c>
      <c r="DN8" s="405">
        <f>Positions!$AE121</f>
        <v>0</v>
      </c>
      <c r="DO8" s="405">
        <f>Positions!$AE122</f>
        <v>0</v>
      </c>
      <c r="DP8" s="405">
        <f>Positions!$AE123</f>
        <v>0</v>
      </c>
      <c r="DQ8" s="405">
        <f>Positions!$AE124</f>
        <v>0</v>
      </c>
      <c r="DR8" s="405">
        <f>Positions!$AE125</f>
        <v>0</v>
      </c>
      <c r="DS8" s="405">
        <f>Positions!$AE126</f>
        <v>0</v>
      </c>
    </row>
    <row r="9" spans="1:123" x14ac:dyDescent="0.25">
      <c r="C9" s="404" t="s">
        <v>8</v>
      </c>
      <c r="D9" s="405">
        <f>Positions!$AF7</f>
        <v>0.60416666666666663</v>
      </c>
      <c r="E9" s="405">
        <f>Positions!$AF8</f>
        <v>0.60416666666666663</v>
      </c>
      <c r="F9" s="405">
        <f>Positions!$AF9</f>
        <v>0.6875</v>
      </c>
      <c r="G9" s="405">
        <f>Positions!$AF10</f>
        <v>0.8125</v>
      </c>
      <c r="H9" s="405">
        <f>Positions!$AF11</f>
        <v>0.8125</v>
      </c>
      <c r="I9" s="405">
        <f>Positions!$AF12</f>
        <v>0</v>
      </c>
      <c r="J9" s="405">
        <f>Positions!$AF13</f>
        <v>0.60416666666666663</v>
      </c>
      <c r="K9" s="405">
        <f>Positions!$AF14</f>
        <v>0.4375</v>
      </c>
      <c r="L9" s="405">
        <f>Positions!$AF15</f>
        <v>0.8125</v>
      </c>
      <c r="M9" s="405">
        <f>Positions!$AF16</f>
        <v>0.6875</v>
      </c>
      <c r="N9" s="405">
        <f>Positions!$AF17</f>
        <v>0</v>
      </c>
      <c r="O9" s="405">
        <f>Positions!$AF18</f>
        <v>0.64583333333333337</v>
      </c>
      <c r="P9" s="405">
        <f>Positions!$AF19</f>
        <v>0.8125</v>
      </c>
      <c r="Q9" s="405">
        <f>Positions!$AF20</f>
        <v>0.39583333333333331</v>
      </c>
      <c r="R9" s="405">
        <f>Positions!$AF21</f>
        <v>0.58333333333333337</v>
      </c>
      <c r="S9" s="405">
        <f>Positions!$AF22</f>
        <v>0.66666666666666663</v>
      </c>
      <c r="T9" s="405">
        <f>Positions!$AF23</f>
        <v>0</v>
      </c>
      <c r="U9" s="405">
        <f>Positions!$AF24</f>
        <v>0.5</v>
      </c>
      <c r="V9" s="405">
        <f>Positions!$AF25</f>
        <v>0.6875</v>
      </c>
      <c r="W9" s="405">
        <f>Positions!$AF26</f>
        <v>0</v>
      </c>
      <c r="X9" s="405">
        <f>Positions!$AF27</f>
        <v>0</v>
      </c>
      <c r="Y9" s="405">
        <f>Positions!$AF28</f>
        <v>0</v>
      </c>
      <c r="Z9" s="405">
        <f>Positions!$AF29</f>
        <v>0</v>
      </c>
      <c r="AA9" s="405">
        <f>Positions!$AF30</f>
        <v>0</v>
      </c>
      <c r="AB9" s="405">
        <f>Positions!$AF31</f>
        <v>0</v>
      </c>
      <c r="AC9" s="405">
        <f>Positions!$AF32</f>
        <v>0</v>
      </c>
      <c r="AD9" s="405">
        <f>Positions!$AF33</f>
        <v>0</v>
      </c>
      <c r="AE9" s="405">
        <f>Positions!$AF34</f>
        <v>0</v>
      </c>
      <c r="AF9" s="405">
        <f>Positions!$AF35</f>
        <v>0</v>
      </c>
      <c r="AG9" s="405">
        <f>Positions!$AF36</f>
        <v>0</v>
      </c>
      <c r="AH9" s="405">
        <f>Positions!$AF37</f>
        <v>0</v>
      </c>
      <c r="AI9" s="405">
        <f>Positions!$AF38</f>
        <v>0</v>
      </c>
      <c r="AJ9" s="405">
        <f>Positions!$AF39</f>
        <v>0</v>
      </c>
      <c r="AK9" s="405">
        <f>Positions!$AF40</f>
        <v>0</v>
      </c>
      <c r="AL9" s="405">
        <f>Positions!$AF41</f>
        <v>0</v>
      </c>
      <c r="AM9" s="405">
        <f>Positions!$AF42</f>
        <v>0</v>
      </c>
      <c r="AN9" s="405">
        <f>Positions!$AF43</f>
        <v>0</v>
      </c>
      <c r="AO9" s="405">
        <f>Positions!$AF44</f>
        <v>0</v>
      </c>
      <c r="AP9" s="405">
        <f>Positions!$AF45</f>
        <v>0</v>
      </c>
      <c r="AQ9" s="405">
        <f>Positions!$AF46</f>
        <v>0</v>
      </c>
      <c r="AR9" s="405">
        <f>Positions!$AF47</f>
        <v>0</v>
      </c>
      <c r="AS9" s="405">
        <f>Positions!$AF48</f>
        <v>0</v>
      </c>
      <c r="AT9" s="405">
        <f>Positions!$AF49</f>
        <v>0</v>
      </c>
      <c r="AU9" s="405">
        <f>Positions!$AF50</f>
        <v>0</v>
      </c>
      <c r="AV9" s="405">
        <f>Positions!$AF51</f>
        <v>0</v>
      </c>
      <c r="AW9" s="405">
        <f>Positions!$AF52</f>
        <v>0</v>
      </c>
      <c r="AX9" s="405">
        <f>Positions!$AF53</f>
        <v>0</v>
      </c>
      <c r="AY9" s="405">
        <f>Positions!$AF54</f>
        <v>0</v>
      </c>
      <c r="AZ9" s="405">
        <f>Positions!$AF55</f>
        <v>0</v>
      </c>
      <c r="BA9" s="405">
        <f>Positions!$AF56</f>
        <v>0</v>
      </c>
      <c r="BB9" s="405">
        <f>Positions!$AF57</f>
        <v>0</v>
      </c>
      <c r="BC9" s="405">
        <f>Positions!$AF58</f>
        <v>0</v>
      </c>
      <c r="BD9" s="405">
        <f>Positions!$AF59</f>
        <v>0</v>
      </c>
      <c r="BE9" s="405">
        <f>Positions!$AF60</f>
        <v>0</v>
      </c>
      <c r="BF9" s="405">
        <f>Positions!$AF61</f>
        <v>0</v>
      </c>
      <c r="BG9" s="405">
        <f>Positions!$AF62</f>
        <v>0</v>
      </c>
      <c r="BH9" s="405">
        <f>Positions!$AF63</f>
        <v>0</v>
      </c>
      <c r="BI9" s="405">
        <f>Positions!$AF64</f>
        <v>0</v>
      </c>
      <c r="BJ9" s="405">
        <f>Positions!$AF65</f>
        <v>0</v>
      </c>
      <c r="BK9" s="405">
        <f>Positions!$AF66</f>
        <v>0</v>
      </c>
      <c r="BL9" s="405">
        <f>Positions!$AF67</f>
        <v>0</v>
      </c>
      <c r="BM9" s="405">
        <f>Positions!$AF68</f>
        <v>0</v>
      </c>
      <c r="BN9" s="405">
        <f>Positions!$AF69</f>
        <v>0</v>
      </c>
      <c r="BO9" s="405">
        <f>Positions!$AF70</f>
        <v>0</v>
      </c>
      <c r="BP9" s="405">
        <f>Positions!$AF71</f>
        <v>0</v>
      </c>
      <c r="BQ9" s="405">
        <f>Positions!$AF72</f>
        <v>0</v>
      </c>
      <c r="BR9" s="405">
        <f>Positions!$AF73</f>
        <v>0</v>
      </c>
      <c r="BS9" s="405">
        <f>Positions!$AF74</f>
        <v>0</v>
      </c>
      <c r="BT9" s="405">
        <f>Positions!$AF75</f>
        <v>0</v>
      </c>
      <c r="BU9" s="405">
        <f>Positions!$AF76</f>
        <v>0</v>
      </c>
      <c r="BV9" s="405">
        <f>Positions!$AF77</f>
        <v>0</v>
      </c>
      <c r="BW9" s="405">
        <f>Positions!$AF78</f>
        <v>0</v>
      </c>
      <c r="BX9" s="405">
        <f>Positions!$AF79</f>
        <v>0</v>
      </c>
      <c r="BY9" s="405">
        <f>Positions!$AF80</f>
        <v>0</v>
      </c>
      <c r="BZ9" s="405">
        <f>Positions!$AF81</f>
        <v>0</v>
      </c>
      <c r="CA9" s="405">
        <f>Positions!$AF82</f>
        <v>0</v>
      </c>
      <c r="CB9" s="405">
        <f>Positions!$AF83</f>
        <v>0</v>
      </c>
      <c r="CC9" s="405">
        <f>Positions!$AF84</f>
        <v>0</v>
      </c>
      <c r="CD9" s="405">
        <f>Positions!$AF85</f>
        <v>0</v>
      </c>
      <c r="CE9" s="405">
        <f>Positions!$AF86</f>
        <v>0</v>
      </c>
      <c r="CF9" s="405">
        <f>Positions!$AF87</f>
        <v>0</v>
      </c>
      <c r="CG9" s="405">
        <f>Positions!$AF88</f>
        <v>0</v>
      </c>
      <c r="CH9" s="405">
        <f>Positions!$AF89</f>
        <v>0</v>
      </c>
      <c r="CI9" s="405">
        <f>Positions!$AF90</f>
        <v>0</v>
      </c>
      <c r="CJ9" s="405">
        <f>Positions!$AF91</f>
        <v>0</v>
      </c>
      <c r="CK9" s="405">
        <f>Positions!$AF92</f>
        <v>0</v>
      </c>
      <c r="CL9" s="405">
        <f>Positions!$AF93</f>
        <v>0</v>
      </c>
      <c r="CM9" s="405">
        <f>Positions!$AF94</f>
        <v>0</v>
      </c>
      <c r="CN9" s="405">
        <f>Positions!$AF95</f>
        <v>0</v>
      </c>
      <c r="CO9" s="405">
        <f>Positions!$AF96</f>
        <v>0</v>
      </c>
      <c r="CP9" s="405">
        <f>Positions!$AF97</f>
        <v>0</v>
      </c>
      <c r="CQ9" s="405">
        <f>Positions!$AF98</f>
        <v>0</v>
      </c>
      <c r="CR9" s="405">
        <f>Positions!$AF99</f>
        <v>0</v>
      </c>
      <c r="CS9" s="405">
        <f>Positions!$AF100</f>
        <v>0</v>
      </c>
      <c r="CT9" s="405">
        <f>Positions!$AF101</f>
        <v>0</v>
      </c>
      <c r="CU9" s="405">
        <f>Positions!$AF102</f>
        <v>0</v>
      </c>
      <c r="CV9" s="405">
        <f>Positions!$AF103</f>
        <v>0</v>
      </c>
      <c r="CW9" s="405">
        <f>Positions!$AF104</f>
        <v>0</v>
      </c>
      <c r="CX9" s="405">
        <f>Positions!$AF105</f>
        <v>0</v>
      </c>
      <c r="CY9" s="405">
        <f>Positions!$AF106</f>
        <v>0</v>
      </c>
      <c r="CZ9" s="405">
        <f>Positions!$AF107</f>
        <v>0</v>
      </c>
      <c r="DA9" s="405">
        <f>Positions!$AF108</f>
        <v>0</v>
      </c>
      <c r="DB9" s="405">
        <f>Positions!$AF109</f>
        <v>0</v>
      </c>
      <c r="DC9" s="405">
        <f>Positions!$AF110</f>
        <v>0</v>
      </c>
      <c r="DD9" s="405">
        <f>Positions!$AF111</f>
        <v>0</v>
      </c>
      <c r="DE9" s="405">
        <f>Positions!$AF112</f>
        <v>0</v>
      </c>
      <c r="DF9" s="405">
        <f>Positions!$AF113</f>
        <v>0</v>
      </c>
      <c r="DG9" s="405">
        <f>Positions!$AF114</f>
        <v>0</v>
      </c>
      <c r="DH9" s="405">
        <f>Positions!$AF115</f>
        <v>0</v>
      </c>
      <c r="DI9" s="405">
        <f>Positions!$AF116</f>
        <v>0</v>
      </c>
      <c r="DJ9" s="405">
        <f>Positions!$AF117</f>
        <v>0</v>
      </c>
      <c r="DK9" s="405">
        <f>Positions!$AF118</f>
        <v>0</v>
      </c>
      <c r="DL9" s="405">
        <f>Positions!$AF119</f>
        <v>0</v>
      </c>
      <c r="DM9" s="405">
        <f>Positions!$AF120</f>
        <v>0</v>
      </c>
      <c r="DN9" s="405">
        <f>Positions!$AF121</f>
        <v>0</v>
      </c>
      <c r="DO9" s="405">
        <f>Positions!$AF122</f>
        <v>0</v>
      </c>
      <c r="DP9" s="405">
        <f>Positions!$AF123</f>
        <v>0</v>
      </c>
      <c r="DQ9" s="405">
        <f>Positions!$AF124</f>
        <v>0</v>
      </c>
      <c r="DR9" s="405">
        <f>Positions!$AF125</f>
        <v>0</v>
      </c>
      <c r="DS9" s="405">
        <f>Positions!$AF126</f>
        <v>0</v>
      </c>
    </row>
    <row r="10" spans="1:123" s="3" customFormat="1" ht="15" hidden="1" customHeight="1" outlineLevel="1" x14ac:dyDescent="0.2">
      <c r="C10" s="406" t="s">
        <v>9</v>
      </c>
      <c r="D10" s="407">
        <f>Positions!J7</f>
        <v>1</v>
      </c>
      <c r="E10" s="407">
        <f>Positions!J8</f>
        <v>1</v>
      </c>
      <c r="F10" s="407">
        <f>Positions!J9</f>
        <v>1</v>
      </c>
      <c r="G10" s="407">
        <f>Positions!J10</f>
        <v>1</v>
      </c>
      <c r="H10" s="407">
        <f>Positions!J11</f>
        <v>1</v>
      </c>
      <c r="I10" s="407">
        <f>Positions!J12</f>
        <v>0</v>
      </c>
      <c r="J10" s="407">
        <f>Positions!J13</f>
        <v>1</v>
      </c>
      <c r="K10" s="407">
        <f>Positions!J14</f>
        <v>1</v>
      </c>
      <c r="L10" s="407">
        <f>Positions!J15</f>
        <v>1</v>
      </c>
      <c r="M10" s="407">
        <f>Positions!J16</f>
        <v>1</v>
      </c>
      <c r="N10" s="407">
        <f>Positions!J17</f>
        <v>0</v>
      </c>
      <c r="O10" s="407">
        <f>Positions!J18</f>
        <v>1</v>
      </c>
      <c r="P10" s="407">
        <f>Positions!J19</f>
        <v>1</v>
      </c>
      <c r="Q10" s="407">
        <f>Positions!J20</f>
        <v>0</v>
      </c>
      <c r="R10" s="407">
        <f>Positions!J21</f>
        <v>1</v>
      </c>
      <c r="S10" s="407">
        <f>Positions!J22</f>
        <v>1</v>
      </c>
      <c r="T10" s="407">
        <f>Positions!J23</f>
        <v>0</v>
      </c>
      <c r="U10" s="407">
        <f>Positions!J24</f>
        <v>0</v>
      </c>
      <c r="V10" s="407">
        <f>Positions!J25</f>
        <v>0</v>
      </c>
      <c r="W10" s="407">
        <f>Positions!J26</f>
        <v>0</v>
      </c>
      <c r="X10" s="407">
        <f>Positions!J27</f>
        <v>0</v>
      </c>
      <c r="Y10" s="407">
        <f>Positions!J28</f>
        <v>0</v>
      </c>
      <c r="Z10" s="407">
        <f>Positions!J29</f>
        <v>0</v>
      </c>
      <c r="AA10" s="407">
        <f>Positions!J30</f>
        <v>0</v>
      </c>
      <c r="AB10" s="407">
        <f>Positions!J31</f>
        <v>0</v>
      </c>
      <c r="AC10" s="407">
        <f>Positions!J32</f>
        <v>0</v>
      </c>
      <c r="AD10" s="407">
        <f>Positions!J33</f>
        <v>0</v>
      </c>
      <c r="AE10" s="407">
        <f>Positions!J34</f>
        <v>0</v>
      </c>
      <c r="AF10" s="407">
        <f>Positions!J35</f>
        <v>0</v>
      </c>
      <c r="AG10" s="407">
        <f>Positions!J36</f>
        <v>0</v>
      </c>
      <c r="AH10" s="407">
        <f>Positions!J37</f>
        <v>0</v>
      </c>
      <c r="AI10" s="407">
        <f>Positions!J38</f>
        <v>0</v>
      </c>
      <c r="AJ10" s="407">
        <f>Positions!J39</f>
        <v>0</v>
      </c>
      <c r="AK10" s="407">
        <f>Positions!J40</f>
        <v>0</v>
      </c>
      <c r="AL10" s="407">
        <f>Positions!J41</f>
        <v>0</v>
      </c>
      <c r="AM10" s="407">
        <f>Positions!J42</f>
        <v>0</v>
      </c>
      <c r="AN10" s="407">
        <f>Positions!J43</f>
        <v>0</v>
      </c>
      <c r="AO10" s="407">
        <f>Positions!J44</f>
        <v>0</v>
      </c>
      <c r="AP10" s="407">
        <f>Positions!J45</f>
        <v>0</v>
      </c>
      <c r="AQ10" s="407">
        <f>Positions!J46</f>
        <v>0</v>
      </c>
      <c r="AR10" s="407">
        <f>Positions!J47</f>
        <v>0</v>
      </c>
      <c r="AS10" s="407">
        <f>Positions!J48</f>
        <v>0</v>
      </c>
      <c r="AT10" s="407">
        <f>Positions!J49</f>
        <v>0</v>
      </c>
      <c r="AU10" s="407">
        <f>Positions!J50</f>
        <v>0</v>
      </c>
      <c r="AV10" s="407">
        <f>Positions!J51</f>
        <v>0</v>
      </c>
      <c r="AW10" s="407">
        <f>Positions!J52</f>
        <v>0</v>
      </c>
      <c r="AX10" s="407">
        <f>Positions!J53</f>
        <v>0</v>
      </c>
      <c r="AY10" s="407">
        <f>Positions!J54</f>
        <v>0</v>
      </c>
      <c r="AZ10" s="407">
        <f>Positions!J55</f>
        <v>0</v>
      </c>
      <c r="BA10" s="407">
        <f>Positions!J56</f>
        <v>0</v>
      </c>
      <c r="BB10" s="407">
        <f>Positions!J57</f>
        <v>0</v>
      </c>
      <c r="BC10" s="407">
        <f>Positions!J58</f>
        <v>0</v>
      </c>
      <c r="BD10" s="407">
        <f>Positions!J59</f>
        <v>0</v>
      </c>
      <c r="BE10" s="407">
        <f>Positions!J60</f>
        <v>0</v>
      </c>
      <c r="BF10" s="407">
        <f>Positions!J61</f>
        <v>0</v>
      </c>
      <c r="BG10" s="407">
        <f>Positions!J62</f>
        <v>0</v>
      </c>
      <c r="BH10" s="407">
        <f>Positions!J63</f>
        <v>0</v>
      </c>
      <c r="BI10" s="407">
        <f>Positions!J64</f>
        <v>0</v>
      </c>
      <c r="BJ10" s="407">
        <f>Positions!J65</f>
        <v>0</v>
      </c>
      <c r="BK10" s="407">
        <f>Positions!J66</f>
        <v>0</v>
      </c>
      <c r="BL10" s="407">
        <f>Positions!J67</f>
        <v>0</v>
      </c>
      <c r="BM10" s="407">
        <f>Positions!J68</f>
        <v>0</v>
      </c>
      <c r="BN10" s="407">
        <f>Positions!J69</f>
        <v>0</v>
      </c>
      <c r="BO10" s="407">
        <f>Positions!J70</f>
        <v>0</v>
      </c>
      <c r="BP10" s="407">
        <f>Positions!J71</f>
        <v>0</v>
      </c>
      <c r="BQ10" s="407">
        <f>Positions!J72</f>
        <v>0</v>
      </c>
      <c r="BR10" s="407">
        <f>Positions!J73</f>
        <v>0</v>
      </c>
      <c r="BS10" s="407">
        <f>Positions!J74</f>
        <v>0</v>
      </c>
      <c r="BT10" s="407">
        <f>Positions!J75</f>
        <v>0</v>
      </c>
      <c r="BU10" s="407">
        <f>Positions!J76</f>
        <v>0</v>
      </c>
      <c r="BV10" s="407">
        <f>Positions!J77</f>
        <v>0</v>
      </c>
      <c r="BW10" s="407">
        <f>Positions!J78</f>
        <v>0</v>
      </c>
      <c r="BX10" s="407">
        <f>Positions!J79</f>
        <v>0</v>
      </c>
      <c r="BY10" s="407">
        <f>Positions!J80</f>
        <v>0</v>
      </c>
      <c r="BZ10" s="407">
        <f>Positions!J81</f>
        <v>0</v>
      </c>
      <c r="CA10" s="407">
        <f>Positions!J82</f>
        <v>0</v>
      </c>
      <c r="CB10" s="407">
        <f>Positions!J83</f>
        <v>0</v>
      </c>
      <c r="CC10" s="407">
        <f>Positions!J84</f>
        <v>0</v>
      </c>
      <c r="CD10" s="407">
        <f>Positions!J85</f>
        <v>0</v>
      </c>
      <c r="CE10" s="407">
        <f>Positions!J86</f>
        <v>0</v>
      </c>
      <c r="CF10" s="407">
        <f>Positions!J87</f>
        <v>0</v>
      </c>
      <c r="CG10" s="407">
        <f>Positions!J88</f>
        <v>0</v>
      </c>
      <c r="CH10" s="407">
        <f>Positions!J89</f>
        <v>0</v>
      </c>
      <c r="CI10" s="407">
        <f>Positions!J90</f>
        <v>0</v>
      </c>
      <c r="CJ10" s="407">
        <f>Positions!J91</f>
        <v>0</v>
      </c>
      <c r="CK10" s="407">
        <f>Positions!J92</f>
        <v>0</v>
      </c>
      <c r="CL10" s="407">
        <f>Positions!J93</f>
        <v>0</v>
      </c>
      <c r="CM10" s="407">
        <f>Positions!J94</f>
        <v>0</v>
      </c>
      <c r="CN10" s="407">
        <f>Positions!J95</f>
        <v>0</v>
      </c>
      <c r="CO10" s="407">
        <f>Positions!J96</f>
        <v>0</v>
      </c>
      <c r="CP10" s="407">
        <f>Positions!J97</f>
        <v>0</v>
      </c>
      <c r="CQ10" s="407">
        <f>Positions!J98</f>
        <v>0</v>
      </c>
      <c r="CR10" s="407">
        <f>Positions!J99</f>
        <v>0</v>
      </c>
      <c r="CS10" s="407">
        <f>Positions!J100</f>
        <v>0</v>
      </c>
      <c r="CT10" s="407">
        <f>Positions!J101</f>
        <v>0</v>
      </c>
      <c r="CU10" s="407">
        <f>Positions!J102</f>
        <v>0</v>
      </c>
      <c r="CV10" s="407">
        <f>Positions!J103</f>
        <v>0</v>
      </c>
      <c r="CW10" s="407">
        <f>Positions!J104</f>
        <v>0</v>
      </c>
      <c r="CX10" s="407">
        <f>Positions!J105</f>
        <v>0</v>
      </c>
      <c r="CY10" s="407">
        <f>Positions!J106</f>
        <v>0</v>
      </c>
      <c r="CZ10" s="407">
        <f>Positions!J107</f>
        <v>0</v>
      </c>
      <c r="DA10" s="407">
        <f>Positions!J108</f>
        <v>0</v>
      </c>
      <c r="DB10" s="407">
        <f>Positions!J109</f>
        <v>0</v>
      </c>
      <c r="DC10" s="407">
        <f>Positions!J110</f>
        <v>0</v>
      </c>
      <c r="DD10" s="407">
        <f>Positions!J111</f>
        <v>0</v>
      </c>
      <c r="DE10" s="407">
        <f>Positions!J112</f>
        <v>0</v>
      </c>
      <c r="DF10" s="407">
        <f>Positions!J113</f>
        <v>0</v>
      </c>
      <c r="DG10" s="407">
        <f>Positions!J114</f>
        <v>0</v>
      </c>
      <c r="DH10" s="407">
        <f>Positions!J115</f>
        <v>0</v>
      </c>
      <c r="DI10" s="407">
        <f>Positions!J116</f>
        <v>0</v>
      </c>
      <c r="DJ10" s="407">
        <f>Positions!J117</f>
        <v>0</v>
      </c>
      <c r="DK10" s="407">
        <f>Positions!J118</f>
        <v>0</v>
      </c>
      <c r="DL10" s="407">
        <f>Positions!J119</f>
        <v>0</v>
      </c>
      <c r="DM10" s="407">
        <f>Positions!J120</f>
        <v>0</v>
      </c>
      <c r="DN10" s="407">
        <f>Positions!J121</f>
        <v>0</v>
      </c>
      <c r="DO10" s="407">
        <f>Positions!J122</f>
        <v>0</v>
      </c>
      <c r="DP10" s="407">
        <f>Positions!J123</f>
        <v>0</v>
      </c>
      <c r="DQ10" s="407">
        <f>Positions!J124</f>
        <v>0</v>
      </c>
      <c r="DR10" s="407">
        <f>Positions!J125</f>
        <v>0</v>
      </c>
      <c r="DS10" s="407">
        <f>Positions!J126</f>
        <v>0</v>
      </c>
    </row>
    <row r="11" spans="1:123" s="3" customFormat="1" ht="15" hidden="1" customHeight="1" outlineLevel="1" x14ac:dyDescent="0.2">
      <c r="C11" s="408" t="s">
        <v>10</v>
      </c>
      <c r="D11" s="407">
        <f>Positions!K7</f>
        <v>1</v>
      </c>
      <c r="E11" s="407">
        <f>Positions!K8</f>
        <v>1</v>
      </c>
      <c r="F11" s="407">
        <f>Positions!K9</f>
        <v>1</v>
      </c>
      <c r="G11" s="407">
        <f>Positions!K10</f>
        <v>1</v>
      </c>
      <c r="H11" s="407">
        <f>Positions!K11</f>
        <v>1</v>
      </c>
      <c r="I11" s="407">
        <f>Positions!K12</f>
        <v>0</v>
      </c>
      <c r="J11" s="407">
        <f>Positions!K13</f>
        <v>1</v>
      </c>
      <c r="K11" s="407">
        <f>Positions!K14</f>
        <v>1</v>
      </c>
      <c r="L11" s="407">
        <f>Positions!K15</f>
        <v>1</v>
      </c>
      <c r="M11" s="407">
        <f>Positions!K16</f>
        <v>1</v>
      </c>
      <c r="N11" s="407">
        <f>Positions!K17</f>
        <v>0</v>
      </c>
      <c r="O11" s="407">
        <f>Positions!K18</f>
        <v>1</v>
      </c>
      <c r="P11" s="407">
        <f>Positions!K19</f>
        <v>1</v>
      </c>
      <c r="Q11" s="407">
        <f>Positions!K20</f>
        <v>0</v>
      </c>
      <c r="R11" s="407">
        <f>Positions!K21</f>
        <v>1</v>
      </c>
      <c r="S11" s="407">
        <f>Positions!K22</f>
        <v>1</v>
      </c>
      <c r="T11" s="407">
        <f>Positions!K23</f>
        <v>0</v>
      </c>
      <c r="U11" s="407">
        <f>Positions!K24</f>
        <v>0</v>
      </c>
      <c r="V11" s="407">
        <f>Positions!K25</f>
        <v>0</v>
      </c>
      <c r="W11" s="407">
        <f>Positions!K26</f>
        <v>0</v>
      </c>
      <c r="X11" s="407">
        <f>Positions!K27</f>
        <v>0</v>
      </c>
      <c r="Y11" s="407">
        <f>Positions!K28</f>
        <v>0</v>
      </c>
      <c r="Z11" s="407">
        <f>Positions!K29</f>
        <v>0</v>
      </c>
      <c r="AA11" s="407">
        <f>Positions!K30</f>
        <v>0</v>
      </c>
      <c r="AB11" s="407">
        <f>Positions!K31</f>
        <v>0</v>
      </c>
      <c r="AC11" s="407">
        <f>Positions!K32</f>
        <v>0</v>
      </c>
      <c r="AD11" s="407">
        <f>Positions!K33</f>
        <v>0</v>
      </c>
      <c r="AE11" s="407">
        <f>Positions!K34</f>
        <v>0</v>
      </c>
      <c r="AF11" s="407">
        <f>Positions!K35</f>
        <v>0</v>
      </c>
      <c r="AG11" s="407">
        <f>Positions!K36</f>
        <v>0</v>
      </c>
      <c r="AH11" s="407">
        <f>Positions!K37</f>
        <v>0</v>
      </c>
      <c r="AI11" s="407">
        <f>Positions!K38</f>
        <v>0</v>
      </c>
      <c r="AJ11" s="407">
        <f>Positions!K39</f>
        <v>0</v>
      </c>
      <c r="AK11" s="407">
        <f>Positions!K40</f>
        <v>0</v>
      </c>
      <c r="AL11" s="407">
        <f>Positions!K41</f>
        <v>0</v>
      </c>
      <c r="AM11" s="407">
        <f>Positions!K42</f>
        <v>0</v>
      </c>
      <c r="AN11" s="407">
        <f>Positions!K43</f>
        <v>0</v>
      </c>
      <c r="AO11" s="407">
        <f>Positions!K44</f>
        <v>0</v>
      </c>
      <c r="AP11" s="407">
        <f>Positions!K45</f>
        <v>0</v>
      </c>
      <c r="AQ11" s="407">
        <f>Positions!K46</f>
        <v>0</v>
      </c>
      <c r="AR11" s="407">
        <f>Positions!K47</f>
        <v>0</v>
      </c>
      <c r="AS11" s="407">
        <f>Positions!K48</f>
        <v>0</v>
      </c>
      <c r="AT11" s="407">
        <f>Positions!K49</f>
        <v>0</v>
      </c>
      <c r="AU11" s="407">
        <f>Positions!K50</f>
        <v>0</v>
      </c>
      <c r="AV11" s="407">
        <f>Positions!K51</f>
        <v>0</v>
      </c>
      <c r="AW11" s="407">
        <f>Positions!K52</f>
        <v>0</v>
      </c>
      <c r="AX11" s="407">
        <f>Positions!K53</f>
        <v>0</v>
      </c>
      <c r="AY11" s="407">
        <f>Positions!K54</f>
        <v>0</v>
      </c>
      <c r="AZ11" s="407">
        <f>Positions!K55</f>
        <v>0</v>
      </c>
      <c r="BA11" s="407">
        <f>Positions!K56</f>
        <v>0</v>
      </c>
      <c r="BB11" s="407">
        <f>Positions!K57</f>
        <v>0</v>
      </c>
      <c r="BC11" s="407">
        <f>Positions!K58</f>
        <v>0</v>
      </c>
      <c r="BD11" s="407">
        <f>Positions!K59</f>
        <v>0</v>
      </c>
      <c r="BE11" s="407">
        <f>Positions!K60</f>
        <v>0</v>
      </c>
      <c r="BF11" s="407">
        <f>Positions!K61</f>
        <v>0</v>
      </c>
      <c r="BG11" s="407">
        <f>Positions!K62</f>
        <v>0</v>
      </c>
      <c r="BH11" s="407">
        <f>Positions!K63</f>
        <v>0</v>
      </c>
      <c r="BI11" s="407">
        <f>Positions!K64</f>
        <v>0</v>
      </c>
      <c r="BJ11" s="407">
        <f>Positions!K65</f>
        <v>0</v>
      </c>
      <c r="BK11" s="407">
        <f>Positions!K66</f>
        <v>0</v>
      </c>
      <c r="BL11" s="407">
        <f>Positions!K67</f>
        <v>0</v>
      </c>
      <c r="BM11" s="407">
        <f>Positions!K68</f>
        <v>0</v>
      </c>
      <c r="BN11" s="407">
        <f>Positions!K69</f>
        <v>0</v>
      </c>
      <c r="BO11" s="407">
        <f>Positions!K70</f>
        <v>0</v>
      </c>
      <c r="BP11" s="407">
        <f>Positions!K71</f>
        <v>0</v>
      </c>
      <c r="BQ11" s="407">
        <f>Positions!K72</f>
        <v>0</v>
      </c>
      <c r="BR11" s="407">
        <f>Positions!K73</f>
        <v>0</v>
      </c>
      <c r="BS11" s="407">
        <f>Positions!K74</f>
        <v>0</v>
      </c>
      <c r="BT11" s="407">
        <f>Positions!K75</f>
        <v>0</v>
      </c>
      <c r="BU11" s="407">
        <f>Positions!K76</f>
        <v>0</v>
      </c>
      <c r="BV11" s="407">
        <f>Positions!K77</f>
        <v>0</v>
      </c>
      <c r="BW11" s="407">
        <f>Positions!K78</f>
        <v>0</v>
      </c>
      <c r="BX11" s="407">
        <f>Positions!K79</f>
        <v>0</v>
      </c>
      <c r="BY11" s="407">
        <f>Positions!K80</f>
        <v>0</v>
      </c>
      <c r="BZ11" s="407">
        <f>Positions!K81</f>
        <v>0</v>
      </c>
      <c r="CA11" s="407">
        <f>Positions!K82</f>
        <v>0</v>
      </c>
      <c r="CB11" s="407">
        <f>Positions!K83</f>
        <v>0</v>
      </c>
      <c r="CC11" s="407">
        <f>Positions!K84</f>
        <v>0</v>
      </c>
      <c r="CD11" s="407">
        <f>Positions!K85</f>
        <v>0</v>
      </c>
      <c r="CE11" s="407">
        <f>Positions!K86</f>
        <v>0</v>
      </c>
      <c r="CF11" s="407">
        <f>Positions!K87</f>
        <v>0</v>
      </c>
      <c r="CG11" s="407">
        <f>Positions!K88</f>
        <v>0</v>
      </c>
      <c r="CH11" s="407">
        <f>Positions!K89</f>
        <v>0</v>
      </c>
      <c r="CI11" s="407">
        <f>Positions!K90</f>
        <v>0</v>
      </c>
      <c r="CJ11" s="407">
        <f>Positions!K91</f>
        <v>0</v>
      </c>
      <c r="CK11" s="407">
        <f>Positions!K92</f>
        <v>0</v>
      </c>
      <c r="CL11" s="407">
        <f>Positions!K93</f>
        <v>0</v>
      </c>
      <c r="CM11" s="407">
        <f>Positions!K94</f>
        <v>0</v>
      </c>
      <c r="CN11" s="407">
        <f>Positions!K95</f>
        <v>0</v>
      </c>
      <c r="CO11" s="407">
        <f>Positions!K96</f>
        <v>0</v>
      </c>
      <c r="CP11" s="407">
        <f>Positions!K97</f>
        <v>0</v>
      </c>
      <c r="CQ11" s="407">
        <f>Positions!K98</f>
        <v>0</v>
      </c>
      <c r="CR11" s="407">
        <f>Positions!K99</f>
        <v>0</v>
      </c>
      <c r="CS11" s="407">
        <f>Positions!K100</f>
        <v>0</v>
      </c>
      <c r="CT11" s="407">
        <f>Positions!K101</f>
        <v>0</v>
      </c>
      <c r="CU11" s="407">
        <f>Positions!K102</f>
        <v>0</v>
      </c>
      <c r="CV11" s="407">
        <f>Positions!K103</f>
        <v>0</v>
      </c>
      <c r="CW11" s="407">
        <f>Positions!K104</f>
        <v>0</v>
      </c>
      <c r="CX11" s="407">
        <f>Positions!K105</f>
        <v>0</v>
      </c>
      <c r="CY11" s="407">
        <f>Positions!K106</f>
        <v>0</v>
      </c>
      <c r="CZ11" s="407">
        <f>Positions!K107</f>
        <v>0</v>
      </c>
      <c r="DA11" s="407">
        <f>Positions!K108</f>
        <v>0</v>
      </c>
      <c r="DB11" s="407">
        <f>Positions!K109</f>
        <v>0</v>
      </c>
      <c r="DC11" s="407">
        <f>Positions!K110</f>
        <v>0</v>
      </c>
      <c r="DD11" s="407">
        <f>Positions!K111</f>
        <v>0</v>
      </c>
      <c r="DE11" s="407">
        <f>Positions!K112</f>
        <v>0</v>
      </c>
      <c r="DF11" s="407">
        <f>Positions!K113</f>
        <v>0</v>
      </c>
      <c r="DG11" s="407">
        <f>Positions!K114</f>
        <v>0</v>
      </c>
      <c r="DH11" s="407">
        <f>Positions!K115</f>
        <v>0</v>
      </c>
      <c r="DI11" s="407">
        <f>Positions!K116</f>
        <v>0</v>
      </c>
      <c r="DJ11" s="407">
        <f>Positions!K117</f>
        <v>0</v>
      </c>
      <c r="DK11" s="407">
        <f>Positions!K118</f>
        <v>0</v>
      </c>
      <c r="DL11" s="407">
        <f>Positions!K119</f>
        <v>0</v>
      </c>
      <c r="DM11" s="407">
        <f>Positions!K120</f>
        <v>0</v>
      </c>
      <c r="DN11" s="407">
        <f>Positions!K121</f>
        <v>0</v>
      </c>
      <c r="DO11" s="407">
        <f>Positions!K122</f>
        <v>0</v>
      </c>
      <c r="DP11" s="407">
        <f>Positions!K123</f>
        <v>0</v>
      </c>
      <c r="DQ11" s="407">
        <f>Positions!K124</f>
        <v>0</v>
      </c>
      <c r="DR11" s="407">
        <f>Positions!K125</f>
        <v>0</v>
      </c>
      <c r="DS11" s="407">
        <f>Positions!K126</f>
        <v>0</v>
      </c>
    </row>
    <row r="12" spans="1:123" s="3" customFormat="1" ht="15" hidden="1" customHeight="1" outlineLevel="1" x14ac:dyDescent="0.2">
      <c r="C12" s="408" t="s">
        <v>11</v>
      </c>
      <c r="D12" s="407">
        <f>Positions!L7</f>
        <v>1</v>
      </c>
      <c r="E12" s="407">
        <f>Positions!L8</f>
        <v>1</v>
      </c>
      <c r="F12" s="407">
        <f>Positions!L9</f>
        <v>1</v>
      </c>
      <c r="G12" s="407">
        <f>Positions!L10</f>
        <v>1</v>
      </c>
      <c r="H12" s="407">
        <f>Positions!L11</f>
        <v>1</v>
      </c>
      <c r="I12" s="407">
        <f>Positions!L12</f>
        <v>0</v>
      </c>
      <c r="J12" s="407">
        <f>Positions!L13</f>
        <v>1</v>
      </c>
      <c r="K12" s="407">
        <f>Positions!L14</f>
        <v>1</v>
      </c>
      <c r="L12" s="407">
        <f>Positions!L15</f>
        <v>1</v>
      </c>
      <c r="M12" s="407">
        <f>Positions!L16</f>
        <v>1</v>
      </c>
      <c r="N12" s="407">
        <f>Positions!L17</f>
        <v>0</v>
      </c>
      <c r="O12" s="407">
        <f>Positions!L18</f>
        <v>1</v>
      </c>
      <c r="P12" s="407">
        <f>Positions!L19</f>
        <v>1</v>
      </c>
      <c r="Q12" s="407">
        <f>Positions!L20</f>
        <v>0</v>
      </c>
      <c r="R12" s="407">
        <f>Positions!L21</f>
        <v>1</v>
      </c>
      <c r="S12" s="407">
        <f>Positions!L22</f>
        <v>0</v>
      </c>
      <c r="T12" s="407">
        <f>Positions!L23</f>
        <v>0</v>
      </c>
      <c r="U12" s="407">
        <f>Positions!L24</f>
        <v>0</v>
      </c>
      <c r="V12" s="407">
        <f>Positions!L25</f>
        <v>0</v>
      </c>
      <c r="W12" s="407">
        <f>Positions!L26</f>
        <v>0</v>
      </c>
      <c r="X12" s="407">
        <f>Positions!L27</f>
        <v>0</v>
      </c>
      <c r="Y12" s="407">
        <f>Positions!L28</f>
        <v>0</v>
      </c>
      <c r="Z12" s="407">
        <f>Positions!L29</f>
        <v>0</v>
      </c>
      <c r="AA12" s="407">
        <f>Positions!L30</f>
        <v>0</v>
      </c>
      <c r="AB12" s="407">
        <f>Positions!L31</f>
        <v>0</v>
      </c>
      <c r="AC12" s="407">
        <f>Positions!L32</f>
        <v>0</v>
      </c>
      <c r="AD12" s="407">
        <f>Positions!L33</f>
        <v>0</v>
      </c>
      <c r="AE12" s="407">
        <f>Positions!L34</f>
        <v>0</v>
      </c>
      <c r="AF12" s="407">
        <f>Positions!L35</f>
        <v>0</v>
      </c>
      <c r="AG12" s="407">
        <f>Positions!L36</f>
        <v>0</v>
      </c>
      <c r="AH12" s="407">
        <f>Positions!L37</f>
        <v>0</v>
      </c>
      <c r="AI12" s="407">
        <f>Positions!L38</f>
        <v>0</v>
      </c>
      <c r="AJ12" s="407">
        <f>Positions!L39</f>
        <v>0</v>
      </c>
      <c r="AK12" s="407">
        <f>Positions!L40</f>
        <v>0</v>
      </c>
      <c r="AL12" s="407">
        <f>Positions!L41</f>
        <v>0</v>
      </c>
      <c r="AM12" s="407">
        <f>Positions!L42</f>
        <v>0</v>
      </c>
      <c r="AN12" s="407">
        <f>Positions!L43</f>
        <v>0</v>
      </c>
      <c r="AO12" s="407">
        <f>Positions!L44</f>
        <v>0</v>
      </c>
      <c r="AP12" s="407">
        <f>Positions!L45</f>
        <v>0</v>
      </c>
      <c r="AQ12" s="407">
        <f>Positions!L46</f>
        <v>0</v>
      </c>
      <c r="AR12" s="407">
        <f>Positions!L47</f>
        <v>0</v>
      </c>
      <c r="AS12" s="407">
        <f>Positions!L48</f>
        <v>0</v>
      </c>
      <c r="AT12" s="407">
        <f>Positions!L49</f>
        <v>0</v>
      </c>
      <c r="AU12" s="407">
        <f>Positions!L50</f>
        <v>0</v>
      </c>
      <c r="AV12" s="407">
        <f>Positions!L51</f>
        <v>0</v>
      </c>
      <c r="AW12" s="407">
        <f>Positions!L52</f>
        <v>0</v>
      </c>
      <c r="AX12" s="407">
        <f>Positions!L53</f>
        <v>0</v>
      </c>
      <c r="AY12" s="407">
        <f>Positions!L54</f>
        <v>0</v>
      </c>
      <c r="AZ12" s="407">
        <f>Positions!L55</f>
        <v>0</v>
      </c>
      <c r="BA12" s="407">
        <f>Positions!L56</f>
        <v>0</v>
      </c>
      <c r="BB12" s="407">
        <f>Positions!L57</f>
        <v>0</v>
      </c>
      <c r="BC12" s="407">
        <f>Positions!L58</f>
        <v>0</v>
      </c>
      <c r="BD12" s="407">
        <f>Positions!L59</f>
        <v>0</v>
      </c>
      <c r="BE12" s="407">
        <f>Positions!L60</f>
        <v>0</v>
      </c>
      <c r="BF12" s="407">
        <f>Positions!L61</f>
        <v>0</v>
      </c>
      <c r="BG12" s="407">
        <f>Positions!L62</f>
        <v>0</v>
      </c>
      <c r="BH12" s="407">
        <f>Positions!L63</f>
        <v>0</v>
      </c>
      <c r="BI12" s="407">
        <f>Positions!L64</f>
        <v>0</v>
      </c>
      <c r="BJ12" s="407">
        <f>Positions!L65</f>
        <v>0</v>
      </c>
      <c r="BK12" s="407">
        <f>Positions!L66</f>
        <v>0</v>
      </c>
      <c r="BL12" s="407">
        <f>Positions!L67</f>
        <v>0</v>
      </c>
      <c r="BM12" s="407">
        <f>Positions!L68</f>
        <v>0</v>
      </c>
      <c r="BN12" s="407">
        <f>Positions!L69</f>
        <v>0</v>
      </c>
      <c r="BO12" s="407">
        <f>Positions!L70</f>
        <v>0</v>
      </c>
      <c r="BP12" s="407">
        <f>Positions!L71</f>
        <v>0</v>
      </c>
      <c r="BQ12" s="407">
        <f>Positions!L72</f>
        <v>0</v>
      </c>
      <c r="BR12" s="407">
        <f>Positions!L73</f>
        <v>0</v>
      </c>
      <c r="BS12" s="407">
        <f>Positions!L74</f>
        <v>0</v>
      </c>
      <c r="BT12" s="407">
        <f>Positions!L75</f>
        <v>0</v>
      </c>
      <c r="BU12" s="407">
        <f>Positions!L76</f>
        <v>0</v>
      </c>
      <c r="BV12" s="407">
        <f>Positions!L77</f>
        <v>0</v>
      </c>
      <c r="BW12" s="407">
        <f>Positions!L78</f>
        <v>0</v>
      </c>
      <c r="BX12" s="407">
        <f>Positions!L79</f>
        <v>0</v>
      </c>
      <c r="BY12" s="407">
        <f>Positions!L80</f>
        <v>0</v>
      </c>
      <c r="BZ12" s="407">
        <f>Positions!L81</f>
        <v>0</v>
      </c>
      <c r="CA12" s="407">
        <f>Positions!L82</f>
        <v>0</v>
      </c>
      <c r="CB12" s="407">
        <f>Positions!L83</f>
        <v>0</v>
      </c>
      <c r="CC12" s="407">
        <f>Positions!L84</f>
        <v>0</v>
      </c>
      <c r="CD12" s="407">
        <f>Positions!L85</f>
        <v>0</v>
      </c>
      <c r="CE12" s="407">
        <f>Positions!L86</f>
        <v>0</v>
      </c>
      <c r="CF12" s="407">
        <f>Positions!L87</f>
        <v>0</v>
      </c>
      <c r="CG12" s="407">
        <f>Positions!L88</f>
        <v>0</v>
      </c>
      <c r="CH12" s="407">
        <f>Positions!L89</f>
        <v>0</v>
      </c>
      <c r="CI12" s="407">
        <f>Positions!L90</f>
        <v>0</v>
      </c>
      <c r="CJ12" s="407">
        <f>Positions!L91</f>
        <v>0</v>
      </c>
      <c r="CK12" s="407">
        <f>Positions!L92</f>
        <v>0</v>
      </c>
      <c r="CL12" s="407">
        <f>Positions!L93</f>
        <v>0</v>
      </c>
      <c r="CM12" s="407">
        <f>Positions!L94</f>
        <v>0</v>
      </c>
      <c r="CN12" s="407">
        <f>Positions!L95</f>
        <v>0</v>
      </c>
      <c r="CO12" s="407">
        <f>Positions!L96</f>
        <v>0</v>
      </c>
      <c r="CP12" s="407">
        <f>Positions!L97</f>
        <v>0</v>
      </c>
      <c r="CQ12" s="407">
        <f>Positions!L98</f>
        <v>0</v>
      </c>
      <c r="CR12" s="407">
        <f>Positions!L99</f>
        <v>0</v>
      </c>
      <c r="CS12" s="407">
        <f>Positions!L100</f>
        <v>0</v>
      </c>
      <c r="CT12" s="407">
        <f>Positions!L101</f>
        <v>0</v>
      </c>
      <c r="CU12" s="407">
        <f>Positions!L102</f>
        <v>0</v>
      </c>
      <c r="CV12" s="407">
        <f>Positions!L103</f>
        <v>0</v>
      </c>
      <c r="CW12" s="407">
        <f>Positions!L104</f>
        <v>0</v>
      </c>
      <c r="CX12" s="407">
        <f>Positions!L105</f>
        <v>0</v>
      </c>
      <c r="CY12" s="407">
        <f>Positions!L106</f>
        <v>0</v>
      </c>
      <c r="CZ12" s="407">
        <f>Positions!L107</f>
        <v>0</v>
      </c>
      <c r="DA12" s="407">
        <f>Positions!L108</f>
        <v>0</v>
      </c>
      <c r="DB12" s="407">
        <f>Positions!L109</f>
        <v>0</v>
      </c>
      <c r="DC12" s="407">
        <f>Positions!L110</f>
        <v>0</v>
      </c>
      <c r="DD12" s="407">
        <f>Positions!L111</f>
        <v>0</v>
      </c>
      <c r="DE12" s="407">
        <f>Positions!L112</f>
        <v>0</v>
      </c>
      <c r="DF12" s="407">
        <f>Positions!L113</f>
        <v>0</v>
      </c>
      <c r="DG12" s="407">
        <f>Positions!L114</f>
        <v>0</v>
      </c>
      <c r="DH12" s="407">
        <f>Positions!L115</f>
        <v>0</v>
      </c>
      <c r="DI12" s="407">
        <f>Positions!L116</f>
        <v>0</v>
      </c>
      <c r="DJ12" s="407">
        <f>Positions!L117</f>
        <v>0</v>
      </c>
      <c r="DK12" s="407">
        <f>Positions!L118</f>
        <v>0</v>
      </c>
      <c r="DL12" s="407">
        <f>Positions!L119</f>
        <v>0</v>
      </c>
      <c r="DM12" s="407">
        <f>Positions!L120</f>
        <v>0</v>
      </c>
      <c r="DN12" s="407">
        <f>Positions!L121</f>
        <v>0</v>
      </c>
      <c r="DO12" s="407">
        <f>Positions!L122</f>
        <v>0</v>
      </c>
      <c r="DP12" s="407">
        <f>Positions!L123</f>
        <v>0</v>
      </c>
      <c r="DQ12" s="407">
        <f>Positions!L124</f>
        <v>0</v>
      </c>
      <c r="DR12" s="407">
        <f>Positions!L125</f>
        <v>0</v>
      </c>
      <c r="DS12" s="407">
        <f>Positions!L126</f>
        <v>0</v>
      </c>
    </row>
    <row r="13" spans="1:123" s="3" customFormat="1" ht="15" hidden="1" customHeight="1" outlineLevel="1" x14ac:dyDescent="0.2">
      <c r="C13" s="408" t="s">
        <v>12</v>
      </c>
      <c r="D13" s="407">
        <f>Positions!M7</f>
        <v>1</v>
      </c>
      <c r="E13" s="407">
        <f>Positions!M8</f>
        <v>1</v>
      </c>
      <c r="F13" s="407">
        <f>Positions!M9</f>
        <v>1</v>
      </c>
      <c r="G13" s="407">
        <f>Positions!M10</f>
        <v>1</v>
      </c>
      <c r="H13" s="407">
        <f>Positions!M11</f>
        <v>1</v>
      </c>
      <c r="I13" s="407">
        <f>Positions!M12</f>
        <v>0</v>
      </c>
      <c r="J13" s="407">
        <f>Positions!M13</f>
        <v>1</v>
      </c>
      <c r="K13" s="407">
        <f>Positions!M14</f>
        <v>1</v>
      </c>
      <c r="L13" s="407">
        <f>Positions!M15</f>
        <v>1</v>
      </c>
      <c r="M13" s="407">
        <f>Positions!M16</f>
        <v>1</v>
      </c>
      <c r="N13" s="407">
        <f>Positions!M17</f>
        <v>0</v>
      </c>
      <c r="O13" s="407">
        <f>Positions!M18</f>
        <v>1</v>
      </c>
      <c r="P13" s="407">
        <f>Positions!M19</f>
        <v>1</v>
      </c>
      <c r="Q13" s="407">
        <f>Positions!M20</f>
        <v>0</v>
      </c>
      <c r="R13" s="407">
        <f>Positions!M21</f>
        <v>1</v>
      </c>
      <c r="S13" s="407">
        <f>Positions!M22</f>
        <v>0</v>
      </c>
      <c r="T13" s="407">
        <f>Positions!M23</f>
        <v>0</v>
      </c>
      <c r="U13" s="407">
        <f>Positions!M24</f>
        <v>0</v>
      </c>
      <c r="V13" s="407">
        <f>Positions!M25</f>
        <v>0</v>
      </c>
      <c r="W13" s="407">
        <f>Positions!M26</f>
        <v>0</v>
      </c>
      <c r="X13" s="407">
        <f>Positions!M27</f>
        <v>0</v>
      </c>
      <c r="Y13" s="407">
        <f>Positions!M28</f>
        <v>0</v>
      </c>
      <c r="Z13" s="407">
        <f>Positions!M29</f>
        <v>0</v>
      </c>
      <c r="AA13" s="407">
        <f>Positions!M30</f>
        <v>0</v>
      </c>
      <c r="AB13" s="407">
        <f>Positions!M31</f>
        <v>0</v>
      </c>
      <c r="AC13" s="407">
        <f>Positions!M32</f>
        <v>0</v>
      </c>
      <c r="AD13" s="407">
        <f>Positions!M33</f>
        <v>0</v>
      </c>
      <c r="AE13" s="407">
        <f>Positions!M34</f>
        <v>0</v>
      </c>
      <c r="AF13" s="407">
        <f>Positions!M35</f>
        <v>0</v>
      </c>
      <c r="AG13" s="407">
        <f>Positions!M36</f>
        <v>0</v>
      </c>
      <c r="AH13" s="407">
        <f>Positions!M37</f>
        <v>0</v>
      </c>
      <c r="AI13" s="407">
        <f>Positions!M38</f>
        <v>0</v>
      </c>
      <c r="AJ13" s="407">
        <f>Positions!M39</f>
        <v>0</v>
      </c>
      <c r="AK13" s="407">
        <f>Positions!M40</f>
        <v>0</v>
      </c>
      <c r="AL13" s="407">
        <f>Positions!M41</f>
        <v>0</v>
      </c>
      <c r="AM13" s="407">
        <f>Positions!M42</f>
        <v>0</v>
      </c>
      <c r="AN13" s="407">
        <f>Positions!M43</f>
        <v>0</v>
      </c>
      <c r="AO13" s="407">
        <f>Positions!M44</f>
        <v>0</v>
      </c>
      <c r="AP13" s="407">
        <f>Positions!M45</f>
        <v>0</v>
      </c>
      <c r="AQ13" s="407">
        <f>Positions!M46</f>
        <v>0</v>
      </c>
      <c r="AR13" s="407">
        <f>Positions!M47</f>
        <v>0</v>
      </c>
      <c r="AS13" s="407">
        <f>Positions!M48</f>
        <v>0</v>
      </c>
      <c r="AT13" s="407">
        <f>Positions!M49</f>
        <v>0</v>
      </c>
      <c r="AU13" s="407">
        <f>Positions!M50</f>
        <v>0</v>
      </c>
      <c r="AV13" s="407">
        <f>Positions!M51</f>
        <v>0</v>
      </c>
      <c r="AW13" s="407">
        <f>Positions!M52</f>
        <v>0</v>
      </c>
      <c r="AX13" s="407">
        <f>Positions!M53</f>
        <v>0</v>
      </c>
      <c r="AY13" s="407">
        <f>Positions!M54</f>
        <v>0</v>
      </c>
      <c r="AZ13" s="407">
        <f>Positions!M55</f>
        <v>0</v>
      </c>
      <c r="BA13" s="407">
        <f>Positions!M56</f>
        <v>0</v>
      </c>
      <c r="BB13" s="407">
        <f>Positions!M57</f>
        <v>0</v>
      </c>
      <c r="BC13" s="407">
        <f>Positions!M58</f>
        <v>0</v>
      </c>
      <c r="BD13" s="407">
        <f>Positions!M59</f>
        <v>0</v>
      </c>
      <c r="BE13" s="407">
        <f>Positions!M60</f>
        <v>0</v>
      </c>
      <c r="BF13" s="407">
        <f>Positions!M61</f>
        <v>0</v>
      </c>
      <c r="BG13" s="407">
        <f>Positions!M62</f>
        <v>0</v>
      </c>
      <c r="BH13" s="407">
        <f>Positions!M63</f>
        <v>0</v>
      </c>
      <c r="BI13" s="407">
        <f>Positions!M64</f>
        <v>0</v>
      </c>
      <c r="BJ13" s="407">
        <f>Positions!M65</f>
        <v>0</v>
      </c>
      <c r="BK13" s="407">
        <f>Positions!M66</f>
        <v>0</v>
      </c>
      <c r="BL13" s="407">
        <f>Positions!M67</f>
        <v>0</v>
      </c>
      <c r="BM13" s="407">
        <f>Positions!M68</f>
        <v>0</v>
      </c>
      <c r="BN13" s="407">
        <f>Positions!M69</f>
        <v>0</v>
      </c>
      <c r="BO13" s="407">
        <f>Positions!M70</f>
        <v>0</v>
      </c>
      <c r="BP13" s="407">
        <f>Positions!M71</f>
        <v>0</v>
      </c>
      <c r="BQ13" s="407">
        <f>Positions!M72</f>
        <v>0</v>
      </c>
      <c r="BR13" s="407">
        <f>Positions!M73</f>
        <v>0</v>
      </c>
      <c r="BS13" s="407">
        <f>Positions!M74</f>
        <v>0</v>
      </c>
      <c r="BT13" s="407">
        <f>Positions!M75</f>
        <v>0</v>
      </c>
      <c r="BU13" s="407">
        <f>Positions!M76</f>
        <v>0</v>
      </c>
      <c r="BV13" s="407">
        <f>Positions!M77</f>
        <v>0</v>
      </c>
      <c r="BW13" s="407">
        <f>Positions!M78</f>
        <v>0</v>
      </c>
      <c r="BX13" s="407">
        <f>Positions!M79</f>
        <v>0</v>
      </c>
      <c r="BY13" s="407">
        <f>Positions!M80</f>
        <v>0</v>
      </c>
      <c r="BZ13" s="407">
        <f>Positions!M81</f>
        <v>0</v>
      </c>
      <c r="CA13" s="407">
        <f>Positions!M82</f>
        <v>0</v>
      </c>
      <c r="CB13" s="407">
        <f>Positions!M83</f>
        <v>0</v>
      </c>
      <c r="CC13" s="407">
        <f>Positions!M84</f>
        <v>0</v>
      </c>
      <c r="CD13" s="407">
        <f>Positions!M85</f>
        <v>0</v>
      </c>
      <c r="CE13" s="407">
        <f>Positions!M86</f>
        <v>0</v>
      </c>
      <c r="CF13" s="407">
        <f>Positions!M87</f>
        <v>0</v>
      </c>
      <c r="CG13" s="407">
        <f>Positions!M88</f>
        <v>0</v>
      </c>
      <c r="CH13" s="407">
        <f>Positions!M89</f>
        <v>0</v>
      </c>
      <c r="CI13" s="407">
        <f>Positions!M90</f>
        <v>0</v>
      </c>
      <c r="CJ13" s="407">
        <f>Positions!M91</f>
        <v>0</v>
      </c>
      <c r="CK13" s="407">
        <f>Positions!M92</f>
        <v>0</v>
      </c>
      <c r="CL13" s="407">
        <f>Positions!M93</f>
        <v>0</v>
      </c>
      <c r="CM13" s="407">
        <f>Positions!M94</f>
        <v>0</v>
      </c>
      <c r="CN13" s="407">
        <f>Positions!M95</f>
        <v>0</v>
      </c>
      <c r="CO13" s="407">
        <f>Positions!M96</f>
        <v>0</v>
      </c>
      <c r="CP13" s="407">
        <f>Positions!M97</f>
        <v>0</v>
      </c>
      <c r="CQ13" s="407">
        <f>Positions!M98</f>
        <v>0</v>
      </c>
      <c r="CR13" s="407">
        <f>Positions!M99</f>
        <v>0</v>
      </c>
      <c r="CS13" s="407">
        <f>Positions!M100</f>
        <v>0</v>
      </c>
      <c r="CT13" s="407">
        <f>Positions!M101</f>
        <v>0</v>
      </c>
      <c r="CU13" s="407">
        <f>Positions!M102</f>
        <v>0</v>
      </c>
      <c r="CV13" s="407">
        <f>Positions!M103</f>
        <v>0</v>
      </c>
      <c r="CW13" s="407">
        <f>Positions!M104</f>
        <v>0</v>
      </c>
      <c r="CX13" s="407">
        <f>Positions!M105</f>
        <v>0</v>
      </c>
      <c r="CY13" s="407">
        <f>Positions!M106</f>
        <v>0</v>
      </c>
      <c r="CZ13" s="407">
        <f>Positions!M107</f>
        <v>0</v>
      </c>
      <c r="DA13" s="407">
        <f>Positions!M108</f>
        <v>0</v>
      </c>
      <c r="DB13" s="407">
        <f>Positions!M109</f>
        <v>0</v>
      </c>
      <c r="DC13" s="407">
        <f>Positions!M110</f>
        <v>0</v>
      </c>
      <c r="DD13" s="407">
        <f>Positions!M111</f>
        <v>0</v>
      </c>
      <c r="DE13" s="407">
        <f>Positions!M112</f>
        <v>0</v>
      </c>
      <c r="DF13" s="407">
        <f>Positions!M113</f>
        <v>0</v>
      </c>
      <c r="DG13" s="407">
        <f>Positions!M114</f>
        <v>0</v>
      </c>
      <c r="DH13" s="407">
        <f>Positions!M115</f>
        <v>0</v>
      </c>
      <c r="DI13" s="407">
        <f>Positions!M116</f>
        <v>0</v>
      </c>
      <c r="DJ13" s="407">
        <f>Positions!M117</f>
        <v>0</v>
      </c>
      <c r="DK13" s="407">
        <f>Positions!M118</f>
        <v>0</v>
      </c>
      <c r="DL13" s="407">
        <f>Positions!M119</f>
        <v>0</v>
      </c>
      <c r="DM13" s="407">
        <f>Positions!M120</f>
        <v>0</v>
      </c>
      <c r="DN13" s="407">
        <f>Positions!M121</f>
        <v>0</v>
      </c>
      <c r="DO13" s="407">
        <f>Positions!M122</f>
        <v>0</v>
      </c>
      <c r="DP13" s="407">
        <f>Positions!M123</f>
        <v>0</v>
      </c>
      <c r="DQ13" s="407">
        <f>Positions!M124</f>
        <v>0</v>
      </c>
      <c r="DR13" s="407">
        <f>Positions!M125</f>
        <v>0</v>
      </c>
      <c r="DS13" s="407">
        <f>Positions!M126</f>
        <v>0</v>
      </c>
    </row>
    <row r="14" spans="1:123" s="3" customFormat="1" ht="15" hidden="1" customHeight="1" outlineLevel="1" x14ac:dyDescent="0.2">
      <c r="C14" s="409" t="s">
        <v>13</v>
      </c>
      <c r="D14" s="407">
        <f>Positions!N7</f>
        <v>1</v>
      </c>
      <c r="E14" s="407">
        <f>Positions!N8</f>
        <v>1</v>
      </c>
      <c r="F14" s="407">
        <f>Positions!N9</f>
        <v>1</v>
      </c>
      <c r="G14" s="407">
        <f>Positions!N10</f>
        <v>1</v>
      </c>
      <c r="H14" s="407">
        <f>Positions!N11</f>
        <v>1</v>
      </c>
      <c r="I14" s="407">
        <f>Positions!N12</f>
        <v>0</v>
      </c>
      <c r="J14" s="407">
        <f>Positions!N13</f>
        <v>1</v>
      </c>
      <c r="K14" s="407">
        <f>Positions!N14</f>
        <v>1</v>
      </c>
      <c r="L14" s="407">
        <f>Positions!N15</f>
        <v>1</v>
      </c>
      <c r="M14" s="407">
        <f>Positions!N16</f>
        <v>1</v>
      </c>
      <c r="N14" s="407">
        <f>Positions!N17</f>
        <v>0</v>
      </c>
      <c r="O14" s="407">
        <f>Positions!N18</f>
        <v>1</v>
      </c>
      <c r="P14" s="407">
        <f>Positions!N19</f>
        <v>1</v>
      </c>
      <c r="Q14" s="407">
        <f>Positions!N20</f>
        <v>0</v>
      </c>
      <c r="R14" s="407">
        <f>Positions!N21</f>
        <v>1</v>
      </c>
      <c r="S14" s="407">
        <f>Positions!N22</f>
        <v>0</v>
      </c>
      <c r="T14" s="407">
        <f>Positions!N23</f>
        <v>0</v>
      </c>
      <c r="U14" s="407">
        <f>Positions!N24</f>
        <v>0</v>
      </c>
      <c r="V14" s="407">
        <f>Positions!N25</f>
        <v>0</v>
      </c>
      <c r="W14" s="407">
        <f>Positions!N26</f>
        <v>0</v>
      </c>
      <c r="X14" s="407">
        <f>Positions!N27</f>
        <v>0</v>
      </c>
      <c r="Y14" s="407">
        <f>Positions!N28</f>
        <v>0</v>
      </c>
      <c r="Z14" s="407">
        <f>Positions!N29</f>
        <v>0</v>
      </c>
      <c r="AA14" s="407">
        <f>Positions!N30</f>
        <v>0</v>
      </c>
      <c r="AB14" s="407">
        <f>Positions!N31</f>
        <v>0</v>
      </c>
      <c r="AC14" s="407">
        <f>Positions!N32</f>
        <v>0</v>
      </c>
      <c r="AD14" s="407">
        <f>Positions!N33</f>
        <v>0</v>
      </c>
      <c r="AE14" s="407">
        <f>Positions!N34</f>
        <v>0</v>
      </c>
      <c r="AF14" s="407">
        <f>Positions!N35</f>
        <v>0</v>
      </c>
      <c r="AG14" s="407">
        <f>Positions!N36</f>
        <v>0</v>
      </c>
      <c r="AH14" s="407">
        <f>Positions!N37</f>
        <v>0</v>
      </c>
      <c r="AI14" s="407">
        <f>Positions!N38</f>
        <v>0</v>
      </c>
      <c r="AJ14" s="407">
        <f>Positions!N39</f>
        <v>0</v>
      </c>
      <c r="AK14" s="407">
        <f>Positions!N40</f>
        <v>0</v>
      </c>
      <c r="AL14" s="407">
        <f>Positions!N41</f>
        <v>0</v>
      </c>
      <c r="AM14" s="407">
        <f>Positions!N42</f>
        <v>0</v>
      </c>
      <c r="AN14" s="407">
        <f>Positions!N43</f>
        <v>0</v>
      </c>
      <c r="AO14" s="407">
        <f>Positions!N44</f>
        <v>0</v>
      </c>
      <c r="AP14" s="407">
        <f>Positions!N45</f>
        <v>0</v>
      </c>
      <c r="AQ14" s="407">
        <f>Positions!N46</f>
        <v>0</v>
      </c>
      <c r="AR14" s="407">
        <f>Positions!N47</f>
        <v>0</v>
      </c>
      <c r="AS14" s="407">
        <f>Positions!N48</f>
        <v>0</v>
      </c>
      <c r="AT14" s="407">
        <f>Positions!N49</f>
        <v>0</v>
      </c>
      <c r="AU14" s="407">
        <f>Positions!N50</f>
        <v>0</v>
      </c>
      <c r="AV14" s="407">
        <f>Positions!N51</f>
        <v>0</v>
      </c>
      <c r="AW14" s="407">
        <f>Positions!N52</f>
        <v>0</v>
      </c>
      <c r="AX14" s="407">
        <f>Positions!N53</f>
        <v>0</v>
      </c>
      <c r="AY14" s="407">
        <f>Positions!N54</f>
        <v>0</v>
      </c>
      <c r="AZ14" s="407">
        <f>Positions!N55</f>
        <v>0</v>
      </c>
      <c r="BA14" s="407">
        <f>Positions!N56</f>
        <v>0</v>
      </c>
      <c r="BB14" s="407">
        <f>Positions!N57</f>
        <v>0</v>
      </c>
      <c r="BC14" s="407">
        <f>Positions!N58</f>
        <v>0</v>
      </c>
      <c r="BD14" s="407">
        <f>Positions!N59</f>
        <v>0</v>
      </c>
      <c r="BE14" s="407">
        <f>Positions!N60</f>
        <v>0</v>
      </c>
      <c r="BF14" s="407">
        <f>Positions!N61</f>
        <v>0</v>
      </c>
      <c r="BG14" s="407">
        <f>Positions!N62</f>
        <v>0</v>
      </c>
      <c r="BH14" s="407">
        <f>Positions!N63</f>
        <v>0</v>
      </c>
      <c r="BI14" s="407">
        <f>Positions!N64</f>
        <v>0</v>
      </c>
      <c r="BJ14" s="407">
        <f>Positions!N65</f>
        <v>0</v>
      </c>
      <c r="BK14" s="407">
        <f>Positions!N66</f>
        <v>0</v>
      </c>
      <c r="BL14" s="407">
        <f>Positions!N67</f>
        <v>0</v>
      </c>
      <c r="BM14" s="407">
        <f>Positions!N68</f>
        <v>0</v>
      </c>
      <c r="BN14" s="407">
        <f>Positions!N69</f>
        <v>0</v>
      </c>
      <c r="BO14" s="407">
        <f>Positions!N70</f>
        <v>0</v>
      </c>
      <c r="BP14" s="407">
        <f>Positions!N71</f>
        <v>0</v>
      </c>
      <c r="BQ14" s="407">
        <f>Positions!N72</f>
        <v>0</v>
      </c>
      <c r="BR14" s="407">
        <f>Positions!N73</f>
        <v>0</v>
      </c>
      <c r="BS14" s="407">
        <f>Positions!N74</f>
        <v>0</v>
      </c>
      <c r="BT14" s="407">
        <f>Positions!N75</f>
        <v>0</v>
      </c>
      <c r="BU14" s="407">
        <f>Positions!N76</f>
        <v>0</v>
      </c>
      <c r="BV14" s="407">
        <f>Positions!N77</f>
        <v>0</v>
      </c>
      <c r="BW14" s="407">
        <f>Positions!N78</f>
        <v>0</v>
      </c>
      <c r="BX14" s="407">
        <f>Positions!N79</f>
        <v>0</v>
      </c>
      <c r="BY14" s="407">
        <f>Positions!N80</f>
        <v>0</v>
      </c>
      <c r="BZ14" s="407">
        <f>Positions!N81</f>
        <v>0</v>
      </c>
      <c r="CA14" s="407">
        <f>Positions!N82</f>
        <v>0</v>
      </c>
      <c r="CB14" s="407">
        <f>Positions!N83</f>
        <v>0</v>
      </c>
      <c r="CC14" s="407">
        <f>Positions!N84</f>
        <v>0</v>
      </c>
      <c r="CD14" s="407">
        <f>Positions!N85</f>
        <v>0</v>
      </c>
      <c r="CE14" s="407">
        <f>Positions!N86</f>
        <v>0</v>
      </c>
      <c r="CF14" s="407">
        <f>Positions!N87</f>
        <v>0</v>
      </c>
      <c r="CG14" s="407">
        <f>Positions!N88</f>
        <v>0</v>
      </c>
      <c r="CH14" s="407">
        <f>Positions!N89</f>
        <v>0</v>
      </c>
      <c r="CI14" s="407">
        <f>Positions!N90</f>
        <v>0</v>
      </c>
      <c r="CJ14" s="407">
        <f>Positions!N91</f>
        <v>0</v>
      </c>
      <c r="CK14" s="407">
        <f>Positions!N92</f>
        <v>0</v>
      </c>
      <c r="CL14" s="407">
        <f>Positions!N93</f>
        <v>0</v>
      </c>
      <c r="CM14" s="407">
        <f>Positions!N94</f>
        <v>0</v>
      </c>
      <c r="CN14" s="407">
        <f>Positions!N95</f>
        <v>0</v>
      </c>
      <c r="CO14" s="407">
        <f>Positions!N96</f>
        <v>0</v>
      </c>
      <c r="CP14" s="407">
        <f>Positions!N97</f>
        <v>0</v>
      </c>
      <c r="CQ14" s="407">
        <f>Positions!N98</f>
        <v>0</v>
      </c>
      <c r="CR14" s="407">
        <f>Positions!N99</f>
        <v>0</v>
      </c>
      <c r="CS14" s="407">
        <f>Positions!N100</f>
        <v>0</v>
      </c>
      <c r="CT14" s="407">
        <f>Positions!N101</f>
        <v>0</v>
      </c>
      <c r="CU14" s="407">
        <f>Positions!N102</f>
        <v>0</v>
      </c>
      <c r="CV14" s="407">
        <f>Positions!N103</f>
        <v>0</v>
      </c>
      <c r="CW14" s="407">
        <f>Positions!N104</f>
        <v>0</v>
      </c>
      <c r="CX14" s="407">
        <f>Positions!N105</f>
        <v>0</v>
      </c>
      <c r="CY14" s="407">
        <f>Positions!N106</f>
        <v>0</v>
      </c>
      <c r="CZ14" s="407">
        <f>Positions!N107</f>
        <v>0</v>
      </c>
      <c r="DA14" s="407">
        <f>Positions!N108</f>
        <v>0</v>
      </c>
      <c r="DB14" s="407">
        <f>Positions!N109</f>
        <v>0</v>
      </c>
      <c r="DC14" s="407">
        <f>Positions!N110</f>
        <v>0</v>
      </c>
      <c r="DD14" s="407">
        <f>Positions!N111</f>
        <v>0</v>
      </c>
      <c r="DE14" s="407">
        <f>Positions!N112</f>
        <v>0</v>
      </c>
      <c r="DF14" s="407">
        <f>Positions!N113</f>
        <v>0</v>
      </c>
      <c r="DG14" s="407">
        <f>Positions!N114</f>
        <v>0</v>
      </c>
      <c r="DH14" s="407">
        <f>Positions!N115</f>
        <v>0</v>
      </c>
      <c r="DI14" s="407">
        <f>Positions!N116</f>
        <v>0</v>
      </c>
      <c r="DJ14" s="407">
        <f>Positions!N117</f>
        <v>0</v>
      </c>
      <c r="DK14" s="407">
        <f>Positions!N118</f>
        <v>0</v>
      </c>
      <c r="DL14" s="407">
        <f>Positions!N119</f>
        <v>0</v>
      </c>
      <c r="DM14" s="407">
        <f>Positions!N120</f>
        <v>0</v>
      </c>
      <c r="DN14" s="407">
        <f>Positions!N121</f>
        <v>0</v>
      </c>
      <c r="DO14" s="407">
        <f>Positions!N122</f>
        <v>0</v>
      </c>
      <c r="DP14" s="407">
        <f>Positions!N123</f>
        <v>0</v>
      </c>
      <c r="DQ14" s="407">
        <f>Positions!N124</f>
        <v>0</v>
      </c>
      <c r="DR14" s="407">
        <f>Positions!N125</f>
        <v>0</v>
      </c>
      <c r="DS14" s="407">
        <f>Positions!N126</f>
        <v>0</v>
      </c>
    </row>
    <row r="15" spans="1:123" s="3" customFormat="1" ht="15" hidden="1" customHeight="1" outlineLevel="1" x14ac:dyDescent="0.2">
      <c r="C15" s="406" t="s">
        <v>14</v>
      </c>
      <c r="D15" s="407">
        <f>Positions!O7</f>
        <v>1</v>
      </c>
      <c r="E15" s="407">
        <f>Positions!O8</f>
        <v>1</v>
      </c>
      <c r="F15" s="407">
        <f>Positions!O9</f>
        <v>1</v>
      </c>
      <c r="G15" s="407">
        <f>Positions!O10</f>
        <v>1</v>
      </c>
      <c r="H15" s="407">
        <f>Positions!O11</f>
        <v>1</v>
      </c>
      <c r="I15" s="407">
        <f>Positions!O12</f>
        <v>0</v>
      </c>
      <c r="J15" s="407">
        <f>Positions!O13</f>
        <v>1</v>
      </c>
      <c r="K15" s="407">
        <f>Positions!O14</f>
        <v>1</v>
      </c>
      <c r="L15" s="407">
        <f>Positions!O15</f>
        <v>1</v>
      </c>
      <c r="M15" s="407">
        <f>Positions!O16</f>
        <v>1</v>
      </c>
      <c r="N15" s="407">
        <f>Positions!O17</f>
        <v>0</v>
      </c>
      <c r="O15" s="407">
        <f>Positions!O18</f>
        <v>1</v>
      </c>
      <c r="P15" s="407">
        <f>Positions!O19</f>
        <v>1</v>
      </c>
      <c r="Q15" s="407">
        <f>Positions!O20</f>
        <v>1</v>
      </c>
      <c r="R15" s="407">
        <f>Positions!O21</f>
        <v>0</v>
      </c>
      <c r="S15" s="407">
        <f>Positions!O22</f>
        <v>0</v>
      </c>
      <c r="T15" s="407">
        <f>Positions!O23</f>
        <v>0</v>
      </c>
      <c r="U15" s="407">
        <f>Positions!O24</f>
        <v>0</v>
      </c>
      <c r="V15" s="407">
        <f>Positions!O25</f>
        <v>0</v>
      </c>
      <c r="W15" s="407">
        <f>Positions!O26</f>
        <v>0</v>
      </c>
      <c r="X15" s="407">
        <f>Positions!O27</f>
        <v>0</v>
      </c>
      <c r="Y15" s="407">
        <f>Positions!O28</f>
        <v>0</v>
      </c>
      <c r="Z15" s="407">
        <f>Positions!O29</f>
        <v>0</v>
      </c>
      <c r="AA15" s="407">
        <f>Positions!O30</f>
        <v>0</v>
      </c>
      <c r="AB15" s="407">
        <f>Positions!O31</f>
        <v>0</v>
      </c>
      <c r="AC15" s="407">
        <f>Positions!O32</f>
        <v>0</v>
      </c>
      <c r="AD15" s="407">
        <f>Positions!O33</f>
        <v>0</v>
      </c>
      <c r="AE15" s="407">
        <f>Positions!O34</f>
        <v>0</v>
      </c>
      <c r="AF15" s="407">
        <f>Positions!O35</f>
        <v>0</v>
      </c>
      <c r="AG15" s="407">
        <f>Positions!O36</f>
        <v>0</v>
      </c>
      <c r="AH15" s="407">
        <f>Positions!O37</f>
        <v>0</v>
      </c>
      <c r="AI15" s="407">
        <f>Positions!O38</f>
        <v>0</v>
      </c>
      <c r="AJ15" s="407">
        <f>Positions!O39</f>
        <v>0</v>
      </c>
      <c r="AK15" s="407">
        <f>Positions!O40</f>
        <v>0</v>
      </c>
      <c r="AL15" s="407">
        <f>Positions!O41</f>
        <v>0</v>
      </c>
      <c r="AM15" s="407">
        <f>Positions!O42</f>
        <v>0</v>
      </c>
      <c r="AN15" s="407">
        <f>Positions!O43</f>
        <v>0</v>
      </c>
      <c r="AO15" s="407">
        <f>Positions!O44</f>
        <v>0</v>
      </c>
      <c r="AP15" s="407">
        <f>Positions!O45</f>
        <v>0</v>
      </c>
      <c r="AQ15" s="407">
        <f>Positions!O46</f>
        <v>0</v>
      </c>
      <c r="AR15" s="407">
        <f>Positions!O47</f>
        <v>0</v>
      </c>
      <c r="AS15" s="407">
        <f>Positions!O48</f>
        <v>0</v>
      </c>
      <c r="AT15" s="407">
        <f>Positions!O49</f>
        <v>0</v>
      </c>
      <c r="AU15" s="407">
        <f>Positions!O50</f>
        <v>0</v>
      </c>
      <c r="AV15" s="407">
        <f>Positions!O51</f>
        <v>0</v>
      </c>
      <c r="AW15" s="407">
        <f>Positions!O52</f>
        <v>0</v>
      </c>
      <c r="AX15" s="407">
        <f>Positions!O53</f>
        <v>0</v>
      </c>
      <c r="AY15" s="407">
        <f>Positions!O54</f>
        <v>0</v>
      </c>
      <c r="AZ15" s="407">
        <f>Positions!O55</f>
        <v>0</v>
      </c>
      <c r="BA15" s="407">
        <f>Positions!O56</f>
        <v>0</v>
      </c>
      <c r="BB15" s="407">
        <f>Positions!O57</f>
        <v>0</v>
      </c>
      <c r="BC15" s="407">
        <f>Positions!O58</f>
        <v>0</v>
      </c>
      <c r="BD15" s="407">
        <f>Positions!O59</f>
        <v>0</v>
      </c>
      <c r="BE15" s="407">
        <f>Positions!O60</f>
        <v>0</v>
      </c>
      <c r="BF15" s="407">
        <f>Positions!O61</f>
        <v>0</v>
      </c>
      <c r="BG15" s="407">
        <f>Positions!O62</f>
        <v>0</v>
      </c>
      <c r="BH15" s="407">
        <f>Positions!O63</f>
        <v>0</v>
      </c>
      <c r="BI15" s="407">
        <f>Positions!O64</f>
        <v>0</v>
      </c>
      <c r="BJ15" s="407">
        <f>Positions!O65</f>
        <v>0</v>
      </c>
      <c r="BK15" s="407">
        <f>Positions!O66</f>
        <v>0</v>
      </c>
      <c r="BL15" s="407">
        <f>Positions!O67</f>
        <v>0</v>
      </c>
      <c r="BM15" s="407">
        <f>Positions!O68</f>
        <v>0</v>
      </c>
      <c r="BN15" s="407">
        <f>Positions!O69</f>
        <v>0</v>
      </c>
      <c r="BO15" s="407">
        <f>Positions!O70</f>
        <v>0</v>
      </c>
      <c r="BP15" s="407">
        <f>Positions!O71</f>
        <v>0</v>
      </c>
      <c r="BQ15" s="407">
        <f>Positions!O72</f>
        <v>0</v>
      </c>
      <c r="BR15" s="407">
        <f>Positions!O73</f>
        <v>0</v>
      </c>
      <c r="BS15" s="407">
        <f>Positions!O74</f>
        <v>0</v>
      </c>
      <c r="BT15" s="407">
        <f>Positions!O75</f>
        <v>0</v>
      </c>
      <c r="BU15" s="407">
        <f>Positions!O76</f>
        <v>0</v>
      </c>
      <c r="BV15" s="407">
        <f>Positions!O77</f>
        <v>0</v>
      </c>
      <c r="BW15" s="407">
        <f>Positions!O78</f>
        <v>0</v>
      </c>
      <c r="BX15" s="407">
        <f>Positions!O79</f>
        <v>0</v>
      </c>
      <c r="BY15" s="407">
        <f>Positions!O80</f>
        <v>0</v>
      </c>
      <c r="BZ15" s="407">
        <f>Positions!O81</f>
        <v>0</v>
      </c>
      <c r="CA15" s="407">
        <f>Positions!O82</f>
        <v>0</v>
      </c>
      <c r="CB15" s="407">
        <f>Positions!O83</f>
        <v>0</v>
      </c>
      <c r="CC15" s="407">
        <f>Positions!O84</f>
        <v>0</v>
      </c>
      <c r="CD15" s="407">
        <f>Positions!O85</f>
        <v>0</v>
      </c>
      <c r="CE15" s="407">
        <f>Positions!O86</f>
        <v>0</v>
      </c>
      <c r="CF15" s="407">
        <f>Positions!O87</f>
        <v>0</v>
      </c>
      <c r="CG15" s="407">
        <f>Positions!O88</f>
        <v>0</v>
      </c>
      <c r="CH15" s="407">
        <f>Positions!O89</f>
        <v>0</v>
      </c>
      <c r="CI15" s="407">
        <f>Positions!O90</f>
        <v>0</v>
      </c>
      <c r="CJ15" s="407">
        <f>Positions!O91</f>
        <v>0</v>
      </c>
      <c r="CK15" s="407">
        <f>Positions!O92</f>
        <v>0</v>
      </c>
      <c r="CL15" s="407">
        <f>Positions!O93</f>
        <v>0</v>
      </c>
      <c r="CM15" s="407">
        <f>Positions!O94</f>
        <v>0</v>
      </c>
      <c r="CN15" s="407">
        <f>Positions!O95</f>
        <v>0</v>
      </c>
      <c r="CO15" s="407">
        <f>Positions!O96</f>
        <v>0</v>
      </c>
      <c r="CP15" s="407">
        <f>Positions!O97</f>
        <v>0</v>
      </c>
      <c r="CQ15" s="407">
        <f>Positions!O98</f>
        <v>0</v>
      </c>
      <c r="CR15" s="407">
        <f>Positions!O99</f>
        <v>0</v>
      </c>
      <c r="CS15" s="407">
        <f>Positions!O100</f>
        <v>0</v>
      </c>
      <c r="CT15" s="407">
        <f>Positions!O101</f>
        <v>0</v>
      </c>
      <c r="CU15" s="407">
        <f>Positions!O102</f>
        <v>0</v>
      </c>
      <c r="CV15" s="407">
        <f>Positions!O103</f>
        <v>0</v>
      </c>
      <c r="CW15" s="407">
        <f>Positions!O104</f>
        <v>0</v>
      </c>
      <c r="CX15" s="407">
        <f>Positions!O105</f>
        <v>0</v>
      </c>
      <c r="CY15" s="407">
        <f>Positions!O106</f>
        <v>0</v>
      </c>
      <c r="CZ15" s="407">
        <f>Positions!O107</f>
        <v>0</v>
      </c>
      <c r="DA15" s="407">
        <f>Positions!O108</f>
        <v>0</v>
      </c>
      <c r="DB15" s="407">
        <f>Positions!O109</f>
        <v>0</v>
      </c>
      <c r="DC15" s="407">
        <f>Positions!O110</f>
        <v>0</v>
      </c>
      <c r="DD15" s="407">
        <f>Positions!O111</f>
        <v>0</v>
      </c>
      <c r="DE15" s="407">
        <f>Positions!O112</f>
        <v>0</v>
      </c>
      <c r="DF15" s="407">
        <f>Positions!O113</f>
        <v>0</v>
      </c>
      <c r="DG15" s="407">
        <f>Positions!O114</f>
        <v>0</v>
      </c>
      <c r="DH15" s="407">
        <f>Positions!O115</f>
        <v>0</v>
      </c>
      <c r="DI15" s="407">
        <f>Positions!O116</f>
        <v>0</v>
      </c>
      <c r="DJ15" s="407">
        <f>Positions!O117</f>
        <v>0</v>
      </c>
      <c r="DK15" s="407">
        <f>Positions!O118</f>
        <v>0</v>
      </c>
      <c r="DL15" s="407">
        <f>Positions!O119</f>
        <v>0</v>
      </c>
      <c r="DM15" s="407">
        <f>Positions!O120</f>
        <v>0</v>
      </c>
      <c r="DN15" s="407">
        <f>Positions!O121</f>
        <v>0</v>
      </c>
      <c r="DO15" s="407">
        <f>Positions!O122</f>
        <v>0</v>
      </c>
      <c r="DP15" s="407">
        <f>Positions!O123</f>
        <v>0</v>
      </c>
      <c r="DQ15" s="407">
        <f>Positions!O124</f>
        <v>0</v>
      </c>
      <c r="DR15" s="407">
        <f>Positions!O125</f>
        <v>0</v>
      </c>
      <c r="DS15" s="407">
        <f>Positions!O126</f>
        <v>0</v>
      </c>
    </row>
    <row r="16" spans="1:123" s="3" customFormat="1" ht="15" hidden="1" customHeight="1" outlineLevel="1" x14ac:dyDescent="0.2">
      <c r="C16" s="409" t="s">
        <v>15</v>
      </c>
      <c r="D16" s="407">
        <f>Positions!P7</f>
        <v>1</v>
      </c>
      <c r="E16" s="407">
        <f>Positions!P8</f>
        <v>1</v>
      </c>
      <c r="F16" s="407">
        <f>Positions!P9</f>
        <v>1</v>
      </c>
      <c r="G16" s="407">
        <f>Positions!P10</f>
        <v>1</v>
      </c>
      <c r="H16" s="407">
        <f>Positions!P11</f>
        <v>1</v>
      </c>
      <c r="I16" s="407">
        <f>Positions!P12</f>
        <v>0</v>
      </c>
      <c r="J16" s="407">
        <f>Positions!P13</f>
        <v>1</v>
      </c>
      <c r="K16" s="407">
        <f>Positions!P14</f>
        <v>1</v>
      </c>
      <c r="L16" s="407">
        <f>Positions!P15</f>
        <v>1</v>
      </c>
      <c r="M16" s="407">
        <f>Positions!P16</f>
        <v>1</v>
      </c>
      <c r="N16" s="407">
        <f>Positions!P17</f>
        <v>0</v>
      </c>
      <c r="O16" s="407">
        <f>Positions!P18</f>
        <v>1</v>
      </c>
      <c r="P16" s="407">
        <f>Positions!P19</f>
        <v>1</v>
      </c>
      <c r="Q16" s="407">
        <f>Positions!P20</f>
        <v>1</v>
      </c>
      <c r="R16" s="407">
        <f>Positions!P21</f>
        <v>0</v>
      </c>
      <c r="S16" s="407">
        <f>Positions!P22</f>
        <v>0</v>
      </c>
      <c r="T16" s="407">
        <f>Positions!P23</f>
        <v>0</v>
      </c>
      <c r="U16" s="407">
        <f>Positions!P24</f>
        <v>0</v>
      </c>
      <c r="V16" s="407">
        <f>Positions!P25</f>
        <v>0</v>
      </c>
      <c r="W16" s="407">
        <f>Positions!P26</f>
        <v>0</v>
      </c>
      <c r="X16" s="407">
        <f>Positions!P27</f>
        <v>0</v>
      </c>
      <c r="Y16" s="407">
        <f>Positions!P28</f>
        <v>0</v>
      </c>
      <c r="Z16" s="407">
        <f>Positions!P29</f>
        <v>0</v>
      </c>
      <c r="AA16" s="407">
        <f>Positions!P30</f>
        <v>0</v>
      </c>
      <c r="AB16" s="407">
        <f>Positions!P31</f>
        <v>0</v>
      </c>
      <c r="AC16" s="407">
        <f>Positions!P32</f>
        <v>0</v>
      </c>
      <c r="AD16" s="407">
        <f>Positions!P33</f>
        <v>0</v>
      </c>
      <c r="AE16" s="407">
        <f>Positions!P34</f>
        <v>0</v>
      </c>
      <c r="AF16" s="407">
        <f>Positions!P35</f>
        <v>0</v>
      </c>
      <c r="AG16" s="407">
        <f>Positions!P36</f>
        <v>0</v>
      </c>
      <c r="AH16" s="407">
        <f>Positions!P37</f>
        <v>0</v>
      </c>
      <c r="AI16" s="407">
        <f>Positions!P38</f>
        <v>0</v>
      </c>
      <c r="AJ16" s="407">
        <f>Positions!P39</f>
        <v>0</v>
      </c>
      <c r="AK16" s="407">
        <f>Positions!P40</f>
        <v>0</v>
      </c>
      <c r="AL16" s="407">
        <f>Positions!P41</f>
        <v>0</v>
      </c>
      <c r="AM16" s="407">
        <f>Positions!P42</f>
        <v>0</v>
      </c>
      <c r="AN16" s="407">
        <f>Positions!P43</f>
        <v>0</v>
      </c>
      <c r="AO16" s="407">
        <f>Positions!P44</f>
        <v>0</v>
      </c>
      <c r="AP16" s="407">
        <f>Positions!P45</f>
        <v>0</v>
      </c>
      <c r="AQ16" s="407">
        <f>Positions!P46</f>
        <v>0</v>
      </c>
      <c r="AR16" s="407">
        <f>Positions!P47</f>
        <v>0</v>
      </c>
      <c r="AS16" s="407">
        <f>Positions!P48</f>
        <v>0</v>
      </c>
      <c r="AT16" s="407">
        <f>Positions!P49</f>
        <v>0</v>
      </c>
      <c r="AU16" s="407">
        <f>Positions!P50</f>
        <v>0</v>
      </c>
      <c r="AV16" s="407">
        <f>Positions!P51</f>
        <v>0</v>
      </c>
      <c r="AW16" s="407">
        <f>Positions!P52</f>
        <v>0</v>
      </c>
      <c r="AX16" s="407">
        <f>Positions!P53</f>
        <v>0</v>
      </c>
      <c r="AY16" s="407">
        <f>Positions!P54</f>
        <v>0</v>
      </c>
      <c r="AZ16" s="407">
        <f>Positions!P55</f>
        <v>0</v>
      </c>
      <c r="BA16" s="407">
        <f>Positions!P56</f>
        <v>0</v>
      </c>
      <c r="BB16" s="407">
        <f>Positions!P57</f>
        <v>0</v>
      </c>
      <c r="BC16" s="407">
        <f>Positions!P58</f>
        <v>0</v>
      </c>
      <c r="BD16" s="407">
        <f>Positions!P59</f>
        <v>0</v>
      </c>
      <c r="BE16" s="407">
        <f>Positions!P60</f>
        <v>0</v>
      </c>
      <c r="BF16" s="407">
        <f>Positions!P61</f>
        <v>0</v>
      </c>
      <c r="BG16" s="407">
        <f>Positions!P62</f>
        <v>0</v>
      </c>
      <c r="BH16" s="407">
        <f>Positions!P63</f>
        <v>0</v>
      </c>
      <c r="BI16" s="407">
        <f>Positions!P64</f>
        <v>0</v>
      </c>
      <c r="BJ16" s="407">
        <f>Positions!P65</f>
        <v>0</v>
      </c>
      <c r="BK16" s="407">
        <f>Positions!P66</f>
        <v>0</v>
      </c>
      <c r="BL16" s="407">
        <f>Positions!P67</f>
        <v>0</v>
      </c>
      <c r="BM16" s="407">
        <f>Positions!P68</f>
        <v>0</v>
      </c>
      <c r="BN16" s="407">
        <f>Positions!P69</f>
        <v>0</v>
      </c>
      <c r="BO16" s="407">
        <f>Positions!P70</f>
        <v>0</v>
      </c>
      <c r="BP16" s="407">
        <f>Positions!P71</f>
        <v>0</v>
      </c>
      <c r="BQ16" s="407">
        <f>Positions!P72</f>
        <v>0</v>
      </c>
      <c r="BR16" s="407">
        <f>Positions!P73</f>
        <v>0</v>
      </c>
      <c r="BS16" s="407">
        <f>Positions!P74</f>
        <v>0</v>
      </c>
      <c r="BT16" s="407">
        <f>Positions!P75</f>
        <v>0</v>
      </c>
      <c r="BU16" s="407">
        <f>Positions!P76</f>
        <v>0</v>
      </c>
      <c r="BV16" s="407">
        <f>Positions!P77</f>
        <v>0</v>
      </c>
      <c r="BW16" s="407">
        <f>Positions!P78</f>
        <v>0</v>
      </c>
      <c r="BX16" s="407">
        <f>Positions!P79</f>
        <v>0</v>
      </c>
      <c r="BY16" s="407">
        <f>Positions!P80</f>
        <v>0</v>
      </c>
      <c r="BZ16" s="407">
        <f>Positions!P81</f>
        <v>0</v>
      </c>
      <c r="CA16" s="407">
        <f>Positions!P82</f>
        <v>0</v>
      </c>
      <c r="CB16" s="407">
        <f>Positions!P83</f>
        <v>0</v>
      </c>
      <c r="CC16" s="407">
        <f>Positions!P84</f>
        <v>0</v>
      </c>
      <c r="CD16" s="407">
        <f>Positions!P85</f>
        <v>0</v>
      </c>
      <c r="CE16" s="407">
        <f>Positions!P86</f>
        <v>0</v>
      </c>
      <c r="CF16" s="407">
        <f>Positions!P87</f>
        <v>0</v>
      </c>
      <c r="CG16" s="407">
        <f>Positions!P88</f>
        <v>0</v>
      </c>
      <c r="CH16" s="407">
        <f>Positions!P89</f>
        <v>0</v>
      </c>
      <c r="CI16" s="407">
        <f>Positions!P90</f>
        <v>0</v>
      </c>
      <c r="CJ16" s="407">
        <f>Positions!P91</f>
        <v>0</v>
      </c>
      <c r="CK16" s="407">
        <f>Positions!P92</f>
        <v>0</v>
      </c>
      <c r="CL16" s="407">
        <f>Positions!P93</f>
        <v>0</v>
      </c>
      <c r="CM16" s="407">
        <f>Positions!P94</f>
        <v>0</v>
      </c>
      <c r="CN16" s="407">
        <f>Positions!P95</f>
        <v>0</v>
      </c>
      <c r="CO16" s="407">
        <f>Positions!P96</f>
        <v>0</v>
      </c>
      <c r="CP16" s="407">
        <f>Positions!P97</f>
        <v>0</v>
      </c>
      <c r="CQ16" s="407">
        <f>Positions!P98</f>
        <v>0</v>
      </c>
      <c r="CR16" s="407">
        <f>Positions!P99</f>
        <v>0</v>
      </c>
      <c r="CS16" s="407">
        <f>Positions!P100</f>
        <v>0</v>
      </c>
      <c r="CT16" s="407">
        <f>Positions!P101</f>
        <v>0</v>
      </c>
      <c r="CU16" s="407">
        <f>Positions!P102</f>
        <v>0</v>
      </c>
      <c r="CV16" s="407">
        <f>Positions!P103</f>
        <v>0</v>
      </c>
      <c r="CW16" s="407">
        <f>Positions!P104</f>
        <v>0</v>
      </c>
      <c r="CX16" s="407">
        <f>Positions!P105</f>
        <v>0</v>
      </c>
      <c r="CY16" s="407">
        <f>Positions!P106</f>
        <v>0</v>
      </c>
      <c r="CZ16" s="407">
        <f>Positions!P107</f>
        <v>0</v>
      </c>
      <c r="DA16" s="407">
        <f>Positions!P108</f>
        <v>0</v>
      </c>
      <c r="DB16" s="407">
        <f>Positions!P109</f>
        <v>0</v>
      </c>
      <c r="DC16" s="407">
        <f>Positions!P110</f>
        <v>0</v>
      </c>
      <c r="DD16" s="407">
        <f>Positions!P111</f>
        <v>0</v>
      </c>
      <c r="DE16" s="407">
        <f>Positions!P112</f>
        <v>0</v>
      </c>
      <c r="DF16" s="407">
        <f>Positions!P113</f>
        <v>0</v>
      </c>
      <c r="DG16" s="407">
        <f>Positions!P114</f>
        <v>0</v>
      </c>
      <c r="DH16" s="407">
        <f>Positions!P115</f>
        <v>0</v>
      </c>
      <c r="DI16" s="407">
        <f>Positions!P116</f>
        <v>0</v>
      </c>
      <c r="DJ16" s="407">
        <f>Positions!P117</f>
        <v>0</v>
      </c>
      <c r="DK16" s="407">
        <f>Positions!P118</f>
        <v>0</v>
      </c>
      <c r="DL16" s="407">
        <f>Positions!P119</f>
        <v>0</v>
      </c>
      <c r="DM16" s="407">
        <f>Positions!P120</f>
        <v>0</v>
      </c>
      <c r="DN16" s="407">
        <f>Positions!P121</f>
        <v>0</v>
      </c>
      <c r="DO16" s="407">
        <f>Positions!P122</f>
        <v>0</v>
      </c>
      <c r="DP16" s="407">
        <f>Positions!P123</f>
        <v>0</v>
      </c>
      <c r="DQ16" s="407">
        <f>Positions!P124</f>
        <v>0</v>
      </c>
      <c r="DR16" s="407">
        <f>Positions!P125</f>
        <v>0</v>
      </c>
      <c r="DS16" s="407">
        <f>Positions!P126</f>
        <v>0</v>
      </c>
    </row>
    <row r="17" spans="3:123" s="3" customFormat="1" ht="15" hidden="1" customHeight="1" outlineLevel="1" x14ac:dyDescent="0.2">
      <c r="C17" s="410" t="s">
        <v>16</v>
      </c>
      <c r="D17" s="407" t="str">
        <f>Positions!Q7</f>
        <v>Y</v>
      </c>
      <c r="E17" s="407" t="str">
        <f>Positions!Q8</f>
        <v>Y</v>
      </c>
      <c r="F17" s="407" t="str">
        <f>Positions!Q9</f>
        <v>Y</v>
      </c>
      <c r="G17" s="407" t="str">
        <f>Positions!Q10</f>
        <v>Y</v>
      </c>
      <c r="H17" s="407" t="str">
        <f>Positions!Q11</f>
        <v>Y</v>
      </c>
      <c r="I17" s="407">
        <f>Positions!Q12</f>
        <v>0</v>
      </c>
      <c r="J17" s="407" t="str">
        <f>Positions!Q13</f>
        <v>Y</v>
      </c>
      <c r="K17" s="407" t="str">
        <f>Positions!Q14</f>
        <v>Y</v>
      </c>
      <c r="L17" s="407" t="str">
        <f>Positions!Q15</f>
        <v>Y</v>
      </c>
      <c r="M17" s="407" t="str">
        <f>Positions!Q16</f>
        <v>Y</v>
      </c>
      <c r="N17" s="407">
        <f>Positions!Q17</f>
        <v>0</v>
      </c>
      <c r="O17" s="407" t="str">
        <f>Positions!Q18</f>
        <v>Y</v>
      </c>
      <c r="P17" s="407" t="str">
        <f>Positions!Q19</f>
        <v>Y</v>
      </c>
      <c r="Q17" s="407" t="str">
        <f>Positions!Q20</f>
        <v>Y</v>
      </c>
      <c r="R17" s="407" t="str">
        <f>Positions!Q21</f>
        <v>Y</v>
      </c>
      <c r="S17" s="407" t="str">
        <f>Positions!Q22</f>
        <v>N</v>
      </c>
      <c r="T17" s="407">
        <f>Positions!Q23</f>
        <v>0</v>
      </c>
      <c r="U17" s="407">
        <f>Positions!Q24</f>
        <v>0</v>
      </c>
      <c r="V17" s="407">
        <f>Positions!Q25</f>
        <v>0</v>
      </c>
      <c r="W17" s="407">
        <f>Positions!Q26</f>
        <v>0</v>
      </c>
      <c r="X17" s="407">
        <f>Positions!Q27</f>
        <v>0</v>
      </c>
      <c r="Y17" s="407">
        <f>Positions!Q28</f>
        <v>0</v>
      </c>
      <c r="Z17" s="407">
        <f>Positions!Q29</f>
        <v>0</v>
      </c>
      <c r="AA17" s="407">
        <f>Positions!Q30</f>
        <v>0</v>
      </c>
      <c r="AB17" s="407">
        <f>Positions!Q31</f>
        <v>0</v>
      </c>
      <c r="AC17" s="407">
        <f>Positions!Q32</f>
        <v>0</v>
      </c>
      <c r="AD17" s="407">
        <f>Positions!Q33</f>
        <v>0</v>
      </c>
      <c r="AE17" s="407">
        <f>Positions!Q34</f>
        <v>0</v>
      </c>
      <c r="AF17" s="407">
        <f>Positions!Q35</f>
        <v>0</v>
      </c>
      <c r="AG17" s="407">
        <f>Positions!Q36</f>
        <v>0</v>
      </c>
      <c r="AH17" s="407">
        <f>Positions!Q37</f>
        <v>0</v>
      </c>
      <c r="AI17" s="407">
        <f>Positions!Q38</f>
        <v>0</v>
      </c>
      <c r="AJ17" s="407">
        <f>Positions!Q39</f>
        <v>0</v>
      </c>
      <c r="AK17" s="407">
        <f>Positions!Q40</f>
        <v>0</v>
      </c>
      <c r="AL17" s="407">
        <f>Positions!Q41</f>
        <v>0</v>
      </c>
      <c r="AM17" s="407">
        <f>Positions!Q42</f>
        <v>0</v>
      </c>
      <c r="AN17" s="407">
        <f>Positions!Q43</f>
        <v>0</v>
      </c>
      <c r="AO17" s="407">
        <f>Positions!Q44</f>
        <v>0</v>
      </c>
      <c r="AP17" s="407">
        <f>Positions!Q45</f>
        <v>0</v>
      </c>
      <c r="AQ17" s="407">
        <f>Positions!Q46</f>
        <v>0</v>
      </c>
      <c r="AR17" s="407">
        <f>Positions!Q47</f>
        <v>0</v>
      </c>
      <c r="AS17" s="407">
        <f>Positions!Q48</f>
        <v>0</v>
      </c>
      <c r="AT17" s="407">
        <f>Positions!Q49</f>
        <v>0</v>
      </c>
      <c r="AU17" s="407">
        <f>Positions!Q50</f>
        <v>0</v>
      </c>
      <c r="AV17" s="407">
        <f>Positions!Q51</f>
        <v>0</v>
      </c>
      <c r="AW17" s="407">
        <f>Positions!Q52</f>
        <v>0</v>
      </c>
      <c r="AX17" s="407">
        <f>Positions!Q53</f>
        <v>0</v>
      </c>
      <c r="AY17" s="407">
        <f>Positions!Q54</f>
        <v>0</v>
      </c>
      <c r="AZ17" s="407">
        <f>Positions!Q55</f>
        <v>0</v>
      </c>
      <c r="BA17" s="407">
        <f>Positions!Q56</f>
        <v>0</v>
      </c>
      <c r="BB17" s="407">
        <f>Positions!Q57</f>
        <v>0</v>
      </c>
      <c r="BC17" s="407">
        <f>Positions!Q58</f>
        <v>0</v>
      </c>
      <c r="BD17" s="407">
        <f>Positions!Q59</f>
        <v>0</v>
      </c>
      <c r="BE17" s="407">
        <f>Positions!Q60</f>
        <v>0</v>
      </c>
      <c r="BF17" s="407">
        <f>Positions!Q61</f>
        <v>0</v>
      </c>
      <c r="BG17" s="407">
        <f>Positions!Q62</f>
        <v>0</v>
      </c>
      <c r="BH17" s="407">
        <f>Positions!Q63</f>
        <v>0</v>
      </c>
      <c r="BI17" s="407">
        <f>Positions!Q64</f>
        <v>0</v>
      </c>
      <c r="BJ17" s="407">
        <f>Positions!Q65</f>
        <v>0</v>
      </c>
      <c r="BK17" s="407">
        <f>Positions!Q66</f>
        <v>0</v>
      </c>
      <c r="BL17" s="407">
        <f>Positions!Q67</f>
        <v>0</v>
      </c>
      <c r="BM17" s="407">
        <f>Positions!Q68</f>
        <v>0</v>
      </c>
      <c r="BN17" s="407">
        <f>Positions!Q69</f>
        <v>0</v>
      </c>
      <c r="BO17" s="407">
        <f>Positions!Q70</f>
        <v>0</v>
      </c>
      <c r="BP17" s="407">
        <f>Positions!Q71</f>
        <v>0</v>
      </c>
      <c r="BQ17" s="407">
        <f>Positions!Q72</f>
        <v>0</v>
      </c>
      <c r="BR17" s="407">
        <f>Positions!Q73</f>
        <v>0</v>
      </c>
      <c r="BS17" s="407">
        <f>Positions!Q74</f>
        <v>0</v>
      </c>
      <c r="BT17" s="407">
        <f>Positions!Q75</f>
        <v>0</v>
      </c>
      <c r="BU17" s="407">
        <f>Positions!Q76</f>
        <v>0</v>
      </c>
      <c r="BV17" s="407">
        <f>Positions!Q77</f>
        <v>0</v>
      </c>
      <c r="BW17" s="407">
        <f>Positions!Q78</f>
        <v>0</v>
      </c>
      <c r="BX17" s="407">
        <f>Positions!Q79</f>
        <v>0</v>
      </c>
      <c r="BY17" s="407">
        <f>Positions!Q80</f>
        <v>0</v>
      </c>
      <c r="BZ17" s="407">
        <f>Positions!Q81</f>
        <v>0</v>
      </c>
      <c r="CA17" s="407">
        <f>Positions!Q82</f>
        <v>0</v>
      </c>
      <c r="CB17" s="407">
        <f>Positions!Q83</f>
        <v>0</v>
      </c>
      <c r="CC17" s="407">
        <f>Positions!Q84</f>
        <v>0</v>
      </c>
      <c r="CD17" s="407">
        <f>Positions!Q85</f>
        <v>0</v>
      </c>
      <c r="CE17" s="407">
        <f>Positions!Q86</f>
        <v>0</v>
      </c>
      <c r="CF17" s="407">
        <f>Positions!Q87</f>
        <v>0</v>
      </c>
      <c r="CG17" s="407">
        <f>Positions!Q88</f>
        <v>0</v>
      </c>
      <c r="CH17" s="407">
        <f>Positions!Q89</f>
        <v>0</v>
      </c>
      <c r="CI17" s="407">
        <f>Positions!Q90</f>
        <v>0</v>
      </c>
      <c r="CJ17" s="407">
        <f>Positions!Q91</f>
        <v>0</v>
      </c>
      <c r="CK17" s="407">
        <f>Positions!Q92</f>
        <v>0</v>
      </c>
      <c r="CL17" s="407">
        <f>Positions!Q93</f>
        <v>0</v>
      </c>
      <c r="CM17" s="407">
        <f>Positions!Q94</f>
        <v>0</v>
      </c>
      <c r="CN17" s="407">
        <f>Positions!Q95</f>
        <v>0</v>
      </c>
      <c r="CO17" s="407">
        <f>Positions!Q96</f>
        <v>0</v>
      </c>
      <c r="CP17" s="407">
        <f>Positions!Q97</f>
        <v>0</v>
      </c>
      <c r="CQ17" s="407">
        <f>Positions!Q98</f>
        <v>0</v>
      </c>
      <c r="CR17" s="407">
        <f>Positions!Q99</f>
        <v>0</v>
      </c>
      <c r="CS17" s="407">
        <f>Positions!Q100</f>
        <v>0</v>
      </c>
      <c r="CT17" s="407">
        <f>Positions!Q101</f>
        <v>0</v>
      </c>
      <c r="CU17" s="407">
        <f>Positions!Q102</f>
        <v>0</v>
      </c>
      <c r="CV17" s="407">
        <f>Positions!Q103</f>
        <v>0</v>
      </c>
      <c r="CW17" s="407">
        <f>Positions!Q104</f>
        <v>0</v>
      </c>
      <c r="CX17" s="407">
        <f>Positions!Q105</f>
        <v>0</v>
      </c>
      <c r="CY17" s="407">
        <f>Positions!Q106</f>
        <v>0</v>
      </c>
      <c r="CZ17" s="407">
        <f>Positions!Q107</f>
        <v>0</v>
      </c>
      <c r="DA17" s="407">
        <f>Positions!Q108</f>
        <v>0</v>
      </c>
      <c r="DB17" s="407">
        <f>Positions!Q109</f>
        <v>0</v>
      </c>
      <c r="DC17" s="407">
        <f>Positions!Q110</f>
        <v>0</v>
      </c>
      <c r="DD17" s="407">
        <f>Positions!Q111</f>
        <v>0</v>
      </c>
      <c r="DE17" s="407">
        <f>Positions!Q112</f>
        <v>0</v>
      </c>
      <c r="DF17" s="407">
        <f>Positions!Q113</f>
        <v>0</v>
      </c>
      <c r="DG17" s="407">
        <f>Positions!Q114</f>
        <v>0</v>
      </c>
      <c r="DH17" s="407">
        <f>Positions!Q115</f>
        <v>0</v>
      </c>
      <c r="DI17" s="407">
        <f>Positions!Q116</f>
        <v>0</v>
      </c>
      <c r="DJ17" s="407">
        <f>Positions!Q117</f>
        <v>0</v>
      </c>
      <c r="DK17" s="407">
        <f>Positions!Q118</f>
        <v>0</v>
      </c>
      <c r="DL17" s="407">
        <f>Positions!Q119</f>
        <v>0</v>
      </c>
      <c r="DM17" s="407">
        <f>Positions!Q120</f>
        <v>0</v>
      </c>
      <c r="DN17" s="407">
        <f>Positions!Q121</f>
        <v>0</v>
      </c>
      <c r="DO17" s="407">
        <f>Positions!Q122</f>
        <v>0</v>
      </c>
      <c r="DP17" s="407">
        <f>Positions!Q123</f>
        <v>0</v>
      </c>
      <c r="DQ17" s="407">
        <f>Positions!Q124</f>
        <v>0</v>
      </c>
      <c r="DR17" s="407">
        <f>Positions!Q125</f>
        <v>0</v>
      </c>
      <c r="DS17" s="407">
        <f>Positions!Q126</f>
        <v>0</v>
      </c>
    </row>
    <row r="18" spans="3:123" s="3" customFormat="1" ht="15" hidden="1" customHeight="1" outlineLevel="1" x14ac:dyDescent="0.2">
      <c r="C18" s="411" t="s">
        <v>17</v>
      </c>
      <c r="D18" s="412"/>
      <c r="E18" s="412"/>
      <c r="F18" s="412"/>
      <c r="G18" s="412"/>
      <c r="H18" s="412"/>
      <c r="I18" s="412"/>
      <c r="J18" s="412"/>
      <c r="K18" s="412"/>
      <c r="L18" s="412"/>
      <c r="M18" s="412"/>
      <c r="N18" s="412"/>
      <c r="O18" s="412"/>
      <c r="P18" s="412"/>
      <c r="Q18" s="412"/>
      <c r="R18" s="412"/>
      <c r="S18" s="412"/>
      <c r="T18" s="412"/>
      <c r="U18" s="412"/>
      <c r="V18" s="412"/>
      <c r="W18" s="412"/>
      <c r="X18" s="412"/>
      <c r="Y18" s="412"/>
      <c r="Z18" s="412"/>
      <c r="AA18" s="412"/>
      <c r="AB18" s="412"/>
      <c r="AC18" s="412"/>
      <c r="AD18" s="412"/>
      <c r="AE18" s="412"/>
      <c r="AF18" s="412"/>
      <c r="AG18" s="412"/>
      <c r="AH18" s="412"/>
      <c r="AI18" s="412"/>
      <c r="AJ18" s="412"/>
      <c r="AK18" s="412"/>
      <c r="AL18" s="412"/>
      <c r="AM18" s="412"/>
      <c r="AN18" s="412"/>
      <c r="AO18" s="412"/>
      <c r="AP18" s="412"/>
      <c r="AQ18" s="412"/>
      <c r="AR18" s="412"/>
      <c r="AS18" s="412"/>
      <c r="AT18" s="412"/>
      <c r="AU18" s="412"/>
      <c r="AV18" s="412"/>
      <c r="AW18" s="412"/>
      <c r="AX18" s="412"/>
      <c r="AY18" s="412"/>
      <c r="AZ18" s="412"/>
      <c r="BA18" s="412"/>
      <c r="BB18" s="412"/>
      <c r="BC18" s="412"/>
      <c r="BD18" s="412"/>
      <c r="BE18" s="412"/>
      <c r="BF18" s="412"/>
      <c r="BG18" s="412"/>
      <c r="BH18" s="412"/>
      <c r="BI18" s="412"/>
      <c r="BJ18" s="412"/>
      <c r="BK18" s="412"/>
      <c r="BL18" s="412"/>
      <c r="BM18" s="412"/>
      <c r="BN18" s="412"/>
      <c r="BO18" s="412"/>
      <c r="BP18" s="412"/>
      <c r="BQ18" s="412"/>
      <c r="BR18" s="412"/>
      <c r="BS18" s="412"/>
      <c r="BT18" s="412"/>
      <c r="BU18" s="412"/>
      <c r="BV18" s="412"/>
      <c r="BW18" s="412"/>
      <c r="BX18" s="412"/>
      <c r="BY18" s="412"/>
      <c r="BZ18" s="412"/>
      <c r="CA18" s="412"/>
      <c r="CB18" s="412"/>
      <c r="CC18" s="412"/>
      <c r="CD18" s="412"/>
      <c r="CE18" s="412"/>
      <c r="CF18" s="412"/>
      <c r="CG18" s="412"/>
      <c r="CH18" s="412"/>
      <c r="CI18" s="412"/>
      <c r="CJ18" s="412"/>
      <c r="CK18" s="412"/>
      <c r="CL18" s="412"/>
      <c r="CM18" s="412"/>
      <c r="CN18" s="412"/>
      <c r="CO18" s="412"/>
      <c r="CP18" s="412"/>
      <c r="CQ18" s="412"/>
      <c r="CR18" s="412"/>
      <c r="CS18" s="412"/>
      <c r="CT18" s="412"/>
      <c r="CU18" s="412"/>
      <c r="CV18" s="412"/>
      <c r="CW18" s="412"/>
      <c r="CX18" s="412"/>
      <c r="CY18" s="412"/>
      <c r="CZ18" s="412"/>
      <c r="DA18" s="412"/>
      <c r="DB18" s="412"/>
      <c r="DC18" s="412"/>
      <c r="DD18" s="412"/>
      <c r="DE18" s="412"/>
      <c r="DF18" s="412"/>
      <c r="DG18" s="412"/>
      <c r="DH18" s="412"/>
      <c r="DI18" s="412"/>
      <c r="DJ18" s="412"/>
      <c r="DK18" s="412"/>
      <c r="DL18" s="412"/>
      <c r="DM18" s="412"/>
      <c r="DN18" s="412"/>
      <c r="DO18" s="412"/>
      <c r="DP18" s="412"/>
      <c r="DQ18" s="412"/>
      <c r="DR18" s="412"/>
      <c r="DS18" s="412"/>
    </row>
    <row r="19" spans="3:123" s="4" customFormat="1" ht="15" customHeight="1" collapsed="1" x14ac:dyDescent="0.25">
      <c r="C19" s="413" t="s">
        <v>18</v>
      </c>
      <c r="D19" s="414" t="str">
        <f>Positions!BB7</f>
        <v>M,T,W,Th,F,Sa,Su  [Y]</v>
      </c>
      <c r="E19" s="414" t="str">
        <f>Positions!BB8</f>
        <v>M,T,W,Th,F,Sa,Su  [Y]</v>
      </c>
      <c r="F19" s="414" t="str">
        <f>Positions!BB9</f>
        <v>M,T,W,Th,F,Sa,Su  [Y]</v>
      </c>
      <c r="G19" s="414" t="str">
        <f>Positions!BB10</f>
        <v>M,T,W,Th,F,Sa,Su  [Y]</v>
      </c>
      <c r="H19" s="414" t="str">
        <f>Positions!BB11</f>
        <v>M,T,W,Th,F,Sa,Su  [Y]</v>
      </c>
      <c r="I19" s="414" t="str">
        <f>Positions!BB12</f>
        <v>-,-,-,-,-,-,-  [-]</v>
      </c>
      <c r="J19" s="414" t="str">
        <f>Positions!BB13</f>
        <v>M,T,W,Th,F,Sa,Su  [Y]</v>
      </c>
      <c r="K19" s="414" t="str">
        <f>Positions!BB14</f>
        <v>M,T,W,Th,F,Sa,Su  [Y]</v>
      </c>
      <c r="L19" s="414" t="str">
        <f>Positions!BB15</f>
        <v>M,T,W,Th,F,Sa,Su  [Y]</v>
      </c>
      <c r="M19" s="414" t="str">
        <f>Positions!BB16</f>
        <v>M,T,W,Th,F,Sa,Su  [Y]</v>
      </c>
      <c r="N19" s="414" t="str">
        <f>Positions!BB17</f>
        <v>-,-,-,-,-,-,-  [-]</v>
      </c>
      <c r="O19" s="414" t="str">
        <f>Positions!BB18</f>
        <v>M,T,W,Th,F,Sa,Su  [Y]</v>
      </c>
      <c r="P19" s="414" t="str">
        <f>Positions!BB19</f>
        <v>M,T,W,Th,F,Sa,Su  [Y]</v>
      </c>
      <c r="Q19" s="414" t="str">
        <f>Positions!BB20</f>
        <v>-,-,-,-,-,Sa,Su  [Y]</v>
      </c>
      <c r="R19" s="414" t="str">
        <f>Positions!BB21</f>
        <v>M,T,W,Th,F,-,-  [Y]</v>
      </c>
      <c r="S19" s="414" t="str">
        <f>Positions!BB22</f>
        <v>M,T,-,-,-,-,-  [-]</v>
      </c>
      <c r="T19" s="414" t="str">
        <f>Positions!BB23</f>
        <v>-,-,-,-,-,-,-  [-]</v>
      </c>
      <c r="U19" s="414" t="str">
        <f>Positions!BB24</f>
        <v>-,-,-,-,-,-,-  [-]</v>
      </c>
      <c r="V19" s="414" t="str">
        <f>Positions!BB25</f>
        <v>-,-,-,-,-,-,-  [-]</v>
      </c>
      <c r="W19" s="414" t="str">
        <f>Positions!BB26</f>
        <v>-,-,-,-,-,-,-  [-]</v>
      </c>
      <c r="X19" s="414" t="str">
        <f>Positions!BB27</f>
        <v>-,-,-,-,-,-,-  [-]</v>
      </c>
      <c r="Y19" s="414" t="str">
        <f>Positions!BB28</f>
        <v>-,-,-,-,-,-,-  [-]</v>
      </c>
      <c r="Z19" s="414" t="str">
        <f>Positions!BB29</f>
        <v>-,-,-,-,-,-,-  [-]</v>
      </c>
      <c r="AA19" s="414" t="str">
        <f>Positions!BB30</f>
        <v>-,-,-,-,-,-,-  [-]</v>
      </c>
      <c r="AB19" s="414" t="str">
        <f>Positions!BB31</f>
        <v>-,-,-,-,-,-,-  [-]</v>
      </c>
      <c r="AC19" s="414" t="str">
        <f>Positions!BB32</f>
        <v>-,-,-,-,-,-,-  [-]</v>
      </c>
      <c r="AD19" s="414" t="str">
        <f>Positions!BB33</f>
        <v>-,-,-,-,-,-,-  [-]</v>
      </c>
      <c r="AE19" s="414" t="str">
        <f>Positions!BB34</f>
        <v>-,-,-,-,-,-,-  [-]</v>
      </c>
      <c r="AF19" s="414" t="str">
        <f>Positions!BB35</f>
        <v>-,-,-,-,-,-,-  [-]</v>
      </c>
      <c r="AG19" s="414" t="str">
        <f>Positions!BB36</f>
        <v>-,-,-,-,-,-,-  [-]</v>
      </c>
      <c r="AH19" s="414" t="str">
        <f>Positions!BB37</f>
        <v>-,-,-,-,-,-,-  [-]</v>
      </c>
      <c r="AI19" s="414" t="str">
        <f>Positions!BB38</f>
        <v>-,-,-,-,-,-,-  [-]</v>
      </c>
      <c r="AJ19" s="414" t="str">
        <f>Positions!BB39</f>
        <v>-,-,-,-,-,-,-  [-]</v>
      </c>
      <c r="AK19" s="414" t="str">
        <f>Positions!BB40</f>
        <v>-,-,-,-,-,-,-  [-]</v>
      </c>
      <c r="AL19" s="414" t="str">
        <f>Positions!BB41</f>
        <v>-,-,-,-,-,-,-  [-]</v>
      </c>
      <c r="AM19" s="414" t="str">
        <f>Positions!BB42</f>
        <v>-,-,-,-,-,-,-  [-]</v>
      </c>
      <c r="AN19" s="414" t="str">
        <f>Positions!BB43</f>
        <v>-,-,-,-,-,-,-  [-]</v>
      </c>
      <c r="AO19" s="414" t="str">
        <f>Positions!BB44</f>
        <v>-,-,-,-,-,-,-  [-]</v>
      </c>
      <c r="AP19" s="414" t="str">
        <f>Positions!BB45</f>
        <v>-,-,-,-,-,-,-  [-]</v>
      </c>
      <c r="AQ19" s="414" t="str">
        <f>Positions!BB46</f>
        <v>-,-,-,-,-,-,-  [-]</v>
      </c>
      <c r="AR19" s="414" t="str">
        <f>Positions!BB47</f>
        <v>-,-,-,-,-,-,-  [-]</v>
      </c>
      <c r="AS19" s="414" t="str">
        <f>Positions!BB48</f>
        <v>-,-,-,-,-,-,-  [-]</v>
      </c>
      <c r="AT19" s="414" t="str">
        <f>Positions!BB49</f>
        <v>-,-,-,-,-,-,-  [-]</v>
      </c>
      <c r="AU19" s="414" t="str">
        <f>Positions!BB50</f>
        <v>-,-,-,-,-,-,-  [-]</v>
      </c>
      <c r="AV19" s="414" t="str">
        <f>Positions!BB51</f>
        <v>-,-,-,-,-,-,-  [-]</v>
      </c>
      <c r="AW19" s="414" t="str">
        <f>Positions!BB52</f>
        <v>-,-,-,-,-,-,-  [-]</v>
      </c>
      <c r="AX19" s="414" t="str">
        <f>Positions!BB53</f>
        <v>-,-,-,-,-,-,-  [-]</v>
      </c>
      <c r="AY19" s="414" t="str">
        <f>Positions!BB54</f>
        <v>-,-,-,-,-,-,-  [-]</v>
      </c>
      <c r="AZ19" s="414" t="str">
        <f>Positions!BB55</f>
        <v>-,-,-,-,-,-,-  [-]</v>
      </c>
      <c r="BA19" s="414" t="str">
        <f>Positions!BB56</f>
        <v>-,-,-,-,-,-,-  [-]</v>
      </c>
      <c r="BB19" s="414" t="str">
        <f>Positions!BB57</f>
        <v>-,-,-,-,-,-,-  [-]</v>
      </c>
      <c r="BC19" s="414" t="str">
        <f>Positions!BB58</f>
        <v>-,-,-,-,-,-,-  [-]</v>
      </c>
      <c r="BD19" s="414" t="str">
        <f>Positions!BB59</f>
        <v>-,-,-,-,-,-,-  [-]</v>
      </c>
      <c r="BE19" s="414" t="str">
        <f>Positions!BB60</f>
        <v>-,-,-,-,-,-,-  [-]</v>
      </c>
      <c r="BF19" s="414" t="str">
        <f>Positions!BB61</f>
        <v>-,-,-,-,-,-,-  [-]</v>
      </c>
      <c r="BG19" s="414" t="str">
        <f>Positions!BB62</f>
        <v>-,-,-,-,-,-,-  [-]</v>
      </c>
      <c r="BH19" s="414" t="str">
        <f>Positions!BB63</f>
        <v>-,-,-,-,-,-,-  [-]</v>
      </c>
      <c r="BI19" s="414" t="str">
        <f>Positions!BB64</f>
        <v>-,-,-,-,-,-,-  [-]</v>
      </c>
      <c r="BJ19" s="414" t="str">
        <f>Positions!BB65</f>
        <v>-,-,-,-,-,-,-  [-]</v>
      </c>
      <c r="BK19" s="414" t="str">
        <f>Positions!BB66</f>
        <v>-,-,-,-,-,-,-  [-]</v>
      </c>
      <c r="BL19" s="414" t="str">
        <f>Positions!BB67</f>
        <v>-,-,-,-,-,-,-  [-]</v>
      </c>
      <c r="BM19" s="414" t="str">
        <f>Positions!BB68</f>
        <v>-,-,-,-,-,-,-  [-]</v>
      </c>
      <c r="BN19" s="414" t="str">
        <f>Positions!BB69</f>
        <v>-,-,-,-,-,-,-  [-]</v>
      </c>
      <c r="BO19" s="414" t="str">
        <f>Positions!BB70</f>
        <v>-,-,-,-,-,-,-  [-]</v>
      </c>
      <c r="BP19" s="414" t="str">
        <f>Positions!BB71</f>
        <v>-,-,-,-,-,-,-  [-]</v>
      </c>
      <c r="BQ19" s="414" t="str">
        <f>Positions!BB72</f>
        <v>-,-,-,-,-,-,-  [-]</v>
      </c>
      <c r="BR19" s="414" t="str">
        <f>Positions!BB73</f>
        <v>-,-,-,-,-,-,-  [-]</v>
      </c>
      <c r="BS19" s="414" t="str">
        <f>Positions!BB74</f>
        <v>-,-,-,-,-,-,-  [-]</v>
      </c>
      <c r="BT19" s="414" t="str">
        <f>Positions!BB75</f>
        <v>-,-,-,-,-,-,-  [-]</v>
      </c>
      <c r="BU19" s="414" t="str">
        <f>Positions!BB76</f>
        <v>-,-,-,-,-,-,-  [-]</v>
      </c>
      <c r="BV19" s="414" t="str">
        <f>Positions!BB77</f>
        <v>-,-,-,-,-,-,-  [-]</v>
      </c>
      <c r="BW19" s="414" t="str">
        <f>Positions!BB78</f>
        <v>-,-,-,-,-,-,-  [-]</v>
      </c>
      <c r="BX19" s="414" t="str">
        <f>Positions!BB79</f>
        <v>-,-,-,-,-,-,-  [-]</v>
      </c>
      <c r="BY19" s="414" t="str">
        <f>Positions!BB80</f>
        <v>-,-,-,-,-,-,-  [-]</v>
      </c>
      <c r="BZ19" s="414" t="str">
        <f>Positions!BB81</f>
        <v>-,-,-,-,-,-,-  [-]</v>
      </c>
      <c r="CA19" s="414" t="str">
        <f>Positions!BB82</f>
        <v>-,-,-,-,-,-,-  [-]</v>
      </c>
      <c r="CB19" s="414" t="str">
        <f>Positions!BB83</f>
        <v>-,-,-,-,-,-,-  [-]</v>
      </c>
      <c r="CC19" s="414" t="str">
        <f>Positions!BB84</f>
        <v>-,-,-,-,-,-,-  [-]</v>
      </c>
      <c r="CD19" s="414" t="str">
        <f>Positions!BB85</f>
        <v>-,-,-,-,-,-,-  [-]</v>
      </c>
      <c r="CE19" s="414" t="str">
        <f>Positions!BB86</f>
        <v>-,-,-,-,-,-,-  [-]</v>
      </c>
      <c r="CF19" s="414" t="str">
        <f>Positions!BB87</f>
        <v>-,-,-,-,-,-,-  [-]</v>
      </c>
      <c r="CG19" s="414" t="str">
        <f>Positions!BB88</f>
        <v>-,-,-,-,-,-,-  [-]</v>
      </c>
      <c r="CH19" s="414" t="str">
        <f>Positions!BB89</f>
        <v>-,-,-,-,-,-,-  [-]</v>
      </c>
      <c r="CI19" s="414" t="str">
        <f>Positions!BB90</f>
        <v>-,-,-,-,-,-,-  [-]</v>
      </c>
      <c r="CJ19" s="414" t="str">
        <f>Positions!BB91</f>
        <v>-,-,-,-,-,-,-  [-]</v>
      </c>
      <c r="CK19" s="414" t="str">
        <f>Positions!BB92</f>
        <v>-,-,-,-,-,-,-  [-]</v>
      </c>
      <c r="CL19" s="414" t="str">
        <f>Positions!BB93</f>
        <v>-,-,-,-,-,-,-  [-]</v>
      </c>
      <c r="CM19" s="414" t="str">
        <f>Positions!BB94</f>
        <v>-,-,-,-,-,-,-  [-]</v>
      </c>
      <c r="CN19" s="414" t="str">
        <f>Positions!BB95</f>
        <v>-,-,-,-,-,-,-  [-]</v>
      </c>
      <c r="CO19" s="414" t="str">
        <f>Positions!BB96</f>
        <v>-,-,-,-,-,-,-  [-]</v>
      </c>
      <c r="CP19" s="414" t="str">
        <f>Positions!BB97</f>
        <v>-,-,-,-,-,-,-  [-]</v>
      </c>
      <c r="CQ19" s="414" t="str">
        <f>Positions!BB98</f>
        <v>-,-,-,-,-,-,-  [-]</v>
      </c>
      <c r="CR19" s="414" t="str">
        <f>Positions!BB99</f>
        <v>-,-,-,-,-,-,-  [-]</v>
      </c>
      <c r="CS19" s="414" t="str">
        <f>Positions!BB100</f>
        <v>-,-,-,-,-,-,-  [-]</v>
      </c>
      <c r="CT19" s="414" t="str">
        <f>Positions!BB101</f>
        <v>-,-,-,-,-,-,-  [-]</v>
      </c>
      <c r="CU19" s="414" t="str">
        <f>Positions!BB102</f>
        <v>-,-,-,-,-,-,-  [-]</v>
      </c>
      <c r="CV19" s="414" t="str">
        <f>Positions!BB103</f>
        <v>-,-,-,-,-,-,-  [-]</v>
      </c>
      <c r="CW19" s="414" t="str">
        <f>Positions!BB104</f>
        <v>-,-,-,-,-,-,-  [-]</v>
      </c>
      <c r="CX19" s="414" t="str">
        <f>Positions!BB105</f>
        <v>-,-,-,-,-,-,-  [-]</v>
      </c>
      <c r="CY19" s="414" t="str">
        <f>Positions!BB106</f>
        <v>-,-,-,-,-,-,-  [-]</v>
      </c>
      <c r="CZ19" s="414" t="str">
        <f>Positions!BB107</f>
        <v>-,-,-,-,-,-,-  [-]</v>
      </c>
      <c r="DA19" s="414" t="str">
        <f>Positions!BB108</f>
        <v>-,-,-,-,-,-,-  [-]</v>
      </c>
      <c r="DB19" s="414" t="str">
        <f>Positions!BB109</f>
        <v>-,-,-,-,-,-,-  [-]</v>
      </c>
      <c r="DC19" s="414" t="str">
        <f>Positions!BB110</f>
        <v>-,-,-,-,-,-,-  [-]</v>
      </c>
      <c r="DD19" s="414" t="str">
        <f>Positions!BB111</f>
        <v>-,-,-,-,-,-,-  [-]</v>
      </c>
      <c r="DE19" s="414" t="str">
        <f>Positions!BB112</f>
        <v>-,-,-,-,-,-,-  [-]</v>
      </c>
      <c r="DF19" s="414" t="str">
        <f>Positions!BB113</f>
        <v>-,-,-,-,-,-,-  [-]</v>
      </c>
      <c r="DG19" s="414" t="str">
        <f>Positions!BB114</f>
        <v>-,-,-,-,-,-,-  [-]</v>
      </c>
      <c r="DH19" s="414" t="str">
        <f>Positions!BB115</f>
        <v>-,-,-,-,-,-,-  [-]</v>
      </c>
      <c r="DI19" s="414" t="str">
        <f>Positions!BB116</f>
        <v>-,-,-,-,-,-,-  [-]</v>
      </c>
      <c r="DJ19" s="414" t="str">
        <f>Positions!BB117</f>
        <v>-,-,-,-,-,-,-  [-]</v>
      </c>
      <c r="DK19" s="414" t="str">
        <f>Positions!BB118</f>
        <v>-,-,-,-,-,-,-  [-]</v>
      </c>
      <c r="DL19" s="414" t="str">
        <f>Positions!BB119</f>
        <v>-,-,-,-,-,-,-  [-]</v>
      </c>
      <c r="DM19" s="414" t="str">
        <f>Positions!BB120</f>
        <v>-,-,-,-,-,-,-  [-]</v>
      </c>
      <c r="DN19" s="414" t="str">
        <f>Positions!BB121</f>
        <v>-,-,-,-,-,-,-  [-]</v>
      </c>
      <c r="DO19" s="414" t="str">
        <f>Positions!BB122</f>
        <v>-,-,-,-,-,-,-  [-]</v>
      </c>
      <c r="DP19" s="414" t="str">
        <f>Positions!BB123</f>
        <v>-,-,-,-,-,-,-  [-]</v>
      </c>
      <c r="DQ19" s="414" t="str">
        <f>Positions!BB124</f>
        <v>-,-,-,-,-,-,-  [-]</v>
      </c>
      <c r="DR19" s="414" t="str">
        <f>Positions!BB125</f>
        <v>-,-,-,-,-,-,-  [-]</v>
      </c>
      <c r="DS19" s="414" t="str">
        <f>Positions!BB126</f>
        <v>-,-,-,-,-,-,-  [-]</v>
      </c>
    </row>
    <row r="20" spans="3:123" x14ac:dyDescent="0.25">
      <c r="C20" s="321">
        <f>$B$2</f>
        <v>0.20833333333333334</v>
      </c>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row>
    <row r="21" spans="3:123" x14ac:dyDescent="0.25">
      <c r="C21" s="321">
        <f t="shared" ref="C21:C84" si="0">C20+$B$3</f>
        <v>0.21180555555555555</v>
      </c>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row>
    <row r="22" spans="3:123" x14ac:dyDescent="0.25">
      <c r="C22" s="321">
        <f t="shared" si="0"/>
        <v>0.21527777777777776</v>
      </c>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row>
    <row r="23" spans="3:123" x14ac:dyDescent="0.25">
      <c r="C23" s="321">
        <f t="shared" si="0"/>
        <v>0.21874999999999997</v>
      </c>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row>
    <row r="24" spans="3:123" x14ac:dyDescent="0.25">
      <c r="C24" s="321">
        <f t="shared" si="0"/>
        <v>0.22222222222222218</v>
      </c>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row>
    <row r="25" spans="3:123" ht="15.75" thickBot="1" x14ac:dyDescent="0.3">
      <c r="C25" s="321">
        <f t="shared" si="0"/>
        <v>0.22569444444444439</v>
      </c>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row>
    <row r="26" spans="3:123" x14ac:dyDescent="0.25">
      <c r="C26" s="321">
        <f>C25+$B$3</f>
        <v>0.2291666666666666</v>
      </c>
      <c r="I26"/>
      <c r="K26"/>
      <c r="N26"/>
      <c r="O26"/>
      <c r="P26"/>
      <c r="Q26" s="474" t="s">
        <v>19</v>
      </c>
      <c r="R26" s="424" t="s">
        <v>19</v>
      </c>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row>
    <row r="27" spans="3:123" x14ac:dyDescent="0.25">
      <c r="C27" s="321">
        <f t="shared" si="0"/>
        <v>0.23263888888888881</v>
      </c>
      <c r="I27"/>
      <c r="K27"/>
      <c r="N27"/>
      <c r="O27"/>
      <c r="P27"/>
      <c r="Q27" s="443" t="s">
        <v>19</v>
      </c>
      <c r="R27" s="425" t="s">
        <v>19</v>
      </c>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row>
    <row r="28" spans="3:123" x14ac:dyDescent="0.25">
      <c r="C28" s="321">
        <f t="shared" si="0"/>
        <v>0.23611111111111102</v>
      </c>
      <c r="I28"/>
      <c r="K28"/>
      <c r="N28"/>
      <c r="O28"/>
      <c r="P28"/>
      <c r="Q28" s="438" t="s">
        <v>21</v>
      </c>
      <c r="R28" s="426" t="s">
        <v>21</v>
      </c>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row>
    <row r="29" spans="3:123" x14ac:dyDescent="0.25">
      <c r="C29" s="321">
        <f t="shared" si="0"/>
        <v>0.23958333333333323</v>
      </c>
      <c r="I29"/>
      <c r="K29"/>
      <c r="N29"/>
      <c r="O29"/>
      <c r="P29"/>
      <c r="Q29" s="443" t="s">
        <v>20</v>
      </c>
      <c r="R29" s="425" t="s">
        <v>20</v>
      </c>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row>
    <row r="30" spans="3:123" x14ac:dyDescent="0.25">
      <c r="C30" s="321">
        <f t="shared" si="0"/>
        <v>0.24305555555555544</v>
      </c>
      <c r="I30"/>
      <c r="K30"/>
      <c r="N30"/>
      <c r="O30"/>
      <c r="P30"/>
      <c r="Q30" s="443" t="s">
        <v>20</v>
      </c>
      <c r="R30" s="425" t="s">
        <v>20</v>
      </c>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row>
    <row r="31" spans="3:123" ht="15.75" thickBot="1" x14ac:dyDescent="0.3">
      <c r="C31" s="321">
        <f t="shared" si="0"/>
        <v>0.24652777777777765</v>
      </c>
      <c r="H31"/>
      <c r="I31"/>
      <c r="K31"/>
      <c r="N31"/>
      <c r="O31"/>
      <c r="P31"/>
      <c r="Q31" s="432" t="s">
        <v>24</v>
      </c>
      <c r="R31" s="431" t="s">
        <v>24</v>
      </c>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row>
    <row r="32" spans="3:123" x14ac:dyDescent="0.25">
      <c r="C32" s="322">
        <f t="shared" si="0"/>
        <v>0.24999999999999986</v>
      </c>
      <c r="D32" s="427" t="s">
        <v>23</v>
      </c>
      <c r="E32" s="428" t="s">
        <v>23</v>
      </c>
      <c r="H32"/>
      <c r="I32"/>
      <c r="J32" s="428" t="s">
        <v>23</v>
      </c>
      <c r="K32"/>
      <c r="L32"/>
      <c r="N32"/>
      <c r="O32"/>
      <c r="P32"/>
      <c r="Q32" s="469" t="s">
        <v>35</v>
      </c>
      <c r="R32" s="429" t="s">
        <v>35</v>
      </c>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row>
    <row r="33" spans="3:117" x14ac:dyDescent="0.25">
      <c r="C33" s="322">
        <f t="shared" si="0"/>
        <v>0.2534722222222221</v>
      </c>
      <c r="D33" s="439" t="s">
        <v>25</v>
      </c>
      <c r="E33" s="461" t="s">
        <v>25</v>
      </c>
      <c r="H33"/>
      <c r="I33"/>
      <c r="J33" s="426" t="s">
        <v>23</v>
      </c>
      <c r="K33"/>
      <c r="L33"/>
      <c r="N33"/>
      <c r="O33"/>
      <c r="P33"/>
      <c r="Q33" s="445" t="s">
        <v>26</v>
      </c>
      <c r="R33" s="430" t="s">
        <v>26</v>
      </c>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row>
    <row r="34" spans="3:117" x14ac:dyDescent="0.25">
      <c r="C34" s="322">
        <f t="shared" si="0"/>
        <v>0.25694444444444431</v>
      </c>
      <c r="D34" s="439" t="s">
        <v>25</v>
      </c>
      <c r="E34" s="461" t="s">
        <v>25</v>
      </c>
      <c r="H34"/>
      <c r="I34"/>
      <c r="J34" s="461" t="s">
        <v>1442</v>
      </c>
      <c r="K34"/>
      <c r="L34"/>
      <c r="N34"/>
      <c r="O34"/>
      <c r="P34"/>
      <c r="Q34" s="445" t="s">
        <v>26</v>
      </c>
      <c r="R34" s="430" t="s">
        <v>26</v>
      </c>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row>
    <row r="35" spans="3:117" x14ac:dyDescent="0.25">
      <c r="C35" s="322">
        <f t="shared" si="0"/>
        <v>0.26041666666666652</v>
      </c>
      <c r="D35" s="439" t="s">
        <v>25</v>
      </c>
      <c r="E35" s="461" t="s">
        <v>25</v>
      </c>
      <c r="H35"/>
      <c r="I35"/>
      <c r="J35" s="461" t="s">
        <v>1442</v>
      </c>
      <c r="K35"/>
      <c r="L35"/>
      <c r="N35"/>
      <c r="O35"/>
      <c r="P35"/>
      <c r="Q35" s="445" t="s">
        <v>26</v>
      </c>
      <c r="R35" s="430" t="s">
        <v>26</v>
      </c>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row>
    <row r="36" spans="3:117" x14ac:dyDescent="0.25">
      <c r="C36" s="322">
        <f t="shared" si="0"/>
        <v>0.26388888888888873</v>
      </c>
      <c r="D36" s="439" t="s">
        <v>25</v>
      </c>
      <c r="E36" s="461" t="s">
        <v>25</v>
      </c>
      <c r="H36"/>
      <c r="I36"/>
      <c r="J36" s="461" t="s">
        <v>1442</v>
      </c>
      <c r="K36"/>
      <c r="L36"/>
      <c r="N36"/>
      <c r="O36"/>
      <c r="P36"/>
      <c r="Q36" s="445" t="s">
        <v>26</v>
      </c>
      <c r="R36" s="430" t="s">
        <v>26</v>
      </c>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row>
    <row r="37" spans="3:117" ht="15.75" thickBot="1" x14ac:dyDescent="0.3">
      <c r="C37" s="322">
        <f t="shared" si="0"/>
        <v>0.26736111111111094</v>
      </c>
      <c r="D37" s="439" t="s">
        <v>25</v>
      </c>
      <c r="E37" s="461" t="s">
        <v>25</v>
      </c>
      <c r="H37"/>
      <c r="I37"/>
      <c r="J37" s="461" t="s">
        <v>1442</v>
      </c>
      <c r="K37"/>
      <c r="N37"/>
      <c r="O37"/>
      <c r="P37"/>
      <c r="Q37" s="445" t="s">
        <v>26</v>
      </c>
      <c r="R37" s="430" t="s">
        <v>26</v>
      </c>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row>
    <row r="38" spans="3:117" x14ac:dyDescent="0.25">
      <c r="C38" s="321">
        <f t="shared" si="0"/>
        <v>0.27083333333333315</v>
      </c>
      <c r="D38" s="439" t="s">
        <v>25</v>
      </c>
      <c r="E38" s="461" t="s">
        <v>25</v>
      </c>
      <c r="F38"/>
      <c r="G38"/>
      <c r="H38"/>
      <c r="I38"/>
      <c r="J38" s="439" t="s">
        <v>1442</v>
      </c>
      <c r="K38" s="662" t="s">
        <v>34</v>
      </c>
      <c r="N38"/>
      <c r="O38"/>
      <c r="P38"/>
      <c r="Q38" s="445" t="s">
        <v>26</v>
      </c>
      <c r="R38" s="430" t="s">
        <v>26</v>
      </c>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row>
    <row r="39" spans="3:117" x14ac:dyDescent="0.25">
      <c r="C39" s="321">
        <f t="shared" si="0"/>
        <v>0.27430555555555536</v>
      </c>
      <c r="D39" s="439" t="s">
        <v>25</v>
      </c>
      <c r="E39" s="461" t="s">
        <v>25</v>
      </c>
      <c r="F39"/>
      <c r="G39"/>
      <c r="H39"/>
      <c r="I39"/>
      <c r="J39" s="439" t="s">
        <v>1442</v>
      </c>
      <c r="K39" s="487" t="s">
        <v>34</v>
      </c>
      <c r="N39"/>
      <c r="O39"/>
      <c r="P39"/>
      <c r="Q39" s="445" t="s">
        <v>26</v>
      </c>
      <c r="R39" s="430" t="s">
        <v>26</v>
      </c>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row>
    <row r="40" spans="3:117" x14ac:dyDescent="0.25">
      <c r="C40" s="321">
        <f t="shared" si="0"/>
        <v>0.27777777777777757</v>
      </c>
      <c r="D40" s="439" t="s">
        <v>25</v>
      </c>
      <c r="E40" s="461" t="s">
        <v>25</v>
      </c>
      <c r="G40"/>
      <c r="H40"/>
      <c r="I40"/>
      <c r="J40" s="439" t="s">
        <v>1442</v>
      </c>
      <c r="K40" s="487" t="s">
        <v>34</v>
      </c>
      <c r="N40"/>
      <c r="O40"/>
      <c r="P40"/>
      <c r="Q40" s="445" t="s">
        <v>26</v>
      </c>
      <c r="R40" s="430" t="s">
        <v>26</v>
      </c>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row>
    <row r="41" spans="3:117" x14ac:dyDescent="0.25">
      <c r="C41" s="321">
        <f t="shared" si="0"/>
        <v>0.28124999999999978</v>
      </c>
      <c r="D41" s="439" t="s">
        <v>25</v>
      </c>
      <c r="E41" s="461" t="s">
        <v>25</v>
      </c>
      <c r="F41"/>
      <c r="G41"/>
      <c r="H41"/>
      <c r="I41"/>
      <c r="J41" s="475" t="s">
        <v>31</v>
      </c>
      <c r="K41" s="468" t="s">
        <v>30</v>
      </c>
      <c r="N41"/>
      <c r="O41"/>
      <c r="P41"/>
      <c r="Q41" s="445" t="s">
        <v>26</v>
      </c>
      <c r="R41" s="430" t="s">
        <v>26</v>
      </c>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row>
    <row r="42" spans="3:117" x14ac:dyDescent="0.25">
      <c r="C42" s="321">
        <f t="shared" si="0"/>
        <v>0.28472222222222199</v>
      </c>
      <c r="D42" s="439" t="s">
        <v>25</v>
      </c>
      <c r="E42" s="461" t="s">
        <v>25</v>
      </c>
      <c r="G42"/>
      <c r="H42"/>
      <c r="I42"/>
      <c r="J42" s="475" t="s">
        <v>248</v>
      </c>
      <c r="K42" s="434" t="s">
        <v>39</v>
      </c>
      <c r="N42"/>
      <c r="O42"/>
      <c r="P42"/>
      <c r="Q42" s="445" t="s">
        <v>26</v>
      </c>
      <c r="R42" s="430" t="s">
        <v>26</v>
      </c>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row>
    <row r="43" spans="3:117" ht="15.75" thickBot="1" x14ac:dyDescent="0.3">
      <c r="C43" s="321">
        <f t="shared" si="0"/>
        <v>0.2881944444444442</v>
      </c>
      <c r="D43" s="439" t="s">
        <v>25</v>
      </c>
      <c r="E43" s="461" t="s">
        <v>25</v>
      </c>
      <c r="G43"/>
      <c r="H43"/>
      <c r="I43"/>
      <c r="J43" s="438" t="s">
        <v>66</v>
      </c>
      <c r="K43" s="434" t="s">
        <v>39</v>
      </c>
      <c r="N43"/>
      <c r="O43"/>
      <c r="P43"/>
      <c r="Q43" s="445" t="s">
        <v>26</v>
      </c>
      <c r="R43" s="430" t="s">
        <v>26</v>
      </c>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row>
    <row r="44" spans="3:117" x14ac:dyDescent="0.25">
      <c r="C44" s="321">
        <f t="shared" si="0"/>
        <v>0.29166666666666641</v>
      </c>
      <c r="D44" s="475" t="s">
        <v>31</v>
      </c>
      <c r="E44" s="458" t="s">
        <v>31</v>
      </c>
      <c r="F44"/>
      <c r="G44"/>
      <c r="H44"/>
      <c r="J44" s="438" t="s">
        <v>66</v>
      </c>
      <c r="K44" s="434" t="s">
        <v>39</v>
      </c>
      <c r="L44"/>
      <c r="N44"/>
      <c r="O44" s="428" t="s">
        <v>36</v>
      </c>
      <c r="P44"/>
      <c r="Q44" s="445" t="s">
        <v>26</v>
      </c>
      <c r="R44" s="430" t="s">
        <v>26</v>
      </c>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row>
    <row r="45" spans="3:117" x14ac:dyDescent="0.25">
      <c r="C45" s="321">
        <f t="shared" si="0"/>
        <v>0.29513888888888862</v>
      </c>
      <c r="D45" s="463"/>
      <c r="E45" s="462"/>
      <c r="F45"/>
      <c r="G45"/>
      <c r="J45" s="438" t="s">
        <v>66</v>
      </c>
      <c r="K45" s="431" t="s">
        <v>1248</v>
      </c>
      <c r="L45"/>
      <c r="N45"/>
      <c r="O45" s="426" t="s">
        <v>36</v>
      </c>
      <c r="P45"/>
      <c r="Q45" s="445" t="s">
        <v>26</v>
      </c>
      <c r="R45" s="430" t="s">
        <v>26</v>
      </c>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row>
    <row r="46" spans="3:117" x14ac:dyDescent="0.25">
      <c r="C46" s="321">
        <f t="shared" si="0"/>
        <v>0.29861111111111083</v>
      </c>
      <c r="D46" s="433" t="s">
        <v>30</v>
      </c>
      <c r="E46" s="468" t="s">
        <v>30</v>
      </c>
      <c r="F46"/>
      <c r="G46"/>
      <c r="H46"/>
      <c r="I46"/>
      <c r="J46" s="438" t="s">
        <v>66</v>
      </c>
      <c r="K46" s="462"/>
      <c r="L46"/>
      <c r="N46"/>
      <c r="O46" s="426" t="s">
        <v>36</v>
      </c>
      <c r="P46"/>
      <c r="Q46" s="463"/>
      <c r="R46" s="462"/>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row>
    <row r="47" spans="3:117" x14ac:dyDescent="0.25">
      <c r="C47" s="321">
        <f t="shared" si="0"/>
        <v>0.30208333333333304</v>
      </c>
      <c r="D47" s="432" t="s">
        <v>32</v>
      </c>
      <c r="E47" s="431" t="s">
        <v>32</v>
      </c>
      <c r="F47"/>
      <c r="G47"/>
      <c r="H47"/>
      <c r="I47"/>
      <c r="J47" s="463"/>
      <c r="K47" s="468" t="s">
        <v>30</v>
      </c>
      <c r="L47"/>
      <c r="N47"/>
      <c r="O47" s="426" t="s">
        <v>36</v>
      </c>
      <c r="P47"/>
      <c r="Q47" s="443" t="s">
        <v>19</v>
      </c>
      <c r="R47" s="425" t="s">
        <v>19</v>
      </c>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row>
    <row r="48" spans="3:117" x14ac:dyDescent="0.25">
      <c r="C48" s="321">
        <f t="shared" si="0"/>
        <v>0.30555555555555525</v>
      </c>
      <c r="D48" s="432" t="s">
        <v>32</v>
      </c>
      <c r="E48" s="431" t="s">
        <v>32</v>
      </c>
      <c r="F48"/>
      <c r="G48"/>
      <c r="H48"/>
      <c r="I48"/>
      <c r="J48" s="433" t="s">
        <v>30</v>
      </c>
      <c r="K48" s="431" t="s">
        <v>32</v>
      </c>
      <c r="L48"/>
      <c r="N48"/>
      <c r="O48" s="426" t="s">
        <v>36</v>
      </c>
      <c r="P48"/>
      <c r="Q48" s="443" t="s">
        <v>19</v>
      </c>
      <c r="R48" s="425" t="s">
        <v>19</v>
      </c>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row>
    <row r="49" spans="3:117" ht="15.75" thickBot="1" x14ac:dyDescent="0.3">
      <c r="C49" s="321">
        <f t="shared" si="0"/>
        <v>0.30902777777777746</v>
      </c>
      <c r="D49" s="432" t="s">
        <v>32</v>
      </c>
      <c r="E49" s="431" t="s">
        <v>32</v>
      </c>
      <c r="F49"/>
      <c r="H49"/>
      <c r="I49"/>
      <c r="J49" s="432" t="s">
        <v>32</v>
      </c>
      <c r="K49" s="431" t="s">
        <v>32</v>
      </c>
      <c r="L49"/>
      <c r="N49"/>
      <c r="O49" s="426" t="s">
        <v>36</v>
      </c>
      <c r="P49"/>
      <c r="Q49" s="443" t="s">
        <v>239</v>
      </c>
      <c r="R49" s="425" t="s">
        <v>239</v>
      </c>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row>
    <row r="50" spans="3:117" x14ac:dyDescent="0.25">
      <c r="C50" s="321">
        <f t="shared" si="0"/>
        <v>0.31249999999999967</v>
      </c>
      <c r="D50" s="433" t="s">
        <v>30</v>
      </c>
      <c r="E50" s="431" t="s">
        <v>32</v>
      </c>
      <c r="F50"/>
      <c r="G50"/>
      <c r="I50"/>
      <c r="J50" s="432" t="s">
        <v>32</v>
      </c>
      <c r="K50" s="431" t="s">
        <v>32</v>
      </c>
      <c r="L50"/>
      <c r="M50"/>
      <c r="N50"/>
      <c r="O50" s="426" t="s">
        <v>36</v>
      </c>
      <c r="P50"/>
      <c r="Q50" s="629" t="s">
        <v>33</v>
      </c>
      <c r="R50" s="629" t="s">
        <v>33</v>
      </c>
      <c r="S50" s="630" t="s">
        <v>333</v>
      </c>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row>
    <row r="51" spans="3:117" x14ac:dyDescent="0.25">
      <c r="C51" s="321">
        <f t="shared" si="0"/>
        <v>0.31597222222222188</v>
      </c>
      <c r="D51" s="432" t="s">
        <v>32</v>
      </c>
      <c r="E51" s="468" t="s">
        <v>30</v>
      </c>
      <c r="F51"/>
      <c r="G51"/>
      <c r="I51"/>
      <c r="J51" s="432" t="s">
        <v>32</v>
      </c>
      <c r="K51" s="431" t="s">
        <v>32</v>
      </c>
      <c r="L51"/>
      <c r="M51"/>
      <c r="N51"/>
      <c r="O51" s="426" t="s">
        <v>36</v>
      </c>
      <c r="P51"/>
      <c r="Q51" s="437" t="s">
        <v>38</v>
      </c>
      <c r="R51" s="437" t="s">
        <v>38</v>
      </c>
      <c r="S51" s="429" t="s">
        <v>333</v>
      </c>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row>
    <row r="52" spans="3:117" x14ac:dyDescent="0.25">
      <c r="C52" s="321">
        <f t="shared" si="0"/>
        <v>0.31944444444444409</v>
      </c>
      <c r="D52" s="432" t="s">
        <v>32</v>
      </c>
      <c r="E52" s="431" t="s">
        <v>32</v>
      </c>
      <c r="G52"/>
      <c r="I52"/>
      <c r="J52" s="432" t="s">
        <v>32</v>
      </c>
      <c r="K52" s="431" t="s">
        <v>32</v>
      </c>
      <c r="L52"/>
      <c r="M52"/>
      <c r="N52"/>
      <c r="O52" s="426" t="s">
        <v>36</v>
      </c>
      <c r="P52"/>
      <c r="Q52" s="437" t="s">
        <v>38</v>
      </c>
      <c r="R52" s="437" t="s">
        <v>38</v>
      </c>
      <c r="S52" s="429" t="s">
        <v>333</v>
      </c>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row>
    <row r="53" spans="3:117" x14ac:dyDescent="0.25">
      <c r="C53" s="321">
        <f t="shared" si="0"/>
        <v>0.3229166666666663</v>
      </c>
      <c r="D53" s="432" t="s">
        <v>32</v>
      </c>
      <c r="E53" s="431" t="s">
        <v>32</v>
      </c>
      <c r="G53"/>
      <c r="H53"/>
      <c r="I53"/>
      <c r="J53" s="433" t="s">
        <v>30</v>
      </c>
      <c r="K53" s="431" t="s">
        <v>32</v>
      </c>
      <c r="L53"/>
      <c r="M53"/>
      <c r="N53"/>
      <c r="O53" s="426" t="s">
        <v>36</v>
      </c>
      <c r="P53"/>
      <c r="Q53" s="437" t="s">
        <v>38</v>
      </c>
      <c r="R53" s="437" t="s">
        <v>38</v>
      </c>
      <c r="S53" s="429" t="s">
        <v>333</v>
      </c>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row>
    <row r="54" spans="3:117" x14ac:dyDescent="0.25">
      <c r="C54" s="321">
        <f t="shared" si="0"/>
        <v>0.32638888888888851</v>
      </c>
      <c r="D54" s="437" t="s">
        <v>38</v>
      </c>
      <c r="E54" s="440" t="s">
        <v>38</v>
      </c>
      <c r="G54"/>
      <c r="I54"/>
      <c r="J54" s="432" t="s">
        <v>1251</v>
      </c>
      <c r="K54" s="440" t="s">
        <v>38</v>
      </c>
      <c r="L54"/>
      <c r="M54"/>
      <c r="N54"/>
      <c r="O54" s="426" t="s">
        <v>36</v>
      </c>
      <c r="P54"/>
      <c r="Q54" s="437" t="s">
        <v>38</v>
      </c>
      <c r="R54" s="437" t="s">
        <v>38</v>
      </c>
      <c r="S54" s="429" t="s">
        <v>333</v>
      </c>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row>
    <row r="55" spans="3:117" ht="15.75" thickBot="1" x14ac:dyDescent="0.3">
      <c r="C55" s="321">
        <f t="shared" si="0"/>
        <v>0.32986111111111072</v>
      </c>
      <c r="D55" s="437" t="s">
        <v>38</v>
      </c>
      <c r="E55" s="440" t="s">
        <v>38</v>
      </c>
      <c r="G55"/>
      <c r="I55"/>
      <c r="J55" s="437" t="s">
        <v>38</v>
      </c>
      <c r="K55" s="440" t="s">
        <v>38</v>
      </c>
      <c r="N55"/>
      <c r="O55" s="426" t="s">
        <v>36</v>
      </c>
      <c r="P55"/>
      <c r="Q55" s="477" t="s">
        <v>60</v>
      </c>
      <c r="R55" s="477" t="s">
        <v>60</v>
      </c>
      <c r="S55" s="429" t="s">
        <v>333</v>
      </c>
      <c r="T5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row>
    <row r="56" spans="3:117" x14ac:dyDescent="0.25">
      <c r="C56" s="321">
        <f t="shared" si="0"/>
        <v>0.33333333333333293</v>
      </c>
      <c r="D56" s="437" t="s">
        <v>38</v>
      </c>
      <c r="E56" s="437" t="s">
        <v>38</v>
      </c>
      <c r="F56" s="633" t="s">
        <v>30</v>
      </c>
      <c r="G56"/>
      <c r="I56"/>
      <c r="J56" s="437" t="s">
        <v>38</v>
      </c>
      <c r="K56" s="468" t="s">
        <v>30</v>
      </c>
      <c r="N56"/>
      <c r="O56" s="426" t="s">
        <v>36</v>
      </c>
      <c r="P56"/>
      <c r="Q56" s="443" t="s">
        <v>46</v>
      </c>
      <c r="R56" s="443" t="s">
        <v>46</v>
      </c>
      <c r="S56" s="429" t="s">
        <v>333</v>
      </c>
      <c r="T56"/>
      <c r="U56" s="631" t="s">
        <v>28</v>
      </c>
      <c r="V56" s="486"/>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row>
    <row r="57" spans="3:117" x14ac:dyDescent="0.25">
      <c r="C57" s="321">
        <f t="shared" si="0"/>
        <v>0.33680555555555514</v>
      </c>
      <c r="D57" s="437" t="s">
        <v>38</v>
      </c>
      <c r="E57" s="437" t="s">
        <v>38</v>
      </c>
      <c r="F57" s="431" t="s">
        <v>310</v>
      </c>
      <c r="G57"/>
      <c r="H57"/>
      <c r="I57"/>
      <c r="J57" s="437" t="s">
        <v>38</v>
      </c>
      <c r="K57" s="434" t="s">
        <v>40</v>
      </c>
      <c r="N57"/>
      <c r="O57" s="426" t="s">
        <v>36</v>
      </c>
      <c r="P57"/>
      <c r="Q57" s="443" t="s">
        <v>44</v>
      </c>
      <c r="R57" s="443" t="s">
        <v>44</v>
      </c>
      <c r="S57" s="429" t="s">
        <v>333</v>
      </c>
      <c r="T57"/>
      <c r="U57" s="502" t="s">
        <v>28</v>
      </c>
      <c r="V57" s="462"/>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row>
    <row r="58" spans="3:117" x14ac:dyDescent="0.25">
      <c r="C58" s="321">
        <f t="shared" si="0"/>
        <v>0.34027777777777735</v>
      </c>
      <c r="D58" s="433" t="s">
        <v>30</v>
      </c>
      <c r="E58" s="433" t="s">
        <v>30</v>
      </c>
      <c r="F58" s="431" t="s">
        <v>310</v>
      </c>
      <c r="G58"/>
      <c r="H58"/>
      <c r="I58"/>
      <c r="J58" s="437" t="s">
        <v>38</v>
      </c>
      <c r="K58" s="434" t="s">
        <v>40</v>
      </c>
      <c r="N58"/>
      <c r="O58" s="426" t="s">
        <v>36</v>
      </c>
      <c r="P58"/>
      <c r="Q58" s="438" t="s">
        <v>45</v>
      </c>
      <c r="R58" s="438" t="s">
        <v>45</v>
      </c>
      <c r="S58" s="429" t="s">
        <v>333</v>
      </c>
      <c r="T58"/>
      <c r="U58" s="502" t="s">
        <v>28</v>
      </c>
      <c r="V58" s="462"/>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row>
    <row r="59" spans="3:117" x14ac:dyDescent="0.25">
      <c r="C59" s="321">
        <f t="shared" si="0"/>
        <v>0.34374999999999956</v>
      </c>
      <c r="D59" s="435" t="s">
        <v>40</v>
      </c>
      <c r="E59" s="435" t="s">
        <v>40</v>
      </c>
      <c r="F59" s="431" t="s">
        <v>310</v>
      </c>
      <c r="G59"/>
      <c r="H59"/>
      <c r="I59"/>
      <c r="J59" s="433" t="s">
        <v>30</v>
      </c>
      <c r="K59" s="434" t="s">
        <v>40</v>
      </c>
      <c r="N59"/>
      <c r="O59" s="426" t="s">
        <v>36</v>
      </c>
      <c r="P59"/>
      <c r="Q59" s="438" t="s">
        <v>45</v>
      </c>
      <c r="R59" s="438" t="s">
        <v>45</v>
      </c>
      <c r="S59" s="429" t="s">
        <v>333</v>
      </c>
      <c r="T59"/>
      <c r="U59" s="502" t="s">
        <v>28</v>
      </c>
      <c r="V59" s="462"/>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row>
    <row r="60" spans="3:117" x14ac:dyDescent="0.25">
      <c r="C60" s="321">
        <f t="shared" si="0"/>
        <v>0.34722222222222177</v>
      </c>
      <c r="D60" s="435" t="s">
        <v>40</v>
      </c>
      <c r="E60" s="435" t="s">
        <v>40</v>
      </c>
      <c r="F60" s="431" t="s">
        <v>310</v>
      </c>
      <c r="G60"/>
      <c r="H60"/>
      <c r="I60"/>
      <c r="J60" s="632" t="s">
        <v>304</v>
      </c>
      <c r="K60" s="434" t="s">
        <v>40</v>
      </c>
      <c r="N60"/>
      <c r="O60" s="426" t="s">
        <v>36</v>
      </c>
      <c r="P60"/>
      <c r="Q60" s="438" t="s">
        <v>45</v>
      </c>
      <c r="R60" s="438" t="s">
        <v>45</v>
      </c>
      <c r="S60" s="429" t="s">
        <v>333</v>
      </c>
      <c r="T60"/>
      <c r="U60" s="502" t="s">
        <v>28</v>
      </c>
      <c r="V60" s="462"/>
      <c r="W60"/>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row>
    <row r="61" spans="3:117" x14ac:dyDescent="0.25">
      <c r="C61" s="321">
        <f t="shared" si="0"/>
        <v>0.35069444444444398</v>
      </c>
      <c r="D61" s="435" t="s">
        <v>40</v>
      </c>
      <c r="E61" s="435" t="s">
        <v>40</v>
      </c>
      <c r="F61" s="431" t="s">
        <v>310</v>
      </c>
      <c r="G61"/>
      <c r="H61"/>
      <c r="I61"/>
      <c r="J61" s="436" t="s">
        <v>42</v>
      </c>
      <c r="K61" s="434" t="s">
        <v>40</v>
      </c>
      <c r="N61"/>
      <c r="O61" s="426" t="s">
        <v>36</v>
      </c>
      <c r="P61"/>
      <c r="Q61" s="438" t="s">
        <v>45</v>
      </c>
      <c r="R61" s="438" t="s">
        <v>45</v>
      </c>
      <c r="S61" s="429" t="s">
        <v>333</v>
      </c>
      <c r="T61"/>
      <c r="U61" s="502" t="s">
        <v>28</v>
      </c>
      <c r="V61" s="462"/>
      <c r="W61"/>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row>
    <row r="62" spans="3:117" x14ac:dyDescent="0.25">
      <c r="C62" s="321">
        <f t="shared" si="0"/>
        <v>0.35416666666666619</v>
      </c>
      <c r="D62" s="435" t="s">
        <v>40</v>
      </c>
      <c r="E62" s="435" t="s">
        <v>40</v>
      </c>
      <c r="F62" s="460" t="s">
        <v>49</v>
      </c>
      <c r="G62"/>
      <c r="H62"/>
      <c r="I62"/>
      <c r="J62" s="438" t="s">
        <v>1249</v>
      </c>
      <c r="K62" s="434" t="s">
        <v>40</v>
      </c>
      <c r="N62"/>
      <c r="O62" s="426" t="s">
        <v>36</v>
      </c>
      <c r="P62"/>
      <c r="Q62" s="438" t="s">
        <v>45</v>
      </c>
      <c r="R62" s="438" t="s">
        <v>45</v>
      </c>
      <c r="S62" s="429" t="s">
        <v>333</v>
      </c>
      <c r="T62"/>
      <c r="U62" s="502" t="s">
        <v>28</v>
      </c>
      <c r="V62" s="462"/>
      <c r="W62"/>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row>
    <row r="63" spans="3:117" x14ac:dyDescent="0.25">
      <c r="C63" s="321">
        <f t="shared" si="0"/>
        <v>0.3576388888888884</v>
      </c>
      <c r="D63" s="435" t="s">
        <v>40</v>
      </c>
      <c r="E63" s="435" t="s">
        <v>40</v>
      </c>
      <c r="F63" s="460" t="s">
        <v>49</v>
      </c>
      <c r="G63"/>
      <c r="H63"/>
      <c r="I63"/>
      <c r="J63" s="433" t="s">
        <v>30</v>
      </c>
      <c r="K63" s="434" t="s">
        <v>40</v>
      </c>
      <c r="N63"/>
      <c r="O63" s="458" t="s">
        <v>62</v>
      </c>
      <c r="P63"/>
      <c r="Q63" s="438" t="s">
        <v>45</v>
      </c>
      <c r="R63" s="438" t="s">
        <v>45</v>
      </c>
      <c r="S63" s="429" t="s">
        <v>333</v>
      </c>
      <c r="T63"/>
      <c r="U63" s="502" t="s">
        <v>28</v>
      </c>
      <c r="V63" s="462"/>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row>
    <row r="64" spans="3:117" x14ac:dyDescent="0.25">
      <c r="C64" s="322">
        <f t="shared" si="0"/>
        <v>0.36111111111111061</v>
      </c>
      <c r="D64" s="435" t="s">
        <v>40</v>
      </c>
      <c r="E64" s="435" t="s">
        <v>40</v>
      </c>
      <c r="F64" s="460" t="s">
        <v>49</v>
      </c>
      <c r="G64"/>
      <c r="H64"/>
      <c r="I64"/>
      <c r="J64" s="464" t="s">
        <v>49</v>
      </c>
      <c r="K64" s="434" t="s">
        <v>40</v>
      </c>
      <c r="N64"/>
      <c r="O64" s="634" t="s">
        <v>62</v>
      </c>
      <c r="P64"/>
      <c r="Q64" s="463"/>
      <c r="R64" s="463"/>
      <c r="S64" s="429" t="s">
        <v>333</v>
      </c>
      <c r="T64"/>
      <c r="U64" s="502" t="s">
        <v>28</v>
      </c>
      <c r="V64" s="462"/>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row>
    <row r="65" spans="3:124" x14ac:dyDescent="0.25">
      <c r="C65" s="322">
        <f t="shared" si="0"/>
        <v>0.36458333333333282</v>
      </c>
      <c r="D65" s="435" t="s">
        <v>40</v>
      </c>
      <c r="E65" s="435" t="s">
        <v>40</v>
      </c>
      <c r="F65" s="460" t="s">
        <v>49</v>
      </c>
      <c r="G65"/>
      <c r="H65"/>
      <c r="I65"/>
      <c r="J65" s="464" t="s">
        <v>49</v>
      </c>
      <c r="K65" s="465" t="s">
        <v>42</v>
      </c>
      <c r="N65"/>
      <c r="O65" s="426" t="s">
        <v>53</v>
      </c>
      <c r="P65"/>
      <c r="Q65" s="443" t="s">
        <v>244</v>
      </c>
      <c r="R65" s="443" t="s">
        <v>244</v>
      </c>
      <c r="S65" s="429" t="s">
        <v>333</v>
      </c>
      <c r="T65"/>
      <c r="U65" s="502" t="s">
        <v>28</v>
      </c>
      <c r="V65" s="462"/>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row>
    <row r="66" spans="3:124" x14ac:dyDescent="0.25">
      <c r="C66" s="322">
        <f t="shared" si="0"/>
        <v>0.36805555555555503</v>
      </c>
      <c r="D66" s="433" t="s">
        <v>30</v>
      </c>
      <c r="E66" s="101"/>
      <c r="F66" s="460" t="s">
        <v>49</v>
      </c>
      <c r="G66"/>
      <c r="H66"/>
      <c r="J66" s="464" t="s">
        <v>49</v>
      </c>
      <c r="K66" s="465" t="s">
        <v>42</v>
      </c>
      <c r="N66"/>
      <c r="O66" s="426" t="s">
        <v>53</v>
      </c>
      <c r="P66"/>
      <c r="Q66" s="433" t="s">
        <v>30</v>
      </c>
      <c r="R66" s="433" t="s">
        <v>30</v>
      </c>
      <c r="S66" s="429" t="s">
        <v>333</v>
      </c>
      <c r="T66"/>
      <c r="U66" s="502" t="s">
        <v>28</v>
      </c>
      <c r="V66" s="462"/>
      <c r="AA66" s="5"/>
      <c r="AB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row>
    <row r="67" spans="3:124" x14ac:dyDescent="0.25">
      <c r="C67" s="322">
        <f t="shared" si="0"/>
        <v>0.37152777777777724</v>
      </c>
      <c r="D67" s="464" t="s">
        <v>49</v>
      </c>
      <c r="E67" s="433" t="s">
        <v>30</v>
      </c>
      <c r="F67" s="460" t="s">
        <v>49</v>
      </c>
      <c r="G67"/>
      <c r="H67"/>
      <c r="J67" s="464" t="s">
        <v>49</v>
      </c>
      <c r="K67" s="465" t="s">
        <v>42</v>
      </c>
      <c r="N67"/>
      <c r="O67" s="426" t="s">
        <v>53</v>
      </c>
      <c r="Q67" s="464" t="s">
        <v>49</v>
      </c>
      <c r="R67" s="464" t="s">
        <v>49</v>
      </c>
      <c r="S67" s="429" t="s">
        <v>333</v>
      </c>
      <c r="T67"/>
      <c r="U67" s="502" t="s">
        <v>28</v>
      </c>
      <c r="V67" s="462"/>
      <c r="AA67" s="5"/>
      <c r="AB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row>
    <row r="68" spans="3:124" x14ac:dyDescent="0.25">
      <c r="C68" s="322">
        <f t="shared" si="0"/>
        <v>0.37499999999999944</v>
      </c>
      <c r="D68" s="464" t="s">
        <v>49</v>
      </c>
      <c r="E68" s="432" t="s">
        <v>51</v>
      </c>
      <c r="F68" s="460" t="s">
        <v>49</v>
      </c>
      <c r="G68"/>
      <c r="J68" s="464" t="s">
        <v>49</v>
      </c>
      <c r="K68" s="465" t="s">
        <v>42</v>
      </c>
      <c r="N68"/>
      <c r="O68" s="426" t="s">
        <v>56</v>
      </c>
      <c r="Q68" s="464" t="s">
        <v>49</v>
      </c>
      <c r="R68" s="464" t="s">
        <v>49</v>
      </c>
      <c r="S68" s="429" t="s">
        <v>333</v>
      </c>
      <c r="T68"/>
      <c r="U68" s="502" t="s">
        <v>28</v>
      </c>
      <c r="V68" s="462"/>
      <c r="AA68" s="5"/>
      <c r="AB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row>
    <row r="69" spans="3:124" x14ac:dyDescent="0.25">
      <c r="C69" s="322">
        <f t="shared" si="0"/>
        <v>0.37847222222222165</v>
      </c>
      <c r="D69" s="464" t="s">
        <v>49</v>
      </c>
      <c r="E69" s="432" t="s">
        <v>51</v>
      </c>
      <c r="F69" s="460" t="s">
        <v>49</v>
      </c>
      <c r="G69"/>
      <c r="J69" s="464" t="s">
        <v>49</v>
      </c>
      <c r="K69" s="465" t="s">
        <v>42</v>
      </c>
      <c r="N69"/>
      <c r="O69" s="426" t="s">
        <v>56</v>
      </c>
      <c r="Q69" s="464" t="s">
        <v>49</v>
      </c>
      <c r="R69" s="464" t="s">
        <v>49</v>
      </c>
      <c r="S69" s="429" t="s">
        <v>333</v>
      </c>
      <c r="T69"/>
      <c r="U69" s="502" t="s">
        <v>28</v>
      </c>
      <c r="V69" s="462"/>
      <c r="AA69" s="5"/>
      <c r="AB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row>
    <row r="70" spans="3:124" x14ac:dyDescent="0.25">
      <c r="C70" s="322">
        <f t="shared" si="0"/>
        <v>0.38194444444444386</v>
      </c>
      <c r="D70" s="464" t="s">
        <v>49</v>
      </c>
      <c r="E70" s="432" t="s">
        <v>51</v>
      </c>
      <c r="F70" s="460" t="s">
        <v>49</v>
      </c>
      <c r="G70"/>
      <c r="J70" s="464" t="s">
        <v>49</v>
      </c>
      <c r="K70" s="465" t="s">
        <v>42</v>
      </c>
      <c r="N70"/>
      <c r="O70" s="426" t="s">
        <v>56</v>
      </c>
      <c r="Q70" s="464" t="s">
        <v>49</v>
      </c>
      <c r="R70" s="464" t="s">
        <v>49</v>
      </c>
      <c r="S70" s="429" t="s">
        <v>333</v>
      </c>
      <c r="T70"/>
      <c r="U70" s="502" t="s">
        <v>28</v>
      </c>
      <c r="V70" s="462"/>
      <c r="AA70" s="5"/>
      <c r="AB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row>
    <row r="71" spans="3:124" x14ac:dyDescent="0.25">
      <c r="C71" s="322">
        <f t="shared" si="0"/>
        <v>0.38541666666666607</v>
      </c>
      <c r="D71" s="464" t="s">
        <v>49</v>
      </c>
      <c r="E71" s="432" t="s">
        <v>51</v>
      </c>
      <c r="F71" s="460" t="s">
        <v>49</v>
      </c>
      <c r="G71"/>
      <c r="J71" s="464" t="s">
        <v>49</v>
      </c>
      <c r="K71" s="465" t="s">
        <v>42</v>
      </c>
      <c r="N71"/>
      <c r="O71" s="426" t="s">
        <v>56</v>
      </c>
      <c r="Q71" s="464" t="s">
        <v>49</v>
      </c>
      <c r="R71" s="464" t="s">
        <v>49</v>
      </c>
      <c r="S71" s="429" t="s">
        <v>333</v>
      </c>
      <c r="T71"/>
      <c r="U71" s="502" t="s">
        <v>28</v>
      </c>
      <c r="V71" s="462"/>
      <c r="AA71" s="5"/>
      <c r="AB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row>
    <row r="72" spans="3:124" x14ac:dyDescent="0.25">
      <c r="C72" s="322">
        <f t="shared" si="0"/>
        <v>0.38888888888888828</v>
      </c>
      <c r="D72" s="464" t="s">
        <v>49</v>
      </c>
      <c r="E72" s="432" t="s">
        <v>51</v>
      </c>
      <c r="F72" s="460" t="s">
        <v>49</v>
      </c>
      <c r="G72"/>
      <c r="J72" s="464" t="s">
        <v>49</v>
      </c>
      <c r="K72" s="465" t="s">
        <v>42</v>
      </c>
      <c r="N72"/>
      <c r="O72" s="426" t="s">
        <v>56</v>
      </c>
      <c r="Q72" s="464" t="s">
        <v>49</v>
      </c>
      <c r="R72" s="464" t="s">
        <v>49</v>
      </c>
      <c r="S72" s="429" t="s">
        <v>333</v>
      </c>
      <c r="T72"/>
      <c r="U72" s="502" t="s">
        <v>28</v>
      </c>
      <c r="V72" s="462"/>
      <c r="W72"/>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row>
    <row r="73" spans="3:124" ht="15.75" thickBot="1" x14ac:dyDescent="0.3">
      <c r="C73" s="322">
        <f t="shared" si="0"/>
        <v>0.39236111111111049</v>
      </c>
      <c r="D73" s="464" t="s">
        <v>49</v>
      </c>
      <c r="E73" s="432" t="s">
        <v>51</v>
      </c>
      <c r="F73" s="426" t="s">
        <v>1249</v>
      </c>
      <c r="G73"/>
      <c r="J73" s="464" t="s">
        <v>49</v>
      </c>
      <c r="K73" s="465" t="s">
        <v>42</v>
      </c>
      <c r="N73"/>
      <c r="O73" s="426" t="s">
        <v>56</v>
      </c>
      <c r="Q73" s="467" t="s">
        <v>49</v>
      </c>
      <c r="R73" s="464" t="s">
        <v>49</v>
      </c>
      <c r="S73" s="429" t="s">
        <v>333</v>
      </c>
      <c r="T73"/>
      <c r="U73" s="502" t="s">
        <v>28</v>
      </c>
      <c r="V73" s="462"/>
      <c r="W73"/>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row>
    <row r="74" spans="3:124" x14ac:dyDescent="0.25">
      <c r="C74" s="322">
        <f t="shared" si="0"/>
        <v>0.3958333333333327</v>
      </c>
      <c r="D74" s="464" t="s">
        <v>49</v>
      </c>
      <c r="E74" s="432" t="s">
        <v>51</v>
      </c>
      <c r="F74" s="425" t="s">
        <v>19</v>
      </c>
      <c r="G74"/>
      <c r="J74" s="464" t="s">
        <v>49</v>
      </c>
      <c r="K74" s="634" t="s">
        <v>50</v>
      </c>
      <c r="N74"/>
      <c r="O74" s="426" t="s">
        <v>56</v>
      </c>
      <c r="Q74"/>
      <c r="R74" s="464" t="s">
        <v>49</v>
      </c>
      <c r="S74" s="429" t="s">
        <v>333</v>
      </c>
      <c r="T74"/>
      <c r="U74" s="502" t="s">
        <v>28</v>
      </c>
      <c r="V74" s="462"/>
      <c r="W74"/>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row>
    <row r="75" spans="3:124" x14ac:dyDescent="0.25">
      <c r="C75" s="322">
        <f t="shared" si="0"/>
        <v>0.39930555555555491</v>
      </c>
      <c r="D75" s="464" t="s">
        <v>49</v>
      </c>
      <c r="E75" s="432" t="s">
        <v>51</v>
      </c>
      <c r="F75" s="425" t="s">
        <v>20</v>
      </c>
      <c r="G75"/>
      <c r="J75" s="464" t="s">
        <v>49</v>
      </c>
      <c r="K75" s="462"/>
      <c r="N75"/>
      <c r="O75" s="426" t="s">
        <v>56</v>
      </c>
      <c r="P75"/>
      <c r="Q75"/>
      <c r="R75" s="464" t="s">
        <v>49</v>
      </c>
      <c r="S75" s="429" t="s">
        <v>333</v>
      </c>
      <c r="T75"/>
      <c r="U75" s="502" t="s">
        <v>28</v>
      </c>
      <c r="V75" s="462"/>
      <c r="W7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row>
    <row r="76" spans="3:124" x14ac:dyDescent="0.25">
      <c r="C76" s="322">
        <f t="shared" si="0"/>
        <v>0.40277777777777712</v>
      </c>
      <c r="D76" s="469" t="s">
        <v>1254</v>
      </c>
      <c r="E76" s="432" t="s">
        <v>51</v>
      </c>
      <c r="F76" s="426" t="s">
        <v>21</v>
      </c>
      <c r="G76"/>
      <c r="J76" s="432" t="s">
        <v>381</v>
      </c>
      <c r="K76" s="468" t="s">
        <v>30</v>
      </c>
      <c r="N76"/>
      <c r="O76" s="426" t="s">
        <v>56</v>
      </c>
      <c r="P76"/>
      <c r="Q76"/>
      <c r="R76" s="464" t="s">
        <v>49</v>
      </c>
      <c r="S76" s="429" t="s">
        <v>333</v>
      </c>
      <c r="T76"/>
      <c r="U76" s="502" t="s">
        <v>28</v>
      </c>
      <c r="V76" s="462"/>
      <c r="W76"/>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row>
    <row r="77" spans="3:124" x14ac:dyDescent="0.25">
      <c r="C77" s="322">
        <f t="shared" si="0"/>
        <v>0.40624999999999933</v>
      </c>
      <c r="D77" s="469" t="s">
        <v>1254</v>
      </c>
      <c r="E77" s="432" t="s">
        <v>51</v>
      </c>
      <c r="F77" s="429" t="s">
        <v>35</v>
      </c>
      <c r="G77"/>
      <c r="H77"/>
      <c r="J77" s="476" t="s">
        <v>81</v>
      </c>
      <c r="K77" s="431" t="s">
        <v>51</v>
      </c>
      <c r="N77"/>
      <c r="O77" s="426" t="s">
        <v>56</v>
      </c>
      <c r="P77"/>
      <c r="Q77"/>
      <c r="R77" s="464" t="s">
        <v>49</v>
      </c>
      <c r="S77" s="440" t="s">
        <v>38</v>
      </c>
      <c r="T77"/>
      <c r="U77" s="437" t="s">
        <v>38</v>
      </c>
      <c r="V77" s="462"/>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row>
    <row r="78" spans="3:124" x14ac:dyDescent="0.25">
      <c r="C78" s="322">
        <f t="shared" si="0"/>
        <v>0.40972222222222154</v>
      </c>
      <c r="D78" s="469" t="s">
        <v>1254</v>
      </c>
      <c r="E78" s="432" t="s">
        <v>51</v>
      </c>
      <c r="F78" s="429" t="s">
        <v>35</v>
      </c>
      <c r="G78"/>
      <c r="H78"/>
      <c r="J78" s="476" t="s">
        <v>81</v>
      </c>
      <c r="K78" s="431" t="s">
        <v>51</v>
      </c>
      <c r="L78"/>
      <c r="M78"/>
      <c r="N78"/>
      <c r="O78" s="426" t="s">
        <v>56</v>
      </c>
      <c r="P78"/>
      <c r="Q78"/>
      <c r="R78" s="463"/>
      <c r="S78" s="440" t="s">
        <v>38</v>
      </c>
      <c r="T78"/>
      <c r="U78" s="437" t="s">
        <v>38</v>
      </c>
      <c r="V78" s="462"/>
      <c r="AA78" s="5"/>
      <c r="AB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row>
    <row r="79" spans="3:124" x14ac:dyDescent="0.25">
      <c r="C79" s="322">
        <f t="shared" si="0"/>
        <v>0.41319444444444375</v>
      </c>
      <c r="D79" s="469" t="s">
        <v>1254</v>
      </c>
      <c r="E79" s="432" t="s">
        <v>51</v>
      </c>
      <c r="F79" s="426" t="s">
        <v>1249</v>
      </c>
      <c r="G79"/>
      <c r="H79"/>
      <c r="J79" s="476" t="s">
        <v>81</v>
      </c>
      <c r="K79" s="431" t="s">
        <v>51</v>
      </c>
      <c r="L79"/>
      <c r="M79"/>
      <c r="N79"/>
      <c r="O79" s="426" t="s">
        <v>53</v>
      </c>
      <c r="P79"/>
      <c r="Q79"/>
      <c r="R79" s="443" t="s">
        <v>19</v>
      </c>
      <c r="S79" s="440" t="s">
        <v>38</v>
      </c>
      <c r="T79"/>
      <c r="U79" s="437" t="s">
        <v>38</v>
      </c>
      <c r="V79" s="462"/>
      <c r="AA79" s="5"/>
      <c r="AB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row>
    <row r="80" spans="3:124" x14ac:dyDescent="0.25">
      <c r="C80" s="322">
        <f t="shared" si="0"/>
        <v>0.41666666666666596</v>
      </c>
      <c r="D80" s="469" t="s">
        <v>1254</v>
      </c>
      <c r="E80" s="432" t="s">
        <v>51</v>
      </c>
      <c r="F80" s="426" t="s">
        <v>1249</v>
      </c>
      <c r="G80"/>
      <c r="H80"/>
      <c r="J80" s="488" t="s">
        <v>84</v>
      </c>
      <c r="K80" s="431" t="s">
        <v>51</v>
      </c>
      <c r="L80"/>
      <c r="M80"/>
      <c r="N80"/>
      <c r="O80" s="426" t="s">
        <v>53</v>
      </c>
      <c r="P80"/>
      <c r="Q80"/>
      <c r="R80" s="443" t="s">
        <v>239</v>
      </c>
      <c r="S80" s="440" t="s">
        <v>38</v>
      </c>
      <c r="T80"/>
      <c r="U80" s="437" t="s">
        <v>38</v>
      </c>
      <c r="V80" s="462"/>
      <c r="AA80" s="5"/>
      <c r="AB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row>
    <row r="81" spans="3:124" x14ac:dyDescent="0.25">
      <c r="C81" s="322">
        <f t="shared" si="0"/>
        <v>0.42013888888888817</v>
      </c>
      <c r="D81" s="469" t="s">
        <v>1254</v>
      </c>
      <c r="E81" s="488" t="s">
        <v>1253</v>
      </c>
      <c r="F81" s="426" t="s">
        <v>1249</v>
      </c>
      <c r="G81"/>
      <c r="H81"/>
      <c r="I81"/>
      <c r="J81" s="488" t="s">
        <v>84</v>
      </c>
      <c r="K81" s="431" t="s">
        <v>51</v>
      </c>
      <c r="L81"/>
      <c r="M81"/>
      <c r="N81"/>
      <c r="O81" s="426" t="s">
        <v>53</v>
      </c>
      <c r="P81"/>
      <c r="Q81"/>
      <c r="R81" s="443" t="s">
        <v>20</v>
      </c>
      <c r="S81" s="429" t="s">
        <v>333</v>
      </c>
      <c r="T81"/>
      <c r="U81" s="500" t="s">
        <v>403</v>
      </c>
      <c r="V81" s="462"/>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row>
    <row r="82" spans="3:124" x14ac:dyDescent="0.25">
      <c r="C82" s="322">
        <f t="shared" si="0"/>
        <v>0.42361111111111038</v>
      </c>
      <c r="D82" s="438" t="s">
        <v>58</v>
      </c>
      <c r="E82" s="463"/>
      <c r="F82" s="426" t="s">
        <v>58</v>
      </c>
      <c r="G82"/>
      <c r="H82"/>
      <c r="I82"/>
      <c r="J82" s="438" t="s">
        <v>58</v>
      </c>
      <c r="K82" s="431" t="s">
        <v>51</v>
      </c>
      <c r="L82"/>
      <c r="M82"/>
      <c r="N82"/>
      <c r="O82" s="426" t="s">
        <v>53</v>
      </c>
      <c r="P82"/>
      <c r="Q82"/>
      <c r="R82" s="463"/>
      <c r="S82" s="429" t="s">
        <v>333</v>
      </c>
      <c r="T82"/>
      <c r="U82" s="500" t="s">
        <v>403</v>
      </c>
      <c r="V82" s="462"/>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row>
    <row r="83" spans="3:124" x14ac:dyDescent="0.25">
      <c r="C83" s="322">
        <f t="shared" si="0"/>
        <v>0.42708333333333259</v>
      </c>
      <c r="D83" s="438" t="s">
        <v>58</v>
      </c>
      <c r="E83" s="438" t="s">
        <v>58</v>
      </c>
      <c r="F83" s="426" t="s">
        <v>58</v>
      </c>
      <c r="G83"/>
      <c r="H83"/>
      <c r="I83"/>
      <c r="J83" s="438" t="s">
        <v>58</v>
      </c>
      <c r="K83" s="431" t="s">
        <v>51</v>
      </c>
      <c r="L83"/>
      <c r="M83"/>
      <c r="N83"/>
      <c r="O83" s="440" t="s">
        <v>38</v>
      </c>
      <c r="P83"/>
      <c r="Q83"/>
      <c r="R83" s="469" t="s">
        <v>35</v>
      </c>
      <c r="S83" s="429" t="s">
        <v>333</v>
      </c>
      <c r="T83"/>
      <c r="U83" s="500" t="s">
        <v>403</v>
      </c>
      <c r="V83" s="462"/>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row>
    <row r="84" spans="3:124" x14ac:dyDescent="0.25">
      <c r="C84" s="322">
        <f t="shared" si="0"/>
        <v>0.4305555555555548</v>
      </c>
      <c r="D84" s="438" t="s">
        <v>58</v>
      </c>
      <c r="E84" s="438" t="s">
        <v>58</v>
      </c>
      <c r="F84" s="648"/>
      <c r="G84"/>
      <c r="H84"/>
      <c r="I84"/>
      <c r="J84" s="438" t="s">
        <v>58</v>
      </c>
      <c r="K84" s="431" t="s">
        <v>51</v>
      </c>
      <c r="L84"/>
      <c r="M84"/>
      <c r="N84"/>
      <c r="O84" s="440" t="s">
        <v>38</v>
      </c>
      <c r="P84"/>
      <c r="Q84"/>
      <c r="R84" s="477" t="s">
        <v>60</v>
      </c>
      <c r="S84" s="429" t="s">
        <v>333</v>
      </c>
      <c r="T84"/>
      <c r="U84" s="500" t="s">
        <v>403</v>
      </c>
      <c r="V84" s="462"/>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row>
    <row r="85" spans="3:124" ht="15.75" thickBot="1" x14ac:dyDescent="0.3">
      <c r="C85" s="322">
        <f t="shared" ref="C85:C148" si="1">C84+$B$3</f>
        <v>0.43402777777777701</v>
      </c>
      <c r="D85" s="439" t="s">
        <v>61</v>
      </c>
      <c r="E85" s="439" t="s">
        <v>61</v>
      </c>
      <c r="F85" s="430" t="s">
        <v>26</v>
      </c>
      <c r="G85"/>
      <c r="H85"/>
      <c r="I85"/>
      <c r="J85" s="439" t="s">
        <v>1445</v>
      </c>
      <c r="K85" s="635" t="s">
        <v>1253</v>
      </c>
      <c r="L85"/>
      <c r="M85"/>
      <c r="N85"/>
      <c r="O85" s="440" t="s">
        <v>38</v>
      </c>
      <c r="P85"/>
      <c r="Q85"/>
      <c r="R85" s="477" t="s">
        <v>60</v>
      </c>
      <c r="S85" s="429" t="s">
        <v>333</v>
      </c>
      <c r="T85"/>
      <c r="U85" s="500" t="s">
        <v>403</v>
      </c>
      <c r="V85" s="462"/>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row>
    <row r="86" spans="3:124" x14ac:dyDescent="0.25">
      <c r="C86" s="322">
        <f t="shared" si="1"/>
        <v>0.43749999999999922</v>
      </c>
      <c r="D86" s="439" t="s">
        <v>61</v>
      </c>
      <c r="E86" s="439" t="s">
        <v>61</v>
      </c>
      <c r="F86" s="430" t="s">
        <v>26</v>
      </c>
      <c r="G86"/>
      <c r="I86"/>
      <c r="J86" s="461" t="s">
        <v>1445</v>
      </c>
      <c r="K86"/>
      <c r="L86"/>
      <c r="N86"/>
      <c r="O86" s="440" t="s">
        <v>38</v>
      </c>
      <c r="P86"/>
      <c r="Q86"/>
      <c r="R86" s="477" t="s">
        <v>60</v>
      </c>
      <c r="S86" s="429" t="s">
        <v>333</v>
      </c>
      <c r="T86"/>
      <c r="U86" s="500" t="s">
        <v>403</v>
      </c>
      <c r="V86" s="462"/>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row>
    <row r="87" spans="3:124" x14ac:dyDescent="0.25">
      <c r="C87" s="322">
        <f t="shared" si="1"/>
        <v>0.44097222222222143</v>
      </c>
      <c r="D87" s="439" t="s">
        <v>61</v>
      </c>
      <c r="E87" s="439" t="s">
        <v>61</v>
      </c>
      <c r="F87" s="430" t="s">
        <v>26</v>
      </c>
      <c r="G87"/>
      <c r="I87"/>
      <c r="J87" s="461" t="s">
        <v>1445</v>
      </c>
      <c r="K87"/>
      <c r="L87"/>
      <c r="N87"/>
      <c r="O87" s="653" t="s">
        <v>1495</v>
      </c>
      <c r="P87"/>
      <c r="Q87"/>
      <c r="R87" s="477" t="s">
        <v>60</v>
      </c>
      <c r="S87" s="429" t="s">
        <v>333</v>
      </c>
      <c r="T87"/>
      <c r="U87" s="500" t="s">
        <v>403</v>
      </c>
      <c r="V87" s="462"/>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row>
    <row r="88" spans="3:124" x14ac:dyDescent="0.25">
      <c r="C88" s="322">
        <f t="shared" si="1"/>
        <v>0.44444444444444364</v>
      </c>
      <c r="D88" s="439" t="s">
        <v>61</v>
      </c>
      <c r="E88" s="439" t="s">
        <v>61</v>
      </c>
      <c r="F88" s="430" t="s">
        <v>26</v>
      </c>
      <c r="G88"/>
      <c r="I88"/>
      <c r="J88" s="461" t="s">
        <v>1445</v>
      </c>
      <c r="K88"/>
      <c r="L88"/>
      <c r="N88"/>
      <c r="O88" s="653" t="s">
        <v>1495</v>
      </c>
      <c r="P88"/>
      <c r="Q88"/>
      <c r="R88" s="477" t="s">
        <v>60</v>
      </c>
      <c r="S88" s="429" t="s">
        <v>333</v>
      </c>
      <c r="T88"/>
      <c r="U88" s="500" t="s">
        <v>403</v>
      </c>
      <c r="V88" s="462"/>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row>
    <row r="89" spans="3:124" x14ac:dyDescent="0.25">
      <c r="C89" s="322">
        <f t="shared" si="1"/>
        <v>0.44791666666666585</v>
      </c>
      <c r="D89" s="439" t="s">
        <v>61</v>
      </c>
      <c r="E89" s="439" t="s">
        <v>61</v>
      </c>
      <c r="F89" s="430" t="s">
        <v>26</v>
      </c>
      <c r="G89"/>
      <c r="I89"/>
      <c r="J89" s="461" t="s">
        <v>1445</v>
      </c>
      <c r="K89"/>
      <c r="L89"/>
      <c r="N89"/>
      <c r="O89" s="653" t="s">
        <v>1495</v>
      </c>
      <c r="P89"/>
      <c r="Q89"/>
      <c r="R89" s="477" t="s">
        <v>60</v>
      </c>
      <c r="S89" s="429" t="s">
        <v>333</v>
      </c>
      <c r="T89"/>
      <c r="U89" s="500" t="s">
        <v>403</v>
      </c>
      <c r="V89" s="462"/>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row>
    <row r="90" spans="3:124" x14ac:dyDescent="0.25">
      <c r="C90" s="322">
        <f t="shared" si="1"/>
        <v>0.45138888888888806</v>
      </c>
      <c r="D90" s="439" t="s">
        <v>61</v>
      </c>
      <c r="E90" s="439" t="s">
        <v>61</v>
      </c>
      <c r="F90" s="430" t="s">
        <v>26</v>
      </c>
      <c r="G90"/>
      <c r="I90"/>
      <c r="J90" s="461" t="s">
        <v>1445</v>
      </c>
      <c r="K90"/>
      <c r="L90"/>
      <c r="M90"/>
      <c r="O90" s="653" t="s">
        <v>1495</v>
      </c>
      <c r="P90"/>
      <c r="Q90"/>
      <c r="R90" s="477" t="s">
        <v>60</v>
      </c>
      <c r="S90" s="429" t="s">
        <v>333</v>
      </c>
      <c r="T90"/>
      <c r="U90" s="500" t="s">
        <v>403</v>
      </c>
      <c r="V90" s="462"/>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row>
    <row r="91" spans="3:124" ht="15.75" thickBot="1" x14ac:dyDescent="0.3">
      <c r="C91" s="322">
        <f t="shared" si="1"/>
        <v>0.45486111111111027</v>
      </c>
      <c r="D91" s="439" t="s">
        <v>61</v>
      </c>
      <c r="E91" s="439" t="s">
        <v>61</v>
      </c>
      <c r="F91" s="430" t="s">
        <v>26</v>
      </c>
      <c r="G91"/>
      <c r="I91"/>
      <c r="J91" s="461" t="s">
        <v>1445</v>
      </c>
      <c r="K91"/>
      <c r="L91"/>
      <c r="M91"/>
      <c r="N91"/>
      <c r="O91" s="653" t="s">
        <v>1495</v>
      </c>
      <c r="P91"/>
      <c r="Q91"/>
      <c r="R91" s="477" t="s">
        <v>60</v>
      </c>
      <c r="S91" s="429" t="s">
        <v>333</v>
      </c>
      <c r="T91"/>
      <c r="U91" s="500" t="s">
        <v>403</v>
      </c>
      <c r="V91" s="462"/>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row>
    <row r="92" spans="3:124" x14ac:dyDescent="0.25">
      <c r="C92" s="322">
        <f t="shared" si="1"/>
        <v>0.45833333333333248</v>
      </c>
      <c r="D92" s="439" t="s">
        <v>61</v>
      </c>
      <c r="E92" s="439" t="s">
        <v>61</v>
      </c>
      <c r="F92" s="430" t="s">
        <v>26</v>
      </c>
      <c r="G92"/>
      <c r="I92"/>
      <c r="J92" s="461" t="s">
        <v>1445</v>
      </c>
      <c r="K92"/>
      <c r="L92"/>
      <c r="M92"/>
      <c r="N92"/>
      <c r="O92" s="632" t="s">
        <v>1495</v>
      </c>
      <c r="P92" s="633" t="s">
        <v>30</v>
      </c>
      <c r="R92" s="477" t="s">
        <v>60</v>
      </c>
      <c r="S92" s="429" t="s">
        <v>333</v>
      </c>
      <c r="T92"/>
      <c r="U92" s="500" t="s">
        <v>403</v>
      </c>
      <c r="V92" s="462"/>
      <c r="W92"/>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row>
    <row r="93" spans="3:124" x14ac:dyDescent="0.25">
      <c r="C93" s="322">
        <f t="shared" si="1"/>
        <v>0.46180555555555469</v>
      </c>
      <c r="D93" s="439" t="s">
        <v>61</v>
      </c>
      <c r="E93" s="439" t="s">
        <v>61</v>
      </c>
      <c r="F93" s="430" t="s">
        <v>26</v>
      </c>
      <c r="G93"/>
      <c r="I93"/>
      <c r="J93" s="458" t="s">
        <v>31</v>
      </c>
      <c r="K93"/>
      <c r="L93"/>
      <c r="M93"/>
      <c r="N93"/>
      <c r="O93" s="632" t="s">
        <v>1495</v>
      </c>
      <c r="P93" s="434" t="s">
        <v>68</v>
      </c>
      <c r="R93" s="477" t="s">
        <v>60</v>
      </c>
      <c r="S93" s="429" t="s">
        <v>333</v>
      </c>
      <c r="T93"/>
      <c r="U93" s="500" t="s">
        <v>403</v>
      </c>
      <c r="V93" s="462"/>
      <c r="W93"/>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row>
    <row r="94" spans="3:124" x14ac:dyDescent="0.25">
      <c r="C94" s="322">
        <f t="shared" si="1"/>
        <v>0.4652777777777769</v>
      </c>
      <c r="D94" s="438" t="s">
        <v>66</v>
      </c>
      <c r="E94" s="475" t="s">
        <v>31</v>
      </c>
      <c r="F94" s="430" t="s">
        <v>26</v>
      </c>
      <c r="G94"/>
      <c r="I94"/>
      <c r="J94" s="426" t="s">
        <v>66</v>
      </c>
      <c r="K94"/>
      <c r="L94"/>
      <c r="M94"/>
      <c r="N94"/>
      <c r="O94" s="632" t="s">
        <v>1495</v>
      </c>
      <c r="P94" s="434" t="s">
        <v>68</v>
      </c>
      <c r="R94" s="477" t="s">
        <v>60</v>
      </c>
      <c r="S94" s="429" t="s">
        <v>333</v>
      </c>
      <c r="T94"/>
      <c r="U94" s="500" t="s">
        <v>403</v>
      </c>
      <c r="V94" s="462"/>
      <c r="W94"/>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row>
    <row r="95" spans="3:124" x14ac:dyDescent="0.25">
      <c r="C95" s="322">
        <f t="shared" si="1"/>
        <v>0.46874999999999911</v>
      </c>
      <c r="D95" s="438" t="s">
        <v>66</v>
      </c>
      <c r="E95" s="475" t="s">
        <v>274</v>
      </c>
      <c r="F95" s="462"/>
      <c r="G95"/>
      <c r="H95"/>
      <c r="I95"/>
      <c r="J95" s="426" t="s">
        <v>66</v>
      </c>
      <c r="K95"/>
      <c r="L95"/>
      <c r="M95"/>
      <c r="N95"/>
      <c r="O95" s="475" t="s">
        <v>62</v>
      </c>
      <c r="P95" s="434" t="s">
        <v>68</v>
      </c>
      <c r="Q95"/>
      <c r="R95" s="477" t="s">
        <v>60</v>
      </c>
      <c r="S95" s="429" t="s">
        <v>333</v>
      </c>
      <c r="T95"/>
      <c r="U95" s="500" t="s">
        <v>403</v>
      </c>
      <c r="V95" s="462"/>
      <c r="W9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row>
    <row r="96" spans="3:124" x14ac:dyDescent="0.25">
      <c r="C96" s="322">
        <f t="shared" si="1"/>
        <v>0.47222222222222132</v>
      </c>
      <c r="D96" s="441" t="s">
        <v>64</v>
      </c>
      <c r="E96" s="441" t="s">
        <v>64</v>
      </c>
      <c r="F96" s="442" t="s">
        <v>64</v>
      </c>
      <c r="G96"/>
      <c r="H96"/>
      <c r="I96"/>
      <c r="J96" s="442" t="s">
        <v>64</v>
      </c>
      <c r="K96"/>
      <c r="L96"/>
      <c r="M96"/>
      <c r="N96"/>
      <c r="O96" s="441" t="s">
        <v>64</v>
      </c>
      <c r="P96" s="442" t="s">
        <v>64</v>
      </c>
      <c r="Q96"/>
      <c r="R96" s="441" t="s">
        <v>64</v>
      </c>
      <c r="S96" s="429" t="s">
        <v>333</v>
      </c>
      <c r="T96"/>
      <c r="U96" s="500" t="s">
        <v>403</v>
      </c>
      <c r="V96" s="462"/>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row>
    <row r="97" spans="3:124" x14ac:dyDescent="0.25">
      <c r="C97" s="322">
        <f t="shared" si="1"/>
        <v>0.47569444444444353</v>
      </c>
      <c r="D97" s="441" t="s">
        <v>64</v>
      </c>
      <c r="E97" s="441" t="s">
        <v>64</v>
      </c>
      <c r="F97" s="442" t="s">
        <v>64</v>
      </c>
      <c r="G97"/>
      <c r="H97"/>
      <c r="I97"/>
      <c r="J97" s="442" t="s">
        <v>64</v>
      </c>
      <c r="K97"/>
      <c r="L97"/>
      <c r="M97"/>
      <c r="N97"/>
      <c r="O97" s="441" t="s">
        <v>64</v>
      </c>
      <c r="P97" s="442" t="s">
        <v>64</v>
      </c>
      <c r="Q97"/>
      <c r="R97" s="441" t="s">
        <v>64</v>
      </c>
      <c r="S97" s="429" t="s">
        <v>333</v>
      </c>
      <c r="T97"/>
      <c r="U97" s="500" t="s">
        <v>403</v>
      </c>
      <c r="V97" s="462"/>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row>
    <row r="98" spans="3:124" x14ac:dyDescent="0.25">
      <c r="C98" s="322">
        <f t="shared" si="1"/>
        <v>0.47916666666666574</v>
      </c>
      <c r="D98" s="437" t="s">
        <v>57</v>
      </c>
      <c r="E98" s="437" t="s">
        <v>57</v>
      </c>
      <c r="F98" s="440" t="s">
        <v>38</v>
      </c>
      <c r="G98"/>
      <c r="H98"/>
      <c r="I98"/>
      <c r="J98" s="440" t="s">
        <v>57</v>
      </c>
      <c r="K98"/>
      <c r="L98"/>
      <c r="M98"/>
      <c r="N98"/>
      <c r="O98" s="475" t="s">
        <v>62</v>
      </c>
      <c r="P98" s="425" t="s">
        <v>19</v>
      </c>
      <c r="Q98"/>
      <c r="R98" s="500" t="s">
        <v>65</v>
      </c>
      <c r="S98" s="429" t="s">
        <v>333</v>
      </c>
      <c r="T98"/>
      <c r="U98" s="500" t="s">
        <v>403</v>
      </c>
      <c r="V98" s="462"/>
      <c r="W98"/>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row>
    <row r="99" spans="3:124" x14ac:dyDescent="0.25">
      <c r="C99" s="322">
        <f t="shared" si="1"/>
        <v>0.48263888888888795</v>
      </c>
      <c r="D99" s="437" t="s">
        <v>57</v>
      </c>
      <c r="E99" s="437" t="s">
        <v>57</v>
      </c>
      <c r="F99" s="440" t="s">
        <v>38</v>
      </c>
      <c r="G99"/>
      <c r="H99"/>
      <c r="I99"/>
      <c r="J99" s="440" t="s">
        <v>57</v>
      </c>
      <c r="K99"/>
      <c r="L99"/>
      <c r="M99"/>
      <c r="N99"/>
      <c r="O99" s="438" t="s">
        <v>88</v>
      </c>
      <c r="P99" s="425" t="s">
        <v>19</v>
      </c>
      <c r="Q99"/>
      <c r="R99" s="500" t="s">
        <v>65</v>
      </c>
      <c r="S99" s="429" t="s">
        <v>333</v>
      </c>
      <c r="T99"/>
      <c r="U99" s="500" t="s">
        <v>403</v>
      </c>
      <c r="V99" s="462"/>
      <c r="W99"/>
      <c r="AB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row>
    <row r="100" spans="3:124" x14ac:dyDescent="0.25">
      <c r="C100" s="322">
        <f t="shared" si="1"/>
        <v>0.48611111111111016</v>
      </c>
      <c r="D100" s="437" t="s">
        <v>57</v>
      </c>
      <c r="E100" s="437" t="s">
        <v>57</v>
      </c>
      <c r="F100" s="440" t="s">
        <v>38</v>
      </c>
      <c r="G100"/>
      <c r="H100"/>
      <c r="I100"/>
      <c r="J100" s="440" t="s">
        <v>57</v>
      </c>
      <c r="K100"/>
      <c r="L100"/>
      <c r="M100"/>
      <c r="N100"/>
      <c r="O100" s="438" t="s">
        <v>88</v>
      </c>
      <c r="P100" s="426" t="s">
        <v>75</v>
      </c>
      <c r="Q100"/>
      <c r="R100" s="500" t="s">
        <v>65</v>
      </c>
      <c r="S100" s="429" t="s">
        <v>333</v>
      </c>
      <c r="T100"/>
      <c r="U100" s="500" t="s">
        <v>403</v>
      </c>
      <c r="V100" s="462"/>
      <c r="W100"/>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row>
    <row r="101" spans="3:124" x14ac:dyDescent="0.25">
      <c r="C101" s="322">
        <f t="shared" si="1"/>
        <v>0.48958333333333237</v>
      </c>
      <c r="D101" s="437" t="s">
        <v>57</v>
      </c>
      <c r="E101" s="437" t="s">
        <v>57</v>
      </c>
      <c r="F101" s="440" t="s">
        <v>38</v>
      </c>
      <c r="G101"/>
      <c r="H101"/>
      <c r="I101"/>
      <c r="J101" s="440" t="s">
        <v>57</v>
      </c>
      <c r="K101"/>
      <c r="L101"/>
      <c r="M101"/>
      <c r="N101"/>
      <c r="O101" s="438" t="s">
        <v>88</v>
      </c>
      <c r="P101" s="426" t="s">
        <v>75</v>
      </c>
      <c r="Q101"/>
      <c r="R101" s="500" t="s">
        <v>65</v>
      </c>
      <c r="S101" s="429" t="s">
        <v>333</v>
      </c>
      <c r="T101"/>
      <c r="U101" s="500" t="s">
        <v>403</v>
      </c>
      <c r="V101" s="462"/>
      <c r="W101"/>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row>
    <row r="102" spans="3:124" x14ac:dyDescent="0.25">
      <c r="C102" s="322">
        <f t="shared" si="1"/>
        <v>0.49305555555555458</v>
      </c>
      <c r="D102" s="437" t="s">
        <v>57</v>
      </c>
      <c r="E102" s="437" t="s">
        <v>57</v>
      </c>
      <c r="F102" s="440" t="s">
        <v>38</v>
      </c>
      <c r="G102"/>
      <c r="H102"/>
      <c r="I102"/>
      <c r="J102" s="440" t="s">
        <v>57</v>
      </c>
      <c r="K102"/>
      <c r="L102"/>
      <c r="M102"/>
      <c r="N102"/>
      <c r="O102" s="438" t="s">
        <v>88</v>
      </c>
      <c r="P102" s="426" t="s">
        <v>75</v>
      </c>
      <c r="Q102"/>
      <c r="R102" s="500" t="s">
        <v>65</v>
      </c>
      <c r="S102" s="429" t="s">
        <v>333</v>
      </c>
      <c r="T102"/>
      <c r="U102" s="500" t="s">
        <v>403</v>
      </c>
      <c r="V102" s="462"/>
      <c r="W102"/>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row>
    <row r="103" spans="3:124" ht="15.75" thickBot="1" x14ac:dyDescent="0.3">
      <c r="C103" s="322">
        <f t="shared" si="1"/>
        <v>0.49652777777777679</v>
      </c>
      <c r="D103" s="437" t="s">
        <v>57</v>
      </c>
      <c r="E103" s="437" t="s">
        <v>57</v>
      </c>
      <c r="F103" s="458" t="s">
        <v>62</v>
      </c>
      <c r="G103"/>
      <c r="I103"/>
      <c r="J103" s="440" t="s">
        <v>57</v>
      </c>
      <c r="K103"/>
      <c r="L103"/>
      <c r="M103"/>
      <c r="N103"/>
      <c r="O103" s="438" t="s">
        <v>27</v>
      </c>
      <c r="P103" s="426" t="s">
        <v>75</v>
      </c>
      <c r="R103" s="500" t="s">
        <v>65</v>
      </c>
      <c r="S103" s="429" t="s">
        <v>333</v>
      </c>
      <c r="T103"/>
      <c r="U103" s="501" t="s">
        <v>403</v>
      </c>
      <c r="V103" s="462"/>
      <c r="W103"/>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row>
    <row r="104" spans="3:124" x14ac:dyDescent="0.25">
      <c r="C104" s="322">
        <f t="shared" si="1"/>
        <v>0.499999999999999</v>
      </c>
      <c r="D104" s="433" t="s">
        <v>30</v>
      </c>
      <c r="E104" s="433" t="s">
        <v>30</v>
      </c>
      <c r="F104" s="468" t="s">
        <v>30</v>
      </c>
      <c r="H104"/>
      <c r="I104"/>
      <c r="J104" s="468" t="s">
        <v>30</v>
      </c>
      <c r="K104"/>
      <c r="L104"/>
      <c r="M104"/>
      <c r="N104"/>
      <c r="O104" s="438" t="s">
        <v>27</v>
      </c>
      <c r="P104" s="426" t="s">
        <v>75</v>
      </c>
      <c r="Q104"/>
      <c r="R104" s="437" t="s">
        <v>57</v>
      </c>
      <c r="S104" s="429" t="s">
        <v>333</v>
      </c>
      <c r="T104"/>
      <c r="V104" s="462"/>
      <c r="W104"/>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row>
    <row r="105" spans="3:124" x14ac:dyDescent="0.25">
      <c r="C105" s="322">
        <f t="shared" si="1"/>
        <v>0.50347222222222121</v>
      </c>
      <c r="D105" s="432" t="s">
        <v>72</v>
      </c>
      <c r="E105" s="432" t="s">
        <v>72</v>
      </c>
      <c r="F105" s="431" t="s">
        <v>72</v>
      </c>
      <c r="H105"/>
      <c r="I105"/>
      <c r="J105" s="431" t="s">
        <v>72</v>
      </c>
      <c r="K105"/>
      <c r="L105"/>
      <c r="M105"/>
      <c r="N105"/>
      <c r="O105" s="438" t="s">
        <v>27</v>
      </c>
      <c r="P105" s="426" t="s">
        <v>75</v>
      </c>
      <c r="Q105"/>
      <c r="R105" s="437" t="s">
        <v>57</v>
      </c>
      <c r="S105" s="429" t="s">
        <v>333</v>
      </c>
      <c r="T105"/>
      <c r="V105" s="462"/>
      <c r="W10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row>
    <row r="106" spans="3:124" x14ac:dyDescent="0.25">
      <c r="C106" s="322">
        <f t="shared" si="1"/>
        <v>0.50694444444444342</v>
      </c>
      <c r="D106" s="432" t="s">
        <v>72</v>
      </c>
      <c r="E106" s="432" t="s">
        <v>72</v>
      </c>
      <c r="F106" s="431" t="s">
        <v>72</v>
      </c>
      <c r="H106"/>
      <c r="I106"/>
      <c r="J106" s="431" t="s">
        <v>72</v>
      </c>
      <c r="K106"/>
      <c r="L106"/>
      <c r="M106"/>
      <c r="N106"/>
      <c r="O106" s="438" t="s">
        <v>27</v>
      </c>
      <c r="P106" s="426" t="s">
        <v>75</v>
      </c>
      <c r="Q106"/>
      <c r="R106" s="437" t="s">
        <v>57</v>
      </c>
      <c r="S106" s="429" t="s">
        <v>333</v>
      </c>
      <c r="T106"/>
      <c r="V106" s="462"/>
      <c r="W106"/>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row>
    <row r="107" spans="3:124" x14ac:dyDescent="0.25">
      <c r="C107" s="322">
        <f t="shared" si="1"/>
        <v>0.51041666666666563</v>
      </c>
      <c r="D107" s="432" t="s">
        <v>72</v>
      </c>
      <c r="E107" s="432" t="s">
        <v>72</v>
      </c>
      <c r="F107" s="431" t="s">
        <v>72</v>
      </c>
      <c r="H107"/>
      <c r="I107"/>
      <c r="J107" s="431" t="s">
        <v>72</v>
      </c>
      <c r="K107"/>
      <c r="L107"/>
      <c r="M107"/>
      <c r="N107"/>
      <c r="O107" s="438" t="s">
        <v>27</v>
      </c>
      <c r="P107" s="462"/>
      <c r="Q107"/>
      <c r="R107" s="437" t="s">
        <v>57</v>
      </c>
      <c r="S107" s="429" t="s">
        <v>333</v>
      </c>
      <c r="T107"/>
      <c r="V107" s="462"/>
      <c r="W107"/>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row>
    <row r="108" spans="3:124" x14ac:dyDescent="0.25">
      <c r="C108" s="322">
        <f t="shared" si="1"/>
        <v>0.51388888888888784</v>
      </c>
      <c r="D108" s="433" t="s">
        <v>30</v>
      </c>
      <c r="E108" s="432" t="s">
        <v>72</v>
      </c>
      <c r="F108" s="431" t="s">
        <v>72</v>
      </c>
      <c r="H108"/>
      <c r="I108"/>
      <c r="J108" s="431" t="s">
        <v>72</v>
      </c>
      <c r="K108"/>
      <c r="L108"/>
      <c r="M108"/>
      <c r="N108"/>
      <c r="O108" s="438" t="s">
        <v>27</v>
      </c>
      <c r="P108" s="425" t="s">
        <v>46</v>
      </c>
      <c r="Q108"/>
      <c r="R108" s="437" t="s">
        <v>57</v>
      </c>
      <c r="S108" s="429" t="s">
        <v>333</v>
      </c>
      <c r="T108"/>
      <c r="V108" s="462"/>
      <c r="W108"/>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row>
    <row r="109" spans="3:124" ht="15.75" thickBot="1" x14ac:dyDescent="0.3">
      <c r="C109" s="322">
        <f t="shared" si="1"/>
        <v>0.51736111111111005</v>
      </c>
      <c r="D109" s="438" t="s">
        <v>48</v>
      </c>
      <c r="E109" s="476" t="s">
        <v>34</v>
      </c>
      <c r="F109" s="484" t="s">
        <v>33</v>
      </c>
      <c r="H109"/>
      <c r="I109"/>
      <c r="J109" s="468" t="s">
        <v>30</v>
      </c>
      <c r="K109"/>
      <c r="L109"/>
      <c r="M109"/>
      <c r="N109"/>
      <c r="O109" s="438" t="s">
        <v>27</v>
      </c>
      <c r="P109" s="425" t="s">
        <v>44</v>
      </c>
      <c r="Q109"/>
      <c r="R109" s="437" t="s">
        <v>57</v>
      </c>
      <c r="S109" s="429" t="s">
        <v>333</v>
      </c>
      <c r="T109"/>
      <c r="V109" s="462"/>
      <c r="W109"/>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row>
    <row r="110" spans="3:124" x14ac:dyDescent="0.25">
      <c r="C110" s="322">
        <f t="shared" si="1"/>
        <v>0.52083333333333226</v>
      </c>
      <c r="D110" s="438" t="s">
        <v>48</v>
      </c>
      <c r="E110" s="476" t="s">
        <v>34</v>
      </c>
      <c r="F110" s="468" t="s">
        <v>30</v>
      </c>
      <c r="H110"/>
      <c r="I110"/>
      <c r="J110" s="431" t="s">
        <v>72</v>
      </c>
      <c r="K110"/>
      <c r="L110"/>
      <c r="M110" s="636" t="s">
        <v>43</v>
      </c>
      <c r="N110"/>
      <c r="O110" s="438" t="s">
        <v>27</v>
      </c>
      <c r="P110" s="426" t="s">
        <v>77</v>
      </c>
      <c r="Q110"/>
      <c r="R110" s="469" t="s">
        <v>336</v>
      </c>
      <c r="S110" s="429" t="s">
        <v>333</v>
      </c>
      <c r="T110"/>
      <c r="V110" s="462"/>
      <c r="W110"/>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row>
    <row r="111" spans="3:124" x14ac:dyDescent="0.25">
      <c r="C111" s="322">
        <f t="shared" si="1"/>
        <v>0.52430555555555447</v>
      </c>
      <c r="D111" s="438" t="s">
        <v>48</v>
      </c>
      <c r="E111" s="433" t="s">
        <v>30</v>
      </c>
      <c r="F111" s="431" t="s">
        <v>72</v>
      </c>
      <c r="H111"/>
      <c r="I111"/>
      <c r="J111" s="431" t="s">
        <v>72</v>
      </c>
      <c r="K111"/>
      <c r="L111"/>
      <c r="M111" s="479" t="s">
        <v>29</v>
      </c>
      <c r="N111"/>
      <c r="O111" s="438" t="s">
        <v>27</v>
      </c>
      <c r="P111" s="426" t="s">
        <v>77</v>
      </c>
      <c r="Q111"/>
      <c r="R111" s="469" t="s">
        <v>336</v>
      </c>
      <c r="S111" s="429" t="s">
        <v>333</v>
      </c>
      <c r="T111"/>
      <c r="V111" s="462"/>
      <c r="W111"/>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row>
    <row r="112" spans="3:124" x14ac:dyDescent="0.25">
      <c r="C112" s="322">
        <f t="shared" si="1"/>
        <v>0.52777777777777668</v>
      </c>
      <c r="D112" s="438" t="s">
        <v>48</v>
      </c>
      <c r="E112" s="435" t="s">
        <v>74</v>
      </c>
      <c r="F112" s="431" t="s">
        <v>72</v>
      </c>
      <c r="H112"/>
      <c r="I112"/>
      <c r="J112" s="431" t="s">
        <v>72</v>
      </c>
      <c r="K112"/>
      <c r="L112"/>
      <c r="M112" s="479" t="s">
        <v>29</v>
      </c>
      <c r="N112"/>
      <c r="O112" s="438" t="s">
        <v>27</v>
      </c>
      <c r="P112" s="426" t="s">
        <v>77</v>
      </c>
      <c r="Q112"/>
      <c r="R112" s="469" t="s">
        <v>336</v>
      </c>
      <c r="S112" s="429" t="s">
        <v>333</v>
      </c>
      <c r="T112"/>
      <c r="V112" s="462"/>
      <c r="W112"/>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row>
    <row r="113" spans="3:124" x14ac:dyDescent="0.25">
      <c r="C113" s="322">
        <f t="shared" si="1"/>
        <v>0.53124999999999889</v>
      </c>
      <c r="D113" s="433" t="s">
        <v>30</v>
      </c>
      <c r="E113" s="435" t="s">
        <v>74</v>
      </c>
      <c r="F113" s="431" t="s">
        <v>72</v>
      </c>
      <c r="G113"/>
      <c r="H113"/>
      <c r="I113"/>
      <c r="J113" s="468" t="s">
        <v>30</v>
      </c>
      <c r="K113"/>
      <c r="L113"/>
      <c r="M113" s="479" t="s">
        <v>29</v>
      </c>
      <c r="N113"/>
      <c r="O113" s="475" t="s">
        <v>62</v>
      </c>
      <c r="P113" s="426" t="s">
        <v>77</v>
      </c>
      <c r="Q113"/>
      <c r="R113" s="469" t="s">
        <v>336</v>
      </c>
      <c r="S113" s="429" t="s">
        <v>333</v>
      </c>
      <c r="T113"/>
      <c r="V113" s="462"/>
      <c r="W113"/>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row>
    <row r="114" spans="3:124" x14ac:dyDescent="0.25">
      <c r="C114" s="322">
        <f t="shared" si="1"/>
        <v>0.5347222222222211</v>
      </c>
      <c r="D114" s="435" t="s">
        <v>74</v>
      </c>
      <c r="E114" s="435" t="s">
        <v>74</v>
      </c>
      <c r="F114" s="468" t="s">
        <v>30</v>
      </c>
      <c r="G114"/>
      <c r="H114"/>
      <c r="I114"/>
      <c r="J114" s="434" t="s">
        <v>74</v>
      </c>
      <c r="K114"/>
      <c r="L114"/>
      <c r="M114" s="479" t="s">
        <v>29</v>
      </c>
      <c r="N114"/>
      <c r="O114" s="649" t="s">
        <v>62</v>
      </c>
      <c r="P114" s="426" t="s">
        <v>77</v>
      </c>
      <c r="Q114"/>
      <c r="R114" s="469" t="s">
        <v>336</v>
      </c>
      <c r="S114" s="429" t="s">
        <v>333</v>
      </c>
      <c r="T114"/>
      <c r="V114" s="462"/>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row>
    <row r="115" spans="3:124" x14ac:dyDescent="0.25">
      <c r="C115" s="322">
        <f t="shared" si="1"/>
        <v>0.53819444444444331</v>
      </c>
      <c r="D115" s="435" t="s">
        <v>74</v>
      </c>
      <c r="E115" s="435" t="s">
        <v>74</v>
      </c>
      <c r="F115" s="460" t="s">
        <v>76</v>
      </c>
      <c r="G115"/>
      <c r="I115"/>
      <c r="J115" s="434" t="s">
        <v>74</v>
      </c>
      <c r="K115"/>
      <c r="L115"/>
      <c r="M115" s="458" t="s">
        <v>281</v>
      </c>
      <c r="N115"/>
      <c r="O115" s="438" t="s">
        <v>36</v>
      </c>
      <c r="P115" s="426" t="s">
        <v>77</v>
      </c>
      <c r="Q115"/>
      <c r="R115" s="469" t="s">
        <v>336</v>
      </c>
      <c r="S115" s="429" t="s">
        <v>333</v>
      </c>
      <c r="T115"/>
      <c r="V115" s="462"/>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row>
    <row r="116" spans="3:124" x14ac:dyDescent="0.25">
      <c r="C116" s="322">
        <f t="shared" si="1"/>
        <v>0.54166666666666552</v>
      </c>
      <c r="D116" s="435" t="s">
        <v>74</v>
      </c>
      <c r="E116" s="435" t="s">
        <v>74</v>
      </c>
      <c r="F116" s="460" t="s">
        <v>76</v>
      </c>
      <c r="G116"/>
      <c r="I116"/>
      <c r="J116" s="434" t="s">
        <v>74</v>
      </c>
      <c r="K116"/>
      <c r="L116"/>
      <c r="M116" s="480" t="s">
        <v>82</v>
      </c>
      <c r="N116"/>
      <c r="O116" s="438" t="s">
        <v>36</v>
      </c>
      <c r="P116" s="426" t="s">
        <v>77</v>
      </c>
      <c r="Q116"/>
      <c r="R116" s="469" t="s">
        <v>336</v>
      </c>
      <c r="S116" s="429" t="s">
        <v>333</v>
      </c>
      <c r="T116"/>
      <c r="V116" s="462"/>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row>
    <row r="117" spans="3:124" x14ac:dyDescent="0.25">
      <c r="C117" s="322">
        <f t="shared" si="1"/>
        <v>0.54513888888888773</v>
      </c>
      <c r="D117" s="435" t="s">
        <v>74</v>
      </c>
      <c r="E117" s="435" t="s">
        <v>74</v>
      </c>
      <c r="F117" s="460" t="s">
        <v>76</v>
      </c>
      <c r="G117"/>
      <c r="I117"/>
      <c r="J117" s="434" t="s">
        <v>74</v>
      </c>
      <c r="K117"/>
      <c r="L117"/>
      <c r="M117" s="480" t="s">
        <v>270</v>
      </c>
      <c r="N117"/>
      <c r="O117" s="438" t="s">
        <v>36</v>
      </c>
      <c r="P117" s="440" t="s">
        <v>38</v>
      </c>
      <c r="Q117"/>
      <c r="R117" s="469" t="s">
        <v>336</v>
      </c>
      <c r="S117" s="429" t="s">
        <v>333</v>
      </c>
      <c r="T117"/>
      <c r="V117" s="462"/>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row>
    <row r="118" spans="3:124" x14ac:dyDescent="0.25">
      <c r="C118" s="322">
        <f t="shared" si="1"/>
        <v>0.54861111111110994</v>
      </c>
      <c r="D118" s="435" t="s">
        <v>74</v>
      </c>
      <c r="E118" s="435" t="s">
        <v>74</v>
      </c>
      <c r="F118" s="460" t="s">
        <v>76</v>
      </c>
      <c r="G118"/>
      <c r="I118"/>
      <c r="J118" s="434" t="s">
        <v>74</v>
      </c>
      <c r="K118"/>
      <c r="L118"/>
      <c r="M118" s="480" t="s">
        <v>270</v>
      </c>
      <c r="N118"/>
      <c r="O118" s="438" t="s">
        <v>36</v>
      </c>
      <c r="P118" s="440" t="s">
        <v>38</v>
      </c>
      <c r="Q118"/>
      <c r="R118" s="469" t="s">
        <v>336</v>
      </c>
      <c r="S118" s="429" t="s">
        <v>333</v>
      </c>
      <c r="T118"/>
      <c r="V118" s="462"/>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row>
    <row r="119" spans="3:124" x14ac:dyDescent="0.25">
      <c r="C119" s="322">
        <f t="shared" si="1"/>
        <v>0.55208333333333215</v>
      </c>
      <c r="D119" s="433" t="s">
        <v>30</v>
      </c>
      <c r="E119" s="433" t="s">
        <v>30</v>
      </c>
      <c r="F119" s="460" t="s">
        <v>76</v>
      </c>
      <c r="G119"/>
      <c r="I119"/>
      <c r="J119" s="434" t="s">
        <v>74</v>
      </c>
      <c r="K119"/>
      <c r="L119"/>
      <c r="M119" s="480" t="s">
        <v>270</v>
      </c>
      <c r="N119"/>
      <c r="O119" s="438" t="s">
        <v>36</v>
      </c>
      <c r="P119" s="440" t="s">
        <v>38</v>
      </c>
      <c r="Q119"/>
      <c r="R119" s="469" t="s">
        <v>336</v>
      </c>
      <c r="S119" s="429" t="s">
        <v>333</v>
      </c>
      <c r="T119"/>
      <c r="V119" s="462"/>
      <c r="W119"/>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row>
    <row r="120" spans="3:124" x14ac:dyDescent="0.25">
      <c r="C120" s="322">
        <f t="shared" si="1"/>
        <v>0.55555555555555436</v>
      </c>
      <c r="D120" s="464" t="s">
        <v>76</v>
      </c>
      <c r="E120" s="464" t="s">
        <v>76</v>
      </c>
      <c r="F120" s="460" t="s">
        <v>76</v>
      </c>
      <c r="G120"/>
      <c r="I120"/>
      <c r="J120" s="434" t="s">
        <v>74</v>
      </c>
      <c r="K120"/>
      <c r="L120"/>
      <c r="M120" s="434" t="s">
        <v>74</v>
      </c>
      <c r="N120"/>
      <c r="O120" s="437" t="s">
        <v>57</v>
      </c>
      <c r="P120" s="440" t="s">
        <v>38</v>
      </c>
      <c r="Q120"/>
      <c r="R120" s="469" t="s">
        <v>336</v>
      </c>
      <c r="S120" s="440" t="s">
        <v>57</v>
      </c>
      <c r="T120"/>
      <c r="V120" s="462"/>
      <c r="W120"/>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row>
    <row r="121" spans="3:124" x14ac:dyDescent="0.25">
      <c r="C121" s="322">
        <f t="shared" si="1"/>
        <v>0.55902777777777657</v>
      </c>
      <c r="D121" s="464" t="s">
        <v>76</v>
      </c>
      <c r="E121" s="464" t="s">
        <v>76</v>
      </c>
      <c r="F121" s="460" t="s">
        <v>76</v>
      </c>
      <c r="G121"/>
      <c r="I121"/>
      <c r="J121" s="468" t="s">
        <v>30</v>
      </c>
      <c r="K121"/>
      <c r="L121"/>
      <c r="M121" s="434" t="s">
        <v>74</v>
      </c>
      <c r="N121"/>
      <c r="O121" s="437" t="s">
        <v>57</v>
      </c>
      <c r="P121" s="425" t="s">
        <v>244</v>
      </c>
      <c r="Q121"/>
      <c r="R121" s="469" t="s">
        <v>336</v>
      </c>
      <c r="S121" s="440" t="s">
        <v>57</v>
      </c>
      <c r="T121"/>
      <c r="V121" s="462"/>
      <c r="W121"/>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row>
    <row r="122" spans="3:124" x14ac:dyDescent="0.25">
      <c r="C122" s="322">
        <f t="shared" si="1"/>
        <v>0.56249999999999878</v>
      </c>
      <c r="D122" s="464" t="s">
        <v>76</v>
      </c>
      <c r="E122" s="464" t="s">
        <v>76</v>
      </c>
      <c r="F122" s="460" t="s">
        <v>76</v>
      </c>
      <c r="G122"/>
      <c r="I122"/>
      <c r="J122" s="431" t="s">
        <v>83</v>
      </c>
      <c r="L122"/>
      <c r="M122" s="434" t="s">
        <v>74</v>
      </c>
      <c r="N122"/>
      <c r="O122" s="437" t="s">
        <v>57</v>
      </c>
      <c r="P122" s="468" t="s">
        <v>30</v>
      </c>
      <c r="Q122"/>
      <c r="R122" s="469" t="s">
        <v>336</v>
      </c>
      <c r="S122" s="440" t="s">
        <v>57</v>
      </c>
      <c r="T122"/>
      <c r="V122" s="462"/>
      <c r="W122"/>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row>
    <row r="123" spans="3:124" x14ac:dyDescent="0.25">
      <c r="C123" s="322">
        <f t="shared" si="1"/>
        <v>0.56597222222222099</v>
      </c>
      <c r="D123" s="464" t="s">
        <v>76</v>
      </c>
      <c r="E123" s="464" t="s">
        <v>76</v>
      </c>
      <c r="F123" s="460" t="s">
        <v>76</v>
      </c>
      <c r="G123"/>
      <c r="I123"/>
      <c r="J123" s="431" t="s">
        <v>83</v>
      </c>
      <c r="L123"/>
      <c r="M123" s="434" t="s">
        <v>74</v>
      </c>
      <c r="N123"/>
      <c r="O123" s="437" t="s">
        <v>57</v>
      </c>
      <c r="P123" s="478" t="s">
        <v>78</v>
      </c>
      <c r="Q123"/>
      <c r="R123" s="469" t="s">
        <v>336</v>
      </c>
      <c r="S123" s="440" t="s">
        <v>57</v>
      </c>
      <c r="T123"/>
      <c r="V123" s="462"/>
      <c r="W123"/>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row>
    <row r="124" spans="3:124" x14ac:dyDescent="0.25">
      <c r="C124" s="322">
        <f t="shared" si="1"/>
        <v>0.5694444444444432</v>
      </c>
      <c r="D124" s="464" t="s">
        <v>76</v>
      </c>
      <c r="E124" s="464" t="s">
        <v>76</v>
      </c>
      <c r="F124" s="460" t="s">
        <v>76</v>
      </c>
      <c r="G124"/>
      <c r="J124" s="431" t="s">
        <v>83</v>
      </c>
      <c r="L124"/>
      <c r="M124" s="434" t="s">
        <v>74</v>
      </c>
      <c r="O124" s="437" t="s">
        <v>57</v>
      </c>
      <c r="P124" s="478" t="s">
        <v>78</v>
      </c>
      <c r="Q124"/>
      <c r="R124" s="469" t="s">
        <v>336</v>
      </c>
      <c r="S124" s="440" t="s">
        <v>57</v>
      </c>
      <c r="T124"/>
      <c r="V124" s="462"/>
      <c r="W124"/>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row>
    <row r="125" spans="3:124" x14ac:dyDescent="0.25">
      <c r="C125" s="322">
        <f t="shared" si="1"/>
        <v>0.57291666666666541</v>
      </c>
      <c r="D125" s="464" t="s">
        <v>76</v>
      </c>
      <c r="E125" s="464" t="s">
        <v>76</v>
      </c>
      <c r="F125" s="460" t="s">
        <v>76</v>
      </c>
      <c r="G125"/>
      <c r="J125" s="431" t="s">
        <v>83</v>
      </c>
      <c r="L125"/>
      <c r="M125" s="434" t="s">
        <v>74</v>
      </c>
      <c r="N125"/>
      <c r="O125" s="437" t="s">
        <v>57</v>
      </c>
      <c r="P125" s="478" t="s">
        <v>78</v>
      </c>
      <c r="Q125"/>
      <c r="R125" s="469" t="s">
        <v>336</v>
      </c>
      <c r="S125" s="440" t="s">
        <v>57</v>
      </c>
      <c r="T125"/>
      <c r="V125" s="462"/>
      <c r="W12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row>
    <row r="126" spans="3:124" x14ac:dyDescent="0.25">
      <c r="C126" s="322">
        <f t="shared" si="1"/>
        <v>0.57638888888888762</v>
      </c>
      <c r="D126" s="464" t="s">
        <v>76</v>
      </c>
      <c r="E126" s="464" t="s">
        <v>76</v>
      </c>
      <c r="F126" s="460" t="s">
        <v>76</v>
      </c>
      <c r="G126"/>
      <c r="J126" s="431" t="s">
        <v>83</v>
      </c>
      <c r="L126"/>
      <c r="M126" s="434" t="s">
        <v>74</v>
      </c>
      <c r="N126"/>
      <c r="O126" s="438" t="s">
        <v>79</v>
      </c>
      <c r="P126" s="478" t="s">
        <v>78</v>
      </c>
      <c r="Q126"/>
      <c r="R126" s="469" t="s">
        <v>336</v>
      </c>
      <c r="S126" s="429" t="s">
        <v>333</v>
      </c>
      <c r="T126"/>
      <c r="V126" s="462"/>
      <c r="W126"/>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row>
    <row r="127" spans="3:124" ht="15.75" thickBot="1" x14ac:dyDescent="0.3">
      <c r="C127" s="322">
        <f t="shared" si="1"/>
        <v>0.57986111111110983</v>
      </c>
      <c r="D127" s="464" t="s">
        <v>76</v>
      </c>
      <c r="E127" s="464" t="s">
        <v>76</v>
      </c>
      <c r="F127" s="468" t="s">
        <v>30</v>
      </c>
      <c r="G127"/>
      <c r="J127" s="431" t="s">
        <v>83</v>
      </c>
      <c r="L127"/>
      <c r="M127" s="434" t="s">
        <v>74</v>
      </c>
      <c r="N127"/>
      <c r="O127" s="438" t="s">
        <v>79</v>
      </c>
      <c r="P127" s="460" t="s">
        <v>76</v>
      </c>
      <c r="Q127"/>
      <c r="R127" s="647" t="s">
        <v>336</v>
      </c>
      <c r="S127" s="429" t="s">
        <v>333</v>
      </c>
      <c r="T127"/>
      <c r="V127" s="462"/>
      <c r="W127"/>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row>
    <row r="128" spans="3:124" x14ac:dyDescent="0.25">
      <c r="C128" s="322">
        <f t="shared" si="1"/>
        <v>0.58333333333333204</v>
      </c>
      <c r="D128" s="464" t="s">
        <v>76</v>
      </c>
      <c r="E128" s="464" t="s">
        <v>76</v>
      </c>
      <c r="F128" s="431" t="s">
        <v>83</v>
      </c>
      <c r="G128"/>
      <c r="J128" s="431" t="s">
        <v>83</v>
      </c>
      <c r="L128"/>
      <c r="M128" s="434" t="s">
        <v>74</v>
      </c>
      <c r="N128"/>
      <c r="O128" s="438" t="s">
        <v>80</v>
      </c>
      <c r="P128" s="460" t="s">
        <v>76</v>
      </c>
      <c r="Q128"/>
      <c r="R128"/>
      <c r="S128" s="429" t="s">
        <v>333</v>
      </c>
      <c r="T128"/>
      <c r="V128" s="462"/>
      <c r="W128"/>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row>
    <row r="129" spans="3:124" x14ac:dyDescent="0.25">
      <c r="C129" s="322">
        <f t="shared" si="1"/>
        <v>0.58680555555555425</v>
      </c>
      <c r="D129" s="464" t="s">
        <v>76</v>
      </c>
      <c r="E129" s="464" t="s">
        <v>76</v>
      </c>
      <c r="F129" s="431" t="s">
        <v>83</v>
      </c>
      <c r="G129"/>
      <c r="J129" s="431" t="s">
        <v>83</v>
      </c>
      <c r="L129"/>
      <c r="M129" s="465" t="s">
        <v>73</v>
      </c>
      <c r="N129"/>
      <c r="O129" s="438" t="s">
        <v>80</v>
      </c>
      <c r="P129" s="460" t="s">
        <v>76</v>
      </c>
      <c r="Q129"/>
      <c r="R129"/>
      <c r="S129" s="429" t="s">
        <v>333</v>
      </c>
      <c r="T129"/>
      <c r="V129" s="462"/>
      <c r="W129"/>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row>
    <row r="130" spans="3:124" x14ac:dyDescent="0.25">
      <c r="C130" s="322">
        <f t="shared" si="1"/>
        <v>0.59027777777777646</v>
      </c>
      <c r="D130" s="464" t="s">
        <v>76</v>
      </c>
      <c r="E130" s="464" t="s">
        <v>76</v>
      </c>
      <c r="F130" s="431" t="s">
        <v>83</v>
      </c>
      <c r="G130"/>
      <c r="J130" s="431" t="s">
        <v>83</v>
      </c>
      <c r="L130"/>
      <c r="M130" s="465" t="s">
        <v>73</v>
      </c>
      <c r="N130"/>
      <c r="O130" s="438" t="s">
        <v>80</v>
      </c>
      <c r="P130" s="460" t="s">
        <v>76</v>
      </c>
      <c r="Q130"/>
      <c r="R130"/>
      <c r="S130" s="429" t="s">
        <v>333</v>
      </c>
      <c r="T130"/>
      <c r="V130" s="462"/>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row>
    <row r="131" spans="3:124" x14ac:dyDescent="0.25">
      <c r="C131" s="322">
        <f t="shared" si="1"/>
        <v>0.59374999999999867</v>
      </c>
      <c r="D131" s="464" t="s">
        <v>76</v>
      </c>
      <c r="E131" s="464" t="s">
        <v>76</v>
      </c>
      <c r="F131" s="431" t="s">
        <v>83</v>
      </c>
      <c r="G131"/>
      <c r="H131"/>
      <c r="J131" s="431" t="s">
        <v>83</v>
      </c>
      <c r="L131"/>
      <c r="M131" s="465" t="s">
        <v>73</v>
      </c>
      <c r="N131"/>
      <c r="O131" s="438" t="s">
        <v>80</v>
      </c>
      <c r="P131" s="460" t="s">
        <v>76</v>
      </c>
      <c r="Q131"/>
      <c r="R131"/>
      <c r="S131" s="429" t="s">
        <v>333</v>
      </c>
      <c r="T131"/>
      <c r="V131" s="462"/>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row>
    <row r="132" spans="3:124" x14ac:dyDescent="0.25">
      <c r="C132" s="322">
        <f t="shared" si="1"/>
        <v>0.59722222222222088</v>
      </c>
      <c r="D132" s="464" t="s">
        <v>76</v>
      </c>
      <c r="E132" s="464" t="s">
        <v>76</v>
      </c>
      <c r="F132" s="431" t="s">
        <v>83</v>
      </c>
      <c r="G132"/>
      <c r="H132"/>
      <c r="J132" s="431" t="s">
        <v>83</v>
      </c>
      <c r="L132"/>
      <c r="M132" s="465" t="s">
        <v>73</v>
      </c>
      <c r="N132"/>
      <c r="O132" s="438" t="s">
        <v>80</v>
      </c>
      <c r="P132" s="460" t="s">
        <v>76</v>
      </c>
      <c r="Q132"/>
      <c r="R132"/>
      <c r="S132" s="429" t="s">
        <v>333</v>
      </c>
      <c r="T132"/>
      <c r="V132" s="462"/>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row>
    <row r="133" spans="3:124" ht="15.75" thickBot="1" x14ac:dyDescent="0.3">
      <c r="C133" s="322">
        <f t="shared" si="1"/>
        <v>0.60069444444444309</v>
      </c>
      <c r="D133" s="467" t="s">
        <v>76</v>
      </c>
      <c r="E133" s="467" t="s">
        <v>76</v>
      </c>
      <c r="F133" s="431" t="s">
        <v>83</v>
      </c>
      <c r="G133"/>
      <c r="J133" s="635" t="s">
        <v>1253</v>
      </c>
      <c r="K133"/>
      <c r="L133"/>
      <c r="M133" s="465" t="s">
        <v>73</v>
      </c>
      <c r="N133"/>
      <c r="O133" s="438" t="s">
        <v>80</v>
      </c>
      <c r="P133" s="460" t="s">
        <v>76</v>
      </c>
      <c r="Q133"/>
      <c r="R133"/>
      <c r="S133" s="429" t="s">
        <v>333</v>
      </c>
      <c r="T133"/>
      <c r="V133" s="462"/>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row>
    <row r="134" spans="3:124" x14ac:dyDescent="0.25">
      <c r="C134" s="322">
        <f t="shared" si="1"/>
        <v>0.6041666666666653</v>
      </c>
      <c r="F134" s="431" t="s">
        <v>83</v>
      </c>
      <c r="G134"/>
      <c r="J134"/>
      <c r="K134"/>
      <c r="L134"/>
      <c r="M134" s="465" t="s">
        <v>73</v>
      </c>
      <c r="N134"/>
      <c r="O134" s="438" t="s">
        <v>80</v>
      </c>
      <c r="P134" s="460" t="s">
        <v>76</v>
      </c>
      <c r="Q134"/>
      <c r="R134"/>
      <c r="S134" s="429" t="s">
        <v>333</v>
      </c>
      <c r="T134"/>
      <c r="V134" s="462"/>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row>
    <row r="135" spans="3:124" x14ac:dyDescent="0.25">
      <c r="C135" s="322">
        <f t="shared" si="1"/>
        <v>0.60763888888888751</v>
      </c>
      <c r="E135"/>
      <c r="F135" s="480" t="s">
        <v>1253</v>
      </c>
      <c r="G135"/>
      <c r="J135"/>
      <c r="K135"/>
      <c r="L135"/>
      <c r="M135" s="465" t="s">
        <v>73</v>
      </c>
      <c r="N135"/>
      <c r="O135" s="438" t="s">
        <v>80</v>
      </c>
      <c r="P135" s="460" t="s">
        <v>76</v>
      </c>
      <c r="Q135"/>
      <c r="R135"/>
      <c r="S135" s="429" t="s">
        <v>333</v>
      </c>
      <c r="T135"/>
      <c r="V135" s="462"/>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row>
    <row r="136" spans="3:124" x14ac:dyDescent="0.25">
      <c r="C136" s="322">
        <f t="shared" si="1"/>
        <v>0.61111111111110972</v>
      </c>
      <c r="E136"/>
      <c r="F136" s="480" t="s">
        <v>1253</v>
      </c>
      <c r="G136"/>
      <c r="J136"/>
      <c r="K136"/>
      <c r="L136"/>
      <c r="M136" s="465" t="s">
        <v>73</v>
      </c>
      <c r="N136"/>
      <c r="O136" s="438" t="s">
        <v>80</v>
      </c>
      <c r="P136" s="460" t="s">
        <v>76</v>
      </c>
      <c r="Q136"/>
      <c r="R136"/>
      <c r="S136" s="429" t="s">
        <v>333</v>
      </c>
      <c r="T136"/>
      <c r="V136" s="462"/>
      <c r="W136"/>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row>
    <row r="137" spans="3:124" x14ac:dyDescent="0.25">
      <c r="C137" s="322">
        <f t="shared" si="1"/>
        <v>0.61458333333333193</v>
      </c>
      <c r="E137"/>
      <c r="F137" s="440" t="s">
        <v>57</v>
      </c>
      <c r="G137"/>
      <c r="J137"/>
      <c r="K137"/>
      <c r="L137"/>
      <c r="M137" s="465" t="s">
        <v>73</v>
      </c>
      <c r="N137"/>
      <c r="O137" s="438" t="s">
        <v>80</v>
      </c>
      <c r="P137" s="460" t="s">
        <v>76</v>
      </c>
      <c r="Q137"/>
      <c r="R137"/>
      <c r="S137" s="429" t="s">
        <v>333</v>
      </c>
      <c r="T137"/>
      <c r="V137" s="462"/>
      <c r="W137"/>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row>
    <row r="138" spans="3:124" x14ac:dyDescent="0.25">
      <c r="C138" s="322">
        <f t="shared" si="1"/>
        <v>0.61805555555555414</v>
      </c>
      <c r="E138"/>
      <c r="F138" s="440" t="s">
        <v>57</v>
      </c>
      <c r="G138"/>
      <c r="H138"/>
      <c r="J138"/>
      <c r="K138"/>
      <c r="L138"/>
      <c r="M138" s="465" t="s">
        <v>73</v>
      </c>
      <c r="O138" s="438" t="s">
        <v>80</v>
      </c>
      <c r="P138" s="426" t="s">
        <v>21</v>
      </c>
      <c r="Q138"/>
      <c r="R138"/>
      <c r="S138" s="429" t="s">
        <v>333</v>
      </c>
      <c r="T138"/>
      <c r="V138" s="462"/>
      <c r="W138"/>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row>
    <row r="139" spans="3:124" x14ac:dyDescent="0.25">
      <c r="C139" s="322">
        <f t="shared" si="1"/>
        <v>0.62152777777777635</v>
      </c>
      <c r="E139"/>
      <c r="F139" s="440" t="s">
        <v>57</v>
      </c>
      <c r="G139"/>
      <c r="H139"/>
      <c r="J139"/>
      <c r="K139"/>
      <c r="L139"/>
      <c r="M139" s="458" t="s">
        <v>62</v>
      </c>
      <c r="N139"/>
      <c r="O139" s="438" t="s">
        <v>80</v>
      </c>
      <c r="P139" s="429" t="s">
        <v>35</v>
      </c>
      <c r="Q139"/>
      <c r="R139"/>
      <c r="S139" s="429" t="s">
        <v>333</v>
      </c>
      <c r="T139"/>
      <c r="V139" s="462"/>
      <c r="W139"/>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row>
    <row r="140" spans="3:124" x14ac:dyDescent="0.25">
      <c r="C140" s="322">
        <f t="shared" si="1"/>
        <v>0.62499999999999856</v>
      </c>
      <c r="E140"/>
      <c r="F140" s="440" t="s">
        <v>57</v>
      </c>
      <c r="G140"/>
      <c r="H140"/>
      <c r="J140"/>
      <c r="K140"/>
      <c r="L140"/>
      <c r="M140" s="634" t="s">
        <v>50</v>
      </c>
      <c r="N140"/>
      <c r="O140" s="438" t="s">
        <v>80</v>
      </c>
      <c r="P140" s="425" t="s">
        <v>19</v>
      </c>
      <c r="Q140"/>
      <c r="R140"/>
      <c r="S140" s="429" t="s">
        <v>333</v>
      </c>
      <c r="T140"/>
      <c r="V140" s="462"/>
      <c r="W140"/>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row>
    <row r="141" spans="3:124" x14ac:dyDescent="0.25">
      <c r="C141" s="322">
        <f t="shared" si="1"/>
        <v>0.62847222222222077</v>
      </c>
      <c r="D141"/>
      <c r="E141"/>
      <c r="F141" s="440" t="s">
        <v>57</v>
      </c>
      <c r="G141"/>
      <c r="H141"/>
      <c r="J141"/>
      <c r="K141"/>
      <c r="L141"/>
      <c r="M141" s="458" t="s">
        <v>47</v>
      </c>
      <c r="N141"/>
      <c r="O141" s="438" t="s">
        <v>80</v>
      </c>
      <c r="P141" s="425" t="s">
        <v>20</v>
      </c>
      <c r="Q141"/>
      <c r="R141"/>
      <c r="S141" s="429" t="s">
        <v>333</v>
      </c>
      <c r="T141"/>
      <c r="V141" s="462"/>
      <c r="W141"/>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row>
    <row r="142" spans="3:124" x14ac:dyDescent="0.25">
      <c r="C142" s="322">
        <f t="shared" si="1"/>
        <v>0.63194444444444298</v>
      </c>
      <c r="D142"/>
      <c r="E142"/>
      <c r="F142" s="440" t="s">
        <v>57</v>
      </c>
      <c r="G142"/>
      <c r="H142"/>
      <c r="J142"/>
      <c r="K142"/>
      <c r="L142"/>
      <c r="M142" s="440" t="s">
        <v>38</v>
      </c>
      <c r="N142"/>
      <c r="O142" s="438" t="s">
        <v>80</v>
      </c>
      <c r="P142" s="637" t="s">
        <v>60</v>
      </c>
      <c r="Q142"/>
      <c r="R142"/>
      <c r="S142" s="429" t="s">
        <v>333</v>
      </c>
      <c r="T142"/>
      <c r="V142" s="462"/>
      <c r="W142"/>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row>
    <row r="143" spans="3:124" x14ac:dyDescent="0.25">
      <c r="C143" s="322">
        <f t="shared" si="1"/>
        <v>0.63541666666666519</v>
      </c>
      <c r="E143"/>
      <c r="F143" s="426" t="s">
        <v>87</v>
      </c>
      <c r="G143"/>
      <c r="H143"/>
      <c r="J143"/>
      <c r="K143"/>
      <c r="L143"/>
      <c r="M143" s="440" t="s">
        <v>38</v>
      </c>
      <c r="N143"/>
      <c r="O143" s="438" t="s">
        <v>80</v>
      </c>
      <c r="P143" s="637" t="s">
        <v>60</v>
      </c>
      <c r="Q143"/>
      <c r="R143"/>
      <c r="S143" s="429" t="s">
        <v>333</v>
      </c>
      <c r="T143"/>
      <c r="V143" s="462"/>
      <c r="W143"/>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row>
    <row r="144" spans="3:124" x14ac:dyDescent="0.25">
      <c r="C144" s="322">
        <f t="shared" si="1"/>
        <v>0.6388888888888874</v>
      </c>
      <c r="E144"/>
      <c r="F144" s="426" t="s">
        <v>87</v>
      </c>
      <c r="G144"/>
      <c r="H144"/>
      <c r="J144"/>
      <c r="K144"/>
      <c r="L144"/>
      <c r="M144" s="480" t="s">
        <v>258</v>
      </c>
      <c r="N144"/>
      <c r="O144" s="475" t="s">
        <v>62</v>
      </c>
      <c r="P144" s="637" t="s">
        <v>60</v>
      </c>
      <c r="R144"/>
      <c r="S144" s="429" t="s">
        <v>333</v>
      </c>
      <c r="T144"/>
      <c r="V144" s="462"/>
      <c r="W144"/>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row>
    <row r="145" spans="3:124" ht="15.75" thickBot="1" x14ac:dyDescent="0.3">
      <c r="C145" s="322">
        <f t="shared" si="1"/>
        <v>0.64236111111110961</v>
      </c>
      <c r="E145"/>
      <c r="F145" s="430" t="s">
        <v>26</v>
      </c>
      <c r="H145"/>
      <c r="J145"/>
      <c r="K145"/>
      <c r="M145" s="480" t="s">
        <v>258</v>
      </c>
      <c r="N145"/>
      <c r="O145" s="650" t="s">
        <v>62</v>
      </c>
      <c r="P145" s="426" t="s">
        <v>1249</v>
      </c>
      <c r="R145"/>
      <c r="S145" s="429" t="s">
        <v>333</v>
      </c>
      <c r="T145"/>
      <c r="V145" s="462"/>
      <c r="W14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row>
    <row r="146" spans="3:124" x14ac:dyDescent="0.25">
      <c r="C146" s="322">
        <f t="shared" si="1"/>
        <v>0.64583333333333182</v>
      </c>
      <c r="D146" s="444"/>
      <c r="E146"/>
      <c r="F146" s="445" t="s">
        <v>26</v>
      </c>
      <c r="G146" s="427" t="s">
        <v>87</v>
      </c>
      <c r="H146" s="428" t="s">
        <v>87</v>
      </c>
      <c r="K146"/>
      <c r="L146" s="427" t="s">
        <v>87</v>
      </c>
      <c r="M146" s="480" t="s">
        <v>258</v>
      </c>
      <c r="N146"/>
      <c r="O146"/>
      <c r="P146" s="426" t="s">
        <v>1249</v>
      </c>
      <c r="R146"/>
      <c r="S146" s="429" t="s">
        <v>333</v>
      </c>
      <c r="T146"/>
      <c r="V146" s="462"/>
      <c r="W146"/>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row>
    <row r="147" spans="3:124" x14ac:dyDescent="0.25">
      <c r="C147" s="322">
        <f t="shared" si="1"/>
        <v>0.64930555555555403</v>
      </c>
      <c r="E147"/>
      <c r="F147" s="445" t="s">
        <v>26</v>
      </c>
      <c r="G147" s="439" t="s">
        <v>85</v>
      </c>
      <c r="H147" s="461" t="s">
        <v>85</v>
      </c>
      <c r="J147"/>
      <c r="K147"/>
      <c r="L147" s="439" t="s">
        <v>1448</v>
      </c>
      <c r="M147" s="458" t="s">
        <v>86</v>
      </c>
      <c r="N147"/>
      <c r="O147"/>
      <c r="P147" s="468" t="s">
        <v>30</v>
      </c>
      <c r="R147"/>
      <c r="S147" s="429" t="s">
        <v>333</v>
      </c>
      <c r="T147"/>
      <c r="V147" s="462"/>
      <c r="W147"/>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row>
    <row r="148" spans="3:124" x14ac:dyDescent="0.25">
      <c r="C148" s="322">
        <f t="shared" si="1"/>
        <v>0.65277777777777624</v>
      </c>
      <c r="E148"/>
      <c r="F148" s="445" t="s">
        <v>26</v>
      </c>
      <c r="G148" s="439" t="s">
        <v>85</v>
      </c>
      <c r="H148" s="461" t="s">
        <v>85</v>
      </c>
      <c r="J148"/>
      <c r="K148"/>
      <c r="L148" s="439" t="s">
        <v>1448</v>
      </c>
      <c r="M148" s="458" t="s">
        <v>86</v>
      </c>
      <c r="N148"/>
      <c r="O148"/>
      <c r="P148" s="434" t="s">
        <v>90</v>
      </c>
      <c r="R148"/>
      <c r="S148" s="429" t="s">
        <v>333</v>
      </c>
      <c r="T148"/>
      <c r="V148" s="462"/>
      <c r="W148"/>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row>
    <row r="149" spans="3:124" x14ac:dyDescent="0.25">
      <c r="C149" s="322">
        <f t="shared" ref="C149:C212" si="2">C148+$B$3</f>
        <v>0.65624999999999845</v>
      </c>
      <c r="E149"/>
      <c r="F149" s="445" t="s">
        <v>26</v>
      </c>
      <c r="G149" s="439" t="s">
        <v>85</v>
      </c>
      <c r="H149" s="461" t="s">
        <v>85</v>
      </c>
      <c r="J149"/>
      <c r="K149"/>
      <c r="L149" s="439" t="s">
        <v>1448</v>
      </c>
      <c r="M149" s="458" t="s">
        <v>86</v>
      </c>
      <c r="N149"/>
      <c r="O149"/>
      <c r="P149" s="434" t="s">
        <v>90</v>
      </c>
      <c r="R149"/>
      <c r="S149" s="429" t="s">
        <v>333</v>
      </c>
      <c r="T149"/>
      <c r="V149" s="462"/>
      <c r="W149"/>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row>
    <row r="150" spans="3:124" x14ac:dyDescent="0.25">
      <c r="C150" s="322">
        <f t="shared" si="2"/>
        <v>0.65972222222222066</v>
      </c>
      <c r="E150"/>
      <c r="F150" s="445" t="s">
        <v>26</v>
      </c>
      <c r="G150" s="439" t="s">
        <v>85</v>
      </c>
      <c r="H150" s="461" t="s">
        <v>85</v>
      </c>
      <c r="J150"/>
      <c r="K150"/>
      <c r="L150" s="439" t="s">
        <v>1448</v>
      </c>
      <c r="M150" s="458" t="s">
        <v>86</v>
      </c>
      <c r="N150"/>
      <c r="O150"/>
      <c r="P150" s="434" t="s">
        <v>90</v>
      </c>
      <c r="Q150"/>
      <c r="R150"/>
      <c r="S150" s="429" t="s">
        <v>333</v>
      </c>
      <c r="T150"/>
      <c r="V150" s="462"/>
      <c r="W150"/>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row>
    <row r="151" spans="3:124" ht="15.75" thickBot="1" x14ac:dyDescent="0.3">
      <c r="C151" s="322">
        <f t="shared" si="2"/>
        <v>0.66319444444444287</v>
      </c>
      <c r="E151"/>
      <c r="F151" s="445" t="s">
        <v>26</v>
      </c>
      <c r="G151" s="439" t="s">
        <v>85</v>
      </c>
      <c r="H151" s="461" t="s">
        <v>85</v>
      </c>
      <c r="J151"/>
      <c r="K151"/>
      <c r="L151" s="439" t="s">
        <v>1448</v>
      </c>
      <c r="M151" s="458" t="s">
        <v>86</v>
      </c>
      <c r="N151"/>
      <c r="O151"/>
      <c r="P151" s="434" t="s">
        <v>90</v>
      </c>
      <c r="Q151"/>
      <c r="R151"/>
      <c r="S151" s="638" t="s">
        <v>333</v>
      </c>
      <c r="T151"/>
      <c r="V151" s="462"/>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row>
    <row r="152" spans="3:124" x14ac:dyDescent="0.25">
      <c r="C152" s="322">
        <f t="shared" si="2"/>
        <v>0.66666666666666508</v>
      </c>
      <c r="E152"/>
      <c r="F152" s="445" t="s">
        <v>26</v>
      </c>
      <c r="G152" s="439" t="s">
        <v>85</v>
      </c>
      <c r="H152" s="461" t="s">
        <v>85</v>
      </c>
      <c r="J152"/>
      <c r="K152"/>
      <c r="L152" s="439" t="s">
        <v>1448</v>
      </c>
      <c r="M152" s="479" t="s">
        <v>29</v>
      </c>
      <c r="N152"/>
      <c r="O152"/>
      <c r="P152" s="462"/>
      <c r="R152"/>
      <c r="T152"/>
      <c r="V152" s="462"/>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row>
    <row r="153" spans="3:124" x14ac:dyDescent="0.25">
      <c r="C153" s="322">
        <f t="shared" si="2"/>
        <v>0.67013888888888729</v>
      </c>
      <c r="E153"/>
      <c r="F153" s="445" t="s">
        <v>26</v>
      </c>
      <c r="G153" s="439" t="s">
        <v>85</v>
      </c>
      <c r="H153" s="461" t="s">
        <v>85</v>
      </c>
      <c r="J153"/>
      <c r="K153"/>
      <c r="L153" s="475" t="s">
        <v>31</v>
      </c>
      <c r="M153" s="479" t="s">
        <v>29</v>
      </c>
      <c r="N153"/>
      <c r="O153"/>
      <c r="P153" s="440" t="s">
        <v>57</v>
      </c>
      <c r="R153"/>
      <c r="T153"/>
      <c r="V153" s="462"/>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row>
    <row r="154" spans="3:124" x14ac:dyDescent="0.25">
      <c r="C154" s="322">
        <f t="shared" si="2"/>
        <v>0.6736111111111095</v>
      </c>
      <c r="E154"/>
      <c r="F154" s="445" t="s">
        <v>26</v>
      </c>
      <c r="G154" s="439" t="s">
        <v>85</v>
      </c>
      <c r="H154" s="461" t="s">
        <v>85</v>
      </c>
      <c r="J154"/>
      <c r="K154"/>
      <c r="L154" s="438" t="s">
        <v>66</v>
      </c>
      <c r="M154" s="479" t="s">
        <v>29</v>
      </c>
      <c r="N154"/>
      <c r="O154"/>
      <c r="P154" s="440" t="s">
        <v>57</v>
      </c>
      <c r="R154"/>
      <c r="T154"/>
      <c r="V154" s="462"/>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row>
    <row r="155" spans="3:124" x14ac:dyDescent="0.25">
      <c r="C155" s="322">
        <f t="shared" si="2"/>
        <v>0.67708333333333171</v>
      </c>
      <c r="E155"/>
      <c r="F155" s="441" t="s">
        <v>64</v>
      </c>
      <c r="G155" s="439" t="s">
        <v>85</v>
      </c>
      <c r="H155" s="461" t="s">
        <v>85</v>
      </c>
      <c r="J155"/>
      <c r="K155"/>
      <c r="L155" s="438" t="s">
        <v>66</v>
      </c>
      <c r="M155" s="479" t="s">
        <v>29</v>
      </c>
      <c r="N155"/>
      <c r="P155" s="440" t="s">
        <v>57</v>
      </c>
      <c r="R155"/>
      <c r="T155"/>
      <c r="V155" s="462"/>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row>
    <row r="156" spans="3:124" x14ac:dyDescent="0.25">
      <c r="C156" s="322">
        <f t="shared" si="2"/>
        <v>0.68055555555555391</v>
      </c>
      <c r="E156"/>
      <c r="F156" s="438" t="s">
        <v>79</v>
      </c>
      <c r="G156" s="439" t="s">
        <v>85</v>
      </c>
      <c r="H156" s="461" t="s">
        <v>85</v>
      </c>
      <c r="J156"/>
      <c r="K156"/>
      <c r="L156" s="438" t="s">
        <v>66</v>
      </c>
      <c r="M156" s="479" t="s">
        <v>29</v>
      </c>
      <c r="N156"/>
      <c r="P156" s="440" t="s">
        <v>57</v>
      </c>
      <c r="R156"/>
      <c r="T156"/>
      <c r="V156" s="462"/>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row>
    <row r="157" spans="3:124" ht="15.75" thickBot="1" x14ac:dyDescent="0.3">
      <c r="C157" s="322">
        <f t="shared" si="2"/>
        <v>0.68402777777777612</v>
      </c>
      <c r="D157" s="444"/>
      <c r="E157"/>
      <c r="F157" s="652" t="s">
        <v>79</v>
      </c>
      <c r="G157" s="475" t="s">
        <v>31</v>
      </c>
      <c r="H157" s="458" t="s">
        <v>248</v>
      </c>
      <c r="J157"/>
      <c r="K157"/>
      <c r="L157" s="438" t="s">
        <v>66</v>
      </c>
      <c r="M157" s="481" t="s">
        <v>29</v>
      </c>
      <c r="N157"/>
      <c r="P157" s="440" t="s">
        <v>57</v>
      </c>
      <c r="R157"/>
      <c r="V157" s="482"/>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row>
    <row r="158" spans="3:124" x14ac:dyDescent="0.25">
      <c r="C158" s="322">
        <f t="shared" si="2"/>
        <v>0.68749999999999833</v>
      </c>
      <c r="D158" s="444"/>
      <c r="E158"/>
      <c r="F158" s="651" t="s">
        <v>79</v>
      </c>
      <c r="G158" s="441" t="s">
        <v>64</v>
      </c>
      <c r="H158" s="442" t="s">
        <v>64</v>
      </c>
      <c r="J158"/>
      <c r="K158"/>
      <c r="L158" s="442" t="s">
        <v>64</v>
      </c>
      <c r="N158"/>
      <c r="O158"/>
      <c r="P158" s="440" t="s">
        <v>57</v>
      </c>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row>
    <row r="159" spans="3:124" x14ac:dyDescent="0.25">
      <c r="C159" s="322">
        <f t="shared" si="2"/>
        <v>0.69097222222222054</v>
      </c>
      <c r="F159"/>
      <c r="G159" s="438" t="s">
        <v>66</v>
      </c>
      <c r="H159" s="487" t="s">
        <v>34</v>
      </c>
      <c r="K159"/>
      <c r="L159" s="468" t="s">
        <v>30</v>
      </c>
      <c r="M159"/>
      <c r="N159"/>
      <c r="O159"/>
      <c r="P159" s="639" t="s">
        <v>63</v>
      </c>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row>
    <row r="160" spans="3:124" x14ac:dyDescent="0.25">
      <c r="C160" s="322">
        <f t="shared" si="2"/>
        <v>0.69444444444444275</v>
      </c>
      <c r="F160"/>
      <c r="G160" s="438" t="s">
        <v>66</v>
      </c>
      <c r="H160" s="487" t="s">
        <v>34</v>
      </c>
      <c r="L160" s="431" t="s">
        <v>381</v>
      </c>
      <c r="M160"/>
      <c r="N160"/>
      <c r="O160"/>
      <c r="P160" s="639" t="s">
        <v>63</v>
      </c>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row>
    <row r="161" spans="3:124" x14ac:dyDescent="0.25">
      <c r="C161" s="322">
        <f t="shared" si="2"/>
        <v>0.69791666666666496</v>
      </c>
      <c r="F161"/>
      <c r="G161" s="463"/>
      <c r="H161" s="462"/>
      <c r="L161" s="462"/>
      <c r="M161"/>
      <c r="O161"/>
      <c r="P161" s="442" t="s">
        <v>64</v>
      </c>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row>
    <row r="162" spans="3:124" x14ac:dyDescent="0.25">
      <c r="C162" s="322">
        <f t="shared" si="2"/>
        <v>0.70138888888888717</v>
      </c>
      <c r="F162"/>
      <c r="G162" s="438" t="s">
        <v>66</v>
      </c>
      <c r="H162" s="468" t="s">
        <v>30</v>
      </c>
      <c r="L162" s="468" t="s">
        <v>30</v>
      </c>
      <c r="M162"/>
      <c r="O162"/>
      <c r="P162" s="425" t="s">
        <v>19</v>
      </c>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row>
    <row r="163" spans="3:124" x14ac:dyDescent="0.25">
      <c r="C163" s="322">
        <f t="shared" si="2"/>
        <v>0.70486111111110938</v>
      </c>
      <c r="E163"/>
      <c r="F163"/>
      <c r="G163" s="438" t="s">
        <v>66</v>
      </c>
      <c r="H163" s="431" t="s">
        <v>92</v>
      </c>
      <c r="L163" s="431" t="s">
        <v>92</v>
      </c>
      <c r="M163"/>
      <c r="O163"/>
      <c r="P163" s="425" t="s">
        <v>19</v>
      </c>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row>
    <row r="164" spans="3:124" x14ac:dyDescent="0.25">
      <c r="C164" s="322">
        <f t="shared" si="2"/>
        <v>0.70833333333333159</v>
      </c>
      <c r="E164"/>
      <c r="G164" s="433" t="s">
        <v>30</v>
      </c>
      <c r="H164" s="431" t="s">
        <v>92</v>
      </c>
      <c r="I164"/>
      <c r="L164" s="431" t="s">
        <v>92</v>
      </c>
      <c r="M164"/>
      <c r="N164"/>
      <c r="O164"/>
      <c r="P164" s="425" t="s">
        <v>19</v>
      </c>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row>
    <row r="165" spans="3:124" x14ac:dyDescent="0.25">
      <c r="C165" s="322">
        <f t="shared" si="2"/>
        <v>0.7118055555555538</v>
      </c>
      <c r="E165"/>
      <c r="G165" s="432" t="s">
        <v>92</v>
      </c>
      <c r="H165" s="431" t="s">
        <v>92</v>
      </c>
      <c r="L165" s="431" t="s">
        <v>92</v>
      </c>
      <c r="M165"/>
      <c r="N165"/>
      <c r="P165" s="484" t="s">
        <v>33</v>
      </c>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row>
    <row r="166" spans="3:124" x14ac:dyDescent="0.25">
      <c r="C166" s="322">
        <f t="shared" si="2"/>
        <v>0.71527777777777601</v>
      </c>
      <c r="E166"/>
      <c r="F166"/>
      <c r="G166" s="432" t="s">
        <v>92</v>
      </c>
      <c r="H166" s="431" t="s">
        <v>92</v>
      </c>
      <c r="L166" s="468" t="s">
        <v>30</v>
      </c>
      <c r="M166"/>
      <c r="N166"/>
      <c r="P166" s="425" t="s">
        <v>46</v>
      </c>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row>
    <row r="167" spans="3:124" x14ac:dyDescent="0.25">
      <c r="C167" s="322">
        <f t="shared" si="2"/>
        <v>0.71874999999999822</v>
      </c>
      <c r="E167"/>
      <c r="F167"/>
      <c r="G167" s="432" t="s">
        <v>92</v>
      </c>
      <c r="H167" s="468" t="s">
        <v>30</v>
      </c>
      <c r="L167" s="431" t="s">
        <v>92</v>
      </c>
      <c r="M167"/>
      <c r="N167"/>
      <c r="O167"/>
      <c r="P167" s="425" t="s">
        <v>44</v>
      </c>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row>
    <row r="168" spans="3:124" x14ac:dyDescent="0.25">
      <c r="C168" s="322">
        <f t="shared" si="2"/>
        <v>0.72222222222222043</v>
      </c>
      <c r="E168"/>
      <c r="F168"/>
      <c r="G168" s="433" t="s">
        <v>30</v>
      </c>
      <c r="H168" s="431" t="s">
        <v>92</v>
      </c>
      <c r="L168" s="431" t="s">
        <v>92</v>
      </c>
      <c r="M168"/>
      <c r="N168"/>
      <c r="O168"/>
      <c r="P168" s="425" t="s">
        <v>19</v>
      </c>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row>
    <row r="169" spans="3:124" x14ac:dyDescent="0.25">
      <c r="C169" s="322">
        <f t="shared" si="2"/>
        <v>0.72569444444444264</v>
      </c>
      <c r="E169"/>
      <c r="F169"/>
      <c r="G169" s="432" t="s">
        <v>92</v>
      </c>
      <c r="H169" s="431" t="s">
        <v>92</v>
      </c>
      <c r="L169" s="431" t="s">
        <v>92</v>
      </c>
      <c r="M169"/>
      <c r="N169"/>
      <c r="O169"/>
      <c r="P169" s="425" t="s">
        <v>19</v>
      </c>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row>
    <row r="170" spans="3:124" x14ac:dyDescent="0.25">
      <c r="C170" s="322">
        <f t="shared" si="2"/>
        <v>0.72916666666666485</v>
      </c>
      <c r="E170"/>
      <c r="G170" s="432" t="s">
        <v>92</v>
      </c>
      <c r="H170" s="431" t="s">
        <v>92</v>
      </c>
      <c r="L170" s="468" t="s">
        <v>30</v>
      </c>
      <c r="M170"/>
      <c r="N170"/>
      <c r="O170"/>
      <c r="P170" s="425" t="s">
        <v>19</v>
      </c>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row>
    <row r="171" spans="3:124" x14ac:dyDescent="0.25">
      <c r="C171" s="322">
        <f t="shared" si="2"/>
        <v>0.73263888888888706</v>
      </c>
      <c r="E171"/>
      <c r="F171"/>
      <c r="G171" s="432" t="s">
        <v>92</v>
      </c>
      <c r="H171" s="431" t="s">
        <v>92</v>
      </c>
      <c r="L171" s="434" t="s">
        <v>96</v>
      </c>
      <c r="M171"/>
      <c r="N171"/>
      <c r="O171"/>
      <c r="P171" s="426" t="s">
        <v>99</v>
      </c>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row>
    <row r="172" spans="3:124" x14ac:dyDescent="0.25">
      <c r="C172" s="322">
        <f t="shared" si="2"/>
        <v>0.73611111111110927</v>
      </c>
      <c r="E172"/>
      <c r="F172"/>
      <c r="G172" s="433" t="s">
        <v>30</v>
      </c>
      <c r="H172" s="468" t="s">
        <v>30</v>
      </c>
      <c r="I172"/>
      <c r="L172" s="434" t="s">
        <v>96</v>
      </c>
      <c r="M172"/>
      <c r="N172"/>
      <c r="O172"/>
      <c r="P172" s="426" t="s">
        <v>99</v>
      </c>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row>
    <row r="173" spans="3:124" x14ac:dyDescent="0.25">
      <c r="C173" s="322">
        <f t="shared" si="2"/>
        <v>0.73958333333333148</v>
      </c>
      <c r="F173"/>
      <c r="G173" s="435" t="s">
        <v>96</v>
      </c>
      <c r="H173" s="434" t="s">
        <v>96</v>
      </c>
      <c r="I173"/>
      <c r="L173" s="434" t="s">
        <v>96</v>
      </c>
      <c r="M173"/>
      <c r="N173"/>
      <c r="O173"/>
      <c r="P173" s="426" t="s">
        <v>99</v>
      </c>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row>
    <row r="174" spans="3:124" x14ac:dyDescent="0.25">
      <c r="C174" s="322">
        <f t="shared" si="2"/>
        <v>0.74305555555555369</v>
      </c>
      <c r="F174"/>
      <c r="G174" s="435" t="s">
        <v>96</v>
      </c>
      <c r="H174" s="434" t="s">
        <v>96</v>
      </c>
      <c r="I174"/>
      <c r="L174" s="434" t="s">
        <v>96</v>
      </c>
      <c r="M174"/>
      <c r="N174"/>
      <c r="O174"/>
      <c r="P174" s="426" t="s">
        <v>99</v>
      </c>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row>
    <row r="175" spans="3:124" x14ac:dyDescent="0.25">
      <c r="C175" s="322">
        <f t="shared" si="2"/>
        <v>0.7465277777777759</v>
      </c>
      <c r="E175"/>
      <c r="F175"/>
      <c r="G175" s="435" t="s">
        <v>96</v>
      </c>
      <c r="H175" s="434" t="s">
        <v>96</v>
      </c>
      <c r="I175"/>
      <c r="J175"/>
      <c r="K175"/>
      <c r="L175" s="434" t="s">
        <v>96</v>
      </c>
      <c r="M175"/>
      <c r="N175"/>
      <c r="O175"/>
      <c r="P175" s="426" t="s">
        <v>99</v>
      </c>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row>
    <row r="176" spans="3:124" x14ac:dyDescent="0.25">
      <c r="C176" s="322">
        <f t="shared" si="2"/>
        <v>0.74999999999999811</v>
      </c>
      <c r="E176"/>
      <c r="F176"/>
      <c r="G176" s="435" t="s">
        <v>96</v>
      </c>
      <c r="H176" s="434" t="s">
        <v>96</v>
      </c>
      <c r="I176"/>
      <c r="K176"/>
      <c r="L176" s="434" t="s">
        <v>96</v>
      </c>
      <c r="M176"/>
      <c r="N176"/>
      <c r="O176"/>
      <c r="P176" s="426" t="s">
        <v>99</v>
      </c>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row>
    <row r="177" spans="3:124" x14ac:dyDescent="0.25">
      <c r="C177" s="322">
        <f t="shared" si="2"/>
        <v>0.75347222222222032</v>
      </c>
      <c r="D177"/>
      <c r="E177"/>
      <c r="F177"/>
      <c r="G177" s="435" t="s">
        <v>96</v>
      </c>
      <c r="H177" s="434" t="s">
        <v>96</v>
      </c>
      <c r="I177"/>
      <c r="K177"/>
      <c r="L177" s="434" t="s">
        <v>96</v>
      </c>
      <c r="M177"/>
      <c r="N177"/>
      <c r="O177"/>
      <c r="P177" s="426" t="s">
        <v>97</v>
      </c>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row>
    <row r="178" spans="3:124" x14ac:dyDescent="0.25">
      <c r="C178" s="322">
        <f t="shared" si="2"/>
        <v>0.75694444444444253</v>
      </c>
      <c r="D178"/>
      <c r="F178"/>
      <c r="G178" s="435" t="s">
        <v>96</v>
      </c>
      <c r="H178" s="434" t="s">
        <v>96</v>
      </c>
      <c r="K178"/>
      <c r="L178" s="434" t="s">
        <v>96</v>
      </c>
      <c r="M178"/>
      <c r="N178"/>
      <c r="O178"/>
      <c r="P178" s="426" t="s">
        <v>97</v>
      </c>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row>
    <row r="179" spans="3:124" x14ac:dyDescent="0.25">
      <c r="C179" s="322">
        <f t="shared" si="2"/>
        <v>0.76041666666666474</v>
      </c>
      <c r="F179"/>
      <c r="G179" s="435" t="s">
        <v>96</v>
      </c>
      <c r="H179" s="434" t="s">
        <v>96</v>
      </c>
      <c r="K179"/>
      <c r="L179" s="465" t="s">
        <v>94</v>
      </c>
      <c r="M179"/>
      <c r="N179"/>
      <c r="O179"/>
      <c r="P179" s="426" t="s">
        <v>97</v>
      </c>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S179" s="5"/>
    </row>
    <row r="180" spans="3:124" x14ac:dyDescent="0.25">
      <c r="C180" s="322">
        <f t="shared" si="2"/>
        <v>0.76388888888888695</v>
      </c>
      <c r="F180"/>
      <c r="G180" s="435" t="s">
        <v>96</v>
      </c>
      <c r="H180" s="468" t="s">
        <v>30</v>
      </c>
      <c r="K180"/>
      <c r="L180" s="465" t="s">
        <v>94</v>
      </c>
      <c r="M180"/>
      <c r="N180"/>
      <c r="O180"/>
      <c r="P180" s="426" t="s">
        <v>97</v>
      </c>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S180" s="5"/>
    </row>
    <row r="181" spans="3:124" x14ac:dyDescent="0.25">
      <c r="C181" s="322">
        <f t="shared" si="2"/>
        <v>0.76736111111110916</v>
      </c>
      <c r="F181"/>
      <c r="G181" s="436" t="s">
        <v>94</v>
      </c>
      <c r="H181" s="431" t="s">
        <v>100</v>
      </c>
      <c r="K181"/>
      <c r="L181" s="465" t="s">
        <v>94</v>
      </c>
      <c r="M181"/>
      <c r="N181"/>
      <c r="O181"/>
      <c r="P181" s="426" t="s">
        <v>97</v>
      </c>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S181" s="5"/>
    </row>
    <row r="182" spans="3:124" x14ac:dyDescent="0.25">
      <c r="C182" s="322">
        <f t="shared" si="2"/>
        <v>0.77083333333333137</v>
      </c>
      <c r="G182" s="436" t="s">
        <v>94</v>
      </c>
      <c r="H182" s="431" t="s">
        <v>100</v>
      </c>
      <c r="K182"/>
      <c r="L182" s="465" t="s">
        <v>94</v>
      </c>
      <c r="M182"/>
      <c r="N182"/>
      <c r="O182"/>
      <c r="P182" s="426" t="s">
        <v>97</v>
      </c>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S182" s="5"/>
    </row>
    <row r="183" spans="3:124" x14ac:dyDescent="0.25">
      <c r="C183" s="322">
        <f t="shared" si="2"/>
        <v>0.77430555555555358</v>
      </c>
      <c r="D183" s="444"/>
      <c r="G183" s="436" t="s">
        <v>94</v>
      </c>
      <c r="H183" s="431" t="s">
        <v>100</v>
      </c>
      <c r="K183"/>
      <c r="L183" s="465" t="s">
        <v>94</v>
      </c>
      <c r="M183"/>
      <c r="N183"/>
      <c r="O183"/>
      <c r="P183" s="426" t="s">
        <v>97</v>
      </c>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S183" s="5"/>
    </row>
    <row r="184" spans="3:124" x14ac:dyDescent="0.25">
      <c r="C184" s="322">
        <f t="shared" si="2"/>
        <v>0.77777777777777579</v>
      </c>
      <c r="D184" s="444"/>
      <c r="G184" s="436" t="s">
        <v>94</v>
      </c>
      <c r="H184" s="431" t="s">
        <v>100</v>
      </c>
      <c r="K184"/>
      <c r="L184" s="465" t="s">
        <v>94</v>
      </c>
      <c r="M184"/>
      <c r="O184"/>
      <c r="P184" s="426" t="s">
        <v>97</v>
      </c>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row>
    <row r="185" spans="3:124" x14ac:dyDescent="0.25">
      <c r="C185" s="322">
        <f t="shared" si="2"/>
        <v>0.781249999999998</v>
      </c>
      <c r="D185" s="444"/>
      <c r="G185" s="436" t="s">
        <v>94</v>
      </c>
      <c r="H185" s="431" t="s">
        <v>100</v>
      </c>
      <c r="K185"/>
      <c r="L185" s="465" t="s">
        <v>94</v>
      </c>
      <c r="M185"/>
      <c r="O185"/>
      <c r="P185" s="487" t="s">
        <v>81</v>
      </c>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row>
    <row r="186" spans="3:124" x14ac:dyDescent="0.25">
      <c r="C186" s="322">
        <f t="shared" si="2"/>
        <v>0.78472222222222021</v>
      </c>
      <c r="D186" s="444"/>
      <c r="G186" s="433" t="s">
        <v>30</v>
      </c>
      <c r="H186" s="431" t="s">
        <v>100</v>
      </c>
      <c r="J186"/>
      <c r="K186"/>
      <c r="L186" s="465" t="s">
        <v>94</v>
      </c>
      <c r="M186"/>
      <c r="O186"/>
      <c r="P186" s="487" t="s">
        <v>81</v>
      </c>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row>
    <row r="187" spans="3:124" x14ac:dyDescent="0.25">
      <c r="C187" s="322">
        <f t="shared" si="2"/>
        <v>0.78819444444444242</v>
      </c>
      <c r="D187" s="444"/>
      <c r="G187" s="432" t="s">
        <v>100</v>
      </c>
      <c r="H187" s="431" t="s">
        <v>100</v>
      </c>
      <c r="J187"/>
      <c r="K187"/>
      <c r="L187" s="465" t="s">
        <v>94</v>
      </c>
      <c r="M187"/>
      <c r="O187"/>
      <c r="P187" s="487" t="s">
        <v>81</v>
      </c>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row>
    <row r="188" spans="3:124" x14ac:dyDescent="0.25">
      <c r="C188" s="322">
        <f t="shared" si="2"/>
        <v>0.79166666666666463</v>
      </c>
      <c r="D188" s="444"/>
      <c r="G188" s="432" t="s">
        <v>100</v>
      </c>
      <c r="H188" s="431" t="s">
        <v>100</v>
      </c>
      <c r="J188"/>
      <c r="K188"/>
      <c r="L188" s="458" t="s">
        <v>50</v>
      </c>
      <c r="M188"/>
      <c r="O188"/>
      <c r="P188" s="487" t="s">
        <v>81</v>
      </c>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row>
    <row r="189" spans="3:124" x14ac:dyDescent="0.25">
      <c r="C189" s="322">
        <f t="shared" si="2"/>
        <v>0.79513888888888684</v>
      </c>
      <c r="D189" s="444"/>
      <c r="G189" s="432" t="s">
        <v>100</v>
      </c>
      <c r="H189" s="431" t="s">
        <v>100</v>
      </c>
      <c r="J189"/>
      <c r="K189"/>
      <c r="L189" s="634" t="s">
        <v>50</v>
      </c>
      <c r="M189"/>
      <c r="O189"/>
      <c r="P189" s="487" t="s">
        <v>81</v>
      </c>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row>
    <row r="190" spans="3:124" x14ac:dyDescent="0.25">
      <c r="C190" s="322">
        <f t="shared" si="2"/>
        <v>0.79861111111110905</v>
      </c>
      <c r="D190" s="444"/>
      <c r="G190" s="432" t="s">
        <v>100</v>
      </c>
      <c r="H190" s="431" t="s">
        <v>100</v>
      </c>
      <c r="J190"/>
      <c r="K190"/>
      <c r="L190" s="458" t="s">
        <v>47</v>
      </c>
      <c r="M190"/>
      <c r="O190"/>
      <c r="P190" s="426" t="s">
        <v>21</v>
      </c>
      <c r="Q190"/>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row>
    <row r="191" spans="3:124" x14ac:dyDescent="0.25">
      <c r="C191" s="322">
        <f t="shared" si="2"/>
        <v>0.80208333333333126</v>
      </c>
      <c r="D191" s="444"/>
      <c r="G191" s="432" t="s">
        <v>100</v>
      </c>
      <c r="H191" s="431" t="s">
        <v>100</v>
      </c>
      <c r="I191"/>
      <c r="J191"/>
      <c r="K191"/>
      <c r="L191" s="458" t="s">
        <v>47</v>
      </c>
      <c r="M191"/>
      <c r="O191"/>
      <c r="P191" s="489" t="s">
        <v>22</v>
      </c>
      <c r="Q191"/>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row>
    <row r="192" spans="3:124" x14ac:dyDescent="0.25">
      <c r="C192" s="322">
        <f t="shared" si="2"/>
        <v>0.80555555555555347</v>
      </c>
      <c r="D192" s="444"/>
      <c r="G192" s="432" t="s">
        <v>100</v>
      </c>
      <c r="H192" s="431" t="s">
        <v>100</v>
      </c>
      <c r="K192"/>
      <c r="L192" s="458" t="s">
        <v>268</v>
      </c>
      <c r="M192"/>
      <c r="O192"/>
      <c r="P192" s="483" t="s">
        <v>101</v>
      </c>
      <c r="Q192"/>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row>
    <row r="193" spans="3:117" ht="15.75" thickBot="1" x14ac:dyDescent="0.3">
      <c r="C193" s="322">
        <f t="shared" si="2"/>
        <v>0.80902777777777568</v>
      </c>
      <c r="D193" s="444"/>
      <c r="G193" s="640" t="s">
        <v>1253</v>
      </c>
      <c r="H193" s="635" t="s">
        <v>1253</v>
      </c>
      <c r="J193"/>
      <c r="K193"/>
      <c r="L193" s="641" t="s">
        <v>268</v>
      </c>
      <c r="M193"/>
      <c r="O193"/>
      <c r="P193" s="485" t="s">
        <v>101</v>
      </c>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row>
    <row r="194" spans="3:117" x14ac:dyDescent="0.25">
      <c r="C194" s="322">
        <f t="shared" si="2"/>
        <v>0.81249999999999789</v>
      </c>
      <c r="D194" s="444"/>
      <c r="G194"/>
      <c r="H194"/>
      <c r="J194"/>
      <c r="L194"/>
      <c r="M194"/>
      <c r="P194"/>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row>
    <row r="195" spans="3:117" x14ac:dyDescent="0.25">
      <c r="C195" s="322">
        <f t="shared" si="2"/>
        <v>0.8159722222222201</v>
      </c>
      <c r="D195" s="444"/>
      <c r="H195"/>
      <c r="J195"/>
      <c r="L195"/>
      <c r="M195"/>
      <c r="P19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row>
    <row r="196" spans="3:117" x14ac:dyDescent="0.25">
      <c r="C196" s="322">
        <f t="shared" si="2"/>
        <v>0.81944444444444231</v>
      </c>
      <c r="D196" s="444"/>
      <c r="G196"/>
      <c r="H196"/>
      <c r="J196"/>
      <c r="L196"/>
      <c r="M196"/>
      <c r="P196"/>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row>
    <row r="197" spans="3:117" x14ac:dyDescent="0.25">
      <c r="C197" s="322">
        <f t="shared" si="2"/>
        <v>0.82291666666666452</v>
      </c>
      <c r="D197" s="444"/>
      <c r="G197"/>
      <c r="H197"/>
      <c r="J197"/>
      <c r="L197"/>
      <c r="M197"/>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row>
    <row r="198" spans="3:117" x14ac:dyDescent="0.25">
      <c r="C198" s="322">
        <f t="shared" si="2"/>
        <v>0.82638888888888673</v>
      </c>
      <c r="D198" s="444"/>
      <c r="G198"/>
      <c r="H198"/>
      <c r="I198"/>
      <c r="J198"/>
      <c r="L198"/>
      <c r="M198"/>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row>
    <row r="199" spans="3:117" x14ac:dyDescent="0.25">
      <c r="C199" s="322">
        <f t="shared" si="2"/>
        <v>0.82986111111110894</v>
      </c>
      <c r="D199" s="444"/>
      <c r="G199"/>
      <c r="H199"/>
      <c r="J199"/>
      <c r="L199"/>
      <c r="M199"/>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row>
    <row r="200" spans="3:117" x14ac:dyDescent="0.25">
      <c r="C200" s="322">
        <f t="shared" si="2"/>
        <v>0.83333333333333115</v>
      </c>
      <c r="M200"/>
      <c r="O200"/>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row>
    <row r="201" spans="3:117" x14ac:dyDescent="0.25">
      <c r="C201" s="322">
        <f t="shared" si="2"/>
        <v>0.83680555555555336</v>
      </c>
      <c r="M201"/>
      <c r="O201"/>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row>
    <row r="202" spans="3:117" x14ac:dyDescent="0.25">
      <c r="C202" s="322">
        <f t="shared" si="2"/>
        <v>0.84027777777777557</v>
      </c>
      <c r="M202"/>
      <c r="O202"/>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row>
    <row r="203" spans="3:117" x14ac:dyDescent="0.25">
      <c r="C203" s="322">
        <f t="shared" si="2"/>
        <v>0.84374999999999778</v>
      </c>
      <c r="M203"/>
      <c r="O203"/>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row>
    <row r="204" spans="3:117" x14ac:dyDescent="0.25">
      <c r="C204" s="322">
        <f t="shared" si="2"/>
        <v>0.84722222222221999</v>
      </c>
      <c r="M204"/>
      <c r="O204"/>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row>
    <row r="205" spans="3:117" x14ac:dyDescent="0.25">
      <c r="C205" s="322">
        <f t="shared" si="2"/>
        <v>0.8506944444444422</v>
      </c>
      <c r="M205"/>
      <c r="O20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row>
    <row r="206" spans="3:117" x14ac:dyDescent="0.25">
      <c r="C206" s="322">
        <f t="shared" si="2"/>
        <v>0.85416666666666441</v>
      </c>
      <c r="M206"/>
      <c r="O206"/>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row>
    <row r="207" spans="3:117" x14ac:dyDescent="0.25">
      <c r="C207" s="322">
        <f t="shared" si="2"/>
        <v>0.85763888888888662</v>
      </c>
      <c r="M207"/>
      <c r="O207"/>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row>
    <row r="208" spans="3:117" x14ac:dyDescent="0.25">
      <c r="C208" s="322">
        <f t="shared" si="2"/>
        <v>0.86111111111110883</v>
      </c>
      <c r="M208"/>
      <c r="O208"/>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row>
    <row r="209" spans="3:117" x14ac:dyDescent="0.25">
      <c r="C209" s="322">
        <f t="shared" si="2"/>
        <v>0.86458333333333104</v>
      </c>
      <c r="O209"/>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row>
    <row r="210" spans="3:117" x14ac:dyDescent="0.25">
      <c r="C210" s="322">
        <f t="shared" si="2"/>
        <v>0.86805555555555325</v>
      </c>
      <c r="O210"/>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row>
    <row r="211" spans="3:117" x14ac:dyDescent="0.25">
      <c r="C211" s="322">
        <f t="shared" si="2"/>
        <v>0.87152777777777546</v>
      </c>
      <c r="O211"/>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row>
    <row r="212" spans="3:117" x14ac:dyDescent="0.25">
      <c r="C212" s="322">
        <f t="shared" si="2"/>
        <v>0.87499999999999767</v>
      </c>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row>
    <row r="213" spans="3:117" x14ac:dyDescent="0.25">
      <c r="C213" s="322">
        <f t="shared" ref="C213:C276" si="3">C212+$B$3</f>
        <v>0.87847222222221988</v>
      </c>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row>
    <row r="214" spans="3:117" x14ac:dyDescent="0.25">
      <c r="C214" s="322">
        <f t="shared" si="3"/>
        <v>0.88194444444444209</v>
      </c>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row>
    <row r="215" spans="3:117" x14ac:dyDescent="0.25">
      <c r="C215" s="322">
        <f t="shared" si="3"/>
        <v>0.8854166666666643</v>
      </c>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row>
    <row r="216" spans="3:117" x14ac:dyDescent="0.25">
      <c r="C216" s="322">
        <f t="shared" si="3"/>
        <v>0.88888888888888651</v>
      </c>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row>
    <row r="217" spans="3:117" x14ac:dyDescent="0.25">
      <c r="C217" s="322">
        <f t="shared" si="3"/>
        <v>0.89236111111110872</v>
      </c>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row>
    <row r="218" spans="3:117" x14ac:dyDescent="0.25">
      <c r="C218" s="322">
        <f t="shared" si="3"/>
        <v>0.89583333333333093</v>
      </c>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row>
    <row r="219" spans="3:117" x14ac:dyDescent="0.25">
      <c r="C219" s="322">
        <f t="shared" si="3"/>
        <v>0.89930555555555314</v>
      </c>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row>
    <row r="220" spans="3:117" x14ac:dyDescent="0.25">
      <c r="C220" s="322">
        <f t="shared" si="3"/>
        <v>0.90277777777777535</v>
      </c>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row>
    <row r="221" spans="3:117" x14ac:dyDescent="0.25">
      <c r="C221" s="322">
        <f t="shared" si="3"/>
        <v>0.90624999999999756</v>
      </c>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row>
    <row r="222" spans="3:117" x14ac:dyDescent="0.25">
      <c r="C222" s="322">
        <f t="shared" si="3"/>
        <v>0.90972222222221977</v>
      </c>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row>
    <row r="223" spans="3:117" x14ac:dyDescent="0.25">
      <c r="C223" s="322">
        <f t="shared" si="3"/>
        <v>0.91319444444444198</v>
      </c>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row>
    <row r="224" spans="3:117" x14ac:dyDescent="0.25">
      <c r="C224" s="322">
        <f t="shared" si="3"/>
        <v>0.91666666666666419</v>
      </c>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row>
    <row r="225" spans="3:117" x14ac:dyDescent="0.25">
      <c r="C225" s="322">
        <f t="shared" si="3"/>
        <v>0.9201388888888864</v>
      </c>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row>
    <row r="226" spans="3:117" x14ac:dyDescent="0.25">
      <c r="C226" s="322">
        <f t="shared" si="3"/>
        <v>0.92361111111110861</v>
      </c>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row>
    <row r="227" spans="3:117" x14ac:dyDescent="0.25">
      <c r="C227" s="322">
        <f t="shared" si="3"/>
        <v>0.92708333333333082</v>
      </c>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row>
    <row r="228" spans="3:117" x14ac:dyDescent="0.25">
      <c r="C228" s="322">
        <f t="shared" si="3"/>
        <v>0.93055555555555303</v>
      </c>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row>
    <row r="229" spans="3:117" x14ac:dyDescent="0.25">
      <c r="C229" s="322">
        <f t="shared" si="3"/>
        <v>0.93402777777777524</v>
      </c>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row>
    <row r="230" spans="3:117" x14ac:dyDescent="0.25">
      <c r="C230" s="322">
        <f t="shared" si="3"/>
        <v>0.93749999999999745</v>
      </c>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row>
    <row r="231" spans="3:117" x14ac:dyDescent="0.25">
      <c r="C231" s="322">
        <f t="shared" si="3"/>
        <v>0.94097222222221966</v>
      </c>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row>
    <row r="232" spans="3:117" x14ac:dyDescent="0.25">
      <c r="C232" s="322">
        <f t="shared" si="3"/>
        <v>0.94444444444444187</v>
      </c>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row>
    <row r="233" spans="3:117" x14ac:dyDescent="0.25">
      <c r="C233" s="322">
        <f t="shared" si="3"/>
        <v>0.94791666666666408</v>
      </c>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row>
    <row r="234" spans="3:117" x14ac:dyDescent="0.25">
      <c r="C234" s="322">
        <f t="shared" si="3"/>
        <v>0.95138888888888629</v>
      </c>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row>
    <row r="235" spans="3:117" x14ac:dyDescent="0.25">
      <c r="C235" s="322">
        <f t="shared" si="3"/>
        <v>0.9548611111111085</v>
      </c>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row>
    <row r="236" spans="3:117" x14ac:dyDescent="0.25">
      <c r="C236" s="322">
        <f t="shared" si="3"/>
        <v>0.95833333333333071</v>
      </c>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row>
    <row r="237" spans="3:117" x14ac:dyDescent="0.25">
      <c r="C237" s="322">
        <f t="shared" si="3"/>
        <v>0.96180555555555292</v>
      </c>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row>
    <row r="238" spans="3:117" x14ac:dyDescent="0.25">
      <c r="C238" s="322">
        <f t="shared" si="3"/>
        <v>0.96527777777777513</v>
      </c>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row>
    <row r="239" spans="3:117" x14ac:dyDescent="0.25">
      <c r="C239" s="322">
        <f t="shared" si="3"/>
        <v>0.96874999999999734</v>
      </c>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row>
    <row r="240" spans="3:117" x14ac:dyDescent="0.25">
      <c r="C240" s="322">
        <f t="shared" si="3"/>
        <v>0.97222222222221955</v>
      </c>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row>
    <row r="241" spans="3:117" x14ac:dyDescent="0.25">
      <c r="C241" s="322">
        <f t="shared" si="3"/>
        <v>0.97569444444444176</v>
      </c>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row>
    <row r="242" spans="3:117" x14ac:dyDescent="0.25">
      <c r="C242" s="322">
        <f t="shared" si="3"/>
        <v>0.97916666666666397</v>
      </c>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row>
    <row r="243" spans="3:117" x14ac:dyDescent="0.25">
      <c r="C243" s="322">
        <f t="shared" si="3"/>
        <v>0.98263888888888618</v>
      </c>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row>
    <row r="244" spans="3:117" x14ac:dyDescent="0.25">
      <c r="C244" s="322">
        <f t="shared" si="3"/>
        <v>0.98611111111110838</v>
      </c>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row>
    <row r="245" spans="3:117" x14ac:dyDescent="0.25">
      <c r="C245" s="322">
        <f t="shared" si="3"/>
        <v>0.98958333333333059</v>
      </c>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row>
    <row r="246" spans="3:117" x14ac:dyDescent="0.25">
      <c r="C246" s="322">
        <f t="shared" si="3"/>
        <v>0.9930555555555528</v>
      </c>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row>
    <row r="247" spans="3:117" x14ac:dyDescent="0.25">
      <c r="C247" s="322">
        <f t="shared" si="3"/>
        <v>0.99652777777777501</v>
      </c>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row>
    <row r="248" spans="3:117" x14ac:dyDescent="0.25">
      <c r="C248" s="322">
        <f t="shared" si="3"/>
        <v>0.99999999999999722</v>
      </c>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row>
    <row r="249" spans="3:117" x14ac:dyDescent="0.25">
      <c r="C249" s="322">
        <f t="shared" si="3"/>
        <v>1.0034722222222194</v>
      </c>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row>
    <row r="250" spans="3:117" x14ac:dyDescent="0.25">
      <c r="C250" s="322">
        <f t="shared" si="3"/>
        <v>1.0069444444444418</v>
      </c>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row>
    <row r="251" spans="3:117" x14ac:dyDescent="0.25">
      <c r="C251" s="322">
        <f t="shared" si="3"/>
        <v>1.0104166666666641</v>
      </c>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row>
    <row r="252" spans="3:117" x14ac:dyDescent="0.25">
      <c r="C252" s="322">
        <f t="shared" si="3"/>
        <v>1.0138888888888864</v>
      </c>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row>
    <row r="253" spans="3:117" x14ac:dyDescent="0.25">
      <c r="C253" s="322">
        <f t="shared" si="3"/>
        <v>1.0173611111111087</v>
      </c>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row>
    <row r="254" spans="3:117" x14ac:dyDescent="0.25">
      <c r="C254" s="322">
        <f t="shared" si="3"/>
        <v>1.020833333333331</v>
      </c>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row>
    <row r="255" spans="3:117" x14ac:dyDescent="0.25">
      <c r="C255" s="321">
        <f t="shared" si="3"/>
        <v>1.0243055555555534</v>
      </c>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row>
    <row r="256" spans="3:117" x14ac:dyDescent="0.25">
      <c r="C256" s="321">
        <f t="shared" si="3"/>
        <v>1.0277777777777757</v>
      </c>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row>
    <row r="257" spans="3:117" x14ac:dyDescent="0.25">
      <c r="C257" s="321">
        <f t="shared" si="3"/>
        <v>1.031249999999998</v>
      </c>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row>
    <row r="258" spans="3:117" x14ac:dyDescent="0.25">
      <c r="C258" s="321">
        <f t="shared" si="3"/>
        <v>1.0347222222222203</v>
      </c>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row>
    <row r="259" spans="3:117" x14ac:dyDescent="0.25">
      <c r="C259" s="321">
        <f t="shared" si="3"/>
        <v>1.0381944444444426</v>
      </c>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row>
    <row r="260" spans="3:117" x14ac:dyDescent="0.25">
      <c r="C260" s="321">
        <f t="shared" si="3"/>
        <v>1.041666666666665</v>
      </c>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row>
    <row r="261" spans="3:117" x14ac:dyDescent="0.25">
      <c r="C261" s="321">
        <f t="shared" si="3"/>
        <v>1.0451388888888873</v>
      </c>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row>
    <row r="262" spans="3:117" x14ac:dyDescent="0.25">
      <c r="C262" s="321">
        <f t="shared" si="3"/>
        <v>1.0486111111111096</v>
      </c>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row>
    <row r="263" spans="3:117" x14ac:dyDescent="0.25">
      <c r="C263" s="321">
        <f t="shared" si="3"/>
        <v>1.0520833333333319</v>
      </c>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row>
    <row r="264" spans="3:117" x14ac:dyDescent="0.25">
      <c r="C264" s="321">
        <f t="shared" si="3"/>
        <v>1.0555555555555542</v>
      </c>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row>
    <row r="265" spans="3:117" x14ac:dyDescent="0.25">
      <c r="C265" s="321">
        <f t="shared" si="3"/>
        <v>1.0590277777777766</v>
      </c>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row>
    <row r="266" spans="3:117" x14ac:dyDescent="0.25">
      <c r="C266" s="321">
        <f t="shared" si="3"/>
        <v>1.0624999999999989</v>
      </c>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row>
    <row r="267" spans="3:117" x14ac:dyDescent="0.25">
      <c r="C267" s="321">
        <f t="shared" si="3"/>
        <v>1.0659722222222212</v>
      </c>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row>
    <row r="268" spans="3:117" x14ac:dyDescent="0.25">
      <c r="C268" s="321">
        <f t="shared" si="3"/>
        <v>1.0694444444444435</v>
      </c>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row>
    <row r="269" spans="3:117" x14ac:dyDescent="0.25">
      <c r="C269" s="321">
        <f t="shared" si="3"/>
        <v>1.0729166666666659</v>
      </c>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row>
    <row r="270" spans="3:117" x14ac:dyDescent="0.25">
      <c r="C270" s="321">
        <f t="shared" si="3"/>
        <v>1.0763888888888882</v>
      </c>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row>
    <row r="271" spans="3:117" x14ac:dyDescent="0.25">
      <c r="C271" s="321">
        <f t="shared" si="3"/>
        <v>1.0798611111111105</v>
      </c>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row>
    <row r="272" spans="3:117" x14ac:dyDescent="0.25">
      <c r="C272" s="321">
        <f t="shared" si="3"/>
        <v>1.0833333333333328</v>
      </c>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row>
    <row r="273" spans="3:117" x14ac:dyDescent="0.25">
      <c r="C273" s="321">
        <f t="shared" si="3"/>
        <v>1.0868055555555551</v>
      </c>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row>
    <row r="274" spans="3:117" x14ac:dyDescent="0.25">
      <c r="C274" s="321">
        <f t="shared" si="3"/>
        <v>1.0902777777777775</v>
      </c>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row>
    <row r="275" spans="3:117" x14ac:dyDescent="0.25">
      <c r="C275" s="321">
        <f t="shared" si="3"/>
        <v>1.0937499999999998</v>
      </c>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row>
    <row r="276" spans="3:117" x14ac:dyDescent="0.25">
      <c r="C276" s="321">
        <f t="shared" si="3"/>
        <v>1.0972222222222221</v>
      </c>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row>
    <row r="277" spans="3:117" x14ac:dyDescent="0.25">
      <c r="C277" s="321">
        <f t="shared" ref="C277:C307" si="4">C276+$B$3</f>
        <v>1.1006944444444444</v>
      </c>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row>
    <row r="278" spans="3:117" x14ac:dyDescent="0.25">
      <c r="C278" s="321">
        <f t="shared" si="4"/>
        <v>1.1041666666666667</v>
      </c>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row>
    <row r="279" spans="3:117" x14ac:dyDescent="0.25">
      <c r="C279" s="321">
        <f t="shared" si="4"/>
        <v>1.1076388888888891</v>
      </c>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row>
    <row r="280" spans="3:117" x14ac:dyDescent="0.25">
      <c r="C280" s="321">
        <f t="shared" si="4"/>
        <v>1.1111111111111114</v>
      </c>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row>
    <row r="281" spans="3:117" x14ac:dyDescent="0.25">
      <c r="C281" s="321">
        <f t="shared" si="4"/>
        <v>1.1145833333333337</v>
      </c>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row>
    <row r="282" spans="3:117" x14ac:dyDescent="0.25">
      <c r="C282" s="321">
        <f t="shared" si="4"/>
        <v>1.118055555555556</v>
      </c>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row>
    <row r="283" spans="3:117" x14ac:dyDescent="0.25">
      <c r="C283" s="321">
        <f t="shared" si="4"/>
        <v>1.1215277777777783</v>
      </c>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row>
    <row r="284" spans="3:117" x14ac:dyDescent="0.25">
      <c r="C284" s="321">
        <f t="shared" si="4"/>
        <v>1.1250000000000007</v>
      </c>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row>
    <row r="285" spans="3:117" x14ac:dyDescent="0.25">
      <c r="C285" s="321">
        <f t="shared" si="4"/>
        <v>1.128472222222223</v>
      </c>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row>
    <row r="286" spans="3:117" x14ac:dyDescent="0.25">
      <c r="C286" s="321">
        <f t="shared" si="4"/>
        <v>1.1319444444444453</v>
      </c>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row>
    <row r="287" spans="3:117" x14ac:dyDescent="0.25">
      <c r="C287" s="321">
        <f t="shared" si="4"/>
        <v>1.1354166666666676</v>
      </c>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row>
    <row r="288" spans="3:117" x14ac:dyDescent="0.25">
      <c r="C288" s="321">
        <f t="shared" si="4"/>
        <v>1.1388888888888899</v>
      </c>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row>
    <row r="289" spans="3:117" x14ac:dyDescent="0.25">
      <c r="C289" s="321">
        <f t="shared" si="4"/>
        <v>1.1423611111111123</v>
      </c>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row>
    <row r="290" spans="3:117" x14ac:dyDescent="0.25">
      <c r="C290" s="321">
        <f t="shared" si="4"/>
        <v>1.1458333333333346</v>
      </c>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row>
    <row r="291" spans="3:117" x14ac:dyDescent="0.25">
      <c r="C291" s="321">
        <f t="shared" si="4"/>
        <v>1.1493055555555569</v>
      </c>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row>
    <row r="292" spans="3:117" x14ac:dyDescent="0.25">
      <c r="C292" s="321">
        <f t="shared" si="4"/>
        <v>1.1527777777777792</v>
      </c>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row>
    <row r="293" spans="3:117" x14ac:dyDescent="0.25">
      <c r="C293" s="321">
        <f t="shared" si="4"/>
        <v>1.1562500000000016</v>
      </c>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row>
    <row r="294" spans="3:117" x14ac:dyDescent="0.25">
      <c r="C294" s="321">
        <f t="shared" si="4"/>
        <v>1.1597222222222239</v>
      </c>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row>
    <row r="295" spans="3:117" x14ac:dyDescent="0.25">
      <c r="C295" s="321">
        <f t="shared" si="4"/>
        <v>1.1631944444444462</v>
      </c>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row>
    <row r="296" spans="3:117" x14ac:dyDescent="0.25">
      <c r="C296" s="321">
        <f t="shared" si="4"/>
        <v>1.1666666666666685</v>
      </c>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row>
    <row r="297" spans="3:117" x14ac:dyDescent="0.25">
      <c r="C297" s="321">
        <f t="shared" si="4"/>
        <v>1.1701388888888908</v>
      </c>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row>
    <row r="298" spans="3:117" x14ac:dyDescent="0.25">
      <c r="C298" s="321">
        <f t="shared" si="4"/>
        <v>1.1736111111111132</v>
      </c>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row>
    <row r="299" spans="3:117" x14ac:dyDescent="0.25">
      <c r="C299" s="321">
        <f t="shared" si="4"/>
        <v>1.1770833333333355</v>
      </c>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row>
    <row r="300" spans="3:117" x14ac:dyDescent="0.25">
      <c r="C300" s="321">
        <f t="shared" si="4"/>
        <v>1.1805555555555578</v>
      </c>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row>
    <row r="301" spans="3:117" x14ac:dyDescent="0.25">
      <c r="C301" s="321">
        <f t="shared" si="4"/>
        <v>1.1840277777777801</v>
      </c>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row>
    <row r="302" spans="3:117" x14ac:dyDescent="0.25">
      <c r="C302" s="321">
        <f t="shared" si="4"/>
        <v>1.1875000000000024</v>
      </c>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row>
    <row r="303" spans="3:117" x14ac:dyDescent="0.25">
      <c r="C303" s="321">
        <f t="shared" si="4"/>
        <v>1.1909722222222248</v>
      </c>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row>
    <row r="304" spans="3:117" x14ac:dyDescent="0.25">
      <c r="C304" s="321">
        <f t="shared" si="4"/>
        <v>1.1944444444444471</v>
      </c>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row>
    <row r="305" spans="3:117" x14ac:dyDescent="0.25">
      <c r="C305" s="321">
        <f t="shared" si="4"/>
        <v>1.1979166666666694</v>
      </c>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row>
    <row r="306" spans="3:117" x14ac:dyDescent="0.25">
      <c r="C306" s="321">
        <f t="shared" si="4"/>
        <v>1.2013888888888917</v>
      </c>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row>
    <row r="307" spans="3:117" x14ac:dyDescent="0.25">
      <c r="C307" s="321">
        <f t="shared" si="4"/>
        <v>1.204861111111114</v>
      </c>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row>
    <row r="308" spans="3:117" x14ac:dyDescent="0.25">
      <c r="AA308" s="5"/>
      <c r="AB308" s="5"/>
      <c r="AC308" s="5"/>
      <c r="AD308" s="5"/>
      <c r="AE308" s="5"/>
      <c r="AF308" s="5"/>
      <c r="AG308" s="5"/>
      <c r="AH308" s="5"/>
      <c r="AI308" s="5"/>
      <c r="AJ308" s="5"/>
      <c r="AK308" s="5"/>
      <c r="AL308" s="5"/>
      <c r="AM308" s="5"/>
    </row>
    <row r="309" spans="3:117" x14ac:dyDescent="0.25">
      <c r="AA309" s="5"/>
      <c r="AB309" s="5"/>
      <c r="AC309" s="5"/>
      <c r="AD309" s="5"/>
      <c r="AE309" s="5"/>
      <c r="AF309" s="5"/>
      <c r="AG309" s="5"/>
      <c r="AH309" s="5"/>
      <c r="AI309" s="5"/>
      <c r="AJ309" s="5"/>
      <c r="AK309" s="5"/>
      <c r="AL309" s="5"/>
      <c r="AM309" s="5"/>
    </row>
  </sheetData>
  <sheetProtection password="F08F" sheet="1" objects="1" scenarios="1"/>
  <pageMargins left="0.25" right="0.25" top="0.75" bottom="0.75" header="0.3" footer="0.3"/>
  <pageSetup paperSize="9" scale="63" fitToHeight="4" orientation="landscape" horizontalDpi="4294967293" verticalDpi="1200"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tabColor theme="7"/>
    <pageSetUpPr fitToPage="1"/>
  </sheetPr>
  <dimension ref="A1:CQ500"/>
  <sheetViews>
    <sheetView topLeftCell="C1" zoomScale="71" zoomScaleNormal="71" workbookViewId="0">
      <pane xSplit="4" ySplit="8" topLeftCell="G21" activePane="bottomRight" state="frozen"/>
      <selection activeCell="C4" sqref="C4"/>
      <selection pane="topRight" activeCell="G4" sqref="G4"/>
      <selection pane="bottomLeft" activeCell="C9" sqref="C9"/>
      <selection pane="bottomRight" activeCell="J40" sqref="J40"/>
    </sheetView>
  </sheetViews>
  <sheetFormatPr defaultColWidth="0" defaultRowHeight="15" customHeight="1" zeroHeight="1" x14ac:dyDescent="0.25"/>
  <cols>
    <col min="1" max="1" width="3.140625" style="150" hidden="1" customWidth="1"/>
    <col min="2" max="2" width="3.7109375" style="150" hidden="1" customWidth="1"/>
    <col min="3" max="3" width="9.7109375" style="151" customWidth="1"/>
    <col min="4" max="4" width="23.28515625" style="151" customWidth="1"/>
    <col min="5" max="5" width="17" style="151" customWidth="1"/>
    <col min="6" max="6" width="8.28515625" style="151" customWidth="1"/>
    <col min="7" max="7" width="9.85546875" style="171" customWidth="1"/>
    <col min="8" max="9" width="9.85546875" style="172" customWidth="1"/>
    <col min="10" max="34" width="9.85546875" style="171" customWidth="1"/>
    <col min="35" max="35" width="12" style="171" customWidth="1"/>
    <col min="36" max="36" width="11.42578125" style="171" customWidth="1"/>
    <col min="37" max="39" width="5.28515625" bestFit="1" customWidth="1"/>
    <col min="40" max="40" width="5.5703125" customWidth="1"/>
    <col min="41" max="64" width="5.28515625" bestFit="1" customWidth="1"/>
    <col min="65" max="65" width="1.42578125" customWidth="1"/>
    <col min="66" max="83" width="8.5703125" style="150" customWidth="1"/>
    <col min="84" max="93" width="8.5703125" customWidth="1"/>
    <col min="94" max="94" width="3" hidden="1" customWidth="1"/>
    <col min="95" max="95" width="9.140625" hidden="1" customWidth="1"/>
    <col min="96" max="16384" width="9.140625" hidden="1"/>
  </cols>
  <sheetData>
    <row r="1" spans="1:95" ht="5.25" customHeight="1" x14ac:dyDescent="0.25">
      <c r="A1" s="148">
        <v>0</v>
      </c>
      <c r="B1" s="148"/>
      <c r="C1" s="148"/>
      <c r="D1" s="148"/>
      <c r="E1" s="148"/>
      <c r="F1" s="148"/>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c r="BL1" s="149"/>
      <c r="BM1" s="149"/>
      <c r="BN1" s="149"/>
      <c r="BO1" s="149"/>
      <c r="BP1" s="149"/>
      <c r="BQ1" s="149"/>
      <c r="BR1" s="149"/>
      <c r="BS1" s="149"/>
      <c r="BT1" s="149"/>
      <c r="BU1" s="149"/>
      <c r="BV1" s="149"/>
      <c r="BW1" s="149"/>
      <c r="BX1" s="149"/>
      <c r="BY1" s="149"/>
      <c r="BZ1" s="149"/>
      <c r="CA1" s="149"/>
      <c r="CB1" s="149"/>
      <c r="CC1" s="149"/>
      <c r="CD1" s="149"/>
      <c r="CE1" s="149"/>
      <c r="CF1" s="149"/>
      <c r="CG1" s="149"/>
      <c r="CH1" s="149"/>
      <c r="CI1" s="149"/>
      <c r="CJ1" s="149"/>
      <c r="CK1" s="149"/>
      <c r="CL1" s="149"/>
      <c r="CM1" s="149"/>
      <c r="CN1" s="149"/>
      <c r="CO1" s="149"/>
    </row>
    <row r="2" spans="1:95" ht="13.5" customHeight="1" x14ac:dyDescent="0.25">
      <c r="A2" s="148"/>
      <c r="B2" s="148"/>
      <c r="C2" s="148"/>
      <c r="D2" s="148"/>
      <c r="E2" s="505" t="s">
        <v>1488</v>
      </c>
      <c r="F2" s="149"/>
      <c r="G2" s="506">
        <f>IF(C4="OK",$G$3,"-")</f>
        <v>96</v>
      </c>
      <c r="H2" s="506">
        <f>IF($C$4="OK",H3+G2,"-")</f>
        <v>188</v>
      </c>
      <c r="I2" s="506">
        <f t="shared" ref="I2:AH2" si="0">IF($C$4="OK",I3+H2,"-")</f>
        <v>272</v>
      </c>
      <c r="J2" s="506">
        <f t="shared" si="0"/>
        <v>352</v>
      </c>
      <c r="K2" s="506">
        <f t="shared" si="0"/>
        <v>436</v>
      </c>
      <c r="L2" s="506">
        <f t="shared" si="0"/>
        <v>508</v>
      </c>
      <c r="M2" s="506">
        <f t="shared" si="0"/>
        <v>580</v>
      </c>
      <c r="N2" s="506">
        <f t="shared" si="0"/>
        <v>672</v>
      </c>
      <c r="O2" s="506">
        <f t="shared" si="0"/>
        <v>764</v>
      </c>
      <c r="P2" s="506">
        <f t="shared" si="0"/>
        <v>848</v>
      </c>
      <c r="Q2" s="506">
        <f t="shared" si="0"/>
        <v>932</v>
      </c>
      <c r="R2" s="506">
        <f t="shared" si="0"/>
        <v>1012</v>
      </c>
      <c r="S2" s="506">
        <f t="shared" si="0"/>
        <v>1084</v>
      </c>
      <c r="T2" s="506">
        <f t="shared" si="0"/>
        <v>1156</v>
      </c>
      <c r="U2" s="506">
        <f t="shared" si="0"/>
        <v>1248</v>
      </c>
      <c r="V2" s="506">
        <f t="shared" si="0"/>
        <v>1348</v>
      </c>
      <c r="W2" s="506">
        <f t="shared" si="0"/>
        <v>1436</v>
      </c>
      <c r="X2" s="506">
        <f t="shared" si="0"/>
        <v>1524</v>
      </c>
      <c r="Y2" s="506">
        <f t="shared" si="0"/>
        <v>1616</v>
      </c>
      <c r="Z2" s="506">
        <f t="shared" si="0"/>
        <v>1688</v>
      </c>
      <c r="AA2" s="506">
        <f t="shared" si="0"/>
        <v>1760</v>
      </c>
      <c r="AB2" s="506">
        <f t="shared" si="0"/>
        <v>1856</v>
      </c>
      <c r="AC2" s="506">
        <f t="shared" si="0"/>
        <v>1956</v>
      </c>
      <c r="AD2" s="506">
        <f t="shared" si="0"/>
        <v>2056</v>
      </c>
      <c r="AE2" s="506">
        <f t="shared" si="0"/>
        <v>2144</v>
      </c>
      <c r="AF2" s="506">
        <f t="shared" si="0"/>
        <v>2236</v>
      </c>
      <c r="AG2" s="506">
        <f t="shared" si="0"/>
        <v>2308</v>
      </c>
      <c r="AH2" s="506">
        <f t="shared" si="0"/>
        <v>2380</v>
      </c>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c r="BL2" s="149"/>
      <c r="BM2" s="149"/>
      <c r="BN2" s="654" t="s">
        <v>1496</v>
      </c>
      <c r="BO2" s="149"/>
      <c r="BP2" s="149"/>
      <c r="BQ2" s="149"/>
      <c r="BR2" s="149"/>
      <c r="BS2" s="149"/>
      <c r="BT2" s="149"/>
      <c r="BU2" s="149"/>
      <c r="BV2" s="149"/>
      <c r="BW2" s="149"/>
      <c r="BX2" s="149"/>
      <c r="BY2" s="149"/>
      <c r="BZ2" s="149"/>
      <c r="CA2" s="149"/>
      <c r="CB2" s="149"/>
      <c r="CC2" s="149"/>
      <c r="CD2" s="149"/>
      <c r="CE2" s="149"/>
      <c r="CF2" s="149"/>
      <c r="CG2" s="149"/>
      <c r="CH2" s="149"/>
      <c r="CI2" s="149"/>
      <c r="CJ2" s="149"/>
      <c r="CK2" s="149"/>
      <c r="CL2" s="149"/>
      <c r="CM2" s="149"/>
      <c r="CN2" s="149"/>
      <c r="CO2" s="149"/>
    </row>
    <row r="3" spans="1:95" ht="27" thickBot="1" x14ac:dyDescent="0.3">
      <c r="A3" s="148"/>
      <c r="B3" s="148"/>
      <c r="C3" s="149"/>
      <c r="D3" s="149"/>
      <c r="E3" s="505" t="s">
        <v>1489</v>
      </c>
      <c r="F3" s="149"/>
      <c r="G3" s="506">
        <f>IF($C$4="OK",BN4,"-")</f>
        <v>96</v>
      </c>
      <c r="H3" s="506">
        <f t="shared" ref="H3:AH3" si="1">IF($C$4="OK",BO4,"-")</f>
        <v>92</v>
      </c>
      <c r="I3" s="506">
        <f t="shared" si="1"/>
        <v>84</v>
      </c>
      <c r="J3" s="506">
        <f t="shared" si="1"/>
        <v>80</v>
      </c>
      <c r="K3" s="506">
        <f t="shared" si="1"/>
        <v>84</v>
      </c>
      <c r="L3" s="506">
        <f t="shared" si="1"/>
        <v>72</v>
      </c>
      <c r="M3" s="506">
        <f t="shared" si="1"/>
        <v>72</v>
      </c>
      <c r="N3" s="506">
        <f t="shared" si="1"/>
        <v>92</v>
      </c>
      <c r="O3" s="506">
        <f t="shared" si="1"/>
        <v>92</v>
      </c>
      <c r="P3" s="506">
        <f t="shared" si="1"/>
        <v>84</v>
      </c>
      <c r="Q3" s="506">
        <f t="shared" si="1"/>
        <v>84</v>
      </c>
      <c r="R3" s="506">
        <f t="shared" si="1"/>
        <v>80</v>
      </c>
      <c r="S3" s="506">
        <f t="shared" si="1"/>
        <v>72</v>
      </c>
      <c r="T3" s="506">
        <f t="shared" si="1"/>
        <v>72</v>
      </c>
      <c r="U3" s="506">
        <f t="shared" si="1"/>
        <v>92</v>
      </c>
      <c r="V3" s="506">
        <f t="shared" si="1"/>
        <v>100</v>
      </c>
      <c r="W3" s="506">
        <f t="shared" si="1"/>
        <v>88</v>
      </c>
      <c r="X3" s="506">
        <f t="shared" si="1"/>
        <v>88</v>
      </c>
      <c r="Y3" s="506">
        <f t="shared" si="1"/>
        <v>92</v>
      </c>
      <c r="Z3" s="506">
        <f t="shared" si="1"/>
        <v>72</v>
      </c>
      <c r="AA3" s="506">
        <f t="shared" si="1"/>
        <v>72</v>
      </c>
      <c r="AB3" s="506">
        <f t="shared" si="1"/>
        <v>96</v>
      </c>
      <c r="AC3" s="506">
        <f t="shared" si="1"/>
        <v>100</v>
      </c>
      <c r="AD3" s="506">
        <f t="shared" si="1"/>
        <v>100</v>
      </c>
      <c r="AE3" s="506">
        <f t="shared" si="1"/>
        <v>88</v>
      </c>
      <c r="AF3" s="506">
        <f t="shared" si="1"/>
        <v>92</v>
      </c>
      <c r="AG3" s="506">
        <f t="shared" si="1"/>
        <v>72</v>
      </c>
      <c r="AH3" s="506">
        <f t="shared" si="1"/>
        <v>72</v>
      </c>
      <c r="AI3" s="149"/>
      <c r="AJ3" s="149"/>
      <c r="AK3" s="747" t="s">
        <v>1028</v>
      </c>
      <c r="AL3" s="748"/>
      <c r="AM3" s="748"/>
      <c r="AN3" s="748"/>
      <c r="AO3" s="748"/>
      <c r="AP3" s="748"/>
      <c r="AQ3" s="748"/>
      <c r="AR3" s="748"/>
      <c r="AS3" s="748"/>
      <c r="AT3" s="748"/>
      <c r="AU3" s="748"/>
      <c r="AV3" s="748"/>
      <c r="AW3" s="748"/>
      <c r="AX3" s="748"/>
      <c r="AY3" s="748"/>
      <c r="AZ3" s="748"/>
      <c r="BA3" s="748"/>
      <c r="BB3" s="748"/>
      <c r="BC3" s="748"/>
      <c r="BD3" s="748"/>
      <c r="BE3" s="748"/>
      <c r="BF3" s="748"/>
      <c r="BG3" s="748"/>
      <c r="BH3" s="748"/>
      <c r="BI3" s="748"/>
      <c r="BJ3" s="748"/>
      <c r="BK3" s="748"/>
      <c r="BL3" s="748"/>
      <c r="BM3" s="149"/>
      <c r="BN3" s="746" t="s">
        <v>1490</v>
      </c>
      <c r="BO3" s="746"/>
      <c r="BP3" s="746"/>
      <c r="BQ3" s="746"/>
      <c r="BR3" s="746"/>
      <c r="BS3" s="746"/>
      <c r="BT3" s="746"/>
      <c r="BU3" s="746"/>
      <c r="BV3" s="746"/>
      <c r="BW3" s="746"/>
      <c r="BX3" s="746"/>
      <c r="BY3" s="746"/>
      <c r="BZ3" s="746"/>
      <c r="CA3" s="746"/>
      <c r="CB3" s="746"/>
      <c r="CC3" s="746"/>
      <c r="CD3" s="746"/>
      <c r="CE3" s="746"/>
      <c r="CF3" s="746"/>
      <c r="CG3" s="746"/>
      <c r="CH3" s="746"/>
      <c r="CI3" s="746"/>
      <c r="CJ3" s="746"/>
      <c r="CK3" s="746"/>
      <c r="CL3" s="746"/>
      <c r="CM3" s="746"/>
      <c r="CN3" s="746"/>
      <c r="CO3" s="746"/>
    </row>
    <row r="4" spans="1:95" ht="27" thickBot="1" x14ac:dyDescent="0.3">
      <c r="A4" s="148"/>
      <c r="B4" s="148"/>
      <c r="C4" s="394" t="str">
        <f>IF(C5&gt;0,"Chk Req","OK")</f>
        <v>OK</v>
      </c>
      <c r="D4" s="370" t="s">
        <v>1355</v>
      </c>
      <c r="E4" s="376">
        <f>E7-E6</f>
        <v>-220</v>
      </c>
      <c r="F4" s="371"/>
      <c r="G4" s="752" t="s">
        <v>7</v>
      </c>
      <c r="H4" s="753"/>
      <c r="I4" s="753"/>
      <c r="J4" s="671"/>
      <c r="K4" s="752" t="s">
        <v>1026</v>
      </c>
      <c r="L4" s="753"/>
      <c r="M4" s="753"/>
      <c r="N4" s="752" t="s">
        <v>7</v>
      </c>
      <c r="O4" s="753"/>
      <c r="P4" s="753"/>
      <c r="Q4" s="671"/>
      <c r="R4" s="752" t="s">
        <v>1026</v>
      </c>
      <c r="S4" s="753"/>
      <c r="T4" s="753"/>
      <c r="U4" s="752" t="s">
        <v>7</v>
      </c>
      <c r="V4" s="753"/>
      <c r="W4" s="753"/>
      <c r="X4" s="671"/>
      <c r="Y4" s="752" t="s">
        <v>1026</v>
      </c>
      <c r="Z4" s="753"/>
      <c r="AA4" s="753"/>
      <c r="AB4" s="752" t="s">
        <v>7</v>
      </c>
      <c r="AC4" s="753"/>
      <c r="AD4" s="753"/>
      <c r="AE4" s="671"/>
      <c r="AF4" s="752" t="s">
        <v>1026</v>
      </c>
      <c r="AG4" s="753"/>
      <c r="AH4" s="756"/>
      <c r="AI4" s="738" t="s">
        <v>1027</v>
      </c>
      <c r="AJ4" s="739"/>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7"/>
      <c r="BI4" s="507"/>
      <c r="BJ4" s="507"/>
      <c r="BK4" s="507"/>
      <c r="BL4" s="507"/>
      <c r="BM4" s="152"/>
      <c r="BN4" s="504">
        <f>SUM(BN9:BN200)</f>
        <v>96</v>
      </c>
      <c r="BO4" s="504">
        <f t="shared" ref="BO4:CO4" si="2">SUM(BO9:BO200)</f>
        <v>92</v>
      </c>
      <c r="BP4" s="504">
        <f t="shared" si="2"/>
        <v>84</v>
      </c>
      <c r="BQ4" s="504">
        <f t="shared" si="2"/>
        <v>80</v>
      </c>
      <c r="BR4" s="504">
        <f t="shared" si="2"/>
        <v>84</v>
      </c>
      <c r="BS4" s="504">
        <f t="shared" si="2"/>
        <v>72</v>
      </c>
      <c r="BT4" s="504">
        <f t="shared" si="2"/>
        <v>72</v>
      </c>
      <c r="BU4" s="504">
        <f t="shared" si="2"/>
        <v>92</v>
      </c>
      <c r="BV4" s="504">
        <f t="shared" si="2"/>
        <v>92</v>
      </c>
      <c r="BW4" s="504">
        <f t="shared" si="2"/>
        <v>84</v>
      </c>
      <c r="BX4" s="504">
        <f t="shared" si="2"/>
        <v>84</v>
      </c>
      <c r="BY4" s="504">
        <f t="shared" si="2"/>
        <v>80</v>
      </c>
      <c r="BZ4" s="504">
        <f t="shared" si="2"/>
        <v>72</v>
      </c>
      <c r="CA4" s="504">
        <f t="shared" si="2"/>
        <v>72</v>
      </c>
      <c r="CB4" s="504">
        <f t="shared" si="2"/>
        <v>92</v>
      </c>
      <c r="CC4" s="504">
        <f t="shared" si="2"/>
        <v>100</v>
      </c>
      <c r="CD4" s="504">
        <f t="shared" si="2"/>
        <v>88</v>
      </c>
      <c r="CE4" s="504">
        <f t="shared" si="2"/>
        <v>88</v>
      </c>
      <c r="CF4" s="504">
        <f t="shared" si="2"/>
        <v>92</v>
      </c>
      <c r="CG4" s="504">
        <f t="shared" si="2"/>
        <v>72</v>
      </c>
      <c r="CH4" s="504">
        <f t="shared" si="2"/>
        <v>72</v>
      </c>
      <c r="CI4" s="504">
        <f t="shared" si="2"/>
        <v>96</v>
      </c>
      <c r="CJ4" s="504">
        <f t="shared" si="2"/>
        <v>100</v>
      </c>
      <c r="CK4" s="504">
        <f t="shared" si="2"/>
        <v>100</v>
      </c>
      <c r="CL4" s="504">
        <f t="shared" si="2"/>
        <v>88</v>
      </c>
      <c r="CM4" s="504">
        <f t="shared" si="2"/>
        <v>92</v>
      </c>
      <c r="CN4" s="504">
        <f t="shared" si="2"/>
        <v>72</v>
      </c>
      <c r="CO4" s="504">
        <f t="shared" si="2"/>
        <v>72</v>
      </c>
    </row>
    <row r="5" spans="1:95" s="155" customFormat="1" ht="20.100000000000001" customHeight="1" x14ac:dyDescent="0.25">
      <c r="A5" s="153"/>
      <c r="B5" s="153"/>
      <c r="C5" s="397">
        <f>COUNTIF($AK$9:$BL$158,"Chk")</f>
        <v>0</v>
      </c>
      <c r="D5" s="391" t="s">
        <v>1356</v>
      </c>
      <c r="E5" s="749">
        <v>44592</v>
      </c>
      <c r="F5" s="750"/>
      <c r="G5" s="740">
        <f>G8</f>
        <v>44592</v>
      </c>
      <c r="H5" s="741"/>
      <c r="I5" s="741"/>
      <c r="J5" s="669"/>
      <c r="K5" s="740">
        <f>M8</f>
        <v>44598</v>
      </c>
      <c r="L5" s="741"/>
      <c r="M5" s="741"/>
      <c r="N5" s="751">
        <f>N8</f>
        <v>44599</v>
      </c>
      <c r="O5" s="751"/>
      <c r="P5" s="751"/>
      <c r="Q5" s="670"/>
      <c r="R5" s="751">
        <f>T8</f>
        <v>44605</v>
      </c>
      <c r="S5" s="751"/>
      <c r="T5" s="751"/>
      <c r="U5" s="740">
        <f>U8</f>
        <v>44606</v>
      </c>
      <c r="V5" s="741"/>
      <c r="W5" s="741"/>
      <c r="X5" s="672"/>
      <c r="Y5" s="742">
        <f>AA8</f>
        <v>44612</v>
      </c>
      <c r="Z5" s="743"/>
      <c r="AA5" s="743"/>
      <c r="AB5" s="744">
        <f>AB8</f>
        <v>44613</v>
      </c>
      <c r="AC5" s="744"/>
      <c r="AD5" s="744"/>
      <c r="AE5" s="673"/>
      <c r="AF5" s="744">
        <f>AH8</f>
        <v>44619</v>
      </c>
      <c r="AG5" s="744"/>
      <c r="AH5" s="744"/>
      <c r="AI5" s="745" t="s">
        <v>1029</v>
      </c>
      <c r="AJ5" s="754" t="s">
        <v>1030</v>
      </c>
      <c r="AK5" s="729">
        <f t="shared" ref="AK5:BL5" si="3">BN5</f>
        <v>44592</v>
      </c>
      <c r="AL5" s="723">
        <f t="shared" si="3"/>
        <v>44593</v>
      </c>
      <c r="AM5" s="723">
        <f t="shared" si="3"/>
        <v>44594</v>
      </c>
      <c r="AN5" s="723">
        <f t="shared" si="3"/>
        <v>44595</v>
      </c>
      <c r="AO5" s="723">
        <f t="shared" si="3"/>
        <v>44596</v>
      </c>
      <c r="AP5" s="723">
        <f t="shared" si="3"/>
        <v>44597</v>
      </c>
      <c r="AQ5" s="732">
        <f t="shared" si="3"/>
        <v>44598</v>
      </c>
      <c r="AR5" s="735">
        <f t="shared" si="3"/>
        <v>44599</v>
      </c>
      <c r="AS5" s="723">
        <f t="shared" si="3"/>
        <v>44600</v>
      </c>
      <c r="AT5" s="723">
        <f t="shared" si="3"/>
        <v>44601</v>
      </c>
      <c r="AU5" s="723">
        <f t="shared" si="3"/>
        <v>44602</v>
      </c>
      <c r="AV5" s="723">
        <f t="shared" si="3"/>
        <v>44603</v>
      </c>
      <c r="AW5" s="723">
        <f t="shared" si="3"/>
        <v>44604</v>
      </c>
      <c r="AX5" s="726">
        <f t="shared" si="3"/>
        <v>44605</v>
      </c>
      <c r="AY5" s="729">
        <f t="shared" si="3"/>
        <v>44606</v>
      </c>
      <c r="AZ5" s="723">
        <f t="shared" si="3"/>
        <v>44607</v>
      </c>
      <c r="BA5" s="723">
        <f t="shared" si="3"/>
        <v>44608</v>
      </c>
      <c r="BB5" s="723">
        <f t="shared" si="3"/>
        <v>44609</v>
      </c>
      <c r="BC5" s="723">
        <f t="shared" si="3"/>
        <v>44610</v>
      </c>
      <c r="BD5" s="723">
        <f t="shared" si="3"/>
        <v>44611</v>
      </c>
      <c r="BE5" s="732">
        <f t="shared" si="3"/>
        <v>44612</v>
      </c>
      <c r="BF5" s="735">
        <f t="shared" si="3"/>
        <v>44613</v>
      </c>
      <c r="BG5" s="723">
        <f t="shared" si="3"/>
        <v>44614</v>
      </c>
      <c r="BH5" s="723">
        <f t="shared" si="3"/>
        <v>44615</v>
      </c>
      <c r="BI5" s="723">
        <f t="shared" si="3"/>
        <v>44616</v>
      </c>
      <c r="BJ5" s="723">
        <f t="shared" si="3"/>
        <v>44617</v>
      </c>
      <c r="BK5" s="723">
        <f t="shared" si="3"/>
        <v>44618</v>
      </c>
      <c r="BL5" s="726">
        <f t="shared" si="3"/>
        <v>44619</v>
      </c>
      <c r="BM5" s="152"/>
      <c r="BN5" s="719">
        <f t="shared" ref="BN5:CO5" si="4">G8</f>
        <v>44592</v>
      </c>
      <c r="BO5" s="719">
        <f t="shared" si="4"/>
        <v>44593</v>
      </c>
      <c r="BP5" s="719">
        <f t="shared" si="4"/>
        <v>44594</v>
      </c>
      <c r="BQ5" s="719">
        <f t="shared" si="4"/>
        <v>44595</v>
      </c>
      <c r="BR5" s="719">
        <f t="shared" si="4"/>
        <v>44596</v>
      </c>
      <c r="BS5" s="719">
        <f t="shared" si="4"/>
        <v>44597</v>
      </c>
      <c r="BT5" s="719">
        <f t="shared" si="4"/>
        <v>44598</v>
      </c>
      <c r="BU5" s="719">
        <f t="shared" si="4"/>
        <v>44599</v>
      </c>
      <c r="BV5" s="719">
        <f t="shared" si="4"/>
        <v>44600</v>
      </c>
      <c r="BW5" s="719">
        <f t="shared" si="4"/>
        <v>44601</v>
      </c>
      <c r="BX5" s="719">
        <f t="shared" si="4"/>
        <v>44602</v>
      </c>
      <c r="BY5" s="719">
        <f t="shared" si="4"/>
        <v>44603</v>
      </c>
      <c r="BZ5" s="719">
        <f t="shared" si="4"/>
        <v>44604</v>
      </c>
      <c r="CA5" s="719">
        <f t="shared" si="4"/>
        <v>44605</v>
      </c>
      <c r="CB5" s="719">
        <f t="shared" si="4"/>
        <v>44606</v>
      </c>
      <c r="CC5" s="719">
        <f t="shared" si="4"/>
        <v>44607</v>
      </c>
      <c r="CD5" s="719">
        <f t="shared" si="4"/>
        <v>44608</v>
      </c>
      <c r="CE5" s="719">
        <f t="shared" si="4"/>
        <v>44609</v>
      </c>
      <c r="CF5" s="719">
        <f t="shared" si="4"/>
        <v>44610</v>
      </c>
      <c r="CG5" s="719">
        <f t="shared" si="4"/>
        <v>44611</v>
      </c>
      <c r="CH5" s="719">
        <f t="shared" si="4"/>
        <v>44612</v>
      </c>
      <c r="CI5" s="719">
        <f t="shared" si="4"/>
        <v>44613</v>
      </c>
      <c r="CJ5" s="719">
        <f t="shared" si="4"/>
        <v>44614</v>
      </c>
      <c r="CK5" s="719">
        <f t="shared" si="4"/>
        <v>44615</v>
      </c>
      <c r="CL5" s="719">
        <f t="shared" si="4"/>
        <v>44616</v>
      </c>
      <c r="CM5" s="719">
        <f t="shared" si="4"/>
        <v>44617</v>
      </c>
      <c r="CN5" s="719">
        <f t="shared" si="4"/>
        <v>44618</v>
      </c>
      <c r="CO5" s="719">
        <f t="shared" si="4"/>
        <v>44619</v>
      </c>
    </row>
    <row r="6" spans="1:95" ht="20.100000000000001" customHeight="1" x14ac:dyDescent="0.35">
      <c r="A6" s="148"/>
      <c r="B6" s="148"/>
      <c r="C6" s="395">
        <f>E6/(38*4)</f>
        <v>15.657894736842104</v>
      </c>
      <c r="D6" s="156" t="s">
        <v>1357</v>
      </c>
      <c r="E6" s="375">
        <f>SUM(BN4:CO4)</f>
        <v>2380</v>
      </c>
      <c r="F6" s="393"/>
      <c r="G6" s="721" t="s">
        <v>1031</v>
      </c>
      <c r="H6" s="721"/>
      <c r="I6" s="721"/>
      <c r="J6" s="721"/>
      <c r="K6" s="721"/>
      <c r="L6" s="721"/>
      <c r="M6" s="721"/>
      <c r="N6" s="722" t="s">
        <v>1032</v>
      </c>
      <c r="O6" s="722"/>
      <c r="P6" s="722"/>
      <c r="Q6" s="722"/>
      <c r="R6" s="722"/>
      <c r="S6" s="722"/>
      <c r="T6" s="722"/>
      <c r="U6" s="721" t="s">
        <v>1033</v>
      </c>
      <c r="V6" s="721"/>
      <c r="W6" s="721"/>
      <c r="X6" s="721"/>
      <c r="Y6" s="721"/>
      <c r="Z6" s="721"/>
      <c r="AA6" s="721"/>
      <c r="AB6" s="722" t="s">
        <v>1034</v>
      </c>
      <c r="AC6" s="722"/>
      <c r="AD6" s="722"/>
      <c r="AE6" s="722"/>
      <c r="AF6" s="722"/>
      <c r="AG6" s="722"/>
      <c r="AH6" s="722"/>
      <c r="AI6" s="745"/>
      <c r="AJ6" s="755"/>
      <c r="AK6" s="730"/>
      <c r="AL6" s="724"/>
      <c r="AM6" s="724"/>
      <c r="AN6" s="724"/>
      <c r="AO6" s="724"/>
      <c r="AP6" s="724"/>
      <c r="AQ6" s="733"/>
      <c r="AR6" s="736"/>
      <c r="AS6" s="724"/>
      <c r="AT6" s="724"/>
      <c r="AU6" s="724"/>
      <c r="AV6" s="724"/>
      <c r="AW6" s="724"/>
      <c r="AX6" s="727"/>
      <c r="AY6" s="730"/>
      <c r="AZ6" s="724"/>
      <c r="BA6" s="724"/>
      <c r="BB6" s="724"/>
      <c r="BC6" s="724"/>
      <c r="BD6" s="724"/>
      <c r="BE6" s="733"/>
      <c r="BF6" s="736"/>
      <c r="BG6" s="724"/>
      <c r="BH6" s="724"/>
      <c r="BI6" s="724"/>
      <c r="BJ6" s="724"/>
      <c r="BK6" s="724"/>
      <c r="BL6" s="727"/>
      <c r="BM6" s="152"/>
      <c r="BN6" s="719"/>
      <c r="BO6" s="719"/>
      <c r="BP6" s="719"/>
      <c r="BQ6" s="719"/>
      <c r="BR6" s="719"/>
      <c r="BS6" s="719"/>
      <c r="BT6" s="719"/>
      <c r="BU6" s="719"/>
      <c r="BV6" s="719"/>
      <c r="BW6" s="719"/>
      <c r="BX6" s="719"/>
      <c r="BY6" s="719"/>
      <c r="BZ6" s="719"/>
      <c r="CA6" s="719"/>
      <c r="CB6" s="719"/>
      <c r="CC6" s="719"/>
      <c r="CD6" s="719"/>
      <c r="CE6" s="719"/>
      <c r="CF6" s="719"/>
      <c r="CG6" s="719"/>
      <c r="CH6" s="719"/>
      <c r="CI6" s="719"/>
      <c r="CJ6" s="719"/>
      <c r="CK6" s="719"/>
      <c r="CL6" s="719"/>
      <c r="CM6" s="719"/>
      <c r="CN6" s="719"/>
      <c r="CO6" s="719"/>
    </row>
    <row r="7" spans="1:95" ht="15" customHeight="1" x14ac:dyDescent="0.25">
      <c r="A7" s="148"/>
      <c r="B7" s="148"/>
      <c r="C7" s="395">
        <f>E7/(38*4)</f>
        <v>14.210526315789474</v>
      </c>
      <c r="D7" s="156" t="s">
        <v>1309</v>
      </c>
      <c r="E7" s="375">
        <f>'Working Standard'!K7*4</f>
        <v>2160</v>
      </c>
      <c r="F7" s="392">
        <f>IF(E7&gt;0,E6/E7,"")</f>
        <v>1.1018518518518519</v>
      </c>
      <c r="G7" s="373">
        <f>$E$5</f>
        <v>44592</v>
      </c>
      <c r="H7" s="373">
        <f>H8</f>
        <v>44593</v>
      </c>
      <c r="I7" s="373">
        <f t="shared" ref="I7:AH7" si="5">I8</f>
        <v>44594</v>
      </c>
      <c r="J7" s="373">
        <f t="shared" si="5"/>
        <v>44595</v>
      </c>
      <c r="K7" s="373">
        <f t="shared" si="5"/>
        <v>44596</v>
      </c>
      <c r="L7" s="373">
        <f t="shared" si="5"/>
        <v>44597</v>
      </c>
      <c r="M7" s="373">
        <f t="shared" si="5"/>
        <v>44598</v>
      </c>
      <c r="N7" s="374">
        <f t="shared" si="5"/>
        <v>44599</v>
      </c>
      <c r="O7" s="374">
        <f t="shared" si="5"/>
        <v>44600</v>
      </c>
      <c r="P7" s="374">
        <f t="shared" si="5"/>
        <v>44601</v>
      </c>
      <c r="Q7" s="374">
        <f t="shared" si="5"/>
        <v>44602</v>
      </c>
      <c r="R7" s="374">
        <f t="shared" si="5"/>
        <v>44603</v>
      </c>
      <c r="S7" s="374">
        <f t="shared" si="5"/>
        <v>44604</v>
      </c>
      <c r="T7" s="374">
        <f t="shared" si="5"/>
        <v>44605</v>
      </c>
      <c r="U7" s="373">
        <f t="shared" si="5"/>
        <v>44606</v>
      </c>
      <c r="V7" s="373">
        <f t="shared" si="5"/>
        <v>44607</v>
      </c>
      <c r="W7" s="373">
        <f t="shared" si="5"/>
        <v>44608</v>
      </c>
      <c r="X7" s="373">
        <f t="shared" si="5"/>
        <v>44609</v>
      </c>
      <c r="Y7" s="373">
        <f t="shared" si="5"/>
        <v>44610</v>
      </c>
      <c r="Z7" s="373">
        <f t="shared" si="5"/>
        <v>44611</v>
      </c>
      <c r="AA7" s="373">
        <f t="shared" si="5"/>
        <v>44612</v>
      </c>
      <c r="AB7" s="374">
        <f t="shared" si="5"/>
        <v>44613</v>
      </c>
      <c r="AC7" s="374">
        <f t="shared" si="5"/>
        <v>44614</v>
      </c>
      <c r="AD7" s="374">
        <f t="shared" si="5"/>
        <v>44615</v>
      </c>
      <c r="AE7" s="374">
        <f t="shared" si="5"/>
        <v>44616</v>
      </c>
      <c r="AF7" s="374">
        <f t="shared" si="5"/>
        <v>44617</v>
      </c>
      <c r="AG7" s="374">
        <f t="shared" si="5"/>
        <v>44618</v>
      </c>
      <c r="AH7" s="374">
        <f t="shared" si="5"/>
        <v>44619</v>
      </c>
      <c r="AI7" s="745"/>
      <c r="AJ7" s="755"/>
      <c r="AK7" s="730"/>
      <c r="AL7" s="724"/>
      <c r="AM7" s="724"/>
      <c r="AN7" s="724"/>
      <c r="AO7" s="724"/>
      <c r="AP7" s="724"/>
      <c r="AQ7" s="733"/>
      <c r="AR7" s="736"/>
      <c r="AS7" s="724"/>
      <c r="AT7" s="724"/>
      <c r="AU7" s="724"/>
      <c r="AV7" s="724"/>
      <c r="AW7" s="724"/>
      <c r="AX7" s="727"/>
      <c r="AY7" s="730"/>
      <c r="AZ7" s="724"/>
      <c r="BA7" s="724"/>
      <c r="BB7" s="724"/>
      <c r="BC7" s="724"/>
      <c r="BD7" s="724"/>
      <c r="BE7" s="733"/>
      <c r="BF7" s="736"/>
      <c r="BG7" s="724"/>
      <c r="BH7" s="724"/>
      <c r="BI7" s="724"/>
      <c r="BJ7" s="724"/>
      <c r="BK7" s="724"/>
      <c r="BL7" s="727"/>
      <c r="BM7" s="152"/>
      <c r="BN7" s="719"/>
      <c r="BO7" s="719"/>
      <c r="BP7" s="719"/>
      <c r="BQ7" s="719"/>
      <c r="BR7" s="719"/>
      <c r="BS7" s="719"/>
      <c r="BT7" s="719"/>
      <c r="BU7" s="719"/>
      <c r="BV7" s="719"/>
      <c r="BW7" s="719"/>
      <c r="BX7" s="719"/>
      <c r="BY7" s="719"/>
      <c r="BZ7" s="719"/>
      <c r="CA7" s="719"/>
      <c r="CB7" s="719"/>
      <c r="CC7" s="719"/>
      <c r="CD7" s="719"/>
      <c r="CE7" s="719"/>
      <c r="CF7" s="719"/>
      <c r="CG7" s="719"/>
      <c r="CH7" s="719"/>
      <c r="CI7" s="719"/>
      <c r="CJ7" s="719"/>
      <c r="CK7" s="719"/>
      <c r="CL7" s="719"/>
      <c r="CM7" s="719"/>
      <c r="CN7" s="719"/>
      <c r="CO7" s="719"/>
    </row>
    <row r="8" spans="1:95" s="159" customFormat="1" ht="42.75" customHeight="1" x14ac:dyDescent="0.25">
      <c r="A8" s="157"/>
      <c r="B8" s="157"/>
      <c r="C8" s="396" t="s">
        <v>1035</v>
      </c>
      <c r="D8" s="154" t="s">
        <v>1036</v>
      </c>
      <c r="E8" s="154" t="s">
        <v>1037</v>
      </c>
      <c r="F8" s="154" t="s">
        <v>1038</v>
      </c>
      <c r="G8" s="389">
        <f>$E$5</f>
        <v>44592</v>
      </c>
      <c r="H8" s="389">
        <f>G8+1</f>
        <v>44593</v>
      </c>
      <c r="I8" s="389">
        <f t="shared" ref="I8:AH8" si="6">H8+1</f>
        <v>44594</v>
      </c>
      <c r="J8" s="389">
        <f t="shared" si="6"/>
        <v>44595</v>
      </c>
      <c r="K8" s="389">
        <f t="shared" si="6"/>
        <v>44596</v>
      </c>
      <c r="L8" s="389">
        <f t="shared" si="6"/>
        <v>44597</v>
      </c>
      <c r="M8" s="389">
        <f t="shared" si="6"/>
        <v>44598</v>
      </c>
      <c r="N8" s="390">
        <f t="shared" si="6"/>
        <v>44599</v>
      </c>
      <c r="O8" s="390">
        <f t="shared" si="6"/>
        <v>44600</v>
      </c>
      <c r="P8" s="390">
        <f t="shared" si="6"/>
        <v>44601</v>
      </c>
      <c r="Q8" s="390">
        <f t="shared" si="6"/>
        <v>44602</v>
      </c>
      <c r="R8" s="390">
        <f t="shared" si="6"/>
        <v>44603</v>
      </c>
      <c r="S8" s="390">
        <f t="shared" si="6"/>
        <v>44604</v>
      </c>
      <c r="T8" s="390">
        <f t="shared" si="6"/>
        <v>44605</v>
      </c>
      <c r="U8" s="389">
        <f t="shared" si="6"/>
        <v>44606</v>
      </c>
      <c r="V8" s="389">
        <f t="shared" si="6"/>
        <v>44607</v>
      </c>
      <c r="W8" s="389">
        <f t="shared" si="6"/>
        <v>44608</v>
      </c>
      <c r="X8" s="389">
        <f t="shared" si="6"/>
        <v>44609</v>
      </c>
      <c r="Y8" s="389">
        <f t="shared" si="6"/>
        <v>44610</v>
      </c>
      <c r="Z8" s="389">
        <f t="shared" si="6"/>
        <v>44611</v>
      </c>
      <c r="AA8" s="389">
        <f t="shared" si="6"/>
        <v>44612</v>
      </c>
      <c r="AB8" s="390">
        <f t="shared" si="6"/>
        <v>44613</v>
      </c>
      <c r="AC8" s="390">
        <f t="shared" si="6"/>
        <v>44614</v>
      </c>
      <c r="AD8" s="390">
        <f t="shared" si="6"/>
        <v>44615</v>
      </c>
      <c r="AE8" s="390">
        <f t="shared" si="6"/>
        <v>44616</v>
      </c>
      <c r="AF8" s="390">
        <f t="shared" si="6"/>
        <v>44617</v>
      </c>
      <c r="AG8" s="390">
        <f t="shared" si="6"/>
        <v>44618</v>
      </c>
      <c r="AH8" s="390">
        <f t="shared" si="6"/>
        <v>44619</v>
      </c>
      <c r="AI8" s="745"/>
      <c r="AJ8" s="755"/>
      <c r="AK8" s="731"/>
      <c r="AL8" s="725"/>
      <c r="AM8" s="725"/>
      <c r="AN8" s="725"/>
      <c r="AO8" s="725"/>
      <c r="AP8" s="725"/>
      <c r="AQ8" s="734"/>
      <c r="AR8" s="737"/>
      <c r="AS8" s="725"/>
      <c r="AT8" s="725"/>
      <c r="AU8" s="725"/>
      <c r="AV8" s="725"/>
      <c r="AW8" s="725"/>
      <c r="AX8" s="728"/>
      <c r="AY8" s="731"/>
      <c r="AZ8" s="725"/>
      <c r="BA8" s="725"/>
      <c r="BB8" s="725"/>
      <c r="BC8" s="725"/>
      <c r="BD8" s="725"/>
      <c r="BE8" s="734"/>
      <c r="BF8" s="737"/>
      <c r="BG8" s="725"/>
      <c r="BH8" s="725"/>
      <c r="BI8" s="725"/>
      <c r="BJ8" s="725"/>
      <c r="BK8" s="725"/>
      <c r="BL8" s="728"/>
      <c r="BM8" s="158"/>
      <c r="BN8" s="720"/>
      <c r="BO8" s="720"/>
      <c r="BP8" s="720"/>
      <c r="BQ8" s="720"/>
      <c r="BR8" s="720"/>
      <c r="BS8" s="720"/>
      <c r="BT8" s="720"/>
      <c r="BU8" s="720"/>
      <c r="BV8" s="720"/>
      <c r="BW8" s="720"/>
      <c r="BX8" s="720"/>
      <c r="BY8" s="720"/>
      <c r="BZ8" s="720"/>
      <c r="CA8" s="720"/>
      <c r="CB8" s="720"/>
      <c r="CC8" s="720"/>
      <c r="CD8" s="720"/>
      <c r="CE8" s="720"/>
      <c r="CF8" s="720"/>
      <c r="CG8" s="720"/>
      <c r="CH8" s="720"/>
      <c r="CI8" s="720"/>
      <c r="CJ8" s="720"/>
      <c r="CK8" s="720"/>
      <c r="CL8" s="720"/>
      <c r="CM8" s="720"/>
      <c r="CN8" s="720"/>
      <c r="CO8" s="720"/>
    </row>
    <row r="9" spans="1:95" s="155" customFormat="1" ht="26.25" x14ac:dyDescent="0.25">
      <c r="A9" s="153"/>
      <c r="B9" s="153"/>
      <c r="C9" s="160"/>
      <c r="D9" s="160"/>
      <c r="E9" s="417" t="str">
        <f>IF($D9&lt;&gt;"",VLOOKUP($D9,StaffEstb!$G$4:$K$203,4,FALSE),"")</f>
        <v/>
      </c>
      <c r="F9" s="656" t="str">
        <f>IF($D9&lt;&gt;"",VLOOKUP($D9,StaffEstb!$G$4:$K$203,5,FALSE),"")</f>
        <v/>
      </c>
      <c r="G9" s="657" t="s">
        <v>1409</v>
      </c>
      <c r="H9" s="657" t="s">
        <v>1409</v>
      </c>
      <c r="I9" s="657"/>
      <c r="J9" s="657"/>
      <c r="K9" s="657"/>
      <c r="L9" s="658" t="s">
        <v>1077</v>
      </c>
      <c r="M9" s="658" t="s">
        <v>1077</v>
      </c>
      <c r="N9" s="657" t="s">
        <v>1409</v>
      </c>
      <c r="O9" s="657" t="s">
        <v>1409</v>
      </c>
      <c r="P9" s="657"/>
      <c r="Q9" s="657"/>
      <c r="R9" s="657"/>
      <c r="S9" s="658" t="s">
        <v>1077</v>
      </c>
      <c r="T9" s="658" t="s">
        <v>1077</v>
      </c>
      <c r="U9" s="657" t="s">
        <v>1409</v>
      </c>
      <c r="V9" s="657" t="s">
        <v>1409</v>
      </c>
      <c r="W9" s="657"/>
      <c r="X9" s="657"/>
      <c r="Y9" s="657"/>
      <c r="Z9" s="658" t="s">
        <v>1077</v>
      </c>
      <c r="AA9" s="658" t="s">
        <v>1077</v>
      </c>
      <c r="AB9" s="657" t="s">
        <v>1409</v>
      </c>
      <c r="AC9" s="657" t="s">
        <v>1409</v>
      </c>
      <c r="AD9" s="657"/>
      <c r="AE9" s="657"/>
      <c r="AF9" s="657"/>
      <c r="AG9" s="658" t="s">
        <v>1077</v>
      </c>
      <c r="AH9" s="658" t="s">
        <v>1077</v>
      </c>
      <c r="AI9" s="377">
        <f>SUM(BN9:CA9)</f>
        <v>32</v>
      </c>
      <c r="AJ9" s="378">
        <f>SUM(CB9:CO9)</f>
        <v>32</v>
      </c>
      <c r="AK9" s="379" t="str">
        <f>IF(G9&lt;&gt;"",IF(ISERROR(VLOOKUP(G9,Positions!$C$4:$V$130,20,FALSE)),"Chk",""),"-")</f>
        <v/>
      </c>
      <c r="AL9" s="380" t="str">
        <f>IF(H9&lt;&gt;"",IF(ISERROR(VLOOKUP(H9,Positions!$C$4:$V$130,20,FALSE)),"Chk",""),"-")</f>
        <v/>
      </c>
      <c r="AM9" s="380" t="str">
        <f>IF(I9&lt;&gt;"",IF(ISERROR(VLOOKUP(I9,Positions!$C$4:$V$130,20,FALSE)),"Chk",""),"-")</f>
        <v>-</v>
      </c>
      <c r="AN9" s="380" t="str">
        <f>IF(J9&lt;&gt;"",IF(ISERROR(VLOOKUP(J9,Positions!$C$4:$V$130,20,FALSE)),"Chk",""),"-")</f>
        <v>-</v>
      </c>
      <c r="AO9" s="380" t="str">
        <f>IF(K9&lt;&gt;"",IF(ISERROR(VLOOKUP(K9,Positions!$C$4:$V$130,20,FALSE)),"Chk",""),"-")</f>
        <v>-</v>
      </c>
      <c r="AP9" s="380" t="str">
        <f>IF(L9&lt;&gt;"",IF(ISERROR(VLOOKUP(L9,Positions!$C$4:$V$130,20,FALSE)),"Chk",""),"-")</f>
        <v/>
      </c>
      <c r="AQ9" s="381" t="str">
        <f>IF(M9&lt;&gt;"",IF(ISERROR(VLOOKUP(M9,Positions!$C$4:$V$130,20,FALSE)),"Chk",""),"-")</f>
        <v/>
      </c>
      <c r="AR9" s="382" t="str">
        <f>IF(N9&lt;&gt;"",IF(ISERROR(VLOOKUP(N9,Positions!$C$4:$V$130,20,FALSE)),"Chk",""),"-")</f>
        <v/>
      </c>
      <c r="AS9" s="380" t="str">
        <f>IF(O9&lt;&gt;"",IF(ISERROR(VLOOKUP(O9,Positions!$C$4:$V$130,20,FALSE)),"Chk",""),"-")</f>
        <v/>
      </c>
      <c r="AT9" s="380" t="str">
        <f>IF(P9&lt;&gt;"",IF(ISERROR(VLOOKUP(P9,Positions!$C$4:$V$130,20,FALSE)),"Chk",""),"-")</f>
        <v>-</v>
      </c>
      <c r="AU9" s="380" t="str">
        <f>IF(Q9&lt;&gt;"",IF(ISERROR(VLOOKUP(Q9,Positions!$C$4:$V$130,20,FALSE)),"Chk",""),"-")</f>
        <v>-</v>
      </c>
      <c r="AV9" s="380" t="str">
        <f>IF(R9&lt;&gt;"",IF(ISERROR(VLOOKUP(R9,Positions!$C$4:$V$130,20,FALSE)),"Chk",""),"-")</f>
        <v>-</v>
      </c>
      <c r="AW9" s="380" t="str">
        <f>IF(S9&lt;&gt;"",IF(ISERROR(VLOOKUP(S9,Positions!$C$4:$V$130,20,FALSE)),"Chk",""),"-")</f>
        <v/>
      </c>
      <c r="AX9" s="383" t="str">
        <f>IF(T9&lt;&gt;"",IF(ISERROR(VLOOKUP(T9,Positions!$C$4:$V$130,20,FALSE)),"Chk",""),"-")</f>
        <v/>
      </c>
      <c r="AY9" s="379" t="str">
        <f>IF(U9&lt;&gt;"",IF(ISERROR(VLOOKUP(U9,Positions!$C$4:$V$130,20,FALSE)),"Chk",""),"-")</f>
        <v/>
      </c>
      <c r="AZ9" s="380" t="str">
        <f>IF(V9&lt;&gt;"",IF(ISERROR(VLOOKUP(V9,Positions!$C$4:$V$130,20,FALSE)),"Chk",""),"-")</f>
        <v/>
      </c>
      <c r="BA9" s="380" t="str">
        <f>IF(W9&lt;&gt;"",IF(ISERROR(VLOOKUP(W9,Positions!$C$4:$V$130,20,FALSE)),"Chk",""),"-")</f>
        <v>-</v>
      </c>
      <c r="BB9" s="380" t="str">
        <f>IF(X9&lt;&gt;"",IF(ISERROR(VLOOKUP(X9,Positions!$C$4:$V$130,20,FALSE)),"Chk",""),"-")</f>
        <v>-</v>
      </c>
      <c r="BC9" s="380" t="str">
        <f>IF(Y9&lt;&gt;"",IF(ISERROR(VLOOKUP(Y9,Positions!$C$4:$V$130,20,FALSE)),"Chk",""),"-")</f>
        <v>-</v>
      </c>
      <c r="BD9" s="380" t="str">
        <f>IF(Z9&lt;&gt;"",IF(ISERROR(VLOOKUP(Z9,Positions!$C$4:$V$130,20,FALSE)),"Chk",""),"-")</f>
        <v/>
      </c>
      <c r="BE9" s="381" t="str">
        <f>IF(AA9&lt;&gt;"",IF(ISERROR(VLOOKUP(AA9,Positions!$C$4:$V$130,20,FALSE)),"Chk",""),"-")</f>
        <v/>
      </c>
      <c r="BF9" s="382" t="str">
        <f>IF(AB9&lt;&gt;"",IF(ISERROR(VLOOKUP(AB9,Positions!$C$4:$V$130,20,FALSE)),"Chk",""),"-")</f>
        <v/>
      </c>
      <c r="BG9" s="380" t="str">
        <f>IF(AC9&lt;&gt;"",IF(ISERROR(VLOOKUP(AC9,Positions!$C$4:$V$130,20,FALSE)),"Chk",""),"-")</f>
        <v/>
      </c>
      <c r="BH9" s="380" t="str">
        <f>IF(AD9&lt;&gt;"",IF(ISERROR(VLOOKUP(AD9,Positions!$C$4:$V$130,20,FALSE)),"Chk",""),"-")</f>
        <v>-</v>
      </c>
      <c r="BI9" s="380" t="str">
        <f>IF(AE9&lt;&gt;"",IF(ISERROR(VLOOKUP(AE9,Positions!$C$4:$V$130,20,FALSE)),"Chk",""),"-")</f>
        <v>-</v>
      </c>
      <c r="BJ9" s="380" t="str">
        <f>IF(AF9&lt;&gt;"",IF(ISERROR(VLOOKUP(AF9,Positions!$C$4:$V$130,20,FALSE)),"Chk",""),"-")</f>
        <v>-</v>
      </c>
      <c r="BK9" s="380" t="str">
        <f>IF(AG9&lt;&gt;"",IF(ISERROR(VLOOKUP(AG9,Positions!$C$4:$V$130,20,FALSE)),"Chk",""),"-")</f>
        <v/>
      </c>
      <c r="BL9" s="383" t="str">
        <f>IF(AH9&lt;&gt;"",IF(ISERROR(VLOOKUP(AH9,Positions!$C$4:$V$130,20,FALSE)),"Chk",""),"-")</f>
        <v/>
      </c>
      <c r="BM9" s="152"/>
      <c r="BN9" s="161">
        <f>IF(ISERROR(VLOOKUP(G9,Positions!$C$4:$V$130,20,FALSE)),0,VLOOKUP(G9,Positions!$C$4:$V$130,20,FALSE))</f>
        <v>8</v>
      </c>
      <c r="BO9" s="161">
        <f>IF(ISERROR(VLOOKUP(H9,Positions!$C$4:$V$130,20,FALSE)),0,VLOOKUP(H9,Positions!$C$4:$V$130,20,FALSE))</f>
        <v>8</v>
      </c>
      <c r="BP9" s="161">
        <f>IF(ISERROR(VLOOKUP(I9,Positions!$C$4:$V$130,20,FALSE)),0,VLOOKUP(I9,Positions!$C$4:$V$130,20,FALSE))</f>
        <v>0</v>
      </c>
      <c r="BQ9" s="161">
        <f>IF(ISERROR(VLOOKUP(J9,Positions!$C$4:$V$130,20,FALSE)),0,VLOOKUP(J9,Positions!$C$4:$V$130,20,FALSE))</f>
        <v>0</v>
      </c>
      <c r="BR9" s="161">
        <f>IF(ISERROR(VLOOKUP(K9,Positions!$C$4:$V$130,20,FALSE)),0,VLOOKUP(K9,Positions!$C$4:$V$130,20,FALSE))</f>
        <v>0</v>
      </c>
      <c r="BS9" s="161">
        <f>IF(ISERROR(VLOOKUP(L9,Positions!$C$4:$V$130,20,FALSE)),0,VLOOKUP(L9,Positions!$C$4:$V$130,20,FALSE))</f>
        <v>0</v>
      </c>
      <c r="BT9" s="161">
        <f>IF(ISERROR(VLOOKUP(M9,Positions!$C$4:$V$130,20,FALSE)),0,VLOOKUP(M9,Positions!$C$4:$V$130,20,FALSE))</f>
        <v>0</v>
      </c>
      <c r="BU9" s="161">
        <f>IF(ISERROR(VLOOKUP(N9,Positions!$C$4:$V$130,20,FALSE)),0,VLOOKUP(N9,Positions!$C$4:$V$130,20,FALSE))</f>
        <v>8</v>
      </c>
      <c r="BV9" s="161">
        <f>IF(ISERROR(VLOOKUP(O9,Positions!$C$4:$V$130,20,FALSE)),0,VLOOKUP(O9,Positions!$C$4:$V$130,20,FALSE))</f>
        <v>8</v>
      </c>
      <c r="BW9" s="161">
        <f>IF(ISERROR(VLOOKUP(P9,Positions!$C$4:$V$130,20,FALSE)),0,VLOOKUP(P9,Positions!$C$4:$V$130,20,FALSE))</f>
        <v>0</v>
      </c>
      <c r="BX9" s="161">
        <f>IF(ISERROR(VLOOKUP(Q9,Positions!$C$4:$V$130,20,FALSE)),0,VLOOKUP(Q9,Positions!$C$4:$V$130,20,FALSE))</f>
        <v>0</v>
      </c>
      <c r="BY9" s="161">
        <f>IF(ISERROR(VLOOKUP(R9,Positions!$C$4:$V$130,20,FALSE)),0,VLOOKUP(R9,Positions!$C$4:$V$130,20,FALSE))</f>
        <v>0</v>
      </c>
      <c r="BZ9" s="161">
        <f>IF(ISERROR(VLOOKUP(S9,Positions!$C$4:$V$130,20,FALSE)),0,VLOOKUP(S9,Positions!$C$4:$V$130,20,FALSE))</f>
        <v>0</v>
      </c>
      <c r="CA9" s="161">
        <f>IF(ISERROR(VLOOKUP(T9,Positions!$C$4:$V$130,20,FALSE)),0,VLOOKUP(T9,Positions!$C$4:$V$130,20,FALSE))</f>
        <v>0</v>
      </c>
      <c r="CB9" s="161">
        <f>IF(ISERROR(VLOOKUP(U9,Positions!$C$4:$V$130,20,FALSE)),0,VLOOKUP(U9,Positions!$C$4:$V$130,20,FALSE))</f>
        <v>8</v>
      </c>
      <c r="CC9" s="161">
        <f>IF(ISERROR(VLOOKUP(V9,Positions!$C$4:$V$130,20,FALSE)),0,VLOOKUP(V9,Positions!$C$4:$V$130,20,FALSE))</f>
        <v>8</v>
      </c>
      <c r="CD9" s="161">
        <f>IF(ISERROR(VLOOKUP(W9,Positions!$C$4:$V$130,20,FALSE)),0,VLOOKUP(W9,Positions!$C$4:$V$130,20,FALSE))</f>
        <v>0</v>
      </c>
      <c r="CE9" s="161">
        <f>IF(ISERROR(VLOOKUP(X9,Positions!$C$4:$V$130,20,FALSE)),0,VLOOKUP(X9,Positions!$C$4:$V$130,20,FALSE))</f>
        <v>0</v>
      </c>
      <c r="CF9" s="161">
        <f>IF(ISERROR(VLOOKUP(Y9,Positions!$C$4:$V$130,20,FALSE)),0,VLOOKUP(Y9,Positions!$C$4:$V$130,20,FALSE))</f>
        <v>0</v>
      </c>
      <c r="CG9" s="161">
        <f>IF(ISERROR(VLOOKUP(Z9,Positions!$C$4:$V$130,20,FALSE)),0,VLOOKUP(Z9,Positions!$C$4:$V$130,20,FALSE))</f>
        <v>0</v>
      </c>
      <c r="CH9" s="161">
        <f>IF(ISERROR(VLOOKUP(AA9,Positions!$C$4:$V$130,20,FALSE)),0,VLOOKUP(AA9,Positions!$C$4:$V$130,20,FALSE))</f>
        <v>0</v>
      </c>
      <c r="CI9" s="161">
        <f>IF(ISERROR(VLOOKUP(AB9,Positions!$C$4:$V$130,20,FALSE)),0,VLOOKUP(AB9,Positions!$C$4:$V$130,20,FALSE))</f>
        <v>8</v>
      </c>
      <c r="CJ9" s="161">
        <f>IF(ISERROR(VLOOKUP(AC9,Positions!$C$4:$V$130,20,FALSE)),0,VLOOKUP(AC9,Positions!$C$4:$V$130,20,FALSE))</f>
        <v>8</v>
      </c>
      <c r="CK9" s="161">
        <f>IF(ISERROR(VLOOKUP(AD9,Positions!$C$4:$V$130,20,FALSE)),0,VLOOKUP(AD9,Positions!$C$4:$V$130,20,FALSE))</f>
        <v>0</v>
      </c>
      <c r="CL9" s="161">
        <f>IF(ISERROR(VLOOKUP(AE9,Positions!$C$4:$V$130,20,FALSE)),0,VLOOKUP(AE9,Positions!$C$4:$V$130,20,FALSE))</f>
        <v>0</v>
      </c>
      <c r="CM9" s="161">
        <f>IF(ISERROR(VLOOKUP(AF9,Positions!$C$4:$V$130,20,FALSE)),0,VLOOKUP(AF9,Positions!$C$4:$V$130,20,FALSE))</f>
        <v>0</v>
      </c>
      <c r="CN9" s="161">
        <f>IF(ISERROR(VLOOKUP(AG9,Positions!$C$4:$V$130,20,FALSE)),0,VLOOKUP(AG9,Positions!$C$4:$V$130,20,FALSE))</f>
        <v>0</v>
      </c>
      <c r="CO9" s="161">
        <f>IF(ISERROR(VLOOKUP(AH9,Positions!$C$4:$V$130,20,FALSE)),0,VLOOKUP(AH9,Positions!$C$4:$V$130,20,FALSE))</f>
        <v>0</v>
      </c>
      <c r="CP9" s="162"/>
      <c r="CQ9" s="163"/>
    </row>
    <row r="10" spans="1:95" s="155" customFormat="1" ht="26.25" x14ac:dyDescent="0.25">
      <c r="A10" s="153"/>
      <c r="B10" s="153"/>
      <c r="C10" s="160"/>
      <c r="D10" s="160"/>
      <c r="E10" s="417" t="str">
        <f>IF($D10&lt;&gt;"",VLOOKUP($D10,StaffEstb!$G$4:$K$203,4,FALSE),"")</f>
        <v/>
      </c>
      <c r="F10" s="656" t="str">
        <f>IF($D10&lt;&gt;"",VLOOKUP($D10,StaffEstb!$G$4:$K$203,5,FALSE),"")</f>
        <v/>
      </c>
      <c r="G10" s="657"/>
      <c r="H10" s="657"/>
      <c r="I10" s="657"/>
      <c r="J10" s="657"/>
      <c r="K10" s="657"/>
      <c r="L10" s="658"/>
      <c r="M10" s="658"/>
      <c r="N10" s="657"/>
      <c r="O10" s="657"/>
      <c r="P10" s="657"/>
      <c r="Q10" s="657"/>
      <c r="R10" s="657"/>
      <c r="S10" s="658"/>
      <c r="T10" s="658"/>
      <c r="U10" s="657"/>
      <c r="V10" s="657"/>
      <c r="W10" s="657"/>
      <c r="X10" s="657"/>
      <c r="Y10" s="657"/>
      <c r="Z10" s="658"/>
      <c r="AA10" s="658"/>
      <c r="AB10" s="657"/>
      <c r="AC10" s="657"/>
      <c r="AD10" s="657"/>
      <c r="AE10" s="657"/>
      <c r="AF10" s="657"/>
      <c r="AG10" s="658"/>
      <c r="AH10" s="658"/>
      <c r="AI10" s="377">
        <f t="shared" ref="AI10:AI73" si="7">SUM(BN10:CA10)</f>
        <v>0</v>
      </c>
      <c r="AJ10" s="378">
        <f t="shared" ref="AJ10:AJ73" si="8">SUM(CB10:CO10)</f>
        <v>0</v>
      </c>
      <c r="AK10" s="379" t="str">
        <f>IF(G10&lt;&gt;"",IF(ISERROR(VLOOKUP(G10,Positions!$C$4:$V$130,20,FALSE)),"Chk",""),"-")</f>
        <v>-</v>
      </c>
      <c r="AL10" s="380" t="str">
        <f>IF(H10&lt;&gt;"",IF(ISERROR(VLOOKUP(H10,Positions!$C$4:$V$130,20,FALSE)),"Chk",""),"-")</f>
        <v>-</v>
      </c>
      <c r="AM10" s="380" t="str">
        <f>IF(I10&lt;&gt;"",IF(ISERROR(VLOOKUP(I10,Positions!$C$4:$V$130,20,FALSE)),"Chk",""),"-")</f>
        <v>-</v>
      </c>
      <c r="AN10" s="380" t="str">
        <f>IF(J10&lt;&gt;"",IF(ISERROR(VLOOKUP(J10,Positions!$C$4:$V$130,20,FALSE)),"Chk",""),"-")</f>
        <v>-</v>
      </c>
      <c r="AO10" s="380" t="str">
        <f>IF(K10&lt;&gt;"",IF(ISERROR(VLOOKUP(K10,Positions!$C$4:$V$130,20,FALSE)),"Chk",""),"-")</f>
        <v>-</v>
      </c>
      <c r="AP10" s="380" t="str">
        <f>IF(L10&lt;&gt;"",IF(ISERROR(VLOOKUP(L10,Positions!$C$4:$V$130,20,FALSE)),"Chk",""),"-")</f>
        <v>-</v>
      </c>
      <c r="AQ10" s="381" t="str">
        <f>IF(M10&lt;&gt;"",IF(ISERROR(VLOOKUP(M10,Positions!$C$4:$V$130,20,FALSE)),"Chk",""),"-")</f>
        <v>-</v>
      </c>
      <c r="AR10" s="382" t="str">
        <f>IF(N10&lt;&gt;"",IF(ISERROR(VLOOKUP(N10,Positions!$C$4:$V$130,20,FALSE)),"Chk",""),"-")</f>
        <v>-</v>
      </c>
      <c r="AS10" s="380" t="str">
        <f>IF(O10&lt;&gt;"",IF(ISERROR(VLOOKUP(O10,Positions!$C$4:$V$130,20,FALSE)),"Chk",""),"-")</f>
        <v>-</v>
      </c>
      <c r="AT10" s="380" t="str">
        <f>IF(P10&lt;&gt;"",IF(ISERROR(VLOOKUP(P10,Positions!$C$4:$V$130,20,FALSE)),"Chk",""),"-")</f>
        <v>-</v>
      </c>
      <c r="AU10" s="380" t="str">
        <f>IF(Q10&lt;&gt;"",IF(ISERROR(VLOOKUP(Q10,Positions!$C$4:$V$130,20,FALSE)),"Chk",""),"-")</f>
        <v>-</v>
      </c>
      <c r="AV10" s="380" t="str">
        <f>IF(R10&lt;&gt;"",IF(ISERROR(VLOOKUP(R10,Positions!$C$4:$V$130,20,FALSE)),"Chk",""),"-")</f>
        <v>-</v>
      </c>
      <c r="AW10" s="380" t="str">
        <f>IF(S10&lt;&gt;"",IF(ISERROR(VLOOKUP(S10,Positions!$C$4:$V$130,20,FALSE)),"Chk",""),"-")</f>
        <v>-</v>
      </c>
      <c r="AX10" s="383" t="str">
        <f>IF(T10&lt;&gt;"",IF(ISERROR(VLOOKUP(T10,Positions!$C$4:$V$130,20,FALSE)),"Chk",""),"-")</f>
        <v>-</v>
      </c>
      <c r="AY10" s="379" t="str">
        <f>IF(U10&lt;&gt;"",IF(ISERROR(VLOOKUP(U10,Positions!$C$4:$V$130,20,FALSE)),"Chk",""),"-")</f>
        <v>-</v>
      </c>
      <c r="AZ10" s="380" t="str">
        <f>IF(V10&lt;&gt;"",IF(ISERROR(VLOOKUP(V10,Positions!$C$4:$V$130,20,FALSE)),"Chk",""),"-")</f>
        <v>-</v>
      </c>
      <c r="BA10" s="380" t="str">
        <f>IF(W10&lt;&gt;"",IF(ISERROR(VLOOKUP(W10,Positions!$C$4:$V$130,20,FALSE)),"Chk",""),"-")</f>
        <v>-</v>
      </c>
      <c r="BB10" s="380" t="str">
        <f>IF(X10&lt;&gt;"",IF(ISERROR(VLOOKUP(X10,Positions!$C$4:$V$130,20,FALSE)),"Chk",""),"-")</f>
        <v>-</v>
      </c>
      <c r="BC10" s="380" t="str">
        <f>IF(Y10&lt;&gt;"",IF(ISERROR(VLOOKUP(Y10,Positions!$C$4:$V$130,20,FALSE)),"Chk",""),"-")</f>
        <v>-</v>
      </c>
      <c r="BD10" s="380" t="str">
        <f>IF(Z10&lt;&gt;"",IF(ISERROR(VLOOKUP(Z10,Positions!$C$4:$V$130,20,FALSE)),"Chk",""),"-")</f>
        <v>-</v>
      </c>
      <c r="BE10" s="381" t="str">
        <f>IF(AA10&lt;&gt;"",IF(ISERROR(VLOOKUP(AA10,Positions!$C$4:$V$130,20,FALSE)),"Chk",""),"-")</f>
        <v>-</v>
      </c>
      <c r="BF10" s="382" t="str">
        <f>IF(AB10&lt;&gt;"",IF(ISERROR(VLOOKUP(AB10,Positions!$C$4:$V$130,20,FALSE)),"Chk",""),"-")</f>
        <v>-</v>
      </c>
      <c r="BG10" s="380" t="str">
        <f>IF(AC10&lt;&gt;"",IF(ISERROR(VLOOKUP(AC10,Positions!$C$4:$V$130,20,FALSE)),"Chk",""),"-")</f>
        <v>-</v>
      </c>
      <c r="BH10" s="380" t="str">
        <f>IF(AD10&lt;&gt;"",IF(ISERROR(VLOOKUP(AD10,Positions!$C$4:$V$130,20,FALSE)),"Chk",""),"-")</f>
        <v>-</v>
      </c>
      <c r="BI10" s="380" t="str">
        <f>IF(AE10&lt;&gt;"",IF(ISERROR(VLOOKUP(AE10,Positions!$C$4:$V$130,20,FALSE)),"Chk",""),"-")</f>
        <v>-</v>
      </c>
      <c r="BJ10" s="380" t="str">
        <f>IF(AF10&lt;&gt;"",IF(ISERROR(VLOOKUP(AF10,Positions!$C$4:$V$130,20,FALSE)),"Chk",""),"-")</f>
        <v>-</v>
      </c>
      <c r="BK10" s="380" t="str">
        <f>IF(AG10&lt;&gt;"",IF(ISERROR(VLOOKUP(AG10,Positions!$C$4:$V$130,20,FALSE)),"Chk",""),"-")</f>
        <v>-</v>
      </c>
      <c r="BL10" s="383" t="str">
        <f>IF(AH10&lt;&gt;"",IF(ISERROR(VLOOKUP(AH10,Positions!$C$4:$V$130,20,FALSE)),"Chk",""),"-")</f>
        <v>-</v>
      </c>
      <c r="BM10" s="152"/>
      <c r="BN10" s="161">
        <f>IF(ISERROR(VLOOKUP(G10,Positions!$C$4:$V$130,20,FALSE)),0,VLOOKUP(G10,Positions!$C$4:$V$130,20,FALSE))</f>
        <v>0</v>
      </c>
      <c r="BO10" s="161">
        <f>IF(ISERROR(VLOOKUP(H10,Positions!$C$4:$V$130,20,FALSE)),0,VLOOKUP(H10,Positions!$C$4:$V$130,20,FALSE))</f>
        <v>0</v>
      </c>
      <c r="BP10" s="161">
        <f>IF(ISERROR(VLOOKUP(I10,Positions!$C$4:$V$130,20,FALSE)),0,VLOOKUP(I10,Positions!$C$4:$V$130,20,FALSE))</f>
        <v>0</v>
      </c>
      <c r="BQ10" s="161">
        <f>IF(ISERROR(VLOOKUP(J10,Positions!$C$4:$V$130,20,FALSE)),0,VLOOKUP(J10,Positions!$C$4:$V$130,20,FALSE))</f>
        <v>0</v>
      </c>
      <c r="BR10" s="161">
        <f>IF(ISERROR(VLOOKUP(K10,Positions!$C$4:$V$130,20,FALSE)),0,VLOOKUP(K10,Positions!$C$4:$V$130,20,FALSE))</f>
        <v>0</v>
      </c>
      <c r="BS10" s="161">
        <f>IF(ISERROR(VLOOKUP(L10,Positions!$C$4:$V$130,20,FALSE)),0,VLOOKUP(L10,Positions!$C$4:$V$130,20,FALSE))</f>
        <v>0</v>
      </c>
      <c r="BT10" s="161">
        <f>IF(ISERROR(VLOOKUP(M10,Positions!$C$4:$V$130,20,FALSE)),0,VLOOKUP(M10,Positions!$C$4:$V$130,20,FALSE))</f>
        <v>0</v>
      </c>
      <c r="BU10" s="161">
        <f>IF(ISERROR(VLOOKUP(N10,Positions!$C$4:$V$130,20,FALSE)),0,VLOOKUP(N10,Positions!$C$4:$V$130,20,FALSE))</f>
        <v>0</v>
      </c>
      <c r="BV10" s="161">
        <f>IF(ISERROR(VLOOKUP(O10,Positions!$C$4:$V$130,20,FALSE)),0,VLOOKUP(O10,Positions!$C$4:$V$130,20,FALSE))</f>
        <v>0</v>
      </c>
      <c r="BW10" s="161">
        <f>IF(ISERROR(VLOOKUP(P10,Positions!$C$4:$V$130,20,FALSE)),0,VLOOKUP(P10,Positions!$C$4:$V$130,20,FALSE))</f>
        <v>0</v>
      </c>
      <c r="BX10" s="161">
        <f>IF(ISERROR(VLOOKUP(Q10,Positions!$C$4:$V$130,20,FALSE)),0,VLOOKUP(Q10,Positions!$C$4:$V$130,20,FALSE))</f>
        <v>0</v>
      </c>
      <c r="BY10" s="161">
        <f>IF(ISERROR(VLOOKUP(R10,Positions!$C$4:$V$130,20,FALSE)),0,VLOOKUP(R10,Positions!$C$4:$V$130,20,FALSE))</f>
        <v>0</v>
      </c>
      <c r="BZ10" s="161">
        <f>IF(ISERROR(VLOOKUP(S10,Positions!$C$4:$V$130,20,FALSE)),0,VLOOKUP(S10,Positions!$C$4:$V$130,20,FALSE))</f>
        <v>0</v>
      </c>
      <c r="CA10" s="161">
        <f>IF(ISERROR(VLOOKUP(T10,Positions!$C$4:$V$130,20,FALSE)),0,VLOOKUP(T10,Positions!$C$4:$V$130,20,FALSE))</f>
        <v>0</v>
      </c>
      <c r="CB10" s="161">
        <f>IF(ISERROR(VLOOKUP(U10,Positions!$C$4:$V$130,20,FALSE)),0,VLOOKUP(U10,Positions!$C$4:$V$130,20,FALSE))</f>
        <v>0</v>
      </c>
      <c r="CC10" s="161">
        <f>IF(ISERROR(VLOOKUP(V10,Positions!$C$4:$V$130,20,FALSE)),0,VLOOKUP(V10,Positions!$C$4:$V$130,20,FALSE))</f>
        <v>0</v>
      </c>
      <c r="CD10" s="161">
        <f>IF(ISERROR(VLOOKUP(W10,Positions!$C$4:$V$130,20,FALSE)),0,VLOOKUP(W10,Positions!$C$4:$V$130,20,FALSE))</f>
        <v>0</v>
      </c>
      <c r="CE10" s="161">
        <f>IF(ISERROR(VLOOKUP(X10,Positions!$C$4:$V$130,20,FALSE)),0,VLOOKUP(X10,Positions!$C$4:$V$130,20,FALSE))</f>
        <v>0</v>
      </c>
      <c r="CF10" s="161">
        <f>IF(ISERROR(VLOOKUP(Y10,Positions!$C$4:$V$130,20,FALSE)),0,VLOOKUP(Y10,Positions!$C$4:$V$130,20,FALSE))</f>
        <v>0</v>
      </c>
      <c r="CG10" s="161">
        <f>IF(ISERROR(VLOOKUP(Z10,Positions!$C$4:$V$130,20,FALSE)),0,VLOOKUP(Z10,Positions!$C$4:$V$130,20,FALSE))</f>
        <v>0</v>
      </c>
      <c r="CH10" s="161">
        <f>IF(ISERROR(VLOOKUP(AA10,Positions!$C$4:$V$130,20,FALSE)),0,VLOOKUP(AA10,Positions!$C$4:$V$130,20,FALSE))</f>
        <v>0</v>
      </c>
      <c r="CI10" s="161">
        <f>IF(ISERROR(VLOOKUP(AB10,Positions!$C$4:$V$130,20,FALSE)),0,VLOOKUP(AB10,Positions!$C$4:$V$130,20,FALSE))</f>
        <v>0</v>
      </c>
      <c r="CJ10" s="161">
        <f>IF(ISERROR(VLOOKUP(AC10,Positions!$C$4:$V$130,20,FALSE)),0,VLOOKUP(AC10,Positions!$C$4:$V$130,20,FALSE))</f>
        <v>0</v>
      </c>
      <c r="CK10" s="161">
        <f>IF(ISERROR(VLOOKUP(AD10,Positions!$C$4:$V$130,20,FALSE)),0,VLOOKUP(AD10,Positions!$C$4:$V$130,20,FALSE))</f>
        <v>0</v>
      </c>
      <c r="CL10" s="161">
        <f>IF(ISERROR(VLOOKUP(AE10,Positions!$C$4:$V$130,20,FALSE)),0,VLOOKUP(AE10,Positions!$C$4:$V$130,20,FALSE))</f>
        <v>0</v>
      </c>
      <c r="CM10" s="161">
        <f>IF(ISERROR(VLOOKUP(AF10,Positions!$C$4:$V$130,20,FALSE)),0,VLOOKUP(AF10,Positions!$C$4:$V$130,20,FALSE))</f>
        <v>0</v>
      </c>
      <c r="CN10" s="161">
        <f>IF(ISERROR(VLOOKUP(AG10,Positions!$C$4:$V$130,20,FALSE)),0,VLOOKUP(AG10,Positions!$C$4:$V$130,20,FALSE))</f>
        <v>0</v>
      </c>
      <c r="CO10" s="161">
        <f>IF(ISERROR(VLOOKUP(AH10,Positions!$C$4:$V$130,20,FALSE)),0,VLOOKUP(AH10,Positions!$C$4:$V$130,20,FALSE))</f>
        <v>0</v>
      </c>
      <c r="CP10" s="162"/>
      <c r="CQ10" s="163"/>
    </row>
    <row r="11" spans="1:95" s="155" customFormat="1" ht="26.25" x14ac:dyDescent="0.25">
      <c r="A11" s="153"/>
      <c r="B11" s="153"/>
      <c r="C11" s="160"/>
      <c r="D11" s="160" t="s">
        <v>1480</v>
      </c>
      <c r="E11" s="417">
        <f>IF($D11&lt;&gt;"",VLOOKUP($D11,StaffEstb!$G$4:$K$203,4,FALSE),"")</f>
        <v>56009808</v>
      </c>
      <c r="F11" s="656">
        <f>IF($D11&lt;&gt;"",VLOOKUP($D11,StaffEstb!$G$4:$K$203,5,FALSE),"")</f>
        <v>1</v>
      </c>
      <c r="G11" s="657" t="s">
        <v>1419</v>
      </c>
      <c r="H11" s="657" t="s">
        <v>1419</v>
      </c>
      <c r="I11" s="657" t="s">
        <v>1419</v>
      </c>
      <c r="J11" s="657" t="s">
        <v>1419</v>
      </c>
      <c r="K11" s="657" t="s">
        <v>1419</v>
      </c>
      <c r="L11" s="658" t="s">
        <v>1077</v>
      </c>
      <c r="M11" s="658" t="s">
        <v>1077</v>
      </c>
      <c r="N11" s="657" t="s">
        <v>1419</v>
      </c>
      <c r="O11" s="657" t="s">
        <v>1419</v>
      </c>
      <c r="P11" s="657" t="s">
        <v>1419</v>
      </c>
      <c r="Q11" s="657" t="s">
        <v>1419</v>
      </c>
      <c r="R11" s="657" t="s">
        <v>134</v>
      </c>
      <c r="S11" s="658" t="s">
        <v>1077</v>
      </c>
      <c r="T11" s="658" t="s">
        <v>1077</v>
      </c>
      <c r="U11" s="657" t="s">
        <v>1419</v>
      </c>
      <c r="V11" s="657" t="s">
        <v>1409</v>
      </c>
      <c r="W11" s="657" t="s">
        <v>1409</v>
      </c>
      <c r="X11" s="657" t="s">
        <v>1409</v>
      </c>
      <c r="Y11" s="657" t="s">
        <v>1409</v>
      </c>
      <c r="Z11" s="658" t="s">
        <v>1077</v>
      </c>
      <c r="AA11" s="658" t="s">
        <v>1077</v>
      </c>
      <c r="AB11" s="657" t="s">
        <v>1409</v>
      </c>
      <c r="AC11" s="657" t="s">
        <v>1409</v>
      </c>
      <c r="AD11" s="657" t="s">
        <v>1409</v>
      </c>
      <c r="AE11" s="657" t="s">
        <v>1409</v>
      </c>
      <c r="AF11" s="657" t="s">
        <v>1409</v>
      </c>
      <c r="AG11" s="658" t="s">
        <v>1077</v>
      </c>
      <c r="AH11" s="658" t="s">
        <v>1077</v>
      </c>
      <c r="AI11" s="377">
        <f t="shared" si="7"/>
        <v>72.000000000000014</v>
      </c>
      <c r="AJ11" s="378">
        <f t="shared" si="8"/>
        <v>80</v>
      </c>
      <c r="AK11" s="379" t="str">
        <f>IF(G11&lt;&gt;"",IF(ISERROR(VLOOKUP(G11,Positions!$C$4:$V$130,20,FALSE)),"Chk",""),"-")</f>
        <v/>
      </c>
      <c r="AL11" s="380" t="str">
        <f>IF(H11&lt;&gt;"",IF(ISERROR(VLOOKUP(H11,Positions!$C$4:$V$130,20,FALSE)),"Chk",""),"-")</f>
        <v/>
      </c>
      <c r="AM11" s="380" t="str">
        <f>IF(I11&lt;&gt;"",IF(ISERROR(VLOOKUP(I11,Positions!$C$4:$V$130,20,FALSE)),"Chk",""),"-")</f>
        <v/>
      </c>
      <c r="AN11" s="380" t="str">
        <f>IF(J11&lt;&gt;"",IF(ISERROR(VLOOKUP(J11,Positions!$C$4:$V$130,20,FALSE)),"Chk",""),"-")</f>
        <v/>
      </c>
      <c r="AO11" s="380" t="str">
        <f>IF(K11&lt;&gt;"",IF(ISERROR(VLOOKUP(K11,Positions!$C$4:$V$130,20,FALSE)),"Chk",""),"-")</f>
        <v/>
      </c>
      <c r="AP11" s="380" t="str">
        <f>IF(L11&lt;&gt;"",IF(ISERROR(VLOOKUP(L11,Positions!$C$4:$V$130,20,FALSE)),"Chk",""),"-")</f>
        <v/>
      </c>
      <c r="AQ11" s="381" t="str">
        <f>IF(M11&lt;&gt;"",IF(ISERROR(VLOOKUP(M11,Positions!$C$4:$V$130,20,FALSE)),"Chk",""),"-")</f>
        <v/>
      </c>
      <c r="AR11" s="382" t="str">
        <f>IF(N11&lt;&gt;"",IF(ISERROR(VLOOKUP(N11,Positions!$C$4:$V$130,20,FALSE)),"Chk",""),"-")</f>
        <v/>
      </c>
      <c r="AS11" s="380" t="str">
        <f>IF(O11&lt;&gt;"",IF(ISERROR(VLOOKUP(O11,Positions!$C$4:$V$130,20,FALSE)),"Chk",""),"-")</f>
        <v/>
      </c>
      <c r="AT11" s="380" t="str">
        <f>IF(P11&lt;&gt;"",IF(ISERROR(VLOOKUP(P11,Positions!$C$4:$V$130,20,FALSE)),"Chk",""),"-")</f>
        <v/>
      </c>
      <c r="AU11" s="380" t="str">
        <f>IF(Q11&lt;&gt;"",IF(ISERROR(VLOOKUP(Q11,Positions!$C$4:$V$130,20,FALSE)),"Chk",""),"-")</f>
        <v/>
      </c>
      <c r="AV11" s="380" t="str">
        <f>IF(R11&lt;&gt;"",IF(ISERROR(VLOOKUP(R11,Positions!$C$4:$V$130,20,FALSE)),"Chk",""),"-")</f>
        <v/>
      </c>
      <c r="AW11" s="380" t="str">
        <f>IF(S11&lt;&gt;"",IF(ISERROR(VLOOKUP(S11,Positions!$C$4:$V$130,20,FALSE)),"Chk",""),"-")</f>
        <v/>
      </c>
      <c r="AX11" s="383" t="str">
        <f>IF(T11&lt;&gt;"",IF(ISERROR(VLOOKUP(T11,Positions!$C$4:$V$130,20,FALSE)),"Chk",""),"-")</f>
        <v/>
      </c>
      <c r="AY11" s="379" t="str">
        <f>IF(U11&lt;&gt;"",IF(ISERROR(VLOOKUP(U11,Positions!$C$4:$V$130,20,FALSE)),"Chk",""),"-")</f>
        <v/>
      </c>
      <c r="AZ11" s="380" t="str">
        <f>IF(V11&lt;&gt;"",IF(ISERROR(VLOOKUP(V11,Positions!$C$4:$V$130,20,FALSE)),"Chk",""),"-")</f>
        <v/>
      </c>
      <c r="BA11" s="380" t="str">
        <f>IF(W11&lt;&gt;"",IF(ISERROR(VLOOKUP(W11,Positions!$C$4:$V$130,20,FALSE)),"Chk",""),"-")</f>
        <v/>
      </c>
      <c r="BB11" s="380" t="str">
        <f>IF(X11&lt;&gt;"",IF(ISERROR(VLOOKUP(X11,Positions!$C$4:$V$130,20,FALSE)),"Chk",""),"-")</f>
        <v/>
      </c>
      <c r="BC11" s="380" t="str">
        <f>IF(Y11&lt;&gt;"",IF(ISERROR(VLOOKUP(Y11,Positions!$C$4:$V$130,20,FALSE)),"Chk",""),"-")</f>
        <v/>
      </c>
      <c r="BD11" s="380" t="str">
        <f>IF(Z11&lt;&gt;"",IF(ISERROR(VLOOKUP(Z11,Positions!$C$4:$V$130,20,FALSE)),"Chk",""),"-")</f>
        <v/>
      </c>
      <c r="BE11" s="381" t="str">
        <f>IF(AA11&lt;&gt;"",IF(ISERROR(VLOOKUP(AA11,Positions!$C$4:$V$130,20,FALSE)),"Chk",""),"-")</f>
        <v/>
      </c>
      <c r="BF11" s="382" t="str">
        <f>IF(AB11&lt;&gt;"",IF(ISERROR(VLOOKUP(AB11,Positions!$C$4:$V$130,20,FALSE)),"Chk",""),"-")</f>
        <v/>
      </c>
      <c r="BG11" s="380" t="str">
        <f>IF(AC11&lt;&gt;"",IF(ISERROR(VLOOKUP(AC11,Positions!$C$4:$V$130,20,FALSE)),"Chk",""),"-")</f>
        <v/>
      </c>
      <c r="BH11" s="380" t="str">
        <f>IF(AD11&lt;&gt;"",IF(ISERROR(VLOOKUP(AD11,Positions!$C$4:$V$130,20,FALSE)),"Chk",""),"-")</f>
        <v/>
      </c>
      <c r="BI11" s="380" t="str">
        <f>IF(AE11&lt;&gt;"",IF(ISERROR(VLOOKUP(AE11,Positions!$C$4:$V$130,20,FALSE)),"Chk",""),"-")</f>
        <v/>
      </c>
      <c r="BJ11" s="380" t="str">
        <f>IF(AF11&lt;&gt;"",IF(ISERROR(VLOOKUP(AF11,Positions!$C$4:$V$130,20,FALSE)),"Chk",""),"-")</f>
        <v/>
      </c>
      <c r="BK11" s="380" t="str">
        <f>IF(AG11&lt;&gt;"",IF(ISERROR(VLOOKUP(AG11,Positions!$C$4:$V$130,20,FALSE)),"Chk",""),"-")</f>
        <v/>
      </c>
      <c r="BL11" s="383" t="str">
        <f>IF(AH11&lt;&gt;"",IF(ISERROR(VLOOKUP(AH11,Positions!$C$4:$V$130,20,FALSE)),"Chk",""),"-")</f>
        <v/>
      </c>
      <c r="BM11" s="152"/>
      <c r="BN11" s="161">
        <f>IF(ISERROR(VLOOKUP(G11,Positions!$C$4:$V$130,20,FALSE)),0,VLOOKUP(G11,Positions!$C$4:$V$130,20,FALSE))</f>
        <v>8.0000000000000018</v>
      </c>
      <c r="BO11" s="161">
        <f>IF(ISERROR(VLOOKUP(H11,Positions!$C$4:$V$130,20,FALSE)),0,VLOOKUP(H11,Positions!$C$4:$V$130,20,FALSE))</f>
        <v>8.0000000000000018</v>
      </c>
      <c r="BP11" s="161">
        <f>IF(ISERROR(VLOOKUP(I11,Positions!$C$4:$V$130,20,FALSE)),0,VLOOKUP(I11,Positions!$C$4:$V$130,20,FALSE))</f>
        <v>8.0000000000000018</v>
      </c>
      <c r="BQ11" s="161">
        <f>IF(ISERROR(VLOOKUP(J11,Positions!$C$4:$V$130,20,FALSE)),0,VLOOKUP(J11,Positions!$C$4:$V$130,20,FALSE))</f>
        <v>8.0000000000000018</v>
      </c>
      <c r="BR11" s="161">
        <f>IF(ISERROR(VLOOKUP(K11,Positions!$C$4:$V$130,20,FALSE)),0,VLOOKUP(K11,Positions!$C$4:$V$130,20,FALSE))</f>
        <v>8.0000000000000018</v>
      </c>
      <c r="BS11" s="161">
        <f>IF(ISERROR(VLOOKUP(L11,Positions!$C$4:$V$130,20,FALSE)),0,VLOOKUP(L11,Positions!$C$4:$V$130,20,FALSE))</f>
        <v>0</v>
      </c>
      <c r="BT11" s="161">
        <f>IF(ISERROR(VLOOKUP(M11,Positions!$C$4:$V$130,20,FALSE)),0,VLOOKUP(M11,Positions!$C$4:$V$130,20,FALSE))</f>
        <v>0</v>
      </c>
      <c r="BU11" s="161">
        <f>IF(ISERROR(VLOOKUP(N11,Positions!$C$4:$V$130,20,FALSE)),0,VLOOKUP(N11,Positions!$C$4:$V$130,20,FALSE))</f>
        <v>8.0000000000000018</v>
      </c>
      <c r="BV11" s="161">
        <f>IF(ISERROR(VLOOKUP(O11,Positions!$C$4:$V$130,20,FALSE)),0,VLOOKUP(O11,Positions!$C$4:$V$130,20,FALSE))</f>
        <v>8.0000000000000018</v>
      </c>
      <c r="BW11" s="161">
        <f>IF(ISERROR(VLOOKUP(P11,Positions!$C$4:$V$130,20,FALSE)),0,VLOOKUP(P11,Positions!$C$4:$V$130,20,FALSE))</f>
        <v>8.0000000000000018</v>
      </c>
      <c r="BX11" s="161">
        <f>IF(ISERROR(VLOOKUP(Q11,Positions!$C$4:$V$130,20,FALSE)),0,VLOOKUP(Q11,Positions!$C$4:$V$130,20,FALSE))</f>
        <v>8.0000000000000018</v>
      </c>
      <c r="BY11" s="161">
        <f>IF(ISERROR(VLOOKUP(R11,Positions!$C$4:$V$130,20,FALSE)),0,VLOOKUP(R11,Positions!$C$4:$V$130,20,FALSE))</f>
        <v>0</v>
      </c>
      <c r="BZ11" s="161">
        <f>IF(ISERROR(VLOOKUP(S11,Positions!$C$4:$V$130,20,FALSE)),0,VLOOKUP(S11,Positions!$C$4:$V$130,20,FALSE))</f>
        <v>0</v>
      </c>
      <c r="CA11" s="161">
        <f>IF(ISERROR(VLOOKUP(T11,Positions!$C$4:$V$130,20,FALSE)),0,VLOOKUP(T11,Positions!$C$4:$V$130,20,FALSE))</f>
        <v>0</v>
      </c>
      <c r="CB11" s="161">
        <f>IF(ISERROR(VLOOKUP(U11,Positions!$C$4:$V$130,20,FALSE)),0,VLOOKUP(U11,Positions!$C$4:$V$130,20,FALSE))</f>
        <v>8.0000000000000018</v>
      </c>
      <c r="CC11" s="161">
        <f>IF(ISERROR(VLOOKUP(V11,Positions!$C$4:$V$130,20,FALSE)),0,VLOOKUP(V11,Positions!$C$4:$V$130,20,FALSE))</f>
        <v>8</v>
      </c>
      <c r="CD11" s="161">
        <f>IF(ISERROR(VLOOKUP(W11,Positions!$C$4:$V$130,20,FALSE)),0,VLOOKUP(W11,Positions!$C$4:$V$130,20,FALSE))</f>
        <v>8</v>
      </c>
      <c r="CE11" s="161">
        <f>IF(ISERROR(VLOOKUP(X11,Positions!$C$4:$V$130,20,FALSE)),0,VLOOKUP(X11,Positions!$C$4:$V$130,20,FALSE))</f>
        <v>8</v>
      </c>
      <c r="CF11" s="161">
        <f>IF(ISERROR(VLOOKUP(Y11,Positions!$C$4:$V$130,20,FALSE)),0,VLOOKUP(Y11,Positions!$C$4:$V$130,20,FALSE))</f>
        <v>8</v>
      </c>
      <c r="CG11" s="161">
        <f>IF(ISERROR(VLOOKUP(Z11,Positions!$C$4:$V$130,20,FALSE)),0,VLOOKUP(Z11,Positions!$C$4:$V$130,20,FALSE))</f>
        <v>0</v>
      </c>
      <c r="CH11" s="161">
        <f>IF(ISERROR(VLOOKUP(AA11,Positions!$C$4:$V$130,20,FALSE)),0,VLOOKUP(AA11,Positions!$C$4:$V$130,20,FALSE))</f>
        <v>0</v>
      </c>
      <c r="CI11" s="161">
        <f>IF(ISERROR(VLOOKUP(AB11,Positions!$C$4:$V$130,20,FALSE)),0,VLOOKUP(AB11,Positions!$C$4:$V$130,20,FALSE))</f>
        <v>8</v>
      </c>
      <c r="CJ11" s="161">
        <f>IF(ISERROR(VLOOKUP(AC11,Positions!$C$4:$V$130,20,FALSE)),0,VLOOKUP(AC11,Positions!$C$4:$V$130,20,FALSE))</f>
        <v>8</v>
      </c>
      <c r="CK11" s="161">
        <f>IF(ISERROR(VLOOKUP(AD11,Positions!$C$4:$V$130,20,FALSE)),0,VLOOKUP(AD11,Positions!$C$4:$V$130,20,FALSE))</f>
        <v>8</v>
      </c>
      <c r="CL11" s="161">
        <f>IF(ISERROR(VLOOKUP(AE11,Positions!$C$4:$V$130,20,FALSE)),0,VLOOKUP(AE11,Positions!$C$4:$V$130,20,FALSE))</f>
        <v>8</v>
      </c>
      <c r="CM11" s="161">
        <f>IF(ISERROR(VLOOKUP(AF11,Positions!$C$4:$V$130,20,FALSE)),0,VLOOKUP(AF11,Positions!$C$4:$V$130,20,FALSE))</f>
        <v>8</v>
      </c>
      <c r="CN11" s="161">
        <f>IF(ISERROR(VLOOKUP(AG11,Positions!$C$4:$V$130,20,FALSE)),0,VLOOKUP(AG11,Positions!$C$4:$V$130,20,FALSE))</f>
        <v>0</v>
      </c>
      <c r="CO11" s="161">
        <f>IF(ISERROR(VLOOKUP(AH11,Positions!$C$4:$V$130,20,FALSE)),0,VLOOKUP(AH11,Positions!$C$4:$V$130,20,FALSE))</f>
        <v>0</v>
      </c>
      <c r="CP11" s="162"/>
      <c r="CQ11" s="163"/>
    </row>
    <row r="12" spans="1:95" s="155" customFormat="1" ht="26.25" x14ac:dyDescent="0.25">
      <c r="A12" s="153"/>
      <c r="B12" s="153"/>
      <c r="C12" s="160"/>
      <c r="D12" s="160"/>
      <c r="E12" s="417" t="str">
        <f>IF($D12&lt;&gt;"",VLOOKUP($D12,StaffEstb!$G$4:$K$203,4,FALSE),"")</f>
        <v/>
      </c>
      <c r="F12" s="656" t="str">
        <f>IF($D12&lt;&gt;"",VLOOKUP($D12,StaffEstb!$G$4:$K$203,5,FALSE),"")</f>
        <v/>
      </c>
      <c r="G12" s="657"/>
      <c r="H12" s="657"/>
      <c r="I12" s="657"/>
      <c r="J12" s="657"/>
      <c r="K12" s="657"/>
      <c r="L12" s="658"/>
      <c r="M12" s="658"/>
      <c r="N12" s="657"/>
      <c r="O12" s="657"/>
      <c r="P12" s="657"/>
      <c r="Q12" s="657"/>
      <c r="R12" s="657"/>
      <c r="S12" s="658"/>
      <c r="T12" s="658"/>
      <c r="U12" s="657"/>
      <c r="V12" s="657"/>
      <c r="W12" s="657"/>
      <c r="X12" s="657"/>
      <c r="Y12" s="657"/>
      <c r="Z12" s="658"/>
      <c r="AA12" s="658"/>
      <c r="AB12" s="657" t="s">
        <v>1182</v>
      </c>
      <c r="AC12" s="657"/>
      <c r="AD12" s="657"/>
      <c r="AE12" s="657"/>
      <c r="AF12" s="657"/>
      <c r="AG12" s="658"/>
      <c r="AH12" s="658"/>
      <c r="AI12" s="377">
        <f t="shared" si="7"/>
        <v>0</v>
      </c>
      <c r="AJ12" s="378">
        <f t="shared" si="8"/>
        <v>0</v>
      </c>
      <c r="AK12" s="379" t="str">
        <f>IF(G12&lt;&gt;"",IF(ISERROR(VLOOKUP(G12,Positions!$C$4:$V$130,20,FALSE)),"Chk",""),"-")</f>
        <v>-</v>
      </c>
      <c r="AL12" s="380" t="str">
        <f>IF(H12&lt;&gt;"",IF(ISERROR(VLOOKUP(H12,Positions!$C$4:$V$130,20,FALSE)),"Chk",""),"-")</f>
        <v>-</v>
      </c>
      <c r="AM12" s="380" t="str">
        <f>IF(I12&lt;&gt;"",IF(ISERROR(VLOOKUP(I12,Positions!$C$4:$V$130,20,FALSE)),"Chk",""),"-")</f>
        <v>-</v>
      </c>
      <c r="AN12" s="380" t="str">
        <f>IF(J12&lt;&gt;"",IF(ISERROR(VLOOKUP(J12,Positions!$C$4:$V$130,20,FALSE)),"Chk",""),"-")</f>
        <v>-</v>
      </c>
      <c r="AO12" s="380" t="str">
        <f>IF(K12&lt;&gt;"",IF(ISERROR(VLOOKUP(K12,Positions!$C$4:$V$130,20,FALSE)),"Chk",""),"-")</f>
        <v>-</v>
      </c>
      <c r="AP12" s="380" t="str">
        <f>IF(L12&lt;&gt;"",IF(ISERROR(VLOOKUP(L12,Positions!$C$4:$V$130,20,FALSE)),"Chk",""),"-")</f>
        <v>-</v>
      </c>
      <c r="AQ12" s="381" t="str">
        <f>IF(M12&lt;&gt;"",IF(ISERROR(VLOOKUP(M12,Positions!$C$4:$V$130,20,FALSE)),"Chk",""),"-")</f>
        <v>-</v>
      </c>
      <c r="AR12" s="382" t="str">
        <f>IF(N12&lt;&gt;"",IF(ISERROR(VLOOKUP(N12,Positions!$C$4:$V$130,20,FALSE)),"Chk",""),"-")</f>
        <v>-</v>
      </c>
      <c r="AS12" s="380" t="str">
        <f>IF(O12&lt;&gt;"",IF(ISERROR(VLOOKUP(O12,Positions!$C$4:$V$130,20,FALSE)),"Chk",""),"-")</f>
        <v>-</v>
      </c>
      <c r="AT12" s="380" t="str">
        <f>IF(P12&lt;&gt;"",IF(ISERROR(VLOOKUP(P12,Positions!$C$4:$V$130,20,FALSE)),"Chk",""),"-")</f>
        <v>-</v>
      </c>
      <c r="AU12" s="380" t="str">
        <f>IF(Q12&lt;&gt;"",IF(ISERROR(VLOOKUP(Q12,Positions!$C$4:$V$130,20,FALSE)),"Chk",""),"-")</f>
        <v>-</v>
      </c>
      <c r="AV12" s="380" t="str">
        <f>IF(R12&lt;&gt;"",IF(ISERROR(VLOOKUP(R12,Positions!$C$4:$V$130,20,FALSE)),"Chk",""),"-")</f>
        <v>-</v>
      </c>
      <c r="AW12" s="380" t="str">
        <f>IF(S12&lt;&gt;"",IF(ISERROR(VLOOKUP(S12,Positions!$C$4:$V$130,20,FALSE)),"Chk",""),"-")</f>
        <v>-</v>
      </c>
      <c r="AX12" s="383" t="str">
        <f>IF(T12&lt;&gt;"",IF(ISERROR(VLOOKUP(T12,Positions!$C$4:$V$130,20,FALSE)),"Chk",""),"-")</f>
        <v>-</v>
      </c>
      <c r="AY12" s="379" t="str">
        <f>IF(U12&lt;&gt;"",IF(ISERROR(VLOOKUP(U12,Positions!$C$4:$V$130,20,FALSE)),"Chk",""),"-")</f>
        <v>-</v>
      </c>
      <c r="AZ12" s="380" t="str">
        <f>IF(V12&lt;&gt;"",IF(ISERROR(VLOOKUP(V12,Positions!$C$4:$V$130,20,FALSE)),"Chk",""),"-")</f>
        <v>-</v>
      </c>
      <c r="BA12" s="380" t="str">
        <f>IF(W12&lt;&gt;"",IF(ISERROR(VLOOKUP(W12,Positions!$C$4:$V$130,20,FALSE)),"Chk",""),"-")</f>
        <v>-</v>
      </c>
      <c r="BB12" s="380" t="str">
        <f>IF(X12&lt;&gt;"",IF(ISERROR(VLOOKUP(X12,Positions!$C$4:$V$130,20,FALSE)),"Chk",""),"-")</f>
        <v>-</v>
      </c>
      <c r="BC12" s="380" t="str">
        <f>IF(Y12&lt;&gt;"",IF(ISERROR(VLOOKUP(Y12,Positions!$C$4:$V$130,20,FALSE)),"Chk",""),"-")</f>
        <v>-</v>
      </c>
      <c r="BD12" s="380" t="str">
        <f>IF(Z12&lt;&gt;"",IF(ISERROR(VLOOKUP(Z12,Positions!$C$4:$V$130,20,FALSE)),"Chk",""),"-")</f>
        <v>-</v>
      </c>
      <c r="BE12" s="381" t="str">
        <f>IF(AA12&lt;&gt;"",IF(ISERROR(VLOOKUP(AA12,Positions!$C$4:$V$130,20,FALSE)),"Chk",""),"-")</f>
        <v>-</v>
      </c>
      <c r="BF12" s="382" t="str">
        <f>IF(AB12&lt;&gt;"",IF(ISERROR(VLOOKUP(AB12,Positions!$C$4:$V$130,20,FALSE)),"Chk",""),"-")</f>
        <v>-</v>
      </c>
      <c r="BG12" s="380" t="str">
        <f>IF(AC12&lt;&gt;"",IF(ISERROR(VLOOKUP(AC12,Positions!$C$4:$V$130,20,FALSE)),"Chk",""),"-")</f>
        <v>-</v>
      </c>
      <c r="BH12" s="380" t="str">
        <f>IF(AD12&lt;&gt;"",IF(ISERROR(VLOOKUP(AD12,Positions!$C$4:$V$130,20,FALSE)),"Chk",""),"-")</f>
        <v>-</v>
      </c>
      <c r="BI12" s="380" t="str">
        <f>IF(AE12&lt;&gt;"",IF(ISERROR(VLOOKUP(AE12,Positions!$C$4:$V$130,20,FALSE)),"Chk",""),"-")</f>
        <v>-</v>
      </c>
      <c r="BJ12" s="380" t="str">
        <f>IF(AF12&lt;&gt;"",IF(ISERROR(VLOOKUP(AF12,Positions!$C$4:$V$130,20,FALSE)),"Chk",""),"-")</f>
        <v>-</v>
      </c>
      <c r="BK12" s="380" t="str">
        <f>IF(AG12&lt;&gt;"",IF(ISERROR(VLOOKUP(AG12,Positions!$C$4:$V$130,20,FALSE)),"Chk",""),"-")</f>
        <v>-</v>
      </c>
      <c r="BL12" s="383" t="str">
        <f>IF(AH12&lt;&gt;"",IF(ISERROR(VLOOKUP(AH12,Positions!$C$4:$V$130,20,FALSE)),"Chk",""),"-")</f>
        <v>-</v>
      </c>
      <c r="BM12" s="152"/>
      <c r="BN12" s="161">
        <f>IF(ISERROR(VLOOKUP(G12,Positions!$C$4:$V$130,20,FALSE)),0,VLOOKUP(G12,Positions!$C$4:$V$130,20,FALSE))</f>
        <v>0</v>
      </c>
      <c r="BO12" s="161">
        <f>IF(ISERROR(VLOOKUP(H12,Positions!$C$4:$V$130,20,FALSE)),0,VLOOKUP(H12,Positions!$C$4:$V$130,20,FALSE))</f>
        <v>0</v>
      </c>
      <c r="BP12" s="161">
        <f>IF(ISERROR(VLOOKUP(I12,Positions!$C$4:$V$130,20,FALSE)),0,VLOOKUP(I12,Positions!$C$4:$V$130,20,FALSE))</f>
        <v>0</v>
      </c>
      <c r="BQ12" s="161">
        <f>IF(ISERROR(VLOOKUP(J12,Positions!$C$4:$V$130,20,FALSE)),0,VLOOKUP(J12,Positions!$C$4:$V$130,20,FALSE))</f>
        <v>0</v>
      </c>
      <c r="BR12" s="161">
        <f>IF(ISERROR(VLOOKUP(K12,Positions!$C$4:$V$130,20,FALSE)),0,VLOOKUP(K12,Positions!$C$4:$V$130,20,FALSE))</f>
        <v>0</v>
      </c>
      <c r="BS12" s="161">
        <f>IF(ISERROR(VLOOKUP(L12,Positions!$C$4:$V$130,20,FALSE)),0,VLOOKUP(L12,Positions!$C$4:$V$130,20,FALSE))</f>
        <v>0</v>
      </c>
      <c r="BT12" s="161">
        <f>IF(ISERROR(VLOOKUP(M12,Positions!$C$4:$V$130,20,FALSE)),0,VLOOKUP(M12,Positions!$C$4:$V$130,20,FALSE))</f>
        <v>0</v>
      </c>
      <c r="BU12" s="161">
        <f>IF(ISERROR(VLOOKUP(N12,Positions!$C$4:$V$130,20,FALSE)),0,VLOOKUP(N12,Positions!$C$4:$V$130,20,FALSE))</f>
        <v>0</v>
      </c>
      <c r="BV12" s="161">
        <f>IF(ISERROR(VLOOKUP(O12,Positions!$C$4:$V$130,20,FALSE)),0,VLOOKUP(O12,Positions!$C$4:$V$130,20,FALSE))</f>
        <v>0</v>
      </c>
      <c r="BW12" s="161">
        <f>IF(ISERROR(VLOOKUP(P12,Positions!$C$4:$V$130,20,FALSE)),0,VLOOKUP(P12,Positions!$C$4:$V$130,20,FALSE))</f>
        <v>0</v>
      </c>
      <c r="BX12" s="161">
        <f>IF(ISERROR(VLOOKUP(Q12,Positions!$C$4:$V$130,20,FALSE)),0,VLOOKUP(Q12,Positions!$C$4:$V$130,20,FALSE))</f>
        <v>0</v>
      </c>
      <c r="BY12" s="161">
        <f>IF(ISERROR(VLOOKUP(R12,Positions!$C$4:$V$130,20,FALSE)),0,VLOOKUP(R12,Positions!$C$4:$V$130,20,FALSE))</f>
        <v>0</v>
      </c>
      <c r="BZ12" s="161">
        <f>IF(ISERROR(VLOOKUP(S12,Positions!$C$4:$V$130,20,FALSE)),0,VLOOKUP(S12,Positions!$C$4:$V$130,20,FALSE))</f>
        <v>0</v>
      </c>
      <c r="CA12" s="161">
        <f>IF(ISERROR(VLOOKUP(T12,Positions!$C$4:$V$130,20,FALSE)),0,VLOOKUP(T12,Positions!$C$4:$V$130,20,FALSE))</f>
        <v>0</v>
      </c>
      <c r="CB12" s="161">
        <f>IF(ISERROR(VLOOKUP(U12,Positions!$C$4:$V$130,20,FALSE)),0,VLOOKUP(U12,Positions!$C$4:$V$130,20,FALSE))</f>
        <v>0</v>
      </c>
      <c r="CC12" s="161">
        <f>IF(ISERROR(VLOOKUP(V12,Positions!$C$4:$V$130,20,FALSE)),0,VLOOKUP(V12,Positions!$C$4:$V$130,20,FALSE))</f>
        <v>0</v>
      </c>
      <c r="CD12" s="161">
        <f>IF(ISERROR(VLOOKUP(W12,Positions!$C$4:$V$130,20,FALSE)),0,VLOOKUP(W12,Positions!$C$4:$V$130,20,FALSE))</f>
        <v>0</v>
      </c>
      <c r="CE12" s="161">
        <f>IF(ISERROR(VLOOKUP(X12,Positions!$C$4:$V$130,20,FALSE)),0,VLOOKUP(X12,Positions!$C$4:$V$130,20,FALSE))</f>
        <v>0</v>
      </c>
      <c r="CF12" s="161">
        <f>IF(ISERROR(VLOOKUP(Y12,Positions!$C$4:$V$130,20,FALSE)),0,VLOOKUP(Y12,Positions!$C$4:$V$130,20,FALSE))</f>
        <v>0</v>
      </c>
      <c r="CG12" s="161">
        <f>IF(ISERROR(VLOOKUP(Z12,Positions!$C$4:$V$130,20,FALSE)),0,VLOOKUP(Z12,Positions!$C$4:$V$130,20,FALSE))</f>
        <v>0</v>
      </c>
      <c r="CH12" s="161">
        <f>IF(ISERROR(VLOOKUP(AA12,Positions!$C$4:$V$130,20,FALSE)),0,VLOOKUP(AA12,Positions!$C$4:$V$130,20,FALSE))</f>
        <v>0</v>
      </c>
      <c r="CI12" s="161">
        <f>IF(ISERROR(VLOOKUP(AB12,Positions!$C$4:$V$130,20,FALSE)),0,VLOOKUP(AB12,Positions!$C$4:$V$130,20,FALSE))</f>
        <v>0</v>
      </c>
      <c r="CJ12" s="161">
        <f>IF(ISERROR(VLOOKUP(AC12,Positions!$C$4:$V$130,20,FALSE)),0,VLOOKUP(AC12,Positions!$C$4:$V$130,20,FALSE))</f>
        <v>0</v>
      </c>
      <c r="CK12" s="161">
        <f>IF(ISERROR(VLOOKUP(AD12,Positions!$C$4:$V$130,20,FALSE)),0,VLOOKUP(AD12,Positions!$C$4:$V$130,20,FALSE))</f>
        <v>0</v>
      </c>
      <c r="CL12" s="161">
        <f>IF(ISERROR(VLOOKUP(AE12,Positions!$C$4:$V$130,20,FALSE)),0,VLOOKUP(AE12,Positions!$C$4:$V$130,20,FALSE))</f>
        <v>0</v>
      </c>
      <c r="CM12" s="161">
        <f>IF(ISERROR(VLOOKUP(AF12,Positions!$C$4:$V$130,20,FALSE)),0,VLOOKUP(AF12,Positions!$C$4:$V$130,20,FALSE))</f>
        <v>0</v>
      </c>
      <c r="CN12" s="161">
        <f>IF(ISERROR(VLOOKUP(AG12,Positions!$C$4:$V$130,20,FALSE)),0,VLOOKUP(AG12,Positions!$C$4:$V$130,20,FALSE))</f>
        <v>0</v>
      </c>
      <c r="CO12" s="161">
        <f>IF(ISERROR(VLOOKUP(AH12,Positions!$C$4:$V$130,20,FALSE)),0,VLOOKUP(AH12,Positions!$C$4:$V$130,20,FALSE))</f>
        <v>0</v>
      </c>
      <c r="CP12" s="162"/>
      <c r="CQ12" s="163"/>
    </row>
    <row r="13" spans="1:95" s="155" customFormat="1" ht="26.25" x14ac:dyDescent="0.25">
      <c r="A13" s="153"/>
      <c r="B13" s="153"/>
      <c r="C13" s="160"/>
      <c r="D13" s="160" t="s">
        <v>1468</v>
      </c>
      <c r="E13" s="417">
        <f>IF($D13&lt;&gt;"",VLOOKUP($D13,StaffEstb!$G$4:$K$203,4,FALSE),"")</f>
        <v>0</v>
      </c>
      <c r="F13" s="656">
        <f>IF($D13&lt;&gt;"",VLOOKUP($D13,StaffEstb!$G$4:$K$203,5,FALSE),"")</f>
        <v>0.84210526315789469</v>
      </c>
      <c r="G13" s="657" t="s">
        <v>1077</v>
      </c>
      <c r="H13" s="657" t="s">
        <v>1077</v>
      </c>
      <c r="I13" s="657" t="s">
        <v>1077</v>
      </c>
      <c r="J13" s="657" t="s">
        <v>1457</v>
      </c>
      <c r="K13" s="657" t="s">
        <v>1457</v>
      </c>
      <c r="L13" s="658" t="s">
        <v>1456</v>
      </c>
      <c r="M13" s="658" t="s">
        <v>1456</v>
      </c>
      <c r="N13" s="657" t="s">
        <v>1077</v>
      </c>
      <c r="O13" s="657" t="s">
        <v>1077</v>
      </c>
      <c r="P13" s="657" t="s">
        <v>1457</v>
      </c>
      <c r="Q13" s="657" t="s">
        <v>1457</v>
      </c>
      <c r="R13" s="657" t="s">
        <v>1457</v>
      </c>
      <c r="S13" s="658" t="s">
        <v>1457</v>
      </c>
      <c r="T13" s="658" t="s">
        <v>1457</v>
      </c>
      <c r="U13" s="657" t="s">
        <v>1077</v>
      </c>
      <c r="V13" s="657" t="s">
        <v>1077</v>
      </c>
      <c r="W13" s="657" t="s">
        <v>1457</v>
      </c>
      <c r="X13" s="657" t="s">
        <v>1457</v>
      </c>
      <c r="Y13" s="657" t="s">
        <v>1457</v>
      </c>
      <c r="Z13" s="658" t="s">
        <v>1457</v>
      </c>
      <c r="AA13" s="658" t="s">
        <v>1457</v>
      </c>
      <c r="AB13" s="657" t="s">
        <v>1077</v>
      </c>
      <c r="AC13" s="657" t="s">
        <v>1077</v>
      </c>
      <c r="AD13" s="657" t="s">
        <v>1407</v>
      </c>
      <c r="AE13" s="657" t="s">
        <v>1457</v>
      </c>
      <c r="AF13" s="657" t="s">
        <v>1457</v>
      </c>
      <c r="AG13" s="658" t="s">
        <v>1077</v>
      </c>
      <c r="AH13" s="658" t="s">
        <v>1077</v>
      </c>
      <c r="AI13" s="377">
        <f t="shared" si="7"/>
        <v>64</v>
      </c>
      <c r="AJ13" s="378">
        <f t="shared" si="8"/>
        <v>64</v>
      </c>
      <c r="AK13" s="379" t="str">
        <f>IF(G13&lt;&gt;"",IF(ISERROR(VLOOKUP(G13,Positions!$C$4:$V$130,20,FALSE)),"Chk",""),"-")</f>
        <v/>
      </c>
      <c r="AL13" s="380" t="str">
        <f>IF(H13&lt;&gt;"",IF(ISERROR(VLOOKUP(H13,Positions!$C$4:$V$130,20,FALSE)),"Chk",""),"-")</f>
        <v/>
      </c>
      <c r="AM13" s="380" t="str">
        <f>IF(I13&lt;&gt;"",IF(ISERROR(VLOOKUP(I13,Positions!$C$4:$V$130,20,FALSE)),"Chk",""),"-")</f>
        <v/>
      </c>
      <c r="AN13" s="380" t="str">
        <f>IF(J13&lt;&gt;"",IF(ISERROR(VLOOKUP(J13,Positions!$C$4:$V$130,20,FALSE)),"Chk",""),"-")</f>
        <v/>
      </c>
      <c r="AO13" s="380" t="str">
        <f>IF(K13&lt;&gt;"",IF(ISERROR(VLOOKUP(K13,Positions!$C$4:$V$130,20,FALSE)),"Chk",""),"-")</f>
        <v/>
      </c>
      <c r="AP13" s="380" t="str">
        <f>IF(L13&lt;&gt;"",IF(ISERROR(VLOOKUP(L13,Positions!$C$4:$V$130,20,FALSE)),"Chk",""),"-")</f>
        <v/>
      </c>
      <c r="AQ13" s="381" t="str">
        <f>IF(M13&lt;&gt;"",IF(ISERROR(VLOOKUP(M13,Positions!$C$4:$V$130,20,FALSE)),"Chk",""),"-")</f>
        <v/>
      </c>
      <c r="AR13" s="382" t="str">
        <f>IF(N13&lt;&gt;"",IF(ISERROR(VLOOKUP(N13,Positions!$C$4:$V$130,20,FALSE)),"Chk",""),"-")</f>
        <v/>
      </c>
      <c r="AS13" s="380" t="str">
        <f>IF(O13&lt;&gt;"",IF(ISERROR(VLOOKUP(O13,Positions!$C$4:$V$130,20,FALSE)),"Chk",""),"-")</f>
        <v/>
      </c>
      <c r="AT13" s="380" t="str">
        <f>IF(P13&lt;&gt;"",IF(ISERROR(VLOOKUP(P13,Positions!$C$4:$V$130,20,FALSE)),"Chk",""),"-")</f>
        <v/>
      </c>
      <c r="AU13" s="380" t="str">
        <f>IF(Q13&lt;&gt;"",IF(ISERROR(VLOOKUP(Q13,Positions!$C$4:$V$130,20,FALSE)),"Chk",""),"-")</f>
        <v/>
      </c>
      <c r="AV13" s="380" t="str">
        <f>IF(R13&lt;&gt;"",IF(ISERROR(VLOOKUP(R13,Positions!$C$4:$V$130,20,FALSE)),"Chk",""),"-")</f>
        <v/>
      </c>
      <c r="AW13" s="380" t="str">
        <f>IF(S13&lt;&gt;"",IF(ISERROR(VLOOKUP(S13,Positions!$C$4:$V$130,20,FALSE)),"Chk",""),"-")</f>
        <v/>
      </c>
      <c r="AX13" s="383" t="str">
        <f>IF(T13&lt;&gt;"",IF(ISERROR(VLOOKUP(T13,Positions!$C$4:$V$130,20,FALSE)),"Chk",""),"-")</f>
        <v/>
      </c>
      <c r="AY13" s="379" t="str">
        <f>IF(U13&lt;&gt;"",IF(ISERROR(VLOOKUP(U13,Positions!$C$4:$V$130,20,FALSE)),"Chk",""),"-")</f>
        <v/>
      </c>
      <c r="AZ13" s="380" t="str">
        <f>IF(V13&lt;&gt;"",IF(ISERROR(VLOOKUP(V13,Positions!$C$4:$V$130,20,FALSE)),"Chk",""),"-")</f>
        <v/>
      </c>
      <c r="BA13" s="380" t="str">
        <f>IF(W13&lt;&gt;"",IF(ISERROR(VLOOKUP(W13,Positions!$C$4:$V$130,20,FALSE)),"Chk",""),"-")</f>
        <v/>
      </c>
      <c r="BB13" s="380" t="str">
        <f>IF(X13&lt;&gt;"",IF(ISERROR(VLOOKUP(X13,Positions!$C$4:$V$130,20,FALSE)),"Chk",""),"-")</f>
        <v/>
      </c>
      <c r="BC13" s="380" t="str">
        <f>IF(Y13&lt;&gt;"",IF(ISERROR(VLOOKUP(Y13,Positions!$C$4:$V$130,20,FALSE)),"Chk",""),"-")</f>
        <v/>
      </c>
      <c r="BD13" s="380" t="str">
        <f>IF(Z13&lt;&gt;"",IF(ISERROR(VLOOKUP(Z13,Positions!$C$4:$V$130,20,FALSE)),"Chk",""),"-")</f>
        <v/>
      </c>
      <c r="BE13" s="381" t="str">
        <f>IF(AA13&lt;&gt;"",IF(ISERROR(VLOOKUP(AA13,Positions!$C$4:$V$130,20,FALSE)),"Chk",""),"-")</f>
        <v/>
      </c>
      <c r="BF13" s="382" t="str">
        <f>IF(AB13&lt;&gt;"",IF(ISERROR(VLOOKUP(AB13,Positions!$C$4:$V$130,20,FALSE)),"Chk",""),"-")</f>
        <v/>
      </c>
      <c r="BG13" s="380" t="str">
        <f>IF(AC13&lt;&gt;"",IF(ISERROR(VLOOKUP(AC13,Positions!$C$4:$V$130,20,FALSE)),"Chk",""),"-")</f>
        <v/>
      </c>
      <c r="BH13" s="380" t="str">
        <f>IF(AD13&lt;&gt;"",IF(ISERROR(VLOOKUP(AD13,Positions!$C$4:$V$130,20,FALSE)),"Chk",""),"-")</f>
        <v/>
      </c>
      <c r="BI13" s="380" t="str">
        <f>IF(AE13&lt;&gt;"",IF(ISERROR(VLOOKUP(AE13,Positions!$C$4:$V$130,20,FALSE)),"Chk",""),"-")</f>
        <v/>
      </c>
      <c r="BJ13" s="380" t="str">
        <f>IF(AF13&lt;&gt;"",IF(ISERROR(VLOOKUP(AF13,Positions!$C$4:$V$130,20,FALSE)),"Chk",""),"-")</f>
        <v/>
      </c>
      <c r="BK13" s="380" t="str">
        <f>IF(AG13&lt;&gt;"",IF(ISERROR(VLOOKUP(AG13,Positions!$C$4:$V$130,20,FALSE)),"Chk",""),"-")</f>
        <v/>
      </c>
      <c r="BL13" s="383" t="str">
        <f>IF(AH13&lt;&gt;"",IF(ISERROR(VLOOKUP(AH13,Positions!$C$4:$V$130,20,FALSE)),"Chk",""),"-")</f>
        <v/>
      </c>
      <c r="BM13" s="152"/>
      <c r="BN13" s="161">
        <f>IF(ISERROR(VLOOKUP(G13,Positions!$C$4:$V$130,20,FALSE)),0,VLOOKUP(G13,Positions!$C$4:$V$130,20,FALSE))</f>
        <v>0</v>
      </c>
      <c r="BO13" s="161">
        <f>IF(ISERROR(VLOOKUP(H13,Positions!$C$4:$V$130,20,FALSE)),0,VLOOKUP(H13,Positions!$C$4:$V$130,20,FALSE))</f>
        <v>0</v>
      </c>
      <c r="BP13" s="161">
        <f>IF(ISERROR(VLOOKUP(I13,Positions!$C$4:$V$130,20,FALSE)),0,VLOOKUP(I13,Positions!$C$4:$V$130,20,FALSE))</f>
        <v>0</v>
      </c>
      <c r="BQ13" s="161">
        <f>IF(ISERROR(VLOOKUP(J13,Positions!$C$4:$V$130,20,FALSE)),0,VLOOKUP(J13,Positions!$C$4:$V$130,20,FALSE))</f>
        <v>8</v>
      </c>
      <c r="BR13" s="161">
        <f>IF(ISERROR(VLOOKUP(K13,Positions!$C$4:$V$130,20,FALSE)),0,VLOOKUP(K13,Positions!$C$4:$V$130,20,FALSE))</f>
        <v>8</v>
      </c>
      <c r="BS13" s="161">
        <f>IF(ISERROR(VLOOKUP(L13,Positions!$C$4:$V$130,20,FALSE)),0,VLOOKUP(L13,Positions!$C$4:$V$130,20,FALSE))</f>
        <v>4</v>
      </c>
      <c r="BT13" s="161">
        <f>IF(ISERROR(VLOOKUP(M13,Positions!$C$4:$V$130,20,FALSE)),0,VLOOKUP(M13,Positions!$C$4:$V$130,20,FALSE))</f>
        <v>4</v>
      </c>
      <c r="BU13" s="161">
        <f>IF(ISERROR(VLOOKUP(N13,Positions!$C$4:$V$130,20,FALSE)),0,VLOOKUP(N13,Positions!$C$4:$V$130,20,FALSE))</f>
        <v>0</v>
      </c>
      <c r="BV13" s="161">
        <f>IF(ISERROR(VLOOKUP(O13,Positions!$C$4:$V$130,20,FALSE)),0,VLOOKUP(O13,Positions!$C$4:$V$130,20,FALSE))</f>
        <v>0</v>
      </c>
      <c r="BW13" s="161">
        <f>IF(ISERROR(VLOOKUP(P13,Positions!$C$4:$V$130,20,FALSE)),0,VLOOKUP(P13,Positions!$C$4:$V$130,20,FALSE))</f>
        <v>8</v>
      </c>
      <c r="BX13" s="161">
        <f>IF(ISERROR(VLOOKUP(Q13,Positions!$C$4:$V$130,20,FALSE)),0,VLOOKUP(Q13,Positions!$C$4:$V$130,20,FALSE))</f>
        <v>8</v>
      </c>
      <c r="BY13" s="161">
        <f>IF(ISERROR(VLOOKUP(R13,Positions!$C$4:$V$130,20,FALSE)),0,VLOOKUP(R13,Positions!$C$4:$V$130,20,FALSE))</f>
        <v>8</v>
      </c>
      <c r="BZ13" s="161">
        <f>IF(ISERROR(VLOOKUP(S13,Positions!$C$4:$V$130,20,FALSE)),0,VLOOKUP(S13,Positions!$C$4:$V$130,20,FALSE))</f>
        <v>8</v>
      </c>
      <c r="CA13" s="161">
        <f>IF(ISERROR(VLOOKUP(T13,Positions!$C$4:$V$130,20,FALSE)),0,VLOOKUP(T13,Positions!$C$4:$V$130,20,FALSE))</f>
        <v>8</v>
      </c>
      <c r="CB13" s="161">
        <f>IF(ISERROR(VLOOKUP(U13,Positions!$C$4:$V$130,20,FALSE)),0,VLOOKUP(U13,Positions!$C$4:$V$130,20,FALSE))</f>
        <v>0</v>
      </c>
      <c r="CC13" s="161">
        <f>IF(ISERROR(VLOOKUP(V13,Positions!$C$4:$V$130,20,FALSE)),0,VLOOKUP(V13,Positions!$C$4:$V$130,20,FALSE))</f>
        <v>0</v>
      </c>
      <c r="CD13" s="161">
        <f>IF(ISERROR(VLOOKUP(W13,Positions!$C$4:$V$130,20,FALSE)),0,VLOOKUP(W13,Positions!$C$4:$V$130,20,FALSE))</f>
        <v>8</v>
      </c>
      <c r="CE13" s="161">
        <f>IF(ISERROR(VLOOKUP(X13,Positions!$C$4:$V$130,20,FALSE)),0,VLOOKUP(X13,Positions!$C$4:$V$130,20,FALSE))</f>
        <v>8</v>
      </c>
      <c r="CF13" s="161">
        <f>IF(ISERROR(VLOOKUP(Y13,Positions!$C$4:$V$130,20,FALSE)),0,VLOOKUP(Y13,Positions!$C$4:$V$130,20,FALSE))</f>
        <v>8</v>
      </c>
      <c r="CG13" s="161">
        <f>IF(ISERROR(VLOOKUP(Z13,Positions!$C$4:$V$130,20,FALSE)),0,VLOOKUP(Z13,Positions!$C$4:$V$130,20,FALSE))</f>
        <v>8</v>
      </c>
      <c r="CH13" s="161">
        <f>IF(ISERROR(VLOOKUP(AA13,Positions!$C$4:$V$130,20,FALSE)),0,VLOOKUP(AA13,Positions!$C$4:$V$130,20,FALSE))</f>
        <v>8</v>
      </c>
      <c r="CI13" s="161">
        <f>IF(ISERROR(VLOOKUP(AB13,Positions!$C$4:$V$130,20,FALSE)),0,VLOOKUP(AB13,Positions!$C$4:$V$130,20,FALSE))</f>
        <v>0</v>
      </c>
      <c r="CJ13" s="161">
        <f>IF(ISERROR(VLOOKUP(AC13,Positions!$C$4:$V$130,20,FALSE)),0,VLOOKUP(AC13,Positions!$C$4:$V$130,20,FALSE))</f>
        <v>0</v>
      </c>
      <c r="CK13" s="161">
        <f>IF(ISERROR(VLOOKUP(AD13,Positions!$C$4:$V$130,20,FALSE)),0,VLOOKUP(AD13,Positions!$C$4:$V$130,20,FALSE))</f>
        <v>8</v>
      </c>
      <c r="CL13" s="161">
        <f>IF(ISERROR(VLOOKUP(AE13,Positions!$C$4:$V$130,20,FALSE)),0,VLOOKUP(AE13,Positions!$C$4:$V$130,20,FALSE))</f>
        <v>8</v>
      </c>
      <c r="CM13" s="161">
        <f>IF(ISERROR(VLOOKUP(AF13,Positions!$C$4:$V$130,20,FALSE)),0,VLOOKUP(AF13,Positions!$C$4:$V$130,20,FALSE))</f>
        <v>8</v>
      </c>
      <c r="CN13" s="161">
        <f>IF(ISERROR(VLOOKUP(AG13,Positions!$C$4:$V$130,20,FALSE)),0,VLOOKUP(AG13,Positions!$C$4:$V$130,20,FALSE))</f>
        <v>0</v>
      </c>
      <c r="CO13" s="161">
        <f>IF(ISERROR(VLOOKUP(AH13,Positions!$C$4:$V$130,20,FALSE)),0,VLOOKUP(AH13,Positions!$C$4:$V$130,20,FALSE))</f>
        <v>0</v>
      </c>
      <c r="CP13" s="162"/>
      <c r="CQ13" s="163"/>
    </row>
    <row r="14" spans="1:95" s="155" customFormat="1" ht="26.25" x14ac:dyDescent="0.25">
      <c r="A14" s="153"/>
      <c r="B14" s="153"/>
      <c r="C14" s="160"/>
      <c r="D14" s="160" t="s">
        <v>1473</v>
      </c>
      <c r="E14" s="417">
        <f>IF($D14&lt;&gt;"",VLOOKUP($D14,StaffEstb!$G$4:$K$203,4,FALSE),"")</f>
        <v>0</v>
      </c>
      <c r="F14" s="656">
        <f>IF($D14&lt;&gt;"",VLOOKUP($D14,StaffEstb!$G$4:$K$203,5,FALSE),"")</f>
        <v>0.84210526315789469</v>
      </c>
      <c r="G14" s="657" t="s">
        <v>1457</v>
      </c>
      <c r="H14" s="657" t="s">
        <v>1457</v>
      </c>
      <c r="I14" s="657" t="s">
        <v>1457</v>
      </c>
      <c r="J14" s="657" t="s">
        <v>1077</v>
      </c>
      <c r="K14" s="657" t="s">
        <v>1077</v>
      </c>
      <c r="L14" s="658" t="s">
        <v>1457</v>
      </c>
      <c r="M14" s="658" t="s">
        <v>1457</v>
      </c>
      <c r="N14" s="657" t="s">
        <v>1457</v>
      </c>
      <c r="O14" s="657" t="s">
        <v>1457</v>
      </c>
      <c r="P14" s="657" t="s">
        <v>1077</v>
      </c>
      <c r="Q14" s="657" t="s">
        <v>1077</v>
      </c>
      <c r="R14" s="657" t="s">
        <v>1419</v>
      </c>
      <c r="S14" s="658" t="s">
        <v>1456</v>
      </c>
      <c r="T14" s="658" t="s">
        <v>1456</v>
      </c>
      <c r="U14" s="657" t="s">
        <v>1457</v>
      </c>
      <c r="V14" s="657" t="s">
        <v>1457</v>
      </c>
      <c r="W14" s="657" t="s">
        <v>1407</v>
      </c>
      <c r="X14" s="657" t="s">
        <v>1077</v>
      </c>
      <c r="Y14" s="657" t="s">
        <v>1077</v>
      </c>
      <c r="Z14" s="658" t="s">
        <v>1077</v>
      </c>
      <c r="AA14" s="658" t="s">
        <v>1077</v>
      </c>
      <c r="AB14" s="657" t="s">
        <v>1457</v>
      </c>
      <c r="AC14" s="657" t="s">
        <v>1457</v>
      </c>
      <c r="AD14" s="657" t="s">
        <v>1457</v>
      </c>
      <c r="AE14" s="657" t="s">
        <v>1077</v>
      </c>
      <c r="AF14" s="657" t="s">
        <v>1077</v>
      </c>
      <c r="AG14" s="658" t="s">
        <v>1457</v>
      </c>
      <c r="AH14" s="658" t="s">
        <v>1457</v>
      </c>
      <c r="AI14" s="377">
        <f t="shared" si="7"/>
        <v>72</v>
      </c>
      <c r="AJ14" s="378">
        <f t="shared" si="8"/>
        <v>64</v>
      </c>
      <c r="AK14" s="379" t="str">
        <f>IF(G14&lt;&gt;"",IF(ISERROR(VLOOKUP(G14,Positions!$C$4:$V$130,20,FALSE)),"Chk",""),"-")</f>
        <v/>
      </c>
      <c r="AL14" s="380" t="str">
        <f>IF(H14&lt;&gt;"",IF(ISERROR(VLOOKUP(H14,Positions!$C$4:$V$130,20,FALSE)),"Chk",""),"-")</f>
        <v/>
      </c>
      <c r="AM14" s="380" t="str">
        <f>IF(I14&lt;&gt;"",IF(ISERROR(VLOOKUP(I14,Positions!$C$4:$V$130,20,FALSE)),"Chk",""),"-")</f>
        <v/>
      </c>
      <c r="AN14" s="380" t="str">
        <f>IF(J14&lt;&gt;"",IF(ISERROR(VLOOKUP(J14,Positions!$C$4:$V$130,20,FALSE)),"Chk",""),"-")</f>
        <v/>
      </c>
      <c r="AO14" s="380" t="str">
        <f>IF(K14&lt;&gt;"",IF(ISERROR(VLOOKUP(K14,Positions!$C$4:$V$130,20,FALSE)),"Chk",""),"-")</f>
        <v/>
      </c>
      <c r="AP14" s="380" t="str">
        <f>IF(L14&lt;&gt;"",IF(ISERROR(VLOOKUP(L14,Positions!$C$4:$V$130,20,FALSE)),"Chk",""),"-")</f>
        <v/>
      </c>
      <c r="AQ14" s="381" t="str">
        <f>IF(M14&lt;&gt;"",IF(ISERROR(VLOOKUP(M14,Positions!$C$4:$V$130,20,FALSE)),"Chk",""),"-")</f>
        <v/>
      </c>
      <c r="AR14" s="382" t="str">
        <f>IF(N14&lt;&gt;"",IF(ISERROR(VLOOKUP(N14,Positions!$C$4:$V$130,20,FALSE)),"Chk",""),"-")</f>
        <v/>
      </c>
      <c r="AS14" s="380" t="str">
        <f>IF(O14&lt;&gt;"",IF(ISERROR(VLOOKUP(O14,Positions!$C$4:$V$130,20,FALSE)),"Chk",""),"-")</f>
        <v/>
      </c>
      <c r="AT14" s="380" t="str">
        <f>IF(P14&lt;&gt;"",IF(ISERROR(VLOOKUP(P14,Positions!$C$4:$V$130,20,FALSE)),"Chk",""),"-")</f>
        <v/>
      </c>
      <c r="AU14" s="380" t="str">
        <f>IF(Q14&lt;&gt;"",IF(ISERROR(VLOOKUP(Q14,Positions!$C$4:$V$130,20,FALSE)),"Chk",""),"-")</f>
        <v/>
      </c>
      <c r="AV14" s="380" t="str">
        <f>IF(R14&lt;&gt;"",IF(ISERROR(VLOOKUP(R14,Positions!$C$4:$V$130,20,FALSE)),"Chk",""),"-")</f>
        <v/>
      </c>
      <c r="AW14" s="380" t="str">
        <f>IF(S14&lt;&gt;"",IF(ISERROR(VLOOKUP(S14,Positions!$C$4:$V$130,20,FALSE)),"Chk",""),"-")</f>
        <v/>
      </c>
      <c r="AX14" s="383" t="str">
        <f>IF(T14&lt;&gt;"",IF(ISERROR(VLOOKUP(T14,Positions!$C$4:$V$130,20,FALSE)),"Chk",""),"-")</f>
        <v/>
      </c>
      <c r="AY14" s="379" t="str">
        <f>IF(U14&lt;&gt;"",IF(ISERROR(VLOOKUP(U14,Positions!$C$4:$V$130,20,FALSE)),"Chk",""),"-")</f>
        <v/>
      </c>
      <c r="AZ14" s="380" t="str">
        <f>IF(V14&lt;&gt;"",IF(ISERROR(VLOOKUP(V14,Positions!$C$4:$V$130,20,FALSE)),"Chk",""),"-")</f>
        <v/>
      </c>
      <c r="BA14" s="380" t="str">
        <f>IF(W14&lt;&gt;"",IF(ISERROR(VLOOKUP(W14,Positions!$C$4:$V$130,20,FALSE)),"Chk",""),"-")</f>
        <v/>
      </c>
      <c r="BB14" s="380" t="str">
        <f>IF(X14&lt;&gt;"",IF(ISERROR(VLOOKUP(X14,Positions!$C$4:$V$130,20,FALSE)),"Chk",""),"-")</f>
        <v/>
      </c>
      <c r="BC14" s="380" t="str">
        <f>IF(Y14&lt;&gt;"",IF(ISERROR(VLOOKUP(Y14,Positions!$C$4:$V$130,20,FALSE)),"Chk",""),"-")</f>
        <v/>
      </c>
      <c r="BD14" s="380" t="str">
        <f>IF(Z14&lt;&gt;"",IF(ISERROR(VLOOKUP(Z14,Positions!$C$4:$V$130,20,FALSE)),"Chk",""),"-")</f>
        <v/>
      </c>
      <c r="BE14" s="381" t="str">
        <f>IF(AA14&lt;&gt;"",IF(ISERROR(VLOOKUP(AA14,Positions!$C$4:$V$130,20,FALSE)),"Chk",""),"-")</f>
        <v/>
      </c>
      <c r="BF14" s="382" t="str">
        <f>IF(AB14&lt;&gt;"",IF(ISERROR(VLOOKUP(AB14,Positions!$C$4:$V$130,20,FALSE)),"Chk",""),"-")</f>
        <v/>
      </c>
      <c r="BG14" s="380" t="str">
        <f>IF(AC14&lt;&gt;"",IF(ISERROR(VLOOKUP(AC14,Positions!$C$4:$V$130,20,FALSE)),"Chk",""),"-")</f>
        <v/>
      </c>
      <c r="BH14" s="380" t="str">
        <f>IF(AD14&lt;&gt;"",IF(ISERROR(VLOOKUP(AD14,Positions!$C$4:$V$130,20,FALSE)),"Chk",""),"-")</f>
        <v/>
      </c>
      <c r="BI14" s="380" t="str">
        <f>IF(AE14&lt;&gt;"",IF(ISERROR(VLOOKUP(AE14,Positions!$C$4:$V$130,20,FALSE)),"Chk",""),"-")</f>
        <v/>
      </c>
      <c r="BJ14" s="380" t="str">
        <f>IF(AF14&lt;&gt;"",IF(ISERROR(VLOOKUP(AF14,Positions!$C$4:$V$130,20,FALSE)),"Chk",""),"-")</f>
        <v/>
      </c>
      <c r="BK14" s="380" t="str">
        <f>IF(AG14&lt;&gt;"",IF(ISERROR(VLOOKUP(AG14,Positions!$C$4:$V$130,20,FALSE)),"Chk",""),"-")</f>
        <v/>
      </c>
      <c r="BL14" s="383" t="str">
        <f>IF(AH14&lt;&gt;"",IF(ISERROR(VLOOKUP(AH14,Positions!$C$4:$V$130,20,FALSE)),"Chk",""),"-")</f>
        <v/>
      </c>
      <c r="BM14" s="152"/>
      <c r="BN14" s="161">
        <f>IF(ISERROR(VLOOKUP(G14,Positions!$C$4:$V$130,20,FALSE)),0,VLOOKUP(G14,Positions!$C$4:$V$130,20,FALSE))</f>
        <v>8</v>
      </c>
      <c r="BO14" s="161">
        <f>IF(ISERROR(VLOOKUP(H14,Positions!$C$4:$V$130,20,FALSE)),0,VLOOKUP(H14,Positions!$C$4:$V$130,20,FALSE))</f>
        <v>8</v>
      </c>
      <c r="BP14" s="161">
        <f>IF(ISERROR(VLOOKUP(I14,Positions!$C$4:$V$130,20,FALSE)),0,VLOOKUP(I14,Positions!$C$4:$V$130,20,FALSE))</f>
        <v>8</v>
      </c>
      <c r="BQ14" s="161">
        <f>IF(ISERROR(VLOOKUP(J14,Positions!$C$4:$V$130,20,FALSE)),0,VLOOKUP(J14,Positions!$C$4:$V$130,20,FALSE))</f>
        <v>0</v>
      </c>
      <c r="BR14" s="161">
        <f>IF(ISERROR(VLOOKUP(K14,Positions!$C$4:$V$130,20,FALSE)),0,VLOOKUP(K14,Positions!$C$4:$V$130,20,FALSE))</f>
        <v>0</v>
      </c>
      <c r="BS14" s="161">
        <f>IF(ISERROR(VLOOKUP(L14,Positions!$C$4:$V$130,20,FALSE)),0,VLOOKUP(L14,Positions!$C$4:$V$130,20,FALSE))</f>
        <v>8</v>
      </c>
      <c r="BT14" s="161">
        <f>IF(ISERROR(VLOOKUP(M14,Positions!$C$4:$V$130,20,FALSE)),0,VLOOKUP(M14,Positions!$C$4:$V$130,20,FALSE))</f>
        <v>8</v>
      </c>
      <c r="BU14" s="161">
        <f>IF(ISERROR(VLOOKUP(N14,Positions!$C$4:$V$130,20,FALSE)),0,VLOOKUP(N14,Positions!$C$4:$V$130,20,FALSE))</f>
        <v>8</v>
      </c>
      <c r="BV14" s="161">
        <f>IF(ISERROR(VLOOKUP(O14,Positions!$C$4:$V$130,20,FALSE)),0,VLOOKUP(O14,Positions!$C$4:$V$130,20,FALSE))</f>
        <v>8</v>
      </c>
      <c r="BW14" s="161">
        <f>IF(ISERROR(VLOOKUP(P14,Positions!$C$4:$V$130,20,FALSE)),0,VLOOKUP(P14,Positions!$C$4:$V$130,20,FALSE))</f>
        <v>0</v>
      </c>
      <c r="BX14" s="161">
        <f>IF(ISERROR(VLOOKUP(Q14,Positions!$C$4:$V$130,20,FALSE)),0,VLOOKUP(Q14,Positions!$C$4:$V$130,20,FALSE))</f>
        <v>0</v>
      </c>
      <c r="BY14" s="161">
        <f>IF(ISERROR(VLOOKUP(R14,Positions!$C$4:$V$130,20,FALSE)),0,VLOOKUP(R14,Positions!$C$4:$V$130,20,FALSE))</f>
        <v>8.0000000000000018</v>
      </c>
      <c r="BZ14" s="161">
        <f>IF(ISERROR(VLOOKUP(S14,Positions!$C$4:$V$130,20,FALSE)),0,VLOOKUP(S14,Positions!$C$4:$V$130,20,FALSE))</f>
        <v>4</v>
      </c>
      <c r="CA14" s="161">
        <f>IF(ISERROR(VLOOKUP(T14,Positions!$C$4:$V$130,20,FALSE)),0,VLOOKUP(T14,Positions!$C$4:$V$130,20,FALSE))</f>
        <v>4</v>
      </c>
      <c r="CB14" s="161">
        <f>IF(ISERROR(VLOOKUP(U14,Positions!$C$4:$V$130,20,FALSE)),0,VLOOKUP(U14,Positions!$C$4:$V$130,20,FALSE))</f>
        <v>8</v>
      </c>
      <c r="CC14" s="161">
        <f>IF(ISERROR(VLOOKUP(V14,Positions!$C$4:$V$130,20,FALSE)),0,VLOOKUP(V14,Positions!$C$4:$V$130,20,FALSE))</f>
        <v>8</v>
      </c>
      <c r="CD14" s="161">
        <f>IF(ISERROR(VLOOKUP(W14,Positions!$C$4:$V$130,20,FALSE)),0,VLOOKUP(W14,Positions!$C$4:$V$130,20,FALSE))</f>
        <v>8</v>
      </c>
      <c r="CE14" s="161">
        <f>IF(ISERROR(VLOOKUP(X14,Positions!$C$4:$V$130,20,FALSE)),0,VLOOKUP(X14,Positions!$C$4:$V$130,20,FALSE))</f>
        <v>0</v>
      </c>
      <c r="CF14" s="161">
        <f>IF(ISERROR(VLOOKUP(Y14,Positions!$C$4:$V$130,20,FALSE)),0,VLOOKUP(Y14,Positions!$C$4:$V$130,20,FALSE))</f>
        <v>0</v>
      </c>
      <c r="CG14" s="161">
        <f>IF(ISERROR(VLOOKUP(Z14,Positions!$C$4:$V$130,20,FALSE)),0,VLOOKUP(Z14,Positions!$C$4:$V$130,20,FALSE))</f>
        <v>0</v>
      </c>
      <c r="CH14" s="161">
        <f>IF(ISERROR(VLOOKUP(AA14,Positions!$C$4:$V$130,20,FALSE)),0,VLOOKUP(AA14,Positions!$C$4:$V$130,20,FALSE))</f>
        <v>0</v>
      </c>
      <c r="CI14" s="161">
        <f>IF(ISERROR(VLOOKUP(AB14,Positions!$C$4:$V$130,20,FALSE)),0,VLOOKUP(AB14,Positions!$C$4:$V$130,20,FALSE))</f>
        <v>8</v>
      </c>
      <c r="CJ14" s="161">
        <f>IF(ISERROR(VLOOKUP(AC14,Positions!$C$4:$V$130,20,FALSE)),0,VLOOKUP(AC14,Positions!$C$4:$V$130,20,FALSE))</f>
        <v>8</v>
      </c>
      <c r="CK14" s="161">
        <f>IF(ISERROR(VLOOKUP(AD14,Positions!$C$4:$V$130,20,FALSE)),0,VLOOKUP(AD14,Positions!$C$4:$V$130,20,FALSE))</f>
        <v>8</v>
      </c>
      <c r="CL14" s="161">
        <f>IF(ISERROR(VLOOKUP(AE14,Positions!$C$4:$V$130,20,FALSE)),0,VLOOKUP(AE14,Positions!$C$4:$V$130,20,FALSE))</f>
        <v>0</v>
      </c>
      <c r="CM14" s="161">
        <f>IF(ISERROR(VLOOKUP(AF14,Positions!$C$4:$V$130,20,FALSE)),0,VLOOKUP(AF14,Positions!$C$4:$V$130,20,FALSE))</f>
        <v>0</v>
      </c>
      <c r="CN14" s="161">
        <f>IF(ISERROR(VLOOKUP(AG14,Positions!$C$4:$V$130,20,FALSE)),0,VLOOKUP(AG14,Positions!$C$4:$V$130,20,FALSE))</f>
        <v>8</v>
      </c>
      <c r="CO14" s="161">
        <f>IF(ISERROR(VLOOKUP(AH14,Positions!$C$4:$V$130,20,FALSE)),0,VLOOKUP(AH14,Positions!$C$4:$V$130,20,FALSE))</f>
        <v>8</v>
      </c>
      <c r="CP14" s="162"/>
      <c r="CQ14" s="163"/>
    </row>
    <row r="15" spans="1:95" s="155" customFormat="1" ht="26.25" x14ac:dyDescent="0.25">
      <c r="A15" s="153"/>
      <c r="B15" s="153"/>
      <c r="C15" s="160"/>
      <c r="D15" s="160"/>
      <c r="E15" s="417" t="str">
        <f>IF($D15&lt;&gt;"",VLOOKUP($D15,StaffEstb!$G$4:$K$203,4,FALSE),"")</f>
        <v/>
      </c>
      <c r="F15" s="656" t="str">
        <f>IF($D15&lt;&gt;"",VLOOKUP($D15,StaffEstb!$G$4:$K$203,5,FALSE),"")</f>
        <v/>
      </c>
      <c r="G15" s="657"/>
      <c r="H15" s="657"/>
      <c r="I15" s="657"/>
      <c r="J15" s="657"/>
      <c r="K15" s="657"/>
      <c r="L15" s="658"/>
      <c r="M15" s="658"/>
      <c r="N15" s="657"/>
      <c r="O15" s="657"/>
      <c r="P15" s="657"/>
      <c r="Q15" s="657"/>
      <c r="R15" s="657"/>
      <c r="S15" s="658"/>
      <c r="T15" s="658"/>
      <c r="U15" s="657"/>
      <c r="V15" s="657"/>
      <c r="W15" s="657"/>
      <c r="X15" s="657"/>
      <c r="Y15" s="657"/>
      <c r="Z15" s="658"/>
      <c r="AA15" s="658"/>
      <c r="AB15" s="657"/>
      <c r="AC15" s="657"/>
      <c r="AD15" s="657"/>
      <c r="AE15" s="657"/>
      <c r="AF15" s="657"/>
      <c r="AG15" s="658"/>
      <c r="AH15" s="658"/>
      <c r="AI15" s="377">
        <f t="shared" si="7"/>
        <v>0</v>
      </c>
      <c r="AJ15" s="378">
        <f t="shared" si="8"/>
        <v>0</v>
      </c>
      <c r="AK15" s="379" t="str">
        <f>IF(G15&lt;&gt;"",IF(ISERROR(VLOOKUP(G15,Positions!$C$4:$V$130,20,FALSE)),"Chk",""),"-")</f>
        <v>-</v>
      </c>
      <c r="AL15" s="380" t="str">
        <f>IF(H15&lt;&gt;"",IF(ISERROR(VLOOKUP(H15,Positions!$C$4:$V$130,20,FALSE)),"Chk",""),"-")</f>
        <v>-</v>
      </c>
      <c r="AM15" s="380" t="str">
        <f>IF(I15&lt;&gt;"",IF(ISERROR(VLOOKUP(I15,Positions!$C$4:$V$130,20,FALSE)),"Chk",""),"-")</f>
        <v>-</v>
      </c>
      <c r="AN15" s="380" t="str">
        <f>IF(J15&lt;&gt;"",IF(ISERROR(VLOOKUP(J15,Positions!$C$4:$V$130,20,FALSE)),"Chk",""),"-")</f>
        <v>-</v>
      </c>
      <c r="AO15" s="380" t="str">
        <f>IF(K15&lt;&gt;"",IF(ISERROR(VLOOKUP(K15,Positions!$C$4:$V$130,20,FALSE)),"Chk",""),"-")</f>
        <v>-</v>
      </c>
      <c r="AP15" s="380" t="str">
        <f>IF(L15&lt;&gt;"",IF(ISERROR(VLOOKUP(L15,Positions!$C$4:$V$130,20,FALSE)),"Chk",""),"-")</f>
        <v>-</v>
      </c>
      <c r="AQ15" s="381" t="str">
        <f>IF(M15&lt;&gt;"",IF(ISERROR(VLOOKUP(M15,Positions!$C$4:$V$130,20,FALSE)),"Chk",""),"-")</f>
        <v>-</v>
      </c>
      <c r="AR15" s="382" t="str">
        <f>IF(N15&lt;&gt;"",IF(ISERROR(VLOOKUP(N15,Positions!$C$4:$V$130,20,FALSE)),"Chk",""),"-")</f>
        <v>-</v>
      </c>
      <c r="AS15" s="380" t="str">
        <f>IF(O15&lt;&gt;"",IF(ISERROR(VLOOKUP(O15,Positions!$C$4:$V$130,20,FALSE)),"Chk",""),"-")</f>
        <v>-</v>
      </c>
      <c r="AT15" s="380" t="str">
        <f>IF(P15&lt;&gt;"",IF(ISERROR(VLOOKUP(P15,Positions!$C$4:$V$130,20,FALSE)),"Chk",""),"-")</f>
        <v>-</v>
      </c>
      <c r="AU15" s="380" t="str">
        <f>IF(Q15&lt;&gt;"",IF(ISERROR(VLOOKUP(Q15,Positions!$C$4:$V$130,20,FALSE)),"Chk",""),"-")</f>
        <v>-</v>
      </c>
      <c r="AV15" s="380" t="str">
        <f>IF(R15&lt;&gt;"",IF(ISERROR(VLOOKUP(R15,Positions!$C$4:$V$130,20,FALSE)),"Chk",""),"-")</f>
        <v>-</v>
      </c>
      <c r="AW15" s="380" t="str">
        <f>IF(S15&lt;&gt;"",IF(ISERROR(VLOOKUP(S15,Positions!$C$4:$V$130,20,FALSE)),"Chk",""),"-")</f>
        <v>-</v>
      </c>
      <c r="AX15" s="383" t="str">
        <f>IF(T15&lt;&gt;"",IF(ISERROR(VLOOKUP(T15,Positions!$C$4:$V$130,20,FALSE)),"Chk",""),"-")</f>
        <v>-</v>
      </c>
      <c r="AY15" s="379" t="str">
        <f>IF(U15&lt;&gt;"",IF(ISERROR(VLOOKUP(U15,Positions!$C$4:$V$130,20,FALSE)),"Chk",""),"-")</f>
        <v>-</v>
      </c>
      <c r="AZ15" s="380" t="str">
        <f>IF(V15&lt;&gt;"",IF(ISERROR(VLOOKUP(V15,Positions!$C$4:$V$130,20,FALSE)),"Chk",""),"-")</f>
        <v>-</v>
      </c>
      <c r="BA15" s="380" t="str">
        <f>IF(W15&lt;&gt;"",IF(ISERROR(VLOOKUP(W15,Positions!$C$4:$V$130,20,FALSE)),"Chk",""),"-")</f>
        <v>-</v>
      </c>
      <c r="BB15" s="380" t="str">
        <f>IF(X15&lt;&gt;"",IF(ISERROR(VLOOKUP(X15,Positions!$C$4:$V$130,20,FALSE)),"Chk",""),"-")</f>
        <v>-</v>
      </c>
      <c r="BC15" s="380" t="str">
        <f>IF(Y15&lt;&gt;"",IF(ISERROR(VLOOKUP(Y15,Positions!$C$4:$V$130,20,FALSE)),"Chk",""),"-")</f>
        <v>-</v>
      </c>
      <c r="BD15" s="380" t="str">
        <f>IF(Z15&lt;&gt;"",IF(ISERROR(VLOOKUP(Z15,Positions!$C$4:$V$130,20,FALSE)),"Chk",""),"-")</f>
        <v>-</v>
      </c>
      <c r="BE15" s="381" t="str">
        <f>IF(AA15&lt;&gt;"",IF(ISERROR(VLOOKUP(AA15,Positions!$C$4:$V$130,20,FALSE)),"Chk",""),"-")</f>
        <v>-</v>
      </c>
      <c r="BF15" s="382" t="str">
        <f>IF(AB15&lt;&gt;"",IF(ISERROR(VLOOKUP(AB15,Positions!$C$4:$V$130,20,FALSE)),"Chk",""),"-")</f>
        <v>-</v>
      </c>
      <c r="BG15" s="380" t="str">
        <f>IF(AC15&lt;&gt;"",IF(ISERROR(VLOOKUP(AC15,Positions!$C$4:$V$130,20,FALSE)),"Chk",""),"-")</f>
        <v>-</v>
      </c>
      <c r="BH15" s="380" t="str">
        <f>IF(AD15&lt;&gt;"",IF(ISERROR(VLOOKUP(AD15,Positions!$C$4:$V$130,20,FALSE)),"Chk",""),"-")</f>
        <v>-</v>
      </c>
      <c r="BI15" s="380" t="str">
        <f>IF(AE15&lt;&gt;"",IF(ISERROR(VLOOKUP(AE15,Positions!$C$4:$V$130,20,FALSE)),"Chk",""),"-")</f>
        <v>-</v>
      </c>
      <c r="BJ15" s="380" t="str">
        <f>IF(AF15&lt;&gt;"",IF(ISERROR(VLOOKUP(AF15,Positions!$C$4:$V$130,20,FALSE)),"Chk",""),"-")</f>
        <v>-</v>
      </c>
      <c r="BK15" s="380" t="str">
        <f>IF(AG15&lt;&gt;"",IF(ISERROR(VLOOKUP(AG15,Positions!$C$4:$V$130,20,FALSE)),"Chk",""),"-")</f>
        <v>-</v>
      </c>
      <c r="BL15" s="383" t="str">
        <f>IF(AH15&lt;&gt;"",IF(ISERROR(VLOOKUP(AH15,Positions!$C$4:$V$130,20,FALSE)),"Chk",""),"-")</f>
        <v>-</v>
      </c>
      <c r="BM15" s="152"/>
      <c r="BN15" s="161">
        <f>IF(ISERROR(VLOOKUP(G15,Positions!$C$4:$V$130,20,FALSE)),0,VLOOKUP(G15,Positions!$C$4:$V$130,20,FALSE))</f>
        <v>0</v>
      </c>
      <c r="BO15" s="161">
        <f>IF(ISERROR(VLOOKUP(H15,Positions!$C$4:$V$130,20,FALSE)),0,VLOOKUP(H15,Positions!$C$4:$V$130,20,FALSE))</f>
        <v>0</v>
      </c>
      <c r="BP15" s="161">
        <f>IF(ISERROR(VLOOKUP(I15,Positions!$C$4:$V$130,20,FALSE)),0,VLOOKUP(I15,Positions!$C$4:$V$130,20,FALSE))</f>
        <v>0</v>
      </c>
      <c r="BQ15" s="161">
        <f>IF(ISERROR(VLOOKUP(J15,Positions!$C$4:$V$130,20,FALSE)),0,VLOOKUP(J15,Positions!$C$4:$V$130,20,FALSE))</f>
        <v>0</v>
      </c>
      <c r="BR15" s="161">
        <f>IF(ISERROR(VLOOKUP(K15,Positions!$C$4:$V$130,20,FALSE)),0,VLOOKUP(K15,Positions!$C$4:$V$130,20,FALSE))</f>
        <v>0</v>
      </c>
      <c r="BS15" s="161">
        <f>IF(ISERROR(VLOOKUP(L15,Positions!$C$4:$V$130,20,FALSE)),0,VLOOKUP(L15,Positions!$C$4:$V$130,20,FALSE))</f>
        <v>0</v>
      </c>
      <c r="BT15" s="161">
        <f>IF(ISERROR(VLOOKUP(M15,Positions!$C$4:$V$130,20,FALSE)),0,VLOOKUP(M15,Positions!$C$4:$V$130,20,FALSE))</f>
        <v>0</v>
      </c>
      <c r="BU15" s="161">
        <f>IF(ISERROR(VLOOKUP(N15,Positions!$C$4:$V$130,20,FALSE)),0,VLOOKUP(N15,Positions!$C$4:$V$130,20,FALSE))</f>
        <v>0</v>
      </c>
      <c r="BV15" s="161">
        <f>IF(ISERROR(VLOOKUP(O15,Positions!$C$4:$V$130,20,FALSE)),0,VLOOKUP(O15,Positions!$C$4:$V$130,20,FALSE))</f>
        <v>0</v>
      </c>
      <c r="BW15" s="161">
        <f>IF(ISERROR(VLOOKUP(P15,Positions!$C$4:$V$130,20,FALSE)),0,VLOOKUP(P15,Positions!$C$4:$V$130,20,FALSE))</f>
        <v>0</v>
      </c>
      <c r="BX15" s="161">
        <f>IF(ISERROR(VLOOKUP(Q15,Positions!$C$4:$V$130,20,FALSE)),0,VLOOKUP(Q15,Positions!$C$4:$V$130,20,FALSE))</f>
        <v>0</v>
      </c>
      <c r="BY15" s="161">
        <f>IF(ISERROR(VLOOKUP(R15,Positions!$C$4:$V$130,20,FALSE)),0,VLOOKUP(R15,Positions!$C$4:$V$130,20,FALSE))</f>
        <v>0</v>
      </c>
      <c r="BZ15" s="161">
        <f>IF(ISERROR(VLOOKUP(S15,Positions!$C$4:$V$130,20,FALSE)),0,VLOOKUP(S15,Positions!$C$4:$V$130,20,FALSE))</f>
        <v>0</v>
      </c>
      <c r="CA15" s="161">
        <f>IF(ISERROR(VLOOKUP(T15,Positions!$C$4:$V$130,20,FALSE)),0,VLOOKUP(T15,Positions!$C$4:$V$130,20,FALSE))</f>
        <v>0</v>
      </c>
      <c r="CB15" s="161">
        <f>IF(ISERROR(VLOOKUP(U15,Positions!$C$4:$V$130,20,FALSE)),0,VLOOKUP(U15,Positions!$C$4:$V$130,20,FALSE))</f>
        <v>0</v>
      </c>
      <c r="CC15" s="161">
        <f>IF(ISERROR(VLOOKUP(V15,Positions!$C$4:$V$130,20,FALSE)),0,VLOOKUP(V15,Positions!$C$4:$V$130,20,FALSE))</f>
        <v>0</v>
      </c>
      <c r="CD15" s="161">
        <f>IF(ISERROR(VLOOKUP(W15,Positions!$C$4:$V$130,20,FALSE)),0,VLOOKUP(W15,Positions!$C$4:$V$130,20,FALSE))</f>
        <v>0</v>
      </c>
      <c r="CE15" s="161">
        <f>IF(ISERROR(VLOOKUP(X15,Positions!$C$4:$V$130,20,FALSE)),0,VLOOKUP(X15,Positions!$C$4:$V$130,20,FALSE))</f>
        <v>0</v>
      </c>
      <c r="CF15" s="161">
        <f>IF(ISERROR(VLOOKUP(Y15,Positions!$C$4:$V$130,20,FALSE)),0,VLOOKUP(Y15,Positions!$C$4:$V$130,20,FALSE))</f>
        <v>0</v>
      </c>
      <c r="CG15" s="161">
        <f>IF(ISERROR(VLOOKUP(Z15,Positions!$C$4:$V$130,20,FALSE)),0,VLOOKUP(Z15,Positions!$C$4:$V$130,20,FALSE))</f>
        <v>0</v>
      </c>
      <c r="CH15" s="161">
        <f>IF(ISERROR(VLOOKUP(AA15,Positions!$C$4:$V$130,20,FALSE)),0,VLOOKUP(AA15,Positions!$C$4:$V$130,20,FALSE))</f>
        <v>0</v>
      </c>
      <c r="CI15" s="161">
        <f>IF(ISERROR(VLOOKUP(AB15,Positions!$C$4:$V$130,20,FALSE)),0,VLOOKUP(AB15,Positions!$C$4:$V$130,20,FALSE))</f>
        <v>0</v>
      </c>
      <c r="CJ15" s="161">
        <f>IF(ISERROR(VLOOKUP(AC15,Positions!$C$4:$V$130,20,FALSE)),0,VLOOKUP(AC15,Positions!$C$4:$V$130,20,FALSE))</f>
        <v>0</v>
      </c>
      <c r="CK15" s="161">
        <f>IF(ISERROR(VLOOKUP(AD15,Positions!$C$4:$V$130,20,FALSE)),0,VLOOKUP(AD15,Positions!$C$4:$V$130,20,FALSE))</f>
        <v>0</v>
      </c>
      <c r="CL15" s="161">
        <f>IF(ISERROR(VLOOKUP(AE15,Positions!$C$4:$V$130,20,FALSE)),0,VLOOKUP(AE15,Positions!$C$4:$V$130,20,FALSE))</f>
        <v>0</v>
      </c>
      <c r="CM15" s="161">
        <f>IF(ISERROR(VLOOKUP(AF15,Positions!$C$4:$V$130,20,FALSE)),0,VLOOKUP(AF15,Positions!$C$4:$V$130,20,FALSE))</f>
        <v>0</v>
      </c>
      <c r="CN15" s="161">
        <f>IF(ISERROR(VLOOKUP(AG15,Positions!$C$4:$V$130,20,FALSE)),0,VLOOKUP(AG15,Positions!$C$4:$V$130,20,FALSE))</f>
        <v>0</v>
      </c>
      <c r="CO15" s="161">
        <f>IF(ISERROR(VLOOKUP(AH15,Positions!$C$4:$V$130,20,FALSE)),0,VLOOKUP(AH15,Positions!$C$4:$V$130,20,FALSE))</f>
        <v>0</v>
      </c>
      <c r="CP15" s="162"/>
      <c r="CQ15" s="163"/>
    </row>
    <row r="16" spans="1:95" s="155" customFormat="1" ht="26.25" x14ac:dyDescent="0.25">
      <c r="A16" s="153"/>
      <c r="B16" s="153"/>
      <c r="C16" s="160"/>
      <c r="D16" s="160" t="s">
        <v>1462</v>
      </c>
      <c r="E16" s="417">
        <f>IF($D16&lt;&gt;"",VLOOKUP($D16,StaffEstb!$G$4:$K$203,4,FALSE),"")</f>
        <v>0</v>
      </c>
      <c r="F16" s="656">
        <f>IF($D16&lt;&gt;"",VLOOKUP($D16,StaffEstb!$G$4:$K$203,5,FALSE),"")</f>
        <v>1</v>
      </c>
      <c r="G16" s="657" t="s">
        <v>163</v>
      </c>
      <c r="H16" s="657" t="s">
        <v>163</v>
      </c>
      <c r="I16" s="657" t="s">
        <v>163</v>
      </c>
      <c r="J16" s="657" t="s">
        <v>163</v>
      </c>
      <c r="K16" s="657" t="s">
        <v>163</v>
      </c>
      <c r="L16" s="658" t="s">
        <v>1077</v>
      </c>
      <c r="M16" s="658" t="s">
        <v>1077</v>
      </c>
      <c r="N16" s="657" t="s">
        <v>163</v>
      </c>
      <c r="O16" s="657" t="s">
        <v>163</v>
      </c>
      <c r="P16" s="657" t="s">
        <v>1077</v>
      </c>
      <c r="Q16" s="657" t="s">
        <v>1077</v>
      </c>
      <c r="R16" s="657" t="s">
        <v>163</v>
      </c>
      <c r="S16" s="658" t="s">
        <v>163</v>
      </c>
      <c r="T16" s="658" t="s">
        <v>163</v>
      </c>
      <c r="U16" s="657" t="s">
        <v>1077</v>
      </c>
      <c r="V16" s="657" t="s">
        <v>1077</v>
      </c>
      <c r="W16" s="657" t="s">
        <v>163</v>
      </c>
      <c r="X16" s="657" t="s">
        <v>163</v>
      </c>
      <c r="Y16" s="657" t="s">
        <v>163</v>
      </c>
      <c r="Z16" s="658" t="s">
        <v>163</v>
      </c>
      <c r="AA16" s="658" t="s">
        <v>1077</v>
      </c>
      <c r="AB16" s="657" t="s">
        <v>1077</v>
      </c>
      <c r="AC16" s="657" t="s">
        <v>163</v>
      </c>
      <c r="AD16" s="657" t="s">
        <v>163</v>
      </c>
      <c r="AE16" s="657" t="s">
        <v>163</v>
      </c>
      <c r="AF16" s="657" t="s">
        <v>163</v>
      </c>
      <c r="AG16" s="658" t="s">
        <v>163</v>
      </c>
      <c r="AH16" s="658" t="s">
        <v>163</v>
      </c>
      <c r="AI16" s="377">
        <f t="shared" si="7"/>
        <v>0</v>
      </c>
      <c r="AJ16" s="378">
        <f t="shared" si="8"/>
        <v>0</v>
      </c>
      <c r="AK16" s="379" t="str">
        <f>IF(G16&lt;&gt;"",IF(ISERROR(VLOOKUP(G16,Positions!$C$4:$V$130,20,FALSE)),"Chk",""),"-")</f>
        <v/>
      </c>
      <c r="AL16" s="380" t="str">
        <f>IF(H16&lt;&gt;"",IF(ISERROR(VLOOKUP(H16,Positions!$C$4:$V$130,20,FALSE)),"Chk",""),"-")</f>
        <v/>
      </c>
      <c r="AM16" s="380" t="str">
        <f>IF(I16&lt;&gt;"",IF(ISERROR(VLOOKUP(I16,Positions!$C$4:$V$130,20,FALSE)),"Chk",""),"-")</f>
        <v/>
      </c>
      <c r="AN16" s="380" t="str">
        <f>IF(J16&lt;&gt;"",IF(ISERROR(VLOOKUP(J16,Positions!$C$4:$V$130,20,FALSE)),"Chk",""),"-")</f>
        <v/>
      </c>
      <c r="AO16" s="380" t="str">
        <f>IF(K16&lt;&gt;"",IF(ISERROR(VLOOKUP(K16,Positions!$C$4:$V$130,20,FALSE)),"Chk",""),"-")</f>
        <v/>
      </c>
      <c r="AP16" s="380" t="str">
        <f>IF(L16&lt;&gt;"",IF(ISERROR(VLOOKUP(L16,Positions!$C$4:$V$130,20,FALSE)),"Chk",""),"-")</f>
        <v/>
      </c>
      <c r="AQ16" s="381" t="str">
        <f>IF(M16&lt;&gt;"",IF(ISERROR(VLOOKUP(M16,Positions!$C$4:$V$130,20,FALSE)),"Chk",""),"-")</f>
        <v/>
      </c>
      <c r="AR16" s="382" t="str">
        <f>IF(N16&lt;&gt;"",IF(ISERROR(VLOOKUP(N16,Positions!$C$4:$V$130,20,FALSE)),"Chk",""),"-")</f>
        <v/>
      </c>
      <c r="AS16" s="380" t="str">
        <f>IF(O16&lt;&gt;"",IF(ISERROR(VLOOKUP(O16,Positions!$C$4:$V$130,20,FALSE)),"Chk",""),"-")</f>
        <v/>
      </c>
      <c r="AT16" s="380" t="str">
        <f>IF(P16&lt;&gt;"",IF(ISERROR(VLOOKUP(P16,Positions!$C$4:$V$130,20,FALSE)),"Chk",""),"-")</f>
        <v/>
      </c>
      <c r="AU16" s="380" t="str">
        <f>IF(Q16&lt;&gt;"",IF(ISERROR(VLOOKUP(Q16,Positions!$C$4:$V$130,20,FALSE)),"Chk",""),"-")</f>
        <v/>
      </c>
      <c r="AV16" s="380" t="str">
        <f>IF(R16&lt;&gt;"",IF(ISERROR(VLOOKUP(R16,Positions!$C$4:$V$130,20,FALSE)),"Chk",""),"-")</f>
        <v/>
      </c>
      <c r="AW16" s="380" t="str">
        <f>IF(S16&lt;&gt;"",IF(ISERROR(VLOOKUP(S16,Positions!$C$4:$V$130,20,FALSE)),"Chk",""),"-")</f>
        <v/>
      </c>
      <c r="AX16" s="383" t="str">
        <f>IF(T16&lt;&gt;"",IF(ISERROR(VLOOKUP(T16,Positions!$C$4:$V$130,20,FALSE)),"Chk",""),"-")</f>
        <v/>
      </c>
      <c r="AY16" s="379" t="str">
        <f>IF(U16&lt;&gt;"",IF(ISERROR(VLOOKUP(U16,Positions!$C$4:$V$130,20,FALSE)),"Chk",""),"-")</f>
        <v/>
      </c>
      <c r="AZ16" s="380" t="str">
        <f>IF(V16&lt;&gt;"",IF(ISERROR(VLOOKUP(V16,Positions!$C$4:$V$130,20,FALSE)),"Chk",""),"-")</f>
        <v/>
      </c>
      <c r="BA16" s="380" t="str">
        <f>IF(W16&lt;&gt;"",IF(ISERROR(VLOOKUP(W16,Positions!$C$4:$V$130,20,FALSE)),"Chk",""),"-")</f>
        <v/>
      </c>
      <c r="BB16" s="380" t="str">
        <f>IF(X16&lt;&gt;"",IF(ISERROR(VLOOKUP(X16,Positions!$C$4:$V$130,20,FALSE)),"Chk",""),"-")</f>
        <v/>
      </c>
      <c r="BC16" s="380" t="str">
        <f>IF(Y16&lt;&gt;"",IF(ISERROR(VLOOKUP(Y16,Positions!$C$4:$V$130,20,FALSE)),"Chk",""),"-")</f>
        <v/>
      </c>
      <c r="BD16" s="380" t="str">
        <f>IF(Z16&lt;&gt;"",IF(ISERROR(VLOOKUP(Z16,Positions!$C$4:$V$130,20,FALSE)),"Chk",""),"-")</f>
        <v/>
      </c>
      <c r="BE16" s="381" t="str">
        <f>IF(AA16&lt;&gt;"",IF(ISERROR(VLOOKUP(AA16,Positions!$C$4:$V$130,20,FALSE)),"Chk",""),"-")</f>
        <v/>
      </c>
      <c r="BF16" s="382" t="str">
        <f>IF(AB16&lt;&gt;"",IF(ISERROR(VLOOKUP(AB16,Positions!$C$4:$V$130,20,FALSE)),"Chk",""),"-")</f>
        <v/>
      </c>
      <c r="BG16" s="380" t="str">
        <f>IF(AC16&lt;&gt;"",IF(ISERROR(VLOOKUP(AC16,Positions!$C$4:$V$130,20,FALSE)),"Chk",""),"-")</f>
        <v/>
      </c>
      <c r="BH16" s="380" t="str">
        <f>IF(AD16&lt;&gt;"",IF(ISERROR(VLOOKUP(AD16,Positions!$C$4:$V$130,20,FALSE)),"Chk",""),"-")</f>
        <v/>
      </c>
      <c r="BI16" s="380" t="str">
        <f>IF(AE16&lt;&gt;"",IF(ISERROR(VLOOKUP(AE16,Positions!$C$4:$V$130,20,FALSE)),"Chk",""),"-")</f>
        <v/>
      </c>
      <c r="BJ16" s="380" t="str">
        <f>IF(AF16&lt;&gt;"",IF(ISERROR(VLOOKUP(AF16,Positions!$C$4:$V$130,20,FALSE)),"Chk",""),"-")</f>
        <v/>
      </c>
      <c r="BK16" s="380" t="str">
        <f>IF(AG16&lt;&gt;"",IF(ISERROR(VLOOKUP(AG16,Positions!$C$4:$V$130,20,FALSE)),"Chk",""),"-")</f>
        <v/>
      </c>
      <c r="BL16" s="383" t="str">
        <f>IF(AH16&lt;&gt;"",IF(ISERROR(VLOOKUP(AH16,Positions!$C$4:$V$130,20,FALSE)),"Chk",""),"-")</f>
        <v/>
      </c>
      <c r="BM16" s="152"/>
      <c r="BN16" s="161">
        <f>IF(ISERROR(VLOOKUP(G16,Positions!$C$4:$V$130,20,FALSE)),0,VLOOKUP(G16,Positions!$C$4:$V$130,20,FALSE))</f>
        <v>0</v>
      </c>
      <c r="BO16" s="161">
        <f>IF(ISERROR(VLOOKUP(H16,Positions!$C$4:$V$130,20,FALSE)),0,VLOOKUP(H16,Positions!$C$4:$V$130,20,FALSE))</f>
        <v>0</v>
      </c>
      <c r="BP16" s="161">
        <f>IF(ISERROR(VLOOKUP(I16,Positions!$C$4:$V$130,20,FALSE)),0,VLOOKUP(I16,Positions!$C$4:$V$130,20,FALSE))</f>
        <v>0</v>
      </c>
      <c r="BQ16" s="161">
        <f>IF(ISERROR(VLOOKUP(J16,Positions!$C$4:$V$130,20,FALSE)),0,VLOOKUP(J16,Positions!$C$4:$V$130,20,FALSE))</f>
        <v>0</v>
      </c>
      <c r="BR16" s="161">
        <f>IF(ISERROR(VLOOKUP(K16,Positions!$C$4:$V$130,20,FALSE)),0,VLOOKUP(K16,Positions!$C$4:$V$130,20,FALSE))</f>
        <v>0</v>
      </c>
      <c r="BS16" s="161">
        <f>IF(ISERROR(VLOOKUP(L16,Positions!$C$4:$V$130,20,FALSE)),0,VLOOKUP(L16,Positions!$C$4:$V$130,20,FALSE))</f>
        <v>0</v>
      </c>
      <c r="BT16" s="161">
        <f>IF(ISERROR(VLOOKUP(M16,Positions!$C$4:$V$130,20,FALSE)),0,VLOOKUP(M16,Positions!$C$4:$V$130,20,FALSE))</f>
        <v>0</v>
      </c>
      <c r="BU16" s="161">
        <f>IF(ISERROR(VLOOKUP(N16,Positions!$C$4:$V$130,20,FALSE)),0,VLOOKUP(N16,Positions!$C$4:$V$130,20,FALSE))</f>
        <v>0</v>
      </c>
      <c r="BV16" s="161">
        <f>IF(ISERROR(VLOOKUP(O16,Positions!$C$4:$V$130,20,FALSE)),0,VLOOKUP(O16,Positions!$C$4:$V$130,20,FALSE))</f>
        <v>0</v>
      </c>
      <c r="BW16" s="161">
        <f>IF(ISERROR(VLOOKUP(P16,Positions!$C$4:$V$130,20,FALSE)),0,VLOOKUP(P16,Positions!$C$4:$V$130,20,FALSE))</f>
        <v>0</v>
      </c>
      <c r="BX16" s="161">
        <f>IF(ISERROR(VLOOKUP(Q16,Positions!$C$4:$V$130,20,FALSE)),0,VLOOKUP(Q16,Positions!$C$4:$V$130,20,FALSE))</f>
        <v>0</v>
      </c>
      <c r="BY16" s="161">
        <f>IF(ISERROR(VLOOKUP(R16,Positions!$C$4:$V$130,20,FALSE)),0,VLOOKUP(R16,Positions!$C$4:$V$130,20,FALSE))</f>
        <v>0</v>
      </c>
      <c r="BZ16" s="161">
        <f>IF(ISERROR(VLOOKUP(S16,Positions!$C$4:$V$130,20,FALSE)),0,VLOOKUP(S16,Positions!$C$4:$V$130,20,FALSE))</f>
        <v>0</v>
      </c>
      <c r="CA16" s="161">
        <f>IF(ISERROR(VLOOKUP(T16,Positions!$C$4:$V$130,20,FALSE)),0,VLOOKUP(T16,Positions!$C$4:$V$130,20,FALSE))</f>
        <v>0</v>
      </c>
      <c r="CB16" s="161">
        <f>IF(ISERROR(VLOOKUP(U16,Positions!$C$4:$V$130,20,FALSE)),0,VLOOKUP(U16,Positions!$C$4:$V$130,20,FALSE))</f>
        <v>0</v>
      </c>
      <c r="CC16" s="161">
        <f>IF(ISERROR(VLOOKUP(V16,Positions!$C$4:$V$130,20,FALSE)),0,VLOOKUP(V16,Positions!$C$4:$V$130,20,FALSE))</f>
        <v>0</v>
      </c>
      <c r="CD16" s="161">
        <f>IF(ISERROR(VLOOKUP(W16,Positions!$C$4:$V$130,20,FALSE)),0,VLOOKUP(W16,Positions!$C$4:$V$130,20,FALSE))</f>
        <v>0</v>
      </c>
      <c r="CE16" s="161">
        <f>IF(ISERROR(VLOOKUP(X16,Positions!$C$4:$V$130,20,FALSE)),0,VLOOKUP(X16,Positions!$C$4:$V$130,20,FALSE))</f>
        <v>0</v>
      </c>
      <c r="CF16" s="161">
        <f>IF(ISERROR(VLOOKUP(Y16,Positions!$C$4:$V$130,20,FALSE)),0,VLOOKUP(Y16,Positions!$C$4:$V$130,20,FALSE))</f>
        <v>0</v>
      </c>
      <c r="CG16" s="161">
        <f>IF(ISERROR(VLOOKUP(Z16,Positions!$C$4:$V$130,20,FALSE)),0,VLOOKUP(Z16,Positions!$C$4:$V$130,20,FALSE))</f>
        <v>0</v>
      </c>
      <c r="CH16" s="161">
        <f>IF(ISERROR(VLOOKUP(AA16,Positions!$C$4:$V$130,20,FALSE)),0,VLOOKUP(AA16,Positions!$C$4:$V$130,20,FALSE))</f>
        <v>0</v>
      </c>
      <c r="CI16" s="161">
        <f>IF(ISERROR(VLOOKUP(AB16,Positions!$C$4:$V$130,20,FALSE)),0,VLOOKUP(AB16,Positions!$C$4:$V$130,20,FALSE))</f>
        <v>0</v>
      </c>
      <c r="CJ16" s="161">
        <f>IF(ISERROR(VLOOKUP(AC16,Positions!$C$4:$V$130,20,FALSE)),0,VLOOKUP(AC16,Positions!$C$4:$V$130,20,FALSE))</f>
        <v>0</v>
      </c>
      <c r="CK16" s="161">
        <f>IF(ISERROR(VLOOKUP(AD16,Positions!$C$4:$V$130,20,FALSE)),0,VLOOKUP(AD16,Positions!$C$4:$V$130,20,FALSE))</f>
        <v>0</v>
      </c>
      <c r="CL16" s="161">
        <f>IF(ISERROR(VLOOKUP(AE16,Positions!$C$4:$V$130,20,FALSE)),0,VLOOKUP(AE16,Positions!$C$4:$V$130,20,FALSE))</f>
        <v>0</v>
      </c>
      <c r="CM16" s="161">
        <f>IF(ISERROR(VLOOKUP(AF16,Positions!$C$4:$V$130,20,FALSE)),0,VLOOKUP(AF16,Positions!$C$4:$V$130,20,FALSE))</f>
        <v>0</v>
      </c>
      <c r="CN16" s="161">
        <f>IF(ISERROR(VLOOKUP(AG16,Positions!$C$4:$V$130,20,FALSE)),0,VLOOKUP(AG16,Positions!$C$4:$V$130,20,FALSE))</f>
        <v>0</v>
      </c>
      <c r="CO16" s="161">
        <f>IF(ISERROR(VLOOKUP(AH16,Positions!$C$4:$V$130,20,FALSE)),0,VLOOKUP(AH16,Positions!$C$4:$V$130,20,FALSE))</f>
        <v>0</v>
      </c>
      <c r="CP16" s="162"/>
      <c r="CQ16" s="163"/>
    </row>
    <row r="17" spans="1:95" s="155" customFormat="1" ht="26.25" x14ac:dyDescent="0.25">
      <c r="A17" s="153"/>
      <c r="B17" s="153"/>
      <c r="C17" s="160"/>
      <c r="D17" s="160" t="s">
        <v>1464</v>
      </c>
      <c r="E17" s="417">
        <f>IF($D17&lt;&gt;"",VLOOKUP($D17,StaffEstb!$G$4:$K$203,4,FALSE),"")</f>
        <v>0</v>
      </c>
      <c r="F17" s="656">
        <f>IF($D17&lt;&gt;"",VLOOKUP($D17,StaffEstb!$G$4:$K$203,5,FALSE),"")</f>
        <v>1</v>
      </c>
      <c r="G17" s="657" t="s">
        <v>1077</v>
      </c>
      <c r="H17" s="657" t="s">
        <v>1077</v>
      </c>
      <c r="I17" s="657" t="s">
        <v>1379</v>
      </c>
      <c r="J17" s="657" t="s">
        <v>1379</v>
      </c>
      <c r="K17" s="657" t="s">
        <v>1379</v>
      </c>
      <c r="L17" s="658" t="s">
        <v>1379</v>
      </c>
      <c r="M17" s="658" t="s">
        <v>1379</v>
      </c>
      <c r="N17" s="657" t="s">
        <v>1077</v>
      </c>
      <c r="O17" s="657" t="s">
        <v>1077</v>
      </c>
      <c r="P17" s="657" t="s">
        <v>1379</v>
      </c>
      <c r="Q17" s="657" t="s">
        <v>1379</v>
      </c>
      <c r="R17" s="657" t="s">
        <v>1379</v>
      </c>
      <c r="S17" s="658" t="s">
        <v>1379</v>
      </c>
      <c r="T17" s="658" t="s">
        <v>1379</v>
      </c>
      <c r="U17" s="657" t="s">
        <v>1379</v>
      </c>
      <c r="V17" s="657" t="s">
        <v>1379</v>
      </c>
      <c r="W17" s="657" t="s">
        <v>1077</v>
      </c>
      <c r="X17" s="657" t="s">
        <v>1077</v>
      </c>
      <c r="Y17" s="657" t="s">
        <v>1379</v>
      </c>
      <c r="Z17" s="658" t="s">
        <v>1379</v>
      </c>
      <c r="AA17" s="658" t="s">
        <v>1379</v>
      </c>
      <c r="AB17" s="657" t="s">
        <v>1379</v>
      </c>
      <c r="AC17" s="657" t="s">
        <v>134</v>
      </c>
      <c r="AD17" s="657" t="s">
        <v>1077</v>
      </c>
      <c r="AE17" s="657" t="s">
        <v>1077</v>
      </c>
      <c r="AF17" s="657" t="s">
        <v>1379</v>
      </c>
      <c r="AG17" s="658" t="s">
        <v>1384</v>
      </c>
      <c r="AH17" s="658" t="s">
        <v>1384</v>
      </c>
      <c r="AI17" s="377">
        <f t="shared" si="7"/>
        <v>80</v>
      </c>
      <c r="AJ17" s="378">
        <f t="shared" si="8"/>
        <v>72</v>
      </c>
      <c r="AK17" s="379" t="str">
        <f>IF(G17&lt;&gt;"",IF(ISERROR(VLOOKUP(G17,Positions!$C$4:$V$130,20,FALSE)),"Chk",""),"-")</f>
        <v/>
      </c>
      <c r="AL17" s="380" t="str">
        <f>IF(H17&lt;&gt;"",IF(ISERROR(VLOOKUP(H17,Positions!$C$4:$V$130,20,FALSE)),"Chk",""),"-")</f>
        <v/>
      </c>
      <c r="AM17" s="380" t="str">
        <f>IF(I17&lt;&gt;"",IF(ISERROR(VLOOKUP(I17,Positions!$C$4:$V$130,20,FALSE)),"Chk",""),"-")</f>
        <v/>
      </c>
      <c r="AN17" s="380" t="str">
        <f>IF(J17&lt;&gt;"",IF(ISERROR(VLOOKUP(J17,Positions!$C$4:$V$130,20,FALSE)),"Chk",""),"-")</f>
        <v/>
      </c>
      <c r="AO17" s="380" t="str">
        <f>IF(K17&lt;&gt;"",IF(ISERROR(VLOOKUP(K17,Positions!$C$4:$V$130,20,FALSE)),"Chk",""),"-")</f>
        <v/>
      </c>
      <c r="AP17" s="380" t="str">
        <f>IF(L17&lt;&gt;"",IF(ISERROR(VLOOKUP(L17,Positions!$C$4:$V$130,20,FALSE)),"Chk",""),"-")</f>
        <v/>
      </c>
      <c r="AQ17" s="381" t="str">
        <f>IF(M17&lt;&gt;"",IF(ISERROR(VLOOKUP(M17,Positions!$C$4:$V$130,20,FALSE)),"Chk",""),"-")</f>
        <v/>
      </c>
      <c r="AR17" s="382" t="str">
        <f>IF(N17&lt;&gt;"",IF(ISERROR(VLOOKUP(N17,Positions!$C$4:$V$130,20,FALSE)),"Chk",""),"-")</f>
        <v/>
      </c>
      <c r="AS17" s="380" t="str">
        <f>IF(O17&lt;&gt;"",IF(ISERROR(VLOOKUP(O17,Positions!$C$4:$V$130,20,FALSE)),"Chk",""),"-")</f>
        <v/>
      </c>
      <c r="AT17" s="380" t="str">
        <f>IF(P17&lt;&gt;"",IF(ISERROR(VLOOKUP(P17,Positions!$C$4:$V$130,20,FALSE)),"Chk",""),"-")</f>
        <v/>
      </c>
      <c r="AU17" s="380" t="str">
        <f>IF(Q17&lt;&gt;"",IF(ISERROR(VLOOKUP(Q17,Positions!$C$4:$V$130,20,FALSE)),"Chk",""),"-")</f>
        <v/>
      </c>
      <c r="AV17" s="380" t="str">
        <f>IF(R17&lt;&gt;"",IF(ISERROR(VLOOKUP(R17,Positions!$C$4:$V$130,20,FALSE)),"Chk",""),"-")</f>
        <v/>
      </c>
      <c r="AW17" s="380" t="str">
        <f>IF(S17&lt;&gt;"",IF(ISERROR(VLOOKUP(S17,Positions!$C$4:$V$130,20,FALSE)),"Chk",""),"-")</f>
        <v/>
      </c>
      <c r="AX17" s="383" t="str">
        <f>IF(T17&lt;&gt;"",IF(ISERROR(VLOOKUP(T17,Positions!$C$4:$V$130,20,FALSE)),"Chk",""),"-")</f>
        <v/>
      </c>
      <c r="AY17" s="379" t="str">
        <f>IF(U17&lt;&gt;"",IF(ISERROR(VLOOKUP(U17,Positions!$C$4:$V$130,20,FALSE)),"Chk",""),"-")</f>
        <v/>
      </c>
      <c r="AZ17" s="380" t="str">
        <f>IF(V17&lt;&gt;"",IF(ISERROR(VLOOKUP(V17,Positions!$C$4:$V$130,20,FALSE)),"Chk",""),"-")</f>
        <v/>
      </c>
      <c r="BA17" s="380" t="str">
        <f>IF(W17&lt;&gt;"",IF(ISERROR(VLOOKUP(W17,Positions!$C$4:$V$130,20,FALSE)),"Chk",""),"-")</f>
        <v/>
      </c>
      <c r="BB17" s="380" t="str">
        <f>IF(X17&lt;&gt;"",IF(ISERROR(VLOOKUP(X17,Positions!$C$4:$V$130,20,FALSE)),"Chk",""),"-")</f>
        <v/>
      </c>
      <c r="BC17" s="380" t="str">
        <f>IF(Y17&lt;&gt;"",IF(ISERROR(VLOOKUP(Y17,Positions!$C$4:$V$130,20,FALSE)),"Chk",""),"-")</f>
        <v/>
      </c>
      <c r="BD17" s="380" t="str">
        <f>IF(Z17&lt;&gt;"",IF(ISERROR(VLOOKUP(Z17,Positions!$C$4:$V$130,20,FALSE)),"Chk",""),"-")</f>
        <v/>
      </c>
      <c r="BE17" s="381" t="str">
        <f>IF(AA17&lt;&gt;"",IF(ISERROR(VLOOKUP(AA17,Positions!$C$4:$V$130,20,FALSE)),"Chk",""),"-")</f>
        <v/>
      </c>
      <c r="BF17" s="382" t="str">
        <f>IF(AB17&lt;&gt;"",IF(ISERROR(VLOOKUP(AB17,Positions!$C$4:$V$130,20,FALSE)),"Chk",""),"-")</f>
        <v/>
      </c>
      <c r="BG17" s="380" t="str">
        <f>IF(AC17&lt;&gt;"",IF(ISERROR(VLOOKUP(AC17,Positions!$C$4:$V$130,20,FALSE)),"Chk",""),"-")</f>
        <v/>
      </c>
      <c r="BH17" s="380" t="str">
        <f>IF(AD17&lt;&gt;"",IF(ISERROR(VLOOKUP(AD17,Positions!$C$4:$V$130,20,FALSE)),"Chk",""),"-")</f>
        <v/>
      </c>
      <c r="BI17" s="380" t="str">
        <f>IF(AE17&lt;&gt;"",IF(ISERROR(VLOOKUP(AE17,Positions!$C$4:$V$130,20,FALSE)),"Chk",""),"-")</f>
        <v/>
      </c>
      <c r="BJ17" s="380" t="str">
        <f>IF(AF17&lt;&gt;"",IF(ISERROR(VLOOKUP(AF17,Positions!$C$4:$V$130,20,FALSE)),"Chk",""),"-")</f>
        <v/>
      </c>
      <c r="BK17" s="380" t="str">
        <f>IF(AG17&lt;&gt;"",IF(ISERROR(VLOOKUP(AG17,Positions!$C$4:$V$130,20,FALSE)),"Chk",""),"-")</f>
        <v/>
      </c>
      <c r="BL17" s="383" t="str">
        <f>IF(AH17&lt;&gt;"",IF(ISERROR(VLOOKUP(AH17,Positions!$C$4:$V$130,20,FALSE)),"Chk",""),"-")</f>
        <v/>
      </c>
      <c r="BM17" s="152"/>
      <c r="BN17" s="161">
        <f>IF(ISERROR(VLOOKUP(G17,Positions!$C$4:$V$130,20,FALSE)),0,VLOOKUP(G17,Positions!$C$4:$V$130,20,FALSE))</f>
        <v>0</v>
      </c>
      <c r="BO17" s="161">
        <f>IF(ISERROR(VLOOKUP(H17,Positions!$C$4:$V$130,20,FALSE)),0,VLOOKUP(H17,Positions!$C$4:$V$130,20,FALSE))</f>
        <v>0</v>
      </c>
      <c r="BP17" s="161">
        <f>IF(ISERROR(VLOOKUP(I17,Positions!$C$4:$V$130,20,FALSE)),0,VLOOKUP(I17,Positions!$C$4:$V$130,20,FALSE))</f>
        <v>8</v>
      </c>
      <c r="BQ17" s="161">
        <f>IF(ISERROR(VLOOKUP(J17,Positions!$C$4:$V$130,20,FALSE)),0,VLOOKUP(J17,Positions!$C$4:$V$130,20,FALSE))</f>
        <v>8</v>
      </c>
      <c r="BR17" s="161">
        <f>IF(ISERROR(VLOOKUP(K17,Positions!$C$4:$V$130,20,FALSE)),0,VLOOKUP(K17,Positions!$C$4:$V$130,20,FALSE))</f>
        <v>8</v>
      </c>
      <c r="BS17" s="161">
        <f>IF(ISERROR(VLOOKUP(L17,Positions!$C$4:$V$130,20,FALSE)),0,VLOOKUP(L17,Positions!$C$4:$V$130,20,FALSE))</f>
        <v>8</v>
      </c>
      <c r="BT17" s="161">
        <f>IF(ISERROR(VLOOKUP(M17,Positions!$C$4:$V$130,20,FALSE)),0,VLOOKUP(M17,Positions!$C$4:$V$130,20,FALSE))</f>
        <v>8</v>
      </c>
      <c r="BU17" s="161">
        <f>IF(ISERROR(VLOOKUP(N17,Positions!$C$4:$V$130,20,FALSE)),0,VLOOKUP(N17,Positions!$C$4:$V$130,20,FALSE))</f>
        <v>0</v>
      </c>
      <c r="BV17" s="161">
        <f>IF(ISERROR(VLOOKUP(O17,Positions!$C$4:$V$130,20,FALSE)),0,VLOOKUP(O17,Positions!$C$4:$V$130,20,FALSE))</f>
        <v>0</v>
      </c>
      <c r="BW17" s="161">
        <f>IF(ISERROR(VLOOKUP(P17,Positions!$C$4:$V$130,20,FALSE)),0,VLOOKUP(P17,Positions!$C$4:$V$130,20,FALSE))</f>
        <v>8</v>
      </c>
      <c r="BX17" s="161">
        <f>IF(ISERROR(VLOOKUP(Q17,Positions!$C$4:$V$130,20,FALSE)),0,VLOOKUP(Q17,Positions!$C$4:$V$130,20,FALSE))</f>
        <v>8</v>
      </c>
      <c r="BY17" s="161">
        <f>IF(ISERROR(VLOOKUP(R17,Positions!$C$4:$V$130,20,FALSE)),0,VLOOKUP(R17,Positions!$C$4:$V$130,20,FALSE))</f>
        <v>8</v>
      </c>
      <c r="BZ17" s="161">
        <f>IF(ISERROR(VLOOKUP(S17,Positions!$C$4:$V$130,20,FALSE)),0,VLOOKUP(S17,Positions!$C$4:$V$130,20,FALSE))</f>
        <v>8</v>
      </c>
      <c r="CA17" s="161">
        <f>IF(ISERROR(VLOOKUP(T17,Positions!$C$4:$V$130,20,FALSE)),0,VLOOKUP(T17,Positions!$C$4:$V$130,20,FALSE))</f>
        <v>8</v>
      </c>
      <c r="CB17" s="161">
        <f>IF(ISERROR(VLOOKUP(U17,Positions!$C$4:$V$130,20,FALSE)),0,VLOOKUP(U17,Positions!$C$4:$V$130,20,FALSE))</f>
        <v>8</v>
      </c>
      <c r="CC17" s="161">
        <f>IF(ISERROR(VLOOKUP(V17,Positions!$C$4:$V$130,20,FALSE)),0,VLOOKUP(V17,Positions!$C$4:$V$130,20,FALSE))</f>
        <v>8</v>
      </c>
      <c r="CD17" s="161">
        <f>IF(ISERROR(VLOOKUP(W17,Positions!$C$4:$V$130,20,FALSE)),0,VLOOKUP(W17,Positions!$C$4:$V$130,20,FALSE))</f>
        <v>0</v>
      </c>
      <c r="CE17" s="161">
        <f>IF(ISERROR(VLOOKUP(X17,Positions!$C$4:$V$130,20,FALSE)),0,VLOOKUP(X17,Positions!$C$4:$V$130,20,FALSE))</f>
        <v>0</v>
      </c>
      <c r="CF17" s="161">
        <f>IF(ISERROR(VLOOKUP(Y17,Positions!$C$4:$V$130,20,FALSE)),0,VLOOKUP(Y17,Positions!$C$4:$V$130,20,FALSE))</f>
        <v>8</v>
      </c>
      <c r="CG17" s="161">
        <f>IF(ISERROR(VLOOKUP(Z17,Positions!$C$4:$V$130,20,FALSE)),0,VLOOKUP(Z17,Positions!$C$4:$V$130,20,FALSE))</f>
        <v>8</v>
      </c>
      <c r="CH17" s="161">
        <f>IF(ISERROR(VLOOKUP(AA17,Positions!$C$4:$V$130,20,FALSE)),0,VLOOKUP(AA17,Positions!$C$4:$V$130,20,FALSE))</f>
        <v>8</v>
      </c>
      <c r="CI17" s="161">
        <f>IF(ISERROR(VLOOKUP(AB17,Positions!$C$4:$V$130,20,FALSE)),0,VLOOKUP(AB17,Positions!$C$4:$V$130,20,FALSE))</f>
        <v>8</v>
      </c>
      <c r="CJ17" s="161">
        <f>IF(ISERROR(VLOOKUP(AC17,Positions!$C$4:$V$130,20,FALSE)),0,VLOOKUP(AC17,Positions!$C$4:$V$130,20,FALSE))</f>
        <v>0</v>
      </c>
      <c r="CK17" s="161">
        <f>IF(ISERROR(VLOOKUP(AD17,Positions!$C$4:$V$130,20,FALSE)),0,VLOOKUP(AD17,Positions!$C$4:$V$130,20,FALSE))</f>
        <v>0</v>
      </c>
      <c r="CL17" s="161">
        <f>IF(ISERROR(VLOOKUP(AE17,Positions!$C$4:$V$130,20,FALSE)),0,VLOOKUP(AE17,Positions!$C$4:$V$130,20,FALSE))</f>
        <v>0</v>
      </c>
      <c r="CM17" s="161">
        <f>IF(ISERROR(VLOOKUP(AF17,Positions!$C$4:$V$130,20,FALSE)),0,VLOOKUP(AF17,Positions!$C$4:$V$130,20,FALSE))</f>
        <v>8</v>
      </c>
      <c r="CN17" s="161">
        <f>IF(ISERROR(VLOOKUP(AG17,Positions!$C$4:$V$130,20,FALSE)),0,VLOOKUP(AG17,Positions!$C$4:$V$130,20,FALSE))</f>
        <v>8</v>
      </c>
      <c r="CO17" s="161">
        <f>IF(ISERROR(VLOOKUP(AH17,Positions!$C$4:$V$130,20,FALSE)),0,VLOOKUP(AH17,Positions!$C$4:$V$130,20,FALSE))</f>
        <v>8</v>
      </c>
      <c r="CP17" s="162"/>
      <c r="CQ17" s="163"/>
    </row>
    <row r="18" spans="1:95" s="155" customFormat="1" ht="26.25" x14ac:dyDescent="0.25">
      <c r="A18" s="153"/>
      <c r="B18" s="153"/>
      <c r="C18" s="160"/>
      <c r="D18" s="160" t="s">
        <v>1463</v>
      </c>
      <c r="E18" s="417">
        <f>IF($D18&lt;&gt;"",VLOOKUP($D18,StaffEstb!$G$4:$K$203,4,FALSE),"")</f>
        <v>0</v>
      </c>
      <c r="F18" s="656">
        <f>IF($D18&lt;&gt;"",VLOOKUP($D18,StaffEstb!$G$4:$K$203,5,FALSE),"")</f>
        <v>1</v>
      </c>
      <c r="G18" s="657" t="s">
        <v>1379</v>
      </c>
      <c r="H18" s="657" t="s">
        <v>1379</v>
      </c>
      <c r="I18" s="657" t="s">
        <v>1077</v>
      </c>
      <c r="J18" s="657" t="s">
        <v>1077</v>
      </c>
      <c r="K18" s="657" t="s">
        <v>1384</v>
      </c>
      <c r="L18" s="658" t="s">
        <v>1384</v>
      </c>
      <c r="M18" s="658" t="s">
        <v>1384</v>
      </c>
      <c r="N18" s="657" t="s">
        <v>1384</v>
      </c>
      <c r="O18" s="657" t="s">
        <v>1384</v>
      </c>
      <c r="P18" s="657" t="s">
        <v>1384</v>
      </c>
      <c r="Q18" s="657" t="s">
        <v>1384</v>
      </c>
      <c r="R18" s="657" t="s">
        <v>134</v>
      </c>
      <c r="S18" s="658" t="s">
        <v>1077</v>
      </c>
      <c r="T18" s="658" t="s">
        <v>1077</v>
      </c>
      <c r="U18" s="657" t="s">
        <v>1384</v>
      </c>
      <c r="V18" s="657" t="s">
        <v>1384</v>
      </c>
      <c r="W18" s="657" t="s">
        <v>1384</v>
      </c>
      <c r="X18" s="657" t="s">
        <v>1384</v>
      </c>
      <c r="Y18" s="657" t="s">
        <v>1077</v>
      </c>
      <c r="Z18" s="658" t="s">
        <v>1077</v>
      </c>
      <c r="AA18" s="658" t="s">
        <v>1384</v>
      </c>
      <c r="AB18" s="657" t="s">
        <v>1384</v>
      </c>
      <c r="AC18" s="657" t="s">
        <v>1379</v>
      </c>
      <c r="AD18" s="657" t="s">
        <v>1379</v>
      </c>
      <c r="AE18" s="657" t="s">
        <v>1379</v>
      </c>
      <c r="AF18" s="657" t="s">
        <v>1407</v>
      </c>
      <c r="AG18" s="658" t="s">
        <v>1077</v>
      </c>
      <c r="AH18" s="658" t="s">
        <v>1077</v>
      </c>
      <c r="AI18" s="377">
        <f t="shared" si="7"/>
        <v>72</v>
      </c>
      <c r="AJ18" s="378">
        <f t="shared" si="8"/>
        <v>80</v>
      </c>
      <c r="AK18" s="379" t="str">
        <f>IF(G18&lt;&gt;"",IF(ISERROR(VLOOKUP(G18,Positions!$C$4:$V$130,20,FALSE)),"Chk",""),"-")</f>
        <v/>
      </c>
      <c r="AL18" s="380" t="str">
        <f>IF(H18&lt;&gt;"",IF(ISERROR(VLOOKUP(H18,Positions!$C$4:$V$130,20,FALSE)),"Chk",""),"-")</f>
        <v/>
      </c>
      <c r="AM18" s="380" t="str">
        <f>IF(I18&lt;&gt;"",IF(ISERROR(VLOOKUP(I18,Positions!$C$4:$V$130,20,FALSE)),"Chk",""),"-")</f>
        <v/>
      </c>
      <c r="AN18" s="380" t="str">
        <f>IF(J18&lt;&gt;"",IF(ISERROR(VLOOKUP(J18,Positions!$C$4:$V$130,20,FALSE)),"Chk",""),"-")</f>
        <v/>
      </c>
      <c r="AO18" s="380" t="str">
        <f>IF(K18&lt;&gt;"",IF(ISERROR(VLOOKUP(K18,Positions!$C$4:$V$130,20,FALSE)),"Chk",""),"-")</f>
        <v/>
      </c>
      <c r="AP18" s="380" t="str">
        <f>IF(L18&lt;&gt;"",IF(ISERROR(VLOOKUP(L18,Positions!$C$4:$V$130,20,FALSE)),"Chk",""),"-")</f>
        <v/>
      </c>
      <c r="AQ18" s="381" t="str">
        <f>IF(M18&lt;&gt;"",IF(ISERROR(VLOOKUP(M18,Positions!$C$4:$V$130,20,FALSE)),"Chk",""),"-")</f>
        <v/>
      </c>
      <c r="AR18" s="382" t="str">
        <f>IF(N18&lt;&gt;"",IF(ISERROR(VLOOKUP(N18,Positions!$C$4:$V$130,20,FALSE)),"Chk",""),"-")</f>
        <v/>
      </c>
      <c r="AS18" s="380" t="str">
        <f>IF(O18&lt;&gt;"",IF(ISERROR(VLOOKUP(O18,Positions!$C$4:$V$130,20,FALSE)),"Chk",""),"-")</f>
        <v/>
      </c>
      <c r="AT18" s="380" t="str">
        <f>IF(P18&lt;&gt;"",IF(ISERROR(VLOOKUP(P18,Positions!$C$4:$V$130,20,FALSE)),"Chk",""),"-")</f>
        <v/>
      </c>
      <c r="AU18" s="380" t="str">
        <f>IF(Q18&lt;&gt;"",IF(ISERROR(VLOOKUP(Q18,Positions!$C$4:$V$130,20,FALSE)),"Chk",""),"-")</f>
        <v/>
      </c>
      <c r="AV18" s="380" t="str">
        <f>IF(R18&lt;&gt;"",IF(ISERROR(VLOOKUP(R18,Positions!$C$4:$V$130,20,FALSE)),"Chk",""),"-")</f>
        <v/>
      </c>
      <c r="AW18" s="380" t="str">
        <f>IF(S18&lt;&gt;"",IF(ISERROR(VLOOKUP(S18,Positions!$C$4:$V$130,20,FALSE)),"Chk",""),"-")</f>
        <v/>
      </c>
      <c r="AX18" s="383" t="str">
        <f>IF(T18&lt;&gt;"",IF(ISERROR(VLOOKUP(T18,Positions!$C$4:$V$130,20,FALSE)),"Chk",""),"-")</f>
        <v/>
      </c>
      <c r="AY18" s="379" t="str">
        <f>IF(U18&lt;&gt;"",IF(ISERROR(VLOOKUP(U18,Positions!$C$4:$V$130,20,FALSE)),"Chk",""),"-")</f>
        <v/>
      </c>
      <c r="AZ18" s="380" t="str">
        <f>IF(V18&lt;&gt;"",IF(ISERROR(VLOOKUP(V18,Positions!$C$4:$V$130,20,FALSE)),"Chk",""),"-")</f>
        <v/>
      </c>
      <c r="BA18" s="380" t="str">
        <f>IF(W18&lt;&gt;"",IF(ISERROR(VLOOKUP(W18,Positions!$C$4:$V$130,20,FALSE)),"Chk",""),"-")</f>
        <v/>
      </c>
      <c r="BB18" s="380" t="str">
        <f>IF(X18&lt;&gt;"",IF(ISERROR(VLOOKUP(X18,Positions!$C$4:$V$130,20,FALSE)),"Chk",""),"-")</f>
        <v/>
      </c>
      <c r="BC18" s="380" t="str">
        <f>IF(Y18&lt;&gt;"",IF(ISERROR(VLOOKUP(Y18,Positions!$C$4:$V$130,20,FALSE)),"Chk",""),"-")</f>
        <v/>
      </c>
      <c r="BD18" s="380" t="str">
        <f>IF(Z18&lt;&gt;"",IF(ISERROR(VLOOKUP(Z18,Positions!$C$4:$V$130,20,FALSE)),"Chk",""),"-")</f>
        <v/>
      </c>
      <c r="BE18" s="381" t="str">
        <f>IF(AA18&lt;&gt;"",IF(ISERROR(VLOOKUP(AA18,Positions!$C$4:$V$130,20,FALSE)),"Chk",""),"-")</f>
        <v/>
      </c>
      <c r="BF18" s="382" t="str">
        <f>IF(AB18&lt;&gt;"",IF(ISERROR(VLOOKUP(AB18,Positions!$C$4:$V$130,20,FALSE)),"Chk",""),"-")</f>
        <v/>
      </c>
      <c r="BG18" s="380" t="str">
        <f>IF(AC18&lt;&gt;"",IF(ISERROR(VLOOKUP(AC18,Positions!$C$4:$V$130,20,FALSE)),"Chk",""),"-")</f>
        <v/>
      </c>
      <c r="BH18" s="380" t="str">
        <f>IF(AD18&lt;&gt;"",IF(ISERROR(VLOOKUP(AD18,Positions!$C$4:$V$130,20,FALSE)),"Chk",""),"-")</f>
        <v/>
      </c>
      <c r="BI18" s="380" t="str">
        <f>IF(AE18&lt;&gt;"",IF(ISERROR(VLOOKUP(AE18,Positions!$C$4:$V$130,20,FALSE)),"Chk",""),"-")</f>
        <v/>
      </c>
      <c r="BJ18" s="380" t="str">
        <f>IF(AF18&lt;&gt;"",IF(ISERROR(VLOOKUP(AF18,Positions!$C$4:$V$130,20,FALSE)),"Chk",""),"-")</f>
        <v/>
      </c>
      <c r="BK18" s="380" t="str">
        <f>IF(AG18&lt;&gt;"",IF(ISERROR(VLOOKUP(AG18,Positions!$C$4:$V$130,20,FALSE)),"Chk",""),"-")</f>
        <v/>
      </c>
      <c r="BL18" s="383" t="str">
        <f>IF(AH18&lt;&gt;"",IF(ISERROR(VLOOKUP(AH18,Positions!$C$4:$V$130,20,FALSE)),"Chk",""),"-")</f>
        <v/>
      </c>
      <c r="BM18" s="152"/>
      <c r="BN18" s="161">
        <f>IF(ISERROR(VLOOKUP(G18,Positions!$C$4:$V$130,20,FALSE)),0,VLOOKUP(G18,Positions!$C$4:$V$130,20,FALSE))</f>
        <v>8</v>
      </c>
      <c r="BO18" s="161">
        <f>IF(ISERROR(VLOOKUP(H18,Positions!$C$4:$V$130,20,FALSE)),0,VLOOKUP(H18,Positions!$C$4:$V$130,20,FALSE))</f>
        <v>8</v>
      </c>
      <c r="BP18" s="161">
        <f>IF(ISERROR(VLOOKUP(I18,Positions!$C$4:$V$130,20,FALSE)),0,VLOOKUP(I18,Positions!$C$4:$V$130,20,FALSE))</f>
        <v>0</v>
      </c>
      <c r="BQ18" s="161">
        <f>IF(ISERROR(VLOOKUP(J18,Positions!$C$4:$V$130,20,FALSE)),0,VLOOKUP(J18,Positions!$C$4:$V$130,20,FALSE))</f>
        <v>0</v>
      </c>
      <c r="BR18" s="161">
        <f>IF(ISERROR(VLOOKUP(K18,Positions!$C$4:$V$130,20,FALSE)),0,VLOOKUP(K18,Positions!$C$4:$V$130,20,FALSE))</f>
        <v>8</v>
      </c>
      <c r="BS18" s="161">
        <f>IF(ISERROR(VLOOKUP(L18,Positions!$C$4:$V$130,20,FALSE)),0,VLOOKUP(L18,Positions!$C$4:$V$130,20,FALSE))</f>
        <v>8</v>
      </c>
      <c r="BT18" s="161">
        <f>IF(ISERROR(VLOOKUP(M18,Positions!$C$4:$V$130,20,FALSE)),0,VLOOKUP(M18,Positions!$C$4:$V$130,20,FALSE))</f>
        <v>8</v>
      </c>
      <c r="BU18" s="161">
        <f>IF(ISERROR(VLOOKUP(N18,Positions!$C$4:$V$130,20,FALSE)),0,VLOOKUP(N18,Positions!$C$4:$V$130,20,FALSE))</f>
        <v>8</v>
      </c>
      <c r="BV18" s="161">
        <f>IF(ISERROR(VLOOKUP(O18,Positions!$C$4:$V$130,20,FALSE)),0,VLOOKUP(O18,Positions!$C$4:$V$130,20,FALSE))</f>
        <v>8</v>
      </c>
      <c r="BW18" s="161">
        <f>IF(ISERROR(VLOOKUP(P18,Positions!$C$4:$V$130,20,FALSE)),0,VLOOKUP(P18,Positions!$C$4:$V$130,20,FALSE))</f>
        <v>8</v>
      </c>
      <c r="BX18" s="161">
        <f>IF(ISERROR(VLOOKUP(Q18,Positions!$C$4:$V$130,20,FALSE)),0,VLOOKUP(Q18,Positions!$C$4:$V$130,20,FALSE))</f>
        <v>8</v>
      </c>
      <c r="BY18" s="161">
        <f>IF(ISERROR(VLOOKUP(R18,Positions!$C$4:$V$130,20,FALSE)),0,VLOOKUP(R18,Positions!$C$4:$V$130,20,FALSE))</f>
        <v>0</v>
      </c>
      <c r="BZ18" s="161">
        <f>IF(ISERROR(VLOOKUP(S18,Positions!$C$4:$V$130,20,FALSE)),0,VLOOKUP(S18,Positions!$C$4:$V$130,20,FALSE))</f>
        <v>0</v>
      </c>
      <c r="CA18" s="161">
        <f>IF(ISERROR(VLOOKUP(T18,Positions!$C$4:$V$130,20,FALSE)),0,VLOOKUP(T18,Positions!$C$4:$V$130,20,FALSE))</f>
        <v>0</v>
      </c>
      <c r="CB18" s="161">
        <f>IF(ISERROR(VLOOKUP(U18,Positions!$C$4:$V$130,20,FALSE)),0,VLOOKUP(U18,Positions!$C$4:$V$130,20,FALSE))</f>
        <v>8</v>
      </c>
      <c r="CC18" s="161">
        <f>IF(ISERROR(VLOOKUP(V18,Positions!$C$4:$V$130,20,FALSE)),0,VLOOKUP(V18,Positions!$C$4:$V$130,20,FALSE))</f>
        <v>8</v>
      </c>
      <c r="CD18" s="161">
        <f>IF(ISERROR(VLOOKUP(W18,Positions!$C$4:$V$130,20,FALSE)),0,VLOOKUP(W18,Positions!$C$4:$V$130,20,FALSE))</f>
        <v>8</v>
      </c>
      <c r="CE18" s="161">
        <f>IF(ISERROR(VLOOKUP(X18,Positions!$C$4:$V$130,20,FALSE)),0,VLOOKUP(X18,Positions!$C$4:$V$130,20,FALSE))</f>
        <v>8</v>
      </c>
      <c r="CF18" s="161">
        <f>IF(ISERROR(VLOOKUP(Y18,Positions!$C$4:$V$130,20,FALSE)),0,VLOOKUP(Y18,Positions!$C$4:$V$130,20,FALSE))</f>
        <v>0</v>
      </c>
      <c r="CG18" s="161">
        <f>IF(ISERROR(VLOOKUP(Z18,Positions!$C$4:$V$130,20,FALSE)),0,VLOOKUP(Z18,Positions!$C$4:$V$130,20,FALSE))</f>
        <v>0</v>
      </c>
      <c r="CH18" s="161">
        <f>IF(ISERROR(VLOOKUP(AA18,Positions!$C$4:$V$130,20,FALSE)),0,VLOOKUP(AA18,Positions!$C$4:$V$130,20,FALSE))</f>
        <v>8</v>
      </c>
      <c r="CI18" s="161">
        <f>IF(ISERROR(VLOOKUP(AB18,Positions!$C$4:$V$130,20,FALSE)),0,VLOOKUP(AB18,Positions!$C$4:$V$130,20,FALSE))</f>
        <v>8</v>
      </c>
      <c r="CJ18" s="161">
        <f>IF(ISERROR(VLOOKUP(AC18,Positions!$C$4:$V$130,20,FALSE)),0,VLOOKUP(AC18,Positions!$C$4:$V$130,20,FALSE))</f>
        <v>8</v>
      </c>
      <c r="CK18" s="161">
        <f>IF(ISERROR(VLOOKUP(AD18,Positions!$C$4:$V$130,20,FALSE)),0,VLOOKUP(AD18,Positions!$C$4:$V$130,20,FALSE))</f>
        <v>8</v>
      </c>
      <c r="CL18" s="161">
        <f>IF(ISERROR(VLOOKUP(AE18,Positions!$C$4:$V$130,20,FALSE)),0,VLOOKUP(AE18,Positions!$C$4:$V$130,20,FALSE))</f>
        <v>8</v>
      </c>
      <c r="CM18" s="161">
        <f>IF(ISERROR(VLOOKUP(AF18,Positions!$C$4:$V$130,20,FALSE)),0,VLOOKUP(AF18,Positions!$C$4:$V$130,20,FALSE))</f>
        <v>8</v>
      </c>
      <c r="CN18" s="161">
        <f>IF(ISERROR(VLOOKUP(AG18,Positions!$C$4:$V$130,20,FALSE)),0,VLOOKUP(AG18,Positions!$C$4:$V$130,20,FALSE))</f>
        <v>0</v>
      </c>
      <c r="CO18" s="161">
        <f>IF(ISERROR(VLOOKUP(AH18,Positions!$C$4:$V$130,20,FALSE)),0,VLOOKUP(AH18,Positions!$C$4:$V$130,20,FALSE))</f>
        <v>0</v>
      </c>
      <c r="CP18" s="162"/>
      <c r="CQ18" s="163"/>
    </row>
    <row r="19" spans="1:95" s="155" customFormat="1" ht="26.25" x14ac:dyDescent="0.25">
      <c r="A19" s="153"/>
      <c r="B19" s="153"/>
      <c r="C19" s="160"/>
      <c r="D19" s="160"/>
      <c r="E19" s="417" t="str">
        <f>IF($D19&lt;&gt;"",VLOOKUP($D19,StaffEstb!$G$4:$K$203,4,FALSE),"")</f>
        <v/>
      </c>
      <c r="F19" s="656" t="str">
        <f>IF($D19&lt;&gt;"",VLOOKUP($D19,StaffEstb!$G$4:$K$203,5,FALSE),"")</f>
        <v/>
      </c>
      <c r="G19" s="657" t="s">
        <v>1182</v>
      </c>
      <c r="H19" s="657" t="s">
        <v>1182</v>
      </c>
      <c r="I19" s="657" t="s">
        <v>1182</v>
      </c>
      <c r="J19" s="657" t="s">
        <v>1182</v>
      </c>
      <c r="K19" s="657"/>
      <c r="L19" s="658"/>
      <c r="M19" s="658"/>
      <c r="N19" s="657" t="s">
        <v>1182</v>
      </c>
      <c r="O19" s="657" t="s">
        <v>1182</v>
      </c>
      <c r="P19" s="657"/>
      <c r="Q19" s="657"/>
      <c r="R19" s="657" t="s">
        <v>1182</v>
      </c>
      <c r="S19" s="658" t="s">
        <v>1182</v>
      </c>
      <c r="T19" s="658" t="s">
        <v>1182</v>
      </c>
      <c r="U19" s="657"/>
      <c r="V19" s="657"/>
      <c r="W19" s="657" t="s">
        <v>1182</v>
      </c>
      <c r="X19" s="657" t="s">
        <v>1182</v>
      </c>
      <c r="Y19" s="657" t="s">
        <v>1182</v>
      </c>
      <c r="Z19" s="658"/>
      <c r="AA19" s="658"/>
      <c r="AB19" s="657"/>
      <c r="AC19" s="657" t="s">
        <v>1182</v>
      </c>
      <c r="AD19" s="657" t="s">
        <v>1182</v>
      </c>
      <c r="AE19" s="657" t="s">
        <v>1182</v>
      </c>
      <c r="AF19" s="657" t="s">
        <v>1182</v>
      </c>
      <c r="AG19" s="658" t="s">
        <v>1182</v>
      </c>
      <c r="AH19" s="658" t="s">
        <v>1182</v>
      </c>
      <c r="AI19" s="377">
        <f t="shared" si="7"/>
        <v>0</v>
      </c>
      <c r="AJ19" s="378">
        <f t="shared" si="8"/>
        <v>0</v>
      </c>
      <c r="AK19" s="379" t="str">
        <f>IF(G19&lt;&gt;"",IF(ISERROR(VLOOKUP(G19,Positions!$C$4:$V$130,20,FALSE)),"Chk",""),"-")</f>
        <v>-</v>
      </c>
      <c r="AL19" s="380" t="str">
        <f>IF(H19&lt;&gt;"",IF(ISERROR(VLOOKUP(H19,Positions!$C$4:$V$130,20,FALSE)),"Chk",""),"-")</f>
        <v>-</v>
      </c>
      <c r="AM19" s="380" t="str">
        <f>IF(I19&lt;&gt;"",IF(ISERROR(VLOOKUP(I19,Positions!$C$4:$V$130,20,FALSE)),"Chk",""),"-")</f>
        <v>-</v>
      </c>
      <c r="AN19" s="380" t="str">
        <f>IF(J19&lt;&gt;"",IF(ISERROR(VLOOKUP(J19,Positions!$C$4:$V$130,20,FALSE)),"Chk",""),"-")</f>
        <v>-</v>
      </c>
      <c r="AO19" s="380" t="str">
        <f>IF(K19&lt;&gt;"",IF(ISERROR(VLOOKUP(K19,Positions!$C$4:$V$130,20,FALSE)),"Chk",""),"-")</f>
        <v>-</v>
      </c>
      <c r="AP19" s="380" t="str">
        <f>IF(L19&lt;&gt;"",IF(ISERROR(VLOOKUP(L19,Positions!$C$4:$V$130,20,FALSE)),"Chk",""),"-")</f>
        <v>-</v>
      </c>
      <c r="AQ19" s="381" t="str">
        <f>IF(M19&lt;&gt;"",IF(ISERROR(VLOOKUP(M19,Positions!$C$4:$V$130,20,FALSE)),"Chk",""),"-")</f>
        <v>-</v>
      </c>
      <c r="AR19" s="382" t="str">
        <f>IF(N19&lt;&gt;"",IF(ISERROR(VLOOKUP(N19,Positions!$C$4:$V$130,20,FALSE)),"Chk",""),"-")</f>
        <v>-</v>
      </c>
      <c r="AS19" s="380" t="str">
        <f>IF(O19&lt;&gt;"",IF(ISERROR(VLOOKUP(O19,Positions!$C$4:$V$130,20,FALSE)),"Chk",""),"-")</f>
        <v>-</v>
      </c>
      <c r="AT19" s="380" t="str">
        <f>IF(P19&lt;&gt;"",IF(ISERROR(VLOOKUP(P19,Positions!$C$4:$V$130,20,FALSE)),"Chk",""),"-")</f>
        <v>-</v>
      </c>
      <c r="AU19" s="380" t="str">
        <f>IF(Q19&lt;&gt;"",IF(ISERROR(VLOOKUP(Q19,Positions!$C$4:$V$130,20,FALSE)),"Chk",""),"-")</f>
        <v>-</v>
      </c>
      <c r="AV19" s="380" t="str">
        <f>IF(R19&lt;&gt;"",IF(ISERROR(VLOOKUP(R19,Positions!$C$4:$V$130,20,FALSE)),"Chk",""),"-")</f>
        <v>-</v>
      </c>
      <c r="AW19" s="380" t="str">
        <f>IF(S19&lt;&gt;"",IF(ISERROR(VLOOKUP(S19,Positions!$C$4:$V$130,20,FALSE)),"Chk",""),"-")</f>
        <v>-</v>
      </c>
      <c r="AX19" s="383" t="str">
        <f>IF(T19&lt;&gt;"",IF(ISERROR(VLOOKUP(T19,Positions!$C$4:$V$130,20,FALSE)),"Chk",""),"-")</f>
        <v>-</v>
      </c>
      <c r="AY19" s="379" t="str">
        <f>IF(U19&lt;&gt;"",IF(ISERROR(VLOOKUP(U19,Positions!$C$4:$V$130,20,FALSE)),"Chk",""),"-")</f>
        <v>-</v>
      </c>
      <c r="AZ19" s="380" t="str">
        <f>IF(V19&lt;&gt;"",IF(ISERROR(VLOOKUP(V19,Positions!$C$4:$V$130,20,FALSE)),"Chk",""),"-")</f>
        <v>-</v>
      </c>
      <c r="BA19" s="380" t="str">
        <f>IF(W19&lt;&gt;"",IF(ISERROR(VLOOKUP(W19,Positions!$C$4:$V$130,20,FALSE)),"Chk",""),"-")</f>
        <v>-</v>
      </c>
      <c r="BB19" s="380" t="str">
        <f>IF(X19&lt;&gt;"",IF(ISERROR(VLOOKUP(X19,Positions!$C$4:$V$130,20,FALSE)),"Chk",""),"-")</f>
        <v>-</v>
      </c>
      <c r="BC19" s="380" t="str">
        <f>IF(Y19&lt;&gt;"",IF(ISERROR(VLOOKUP(Y19,Positions!$C$4:$V$130,20,FALSE)),"Chk",""),"-")</f>
        <v>-</v>
      </c>
      <c r="BD19" s="380" t="str">
        <f>IF(Z19&lt;&gt;"",IF(ISERROR(VLOOKUP(Z19,Positions!$C$4:$V$130,20,FALSE)),"Chk",""),"-")</f>
        <v>-</v>
      </c>
      <c r="BE19" s="381" t="str">
        <f>IF(AA19&lt;&gt;"",IF(ISERROR(VLOOKUP(AA19,Positions!$C$4:$V$130,20,FALSE)),"Chk",""),"-")</f>
        <v>-</v>
      </c>
      <c r="BF19" s="382" t="str">
        <f>IF(AB19&lt;&gt;"",IF(ISERROR(VLOOKUP(AB19,Positions!$C$4:$V$130,20,FALSE)),"Chk",""),"-")</f>
        <v>-</v>
      </c>
      <c r="BG19" s="380" t="str">
        <f>IF(AC19&lt;&gt;"",IF(ISERROR(VLOOKUP(AC19,Positions!$C$4:$V$130,20,FALSE)),"Chk",""),"-")</f>
        <v>-</v>
      </c>
      <c r="BH19" s="380" t="str">
        <f>IF(AD19&lt;&gt;"",IF(ISERROR(VLOOKUP(AD19,Positions!$C$4:$V$130,20,FALSE)),"Chk",""),"-")</f>
        <v>-</v>
      </c>
      <c r="BI19" s="380" t="str">
        <f>IF(AE19&lt;&gt;"",IF(ISERROR(VLOOKUP(AE19,Positions!$C$4:$V$130,20,FALSE)),"Chk",""),"-")</f>
        <v>-</v>
      </c>
      <c r="BJ19" s="380" t="str">
        <f>IF(AF19&lt;&gt;"",IF(ISERROR(VLOOKUP(AF19,Positions!$C$4:$V$130,20,FALSE)),"Chk",""),"-")</f>
        <v>-</v>
      </c>
      <c r="BK19" s="380" t="str">
        <f>IF(AG19&lt;&gt;"",IF(ISERROR(VLOOKUP(AG19,Positions!$C$4:$V$130,20,FALSE)),"Chk",""),"-")</f>
        <v>-</v>
      </c>
      <c r="BL19" s="383" t="str">
        <f>IF(AH19&lt;&gt;"",IF(ISERROR(VLOOKUP(AH19,Positions!$C$4:$V$130,20,FALSE)),"Chk",""),"-")</f>
        <v>-</v>
      </c>
      <c r="BM19" s="152"/>
      <c r="BN19" s="161">
        <f>IF(ISERROR(VLOOKUP(G19,Positions!$C$4:$V$130,20,FALSE)),0,VLOOKUP(G19,Positions!$C$4:$V$130,20,FALSE))</f>
        <v>0</v>
      </c>
      <c r="BO19" s="161">
        <f>IF(ISERROR(VLOOKUP(H19,Positions!$C$4:$V$130,20,FALSE)),0,VLOOKUP(H19,Positions!$C$4:$V$130,20,FALSE))</f>
        <v>0</v>
      </c>
      <c r="BP19" s="161">
        <f>IF(ISERROR(VLOOKUP(I19,Positions!$C$4:$V$130,20,FALSE)),0,VLOOKUP(I19,Positions!$C$4:$V$130,20,FALSE))</f>
        <v>0</v>
      </c>
      <c r="BQ19" s="161">
        <f>IF(ISERROR(VLOOKUP(J19,Positions!$C$4:$V$130,20,FALSE)),0,VLOOKUP(J19,Positions!$C$4:$V$130,20,FALSE))</f>
        <v>0</v>
      </c>
      <c r="BR19" s="161">
        <f>IF(ISERROR(VLOOKUP(K19,Positions!$C$4:$V$130,20,FALSE)),0,VLOOKUP(K19,Positions!$C$4:$V$130,20,FALSE))</f>
        <v>0</v>
      </c>
      <c r="BS19" s="161">
        <f>IF(ISERROR(VLOOKUP(L19,Positions!$C$4:$V$130,20,FALSE)),0,VLOOKUP(L19,Positions!$C$4:$V$130,20,FALSE))</f>
        <v>0</v>
      </c>
      <c r="BT19" s="161">
        <f>IF(ISERROR(VLOOKUP(M19,Positions!$C$4:$V$130,20,FALSE)),0,VLOOKUP(M19,Positions!$C$4:$V$130,20,FALSE))</f>
        <v>0</v>
      </c>
      <c r="BU19" s="161">
        <f>IF(ISERROR(VLOOKUP(N19,Positions!$C$4:$V$130,20,FALSE)),0,VLOOKUP(N19,Positions!$C$4:$V$130,20,FALSE))</f>
        <v>0</v>
      </c>
      <c r="BV19" s="161">
        <f>IF(ISERROR(VLOOKUP(O19,Positions!$C$4:$V$130,20,FALSE)),0,VLOOKUP(O19,Positions!$C$4:$V$130,20,FALSE))</f>
        <v>0</v>
      </c>
      <c r="BW19" s="161">
        <f>IF(ISERROR(VLOOKUP(P19,Positions!$C$4:$V$130,20,FALSE)),0,VLOOKUP(P19,Positions!$C$4:$V$130,20,FALSE))</f>
        <v>0</v>
      </c>
      <c r="BX19" s="161">
        <f>IF(ISERROR(VLOOKUP(Q19,Positions!$C$4:$V$130,20,FALSE)),0,VLOOKUP(Q19,Positions!$C$4:$V$130,20,FALSE))</f>
        <v>0</v>
      </c>
      <c r="BY19" s="161">
        <f>IF(ISERROR(VLOOKUP(R19,Positions!$C$4:$V$130,20,FALSE)),0,VLOOKUP(R19,Positions!$C$4:$V$130,20,FALSE))</f>
        <v>0</v>
      </c>
      <c r="BZ19" s="161">
        <f>IF(ISERROR(VLOOKUP(S19,Positions!$C$4:$V$130,20,FALSE)),0,VLOOKUP(S19,Positions!$C$4:$V$130,20,FALSE))</f>
        <v>0</v>
      </c>
      <c r="CA19" s="161">
        <f>IF(ISERROR(VLOOKUP(T19,Positions!$C$4:$V$130,20,FALSE)),0,VLOOKUP(T19,Positions!$C$4:$V$130,20,FALSE))</f>
        <v>0</v>
      </c>
      <c r="CB19" s="161">
        <f>IF(ISERROR(VLOOKUP(U19,Positions!$C$4:$V$130,20,FALSE)),0,VLOOKUP(U19,Positions!$C$4:$V$130,20,FALSE))</f>
        <v>0</v>
      </c>
      <c r="CC19" s="161">
        <f>IF(ISERROR(VLOOKUP(V19,Positions!$C$4:$V$130,20,FALSE)),0,VLOOKUP(V19,Positions!$C$4:$V$130,20,FALSE))</f>
        <v>0</v>
      </c>
      <c r="CD19" s="161">
        <f>IF(ISERROR(VLOOKUP(W19,Positions!$C$4:$V$130,20,FALSE)),0,VLOOKUP(W19,Positions!$C$4:$V$130,20,FALSE))</f>
        <v>0</v>
      </c>
      <c r="CE19" s="161">
        <f>IF(ISERROR(VLOOKUP(X19,Positions!$C$4:$V$130,20,FALSE)),0,VLOOKUP(X19,Positions!$C$4:$V$130,20,FALSE))</f>
        <v>0</v>
      </c>
      <c r="CF19" s="161">
        <f>IF(ISERROR(VLOOKUP(Y19,Positions!$C$4:$V$130,20,FALSE)),0,VLOOKUP(Y19,Positions!$C$4:$V$130,20,FALSE))</f>
        <v>0</v>
      </c>
      <c r="CG19" s="161">
        <f>IF(ISERROR(VLOOKUP(Z19,Positions!$C$4:$V$130,20,FALSE)),0,VLOOKUP(Z19,Positions!$C$4:$V$130,20,FALSE))</f>
        <v>0</v>
      </c>
      <c r="CH19" s="161">
        <f>IF(ISERROR(VLOOKUP(AA19,Positions!$C$4:$V$130,20,FALSE)),0,VLOOKUP(AA19,Positions!$C$4:$V$130,20,FALSE))</f>
        <v>0</v>
      </c>
      <c r="CI19" s="161">
        <f>IF(ISERROR(VLOOKUP(AB19,Positions!$C$4:$V$130,20,FALSE)),0,VLOOKUP(AB19,Positions!$C$4:$V$130,20,FALSE))</f>
        <v>0</v>
      </c>
      <c r="CJ19" s="161">
        <f>IF(ISERROR(VLOOKUP(AC19,Positions!$C$4:$V$130,20,FALSE)),0,VLOOKUP(AC19,Positions!$C$4:$V$130,20,FALSE))</f>
        <v>0</v>
      </c>
      <c r="CK19" s="161">
        <f>IF(ISERROR(VLOOKUP(AD19,Positions!$C$4:$V$130,20,FALSE)),0,VLOOKUP(AD19,Positions!$C$4:$V$130,20,FALSE))</f>
        <v>0</v>
      </c>
      <c r="CL19" s="161">
        <f>IF(ISERROR(VLOOKUP(AE19,Positions!$C$4:$V$130,20,FALSE)),0,VLOOKUP(AE19,Positions!$C$4:$V$130,20,FALSE))</f>
        <v>0</v>
      </c>
      <c r="CM19" s="161">
        <f>IF(ISERROR(VLOOKUP(AF19,Positions!$C$4:$V$130,20,FALSE)),0,VLOOKUP(AF19,Positions!$C$4:$V$130,20,FALSE))</f>
        <v>0</v>
      </c>
      <c r="CN19" s="161">
        <f>IF(ISERROR(VLOOKUP(AG19,Positions!$C$4:$V$130,20,FALSE)),0,VLOOKUP(AG19,Positions!$C$4:$V$130,20,FALSE))</f>
        <v>0</v>
      </c>
      <c r="CO19" s="161">
        <f>IF(ISERROR(VLOOKUP(AH19,Positions!$C$4:$V$130,20,FALSE)),0,VLOOKUP(AH19,Positions!$C$4:$V$130,20,FALSE))</f>
        <v>0</v>
      </c>
      <c r="CP19" s="162"/>
      <c r="CQ19" s="163"/>
    </row>
    <row r="20" spans="1:95" s="155" customFormat="1" ht="26.25" x14ac:dyDescent="0.25">
      <c r="A20" s="153"/>
      <c r="B20" s="153"/>
      <c r="C20" s="160"/>
      <c r="D20" s="160" t="s">
        <v>1467</v>
      </c>
      <c r="E20" s="417">
        <f>IF($D20&lt;&gt;"",VLOOKUP($D20,StaffEstb!$G$4:$K$203,4,FALSE),"")</f>
        <v>0</v>
      </c>
      <c r="F20" s="656">
        <f>IF($D20&lt;&gt;"",VLOOKUP($D20,StaffEstb!$G$4:$K$203,5,FALSE),"")</f>
        <v>1</v>
      </c>
      <c r="G20" s="657" t="s">
        <v>1375</v>
      </c>
      <c r="H20" s="657" t="s">
        <v>1375</v>
      </c>
      <c r="I20" s="657" t="s">
        <v>1375</v>
      </c>
      <c r="J20" s="657" t="s">
        <v>1375</v>
      </c>
      <c r="K20" s="657" t="s">
        <v>134</v>
      </c>
      <c r="L20" s="658" t="s">
        <v>1077</v>
      </c>
      <c r="M20" s="658" t="s">
        <v>1077</v>
      </c>
      <c r="N20" s="657" t="s">
        <v>1375</v>
      </c>
      <c r="O20" s="657" t="s">
        <v>1375</v>
      </c>
      <c r="P20" s="657" t="s">
        <v>1077</v>
      </c>
      <c r="Q20" s="657" t="s">
        <v>1077</v>
      </c>
      <c r="R20" s="657" t="s">
        <v>1375</v>
      </c>
      <c r="S20" s="658" t="s">
        <v>1375</v>
      </c>
      <c r="T20" s="658" t="s">
        <v>1375</v>
      </c>
      <c r="U20" s="657" t="s">
        <v>1077</v>
      </c>
      <c r="V20" s="657" t="s">
        <v>1077</v>
      </c>
      <c r="W20" s="657" t="s">
        <v>1375</v>
      </c>
      <c r="X20" s="657" t="s">
        <v>1375</v>
      </c>
      <c r="Y20" s="657" t="s">
        <v>1375</v>
      </c>
      <c r="Z20" s="658" t="s">
        <v>1375</v>
      </c>
      <c r="AA20" s="658" t="s">
        <v>1077</v>
      </c>
      <c r="AB20" s="657" t="s">
        <v>1077</v>
      </c>
      <c r="AC20" s="657" t="s">
        <v>1375</v>
      </c>
      <c r="AD20" s="657" t="s">
        <v>1375</v>
      </c>
      <c r="AE20" s="657" t="s">
        <v>1375</v>
      </c>
      <c r="AF20" s="657" t="s">
        <v>1375</v>
      </c>
      <c r="AG20" s="658" t="s">
        <v>1375</v>
      </c>
      <c r="AH20" s="658" t="s">
        <v>1375</v>
      </c>
      <c r="AI20" s="377">
        <f t="shared" si="7"/>
        <v>72</v>
      </c>
      <c r="AJ20" s="378">
        <f t="shared" si="8"/>
        <v>80</v>
      </c>
      <c r="AK20" s="379" t="str">
        <f>IF(G20&lt;&gt;"",IF(ISERROR(VLOOKUP(G20,Positions!$C$4:$V$130,20,FALSE)),"Chk",""),"-")</f>
        <v/>
      </c>
      <c r="AL20" s="380" t="str">
        <f>IF(H20&lt;&gt;"",IF(ISERROR(VLOOKUP(H20,Positions!$C$4:$V$130,20,FALSE)),"Chk",""),"-")</f>
        <v/>
      </c>
      <c r="AM20" s="380" t="str">
        <f>IF(I20&lt;&gt;"",IF(ISERROR(VLOOKUP(I20,Positions!$C$4:$V$130,20,FALSE)),"Chk",""),"-")</f>
        <v/>
      </c>
      <c r="AN20" s="380" t="str">
        <f>IF(J20&lt;&gt;"",IF(ISERROR(VLOOKUP(J20,Positions!$C$4:$V$130,20,FALSE)),"Chk",""),"-")</f>
        <v/>
      </c>
      <c r="AO20" s="380" t="str">
        <f>IF(K20&lt;&gt;"",IF(ISERROR(VLOOKUP(K20,Positions!$C$4:$V$130,20,FALSE)),"Chk",""),"-")</f>
        <v/>
      </c>
      <c r="AP20" s="380" t="str">
        <f>IF(L20&lt;&gt;"",IF(ISERROR(VLOOKUP(L20,Positions!$C$4:$V$130,20,FALSE)),"Chk",""),"-")</f>
        <v/>
      </c>
      <c r="AQ20" s="381" t="str">
        <f>IF(M20&lt;&gt;"",IF(ISERROR(VLOOKUP(M20,Positions!$C$4:$V$130,20,FALSE)),"Chk",""),"-")</f>
        <v/>
      </c>
      <c r="AR20" s="382" t="str">
        <f>IF(N20&lt;&gt;"",IF(ISERROR(VLOOKUP(N20,Positions!$C$4:$V$130,20,FALSE)),"Chk",""),"-")</f>
        <v/>
      </c>
      <c r="AS20" s="380" t="str">
        <f>IF(O20&lt;&gt;"",IF(ISERROR(VLOOKUP(O20,Positions!$C$4:$V$130,20,FALSE)),"Chk",""),"-")</f>
        <v/>
      </c>
      <c r="AT20" s="380" t="str">
        <f>IF(P20&lt;&gt;"",IF(ISERROR(VLOOKUP(P20,Positions!$C$4:$V$130,20,FALSE)),"Chk",""),"-")</f>
        <v/>
      </c>
      <c r="AU20" s="380" t="str">
        <f>IF(Q20&lt;&gt;"",IF(ISERROR(VLOOKUP(Q20,Positions!$C$4:$V$130,20,FALSE)),"Chk",""),"-")</f>
        <v/>
      </c>
      <c r="AV20" s="380" t="str">
        <f>IF(R20&lt;&gt;"",IF(ISERROR(VLOOKUP(R20,Positions!$C$4:$V$130,20,FALSE)),"Chk",""),"-")</f>
        <v/>
      </c>
      <c r="AW20" s="380" t="str">
        <f>IF(S20&lt;&gt;"",IF(ISERROR(VLOOKUP(S20,Positions!$C$4:$V$130,20,FALSE)),"Chk",""),"-")</f>
        <v/>
      </c>
      <c r="AX20" s="383" t="str">
        <f>IF(T20&lt;&gt;"",IF(ISERROR(VLOOKUP(T20,Positions!$C$4:$V$130,20,FALSE)),"Chk",""),"-")</f>
        <v/>
      </c>
      <c r="AY20" s="379" t="str">
        <f>IF(U20&lt;&gt;"",IF(ISERROR(VLOOKUP(U20,Positions!$C$4:$V$130,20,FALSE)),"Chk",""),"-")</f>
        <v/>
      </c>
      <c r="AZ20" s="380" t="str">
        <f>IF(V20&lt;&gt;"",IF(ISERROR(VLOOKUP(V20,Positions!$C$4:$V$130,20,FALSE)),"Chk",""),"-")</f>
        <v/>
      </c>
      <c r="BA20" s="380" t="str">
        <f>IF(W20&lt;&gt;"",IF(ISERROR(VLOOKUP(W20,Positions!$C$4:$V$130,20,FALSE)),"Chk",""),"-")</f>
        <v/>
      </c>
      <c r="BB20" s="380" t="str">
        <f>IF(X20&lt;&gt;"",IF(ISERROR(VLOOKUP(X20,Positions!$C$4:$V$130,20,FALSE)),"Chk",""),"-")</f>
        <v/>
      </c>
      <c r="BC20" s="380" t="str">
        <f>IF(Y20&lt;&gt;"",IF(ISERROR(VLOOKUP(Y20,Positions!$C$4:$V$130,20,FALSE)),"Chk",""),"-")</f>
        <v/>
      </c>
      <c r="BD20" s="380" t="str">
        <f>IF(Z20&lt;&gt;"",IF(ISERROR(VLOOKUP(Z20,Positions!$C$4:$V$130,20,FALSE)),"Chk",""),"-")</f>
        <v/>
      </c>
      <c r="BE20" s="381" t="str">
        <f>IF(AA20&lt;&gt;"",IF(ISERROR(VLOOKUP(AA20,Positions!$C$4:$V$130,20,FALSE)),"Chk",""),"-")</f>
        <v/>
      </c>
      <c r="BF20" s="382" t="str">
        <f>IF(AB20&lt;&gt;"",IF(ISERROR(VLOOKUP(AB20,Positions!$C$4:$V$130,20,FALSE)),"Chk",""),"-")</f>
        <v/>
      </c>
      <c r="BG20" s="380" t="str">
        <f>IF(AC20&lt;&gt;"",IF(ISERROR(VLOOKUP(AC20,Positions!$C$4:$V$130,20,FALSE)),"Chk",""),"-")</f>
        <v/>
      </c>
      <c r="BH20" s="380" t="str">
        <f>IF(AD20&lt;&gt;"",IF(ISERROR(VLOOKUP(AD20,Positions!$C$4:$V$130,20,FALSE)),"Chk",""),"-")</f>
        <v/>
      </c>
      <c r="BI20" s="380" t="str">
        <f>IF(AE20&lt;&gt;"",IF(ISERROR(VLOOKUP(AE20,Positions!$C$4:$V$130,20,FALSE)),"Chk",""),"-")</f>
        <v/>
      </c>
      <c r="BJ20" s="380" t="str">
        <f>IF(AF20&lt;&gt;"",IF(ISERROR(VLOOKUP(AF20,Positions!$C$4:$V$130,20,FALSE)),"Chk",""),"-")</f>
        <v/>
      </c>
      <c r="BK20" s="380" t="str">
        <f>IF(AG20&lt;&gt;"",IF(ISERROR(VLOOKUP(AG20,Positions!$C$4:$V$130,20,FALSE)),"Chk",""),"-")</f>
        <v/>
      </c>
      <c r="BL20" s="383" t="str">
        <f>IF(AH20&lt;&gt;"",IF(ISERROR(VLOOKUP(AH20,Positions!$C$4:$V$130,20,FALSE)),"Chk",""),"-")</f>
        <v/>
      </c>
      <c r="BM20" s="152"/>
      <c r="BN20" s="161">
        <f>IF(ISERROR(VLOOKUP(G20,Positions!$C$4:$V$130,20,FALSE)),0,VLOOKUP(G20,Positions!$C$4:$V$130,20,FALSE))</f>
        <v>8</v>
      </c>
      <c r="BO20" s="161">
        <f>IF(ISERROR(VLOOKUP(H20,Positions!$C$4:$V$130,20,FALSE)),0,VLOOKUP(H20,Positions!$C$4:$V$130,20,FALSE))</f>
        <v>8</v>
      </c>
      <c r="BP20" s="161">
        <f>IF(ISERROR(VLOOKUP(I20,Positions!$C$4:$V$130,20,FALSE)),0,VLOOKUP(I20,Positions!$C$4:$V$130,20,FALSE))</f>
        <v>8</v>
      </c>
      <c r="BQ20" s="161">
        <f>IF(ISERROR(VLOOKUP(J20,Positions!$C$4:$V$130,20,FALSE)),0,VLOOKUP(J20,Positions!$C$4:$V$130,20,FALSE))</f>
        <v>8</v>
      </c>
      <c r="BR20" s="161">
        <f>IF(ISERROR(VLOOKUP(K20,Positions!$C$4:$V$130,20,FALSE)),0,VLOOKUP(K20,Positions!$C$4:$V$130,20,FALSE))</f>
        <v>0</v>
      </c>
      <c r="BS20" s="161">
        <f>IF(ISERROR(VLOOKUP(L20,Positions!$C$4:$V$130,20,FALSE)),0,VLOOKUP(L20,Positions!$C$4:$V$130,20,FALSE))</f>
        <v>0</v>
      </c>
      <c r="BT20" s="161">
        <f>IF(ISERROR(VLOOKUP(M20,Positions!$C$4:$V$130,20,FALSE)),0,VLOOKUP(M20,Positions!$C$4:$V$130,20,FALSE))</f>
        <v>0</v>
      </c>
      <c r="BU20" s="161">
        <f>IF(ISERROR(VLOOKUP(N20,Positions!$C$4:$V$130,20,FALSE)),0,VLOOKUP(N20,Positions!$C$4:$V$130,20,FALSE))</f>
        <v>8</v>
      </c>
      <c r="BV20" s="161">
        <f>IF(ISERROR(VLOOKUP(O20,Positions!$C$4:$V$130,20,FALSE)),0,VLOOKUP(O20,Positions!$C$4:$V$130,20,FALSE))</f>
        <v>8</v>
      </c>
      <c r="BW20" s="161">
        <f>IF(ISERROR(VLOOKUP(P20,Positions!$C$4:$V$130,20,FALSE)),0,VLOOKUP(P20,Positions!$C$4:$V$130,20,FALSE))</f>
        <v>0</v>
      </c>
      <c r="BX20" s="161">
        <f>IF(ISERROR(VLOOKUP(Q20,Positions!$C$4:$V$130,20,FALSE)),0,VLOOKUP(Q20,Positions!$C$4:$V$130,20,FALSE))</f>
        <v>0</v>
      </c>
      <c r="BY20" s="161">
        <f>IF(ISERROR(VLOOKUP(R20,Positions!$C$4:$V$130,20,FALSE)),0,VLOOKUP(R20,Positions!$C$4:$V$130,20,FALSE))</f>
        <v>8</v>
      </c>
      <c r="BZ20" s="161">
        <f>IF(ISERROR(VLOOKUP(S20,Positions!$C$4:$V$130,20,FALSE)),0,VLOOKUP(S20,Positions!$C$4:$V$130,20,FALSE))</f>
        <v>8</v>
      </c>
      <c r="CA20" s="161">
        <f>IF(ISERROR(VLOOKUP(T20,Positions!$C$4:$V$130,20,FALSE)),0,VLOOKUP(T20,Positions!$C$4:$V$130,20,FALSE))</f>
        <v>8</v>
      </c>
      <c r="CB20" s="161">
        <f>IF(ISERROR(VLOOKUP(U20,Positions!$C$4:$V$130,20,FALSE)),0,VLOOKUP(U20,Positions!$C$4:$V$130,20,FALSE))</f>
        <v>0</v>
      </c>
      <c r="CC20" s="161">
        <f>IF(ISERROR(VLOOKUP(V20,Positions!$C$4:$V$130,20,FALSE)),0,VLOOKUP(V20,Positions!$C$4:$V$130,20,FALSE))</f>
        <v>0</v>
      </c>
      <c r="CD20" s="161">
        <f>IF(ISERROR(VLOOKUP(W20,Positions!$C$4:$V$130,20,FALSE)),0,VLOOKUP(W20,Positions!$C$4:$V$130,20,FALSE))</f>
        <v>8</v>
      </c>
      <c r="CE20" s="161">
        <f>IF(ISERROR(VLOOKUP(X20,Positions!$C$4:$V$130,20,FALSE)),0,VLOOKUP(X20,Positions!$C$4:$V$130,20,FALSE))</f>
        <v>8</v>
      </c>
      <c r="CF20" s="161">
        <f>IF(ISERROR(VLOOKUP(Y20,Positions!$C$4:$V$130,20,FALSE)),0,VLOOKUP(Y20,Positions!$C$4:$V$130,20,FALSE))</f>
        <v>8</v>
      </c>
      <c r="CG20" s="161">
        <f>IF(ISERROR(VLOOKUP(Z20,Positions!$C$4:$V$130,20,FALSE)),0,VLOOKUP(Z20,Positions!$C$4:$V$130,20,FALSE))</f>
        <v>8</v>
      </c>
      <c r="CH20" s="161">
        <f>IF(ISERROR(VLOOKUP(AA20,Positions!$C$4:$V$130,20,FALSE)),0,VLOOKUP(AA20,Positions!$C$4:$V$130,20,FALSE))</f>
        <v>0</v>
      </c>
      <c r="CI20" s="161">
        <f>IF(ISERROR(VLOOKUP(AB20,Positions!$C$4:$V$130,20,FALSE)),0,VLOOKUP(AB20,Positions!$C$4:$V$130,20,FALSE))</f>
        <v>0</v>
      </c>
      <c r="CJ20" s="161">
        <f>IF(ISERROR(VLOOKUP(AC20,Positions!$C$4:$V$130,20,FALSE)),0,VLOOKUP(AC20,Positions!$C$4:$V$130,20,FALSE))</f>
        <v>8</v>
      </c>
      <c r="CK20" s="161">
        <f>IF(ISERROR(VLOOKUP(AD20,Positions!$C$4:$V$130,20,FALSE)),0,VLOOKUP(AD20,Positions!$C$4:$V$130,20,FALSE))</f>
        <v>8</v>
      </c>
      <c r="CL20" s="161">
        <f>IF(ISERROR(VLOOKUP(AE20,Positions!$C$4:$V$130,20,FALSE)),0,VLOOKUP(AE20,Positions!$C$4:$V$130,20,FALSE))</f>
        <v>8</v>
      </c>
      <c r="CM20" s="161">
        <f>IF(ISERROR(VLOOKUP(AF20,Positions!$C$4:$V$130,20,FALSE)),0,VLOOKUP(AF20,Positions!$C$4:$V$130,20,FALSE))</f>
        <v>8</v>
      </c>
      <c r="CN20" s="161">
        <f>IF(ISERROR(VLOOKUP(AG20,Positions!$C$4:$V$130,20,FALSE)),0,VLOOKUP(AG20,Positions!$C$4:$V$130,20,FALSE))</f>
        <v>8</v>
      </c>
      <c r="CO20" s="161">
        <f>IF(ISERROR(VLOOKUP(AH20,Positions!$C$4:$V$130,20,FALSE)),0,VLOOKUP(AH20,Positions!$C$4:$V$130,20,FALSE))</f>
        <v>8</v>
      </c>
      <c r="CP20" s="162"/>
      <c r="CQ20" s="163"/>
    </row>
    <row r="21" spans="1:95" s="155" customFormat="1" ht="26.25" x14ac:dyDescent="0.25">
      <c r="A21" s="153"/>
      <c r="B21" s="153"/>
      <c r="C21" s="160"/>
      <c r="D21" s="160" t="s">
        <v>1465</v>
      </c>
      <c r="E21" s="417">
        <f>IF($D21&lt;&gt;"",VLOOKUP($D21,StaffEstb!$G$4:$K$203,4,FALSE),"")</f>
        <v>0</v>
      </c>
      <c r="F21" s="656">
        <f>IF($D21&lt;&gt;"",VLOOKUP($D21,StaffEstb!$G$4:$K$203,5,FALSE),"")</f>
        <v>1</v>
      </c>
      <c r="G21" s="657" t="s">
        <v>1077</v>
      </c>
      <c r="H21" s="657" t="s">
        <v>1077</v>
      </c>
      <c r="I21" s="657" t="s">
        <v>1378</v>
      </c>
      <c r="J21" s="657" t="s">
        <v>1378</v>
      </c>
      <c r="K21" s="657" t="s">
        <v>1378</v>
      </c>
      <c r="L21" s="658" t="s">
        <v>1378</v>
      </c>
      <c r="M21" s="658" t="s">
        <v>1378</v>
      </c>
      <c r="N21" s="657" t="s">
        <v>1077</v>
      </c>
      <c r="O21" s="657" t="s">
        <v>1077</v>
      </c>
      <c r="P21" s="657" t="s">
        <v>1378</v>
      </c>
      <c r="Q21" s="657" t="s">
        <v>1378</v>
      </c>
      <c r="R21" s="657" t="s">
        <v>1378</v>
      </c>
      <c r="S21" s="658" t="s">
        <v>1378</v>
      </c>
      <c r="T21" s="658" t="s">
        <v>1378</v>
      </c>
      <c r="U21" s="657" t="s">
        <v>1378</v>
      </c>
      <c r="V21" s="657" t="s">
        <v>1378</v>
      </c>
      <c r="W21" s="657" t="s">
        <v>1077</v>
      </c>
      <c r="X21" s="657" t="s">
        <v>1077</v>
      </c>
      <c r="Y21" s="657" t="s">
        <v>1378</v>
      </c>
      <c r="Z21" s="658" t="s">
        <v>1378</v>
      </c>
      <c r="AA21" s="658" t="s">
        <v>1378</v>
      </c>
      <c r="AB21" s="657" t="s">
        <v>1378</v>
      </c>
      <c r="AC21" s="657" t="s">
        <v>134</v>
      </c>
      <c r="AD21" s="657" t="s">
        <v>1077</v>
      </c>
      <c r="AE21" s="657" t="s">
        <v>1077</v>
      </c>
      <c r="AF21" s="657" t="s">
        <v>1378</v>
      </c>
      <c r="AG21" s="658" t="s">
        <v>1378</v>
      </c>
      <c r="AH21" s="658" t="s">
        <v>1378</v>
      </c>
      <c r="AI21" s="377">
        <f t="shared" si="7"/>
        <v>80</v>
      </c>
      <c r="AJ21" s="378">
        <f t="shared" si="8"/>
        <v>72</v>
      </c>
      <c r="AK21" s="379" t="str">
        <f>IF(G21&lt;&gt;"",IF(ISERROR(VLOOKUP(G21,Positions!$C$4:$V$130,20,FALSE)),"Chk",""),"-")</f>
        <v/>
      </c>
      <c r="AL21" s="380" t="str">
        <f>IF(H21&lt;&gt;"",IF(ISERROR(VLOOKUP(H21,Positions!$C$4:$V$130,20,FALSE)),"Chk",""),"-")</f>
        <v/>
      </c>
      <c r="AM21" s="380" t="str">
        <f>IF(I21&lt;&gt;"",IF(ISERROR(VLOOKUP(I21,Positions!$C$4:$V$130,20,FALSE)),"Chk",""),"-")</f>
        <v/>
      </c>
      <c r="AN21" s="380" t="str">
        <f>IF(J21&lt;&gt;"",IF(ISERROR(VLOOKUP(J21,Positions!$C$4:$V$130,20,FALSE)),"Chk",""),"-")</f>
        <v/>
      </c>
      <c r="AO21" s="380" t="str">
        <f>IF(K21&lt;&gt;"",IF(ISERROR(VLOOKUP(K21,Positions!$C$4:$V$130,20,FALSE)),"Chk",""),"-")</f>
        <v/>
      </c>
      <c r="AP21" s="380" t="str">
        <f>IF(L21&lt;&gt;"",IF(ISERROR(VLOOKUP(L21,Positions!$C$4:$V$130,20,FALSE)),"Chk",""),"-")</f>
        <v/>
      </c>
      <c r="AQ21" s="381" t="str">
        <f>IF(M21&lt;&gt;"",IF(ISERROR(VLOOKUP(M21,Positions!$C$4:$V$130,20,FALSE)),"Chk",""),"-")</f>
        <v/>
      </c>
      <c r="AR21" s="382" t="str">
        <f>IF(N21&lt;&gt;"",IF(ISERROR(VLOOKUP(N21,Positions!$C$4:$V$130,20,FALSE)),"Chk",""),"-")</f>
        <v/>
      </c>
      <c r="AS21" s="380" t="str">
        <f>IF(O21&lt;&gt;"",IF(ISERROR(VLOOKUP(O21,Positions!$C$4:$V$130,20,FALSE)),"Chk",""),"-")</f>
        <v/>
      </c>
      <c r="AT21" s="380" t="str">
        <f>IF(P21&lt;&gt;"",IF(ISERROR(VLOOKUP(P21,Positions!$C$4:$V$130,20,FALSE)),"Chk",""),"-")</f>
        <v/>
      </c>
      <c r="AU21" s="380" t="str">
        <f>IF(Q21&lt;&gt;"",IF(ISERROR(VLOOKUP(Q21,Positions!$C$4:$V$130,20,FALSE)),"Chk",""),"-")</f>
        <v/>
      </c>
      <c r="AV21" s="380" t="str">
        <f>IF(R21&lt;&gt;"",IF(ISERROR(VLOOKUP(R21,Positions!$C$4:$V$130,20,FALSE)),"Chk",""),"-")</f>
        <v/>
      </c>
      <c r="AW21" s="380" t="str">
        <f>IF(S21&lt;&gt;"",IF(ISERROR(VLOOKUP(S21,Positions!$C$4:$V$130,20,FALSE)),"Chk",""),"-")</f>
        <v/>
      </c>
      <c r="AX21" s="383" t="str">
        <f>IF(T21&lt;&gt;"",IF(ISERROR(VLOOKUP(T21,Positions!$C$4:$V$130,20,FALSE)),"Chk",""),"-")</f>
        <v/>
      </c>
      <c r="AY21" s="379" t="str">
        <f>IF(U21&lt;&gt;"",IF(ISERROR(VLOOKUP(U21,Positions!$C$4:$V$130,20,FALSE)),"Chk",""),"-")</f>
        <v/>
      </c>
      <c r="AZ21" s="380" t="str">
        <f>IF(V21&lt;&gt;"",IF(ISERROR(VLOOKUP(V21,Positions!$C$4:$V$130,20,FALSE)),"Chk",""),"-")</f>
        <v/>
      </c>
      <c r="BA21" s="380" t="str">
        <f>IF(W21&lt;&gt;"",IF(ISERROR(VLOOKUP(W21,Positions!$C$4:$V$130,20,FALSE)),"Chk",""),"-")</f>
        <v/>
      </c>
      <c r="BB21" s="380" t="str">
        <f>IF(X21&lt;&gt;"",IF(ISERROR(VLOOKUP(X21,Positions!$C$4:$V$130,20,FALSE)),"Chk",""),"-")</f>
        <v/>
      </c>
      <c r="BC21" s="380" t="str">
        <f>IF(Y21&lt;&gt;"",IF(ISERROR(VLOOKUP(Y21,Positions!$C$4:$V$130,20,FALSE)),"Chk",""),"-")</f>
        <v/>
      </c>
      <c r="BD21" s="380" t="str">
        <f>IF(Z21&lt;&gt;"",IF(ISERROR(VLOOKUP(Z21,Positions!$C$4:$V$130,20,FALSE)),"Chk",""),"-")</f>
        <v/>
      </c>
      <c r="BE21" s="381" t="str">
        <f>IF(AA21&lt;&gt;"",IF(ISERROR(VLOOKUP(AA21,Positions!$C$4:$V$130,20,FALSE)),"Chk",""),"-")</f>
        <v/>
      </c>
      <c r="BF21" s="382" t="str">
        <f>IF(AB21&lt;&gt;"",IF(ISERROR(VLOOKUP(AB21,Positions!$C$4:$V$130,20,FALSE)),"Chk",""),"-")</f>
        <v/>
      </c>
      <c r="BG21" s="380" t="str">
        <f>IF(AC21&lt;&gt;"",IF(ISERROR(VLOOKUP(AC21,Positions!$C$4:$V$130,20,FALSE)),"Chk",""),"-")</f>
        <v/>
      </c>
      <c r="BH21" s="380" t="str">
        <f>IF(AD21&lt;&gt;"",IF(ISERROR(VLOOKUP(AD21,Positions!$C$4:$V$130,20,FALSE)),"Chk",""),"-")</f>
        <v/>
      </c>
      <c r="BI21" s="380" t="str">
        <f>IF(AE21&lt;&gt;"",IF(ISERROR(VLOOKUP(AE21,Positions!$C$4:$V$130,20,FALSE)),"Chk",""),"-")</f>
        <v/>
      </c>
      <c r="BJ21" s="380" t="str">
        <f>IF(AF21&lt;&gt;"",IF(ISERROR(VLOOKUP(AF21,Positions!$C$4:$V$130,20,FALSE)),"Chk",""),"-")</f>
        <v/>
      </c>
      <c r="BK21" s="380" t="str">
        <f>IF(AG21&lt;&gt;"",IF(ISERROR(VLOOKUP(AG21,Positions!$C$4:$V$130,20,FALSE)),"Chk",""),"-")</f>
        <v/>
      </c>
      <c r="BL21" s="383" t="str">
        <f>IF(AH21&lt;&gt;"",IF(ISERROR(VLOOKUP(AH21,Positions!$C$4:$V$130,20,FALSE)),"Chk",""),"-")</f>
        <v/>
      </c>
      <c r="BM21" s="152"/>
      <c r="BN21" s="161">
        <f>IF(ISERROR(VLOOKUP(G21,Positions!$C$4:$V$130,20,FALSE)),0,VLOOKUP(G21,Positions!$C$4:$V$130,20,FALSE))</f>
        <v>0</v>
      </c>
      <c r="BO21" s="161">
        <f>IF(ISERROR(VLOOKUP(H21,Positions!$C$4:$V$130,20,FALSE)),0,VLOOKUP(H21,Positions!$C$4:$V$130,20,FALSE))</f>
        <v>0</v>
      </c>
      <c r="BP21" s="161">
        <f>IF(ISERROR(VLOOKUP(I21,Positions!$C$4:$V$130,20,FALSE)),0,VLOOKUP(I21,Positions!$C$4:$V$130,20,FALSE))</f>
        <v>8</v>
      </c>
      <c r="BQ21" s="161">
        <f>IF(ISERROR(VLOOKUP(J21,Positions!$C$4:$V$130,20,FALSE)),0,VLOOKUP(J21,Positions!$C$4:$V$130,20,FALSE))</f>
        <v>8</v>
      </c>
      <c r="BR21" s="161">
        <f>IF(ISERROR(VLOOKUP(K21,Positions!$C$4:$V$130,20,FALSE)),0,VLOOKUP(K21,Positions!$C$4:$V$130,20,FALSE))</f>
        <v>8</v>
      </c>
      <c r="BS21" s="161">
        <f>IF(ISERROR(VLOOKUP(L21,Positions!$C$4:$V$130,20,FALSE)),0,VLOOKUP(L21,Positions!$C$4:$V$130,20,FALSE))</f>
        <v>8</v>
      </c>
      <c r="BT21" s="161">
        <f>IF(ISERROR(VLOOKUP(M21,Positions!$C$4:$V$130,20,FALSE)),0,VLOOKUP(M21,Positions!$C$4:$V$130,20,FALSE))</f>
        <v>8</v>
      </c>
      <c r="BU21" s="161">
        <f>IF(ISERROR(VLOOKUP(N21,Positions!$C$4:$V$130,20,FALSE)),0,VLOOKUP(N21,Positions!$C$4:$V$130,20,FALSE))</f>
        <v>0</v>
      </c>
      <c r="BV21" s="161">
        <f>IF(ISERROR(VLOOKUP(O21,Positions!$C$4:$V$130,20,FALSE)),0,VLOOKUP(O21,Positions!$C$4:$V$130,20,FALSE))</f>
        <v>0</v>
      </c>
      <c r="BW21" s="161">
        <f>IF(ISERROR(VLOOKUP(P21,Positions!$C$4:$V$130,20,FALSE)),0,VLOOKUP(P21,Positions!$C$4:$V$130,20,FALSE))</f>
        <v>8</v>
      </c>
      <c r="BX21" s="161">
        <f>IF(ISERROR(VLOOKUP(Q21,Positions!$C$4:$V$130,20,FALSE)),0,VLOOKUP(Q21,Positions!$C$4:$V$130,20,FALSE))</f>
        <v>8</v>
      </c>
      <c r="BY21" s="161">
        <f>IF(ISERROR(VLOOKUP(R21,Positions!$C$4:$V$130,20,FALSE)),0,VLOOKUP(R21,Positions!$C$4:$V$130,20,FALSE))</f>
        <v>8</v>
      </c>
      <c r="BZ21" s="161">
        <f>IF(ISERROR(VLOOKUP(S21,Positions!$C$4:$V$130,20,FALSE)),0,VLOOKUP(S21,Positions!$C$4:$V$130,20,FALSE))</f>
        <v>8</v>
      </c>
      <c r="CA21" s="161">
        <f>IF(ISERROR(VLOOKUP(T21,Positions!$C$4:$V$130,20,FALSE)),0,VLOOKUP(T21,Positions!$C$4:$V$130,20,FALSE))</f>
        <v>8</v>
      </c>
      <c r="CB21" s="161">
        <f>IF(ISERROR(VLOOKUP(U21,Positions!$C$4:$V$130,20,FALSE)),0,VLOOKUP(U21,Positions!$C$4:$V$130,20,FALSE))</f>
        <v>8</v>
      </c>
      <c r="CC21" s="161">
        <f>IF(ISERROR(VLOOKUP(V21,Positions!$C$4:$V$130,20,FALSE)),0,VLOOKUP(V21,Positions!$C$4:$V$130,20,FALSE))</f>
        <v>8</v>
      </c>
      <c r="CD21" s="161">
        <f>IF(ISERROR(VLOOKUP(W21,Positions!$C$4:$V$130,20,FALSE)),0,VLOOKUP(W21,Positions!$C$4:$V$130,20,FALSE))</f>
        <v>0</v>
      </c>
      <c r="CE21" s="161">
        <f>IF(ISERROR(VLOOKUP(X21,Positions!$C$4:$V$130,20,FALSE)),0,VLOOKUP(X21,Positions!$C$4:$V$130,20,FALSE))</f>
        <v>0</v>
      </c>
      <c r="CF21" s="161">
        <f>IF(ISERROR(VLOOKUP(Y21,Positions!$C$4:$V$130,20,FALSE)),0,VLOOKUP(Y21,Positions!$C$4:$V$130,20,FALSE))</f>
        <v>8</v>
      </c>
      <c r="CG21" s="161">
        <f>IF(ISERROR(VLOOKUP(Z21,Positions!$C$4:$V$130,20,FALSE)),0,VLOOKUP(Z21,Positions!$C$4:$V$130,20,FALSE))</f>
        <v>8</v>
      </c>
      <c r="CH21" s="161">
        <f>IF(ISERROR(VLOOKUP(AA21,Positions!$C$4:$V$130,20,FALSE)),0,VLOOKUP(AA21,Positions!$C$4:$V$130,20,FALSE))</f>
        <v>8</v>
      </c>
      <c r="CI21" s="161">
        <f>IF(ISERROR(VLOOKUP(AB21,Positions!$C$4:$V$130,20,FALSE)),0,VLOOKUP(AB21,Positions!$C$4:$V$130,20,FALSE))</f>
        <v>8</v>
      </c>
      <c r="CJ21" s="161">
        <f>IF(ISERROR(VLOOKUP(AC21,Positions!$C$4:$V$130,20,FALSE)),0,VLOOKUP(AC21,Positions!$C$4:$V$130,20,FALSE))</f>
        <v>0</v>
      </c>
      <c r="CK21" s="161">
        <f>IF(ISERROR(VLOOKUP(AD21,Positions!$C$4:$V$130,20,FALSE)),0,VLOOKUP(AD21,Positions!$C$4:$V$130,20,FALSE))</f>
        <v>0</v>
      </c>
      <c r="CL21" s="161">
        <f>IF(ISERROR(VLOOKUP(AE21,Positions!$C$4:$V$130,20,FALSE)),0,VLOOKUP(AE21,Positions!$C$4:$V$130,20,FALSE))</f>
        <v>0</v>
      </c>
      <c r="CM21" s="161">
        <f>IF(ISERROR(VLOOKUP(AF21,Positions!$C$4:$V$130,20,FALSE)),0,VLOOKUP(AF21,Positions!$C$4:$V$130,20,FALSE))</f>
        <v>8</v>
      </c>
      <c r="CN21" s="161">
        <f>IF(ISERROR(VLOOKUP(AG21,Positions!$C$4:$V$130,20,FALSE)),0,VLOOKUP(AG21,Positions!$C$4:$V$130,20,FALSE))</f>
        <v>8</v>
      </c>
      <c r="CO21" s="161">
        <f>IF(ISERROR(VLOOKUP(AH21,Positions!$C$4:$V$130,20,FALSE)),0,VLOOKUP(AH21,Positions!$C$4:$V$130,20,FALSE))</f>
        <v>8</v>
      </c>
      <c r="CP21" s="162"/>
      <c r="CQ21" s="163"/>
    </row>
    <row r="22" spans="1:95" s="155" customFormat="1" ht="26.25" x14ac:dyDescent="0.25">
      <c r="A22" s="153"/>
      <c r="B22" s="153"/>
      <c r="C22" s="160"/>
      <c r="D22" s="160" t="s">
        <v>1466</v>
      </c>
      <c r="E22" s="417">
        <f>IF($D22&lt;&gt;"",VLOOKUP($D22,StaffEstb!$G$4:$K$203,4,FALSE),"")</f>
        <v>0</v>
      </c>
      <c r="F22" s="656">
        <f>IF($D22&lt;&gt;"",VLOOKUP($D22,StaffEstb!$G$4:$K$203,5,FALSE),"")</f>
        <v>1</v>
      </c>
      <c r="G22" s="657" t="s">
        <v>163</v>
      </c>
      <c r="H22" s="657" t="s">
        <v>163</v>
      </c>
      <c r="I22" s="657" t="s">
        <v>1077</v>
      </c>
      <c r="J22" s="657" t="s">
        <v>1077</v>
      </c>
      <c r="K22" s="657" t="s">
        <v>163</v>
      </c>
      <c r="L22" s="658" t="s">
        <v>163</v>
      </c>
      <c r="M22" s="658" t="s">
        <v>163</v>
      </c>
      <c r="N22" s="657" t="s">
        <v>1413</v>
      </c>
      <c r="O22" s="657" t="s">
        <v>1407</v>
      </c>
      <c r="P22" s="657" t="s">
        <v>1413</v>
      </c>
      <c r="Q22" s="657" t="s">
        <v>163</v>
      </c>
      <c r="R22" s="657" t="s">
        <v>134</v>
      </c>
      <c r="S22" s="658" t="s">
        <v>1077</v>
      </c>
      <c r="T22" s="658" t="s">
        <v>1077</v>
      </c>
      <c r="U22" s="657" t="s">
        <v>163</v>
      </c>
      <c r="V22" s="657" t="s">
        <v>1419</v>
      </c>
      <c r="W22" s="657" t="s">
        <v>1419</v>
      </c>
      <c r="X22" s="657" t="s">
        <v>1419</v>
      </c>
      <c r="Y22" s="657" t="s">
        <v>1419</v>
      </c>
      <c r="Z22" s="658" t="s">
        <v>1077</v>
      </c>
      <c r="AA22" s="658" t="s">
        <v>1077</v>
      </c>
      <c r="AB22" s="657" t="s">
        <v>1419</v>
      </c>
      <c r="AC22" s="657" t="s">
        <v>1419</v>
      </c>
      <c r="AD22" s="657" t="s">
        <v>1419</v>
      </c>
      <c r="AE22" s="657" t="s">
        <v>1419</v>
      </c>
      <c r="AF22" s="657" t="s">
        <v>1419</v>
      </c>
      <c r="AG22" s="658" t="s">
        <v>1077</v>
      </c>
      <c r="AH22" s="658" t="s">
        <v>1077</v>
      </c>
      <c r="AI22" s="377">
        <f t="shared" si="7"/>
        <v>24</v>
      </c>
      <c r="AJ22" s="378">
        <f t="shared" si="8"/>
        <v>72.000000000000014</v>
      </c>
      <c r="AK22" s="379" t="str">
        <f>IF(G22&lt;&gt;"",IF(ISERROR(VLOOKUP(G22,Positions!$C$4:$V$130,20,FALSE)),"Chk",""),"-")</f>
        <v/>
      </c>
      <c r="AL22" s="380" t="str">
        <f>IF(H22&lt;&gt;"",IF(ISERROR(VLOOKUP(H22,Positions!$C$4:$V$130,20,FALSE)),"Chk",""),"-")</f>
        <v/>
      </c>
      <c r="AM22" s="380" t="str">
        <f>IF(I22&lt;&gt;"",IF(ISERROR(VLOOKUP(I22,Positions!$C$4:$V$130,20,FALSE)),"Chk",""),"-")</f>
        <v/>
      </c>
      <c r="AN22" s="380" t="str">
        <f>IF(J22&lt;&gt;"",IF(ISERROR(VLOOKUP(J22,Positions!$C$4:$V$130,20,FALSE)),"Chk",""),"-")</f>
        <v/>
      </c>
      <c r="AO22" s="380" t="str">
        <f>IF(K22&lt;&gt;"",IF(ISERROR(VLOOKUP(K22,Positions!$C$4:$V$130,20,FALSE)),"Chk",""),"-")</f>
        <v/>
      </c>
      <c r="AP22" s="380" t="str">
        <f>IF(L22&lt;&gt;"",IF(ISERROR(VLOOKUP(L22,Positions!$C$4:$V$130,20,FALSE)),"Chk",""),"-")</f>
        <v/>
      </c>
      <c r="AQ22" s="381" t="str">
        <f>IF(M22&lt;&gt;"",IF(ISERROR(VLOOKUP(M22,Positions!$C$4:$V$130,20,FALSE)),"Chk",""),"-")</f>
        <v/>
      </c>
      <c r="AR22" s="382" t="str">
        <f>IF(N22&lt;&gt;"",IF(ISERROR(VLOOKUP(N22,Positions!$C$4:$V$130,20,FALSE)),"Chk",""),"-")</f>
        <v/>
      </c>
      <c r="AS22" s="380" t="str">
        <f>IF(O22&lt;&gt;"",IF(ISERROR(VLOOKUP(O22,Positions!$C$4:$V$130,20,FALSE)),"Chk",""),"-")</f>
        <v/>
      </c>
      <c r="AT22" s="380" t="str">
        <f>IF(P22&lt;&gt;"",IF(ISERROR(VLOOKUP(P22,Positions!$C$4:$V$130,20,FALSE)),"Chk",""),"-")</f>
        <v/>
      </c>
      <c r="AU22" s="380" t="str">
        <f>IF(Q22&lt;&gt;"",IF(ISERROR(VLOOKUP(Q22,Positions!$C$4:$V$130,20,FALSE)),"Chk",""),"-")</f>
        <v/>
      </c>
      <c r="AV22" s="380" t="str">
        <f>IF(R22&lt;&gt;"",IF(ISERROR(VLOOKUP(R22,Positions!$C$4:$V$130,20,FALSE)),"Chk",""),"-")</f>
        <v/>
      </c>
      <c r="AW22" s="380" t="str">
        <f>IF(S22&lt;&gt;"",IF(ISERROR(VLOOKUP(S22,Positions!$C$4:$V$130,20,FALSE)),"Chk",""),"-")</f>
        <v/>
      </c>
      <c r="AX22" s="383" t="str">
        <f>IF(T22&lt;&gt;"",IF(ISERROR(VLOOKUP(T22,Positions!$C$4:$V$130,20,FALSE)),"Chk",""),"-")</f>
        <v/>
      </c>
      <c r="AY22" s="379" t="str">
        <f>IF(U22&lt;&gt;"",IF(ISERROR(VLOOKUP(U22,Positions!$C$4:$V$130,20,FALSE)),"Chk",""),"-")</f>
        <v/>
      </c>
      <c r="AZ22" s="380" t="str">
        <f>IF(V22&lt;&gt;"",IF(ISERROR(VLOOKUP(V22,Positions!$C$4:$V$130,20,FALSE)),"Chk",""),"-")</f>
        <v/>
      </c>
      <c r="BA22" s="380" t="str">
        <f>IF(W22&lt;&gt;"",IF(ISERROR(VLOOKUP(W22,Positions!$C$4:$V$130,20,FALSE)),"Chk",""),"-")</f>
        <v/>
      </c>
      <c r="BB22" s="380" t="str">
        <f>IF(X22&lt;&gt;"",IF(ISERROR(VLOOKUP(X22,Positions!$C$4:$V$130,20,FALSE)),"Chk",""),"-")</f>
        <v/>
      </c>
      <c r="BC22" s="380" t="str">
        <f>IF(Y22&lt;&gt;"",IF(ISERROR(VLOOKUP(Y22,Positions!$C$4:$V$130,20,FALSE)),"Chk",""),"-")</f>
        <v/>
      </c>
      <c r="BD22" s="380" t="str">
        <f>IF(Z22&lt;&gt;"",IF(ISERROR(VLOOKUP(Z22,Positions!$C$4:$V$130,20,FALSE)),"Chk",""),"-")</f>
        <v/>
      </c>
      <c r="BE22" s="381" t="str">
        <f>IF(AA22&lt;&gt;"",IF(ISERROR(VLOOKUP(AA22,Positions!$C$4:$V$130,20,FALSE)),"Chk",""),"-")</f>
        <v/>
      </c>
      <c r="BF22" s="382" t="str">
        <f>IF(AB22&lt;&gt;"",IF(ISERROR(VLOOKUP(AB22,Positions!$C$4:$V$130,20,FALSE)),"Chk",""),"-")</f>
        <v/>
      </c>
      <c r="BG22" s="380" t="str">
        <f>IF(AC22&lt;&gt;"",IF(ISERROR(VLOOKUP(AC22,Positions!$C$4:$V$130,20,FALSE)),"Chk",""),"-")</f>
        <v/>
      </c>
      <c r="BH22" s="380" t="str">
        <f>IF(AD22&lt;&gt;"",IF(ISERROR(VLOOKUP(AD22,Positions!$C$4:$V$130,20,FALSE)),"Chk",""),"-")</f>
        <v/>
      </c>
      <c r="BI22" s="380" t="str">
        <f>IF(AE22&lt;&gt;"",IF(ISERROR(VLOOKUP(AE22,Positions!$C$4:$V$130,20,FALSE)),"Chk",""),"-")</f>
        <v/>
      </c>
      <c r="BJ22" s="380" t="str">
        <f>IF(AF22&lt;&gt;"",IF(ISERROR(VLOOKUP(AF22,Positions!$C$4:$V$130,20,FALSE)),"Chk",""),"-")</f>
        <v/>
      </c>
      <c r="BK22" s="380" t="str">
        <f>IF(AG22&lt;&gt;"",IF(ISERROR(VLOOKUP(AG22,Positions!$C$4:$V$130,20,FALSE)),"Chk",""),"-")</f>
        <v/>
      </c>
      <c r="BL22" s="383" t="str">
        <f>IF(AH22&lt;&gt;"",IF(ISERROR(VLOOKUP(AH22,Positions!$C$4:$V$130,20,FALSE)),"Chk",""),"-")</f>
        <v/>
      </c>
      <c r="BM22" s="152"/>
      <c r="BN22" s="161">
        <f>IF(ISERROR(VLOOKUP(G22,Positions!$C$4:$V$130,20,FALSE)),0,VLOOKUP(G22,Positions!$C$4:$V$130,20,FALSE))</f>
        <v>0</v>
      </c>
      <c r="BO22" s="161">
        <f>IF(ISERROR(VLOOKUP(H22,Positions!$C$4:$V$130,20,FALSE)),0,VLOOKUP(H22,Positions!$C$4:$V$130,20,FALSE))</f>
        <v>0</v>
      </c>
      <c r="BP22" s="161">
        <f>IF(ISERROR(VLOOKUP(I22,Positions!$C$4:$V$130,20,FALSE)),0,VLOOKUP(I22,Positions!$C$4:$V$130,20,FALSE))</f>
        <v>0</v>
      </c>
      <c r="BQ22" s="161">
        <f>IF(ISERROR(VLOOKUP(J22,Positions!$C$4:$V$130,20,FALSE)),0,VLOOKUP(J22,Positions!$C$4:$V$130,20,FALSE))</f>
        <v>0</v>
      </c>
      <c r="BR22" s="161">
        <f>IF(ISERROR(VLOOKUP(K22,Positions!$C$4:$V$130,20,FALSE)),0,VLOOKUP(K22,Positions!$C$4:$V$130,20,FALSE))</f>
        <v>0</v>
      </c>
      <c r="BS22" s="161">
        <f>IF(ISERROR(VLOOKUP(L22,Positions!$C$4:$V$130,20,FALSE)),0,VLOOKUP(L22,Positions!$C$4:$V$130,20,FALSE))</f>
        <v>0</v>
      </c>
      <c r="BT22" s="161">
        <f>IF(ISERROR(VLOOKUP(M22,Positions!$C$4:$V$130,20,FALSE)),0,VLOOKUP(M22,Positions!$C$4:$V$130,20,FALSE))</f>
        <v>0</v>
      </c>
      <c r="BU22" s="161">
        <f>IF(ISERROR(VLOOKUP(N22,Positions!$C$4:$V$130,20,FALSE)),0,VLOOKUP(N22,Positions!$C$4:$V$130,20,FALSE))</f>
        <v>8</v>
      </c>
      <c r="BV22" s="161">
        <f>IF(ISERROR(VLOOKUP(O22,Positions!$C$4:$V$130,20,FALSE)),0,VLOOKUP(O22,Positions!$C$4:$V$130,20,FALSE))</f>
        <v>8</v>
      </c>
      <c r="BW22" s="161">
        <f>IF(ISERROR(VLOOKUP(P22,Positions!$C$4:$V$130,20,FALSE)),0,VLOOKUP(P22,Positions!$C$4:$V$130,20,FALSE))</f>
        <v>8</v>
      </c>
      <c r="BX22" s="161">
        <f>IF(ISERROR(VLOOKUP(Q22,Positions!$C$4:$V$130,20,FALSE)),0,VLOOKUP(Q22,Positions!$C$4:$V$130,20,FALSE))</f>
        <v>0</v>
      </c>
      <c r="BY22" s="161">
        <f>IF(ISERROR(VLOOKUP(R22,Positions!$C$4:$V$130,20,FALSE)),0,VLOOKUP(R22,Positions!$C$4:$V$130,20,FALSE))</f>
        <v>0</v>
      </c>
      <c r="BZ22" s="161">
        <f>IF(ISERROR(VLOOKUP(S22,Positions!$C$4:$V$130,20,FALSE)),0,VLOOKUP(S22,Positions!$C$4:$V$130,20,FALSE))</f>
        <v>0</v>
      </c>
      <c r="CA22" s="161">
        <f>IF(ISERROR(VLOOKUP(T22,Positions!$C$4:$V$130,20,FALSE)),0,VLOOKUP(T22,Positions!$C$4:$V$130,20,FALSE))</f>
        <v>0</v>
      </c>
      <c r="CB22" s="161">
        <f>IF(ISERROR(VLOOKUP(U22,Positions!$C$4:$V$130,20,FALSE)),0,VLOOKUP(U22,Positions!$C$4:$V$130,20,FALSE))</f>
        <v>0</v>
      </c>
      <c r="CC22" s="161">
        <f>IF(ISERROR(VLOOKUP(V22,Positions!$C$4:$V$130,20,FALSE)),0,VLOOKUP(V22,Positions!$C$4:$V$130,20,FALSE))</f>
        <v>8.0000000000000018</v>
      </c>
      <c r="CD22" s="161">
        <f>IF(ISERROR(VLOOKUP(W22,Positions!$C$4:$V$130,20,FALSE)),0,VLOOKUP(W22,Positions!$C$4:$V$130,20,FALSE))</f>
        <v>8.0000000000000018</v>
      </c>
      <c r="CE22" s="161">
        <f>IF(ISERROR(VLOOKUP(X22,Positions!$C$4:$V$130,20,FALSE)),0,VLOOKUP(X22,Positions!$C$4:$V$130,20,FALSE))</f>
        <v>8.0000000000000018</v>
      </c>
      <c r="CF22" s="161">
        <f>IF(ISERROR(VLOOKUP(Y22,Positions!$C$4:$V$130,20,FALSE)),0,VLOOKUP(Y22,Positions!$C$4:$V$130,20,FALSE))</f>
        <v>8.0000000000000018</v>
      </c>
      <c r="CG22" s="161">
        <f>IF(ISERROR(VLOOKUP(Z22,Positions!$C$4:$V$130,20,FALSE)),0,VLOOKUP(Z22,Positions!$C$4:$V$130,20,FALSE))</f>
        <v>0</v>
      </c>
      <c r="CH22" s="161">
        <f>IF(ISERROR(VLOOKUP(AA22,Positions!$C$4:$V$130,20,FALSE)),0,VLOOKUP(AA22,Positions!$C$4:$V$130,20,FALSE))</f>
        <v>0</v>
      </c>
      <c r="CI22" s="161">
        <f>IF(ISERROR(VLOOKUP(AB22,Positions!$C$4:$V$130,20,FALSE)),0,VLOOKUP(AB22,Positions!$C$4:$V$130,20,FALSE))</f>
        <v>8.0000000000000018</v>
      </c>
      <c r="CJ22" s="161">
        <f>IF(ISERROR(VLOOKUP(AC22,Positions!$C$4:$V$130,20,FALSE)),0,VLOOKUP(AC22,Positions!$C$4:$V$130,20,FALSE))</f>
        <v>8.0000000000000018</v>
      </c>
      <c r="CK22" s="161">
        <f>IF(ISERROR(VLOOKUP(AD22,Positions!$C$4:$V$130,20,FALSE)),0,VLOOKUP(AD22,Positions!$C$4:$V$130,20,FALSE))</f>
        <v>8.0000000000000018</v>
      </c>
      <c r="CL22" s="161">
        <f>IF(ISERROR(VLOOKUP(AE22,Positions!$C$4:$V$130,20,FALSE)),0,VLOOKUP(AE22,Positions!$C$4:$V$130,20,FALSE))</f>
        <v>8.0000000000000018</v>
      </c>
      <c r="CM22" s="161">
        <f>IF(ISERROR(VLOOKUP(AF22,Positions!$C$4:$V$130,20,FALSE)),0,VLOOKUP(AF22,Positions!$C$4:$V$130,20,FALSE))</f>
        <v>8.0000000000000018</v>
      </c>
      <c r="CN22" s="161">
        <f>IF(ISERROR(VLOOKUP(AG22,Positions!$C$4:$V$130,20,FALSE)),0,VLOOKUP(AG22,Positions!$C$4:$V$130,20,FALSE))</f>
        <v>0</v>
      </c>
      <c r="CO22" s="161">
        <f>IF(ISERROR(VLOOKUP(AH22,Positions!$C$4:$V$130,20,FALSE)),0,VLOOKUP(AH22,Positions!$C$4:$V$130,20,FALSE))</f>
        <v>0</v>
      </c>
      <c r="CP22" s="162"/>
      <c r="CQ22" s="163"/>
    </row>
    <row r="23" spans="1:95" s="155" customFormat="1" ht="26.25" x14ac:dyDescent="0.25">
      <c r="A23" s="153"/>
      <c r="B23" s="153"/>
      <c r="C23" s="160"/>
      <c r="D23" s="160"/>
      <c r="E23" s="417" t="str">
        <f>IF($D23&lt;&gt;"",VLOOKUP($D23,StaffEstb!$G$4:$K$203,4,FALSE),"")</f>
        <v/>
      </c>
      <c r="F23" s="656" t="str">
        <f>IF($D23&lt;&gt;"",VLOOKUP($D23,StaffEstb!$G$4:$K$203,5,FALSE),"")</f>
        <v/>
      </c>
      <c r="G23" s="657" t="s">
        <v>1182</v>
      </c>
      <c r="H23" s="657" t="s">
        <v>1182</v>
      </c>
      <c r="I23" s="657"/>
      <c r="J23" s="657"/>
      <c r="K23" s="657" t="s">
        <v>1182</v>
      </c>
      <c r="L23" s="658" t="s">
        <v>1182</v>
      </c>
      <c r="M23" s="658" t="s">
        <v>1182</v>
      </c>
      <c r="N23" s="657"/>
      <c r="O23" s="657"/>
      <c r="P23" s="657"/>
      <c r="Q23" s="657"/>
      <c r="R23" s="657"/>
      <c r="S23" s="658" t="s">
        <v>1182</v>
      </c>
      <c r="T23" s="658" t="s">
        <v>1182</v>
      </c>
      <c r="U23" s="657"/>
      <c r="V23" s="657"/>
      <c r="W23" s="657"/>
      <c r="X23" s="657"/>
      <c r="Y23" s="657"/>
      <c r="Z23" s="658" t="s">
        <v>1182</v>
      </c>
      <c r="AA23" s="658" t="s">
        <v>1182</v>
      </c>
      <c r="AB23" s="657"/>
      <c r="AC23" s="657"/>
      <c r="AD23" s="657"/>
      <c r="AE23" s="657"/>
      <c r="AF23" s="657"/>
      <c r="AG23" s="658" t="s">
        <v>1182</v>
      </c>
      <c r="AH23" s="658" t="s">
        <v>1182</v>
      </c>
      <c r="AI23" s="377">
        <f t="shared" si="7"/>
        <v>0</v>
      </c>
      <c r="AJ23" s="378">
        <f t="shared" si="8"/>
        <v>0</v>
      </c>
      <c r="AK23" s="379" t="str">
        <f>IF(G23&lt;&gt;"",IF(ISERROR(VLOOKUP(G23,Positions!$C$4:$V$130,20,FALSE)),"Chk",""),"-")</f>
        <v>-</v>
      </c>
      <c r="AL23" s="380" t="str">
        <f>IF(H23&lt;&gt;"",IF(ISERROR(VLOOKUP(H23,Positions!$C$4:$V$130,20,FALSE)),"Chk",""),"-")</f>
        <v>-</v>
      </c>
      <c r="AM23" s="380" t="str">
        <f>IF(I23&lt;&gt;"",IF(ISERROR(VLOOKUP(I23,Positions!$C$4:$V$130,20,FALSE)),"Chk",""),"-")</f>
        <v>-</v>
      </c>
      <c r="AN23" s="380" t="str">
        <f>IF(J23&lt;&gt;"",IF(ISERROR(VLOOKUP(J23,Positions!$C$4:$V$130,20,FALSE)),"Chk",""),"-")</f>
        <v>-</v>
      </c>
      <c r="AO23" s="380" t="str">
        <f>IF(K23&lt;&gt;"",IF(ISERROR(VLOOKUP(K23,Positions!$C$4:$V$130,20,FALSE)),"Chk",""),"-")</f>
        <v>-</v>
      </c>
      <c r="AP23" s="380" t="str">
        <f>IF(L23&lt;&gt;"",IF(ISERROR(VLOOKUP(L23,Positions!$C$4:$V$130,20,FALSE)),"Chk",""),"-")</f>
        <v>-</v>
      </c>
      <c r="AQ23" s="381" t="str">
        <f>IF(M23&lt;&gt;"",IF(ISERROR(VLOOKUP(M23,Positions!$C$4:$V$130,20,FALSE)),"Chk",""),"-")</f>
        <v>-</v>
      </c>
      <c r="AR23" s="382" t="str">
        <f>IF(N23&lt;&gt;"",IF(ISERROR(VLOOKUP(N23,Positions!$C$4:$V$130,20,FALSE)),"Chk",""),"-")</f>
        <v>-</v>
      </c>
      <c r="AS23" s="380" t="str">
        <f>IF(O23&lt;&gt;"",IF(ISERROR(VLOOKUP(O23,Positions!$C$4:$V$130,20,FALSE)),"Chk",""),"-")</f>
        <v>-</v>
      </c>
      <c r="AT23" s="380" t="str">
        <f>IF(P23&lt;&gt;"",IF(ISERROR(VLOOKUP(P23,Positions!$C$4:$V$130,20,FALSE)),"Chk",""),"-")</f>
        <v>-</v>
      </c>
      <c r="AU23" s="380" t="str">
        <f>IF(Q23&lt;&gt;"",IF(ISERROR(VLOOKUP(Q23,Positions!$C$4:$V$130,20,FALSE)),"Chk",""),"-")</f>
        <v>-</v>
      </c>
      <c r="AV23" s="380" t="str">
        <f>IF(R23&lt;&gt;"",IF(ISERROR(VLOOKUP(R23,Positions!$C$4:$V$130,20,FALSE)),"Chk",""),"-")</f>
        <v>-</v>
      </c>
      <c r="AW23" s="380" t="str">
        <f>IF(S23&lt;&gt;"",IF(ISERROR(VLOOKUP(S23,Positions!$C$4:$V$130,20,FALSE)),"Chk",""),"-")</f>
        <v>-</v>
      </c>
      <c r="AX23" s="383" t="str">
        <f>IF(T23&lt;&gt;"",IF(ISERROR(VLOOKUP(T23,Positions!$C$4:$V$130,20,FALSE)),"Chk",""),"-")</f>
        <v>-</v>
      </c>
      <c r="AY23" s="379" t="str">
        <f>IF(U23&lt;&gt;"",IF(ISERROR(VLOOKUP(U23,Positions!$C$4:$V$130,20,FALSE)),"Chk",""),"-")</f>
        <v>-</v>
      </c>
      <c r="AZ23" s="380" t="str">
        <f>IF(V23&lt;&gt;"",IF(ISERROR(VLOOKUP(V23,Positions!$C$4:$V$130,20,FALSE)),"Chk",""),"-")</f>
        <v>-</v>
      </c>
      <c r="BA23" s="380" t="str">
        <f>IF(W23&lt;&gt;"",IF(ISERROR(VLOOKUP(W23,Positions!$C$4:$V$130,20,FALSE)),"Chk",""),"-")</f>
        <v>-</v>
      </c>
      <c r="BB23" s="380" t="str">
        <f>IF(X23&lt;&gt;"",IF(ISERROR(VLOOKUP(X23,Positions!$C$4:$V$130,20,FALSE)),"Chk",""),"-")</f>
        <v>-</v>
      </c>
      <c r="BC23" s="380" t="str">
        <f>IF(Y23&lt;&gt;"",IF(ISERROR(VLOOKUP(Y23,Positions!$C$4:$V$130,20,FALSE)),"Chk",""),"-")</f>
        <v>-</v>
      </c>
      <c r="BD23" s="380" t="str">
        <f>IF(Z23&lt;&gt;"",IF(ISERROR(VLOOKUP(Z23,Positions!$C$4:$V$130,20,FALSE)),"Chk",""),"-")</f>
        <v>-</v>
      </c>
      <c r="BE23" s="381" t="str">
        <f>IF(AA23&lt;&gt;"",IF(ISERROR(VLOOKUP(AA23,Positions!$C$4:$V$130,20,FALSE)),"Chk",""),"-")</f>
        <v>-</v>
      </c>
      <c r="BF23" s="382" t="str">
        <f>IF(AB23&lt;&gt;"",IF(ISERROR(VLOOKUP(AB23,Positions!$C$4:$V$130,20,FALSE)),"Chk",""),"-")</f>
        <v>-</v>
      </c>
      <c r="BG23" s="380" t="str">
        <f>IF(AC23&lt;&gt;"",IF(ISERROR(VLOOKUP(AC23,Positions!$C$4:$V$130,20,FALSE)),"Chk",""),"-")</f>
        <v>-</v>
      </c>
      <c r="BH23" s="380" t="str">
        <f>IF(AD23&lt;&gt;"",IF(ISERROR(VLOOKUP(AD23,Positions!$C$4:$V$130,20,FALSE)),"Chk",""),"-")</f>
        <v>-</v>
      </c>
      <c r="BI23" s="380" t="str">
        <f>IF(AE23&lt;&gt;"",IF(ISERROR(VLOOKUP(AE23,Positions!$C$4:$V$130,20,FALSE)),"Chk",""),"-")</f>
        <v>-</v>
      </c>
      <c r="BJ23" s="380" t="str">
        <f>IF(AF23&lt;&gt;"",IF(ISERROR(VLOOKUP(AF23,Positions!$C$4:$V$130,20,FALSE)),"Chk",""),"-")</f>
        <v>-</v>
      </c>
      <c r="BK23" s="380" t="str">
        <f>IF(AG23&lt;&gt;"",IF(ISERROR(VLOOKUP(AG23,Positions!$C$4:$V$130,20,FALSE)),"Chk",""),"-")</f>
        <v>-</v>
      </c>
      <c r="BL23" s="383" t="str">
        <f>IF(AH23&lt;&gt;"",IF(ISERROR(VLOOKUP(AH23,Positions!$C$4:$V$130,20,FALSE)),"Chk",""),"-")</f>
        <v>-</v>
      </c>
      <c r="BM23" s="152"/>
      <c r="BN23" s="161">
        <f>IF(ISERROR(VLOOKUP(G23,Positions!$C$4:$V$130,20,FALSE)),0,VLOOKUP(G23,Positions!$C$4:$V$130,20,FALSE))</f>
        <v>0</v>
      </c>
      <c r="BO23" s="161">
        <f>IF(ISERROR(VLOOKUP(H23,Positions!$C$4:$V$130,20,FALSE)),0,VLOOKUP(H23,Positions!$C$4:$V$130,20,FALSE))</f>
        <v>0</v>
      </c>
      <c r="BP23" s="161">
        <f>IF(ISERROR(VLOOKUP(I23,Positions!$C$4:$V$130,20,FALSE)),0,VLOOKUP(I23,Positions!$C$4:$V$130,20,FALSE))</f>
        <v>0</v>
      </c>
      <c r="BQ23" s="161">
        <f>IF(ISERROR(VLOOKUP(J23,Positions!$C$4:$V$130,20,FALSE)),0,VLOOKUP(J23,Positions!$C$4:$V$130,20,FALSE))</f>
        <v>0</v>
      </c>
      <c r="BR23" s="161">
        <f>IF(ISERROR(VLOOKUP(K23,Positions!$C$4:$V$130,20,FALSE)),0,VLOOKUP(K23,Positions!$C$4:$V$130,20,FALSE))</f>
        <v>0</v>
      </c>
      <c r="BS23" s="161">
        <f>IF(ISERROR(VLOOKUP(L23,Positions!$C$4:$V$130,20,FALSE)),0,VLOOKUP(L23,Positions!$C$4:$V$130,20,FALSE))</f>
        <v>0</v>
      </c>
      <c r="BT23" s="161">
        <f>IF(ISERROR(VLOOKUP(M23,Positions!$C$4:$V$130,20,FALSE)),0,VLOOKUP(M23,Positions!$C$4:$V$130,20,FALSE))</f>
        <v>0</v>
      </c>
      <c r="BU23" s="161">
        <f>IF(ISERROR(VLOOKUP(N23,Positions!$C$4:$V$130,20,FALSE)),0,VLOOKUP(N23,Positions!$C$4:$V$130,20,FALSE))</f>
        <v>0</v>
      </c>
      <c r="BV23" s="161">
        <f>IF(ISERROR(VLOOKUP(O23,Positions!$C$4:$V$130,20,FALSE)),0,VLOOKUP(O23,Positions!$C$4:$V$130,20,FALSE))</f>
        <v>0</v>
      </c>
      <c r="BW23" s="161">
        <f>IF(ISERROR(VLOOKUP(P23,Positions!$C$4:$V$130,20,FALSE)),0,VLOOKUP(P23,Positions!$C$4:$V$130,20,FALSE))</f>
        <v>0</v>
      </c>
      <c r="BX23" s="161">
        <f>IF(ISERROR(VLOOKUP(Q23,Positions!$C$4:$V$130,20,FALSE)),0,VLOOKUP(Q23,Positions!$C$4:$V$130,20,FALSE))</f>
        <v>0</v>
      </c>
      <c r="BY23" s="161">
        <f>IF(ISERROR(VLOOKUP(R23,Positions!$C$4:$V$130,20,FALSE)),0,VLOOKUP(R23,Positions!$C$4:$V$130,20,FALSE))</f>
        <v>0</v>
      </c>
      <c r="BZ23" s="161">
        <f>IF(ISERROR(VLOOKUP(S23,Positions!$C$4:$V$130,20,FALSE)),0,VLOOKUP(S23,Positions!$C$4:$V$130,20,FALSE))</f>
        <v>0</v>
      </c>
      <c r="CA23" s="161">
        <f>IF(ISERROR(VLOOKUP(T23,Positions!$C$4:$V$130,20,FALSE)),0,VLOOKUP(T23,Positions!$C$4:$V$130,20,FALSE))</f>
        <v>0</v>
      </c>
      <c r="CB23" s="161">
        <f>IF(ISERROR(VLOOKUP(U23,Positions!$C$4:$V$130,20,FALSE)),0,VLOOKUP(U23,Positions!$C$4:$V$130,20,FALSE))</f>
        <v>0</v>
      </c>
      <c r="CC23" s="161">
        <f>IF(ISERROR(VLOOKUP(V23,Positions!$C$4:$V$130,20,FALSE)),0,VLOOKUP(V23,Positions!$C$4:$V$130,20,FALSE))</f>
        <v>0</v>
      </c>
      <c r="CD23" s="161">
        <f>IF(ISERROR(VLOOKUP(W23,Positions!$C$4:$V$130,20,FALSE)),0,VLOOKUP(W23,Positions!$C$4:$V$130,20,FALSE))</f>
        <v>0</v>
      </c>
      <c r="CE23" s="161">
        <f>IF(ISERROR(VLOOKUP(X23,Positions!$C$4:$V$130,20,FALSE)),0,VLOOKUP(X23,Positions!$C$4:$V$130,20,FALSE))</f>
        <v>0</v>
      </c>
      <c r="CF23" s="161">
        <f>IF(ISERROR(VLOOKUP(Y23,Positions!$C$4:$V$130,20,FALSE)),0,VLOOKUP(Y23,Positions!$C$4:$V$130,20,FALSE))</f>
        <v>0</v>
      </c>
      <c r="CG23" s="161">
        <f>IF(ISERROR(VLOOKUP(Z23,Positions!$C$4:$V$130,20,FALSE)),0,VLOOKUP(Z23,Positions!$C$4:$V$130,20,FALSE))</f>
        <v>0</v>
      </c>
      <c r="CH23" s="161">
        <f>IF(ISERROR(VLOOKUP(AA23,Positions!$C$4:$V$130,20,FALSE)),0,VLOOKUP(AA23,Positions!$C$4:$V$130,20,FALSE))</f>
        <v>0</v>
      </c>
      <c r="CI23" s="161">
        <f>IF(ISERROR(VLOOKUP(AB23,Positions!$C$4:$V$130,20,FALSE)),0,VLOOKUP(AB23,Positions!$C$4:$V$130,20,FALSE))</f>
        <v>0</v>
      </c>
      <c r="CJ23" s="161">
        <f>IF(ISERROR(VLOOKUP(AC23,Positions!$C$4:$V$130,20,FALSE)),0,VLOOKUP(AC23,Positions!$C$4:$V$130,20,FALSE))</f>
        <v>0</v>
      </c>
      <c r="CK23" s="161">
        <f>IF(ISERROR(VLOOKUP(AD23,Positions!$C$4:$V$130,20,FALSE)),0,VLOOKUP(AD23,Positions!$C$4:$V$130,20,FALSE))</f>
        <v>0</v>
      </c>
      <c r="CL23" s="161">
        <f>IF(ISERROR(VLOOKUP(AE23,Positions!$C$4:$V$130,20,FALSE)),0,VLOOKUP(AE23,Positions!$C$4:$V$130,20,FALSE))</f>
        <v>0</v>
      </c>
      <c r="CM23" s="161">
        <f>IF(ISERROR(VLOOKUP(AF23,Positions!$C$4:$V$130,20,FALSE)),0,VLOOKUP(AF23,Positions!$C$4:$V$130,20,FALSE))</f>
        <v>0</v>
      </c>
      <c r="CN23" s="161">
        <f>IF(ISERROR(VLOOKUP(AG23,Positions!$C$4:$V$130,20,FALSE)),0,VLOOKUP(AG23,Positions!$C$4:$V$130,20,FALSE))</f>
        <v>0</v>
      </c>
      <c r="CO23" s="161">
        <f>IF(ISERROR(VLOOKUP(AH23,Positions!$C$4:$V$130,20,FALSE)),0,VLOOKUP(AH23,Positions!$C$4:$V$130,20,FALSE))</f>
        <v>0</v>
      </c>
      <c r="CP23" s="162"/>
      <c r="CQ23" s="163"/>
    </row>
    <row r="24" spans="1:95" s="155" customFormat="1" ht="26.25" x14ac:dyDescent="0.25">
      <c r="A24" s="153"/>
      <c r="B24" s="153"/>
      <c r="C24" s="160"/>
      <c r="D24" s="160"/>
      <c r="E24" s="417" t="str">
        <f>IF($D24&lt;&gt;"",VLOOKUP($D24,StaffEstb!$G$4:$K$203,4,FALSE),"")</f>
        <v/>
      </c>
      <c r="F24" s="656" t="str">
        <f>IF($D24&lt;&gt;"",VLOOKUP($D24,StaffEstb!$G$4:$K$203,5,FALSE),"")</f>
        <v/>
      </c>
      <c r="G24" s="657"/>
      <c r="H24" s="657"/>
      <c r="I24" s="657"/>
      <c r="J24" s="657"/>
      <c r="K24" s="657"/>
      <c r="L24" s="658"/>
      <c r="M24" s="658"/>
      <c r="N24" s="657"/>
      <c r="O24" s="657"/>
      <c r="P24" s="657"/>
      <c r="Q24" s="657"/>
      <c r="R24" s="657"/>
      <c r="S24" s="658"/>
      <c r="T24" s="658"/>
      <c r="U24" s="657" t="s">
        <v>1182</v>
      </c>
      <c r="V24" s="657" t="s">
        <v>1182</v>
      </c>
      <c r="W24" s="657" t="s">
        <v>1182</v>
      </c>
      <c r="X24" s="657" t="s">
        <v>1182</v>
      </c>
      <c r="Y24" s="657"/>
      <c r="Z24" s="658"/>
      <c r="AA24" s="658" t="s">
        <v>1182</v>
      </c>
      <c r="AB24" s="657" t="s">
        <v>1182</v>
      </c>
      <c r="AC24" s="657" t="s">
        <v>1182</v>
      </c>
      <c r="AD24" s="657" t="s">
        <v>1182</v>
      </c>
      <c r="AE24" s="657"/>
      <c r="AF24" s="657"/>
      <c r="AG24" s="658"/>
      <c r="AH24" s="658"/>
      <c r="AI24" s="377">
        <f t="shared" si="7"/>
        <v>0</v>
      </c>
      <c r="AJ24" s="378">
        <f t="shared" si="8"/>
        <v>0</v>
      </c>
      <c r="AK24" s="379" t="str">
        <f>IF(G24&lt;&gt;"",IF(ISERROR(VLOOKUP(G24,Positions!$C$4:$V$130,20,FALSE)),"Chk",""),"-")</f>
        <v>-</v>
      </c>
      <c r="AL24" s="380" t="str">
        <f>IF(H24&lt;&gt;"",IF(ISERROR(VLOOKUP(H24,Positions!$C$4:$V$130,20,FALSE)),"Chk",""),"-")</f>
        <v>-</v>
      </c>
      <c r="AM24" s="380" t="str">
        <f>IF(I24&lt;&gt;"",IF(ISERROR(VLOOKUP(I24,Positions!$C$4:$V$130,20,FALSE)),"Chk",""),"-")</f>
        <v>-</v>
      </c>
      <c r="AN24" s="380" t="str">
        <f>IF(J24&lt;&gt;"",IF(ISERROR(VLOOKUP(J24,Positions!$C$4:$V$130,20,FALSE)),"Chk",""),"-")</f>
        <v>-</v>
      </c>
      <c r="AO24" s="380" t="str">
        <f>IF(K24&lt;&gt;"",IF(ISERROR(VLOOKUP(K24,Positions!$C$4:$V$130,20,FALSE)),"Chk",""),"-")</f>
        <v>-</v>
      </c>
      <c r="AP24" s="380" t="str">
        <f>IF(L24&lt;&gt;"",IF(ISERROR(VLOOKUP(L24,Positions!$C$4:$V$130,20,FALSE)),"Chk",""),"-")</f>
        <v>-</v>
      </c>
      <c r="AQ24" s="381" t="str">
        <f>IF(M24&lt;&gt;"",IF(ISERROR(VLOOKUP(M24,Positions!$C$4:$V$130,20,FALSE)),"Chk",""),"-")</f>
        <v>-</v>
      </c>
      <c r="AR24" s="382" t="str">
        <f>IF(N24&lt;&gt;"",IF(ISERROR(VLOOKUP(N24,Positions!$C$4:$V$130,20,FALSE)),"Chk",""),"-")</f>
        <v>-</v>
      </c>
      <c r="AS24" s="380" t="str">
        <f>IF(O24&lt;&gt;"",IF(ISERROR(VLOOKUP(O24,Positions!$C$4:$V$130,20,FALSE)),"Chk",""),"-")</f>
        <v>-</v>
      </c>
      <c r="AT24" s="380" t="str">
        <f>IF(P24&lt;&gt;"",IF(ISERROR(VLOOKUP(P24,Positions!$C$4:$V$130,20,FALSE)),"Chk",""),"-")</f>
        <v>-</v>
      </c>
      <c r="AU24" s="380" t="str">
        <f>IF(Q24&lt;&gt;"",IF(ISERROR(VLOOKUP(Q24,Positions!$C$4:$V$130,20,FALSE)),"Chk",""),"-")</f>
        <v>-</v>
      </c>
      <c r="AV24" s="380" t="str">
        <f>IF(R24&lt;&gt;"",IF(ISERROR(VLOOKUP(R24,Positions!$C$4:$V$130,20,FALSE)),"Chk",""),"-")</f>
        <v>-</v>
      </c>
      <c r="AW24" s="380" t="str">
        <f>IF(S24&lt;&gt;"",IF(ISERROR(VLOOKUP(S24,Positions!$C$4:$V$130,20,FALSE)),"Chk",""),"-")</f>
        <v>-</v>
      </c>
      <c r="AX24" s="383" t="str">
        <f>IF(T24&lt;&gt;"",IF(ISERROR(VLOOKUP(T24,Positions!$C$4:$V$130,20,FALSE)),"Chk",""),"-")</f>
        <v>-</v>
      </c>
      <c r="AY24" s="379" t="str">
        <f>IF(U24&lt;&gt;"",IF(ISERROR(VLOOKUP(U24,Positions!$C$4:$V$130,20,FALSE)),"Chk",""),"-")</f>
        <v>-</v>
      </c>
      <c r="AZ24" s="380" t="str">
        <f>IF(V24&lt;&gt;"",IF(ISERROR(VLOOKUP(V24,Positions!$C$4:$V$130,20,FALSE)),"Chk",""),"-")</f>
        <v>-</v>
      </c>
      <c r="BA24" s="380" t="str">
        <f>IF(W24&lt;&gt;"",IF(ISERROR(VLOOKUP(W24,Positions!$C$4:$V$130,20,FALSE)),"Chk",""),"-")</f>
        <v>-</v>
      </c>
      <c r="BB24" s="380" t="str">
        <f>IF(X24&lt;&gt;"",IF(ISERROR(VLOOKUP(X24,Positions!$C$4:$V$130,20,FALSE)),"Chk",""),"-")</f>
        <v>-</v>
      </c>
      <c r="BC24" s="380" t="str">
        <f>IF(Y24&lt;&gt;"",IF(ISERROR(VLOOKUP(Y24,Positions!$C$4:$V$130,20,FALSE)),"Chk",""),"-")</f>
        <v>-</v>
      </c>
      <c r="BD24" s="380" t="str">
        <f>IF(Z24&lt;&gt;"",IF(ISERROR(VLOOKUP(Z24,Positions!$C$4:$V$130,20,FALSE)),"Chk",""),"-")</f>
        <v>-</v>
      </c>
      <c r="BE24" s="381" t="str">
        <f>IF(AA24&lt;&gt;"",IF(ISERROR(VLOOKUP(AA24,Positions!$C$4:$V$130,20,FALSE)),"Chk",""),"-")</f>
        <v>-</v>
      </c>
      <c r="BF24" s="382" t="str">
        <f>IF(AB24&lt;&gt;"",IF(ISERROR(VLOOKUP(AB24,Positions!$C$4:$V$130,20,FALSE)),"Chk",""),"-")</f>
        <v>-</v>
      </c>
      <c r="BG24" s="380" t="str">
        <f>IF(AC24&lt;&gt;"",IF(ISERROR(VLOOKUP(AC24,Positions!$C$4:$V$130,20,FALSE)),"Chk",""),"-")</f>
        <v>-</v>
      </c>
      <c r="BH24" s="380" t="str">
        <f>IF(AD24&lt;&gt;"",IF(ISERROR(VLOOKUP(AD24,Positions!$C$4:$V$130,20,FALSE)),"Chk",""),"-")</f>
        <v>-</v>
      </c>
      <c r="BI24" s="380" t="str">
        <f>IF(AE24&lt;&gt;"",IF(ISERROR(VLOOKUP(AE24,Positions!$C$4:$V$130,20,FALSE)),"Chk",""),"-")</f>
        <v>-</v>
      </c>
      <c r="BJ24" s="380" t="str">
        <f>IF(AF24&lt;&gt;"",IF(ISERROR(VLOOKUP(AF24,Positions!$C$4:$V$130,20,FALSE)),"Chk",""),"-")</f>
        <v>-</v>
      </c>
      <c r="BK24" s="380" t="str">
        <f>IF(AG24&lt;&gt;"",IF(ISERROR(VLOOKUP(AG24,Positions!$C$4:$V$130,20,FALSE)),"Chk",""),"-")</f>
        <v>-</v>
      </c>
      <c r="BL24" s="383" t="str">
        <f>IF(AH24&lt;&gt;"",IF(ISERROR(VLOOKUP(AH24,Positions!$C$4:$V$130,20,FALSE)),"Chk",""),"-")</f>
        <v>-</v>
      </c>
      <c r="BM24" s="152"/>
      <c r="BN24" s="161">
        <f>IF(ISERROR(VLOOKUP(G24,Positions!$C$4:$V$130,20,FALSE)),0,VLOOKUP(G24,Positions!$C$4:$V$130,20,FALSE))</f>
        <v>0</v>
      </c>
      <c r="BO24" s="161">
        <f>IF(ISERROR(VLOOKUP(H24,Positions!$C$4:$V$130,20,FALSE)),0,VLOOKUP(H24,Positions!$C$4:$V$130,20,FALSE))</f>
        <v>0</v>
      </c>
      <c r="BP24" s="161">
        <f>IF(ISERROR(VLOOKUP(I24,Positions!$C$4:$V$130,20,FALSE)),0,VLOOKUP(I24,Positions!$C$4:$V$130,20,FALSE))</f>
        <v>0</v>
      </c>
      <c r="BQ24" s="161">
        <f>IF(ISERROR(VLOOKUP(J24,Positions!$C$4:$V$130,20,FALSE)),0,VLOOKUP(J24,Positions!$C$4:$V$130,20,FALSE))</f>
        <v>0</v>
      </c>
      <c r="BR24" s="161">
        <f>IF(ISERROR(VLOOKUP(K24,Positions!$C$4:$V$130,20,FALSE)),0,VLOOKUP(K24,Positions!$C$4:$V$130,20,FALSE))</f>
        <v>0</v>
      </c>
      <c r="BS24" s="161">
        <f>IF(ISERROR(VLOOKUP(L24,Positions!$C$4:$V$130,20,FALSE)),0,VLOOKUP(L24,Positions!$C$4:$V$130,20,FALSE))</f>
        <v>0</v>
      </c>
      <c r="BT24" s="161">
        <f>IF(ISERROR(VLOOKUP(M24,Positions!$C$4:$V$130,20,FALSE)),0,VLOOKUP(M24,Positions!$C$4:$V$130,20,FALSE))</f>
        <v>0</v>
      </c>
      <c r="BU24" s="161">
        <f>IF(ISERROR(VLOOKUP(N24,Positions!$C$4:$V$130,20,FALSE)),0,VLOOKUP(N24,Positions!$C$4:$V$130,20,FALSE))</f>
        <v>0</v>
      </c>
      <c r="BV24" s="161">
        <f>IF(ISERROR(VLOOKUP(O24,Positions!$C$4:$V$130,20,FALSE)),0,VLOOKUP(O24,Positions!$C$4:$V$130,20,FALSE))</f>
        <v>0</v>
      </c>
      <c r="BW24" s="161">
        <f>IF(ISERROR(VLOOKUP(P24,Positions!$C$4:$V$130,20,FALSE)),0,VLOOKUP(P24,Positions!$C$4:$V$130,20,FALSE))</f>
        <v>0</v>
      </c>
      <c r="BX24" s="161">
        <f>IF(ISERROR(VLOOKUP(Q24,Positions!$C$4:$V$130,20,FALSE)),0,VLOOKUP(Q24,Positions!$C$4:$V$130,20,FALSE))</f>
        <v>0</v>
      </c>
      <c r="BY24" s="161">
        <f>IF(ISERROR(VLOOKUP(R24,Positions!$C$4:$V$130,20,FALSE)),0,VLOOKUP(R24,Positions!$C$4:$V$130,20,FALSE))</f>
        <v>0</v>
      </c>
      <c r="BZ24" s="161">
        <f>IF(ISERROR(VLOOKUP(S24,Positions!$C$4:$V$130,20,FALSE)),0,VLOOKUP(S24,Positions!$C$4:$V$130,20,FALSE))</f>
        <v>0</v>
      </c>
      <c r="CA24" s="161">
        <f>IF(ISERROR(VLOOKUP(T24,Positions!$C$4:$V$130,20,FALSE)),0,VLOOKUP(T24,Positions!$C$4:$V$130,20,FALSE))</f>
        <v>0</v>
      </c>
      <c r="CB24" s="161">
        <f>IF(ISERROR(VLOOKUP(U24,Positions!$C$4:$V$130,20,FALSE)),0,VLOOKUP(U24,Positions!$C$4:$V$130,20,FALSE))</f>
        <v>0</v>
      </c>
      <c r="CC24" s="161">
        <f>IF(ISERROR(VLOOKUP(V24,Positions!$C$4:$V$130,20,FALSE)),0,VLOOKUP(V24,Positions!$C$4:$V$130,20,FALSE))</f>
        <v>0</v>
      </c>
      <c r="CD24" s="161">
        <f>IF(ISERROR(VLOOKUP(W24,Positions!$C$4:$V$130,20,FALSE)),0,VLOOKUP(W24,Positions!$C$4:$V$130,20,FALSE))</f>
        <v>0</v>
      </c>
      <c r="CE24" s="161">
        <f>IF(ISERROR(VLOOKUP(X24,Positions!$C$4:$V$130,20,FALSE)),0,VLOOKUP(X24,Positions!$C$4:$V$130,20,FALSE))</f>
        <v>0</v>
      </c>
      <c r="CF24" s="161">
        <f>IF(ISERROR(VLOOKUP(Y24,Positions!$C$4:$V$130,20,FALSE)),0,VLOOKUP(Y24,Positions!$C$4:$V$130,20,FALSE))</f>
        <v>0</v>
      </c>
      <c r="CG24" s="161">
        <f>IF(ISERROR(VLOOKUP(Z24,Positions!$C$4:$V$130,20,FALSE)),0,VLOOKUP(Z24,Positions!$C$4:$V$130,20,FALSE))</f>
        <v>0</v>
      </c>
      <c r="CH24" s="161">
        <f>IF(ISERROR(VLOOKUP(AA24,Positions!$C$4:$V$130,20,FALSE)),0,VLOOKUP(AA24,Positions!$C$4:$V$130,20,FALSE))</f>
        <v>0</v>
      </c>
      <c r="CI24" s="161">
        <f>IF(ISERROR(VLOOKUP(AB24,Positions!$C$4:$V$130,20,FALSE)),0,VLOOKUP(AB24,Positions!$C$4:$V$130,20,FALSE))</f>
        <v>0</v>
      </c>
      <c r="CJ24" s="161">
        <f>IF(ISERROR(VLOOKUP(AC24,Positions!$C$4:$V$130,20,FALSE)),0,VLOOKUP(AC24,Positions!$C$4:$V$130,20,FALSE))</f>
        <v>0</v>
      </c>
      <c r="CK24" s="161">
        <f>IF(ISERROR(VLOOKUP(AD24,Positions!$C$4:$V$130,20,FALSE)),0,VLOOKUP(AD24,Positions!$C$4:$V$130,20,FALSE))</f>
        <v>0</v>
      </c>
      <c r="CL24" s="161">
        <f>IF(ISERROR(VLOOKUP(AE24,Positions!$C$4:$V$130,20,FALSE)),0,VLOOKUP(AE24,Positions!$C$4:$V$130,20,FALSE))</f>
        <v>0</v>
      </c>
      <c r="CM24" s="161">
        <f>IF(ISERROR(VLOOKUP(AF24,Positions!$C$4:$V$130,20,FALSE)),0,VLOOKUP(AF24,Positions!$C$4:$V$130,20,FALSE))</f>
        <v>0</v>
      </c>
      <c r="CN24" s="161">
        <f>IF(ISERROR(VLOOKUP(AG24,Positions!$C$4:$V$130,20,FALSE)),0,VLOOKUP(AG24,Positions!$C$4:$V$130,20,FALSE))</f>
        <v>0</v>
      </c>
      <c r="CO24" s="161">
        <f>IF(ISERROR(VLOOKUP(AH24,Positions!$C$4:$V$130,20,FALSE)),0,VLOOKUP(AH24,Positions!$C$4:$V$130,20,FALSE))</f>
        <v>0</v>
      </c>
      <c r="CP24" s="162"/>
      <c r="CQ24" s="163"/>
    </row>
    <row r="25" spans="1:95" s="155" customFormat="1" ht="26.25" x14ac:dyDescent="0.25">
      <c r="A25" s="153"/>
      <c r="B25" s="153"/>
      <c r="C25" s="160"/>
      <c r="D25" s="160" t="s">
        <v>1476</v>
      </c>
      <c r="E25" s="417">
        <f>IF($D25&lt;&gt;"",VLOOKUP($D25,StaffEstb!$G$4:$K$203,4,FALSE),"")</f>
        <v>0</v>
      </c>
      <c r="F25" s="656">
        <f>IF($D25&lt;&gt;"",VLOOKUP($D25,StaffEstb!$G$4:$K$203,5,FALSE),"")</f>
        <v>0.84210526315789469</v>
      </c>
      <c r="G25" s="657" t="s">
        <v>1378</v>
      </c>
      <c r="H25" s="657" t="s">
        <v>1407</v>
      </c>
      <c r="I25" s="657" t="s">
        <v>1413</v>
      </c>
      <c r="J25" s="657" t="s">
        <v>1077</v>
      </c>
      <c r="K25" s="657" t="s">
        <v>1077</v>
      </c>
      <c r="L25" s="658" t="s">
        <v>1375</v>
      </c>
      <c r="M25" s="658" t="s">
        <v>1375</v>
      </c>
      <c r="N25" s="657" t="s">
        <v>1378</v>
      </c>
      <c r="O25" s="657" t="s">
        <v>1378</v>
      </c>
      <c r="P25" s="657" t="s">
        <v>1077</v>
      </c>
      <c r="Q25" s="657" t="s">
        <v>1077</v>
      </c>
      <c r="R25" s="657" t="s">
        <v>1077</v>
      </c>
      <c r="S25" s="658" t="s">
        <v>1414</v>
      </c>
      <c r="T25" s="658" t="s">
        <v>1414</v>
      </c>
      <c r="U25" s="657" t="s">
        <v>1375</v>
      </c>
      <c r="V25" s="657" t="s">
        <v>1407</v>
      </c>
      <c r="W25" s="657" t="s">
        <v>1378</v>
      </c>
      <c r="X25" s="657" t="s">
        <v>1378</v>
      </c>
      <c r="Y25" s="657" t="s">
        <v>1413</v>
      </c>
      <c r="Z25" s="658" t="s">
        <v>1456</v>
      </c>
      <c r="AA25" s="658" t="s">
        <v>1456</v>
      </c>
      <c r="AB25" s="657" t="s">
        <v>1077</v>
      </c>
      <c r="AC25" s="657" t="s">
        <v>1077</v>
      </c>
      <c r="AD25" s="657" t="s">
        <v>1077</v>
      </c>
      <c r="AE25" s="657" t="s">
        <v>1077</v>
      </c>
      <c r="AF25" s="657" t="s">
        <v>1413</v>
      </c>
      <c r="AG25" s="658" t="s">
        <v>1456</v>
      </c>
      <c r="AH25" s="658" t="s">
        <v>1456</v>
      </c>
      <c r="AI25" s="377">
        <f t="shared" si="7"/>
        <v>64</v>
      </c>
      <c r="AJ25" s="378">
        <f t="shared" si="8"/>
        <v>64</v>
      </c>
      <c r="AK25" s="379" t="str">
        <f>IF(G25&lt;&gt;"",IF(ISERROR(VLOOKUP(G25,Positions!$C$4:$V$130,20,FALSE)),"Chk",""),"-")</f>
        <v/>
      </c>
      <c r="AL25" s="380" t="str">
        <f>IF(H25&lt;&gt;"",IF(ISERROR(VLOOKUP(H25,Positions!$C$4:$V$130,20,FALSE)),"Chk",""),"-")</f>
        <v/>
      </c>
      <c r="AM25" s="380" t="str">
        <f>IF(I25&lt;&gt;"",IF(ISERROR(VLOOKUP(I25,Positions!$C$4:$V$130,20,FALSE)),"Chk",""),"-")</f>
        <v/>
      </c>
      <c r="AN25" s="380" t="str">
        <f>IF(J25&lt;&gt;"",IF(ISERROR(VLOOKUP(J25,Positions!$C$4:$V$130,20,FALSE)),"Chk",""),"-")</f>
        <v/>
      </c>
      <c r="AO25" s="380" t="str">
        <f>IF(K25&lt;&gt;"",IF(ISERROR(VLOOKUP(K25,Positions!$C$4:$V$130,20,FALSE)),"Chk",""),"-")</f>
        <v/>
      </c>
      <c r="AP25" s="380" t="str">
        <f>IF(L25&lt;&gt;"",IF(ISERROR(VLOOKUP(L25,Positions!$C$4:$V$130,20,FALSE)),"Chk",""),"-")</f>
        <v/>
      </c>
      <c r="AQ25" s="381" t="str">
        <f>IF(M25&lt;&gt;"",IF(ISERROR(VLOOKUP(M25,Positions!$C$4:$V$130,20,FALSE)),"Chk",""),"-")</f>
        <v/>
      </c>
      <c r="AR25" s="382" t="str">
        <f>IF(N25&lt;&gt;"",IF(ISERROR(VLOOKUP(N25,Positions!$C$4:$V$130,20,FALSE)),"Chk",""),"-")</f>
        <v/>
      </c>
      <c r="AS25" s="380" t="str">
        <f>IF(O25&lt;&gt;"",IF(ISERROR(VLOOKUP(O25,Positions!$C$4:$V$130,20,FALSE)),"Chk",""),"-")</f>
        <v/>
      </c>
      <c r="AT25" s="380" t="str">
        <f>IF(P25&lt;&gt;"",IF(ISERROR(VLOOKUP(P25,Positions!$C$4:$V$130,20,FALSE)),"Chk",""),"-")</f>
        <v/>
      </c>
      <c r="AU25" s="380" t="str">
        <f>IF(Q25&lt;&gt;"",IF(ISERROR(VLOOKUP(Q25,Positions!$C$4:$V$130,20,FALSE)),"Chk",""),"-")</f>
        <v/>
      </c>
      <c r="AV25" s="380" t="str">
        <f>IF(R25&lt;&gt;"",IF(ISERROR(VLOOKUP(R25,Positions!$C$4:$V$130,20,FALSE)),"Chk",""),"-")</f>
        <v/>
      </c>
      <c r="AW25" s="380" t="str">
        <f>IF(S25&lt;&gt;"",IF(ISERROR(VLOOKUP(S25,Positions!$C$4:$V$130,20,FALSE)),"Chk",""),"-")</f>
        <v/>
      </c>
      <c r="AX25" s="383" t="str">
        <f>IF(T25&lt;&gt;"",IF(ISERROR(VLOOKUP(T25,Positions!$C$4:$V$130,20,FALSE)),"Chk",""),"-")</f>
        <v/>
      </c>
      <c r="AY25" s="379" t="str">
        <f>IF(U25&lt;&gt;"",IF(ISERROR(VLOOKUP(U25,Positions!$C$4:$V$130,20,FALSE)),"Chk",""),"-")</f>
        <v/>
      </c>
      <c r="AZ25" s="380" t="str">
        <f>IF(V25&lt;&gt;"",IF(ISERROR(VLOOKUP(V25,Positions!$C$4:$V$130,20,FALSE)),"Chk",""),"-")</f>
        <v/>
      </c>
      <c r="BA25" s="380" t="str">
        <f>IF(W25&lt;&gt;"",IF(ISERROR(VLOOKUP(W25,Positions!$C$4:$V$130,20,FALSE)),"Chk",""),"-")</f>
        <v/>
      </c>
      <c r="BB25" s="380" t="str">
        <f>IF(X25&lt;&gt;"",IF(ISERROR(VLOOKUP(X25,Positions!$C$4:$V$130,20,FALSE)),"Chk",""),"-")</f>
        <v/>
      </c>
      <c r="BC25" s="380" t="str">
        <f>IF(Y25&lt;&gt;"",IF(ISERROR(VLOOKUP(Y25,Positions!$C$4:$V$130,20,FALSE)),"Chk",""),"-")</f>
        <v/>
      </c>
      <c r="BD25" s="380" t="str">
        <f>IF(Z25&lt;&gt;"",IF(ISERROR(VLOOKUP(Z25,Positions!$C$4:$V$130,20,FALSE)),"Chk",""),"-")</f>
        <v/>
      </c>
      <c r="BE25" s="381" t="str">
        <f>IF(AA25&lt;&gt;"",IF(ISERROR(VLOOKUP(AA25,Positions!$C$4:$V$130,20,FALSE)),"Chk",""),"-")</f>
        <v/>
      </c>
      <c r="BF25" s="382" t="str">
        <f>IF(AB25&lt;&gt;"",IF(ISERROR(VLOOKUP(AB25,Positions!$C$4:$V$130,20,FALSE)),"Chk",""),"-")</f>
        <v/>
      </c>
      <c r="BG25" s="380" t="str">
        <f>IF(AC25&lt;&gt;"",IF(ISERROR(VLOOKUP(AC25,Positions!$C$4:$V$130,20,FALSE)),"Chk",""),"-")</f>
        <v/>
      </c>
      <c r="BH25" s="380" t="str">
        <f>IF(AD25&lt;&gt;"",IF(ISERROR(VLOOKUP(AD25,Positions!$C$4:$V$130,20,FALSE)),"Chk",""),"-")</f>
        <v/>
      </c>
      <c r="BI25" s="380" t="str">
        <f>IF(AE25&lt;&gt;"",IF(ISERROR(VLOOKUP(AE25,Positions!$C$4:$V$130,20,FALSE)),"Chk",""),"-")</f>
        <v/>
      </c>
      <c r="BJ25" s="380" t="str">
        <f>IF(AF25&lt;&gt;"",IF(ISERROR(VLOOKUP(AF25,Positions!$C$4:$V$130,20,FALSE)),"Chk",""),"-")</f>
        <v/>
      </c>
      <c r="BK25" s="380" t="str">
        <f>IF(AG25&lt;&gt;"",IF(ISERROR(VLOOKUP(AG25,Positions!$C$4:$V$130,20,FALSE)),"Chk",""),"-")</f>
        <v/>
      </c>
      <c r="BL25" s="383" t="str">
        <f>IF(AH25&lt;&gt;"",IF(ISERROR(VLOOKUP(AH25,Positions!$C$4:$V$130,20,FALSE)),"Chk",""),"-")</f>
        <v/>
      </c>
      <c r="BM25" s="152"/>
      <c r="BN25" s="161">
        <f>IF(ISERROR(VLOOKUP(G25,Positions!$C$4:$V$130,20,FALSE)),0,VLOOKUP(G25,Positions!$C$4:$V$130,20,FALSE))</f>
        <v>8</v>
      </c>
      <c r="BO25" s="161">
        <f>IF(ISERROR(VLOOKUP(H25,Positions!$C$4:$V$130,20,FALSE)),0,VLOOKUP(H25,Positions!$C$4:$V$130,20,FALSE))</f>
        <v>8</v>
      </c>
      <c r="BP25" s="161">
        <f>IF(ISERROR(VLOOKUP(I25,Positions!$C$4:$V$130,20,FALSE)),0,VLOOKUP(I25,Positions!$C$4:$V$130,20,FALSE))</f>
        <v>8</v>
      </c>
      <c r="BQ25" s="161">
        <f>IF(ISERROR(VLOOKUP(J25,Positions!$C$4:$V$130,20,FALSE)),0,VLOOKUP(J25,Positions!$C$4:$V$130,20,FALSE))</f>
        <v>0</v>
      </c>
      <c r="BR25" s="161">
        <f>IF(ISERROR(VLOOKUP(K25,Positions!$C$4:$V$130,20,FALSE)),0,VLOOKUP(K25,Positions!$C$4:$V$130,20,FALSE))</f>
        <v>0</v>
      </c>
      <c r="BS25" s="161">
        <f>IF(ISERROR(VLOOKUP(L25,Positions!$C$4:$V$130,20,FALSE)),0,VLOOKUP(L25,Positions!$C$4:$V$130,20,FALSE))</f>
        <v>8</v>
      </c>
      <c r="BT25" s="161">
        <f>IF(ISERROR(VLOOKUP(M25,Positions!$C$4:$V$130,20,FALSE)),0,VLOOKUP(M25,Positions!$C$4:$V$130,20,FALSE))</f>
        <v>8</v>
      </c>
      <c r="BU25" s="161">
        <f>IF(ISERROR(VLOOKUP(N25,Positions!$C$4:$V$130,20,FALSE)),0,VLOOKUP(N25,Positions!$C$4:$V$130,20,FALSE))</f>
        <v>8</v>
      </c>
      <c r="BV25" s="161">
        <f>IF(ISERROR(VLOOKUP(O25,Positions!$C$4:$V$130,20,FALSE)),0,VLOOKUP(O25,Positions!$C$4:$V$130,20,FALSE))</f>
        <v>8</v>
      </c>
      <c r="BW25" s="161">
        <f>IF(ISERROR(VLOOKUP(P25,Positions!$C$4:$V$130,20,FALSE)),0,VLOOKUP(P25,Positions!$C$4:$V$130,20,FALSE))</f>
        <v>0</v>
      </c>
      <c r="BX25" s="161">
        <f>IF(ISERROR(VLOOKUP(Q25,Positions!$C$4:$V$130,20,FALSE)),0,VLOOKUP(Q25,Positions!$C$4:$V$130,20,FALSE))</f>
        <v>0</v>
      </c>
      <c r="BY25" s="161">
        <f>IF(ISERROR(VLOOKUP(R25,Positions!$C$4:$V$130,20,FALSE)),0,VLOOKUP(R25,Positions!$C$4:$V$130,20,FALSE))</f>
        <v>0</v>
      </c>
      <c r="BZ25" s="161">
        <f>IF(ISERROR(VLOOKUP(S25,Positions!$C$4:$V$130,20,FALSE)),0,VLOOKUP(S25,Positions!$C$4:$V$130,20,FALSE))</f>
        <v>4</v>
      </c>
      <c r="CA25" s="161">
        <f>IF(ISERROR(VLOOKUP(T25,Positions!$C$4:$V$130,20,FALSE)),0,VLOOKUP(T25,Positions!$C$4:$V$130,20,FALSE))</f>
        <v>4</v>
      </c>
      <c r="CB25" s="161">
        <f>IF(ISERROR(VLOOKUP(U25,Positions!$C$4:$V$130,20,FALSE)),0,VLOOKUP(U25,Positions!$C$4:$V$130,20,FALSE))</f>
        <v>8</v>
      </c>
      <c r="CC25" s="161">
        <f>IF(ISERROR(VLOOKUP(V25,Positions!$C$4:$V$130,20,FALSE)),0,VLOOKUP(V25,Positions!$C$4:$V$130,20,FALSE))</f>
        <v>8</v>
      </c>
      <c r="CD25" s="161">
        <f>IF(ISERROR(VLOOKUP(W25,Positions!$C$4:$V$130,20,FALSE)),0,VLOOKUP(W25,Positions!$C$4:$V$130,20,FALSE))</f>
        <v>8</v>
      </c>
      <c r="CE25" s="161">
        <f>IF(ISERROR(VLOOKUP(X25,Positions!$C$4:$V$130,20,FALSE)),0,VLOOKUP(X25,Positions!$C$4:$V$130,20,FALSE))</f>
        <v>8</v>
      </c>
      <c r="CF25" s="161">
        <f>IF(ISERROR(VLOOKUP(Y25,Positions!$C$4:$V$130,20,FALSE)),0,VLOOKUP(Y25,Positions!$C$4:$V$130,20,FALSE))</f>
        <v>8</v>
      </c>
      <c r="CG25" s="161">
        <f>IF(ISERROR(VLOOKUP(Z25,Positions!$C$4:$V$130,20,FALSE)),0,VLOOKUP(Z25,Positions!$C$4:$V$130,20,FALSE))</f>
        <v>4</v>
      </c>
      <c r="CH25" s="161">
        <f>IF(ISERROR(VLOOKUP(AA25,Positions!$C$4:$V$130,20,FALSE)),0,VLOOKUP(AA25,Positions!$C$4:$V$130,20,FALSE))</f>
        <v>4</v>
      </c>
      <c r="CI25" s="161">
        <f>IF(ISERROR(VLOOKUP(AB25,Positions!$C$4:$V$130,20,FALSE)),0,VLOOKUP(AB25,Positions!$C$4:$V$130,20,FALSE))</f>
        <v>0</v>
      </c>
      <c r="CJ25" s="161">
        <f>IF(ISERROR(VLOOKUP(AC25,Positions!$C$4:$V$130,20,FALSE)),0,VLOOKUP(AC25,Positions!$C$4:$V$130,20,FALSE))</f>
        <v>0</v>
      </c>
      <c r="CK25" s="161">
        <f>IF(ISERROR(VLOOKUP(AD25,Positions!$C$4:$V$130,20,FALSE)),0,VLOOKUP(AD25,Positions!$C$4:$V$130,20,FALSE))</f>
        <v>0</v>
      </c>
      <c r="CL25" s="161">
        <f>IF(ISERROR(VLOOKUP(AE25,Positions!$C$4:$V$130,20,FALSE)),0,VLOOKUP(AE25,Positions!$C$4:$V$130,20,FALSE))</f>
        <v>0</v>
      </c>
      <c r="CM25" s="161">
        <f>IF(ISERROR(VLOOKUP(AF25,Positions!$C$4:$V$130,20,FALSE)),0,VLOOKUP(AF25,Positions!$C$4:$V$130,20,FALSE))</f>
        <v>8</v>
      </c>
      <c r="CN25" s="161">
        <f>IF(ISERROR(VLOOKUP(AG25,Positions!$C$4:$V$130,20,FALSE)),0,VLOOKUP(AG25,Positions!$C$4:$V$130,20,FALSE))</f>
        <v>4</v>
      </c>
      <c r="CO25" s="161">
        <f>IF(ISERROR(VLOOKUP(AH25,Positions!$C$4:$V$130,20,FALSE)),0,VLOOKUP(AH25,Positions!$C$4:$V$130,20,FALSE))</f>
        <v>4</v>
      </c>
      <c r="CP25" s="162"/>
      <c r="CQ25" s="163"/>
    </row>
    <row r="26" spans="1:95" s="155" customFormat="1" ht="26.25" x14ac:dyDescent="0.25">
      <c r="A26" s="153"/>
      <c r="B26" s="153"/>
      <c r="C26" s="160"/>
      <c r="D26" s="160" t="s">
        <v>1474</v>
      </c>
      <c r="E26" s="417">
        <f>IF($D26&lt;&gt;"",VLOOKUP($D26,StaffEstb!$G$4:$K$203,4,FALSE),"")</f>
        <v>0</v>
      </c>
      <c r="F26" s="656">
        <f>IF($D26&lt;&gt;"",VLOOKUP($D26,StaffEstb!$G$4:$K$203,5,FALSE),"")</f>
        <v>0.84210526315789469</v>
      </c>
      <c r="G26" s="657" t="s">
        <v>1384</v>
      </c>
      <c r="H26" s="657" t="s">
        <v>1384</v>
      </c>
      <c r="I26" s="657" t="s">
        <v>1384</v>
      </c>
      <c r="J26" s="657" t="s">
        <v>1384</v>
      </c>
      <c r="K26" s="657" t="s">
        <v>1077</v>
      </c>
      <c r="L26" s="658" t="s">
        <v>1077</v>
      </c>
      <c r="M26" s="658" t="s">
        <v>1077</v>
      </c>
      <c r="N26" s="657" t="s">
        <v>1077</v>
      </c>
      <c r="O26" s="657" t="s">
        <v>1077</v>
      </c>
      <c r="P26" s="657" t="s">
        <v>1375</v>
      </c>
      <c r="Q26" s="657" t="s">
        <v>1375</v>
      </c>
      <c r="R26" s="657" t="s">
        <v>1384</v>
      </c>
      <c r="S26" s="658" t="s">
        <v>1384</v>
      </c>
      <c r="T26" s="658" t="s">
        <v>1384</v>
      </c>
      <c r="U26" s="657" t="s">
        <v>1077</v>
      </c>
      <c r="V26" s="657" t="s">
        <v>1077</v>
      </c>
      <c r="W26" s="657" t="s">
        <v>1414</v>
      </c>
      <c r="X26" s="657" t="s">
        <v>1414</v>
      </c>
      <c r="Y26" s="657" t="s">
        <v>1384</v>
      </c>
      <c r="Z26" s="658" t="s">
        <v>1384</v>
      </c>
      <c r="AA26" s="658" t="s">
        <v>1077</v>
      </c>
      <c r="AB26" s="657" t="s">
        <v>1077</v>
      </c>
      <c r="AC26" s="657" t="s">
        <v>1384</v>
      </c>
      <c r="AD26" s="657" t="s">
        <v>1384</v>
      </c>
      <c r="AE26" s="657" t="s">
        <v>1384</v>
      </c>
      <c r="AF26" s="657" t="s">
        <v>1384</v>
      </c>
      <c r="AG26" s="658" t="s">
        <v>1413</v>
      </c>
      <c r="AH26" s="658" t="s">
        <v>1077</v>
      </c>
      <c r="AI26" s="377">
        <f t="shared" si="7"/>
        <v>72</v>
      </c>
      <c r="AJ26" s="378">
        <f t="shared" si="8"/>
        <v>64</v>
      </c>
      <c r="AK26" s="379" t="str">
        <f>IF(G26&lt;&gt;"",IF(ISERROR(VLOOKUP(G26,Positions!$C$4:$V$130,20,FALSE)),"Chk",""),"-")</f>
        <v/>
      </c>
      <c r="AL26" s="380" t="str">
        <f>IF(H26&lt;&gt;"",IF(ISERROR(VLOOKUP(H26,Positions!$C$4:$V$130,20,FALSE)),"Chk",""),"-")</f>
        <v/>
      </c>
      <c r="AM26" s="380" t="str">
        <f>IF(I26&lt;&gt;"",IF(ISERROR(VLOOKUP(I26,Positions!$C$4:$V$130,20,FALSE)),"Chk",""),"-")</f>
        <v/>
      </c>
      <c r="AN26" s="380" t="str">
        <f>IF(J26&lt;&gt;"",IF(ISERROR(VLOOKUP(J26,Positions!$C$4:$V$130,20,FALSE)),"Chk",""),"-")</f>
        <v/>
      </c>
      <c r="AO26" s="380" t="str">
        <f>IF(K26&lt;&gt;"",IF(ISERROR(VLOOKUP(K26,Positions!$C$4:$V$130,20,FALSE)),"Chk",""),"-")</f>
        <v/>
      </c>
      <c r="AP26" s="380" t="str">
        <f>IF(L26&lt;&gt;"",IF(ISERROR(VLOOKUP(L26,Positions!$C$4:$V$130,20,FALSE)),"Chk",""),"-")</f>
        <v/>
      </c>
      <c r="AQ26" s="381" t="str">
        <f>IF(M26&lt;&gt;"",IF(ISERROR(VLOOKUP(M26,Positions!$C$4:$V$130,20,FALSE)),"Chk",""),"-")</f>
        <v/>
      </c>
      <c r="AR26" s="382" t="str">
        <f>IF(N26&lt;&gt;"",IF(ISERROR(VLOOKUP(N26,Positions!$C$4:$V$130,20,FALSE)),"Chk",""),"-")</f>
        <v/>
      </c>
      <c r="AS26" s="380" t="str">
        <f>IF(O26&lt;&gt;"",IF(ISERROR(VLOOKUP(O26,Positions!$C$4:$V$130,20,FALSE)),"Chk",""),"-")</f>
        <v/>
      </c>
      <c r="AT26" s="380" t="str">
        <f>IF(P26&lt;&gt;"",IF(ISERROR(VLOOKUP(P26,Positions!$C$4:$V$130,20,FALSE)),"Chk",""),"-")</f>
        <v/>
      </c>
      <c r="AU26" s="380" t="str">
        <f>IF(Q26&lt;&gt;"",IF(ISERROR(VLOOKUP(Q26,Positions!$C$4:$V$130,20,FALSE)),"Chk",""),"-")</f>
        <v/>
      </c>
      <c r="AV26" s="380" t="str">
        <f>IF(R26&lt;&gt;"",IF(ISERROR(VLOOKUP(R26,Positions!$C$4:$V$130,20,FALSE)),"Chk",""),"-")</f>
        <v/>
      </c>
      <c r="AW26" s="380" t="str">
        <f>IF(S26&lt;&gt;"",IF(ISERROR(VLOOKUP(S26,Positions!$C$4:$V$130,20,FALSE)),"Chk",""),"-")</f>
        <v/>
      </c>
      <c r="AX26" s="383" t="str">
        <f>IF(T26&lt;&gt;"",IF(ISERROR(VLOOKUP(T26,Positions!$C$4:$V$130,20,FALSE)),"Chk",""),"-")</f>
        <v/>
      </c>
      <c r="AY26" s="379" t="str">
        <f>IF(U26&lt;&gt;"",IF(ISERROR(VLOOKUP(U26,Positions!$C$4:$V$130,20,FALSE)),"Chk",""),"-")</f>
        <v/>
      </c>
      <c r="AZ26" s="380" t="str">
        <f>IF(V26&lt;&gt;"",IF(ISERROR(VLOOKUP(V26,Positions!$C$4:$V$130,20,FALSE)),"Chk",""),"-")</f>
        <v/>
      </c>
      <c r="BA26" s="380" t="str">
        <f>IF(W26&lt;&gt;"",IF(ISERROR(VLOOKUP(W26,Positions!$C$4:$V$130,20,FALSE)),"Chk",""),"-")</f>
        <v/>
      </c>
      <c r="BB26" s="380" t="str">
        <f>IF(X26&lt;&gt;"",IF(ISERROR(VLOOKUP(X26,Positions!$C$4:$V$130,20,FALSE)),"Chk",""),"-")</f>
        <v/>
      </c>
      <c r="BC26" s="380" t="str">
        <f>IF(Y26&lt;&gt;"",IF(ISERROR(VLOOKUP(Y26,Positions!$C$4:$V$130,20,FALSE)),"Chk",""),"-")</f>
        <v/>
      </c>
      <c r="BD26" s="380" t="str">
        <f>IF(Z26&lt;&gt;"",IF(ISERROR(VLOOKUP(Z26,Positions!$C$4:$V$130,20,FALSE)),"Chk",""),"-")</f>
        <v/>
      </c>
      <c r="BE26" s="381" t="str">
        <f>IF(AA26&lt;&gt;"",IF(ISERROR(VLOOKUP(AA26,Positions!$C$4:$V$130,20,FALSE)),"Chk",""),"-")</f>
        <v/>
      </c>
      <c r="BF26" s="382" t="str">
        <f>IF(AB26&lt;&gt;"",IF(ISERROR(VLOOKUP(AB26,Positions!$C$4:$V$130,20,FALSE)),"Chk",""),"-")</f>
        <v/>
      </c>
      <c r="BG26" s="380" t="str">
        <f>IF(AC26&lt;&gt;"",IF(ISERROR(VLOOKUP(AC26,Positions!$C$4:$V$130,20,FALSE)),"Chk",""),"-")</f>
        <v/>
      </c>
      <c r="BH26" s="380" t="str">
        <f>IF(AD26&lt;&gt;"",IF(ISERROR(VLOOKUP(AD26,Positions!$C$4:$V$130,20,FALSE)),"Chk",""),"-")</f>
        <v/>
      </c>
      <c r="BI26" s="380" t="str">
        <f>IF(AE26&lt;&gt;"",IF(ISERROR(VLOOKUP(AE26,Positions!$C$4:$V$130,20,FALSE)),"Chk",""),"-")</f>
        <v/>
      </c>
      <c r="BJ26" s="380" t="str">
        <f>IF(AF26&lt;&gt;"",IF(ISERROR(VLOOKUP(AF26,Positions!$C$4:$V$130,20,FALSE)),"Chk",""),"-")</f>
        <v/>
      </c>
      <c r="BK26" s="380" t="str">
        <f>IF(AG26&lt;&gt;"",IF(ISERROR(VLOOKUP(AG26,Positions!$C$4:$V$130,20,FALSE)),"Chk",""),"-")</f>
        <v/>
      </c>
      <c r="BL26" s="383" t="str">
        <f>IF(AH26&lt;&gt;"",IF(ISERROR(VLOOKUP(AH26,Positions!$C$4:$V$130,20,FALSE)),"Chk",""),"-")</f>
        <v/>
      </c>
      <c r="BM26" s="152"/>
      <c r="BN26" s="161">
        <f>IF(ISERROR(VLOOKUP(G26,Positions!$C$4:$V$130,20,FALSE)),0,VLOOKUP(G26,Positions!$C$4:$V$130,20,FALSE))</f>
        <v>8</v>
      </c>
      <c r="BO26" s="161">
        <f>IF(ISERROR(VLOOKUP(H26,Positions!$C$4:$V$130,20,FALSE)),0,VLOOKUP(H26,Positions!$C$4:$V$130,20,FALSE))</f>
        <v>8</v>
      </c>
      <c r="BP26" s="161">
        <f>IF(ISERROR(VLOOKUP(I26,Positions!$C$4:$V$130,20,FALSE)),0,VLOOKUP(I26,Positions!$C$4:$V$130,20,FALSE))</f>
        <v>8</v>
      </c>
      <c r="BQ26" s="161">
        <f>IF(ISERROR(VLOOKUP(J26,Positions!$C$4:$V$130,20,FALSE)),0,VLOOKUP(J26,Positions!$C$4:$V$130,20,FALSE))</f>
        <v>8</v>
      </c>
      <c r="BR26" s="161">
        <f>IF(ISERROR(VLOOKUP(K26,Positions!$C$4:$V$130,20,FALSE)),0,VLOOKUP(K26,Positions!$C$4:$V$130,20,FALSE))</f>
        <v>0</v>
      </c>
      <c r="BS26" s="161">
        <f>IF(ISERROR(VLOOKUP(L26,Positions!$C$4:$V$130,20,FALSE)),0,VLOOKUP(L26,Positions!$C$4:$V$130,20,FALSE))</f>
        <v>0</v>
      </c>
      <c r="BT26" s="161">
        <f>IF(ISERROR(VLOOKUP(M26,Positions!$C$4:$V$130,20,FALSE)),0,VLOOKUP(M26,Positions!$C$4:$V$130,20,FALSE))</f>
        <v>0</v>
      </c>
      <c r="BU26" s="161">
        <f>IF(ISERROR(VLOOKUP(N26,Positions!$C$4:$V$130,20,FALSE)),0,VLOOKUP(N26,Positions!$C$4:$V$130,20,FALSE))</f>
        <v>0</v>
      </c>
      <c r="BV26" s="161">
        <f>IF(ISERROR(VLOOKUP(O26,Positions!$C$4:$V$130,20,FALSE)),0,VLOOKUP(O26,Positions!$C$4:$V$130,20,FALSE))</f>
        <v>0</v>
      </c>
      <c r="BW26" s="161">
        <f>IF(ISERROR(VLOOKUP(P26,Positions!$C$4:$V$130,20,FALSE)),0,VLOOKUP(P26,Positions!$C$4:$V$130,20,FALSE))</f>
        <v>8</v>
      </c>
      <c r="BX26" s="161">
        <f>IF(ISERROR(VLOOKUP(Q26,Positions!$C$4:$V$130,20,FALSE)),0,VLOOKUP(Q26,Positions!$C$4:$V$130,20,FALSE))</f>
        <v>8</v>
      </c>
      <c r="BY26" s="161">
        <f>IF(ISERROR(VLOOKUP(R26,Positions!$C$4:$V$130,20,FALSE)),0,VLOOKUP(R26,Positions!$C$4:$V$130,20,FALSE))</f>
        <v>8</v>
      </c>
      <c r="BZ26" s="161">
        <f>IF(ISERROR(VLOOKUP(S26,Positions!$C$4:$V$130,20,FALSE)),0,VLOOKUP(S26,Positions!$C$4:$V$130,20,FALSE))</f>
        <v>8</v>
      </c>
      <c r="CA26" s="161">
        <f>IF(ISERROR(VLOOKUP(T26,Positions!$C$4:$V$130,20,FALSE)),0,VLOOKUP(T26,Positions!$C$4:$V$130,20,FALSE))</f>
        <v>8</v>
      </c>
      <c r="CB26" s="161">
        <f>IF(ISERROR(VLOOKUP(U26,Positions!$C$4:$V$130,20,FALSE)),0,VLOOKUP(U26,Positions!$C$4:$V$130,20,FALSE))</f>
        <v>0</v>
      </c>
      <c r="CC26" s="161">
        <f>IF(ISERROR(VLOOKUP(V26,Positions!$C$4:$V$130,20,FALSE)),0,VLOOKUP(V26,Positions!$C$4:$V$130,20,FALSE))</f>
        <v>0</v>
      </c>
      <c r="CD26" s="161">
        <f>IF(ISERROR(VLOOKUP(W26,Positions!$C$4:$V$130,20,FALSE)),0,VLOOKUP(W26,Positions!$C$4:$V$130,20,FALSE))</f>
        <v>4</v>
      </c>
      <c r="CE26" s="161">
        <f>IF(ISERROR(VLOOKUP(X26,Positions!$C$4:$V$130,20,FALSE)),0,VLOOKUP(X26,Positions!$C$4:$V$130,20,FALSE))</f>
        <v>4</v>
      </c>
      <c r="CF26" s="161">
        <f>IF(ISERROR(VLOOKUP(Y26,Positions!$C$4:$V$130,20,FALSE)),0,VLOOKUP(Y26,Positions!$C$4:$V$130,20,FALSE))</f>
        <v>8</v>
      </c>
      <c r="CG26" s="161">
        <f>IF(ISERROR(VLOOKUP(Z26,Positions!$C$4:$V$130,20,FALSE)),0,VLOOKUP(Z26,Positions!$C$4:$V$130,20,FALSE))</f>
        <v>8</v>
      </c>
      <c r="CH26" s="161">
        <f>IF(ISERROR(VLOOKUP(AA26,Positions!$C$4:$V$130,20,FALSE)),0,VLOOKUP(AA26,Positions!$C$4:$V$130,20,FALSE))</f>
        <v>0</v>
      </c>
      <c r="CI26" s="161">
        <f>IF(ISERROR(VLOOKUP(AB26,Positions!$C$4:$V$130,20,FALSE)),0,VLOOKUP(AB26,Positions!$C$4:$V$130,20,FALSE))</f>
        <v>0</v>
      </c>
      <c r="CJ26" s="161">
        <f>IF(ISERROR(VLOOKUP(AC26,Positions!$C$4:$V$130,20,FALSE)),0,VLOOKUP(AC26,Positions!$C$4:$V$130,20,FALSE))</f>
        <v>8</v>
      </c>
      <c r="CK26" s="161">
        <f>IF(ISERROR(VLOOKUP(AD26,Positions!$C$4:$V$130,20,FALSE)),0,VLOOKUP(AD26,Positions!$C$4:$V$130,20,FALSE))</f>
        <v>8</v>
      </c>
      <c r="CL26" s="161">
        <f>IF(ISERROR(VLOOKUP(AE26,Positions!$C$4:$V$130,20,FALSE)),0,VLOOKUP(AE26,Positions!$C$4:$V$130,20,FALSE))</f>
        <v>8</v>
      </c>
      <c r="CM26" s="161">
        <f>IF(ISERROR(VLOOKUP(AF26,Positions!$C$4:$V$130,20,FALSE)),0,VLOOKUP(AF26,Positions!$C$4:$V$130,20,FALSE))</f>
        <v>8</v>
      </c>
      <c r="CN26" s="161">
        <f>IF(ISERROR(VLOOKUP(AG26,Positions!$C$4:$V$130,20,FALSE)),0,VLOOKUP(AG26,Positions!$C$4:$V$130,20,FALSE))</f>
        <v>8</v>
      </c>
      <c r="CO26" s="161">
        <f>IF(ISERROR(VLOOKUP(AH26,Positions!$C$4:$V$130,20,FALSE)),0,VLOOKUP(AH26,Positions!$C$4:$V$130,20,FALSE))</f>
        <v>0</v>
      </c>
      <c r="CP26" s="162"/>
      <c r="CQ26" s="163"/>
    </row>
    <row r="27" spans="1:95" s="155" customFormat="1" ht="26.25" x14ac:dyDescent="0.25">
      <c r="A27" s="153"/>
      <c r="B27" s="153"/>
      <c r="C27" s="160"/>
      <c r="D27" s="160" t="s">
        <v>1470</v>
      </c>
      <c r="E27" s="417">
        <f>IF($D27&lt;&gt;"",VLOOKUP($D27,StaffEstb!$G$4:$K$203,4,FALSE),"")</f>
        <v>0</v>
      </c>
      <c r="F27" s="656">
        <f>IF($D27&lt;&gt;"",VLOOKUP($D27,StaffEstb!$G$4:$K$203,5,FALSE),"")</f>
        <v>0.84210526315789469</v>
      </c>
      <c r="G27" s="657" t="s">
        <v>1077</v>
      </c>
      <c r="H27" s="657" t="s">
        <v>1077</v>
      </c>
      <c r="I27" s="657" t="s">
        <v>1407</v>
      </c>
      <c r="J27" s="657" t="s">
        <v>1413</v>
      </c>
      <c r="K27" s="657" t="s">
        <v>1413</v>
      </c>
      <c r="L27" s="658" t="s">
        <v>1413</v>
      </c>
      <c r="M27" s="658" t="s">
        <v>1413</v>
      </c>
      <c r="N27" s="657" t="s">
        <v>1077</v>
      </c>
      <c r="O27" s="657" t="s">
        <v>1077</v>
      </c>
      <c r="P27" s="657" t="s">
        <v>1407</v>
      </c>
      <c r="Q27" s="657" t="s">
        <v>1413</v>
      </c>
      <c r="R27" s="657" t="s">
        <v>1413</v>
      </c>
      <c r="S27" s="658" t="s">
        <v>1077</v>
      </c>
      <c r="T27" s="658" t="s">
        <v>1077</v>
      </c>
      <c r="U27" s="657" t="s">
        <v>163</v>
      </c>
      <c r="V27" s="657" t="s">
        <v>163</v>
      </c>
      <c r="W27" s="657" t="s">
        <v>163</v>
      </c>
      <c r="X27" s="657" t="s">
        <v>163</v>
      </c>
      <c r="Y27" s="657" t="s">
        <v>1077</v>
      </c>
      <c r="Z27" s="658" t="s">
        <v>1077</v>
      </c>
      <c r="AA27" s="658" t="s">
        <v>163</v>
      </c>
      <c r="AB27" s="657" t="s">
        <v>163</v>
      </c>
      <c r="AC27" s="657" t="s">
        <v>163</v>
      </c>
      <c r="AD27" s="657" t="s">
        <v>163</v>
      </c>
      <c r="AE27" s="657" t="s">
        <v>1077</v>
      </c>
      <c r="AF27" s="657" t="s">
        <v>1077</v>
      </c>
      <c r="AG27" s="658" t="s">
        <v>1077</v>
      </c>
      <c r="AH27" s="658" t="s">
        <v>1077</v>
      </c>
      <c r="AI27" s="377">
        <f t="shared" si="7"/>
        <v>64</v>
      </c>
      <c r="AJ27" s="378">
        <f t="shared" si="8"/>
        <v>0</v>
      </c>
      <c r="AK27" s="379" t="str">
        <f>IF(G27&lt;&gt;"",IF(ISERROR(VLOOKUP(G27,Positions!$C$4:$V$130,20,FALSE)),"Chk",""),"-")</f>
        <v/>
      </c>
      <c r="AL27" s="380" t="str">
        <f>IF(H27&lt;&gt;"",IF(ISERROR(VLOOKUP(H27,Positions!$C$4:$V$130,20,FALSE)),"Chk",""),"-")</f>
        <v/>
      </c>
      <c r="AM27" s="380" t="str">
        <f>IF(I27&lt;&gt;"",IF(ISERROR(VLOOKUP(I27,Positions!$C$4:$V$130,20,FALSE)),"Chk",""),"-")</f>
        <v/>
      </c>
      <c r="AN27" s="380" t="str">
        <f>IF(J27&lt;&gt;"",IF(ISERROR(VLOOKUP(J27,Positions!$C$4:$V$130,20,FALSE)),"Chk",""),"-")</f>
        <v/>
      </c>
      <c r="AO27" s="380" t="str">
        <f>IF(K27&lt;&gt;"",IF(ISERROR(VLOOKUP(K27,Positions!$C$4:$V$130,20,FALSE)),"Chk",""),"-")</f>
        <v/>
      </c>
      <c r="AP27" s="380" t="str">
        <f>IF(L27&lt;&gt;"",IF(ISERROR(VLOOKUP(L27,Positions!$C$4:$V$130,20,FALSE)),"Chk",""),"-")</f>
        <v/>
      </c>
      <c r="AQ27" s="381" t="str">
        <f>IF(M27&lt;&gt;"",IF(ISERROR(VLOOKUP(M27,Positions!$C$4:$V$130,20,FALSE)),"Chk",""),"-")</f>
        <v/>
      </c>
      <c r="AR27" s="382" t="str">
        <f>IF(N27&lt;&gt;"",IF(ISERROR(VLOOKUP(N27,Positions!$C$4:$V$130,20,FALSE)),"Chk",""),"-")</f>
        <v/>
      </c>
      <c r="AS27" s="380" t="str">
        <f>IF(O27&lt;&gt;"",IF(ISERROR(VLOOKUP(O27,Positions!$C$4:$V$130,20,FALSE)),"Chk",""),"-")</f>
        <v/>
      </c>
      <c r="AT27" s="380" t="str">
        <f>IF(P27&lt;&gt;"",IF(ISERROR(VLOOKUP(P27,Positions!$C$4:$V$130,20,FALSE)),"Chk",""),"-")</f>
        <v/>
      </c>
      <c r="AU27" s="380" t="str">
        <f>IF(Q27&lt;&gt;"",IF(ISERROR(VLOOKUP(Q27,Positions!$C$4:$V$130,20,FALSE)),"Chk",""),"-")</f>
        <v/>
      </c>
      <c r="AV27" s="380" t="str">
        <f>IF(R27&lt;&gt;"",IF(ISERROR(VLOOKUP(R27,Positions!$C$4:$V$130,20,FALSE)),"Chk",""),"-")</f>
        <v/>
      </c>
      <c r="AW27" s="380" t="str">
        <f>IF(S27&lt;&gt;"",IF(ISERROR(VLOOKUP(S27,Positions!$C$4:$V$130,20,FALSE)),"Chk",""),"-")</f>
        <v/>
      </c>
      <c r="AX27" s="383" t="str">
        <f>IF(T27&lt;&gt;"",IF(ISERROR(VLOOKUP(T27,Positions!$C$4:$V$130,20,FALSE)),"Chk",""),"-")</f>
        <v/>
      </c>
      <c r="AY27" s="379" t="str">
        <f>IF(U27&lt;&gt;"",IF(ISERROR(VLOOKUP(U27,Positions!$C$4:$V$130,20,FALSE)),"Chk",""),"-")</f>
        <v/>
      </c>
      <c r="AZ27" s="380" t="str">
        <f>IF(V27&lt;&gt;"",IF(ISERROR(VLOOKUP(V27,Positions!$C$4:$V$130,20,FALSE)),"Chk",""),"-")</f>
        <v/>
      </c>
      <c r="BA27" s="380" t="str">
        <f>IF(W27&lt;&gt;"",IF(ISERROR(VLOOKUP(W27,Positions!$C$4:$V$130,20,FALSE)),"Chk",""),"-")</f>
        <v/>
      </c>
      <c r="BB27" s="380" t="str">
        <f>IF(X27&lt;&gt;"",IF(ISERROR(VLOOKUP(X27,Positions!$C$4:$V$130,20,FALSE)),"Chk",""),"-")</f>
        <v/>
      </c>
      <c r="BC27" s="380" t="str">
        <f>IF(Y27&lt;&gt;"",IF(ISERROR(VLOOKUP(Y27,Positions!$C$4:$V$130,20,FALSE)),"Chk",""),"-")</f>
        <v/>
      </c>
      <c r="BD27" s="380" t="str">
        <f>IF(Z27&lt;&gt;"",IF(ISERROR(VLOOKUP(Z27,Positions!$C$4:$V$130,20,FALSE)),"Chk",""),"-")</f>
        <v/>
      </c>
      <c r="BE27" s="381" t="str">
        <f>IF(AA27&lt;&gt;"",IF(ISERROR(VLOOKUP(AA27,Positions!$C$4:$V$130,20,FALSE)),"Chk",""),"-")</f>
        <v/>
      </c>
      <c r="BF27" s="382" t="str">
        <f>IF(AB27&lt;&gt;"",IF(ISERROR(VLOOKUP(AB27,Positions!$C$4:$V$130,20,FALSE)),"Chk",""),"-")</f>
        <v/>
      </c>
      <c r="BG27" s="380" t="str">
        <f>IF(AC27&lt;&gt;"",IF(ISERROR(VLOOKUP(AC27,Positions!$C$4:$V$130,20,FALSE)),"Chk",""),"-")</f>
        <v/>
      </c>
      <c r="BH27" s="380" t="str">
        <f>IF(AD27&lt;&gt;"",IF(ISERROR(VLOOKUP(AD27,Positions!$C$4:$V$130,20,FALSE)),"Chk",""),"-")</f>
        <v/>
      </c>
      <c r="BI27" s="380" t="str">
        <f>IF(AE27&lt;&gt;"",IF(ISERROR(VLOOKUP(AE27,Positions!$C$4:$V$130,20,FALSE)),"Chk",""),"-")</f>
        <v/>
      </c>
      <c r="BJ27" s="380" t="str">
        <f>IF(AF27&lt;&gt;"",IF(ISERROR(VLOOKUP(AF27,Positions!$C$4:$V$130,20,FALSE)),"Chk",""),"-")</f>
        <v/>
      </c>
      <c r="BK27" s="380" t="str">
        <f>IF(AG27&lt;&gt;"",IF(ISERROR(VLOOKUP(AG27,Positions!$C$4:$V$130,20,FALSE)),"Chk",""),"-")</f>
        <v/>
      </c>
      <c r="BL27" s="383" t="str">
        <f>IF(AH27&lt;&gt;"",IF(ISERROR(VLOOKUP(AH27,Positions!$C$4:$V$130,20,FALSE)),"Chk",""),"-")</f>
        <v/>
      </c>
      <c r="BM27" s="152"/>
      <c r="BN27" s="161">
        <f>IF(ISERROR(VLOOKUP(G27,Positions!$C$4:$V$130,20,FALSE)),0,VLOOKUP(G27,Positions!$C$4:$V$130,20,FALSE))</f>
        <v>0</v>
      </c>
      <c r="BO27" s="161">
        <f>IF(ISERROR(VLOOKUP(H27,Positions!$C$4:$V$130,20,FALSE)),0,VLOOKUP(H27,Positions!$C$4:$V$130,20,FALSE))</f>
        <v>0</v>
      </c>
      <c r="BP27" s="161">
        <f>IF(ISERROR(VLOOKUP(I27,Positions!$C$4:$V$130,20,FALSE)),0,VLOOKUP(I27,Positions!$C$4:$V$130,20,FALSE))</f>
        <v>8</v>
      </c>
      <c r="BQ27" s="161">
        <f>IF(ISERROR(VLOOKUP(J27,Positions!$C$4:$V$130,20,FALSE)),0,VLOOKUP(J27,Positions!$C$4:$V$130,20,FALSE))</f>
        <v>8</v>
      </c>
      <c r="BR27" s="161">
        <f>IF(ISERROR(VLOOKUP(K27,Positions!$C$4:$V$130,20,FALSE)),0,VLOOKUP(K27,Positions!$C$4:$V$130,20,FALSE))</f>
        <v>8</v>
      </c>
      <c r="BS27" s="161">
        <f>IF(ISERROR(VLOOKUP(L27,Positions!$C$4:$V$130,20,FALSE)),0,VLOOKUP(L27,Positions!$C$4:$V$130,20,FALSE))</f>
        <v>8</v>
      </c>
      <c r="BT27" s="161">
        <f>IF(ISERROR(VLOOKUP(M27,Positions!$C$4:$V$130,20,FALSE)),0,VLOOKUP(M27,Positions!$C$4:$V$130,20,FALSE))</f>
        <v>8</v>
      </c>
      <c r="BU27" s="161">
        <f>IF(ISERROR(VLOOKUP(N27,Positions!$C$4:$V$130,20,FALSE)),0,VLOOKUP(N27,Positions!$C$4:$V$130,20,FALSE))</f>
        <v>0</v>
      </c>
      <c r="BV27" s="161">
        <f>IF(ISERROR(VLOOKUP(O27,Positions!$C$4:$V$130,20,FALSE)),0,VLOOKUP(O27,Positions!$C$4:$V$130,20,FALSE))</f>
        <v>0</v>
      </c>
      <c r="BW27" s="161">
        <f>IF(ISERROR(VLOOKUP(P27,Positions!$C$4:$V$130,20,FALSE)),0,VLOOKUP(P27,Positions!$C$4:$V$130,20,FALSE))</f>
        <v>8</v>
      </c>
      <c r="BX27" s="161">
        <f>IF(ISERROR(VLOOKUP(Q27,Positions!$C$4:$V$130,20,FALSE)),0,VLOOKUP(Q27,Positions!$C$4:$V$130,20,FALSE))</f>
        <v>8</v>
      </c>
      <c r="BY27" s="161">
        <f>IF(ISERROR(VLOOKUP(R27,Positions!$C$4:$V$130,20,FALSE)),0,VLOOKUP(R27,Positions!$C$4:$V$130,20,FALSE))</f>
        <v>8</v>
      </c>
      <c r="BZ27" s="161">
        <f>IF(ISERROR(VLOOKUP(S27,Positions!$C$4:$V$130,20,FALSE)),0,VLOOKUP(S27,Positions!$C$4:$V$130,20,FALSE))</f>
        <v>0</v>
      </c>
      <c r="CA27" s="161">
        <f>IF(ISERROR(VLOOKUP(T27,Positions!$C$4:$V$130,20,FALSE)),0,VLOOKUP(T27,Positions!$C$4:$V$130,20,FALSE))</f>
        <v>0</v>
      </c>
      <c r="CB27" s="161">
        <f>IF(ISERROR(VLOOKUP(U27,Positions!$C$4:$V$130,20,FALSE)),0,VLOOKUP(U27,Positions!$C$4:$V$130,20,FALSE))</f>
        <v>0</v>
      </c>
      <c r="CC27" s="161">
        <f>IF(ISERROR(VLOOKUP(V27,Positions!$C$4:$V$130,20,FALSE)),0,VLOOKUP(V27,Positions!$C$4:$V$130,20,FALSE))</f>
        <v>0</v>
      </c>
      <c r="CD27" s="161">
        <f>IF(ISERROR(VLOOKUP(W27,Positions!$C$4:$V$130,20,FALSE)),0,VLOOKUP(W27,Positions!$C$4:$V$130,20,FALSE))</f>
        <v>0</v>
      </c>
      <c r="CE27" s="161">
        <f>IF(ISERROR(VLOOKUP(X27,Positions!$C$4:$V$130,20,FALSE)),0,VLOOKUP(X27,Positions!$C$4:$V$130,20,FALSE))</f>
        <v>0</v>
      </c>
      <c r="CF27" s="161">
        <f>IF(ISERROR(VLOOKUP(Y27,Positions!$C$4:$V$130,20,FALSE)),0,VLOOKUP(Y27,Positions!$C$4:$V$130,20,FALSE))</f>
        <v>0</v>
      </c>
      <c r="CG27" s="161">
        <f>IF(ISERROR(VLOOKUP(Z27,Positions!$C$4:$V$130,20,FALSE)),0,VLOOKUP(Z27,Positions!$C$4:$V$130,20,FALSE))</f>
        <v>0</v>
      </c>
      <c r="CH27" s="161">
        <f>IF(ISERROR(VLOOKUP(AA27,Positions!$C$4:$V$130,20,FALSE)),0,VLOOKUP(AA27,Positions!$C$4:$V$130,20,FALSE))</f>
        <v>0</v>
      </c>
      <c r="CI27" s="161">
        <f>IF(ISERROR(VLOOKUP(AB27,Positions!$C$4:$V$130,20,FALSE)),0,VLOOKUP(AB27,Positions!$C$4:$V$130,20,FALSE))</f>
        <v>0</v>
      </c>
      <c r="CJ27" s="161">
        <f>IF(ISERROR(VLOOKUP(AC27,Positions!$C$4:$V$130,20,FALSE)),0,VLOOKUP(AC27,Positions!$C$4:$V$130,20,FALSE))</f>
        <v>0</v>
      </c>
      <c r="CK27" s="161">
        <f>IF(ISERROR(VLOOKUP(AD27,Positions!$C$4:$V$130,20,FALSE)),0,VLOOKUP(AD27,Positions!$C$4:$V$130,20,FALSE))</f>
        <v>0</v>
      </c>
      <c r="CL27" s="161">
        <f>IF(ISERROR(VLOOKUP(AE27,Positions!$C$4:$V$130,20,FALSE)),0,VLOOKUP(AE27,Positions!$C$4:$V$130,20,FALSE))</f>
        <v>0</v>
      </c>
      <c r="CM27" s="161">
        <f>IF(ISERROR(VLOOKUP(AF27,Positions!$C$4:$V$130,20,FALSE)),0,VLOOKUP(AF27,Positions!$C$4:$V$130,20,FALSE))</f>
        <v>0</v>
      </c>
      <c r="CN27" s="161">
        <f>IF(ISERROR(VLOOKUP(AG27,Positions!$C$4:$V$130,20,FALSE)),0,VLOOKUP(AG27,Positions!$C$4:$V$130,20,FALSE))</f>
        <v>0</v>
      </c>
      <c r="CO27" s="161">
        <f>IF(ISERROR(VLOOKUP(AH27,Positions!$C$4:$V$130,20,FALSE)),0,VLOOKUP(AH27,Positions!$C$4:$V$130,20,FALSE))</f>
        <v>0</v>
      </c>
      <c r="CP27" s="162"/>
      <c r="CQ27" s="163"/>
    </row>
    <row r="28" spans="1:95" s="155" customFormat="1" ht="26.25" x14ac:dyDescent="0.25">
      <c r="A28" s="153"/>
      <c r="B28" s="153"/>
      <c r="C28" s="160"/>
      <c r="D28" s="160"/>
      <c r="E28" s="417" t="str">
        <f>IF($D28&lt;&gt;"",VLOOKUP($D28,StaffEstb!$G$4:$K$203,4,FALSE),"")</f>
        <v/>
      </c>
      <c r="F28" s="656" t="str">
        <f>IF($D28&lt;&gt;"",VLOOKUP($D28,StaffEstb!$G$4:$K$203,5,FALSE),"")</f>
        <v/>
      </c>
      <c r="G28" s="657" t="s">
        <v>1182</v>
      </c>
      <c r="H28" s="657" t="s">
        <v>1182</v>
      </c>
      <c r="I28" s="657" t="s">
        <v>1182</v>
      </c>
      <c r="J28" s="657" t="s">
        <v>1182</v>
      </c>
      <c r="K28" s="657" t="s">
        <v>1182</v>
      </c>
      <c r="L28" s="658" t="s">
        <v>1182</v>
      </c>
      <c r="M28" s="658" t="s">
        <v>1182</v>
      </c>
      <c r="N28" s="657" t="s">
        <v>1182</v>
      </c>
      <c r="O28" s="657" t="s">
        <v>1182</v>
      </c>
      <c r="P28" s="657" t="s">
        <v>1182</v>
      </c>
      <c r="Q28" s="657" t="s">
        <v>1182</v>
      </c>
      <c r="R28" s="657" t="s">
        <v>1182</v>
      </c>
      <c r="S28" s="658" t="s">
        <v>1182</v>
      </c>
      <c r="T28" s="658" t="s">
        <v>1182</v>
      </c>
      <c r="U28" s="657" t="s">
        <v>1182</v>
      </c>
      <c r="V28" s="657" t="s">
        <v>1182</v>
      </c>
      <c r="W28" s="657" t="s">
        <v>1182</v>
      </c>
      <c r="X28" s="657" t="s">
        <v>1182</v>
      </c>
      <c r="Y28" s="657" t="s">
        <v>1182</v>
      </c>
      <c r="Z28" s="658" t="s">
        <v>1182</v>
      </c>
      <c r="AA28" s="658" t="s">
        <v>1182</v>
      </c>
      <c r="AB28" s="657" t="s">
        <v>1182</v>
      </c>
      <c r="AC28" s="657" t="s">
        <v>1182</v>
      </c>
      <c r="AD28" s="657" t="s">
        <v>1182</v>
      </c>
      <c r="AE28" s="657" t="s">
        <v>1182</v>
      </c>
      <c r="AF28" s="657" t="s">
        <v>1182</v>
      </c>
      <c r="AG28" s="658" t="s">
        <v>1182</v>
      </c>
      <c r="AH28" s="658" t="s">
        <v>1182</v>
      </c>
      <c r="AI28" s="377">
        <f t="shared" si="7"/>
        <v>0</v>
      </c>
      <c r="AJ28" s="378">
        <f t="shared" si="8"/>
        <v>0</v>
      </c>
      <c r="AK28" s="379" t="str">
        <f>IF(G28&lt;&gt;"",IF(ISERROR(VLOOKUP(G28,Positions!$C$4:$V$130,20,FALSE)),"Chk",""),"-")</f>
        <v>-</v>
      </c>
      <c r="AL28" s="380" t="str">
        <f>IF(H28&lt;&gt;"",IF(ISERROR(VLOOKUP(H28,Positions!$C$4:$V$130,20,FALSE)),"Chk",""),"-")</f>
        <v>-</v>
      </c>
      <c r="AM28" s="380" t="str">
        <f>IF(I28&lt;&gt;"",IF(ISERROR(VLOOKUP(I28,Positions!$C$4:$V$130,20,FALSE)),"Chk",""),"-")</f>
        <v>-</v>
      </c>
      <c r="AN28" s="380" t="str">
        <f>IF(J28&lt;&gt;"",IF(ISERROR(VLOOKUP(J28,Positions!$C$4:$V$130,20,FALSE)),"Chk",""),"-")</f>
        <v>-</v>
      </c>
      <c r="AO28" s="380" t="str">
        <f>IF(K28&lt;&gt;"",IF(ISERROR(VLOOKUP(K28,Positions!$C$4:$V$130,20,FALSE)),"Chk",""),"-")</f>
        <v>-</v>
      </c>
      <c r="AP28" s="380" t="str">
        <f>IF(L28&lt;&gt;"",IF(ISERROR(VLOOKUP(L28,Positions!$C$4:$V$130,20,FALSE)),"Chk",""),"-")</f>
        <v>-</v>
      </c>
      <c r="AQ28" s="381" t="str">
        <f>IF(M28&lt;&gt;"",IF(ISERROR(VLOOKUP(M28,Positions!$C$4:$V$130,20,FALSE)),"Chk",""),"-")</f>
        <v>-</v>
      </c>
      <c r="AR28" s="382" t="str">
        <f>IF(N28&lt;&gt;"",IF(ISERROR(VLOOKUP(N28,Positions!$C$4:$V$130,20,FALSE)),"Chk",""),"-")</f>
        <v>-</v>
      </c>
      <c r="AS28" s="380" t="str">
        <f>IF(O28&lt;&gt;"",IF(ISERROR(VLOOKUP(O28,Positions!$C$4:$V$130,20,FALSE)),"Chk",""),"-")</f>
        <v>-</v>
      </c>
      <c r="AT28" s="380" t="str">
        <f>IF(P28&lt;&gt;"",IF(ISERROR(VLOOKUP(P28,Positions!$C$4:$V$130,20,FALSE)),"Chk",""),"-")</f>
        <v>-</v>
      </c>
      <c r="AU28" s="380" t="str">
        <f>IF(Q28&lt;&gt;"",IF(ISERROR(VLOOKUP(Q28,Positions!$C$4:$V$130,20,FALSE)),"Chk",""),"-")</f>
        <v>-</v>
      </c>
      <c r="AV28" s="380" t="str">
        <f>IF(R28&lt;&gt;"",IF(ISERROR(VLOOKUP(R28,Positions!$C$4:$V$130,20,FALSE)),"Chk",""),"-")</f>
        <v>-</v>
      </c>
      <c r="AW28" s="380" t="str">
        <f>IF(S28&lt;&gt;"",IF(ISERROR(VLOOKUP(S28,Positions!$C$4:$V$130,20,FALSE)),"Chk",""),"-")</f>
        <v>-</v>
      </c>
      <c r="AX28" s="383" t="str">
        <f>IF(T28&lt;&gt;"",IF(ISERROR(VLOOKUP(T28,Positions!$C$4:$V$130,20,FALSE)),"Chk",""),"-")</f>
        <v>-</v>
      </c>
      <c r="AY28" s="379" t="str">
        <f>IF(U28&lt;&gt;"",IF(ISERROR(VLOOKUP(U28,Positions!$C$4:$V$130,20,FALSE)),"Chk",""),"-")</f>
        <v>-</v>
      </c>
      <c r="AZ28" s="380" t="str">
        <f>IF(V28&lt;&gt;"",IF(ISERROR(VLOOKUP(V28,Positions!$C$4:$V$130,20,FALSE)),"Chk",""),"-")</f>
        <v>-</v>
      </c>
      <c r="BA28" s="380" t="str">
        <f>IF(W28&lt;&gt;"",IF(ISERROR(VLOOKUP(W28,Positions!$C$4:$V$130,20,FALSE)),"Chk",""),"-")</f>
        <v>-</v>
      </c>
      <c r="BB28" s="380" t="str">
        <f>IF(X28&lt;&gt;"",IF(ISERROR(VLOOKUP(X28,Positions!$C$4:$V$130,20,FALSE)),"Chk",""),"-")</f>
        <v>-</v>
      </c>
      <c r="BC28" s="380" t="str">
        <f>IF(Y28&lt;&gt;"",IF(ISERROR(VLOOKUP(Y28,Positions!$C$4:$V$130,20,FALSE)),"Chk",""),"-")</f>
        <v>-</v>
      </c>
      <c r="BD28" s="380" t="str">
        <f>IF(Z28&lt;&gt;"",IF(ISERROR(VLOOKUP(Z28,Positions!$C$4:$V$130,20,FALSE)),"Chk",""),"-")</f>
        <v>-</v>
      </c>
      <c r="BE28" s="381" t="str">
        <f>IF(AA28&lt;&gt;"",IF(ISERROR(VLOOKUP(AA28,Positions!$C$4:$V$130,20,FALSE)),"Chk",""),"-")</f>
        <v>-</v>
      </c>
      <c r="BF28" s="382" t="str">
        <f>IF(AB28&lt;&gt;"",IF(ISERROR(VLOOKUP(AB28,Positions!$C$4:$V$130,20,FALSE)),"Chk",""),"-")</f>
        <v>-</v>
      </c>
      <c r="BG28" s="380" t="str">
        <f>IF(AC28&lt;&gt;"",IF(ISERROR(VLOOKUP(AC28,Positions!$C$4:$V$130,20,FALSE)),"Chk",""),"-")</f>
        <v>-</v>
      </c>
      <c r="BH28" s="380" t="str">
        <f>IF(AD28&lt;&gt;"",IF(ISERROR(VLOOKUP(AD28,Positions!$C$4:$V$130,20,FALSE)),"Chk",""),"-")</f>
        <v>-</v>
      </c>
      <c r="BI28" s="380" t="str">
        <f>IF(AE28&lt;&gt;"",IF(ISERROR(VLOOKUP(AE28,Positions!$C$4:$V$130,20,FALSE)),"Chk",""),"-")</f>
        <v>-</v>
      </c>
      <c r="BJ28" s="380" t="str">
        <f>IF(AF28&lt;&gt;"",IF(ISERROR(VLOOKUP(AF28,Positions!$C$4:$V$130,20,FALSE)),"Chk",""),"-")</f>
        <v>-</v>
      </c>
      <c r="BK28" s="380" t="str">
        <f>IF(AG28&lt;&gt;"",IF(ISERROR(VLOOKUP(AG28,Positions!$C$4:$V$130,20,FALSE)),"Chk",""),"-")</f>
        <v>-</v>
      </c>
      <c r="BL28" s="383" t="str">
        <f>IF(AH28&lt;&gt;"",IF(ISERROR(VLOOKUP(AH28,Positions!$C$4:$V$130,20,FALSE)),"Chk",""),"-")</f>
        <v>-</v>
      </c>
      <c r="BM28" s="152"/>
      <c r="BN28" s="161">
        <f>IF(ISERROR(VLOOKUP(G28,Positions!$C$4:$V$130,20,FALSE)),0,VLOOKUP(G28,Positions!$C$4:$V$130,20,FALSE))</f>
        <v>0</v>
      </c>
      <c r="BO28" s="161">
        <f>IF(ISERROR(VLOOKUP(H28,Positions!$C$4:$V$130,20,FALSE)),0,VLOOKUP(H28,Positions!$C$4:$V$130,20,FALSE))</f>
        <v>0</v>
      </c>
      <c r="BP28" s="161">
        <f>IF(ISERROR(VLOOKUP(I28,Positions!$C$4:$V$130,20,FALSE)),0,VLOOKUP(I28,Positions!$C$4:$V$130,20,FALSE))</f>
        <v>0</v>
      </c>
      <c r="BQ28" s="161">
        <f>IF(ISERROR(VLOOKUP(J28,Positions!$C$4:$V$130,20,FALSE)),0,VLOOKUP(J28,Positions!$C$4:$V$130,20,FALSE))</f>
        <v>0</v>
      </c>
      <c r="BR28" s="161">
        <f>IF(ISERROR(VLOOKUP(K28,Positions!$C$4:$V$130,20,FALSE)),0,VLOOKUP(K28,Positions!$C$4:$V$130,20,FALSE))</f>
        <v>0</v>
      </c>
      <c r="BS28" s="161">
        <f>IF(ISERROR(VLOOKUP(L28,Positions!$C$4:$V$130,20,FALSE)),0,VLOOKUP(L28,Positions!$C$4:$V$130,20,FALSE))</f>
        <v>0</v>
      </c>
      <c r="BT28" s="161">
        <f>IF(ISERROR(VLOOKUP(M28,Positions!$C$4:$V$130,20,FALSE)),0,VLOOKUP(M28,Positions!$C$4:$V$130,20,FALSE))</f>
        <v>0</v>
      </c>
      <c r="BU28" s="161">
        <f>IF(ISERROR(VLOOKUP(N28,Positions!$C$4:$V$130,20,FALSE)),0,VLOOKUP(N28,Positions!$C$4:$V$130,20,FALSE))</f>
        <v>0</v>
      </c>
      <c r="BV28" s="161">
        <f>IF(ISERROR(VLOOKUP(O28,Positions!$C$4:$V$130,20,FALSE)),0,VLOOKUP(O28,Positions!$C$4:$V$130,20,FALSE))</f>
        <v>0</v>
      </c>
      <c r="BW28" s="161">
        <f>IF(ISERROR(VLOOKUP(P28,Positions!$C$4:$V$130,20,FALSE)),0,VLOOKUP(P28,Positions!$C$4:$V$130,20,FALSE))</f>
        <v>0</v>
      </c>
      <c r="BX28" s="161">
        <f>IF(ISERROR(VLOOKUP(Q28,Positions!$C$4:$V$130,20,FALSE)),0,VLOOKUP(Q28,Positions!$C$4:$V$130,20,FALSE))</f>
        <v>0</v>
      </c>
      <c r="BY28" s="161">
        <f>IF(ISERROR(VLOOKUP(R28,Positions!$C$4:$V$130,20,FALSE)),0,VLOOKUP(R28,Positions!$C$4:$V$130,20,FALSE))</f>
        <v>0</v>
      </c>
      <c r="BZ28" s="161">
        <f>IF(ISERROR(VLOOKUP(S28,Positions!$C$4:$V$130,20,FALSE)),0,VLOOKUP(S28,Positions!$C$4:$V$130,20,FALSE))</f>
        <v>0</v>
      </c>
      <c r="CA28" s="161">
        <f>IF(ISERROR(VLOOKUP(T28,Positions!$C$4:$V$130,20,FALSE)),0,VLOOKUP(T28,Positions!$C$4:$V$130,20,FALSE))</f>
        <v>0</v>
      </c>
      <c r="CB28" s="161">
        <f>IF(ISERROR(VLOOKUP(U28,Positions!$C$4:$V$130,20,FALSE)),0,VLOOKUP(U28,Positions!$C$4:$V$130,20,FALSE))</f>
        <v>0</v>
      </c>
      <c r="CC28" s="161">
        <f>IF(ISERROR(VLOOKUP(V28,Positions!$C$4:$V$130,20,FALSE)),0,VLOOKUP(V28,Positions!$C$4:$V$130,20,FALSE))</f>
        <v>0</v>
      </c>
      <c r="CD28" s="161">
        <f>IF(ISERROR(VLOOKUP(W28,Positions!$C$4:$V$130,20,FALSE)),0,VLOOKUP(W28,Positions!$C$4:$V$130,20,FALSE))</f>
        <v>0</v>
      </c>
      <c r="CE28" s="161">
        <f>IF(ISERROR(VLOOKUP(X28,Positions!$C$4:$V$130,20,FALSE)),0,VLOOKUP(X28,Positions!$C$4:$V$130,20,FALSE))</f>
        <v>0</v>
      </c>
      <c r="CF28" s="161">
        <f>IF(ISERROR(VLOOKUP(Y28,Positions!$C$4:$V$130,20,FALSE)),0,VLOOKUP(Y28,Positions!$C$4:$V$130,20,FALSE))</f>
        <v>0</v>
      </c>
      <c r="CG28" s="161">
        <f>IF(ISERROR(VLOOKUP(Z28,Positions!$C$4:$V$130,20,FALSE)),0,VLOOKUP(Z28,Positions!$C$4:$V$130,20,FALSE))</f>
        <v>0</v>
      </c>
      <c r="CH28" s="161">
        <f>IF(ISERROR(VLOOKUP(AA28,Positions!$C$4:$V$130,20,FALSE)),0,VLOOKUP(AA28,Positions!$C$4:$V$130,20,FALSE))</f>
        <v>0</v>
      </c>
      <c r="CI28" s="161">
        <f>IF(ISERROR(VLOOKUP(AB28,Positions!$C$4:$V$130,20,FALSE)),0,VLOOKUP(AB28,Positions!$C$4:$V$130,20,FALSE))</f>
        <v>0</v>
      </c>
      <c r="CJ28" s="161">
        <f>IF(ISERROR(VLOOKUP(AC28,Positions!$C$4:$V$130,20,FALSE)),0,VLOOKUP(AC28,Positions!$C$4:$V$130,20,FALSE))</f>
        <v>0</v>
      </c>
      <c r="CK28" s="161">
        <f>IF(ISERROR(VLOOKUP(AD28,Positions!$C$4:$V$130,20,FALSE)),0,VLOOKUP(AD28,Positions!$C$4:$V$130,20,FALSE))</f>
        <v>0</v>
      </c>
      <c r="CL28" s="161">
        <f>IF(ISERROR(VLOOKUP(AE28,Positions!$C$4:$V$130,20,FALSE)),0,VLOOKUP(AE28,Positions!$C$4:$V$130,20,FALSE))</f>
        <v>0</v>
      </c>
      <c r="CM28" s="161">
        <f>IF(ISERROR(VLOOKUP(AF28,Positions!$C$4:$V$130,20,FALSE)),0,VLOOKUP(AF28,Positions!$C$4:$V$130,20,FALSE))</f>
        <v>0</v>
      </c>
      <c r="CN28" s="161">
        <f>IF(ISERROR(VLOOKUP(AG28,Positions!$C$4:$V$130,20,FALSE)),0,VLOOKUP(AG28,Positions!$C$4:$V$130,20,FALSE))</f>
        <v>0</v>
      </c>
      <c r="CO28" s="161">
        <f>IF(ISERROR(VLOOKUP(AH28,Positions!$C$4:$V$130,20,FALSE)),0,VLOOKUP(AH28,Positions!$C$4:$V$130,20,FALSE))</f>
        <v>0</v>
      </c>
      <c r="CP28" s="162"/>
      <c r="CQ28" s="163"/>
    </row>
    <row r="29" spans="1:95" s="155" customFormat="1" ht="26.25" x14ac:dyDescent="0.25">
      <c r="A29" s="153"/>
      <c r="B29" s="153"/>
      <c r="C29" s="160"/>
      <c r="D29" s="160" t="s">
        <v>1475</v>
      </c>
      <c r="E29" s="417">
        <f>IF($D29&lt;&gt;"",VLOOKUP($D29,StaffEstb!$G$4:$K$203,4,FALSE),"")</f>
        <v>0</v>
      </c>
      <c r="F29" s="656">
        <f>IF($D29&lt;&gt;"",VLOOKUP($D29,StaffEstb!$G$4:$K$203,5,FALSE),"")</f>
        <v>0.63157894736842102</v>
      </c>
      <c r="G29" s="657" t="s">
        <v>1407</v>
      </c>
      <c r="H29" s="657" t="s">
        <v>1378</v>
      </c>
      <c r="I29" s="657" t="s">
        <v>1453</v>
      </c>
      <c r="J29" s="657" t="s">
        <v>1415</v>
      </c>
      <c r="K29" s="657" t="s">
        <v>1375</v>
      </c>
      <c r="L29" s="658" t="s">
        <v>1077</v>
      </c>
      <c r="M29" s="658" t="s">
        <v>1077</v>
      </c>
      <c r="N29" s="657" t="s">
        <v>1077</v>
      </c>
      <c r="O29" s="657" t="s">
        <v>1077</v>
      </c>
      <c r="P29" s="657" t="s">
        <v>1077</v>
      </c>
      <c r="Q29" s="657" t="s">
        <v>1407</v>
      </c>
      <c r="R29" s="657" t="s">
        <v>1415</v>
      </c>
      <c r="S29" s="658" t="s">
        <v>163</v>
      </c>
      <c r="T29" s="658" t="s">
        <v>163</v>
      </c>
      <c r="U29" s="657" t="s">
        <v>163</v>
      </c>
      <c r="V29" s="657" t="s">
        <v>163</v>
      </c>
      <c r="W29" s="657" t="s">
        <v>163</v>
      </c>
      <c r="X29" s="657" t="s">
        <v>1077</v>
      </c>
      <c r="Y29" s="657" t="s">
        <v>1077</v>
      </c>
      <c r="Z29" s="658" t="s">
        <v>163</v>
      </c>
      <c r="AA29" s="658" t="s">
        <v>163</v>
      </c>
      <c r="AB29" s="657" t="s">
        <v>1077</v>
      </c>
      <c r="AC29" s="657" t="s">
        <v>1077</v>
      </c>
      <c r="AD29" s="657" t="s">
        <v>1077</v>
      </c>
      <c r="AE29" s="657" t="s">
        <v>1077</v>
      </c>
      <c r="AF29" s="657" t="s">
        <v>163</v>
      </c>
      <c r="AG29" s="658" t="s">
        <v>163</v>
      </c>
      <c r="AH29" s="658" t="s">
        <v>163</v>
      </c>
      <c r="AI29" s="377">
        <f t="shared" si="7"/>
        <v>44</v>
      </c>
      <c r="AJ29" s="378">
        <f t="shared" si="8"/>
        <v>0</v>
      </c>
      <c r="AK29" s="379" t="str">
        <f>IF(G29&lt;&gt;"",IF(ISERROR(VLOOKUP(G29,Positions!$C$4:$V$130,20,FALSE)),"Chk",""),"-")</f>
        <v/>
      </c>
      <c r="AL29" s="380" t="str">
        <f>IF(H29&lt;&gt;"",IF(ISERROR(VLOOKUP(H29,Positions!$C$4:$V$130,20,FALSE)),"Chk",""),"-")</f>
        <v/>
      </c>
      <c r="AM29" s="380" t="str">
        <f>IF(I29&lt;&gt;"",IF(ISERROR(VLOOKUP(I29,Positions!$C$4:$V$130,20,FALSE)),"Chk",""),"-")</f>
        <v/>
      </c>
      <c r="AN29" s="380" t="str">
        <f>IF(J29&lt;&gt;"",IF(ISERROR(VLOOKUP(J29,Positions!$C$4:$V$130,20,FALSE)),"Chk",""),"-")</f>
        <v/>
      </c>
      <c r="AO29" s="380" t="str">
        <f>IF(K29&lt;&gt;"",IF(ISERROR(VLOOKUP(K29,Positions!$C$4:$V$130,20,FALSE)),"Chk",""),"-")</f>
        <v/>
      </c>
      <c r="AP29" s="380" t="str">
        <f>IF(L29&lt;&gt;"",IF(ISERROR(VLOOKUP(L29,Positions!$C$4:$V$130,20,FALSE)),"Chk",""),"-")</f>
        <v/>
      </c>
      <c r="AQ29" s="381" t="str">
        <f>IF(M29&lt;&gt;"",IF(ISERROR(VLOOKUP(M29,Positions!$C$4:$V$130,20,FALSE)),"Chk",""),"-")</f>
        <v/>
      </c>
      <c r="AR29" s="382" t="str">
        <f>IF(N29&lt;&gt;"",IF(ISERROR(VLOOKUP(N29,Positions!$C$4:$V$130,20,FALSE)),"Chk",""),"-")</f>
        <v/>
      </c>
      <c r="AS29" s="380" t="str">
        <f>IF(O29&lt;&gt;"",IF(ISERROR(VLOOKUP(O29,Positions!$C$4:$V$130,20,FALSE)),"Chk",""),"-")</f>
        <v/>
      </c>
      <c r="AT29" s="380" t="str">
        <f>IF(P29&lt;&gt;"",IF(ISERROR(VLOOKUP(P29,Positions!$C$4:$V$130,20,FALSE)),"Chk",""),"-")</f>
        <v/>
      </c>
      <c r="AU29" s="380" t="str">
        <f>IF(Q29&lt;&gt;"",IF(ISERROR(VLOOKUP(Q29,Positions!$C$4:$V$130,20,FALSE)),"Chk",""),"-")</f>
        <v/>
      </c>
      <c r="AV29" s="380" t="str">
        <f>IF(R29&lt;&gt;"",IF(ISERROR(VLOOKUP(R29,Positions!$C$4:$V$130,20,FALSE)),"Chk",""),"-")</f>
        <v/>
      </c>
      <c r="AW29" s="380" t="str">
        <f>IF(S29&lt;&gt;"",IF(ISERROR(VLOOKUP(S29,Positions!$C$4:$V$130,20,FALSE)),"Chk",""),"-")</f>
        <v/>
      </c>
      <c r="AX29" s="383" t="str">
        <f>IF(T29&lt;&gt;"",IF(ISERROR(VLOOKUP(T29,Positions!$C$4:$V$130,20,FALSE)),"Chk",""),"-")</f>
        <v/>
      </c>
      <c r="AY29" s="379" t="str">
        <f>IF(U29&lt;&gt;"",IF(ISERROR(VLOOKUP(U29,Positions!$C$4:$V$130,20,FALSE)),"Chk",""),"-")</f>
        <v/>
      </c>
      <c r="AZ29" s="380" t="str">
        <f>IF(V29&lt;&gt;"",IF(ISERROR(VLOOKUP(V29,Positions!$C$4:$V$130,20,FALSE)),"Chk",""),"-")</f>
        <v/>
      </c>
      <c r="BA29" s="380" t="str">
        <f>IF(W29&lt;&gt;"",IF(ISERROR(VLOOKUP(W29,Positions!$C$4:$V$130,20,FALSE)),"Chk",""),"-")</f>
        <v/>
      </c>
      <c r="BB29" s="380" t="str">
        <f>IF(X29&lt;&gt;"",IF(ISERROR(VLOOKUP(X29,Positions!$C$4:$V$130,20,FALSE)),"Chk",""),"-")</f>
        <v/>
      </c>
      <c r="BC29" s="380" t="str">
        <f>IF(Y29&lt;&gt;"",IF(ISERROR(VLOOKUP(Y29,Positions!$C$4:$V$130,20,FALSE)),"Chk",""),"-")</f>
        <v/>
      </c>
      <c r="BD29" s="380" t="str">
        <f>IF(Z29&lt;&gt;"",IF(ISERROR(VLOOKUP(Z29,Positions!$C$4:$V$130,20,FALSE)),"Chk",""),"-")</f>
        <v/>
      </c>
      <c r="BE29" s="381" t="str">
        <f>IF(AA29&lt;&gt;"",IF(ISERROR(VLOOKUP(AA29,Positions!$C$4:$V$130,20,FALSE)),"Chk",""),"-")</f>
        <v/>
      </c>
      <c r="BF29" s="382" t="str">
        <f>IF(AB29&lt;&gt;"",IF(ISERROR(VLOOKUP(AB29,Positions!$C$4:$V$130,20,FALSE)),"Chk",""),"-")</f>
        <v/>
      </c>
      <c r="BG29" s="380" t="str">
        <f>IF(AC29&lt;&gt;"",IF(ISERROR(VLOOKUP(AC29,Positions!$C$4:$V$130,20,FALSE)),"Chk",""),"-")</f>
        <v/>
      </c>
      <c r="BH29" s="380" t="str">
        <f>IF(AD29&lt;&gt;"",IF(ISERROR(VLOOKUP(AD29,Positions!$C$4:$V$130,20,FALSE)),"Chk",""),"-")</f>
        <v/>
      </c>
      <c r="BI29" s="380" t="str">
        <f>IF(AE29&lt;&gt;"",IF(ISERROR(VLOOKUP(AE29,Positions!$C$4:$V$130,20,FALSE)),"Chk",""),"-")</f>
        <v/>
      </c>
      <c r="BJ29" s="380" t="str">
        <f>IF(AF29&lt;&gt;"",IF(ISERROR(VLOOKUP(AF29,Positions!$C$4:$V$130,20,FALSE)),"Chk",""),"-")</f>
        <v/>
      </c>
      <c r="BK29" s="380" t="str">
        <f>IF(AG29&lt;&gt;"",IF(ISERROR(VLOOKUP(AG29,Positions!$C$4:$V$130,20,FALSE)),"Chk",""),"-")</f>
        <v/>
      </c>
      <c r="BL29" s="383" t="str">
        <f>IF(AH29&lt;&gt;"",IF(ISERROR(VLOOKUP(AH29,Positions!$C$4:$V$130,20,FALSE)),"Chk",""),"-")</f>
        <v/>
      </c>
      <c r="BM29" s="152"/>
      <c r="BN29" s="161">
        <f>IF(ISERROR(VLOOKUP(G29,Positions!$C$4:$V$130,20,FALSE)),0,VLOOKUP(G29,Positions!$C$4:$V$130,20,FALSE))</f>
        <v>8</v>
      </c>
      <c r="BO29" s="161">
        <f>IF(ISERROR(VLOOKUP(H29,Positions!$C$4:$V$130,20,FALSE)),0,VLOOKUP(H29,Positions!$C$4:$V$130,20,FALSE))</f>
        <v>8</v>
      </c>
      <c r="BP29" s="161">
        <f>IF(ISERROR(VLOOKUP(I29,Positions!$C$4:$V$130,20,FALSE)),0,VLOOKUP(I29,Positions!$C$4:$V$130,20,FALSE))</f>
        <v>3.9999999999999991</v>
      </c>
      <c r="BQ29" s="161">
        <f>IF(ISERROR(VLOOKUP(J29,Positions!$C$4:$V$130,20,FALSE)),0,VLOOKUP(J29,Positions!$C$4:$V$130,20,FALSE))</f>
        <v>3.9999999999999991</v>
      </c>
      <c r="BR29" s="161">
        <f>IF(ISERROR(VLOOKUP(K29,Positions!$C$4:$V$130,20,FALSE)),0,VLOOKUP(K29,Positions!$C$4:$V$130,20,FALSE))</f>
        <v>8</v>
      </c>
      <c r="BS29" s="161">
        <f>IF(ISERROR(VLOOKUP(L29,Positions!$C$4:$V$130,20,FALSE)),0,VLOOKUP(L29,Positions!$C$4:$V$130,20,FALSE))</f>
        <v>0</v>
      </c>
      <c r="BT29" s="161">
        <f>IF(ISERROR(VLOOKUP(M29,Positions!$C$4:$V$130,20,FALSE)),0,VLOOKUP(M29,Positions!$C$4:$V$130,20,FALSE))</f>
        <v>0</v>
      </c>
      <c r="BU29" s="161">
        <f>IF(ISERROR(VLOOKUP(N29,Positions!$C$4:$V$130,20,FALSE)),0,VLOOKUP(N29,Positions!$C$4:$V$130,20,FALSE))</f>
        <v>0</v>
      </c>
      <c r="BV29" s="161">
        <f>IF(ISERROR(VLOOKUP(O29,Positions!$C$4:$V$130,20,FALSE)),0,VLOOKUP(O29,Positions!$C$4:$V$130,20,FALSE))</f>
        <v>0</v>
      </c>
      <c r="BW29" s="161">
        <f>IF(ISERROR(VLOOKUP(P29,Positions!$C$4:$V$130,20,FALSE)),0,VLOOKUP(P29,Positions!$C$4:$V$130,20,FALSE))</f>
        <v>0</v>
      </c>
      <c r="BX29" s="161">
        <f>IF(ISERROR(VLOOKUP(Q29,Positions!$C$4:$V$130,20,FALSE)),0,VLOOKUP(Q29,Positions!$C$4:$V$130,20,FALSE))</f>
        <v>8</v>
      </c>
      <c r="BY29" s="161">
        <f>IF(ISERROR(VLOOKUP(R29,Positions!$C$4:$V$130,20,FALSE)),0,VLOOKUP(R29,Positions!$C$4:$V$130,20,FALSE))</f>
        <v>3.9999999999999991</v>
      </c>
      <c r="BZ29" s="161">
        <f>IF(ISERROR(VLOOKUP(S29,Positions!$C$4:$V$130,20,FALSE)),0,VLOOKUP(S29,Positions!$C$4:$V$130,20,FALSE))</f>
        <v>0</v>
      </c>
      <c r="CA29" s="161">
        <f>IF(ISERROR(VLOOKUP(T29,Positions!$C$4:$V$130,20,FALSE)),0,VLOOKUP(T29,Positions!$C$4:$V$130,20,FALSE))</f>
        <v>0</v>
      </c>
      <c r="CB29" s="161">
        <f>IF(ISERROR(VLOOKUP(U29,Positions!$C$4:$V$130,20,FALSE)),0,VLOOKUP(U29,Positions!$C$4:$V$130,20,FALSE))</f>
        <v>0</v>
      </c>
      <c r="CC29" s="161">
        <f>IF(ISERROR(VLOOKUP(V29,Positions!$C$4:$V$130,20,FALSE)),0,VLOOKUP(V29,Positions!$C$4:$V$130,20,FALSE))</f>
        <v>0</v>
      </c>
      <c r="CD29" s="161">
        <f>IF(ISERROR(VLOOKUP(W29,Positions!$C$4:$V$130,20,FALSE)),0,VLOOKUP(W29,Positions!$C$4:$V$130,20,FALSE))</f>
        <v>0</v>
      </c>
      <c r="CE29" s="161">
        <f>IF(ISERROR(VLOOKUP(X29,Positions!$C$4:$V$130,20,FALSE)),0,VLOOKUP(X29,Positions!$C$4:$V$130,20,FALSE))</f>
        <v>0</v>
      </c>
      <c r="CF29" s="161">
        <f>IF(ISERROR(VLOOKUP(Y29,Positions!$C$4:$V$130,20,FALSE)),0,VLOOKUP(Y29,Positions!$C$4:$V$130,20,FALSE))</f>
        <v>0</v>
      </c>
      <c r="CG29" s="161">
        <f>IF(ISERROR(VLOOKUP(Z29,Positions!$C$4:$V$130,20,FALSE)),0,VLOOKUP(Z29,Positions!$C$4:$V$130,20,FALSE))</f>
        <v>0</v>
      </c>
      <c r="CH29" s="161">
        <f>IF(ISERROR(VLOOKUP(AA29,Positions!$C$4:$V$130,20,FALSE)),0,VLOOKUP(AA29,Positions!$C$4:$V$130,20,FALSE))</f>
        <v>0</v>
      </c>
      <c r="CI29" s="161">
        <f>IF(ISERROR(VLOOKUP(AB29,Positions!$C$4:$V$130,20,FALSE)),0,VLOOKUP(AB29,Positions!$C$4:$V$130,20,FALSE))</f>
        <v>0</v>
      </c>
      <c r="CJ29" s="161">
        <f>IF(ISERROR(VLOOKUP(AC29,Positions!$C$4:$V$130,20,FALSE)),0,VLOOKUP(AC29,Positions!$C$4:$V$130,20,FALSE))</f>
        <v>0</v>
      </c>
      <c r="CK29" s="161">
        <f>IF(ISERROR(VLOOKUP(AD29,Positions!$C$4:$V$130,20,FALSE)),0,VLOOKUP(AD29,Positions!$C$4:$V$130,20,FALSE))</f>
        <v>0</v>
      </c>
      <c r="CL29" s="161">
        <f>IF(ISERROR(VLOOKUP(AE29,Positions!$C$4:$V$130,20,FALSE)),0,VLOOKUP(AE29,Positions!$C$4:$V$130,20,FALSE))</f>
        <v>0</v>
      </c>
      <c r="CM29" s="161">
        <f>IF(ISERROR(VLOOKUP(AF29,Positions!$C$4:$V$130,20,FALSE)),0,VLOOKUP(AF29,Positions!$C$4:$V$130,20,FALSE))</f>
        <v>0</v>
      </c>
      <c r="CN29" s="161">
        <f>IF(ISERROR(VLOOKUP(AG29,Positions!$C$4:$V$130,20,FALSE)),0,VLOOKUP(AG29,Positions!$C$4:$V$130,20,FALSE))</f>
        <v>0</v>
      </c>
      <c r="CO29" s="161">
        <f>IF(ISERROR(VLOOKUP(AH29,Positions!$C$4:$V$130,20,FALSE)),0,VLOOKUP(AH29,Positions!$C$4:$V$130,20,FALSE))</f>
        <v>0</v>
      </c>
      <c r="CP29" s="162"/>
      <c r="CQ29" s="163"/>
    </row>
    <row r="30" spans="1:95" s="155" customFormat="1" ht="26.25" x14ac:dyDescent="0.25">
      <c r="A30" s="153"/>
      <c r="B30" s="153"/>
      <c r="C30" s="160"/>
      <c r="D30" s="160" t="s">
        <v>1493</v>
      </c>
      <c r="E30" s="417">
        <f>IF($D30&lt;&gt;"",VLOOKUP($D30,StaffEstb!$G$4:$K$203,4,FALSE),"")</f>
        <v>0</v>
      </c>
      <c r="F30" s="656">
        <f>IF($D30&lt;&gt;"",VLOOKUP($D30,StaffEstb!$G$4:$K$203,5,FALSE),"")</f>
        <v>0.47368421052631576</v>
      </c>
      <c r="G30" s="657" t="s">
        <v>1077</v>
      </c>
      <c r="H30" s="657" t="s">
        <v>1077</v>
      </c>
      <c r="I30" s="657" t="s">
        <v>1415</v>
      </c>
      <c r="J30" s="657" t="s">
        <v>1453</v>
      </c>
      <c r="K30" s="657" t="s">
        <v>1453</v>
      </c>
      <c r="L30" s="658" t="s">
        <v>1077</v>
      </c>
      <c r="M30" s="658" t="s">
        <v>1077</v>
      </c>
      <c r="N30" s="657" t="s">
        <v>1379</v>
      </c>
      <c r="O30" s="657" t="s">
        <v>1379</v>
      </c>
      <c r="P30" s="657" t="s">
        <v>1453</v>
      </c>
      <c r="Q30" s="657" t="s">
        <v>1453</v>
      </c>
      <c r="R30" s="657" t="s">
        <v>1407</v>
      </c>
      <c r="S30" s="658" t="s">
        <v>1381</v>
      </c>
      <c r="T30" s="658" t="s">
        <v>1381</v>
      </c>
      <c r="U30" s="657" t="s">
        <v>1077</v>
      </c>
      <c r="V30" s="657" t="s">
        <v>1077</v>
      </c>
      <c r="W30" s="657" t="s">
        <v>1379</v>
      </c>
      <c r="X30" s="657" t="s">
        <v>1379</v>
      </c>
      <c r="Y30" s="657" t="s">
        <v>1077</v>
      </c>
      <c r="Z30" s="658" t="s">
        <v>1077</v>
      </c>
      <c r="AA30" s="658" t="s">
        <v>1077</v>
      </c>
      <c r="AB30" s="657" t="s">
        <v>1413</v>
      </c>
      <c r="AC30" s="657" t="s">
        <v>1407</v>
      </c>
      <c r="AD30" s="657" t="s">
        <v>1413</v>
      </c>
      <c r="AE30" s="657" t="s">
        <v>1378</v>
      </c>
      <c r="AF30" s="657" t="s">
        <v>1077</v>
      </c>
      <c r="AG30" s="658" t="s">
        <v>1379</v>
      </c>
      <c r="AH30" s="658" t="s">
        <v>1379</v>
      </c>
      <c r="AI30" s="377">
        <f t="shared" si="7"/>
        <v>51.999999999999993</v>
      </c>
      <c r="AJ30" s="378">
        <f t="shared" si="8"/>
        <v>64</v>
      </c>
      <c r="AK30" s="379" t="str">
        <f>IF(G30&lt;&gt;"",IF(ISERROR(VLOOKUP(G30,Positions!$C$4:$V$130,20,FALSE)),"Chk",""),"-")</f>
        <v/>
      </c>
      <c r="AL30" s="380" t="str">
        <f>IF(H30&lt;&gt;"",IF(ISERROR(VLOOKUP(H30,Positions!$C$4:$V$130,20,FALSE)),"Chk",""),"-")</f>
        <v/>
      </c>
      <c r="AM30" s="380" t="str">
        <f>IF(I30&lt;&gt;"",IF(ISERROR(VLOOKUP(I30,Positions!$C$4:$V$130,20,FALSE)),"Chk",""),"-")</f>
        <v/>
      </c>
      <c r="AN30" s="380" t="str">
        <f>IF(J30&lt;&gt;"",IF(ISERROR(VLOOKUP(J30,Positions!$C$4:$V$130,20,FALSE)),"Chk",""),"-")</f>
        <v/>
      </c>
      <c r="AO30" s="380" t="str">
        <f>IF(K30&lt;&gt;"",IF(ISERROR(VLOOKUP(K30,Positions!$C$4:$V$130,20,FALSE)),"Chk",""),"-")</f>
        <v/>
      </c>
      <c r="AP30" s="380" t="str">
        <f>IF(L30&lt;&gt;"",IF(ISERROR(VLOOKUP(L30,Positions!$C$4:$V$130,20,FALSE)),"Chk",""),"-")</f>
        <v/>
      </c>
      <c r="AQ30" s="381" t="str">
        <f>IF(M30&lt;&gt;"",IF(ISERROR(VLOOKUP(M30,Positions!$C$4:$V$130,20,FALSE)),"Chk",""),"-")</f>
        <v/>
      </c>
      <c r="AR30" s="382" t="str">
        <f>IF(N30&lt;&gt;"",IF(ISERROR(VLOOKUP(N30,Positions!$C$4:$V$130,20,FALSE)),"Chk",""),"-")</f>
        <v/>
      </c>
      <c r="AS30" s="380" t="str">
        <f>IF(O30&lt;&gt;"",IF(ISERROR(VLOOKUP(O30,Positions!$C$4:$V$130,20,FALSE)),"Chk",""),"-")</f>
        <v/>
      </c>
      <c r="AT30" s="380" t="str">
        <f>IF(P30&lt;&gt;"",IF(ISERROR(VLOOKUP(P30,Positions!$C$4:$V$130,20,FALSE)),"Chk",""),"-")</f>
        <v/>
      </c>
      <c r="AU30" s="380" t="str">
        <f>IF(Q30&lt;&gt;"",IF(ISERROR(VLOOKUP(Q30,Positions!$C$4:$V$130,20,FALSE)),"Chk",""),"-")</f>
        <v/>
      </c>
      <c r="AV30" s="380" t="str">
        <f>IF(R30&lt;&gt;"",IF(ISERROR(VLOOKUP(R30,Positions!$C$4:$V$130,20,FALSE)),"Chk",""),"-")</f>
        <v/>
      </c>
      <c r="AW30" s="380" t="str">
        <f>IF(S30&lt;&gt;"",IF(ISERROR(VLOOKUP(S30,Positions!$C$4:$V$130,20,FALSE)),"Chk",""),"-")</f>
        <v/>
      </c>
      <c r="AX30" s="383" t="str">
        <f>IF(T30&lt;&gt;"",IF(ISERROR(VLOOKUP(T30,Positions!$C$4:$V$130,20,FALSE)),"Chk",""),"-")</f>
        <v/>
      </c>
      <c r="AY30" s="379" t="str">
        <f>IF(U30&lt;&gt;"",IF(ISERROR(VLOOKUP(U30,Positions!$C$4:$V$130,20,FALSE)),"Chk",""),"-")</f>
        <v/>
      </c>
      <c r="AZ30" s="380" t="str">
        <f>IF(V30&lt;&gt;"",IF(ISERROR(VLOOKUP(V30,Positions!$C$4:$V$130,20,FALSE)),"Chk",""),"-")</f>
        <v/>
      </c>
      <c r="BA30" s="380" t="str">
        <f>IF(W30&lt;&gt;"",IF(ISERROR(VLOOKUP(W30,Positions!$C$4:$V$130,20,FALSE)),"Chk",""),"-")</f>
        <v/>
      </c>
      <c r="BB30" s="380" t="str">
        <f>IF(X30&lt;&gt;"",IF(ISERROR(VLOOKUP(X30,Positions!$C$4:$V$130,20,FALSE)),"Chk",""),"-")</f>
        <v/>
      </c>
      <c r="BC30" s="380" t="str">
        <f>IF(Y30&lt;&gt;"",IF(ISERROR(VLOOKUP(Y30,Positions!$C$4:$V$130,20,FALSE)),"Chk",""),"-")</f>
        <v/>
      </c>
      <c r="BD30" s="380" t="str">
        <f>IF(Z30&lt;&gt;"",IF(ISERROR(VLOOKUP(Z30,Positions!$C$4:$V$130,20,FALSE)),"Chk",""),"-")</f>
        <v/>
      </c>
      <c r="BE30" s="381" t="str">
        <f>IF(AA30&lt;&gt;"",IF(ISERROR(VLOOKUP(AA30,Positions!$C$4:$V$130,20,FALSE)),"Chk",""),"-")</f>
        <v/>
      </c>
      <c r="BF30" s="382" t="str">
        <f>IF(AB30&lt;&gt;"",IF(ISERROR(VLOOKUP(AB30,Positions!$C$4:$V$130,20,FALSE)),"Chk",""),"-")</f>
        <v/>
      </c>
      <c r="BG30" s="380" t="str">
        <f>IF(AC30&lt;&gt;"",IF(ISERROR(VLOOKUP(AC30,Positions!$C$4:$V$130,20,FALSE)),"Chk",""),"-")</f>
        <v/>
      </c>
      <c r="BH30" s="380" t="str">
        <f>IF(AD30&lt;&gt;"",IF(ISERROR(VLOOKUP(AD30,Positions!$C$4:$V$130,20,FALSE)),"Chk",""),"-")</f>
        <v/>
      </c>
      <c r="BI30" s="380" t="str">
        <f>IF(AE30&lt;&gt;"",IF(ISERROR(VLOOKUP(AE30,Positions!$C$4:$V$130,20,FALSE)),"Chk",""),"-")</f>
        <v/>
      </c>
      <c r="BJ30" s="380" t="str">
        <f>IF(AF30&lt;&gt;"",IF(ISERROR(VLOOKUP(AF30,Positions!$C$4:$V$130,20,FALSE)),"Chk",""),"-")</f>
        <v/>
      </c>
      <c r="BK30" s="380" t="str">
        <f>IF(AG30&lt;&gt;"",IF(ISERROR(VLOOKUP(AG30,Positions!$C$4:$V$130,20,FALSE)),"Chk",""),"-")</f>
        <v/>
      </c>
      <c r="BL30" s="383" t="str">
        <f>IF(AH30&lt;&gt;"",IF(ISERROR(VLOOKUP(AH30,Positions!$C$4:$V$130,20,FALSE)),"Chk",""),"-")</f>
        <v/>
      </c>
      <c r="BM30" s="152"/>
      <c r="BN30" s="161">
        <f>IF(ISERROR(VLOOKUP(G30,Positions!$C$4:$V$130,20,FALSE)),0,VLOOKUP(G30,Positions!$C$4:$V$130,20,FALSE))</f>
        <v>0</v>
      </c>
      <c r="BO30" s="161">
        <f>IF(ISERROR(VLOOKUP(H30,Positions!$C$4:$V$130,20,FALSE)),0,VLOOKUP(H30,Positions!$C$4:$V$130,20,FALSE))</f>
        <v>0</v>
      </c>
      <c r="BP30" s="161">
        <f>IF(ISERROR(VLOOKUP(I30,Positions!$C$4:$V$130,20,FALSE)),0,VLOOKUP(I30,Positions!$C$4:$V$130,20,FALSE))</f>
        <v>3.9999999999999991</v>
      </c>
      <c r="BQ30" s="161">
        <f>IF(ISERROR(VLOOKUP(J30,Positions!$C$4:$V$130,20,FALSE)),0,VLOOKUP(J30,Positions!$C$4:$V$130,20,FALSE))</f>
        <v>3.9999999999999991</v>
      </c>
      <c r="BR30" s="161">
        <f>IF(ISERROR(VLOOKUP(K30,Positions!$C$4:$V$130,20,FALSE)),0,VLOOKUP(K30,Positions!$C$4:$V$130,20,FALSE))</f>
        <v>3.9999999999999991</v>
      </c>
      <c r="BS30" s="161">
        <f>IF(ISERROR(VLOOKUP(L30,Positions!$C$4:$V$130,20,FALSE)),0,VLOOKUP(L30,Positions!$C$4:$V$130,20,FALSE))</f>
        <v>0</v>
      </c>
      <c r="BT30" s="161">
        <f>IF(ISERROR(VLOOKUP(M30,Positions!$C$4:$V$130,20,FALSE)),0,VLOOKUP(M30,Positions!$C$4:$V$130,20,FALSE))</f>
        <v>0</v>
      </c>
      <c r="BU30" s="161">
        <f>IF(ISERROR(VLOOKUP(N30,Positions!$C$4:$V$130,20,FALSE)),0,VLOOKUP(N30,Positions!$C$4:$V$130,20,FALSE))</f>
        <v>8</v>
      </c>
      <c r="BV30" s="161">
        <f>IF(ISERROR(VLOOKUP(O30,Positions!$C$4:$V$130,20,FALSE)),0,VLOOKUP(O30,Positions!$C$4:$V$130,20,FALSE))</f>
        <v>8</v>
      </c>
      <c r="BW30" s="161">
        <f>IF(ISERROR(VLOOKUP(P30,Positions!$C$4:$V$130,20,FALSE)),0,VLOOKUP(P30,Positions!$C$4:$V$130,20,FALSE))</f>
        <v>3.9999999999999991</v>
      </c>
      <c r="BX30" s="161">
        <f>IF(ISERROR(VLOOKUP(Q30,Positions!$C$4:$V$130,20,FALSE)),0,VLOOKUP(Q30,Positions!$C$4:$V$130,20,FALSE))</f>
        <v>3.9999999999999991</v>
      </c>
      <c r="BY30" s="161">
        <f>IF(ISERROR(VLOOKUP(R30,Positions!$C$4:$V$130,20,FALSE)),0,VLOOKUP(R30,Positions!$C$4:$V$130,20,FALSE))</f>
        <v>8</v>
      </c>
      <c r="BZ30" s="161">
        <f>IF(ISERROR(VLOOKUP(S30,Positions!$C$4:$V$130,20,FALSE)),0,VLOOKUP(S30,Positions!$C$4:$V$130,20,FALSE))</f>
        <v>3.9999999999999991</v>
      </c>
      <c r="CA30" s="161">
        <f>IF(ISERROR(VLOOKUP(T30,Positions!$C$4:$V$130,20,FALSE)),0,VLOOKUP(T30,Positions!$C$4:$V$130,20,FALSE))</f>
        <v>3.9999999999999991</v>
      </c>
      <c r="CB30" s="161">
        <f>IF(ISERROR(VLOOKUP(U30,Positions!$C$4:$V$130,20,FALSE)),0,VLOOKUP(U30,Positions!$C$4:$V$130,20,FALSE))</f>
        <v>0</v>
      </c>
      <c r="CC30" s="161">
        <f>IF(ISERROR(VLOOKUP(V30,Positions!$C$4:$V$130,20,FALSE)),0,VLOOKUP(V30,Positions!$C$4:$V$130,20,FALSE))</f>
        <v>0</v>
      </c>
      <c r="CD30" s="161">
        <f>IF(ISERROR(VLOOKUP(W30,Positions!$C$4:$V$130,20,FALSE)),0,VLOOKUP(W30,Positions!$C$4:$V$130,20,FALSE))</f>
        <v>8</v>
      </c>
      <c r="CE30" s="161">
        <f>IF(ISERROR(VLOOKUP(X30,Positions!$C$4:$V$130,20,FALSE)),0,VLOOKUP(X30,Positions!$C$4:$V$130,20,FALSE))</f>
        <v>8</v>
      </c>
      <c r="CF30" s="161">
        <f>IF(ISERROR(VLOOKUP(Y30,Positions!$C$4:$V$130,20,FALSE)),0,VLOOKUP(Y30,Positions!$C$4:$V$130,20,FALSE))</f>
        <v>0</v>
      </c>
      <c r="CG30" s="161">
        <f>IF(ISERROR(VLOOKUP(Z30,Positions!$C$4:$V$130,20,FALSE)),0,VLOOKUP(Z30,Positions!$C$4:$V$130,20,FALSE))</f>
        <v>0</v>
      </c>
      <c r="CH30" s="161">
        <f>IF(ISERROR(VLOOKUP(AA30,Positions!$C$4:$V$130,20,FALSE)),0,VLOOKUP(AA30,Positions!$C$4:$V$130,20,FALSE))</f>
        <v>0</v>
      </c>
      <c r="CI30" s="161">
        <f>IF(ISERROR(VLOOKUP(AB30,Positions!$C$4:$V$130,20,FALSE)),0,VLOOKUP(AB30,Positions!$C$4:$V$130,20,FALSE))</f>
        <v>8</v>
      </c>
      <c r="CJ30" s="161">
        <f>IF(ISERROR(VLOOKUP(AC30,Positions!$C$4:$V$130,20,FALSE)),0,VLOOKUP(AC30,Positions!$C$4:$V$130,20,FALSE))</f>
        <v>8</v>
      </c>
      <c r="CK30" s="161">
        <f>IF(ISERROR(VLOOKUP(AD30,Positions!$C$4:$V$130,20,FALSE)),0,VLOOKUP(AD30,Positions!$C$4:$V$130,20,FALSE))</f>
        <v>8</v>
      </c>
      <c r="CL30" s="161">
        <f>IF(ISERROR(VLOOKUP(AE30,Positions!$C$4:$V$130,20,FALSE)),0,VLOOKUP(AE30,Positions!$C$4:$V$130,20,FALSE))</f>
        <v>8</v>
      </c>
      <c r="CM30" s="161">
        <f>IF(ISERROR(VLOOKUP(AF30,Positions!$C$4:$V$130,20,FALSE)),0,VLOOKUP(AF30,Positions!$C$4:$V$130,20,FALSE))</f>
        <v>0</v>
      </c>
      <c r="CN30" s="161">
        <f>IF(ISERROR(VLOOKUP(AG30,Positions!$C$4:$V$130,20,FALSE)),0,VLOOKUP(AG30,Positions!$C$4:$V$130,20,FALSE))</f>
        <v>8</v>
      </c>
      <c r="CO30" s="161">
        <f>IF(ISERROR(VLOOKUP(AH30,Positions!$C$4:$V$130,20,FALSE)),0,VLOOKUP(AH30,Positions!$C$4:$V$130,20,FALSE))</f>
        <v>8</v>
      </c>
      <c r="CP30" s="162"/>
      <c r="CQ30" s="163"/>
    </row>
    <row r="31" spans="1:95" s="155" customFormat="1" ht="26.25" x14ac:dyDescent="0.25">
      <c r="A31" s="153"/>
      <c r="B31" s="153"/>
      <c r="C31" s="160"/>
      <c r="D31" s="160" t="s">
        <v>1494</v>
      </c>
      <c r="E31" s="417">
        <f>IF($D31&lt;&gt;"",VLOOKUP($D31,StaffEstb!$G$4:$K$203,4,FALSE),"")</f>
        <v>0</v>
      </c>
      <c r="F31" s="656">
        <f>IF($D31&lt;&gt;"",VLOOKUP($D31,StaffEstb!$G$4:$K$203,5,FALSE),"")</f>
        <v>0.47368421052631576</v>
      </c>
      <c r="G31" s="657" t="s">
        <v>1381</v>
      </c>
      <c r="H31" s="657" t="s">
        <v>1413</v>
      </c>
      <c r="I31" s="657" t="s">
        <v>1381</v>
      </c>
      <c r="J31" s="657" t="s">
        <v>1077</v>
      </c>
      <c r="K31" s="657" t="s">
        <v>1077</v>
      </c>
      <c r="L31" s="658" t="s">
        <v>1415</v>
      </c>
      <c r="M31" s="658" t="s">
        <v>1415</v>
      </c>
      <c r="N31" s="657" t="s">
        <v>1407</v>
      </c>
      <c r="O31" s="657" t="s">
        <v>1413</v>
      </c>
      <c r="P31" s="657" t="s">
        <v>1382</v>
      </c>
      <c r="Q31" s="657" t="s">
        <v>1382</v>
      </c>
      <c r="R31" s="657" t="s">
        <v>1382</v>
      </c>
      <c r="S31" s="658" t="s">
        <v>1077</v>
      </c>
      <c r="T31" s="658" t="s">
        <v>1077</v>
      </c>
      <c r="U31" s="657" t="s">
        <v>1413</v>
      </c>
      <c r="V31" s="657" t="s">
        <v>1413</v>
      </c>
      <c r="W31" s="657" t="s">
        <v>1077</v>
      </c>
      <c r="X31" s="657" t="s">
        <v>1077</v>
      </c>
      <c r="Y31" s="657" t="s">
        <v>1414</v>
      </c>
      <c r="Z31" s="658" t="s">
        <v>1415</v>
      </c>
      <c r="AA31" s="658" t="s">
        <v>1375</v>
      </c>
      <c r="AB31" s="657" t="s">
        <v>1375</v>
      </c>
      <c r="AC31" s="657" t="s">
        <v>1378</v>
      </c>
      <c r="AD31" s="657" t="s">
        <v>1407</v>
      </c>
      <c r="AE31" s="657" t="s">
        <v>1077</v>
      </c>
      <c r="AF31" s="657" t="s">
        <v>1077</v>
      </c>
      <c r="AG31" s="658" t="s">
        <v>1077</v>
      </c>
      <c r="AH31" s="658" t="s">
        <v>1077</v>
      </c>
      <c r="AI31" s="377">
        <f t="shared" si="7"/>
        <v>52</v>
      </c>
      <c r="AJ31" s="378">
        <f t="shared" si="8"/>
        <v>56</v>
      </c>
      <c r="AK31" s="379" t="str">
        <f>IF(G31&lt;&gt;"",IF(ISERROR(VLOOKUP(G31,Positions!$C$4:$V$130,20,FALSE)),"Chk",""),"-")</f>
        <v/>
      </c>
      <c r="AL31" s="380" t="str">
        <f>IF(H31&lt;&gt;"",IF(ISERROR(VLOOKUP(H31,Positions!$C$4:$V$130,20,FALSE)),"Chk",""),"-")</f>
        <v/>
      </c>
      <c r="AM31" s="380" t="str">
        <f>IF(I31&lt;&gt;"",IF(ISERROR(VLOOKUP(I31,Positions!$C$4:$V$130,20,FALSE)),"Chk",""),"-")</f>
        <v/>
      </c>
      <c r="AN31" s="380" t="str">
        <f>IF(J31&lt;&gt;"",IF(ISERROR(VLOOKUP(J31,Positions!$C$4:$V$130,20,FALSE)),"Chk",""),"-")</f>
        <v/>
      </c>
      <c r="AO31" s="380" t="str">
        <f>IF(K31&lt;&gt;"",IF(ISERROR(VLOOKUP(K31,Positions!$C$4:$V$130,20,FALSE)),"Chk",""),"-")</f>
        <v/>
      </c>
      <c r="AP31" s="380" t="str">
        <f>IF(L31&lt;&gt;"",IF(ISERROR(VLOOKUP(L31,Positions!$C$4:$V$130,20,FALSE)),"Chk",""),"-")</f>
        <v/>
      </c>
      <c r="AQ31" s="381" t="str">
        <f>IF(M31&lt;&gt;"",IF(ISERROR(VLOOKUP(M31,Positions!$C$4:$V$130,20,FALSE)),"Chk",""),"-")</f>
        <v/>
      </c>
      <c r="AR31" s="382" t="str">
        <f>IF(N31&lt;&gt;"",IF(ISERROR(VLOOKUP(N31,Positions!$C$4:$V$130,20,FALSE)),"Chk",""),"-")</f>
        <v/>
      </c>
      <c r="AS31" s="380" t="str">
        <f>IF(O31&lt;&gt;"",IF(ISERROR(VLOOKUP(O31,Positions!$C$4:$V$130,20,FALSE)),"Chk",""),"-")</f>
        <v/>
      </c>
      <c r="AT31" s="380" t="str">
        <f>IF(P31&lt;&gt;"",IF(ISERROR(VLOOKUP(P31,Positions!$C$4:$V$130,20,FALSE)),"Chk",""),"-")</f>
        <v/>
      </c>
      <c r="AU31" s="380" t="str">
        <f>IF(Q31&lt;&gt;"",IF(ISERROR(VLOOKUP(Q31,Positions!$C$4:$V$130,20,FALSE)),"Chk",""),"-")</f>
        <v/>
      </c>
      <c r="AV31" s="380" t="str">
        <f>IF(R31&lt;&gt;"",IF(ISERROR(VLOOKUP(R31,Positions!$C$4:$V$130,20,FALSE)),"Chk",""),"-")</f>
        <v/>
      </c>
      <c r="AW31" s="380" t="str">
        <f>IF(S31&lt;&gt;"",IF(ISERROR(VLOOKUP(S31,Positions!$C$4:$V$130,20,FALSE)),"Chk",""),"-")</f>
        <v/>
      </c>
      <c r="AX31" s="383" t="str">
        <f>IF(T31&lt;&gt;"",IF(ISERROR(VLOOKUP(T31,Positions!$C$4:$V$130,20,FALSE)),"Chk",""),"-")</f>
        <v/>
      </c>
      <c r="AY31" s="379" t="str">
        <f>IF(U31&lt;&gt;"",IF(ISERROR(VLOOKUP(U31,Positions!$C$4:$V$130,20,FALSE)),"Chk",""),"-")</f>
        <v/>
      </c>
      <c r="AZ31" s="380" t="str">
        <f>IF(V31&lt;&gt;"",IF(ISERROR(VLOOKUP(V31,Positions!$C$4:$V$130,20,FALSE)),"Chk",""),"-")</f>
        <v/>
      </c>
      <c r="BA31" s="380" t="str">
        <f>IF(W31&lt;&gt;"",IF(ISERROR(VLOOKUP(W31,Positions!$C$4:$V$130,20,FALSE)),"Chk",""),"-")</f>
        <v/>
      </c>
      <c r="BB31" s="380" t="str">
        <f>IF(X31&lt;&gt;"",IF(ISERROR(VLOOKUP(X31,Positions!$C$4:$V$130,20,FALSE)),"Chk",""),"-")</f>
        <v/>
      </c>
      <c r="BC31" s="380" t="str">
        <f>IF(Y31&lt;&gt;"",IF(ISERROR(VLOOKUP(Y31,Positions!$C$4:$V$130,20,FALSE)),"Chk",""),"-")</f>
        <v/>
      </c>
      <c r="BD31" s="380" t="str">
        <f>IF(Z31&lt;&gt;"",IF(ISERROR(VLOOKUP(Z31,Positions!$C$4:$V$130,20,FALSE)),"Chk",""),"-")</f>
        <v/>
      </c>
      <c r="BE31" s="381" t="str">
        <f>IF(AA31&lt;&gt;"",IF(ISERROR(VLOOKUP(AA31,Positions!$C$4:$V$130,20,FALSE)),"Chk",""),"-")</f>
        <v/>
      </c>
      <c r="BF31" s="382" t="str">
        <f>IF(AB31&lt;&gt;"",IF(ISERROR(VLOOKUP(AB31,Positions!$C$4:$V$130,20,FALSE)),"Chk",""),"-")</f>
        <v/>
      </c>
      <c r="BG31" s="380" t="str">
        <f>IF(AC31&lt;&gt;"",IF(ISERROR(VLOOKUP(AC31,Positions!$C$4:$V$130,20,FALSE)),"Chk",""),"-")</f>
        <v/>
      </c>
      <c r="BH31" s="380" t="str">
        <f>IF(AD31&lt;&gt;"",IF(ISERROR(VLOOKUP(AD31,Positions!$C$4:$V$130,20,FALSE)),"Chk",""),"-")</f>
        <v/>
      </c>
      <c r="BI31" s="380" t="str">
        <f>IF(AE31&lt;&gt;"",IF(ISERROR(VLOOKUP(AE31,Positions!$C$4:$V$130,20,FALSE)),"Chk",""),"-")</f>
        <v/>
      </c>
      <c r="BJ31" s="380" t="str">
        <f>IF(AF31&lt;&gt;"",IF(ISERROR(VLOOKUP(AF31,Positions!$C$4:$V$130,20,FALSE)),"Chk",""),"-")</f>
        <v/>
      </c>
      <c r="BK31" s="380" t="str">
        <f>IF(AG31&lt;&gt;"",IF(ISERROR(VLOOKUP(AG31,Positions!$C$4:$V$130,20,FALSE)),"Chk",""),"-")</f>
        <v/>
      </c>
      <c r="BL31" s="383" t="str">
        <f>IF(AH31&lt;&gt;"",IF(ISERROR(VLOOKUP(AH31,Positions!$C$4:$V$130,20,FALSE)),"Chk",""),"-")</f>
        <v/>
      </c>
      <c r="BM31" s="152"/>
      <c r="BN31" s="161">
        <f>IF(ISERROR(VLOOKUP(G31,Positions!$C$4:$V$130,20,FALSE)),0,VLOOKUP(G31,Positions!$C$4:$V$130,20,FALSE))</f>
        <v>3.9999999999999991</v>
      </c>
      <c r="BO31" s="161">
        <f>IF(ISERROR(VLOOKUP(H31,Positions!$C$4:$V$130,20,FALSE)),0,VLOOKUP(H31,Positions!$C$4:$V$130,20,FALSE))</f>
        <v>8</v>
      </c>
      <c r="BP31" s="161">
        <f>IF(ISERROR(VLOOKUP(I31,Positions!$C$4:$V$130,20,FALSE)),0,VLOOKUP(I31,Positions!$C$4:$V$130,20,FALSE))</f>
        <v>3.9999999999999991</v>
      </c>
      <c r="BQ31" s="161">
        <f>IF(ISERROR(VLOOKUP(J31,Positions!$C$4:$V$130,20,FALSE)),0,VLOOKUP(J31,Positions!$C$4:$V$130,20,FALSE))</f>
        <v>0</v>
      </c>
      <c r="BR31" s="161">
        <f>IF(ISERROR(VLOOKUP(K31,Positions!$C$4:$V$130,20,FALSE)),0,VLOOKUP(K31,Positions!$C$4:$V$130,20,FALSE))</f>
        <v>0</v>
      </c>
      <c r="BS31" s="161">
        <f>IF(ISERROR(VLOOKUP(L31,Positions!$C$4:$V$130,20,FALSE)),0,VLOOKUP(L31,Positions!$C$4:$V$130,20,FALSE))</f>
        <v>3.9999999999999991</v>
      </c>
      <c r="BT31" s="161">
        <f>IF(ISERROR(VLOOKUP(M31,Positions!$C$4:$V$130,20,FALSE)),0,VLOOKUP(M31,Positions!$C$4:$V$130,20,FALSE))</f>
        <v>3.9999999999999991</v>
      </c>
      <c r="BU31" s="161">
        <f>IF(ISERROR(VLOOKUP(N31,Positions!$C$4:$V$130,20,FALSE)),0,VLOOKUP(N31,Positions!$C$4:$V$130,20,FALSE))</f>
        <v>8</v>
      </c>
      <c r="BV31" s="161">
        <f>IF(ISERROR(VLOOKUP(O31,Positions!$C$4:$V$130,20,FALSE)),0,VLOOKUP(O31,Positions!$C$4:$V$130,20,FALSE))</f>
        <v>8</v>
      </c>
      <c r="BW31" s="161">
        <f>IF(ISERROR(VLOOKUP(P31,Positions!$C$4:$V$130,20,FALSE)),0,VLOOKUP(P31,Positions!$C$4:$V$130,20,FALSE))</f>
        <v>3.9999999999999991</v>
      </c>
      <c r="BX31" s="161">
        <f>IF(ISERROR(VLOOKUP(Q31,Positions!$C$4:$V$130,20,FALSE)),0,VLOOKUP(Q31,Positions!$C$4:$V$130,20,FALSE))</f>
        <v>3.9999999999999991</v>
      </c>
      <c r="BY31" s="161">
        <f>IF(ISERROR(VLOOKUP(R31,Positions!$C$4:$V$130,20,FALSE)),0,VLOOKUP(R31,Positions!$C$4:$V$130,20,FALSE))</f>
        <v>3.9999999999999991</v>
      </c>
      <c r="BZ31" s="161">
        <f>IF(ISERROR(VLOOKUP(S31,Positions!$C$4:$V$130,20,FALSE)),0,VLOOKUP(S31,Positions!$C$4:$V$130,20,FALSE))</f>
        <v>0</v>
      </c>
      <c r="CA31" s="161">
        <f>IF(ISERROR(VLOOKUP(T31,Positions!$C$4:$V$130,20,FALSE)),0,VLOOKUP(T31,Positions!$C$4:$V$130,20,FALSE))</f>
        <v>0</v>
      </c>
      <c r="CB31" s="161">
        <f>IF(ISERROR(VLOOKUP(U31,Positions!$C$4:$V$130,20,FALSE)),0,VLOOKUP(U31,Positions!$C$4:$V$130,20,FALSE))</f>
        <v>8</v>
      </c>
      <c r="CC31" s="161">
        <f>IF(ISERROR(VLOOKUP(V31,Positions!$C$4:$V$130,20,FALSE)),0,VLOOKUP(V31,Positions!$C$4:$V$130,20,FALSE))</f>
        <v>8</v>
      </c>
      <c r="CD31" s="161">
        <f>IF(ISERROR(VLOOKUP(W31,Positions!$C$4:$V$130,20,FALSE)),0,VLOOKUP(W31,Positions!$C$4:$V$130,20,FALSE))</f>
        <v>0</v>
      </c>
      <c r="CE31" s="161">
        <f>IF(ISERROR(VLOOKUP(X31,Positions!$C$4:$V$130,20,FALSE)),0,VLOOKUP(X31,Positions!$C$4:$V$130,20,FALSE))</f>
        <v>0</v>
      </c>
      <c r="CF31" s="161">
        <f>IF(ISERROR(VLOOKUP(Y31,Positions!$C$4:$V$130,20,FALSE)),0,VLOOKUP(Y31,Positions!$C$4:$V$130,20,FALSE))</f>
        <v>4</v>
      </c>
      <c r="CG31" s="161">
        <f>IF(ISERROR(VLOOKUP(Z31,Positions!$C$4:$V$130,20,FALSE)),0,VLOOKUP(Z31,Positions!$C$4:$V$130,20,FALSE))</f>
        <v>3.9999999999999991</v>
      </c>
      <c r="CH31" s="161">
        <f>IF(ISERROR(VLOOKUP(AA31,Positions!$C$4:$V$130,20,FALSE)),0,VLOOKUP(AA31,Positions!$C$4:$V$130,20,FALSE))</f>
        <v>8</v>
      </c>
      <c r="CI31" s="161">
        <f>IF(ISERROR(VLOOKUP(AB31,Positions!$C$4:$V$130,20,FALSE)),0,VLOOKUP(AB31,Positions!$C$4:$V$130,20,FALSE))</f>
        <v>8</v>
      </c>
      <c r="CJ31" s="161">
        <f>IF(ISERROR(VLOOKUP(AC31,Positions!$C$4:$V$130,20,FALSE)),0,VLOOKUP(AC31,Positions!$C$4:$V$130,20,FALSE))</f>
        <v>8</v>
      </c>
      <c r="CK31" s="161">
        <f>IF(ISERROR(VLOOKUP(AD31,Positions!$C$4:$V$130,20,FALSE)),0,VLOOKUP(AD31,Positions!$C$4:$V$130,20,FALSE))</f>
        <v>8</v>
      </c>
      <c r="CL31" s="161">
        <f>IF(ISERROR(VLOOKUP(AE31,Positions!$C$4:$V$130,20,FALSE)),0,VLOOKUP(AE31,Positions!$C$4:$V$130,20,FALSE))</f>
        <v>0</v>
      </c>
      <c r="CM31" s="161">
        <f>IF(ISERROR(VLOOKUP(AF31,Positions!$C$4:$V$130,20,FALSE)),0,VLOOKUP(AF31,Positions!$C$4:$V$130,20,FALSE))</f>
        <v>0</v>
      </c>
      <c r="CN31" s="161">
        <f>IF(ISERROR(VLOOKUP(AG31,Positions!$C$4:$V$130,20,FALSE)),0,VLOOKUP(AG31,Positions!$C$4:$V$130,20,FALSE))</f>
        <v>0</v>
      </c>
      <c r="CO31" s="161">
        <f>IF(ISERROR(VLOOKUP(AH31,Positions!$C$4:$V$130,20,FALSE)),0,VLOOKUP(AH31,Positions!$C$4:$V$130,20,FALSE))</f>
        <v>0</v>
      </c>
      <c r="CP31" s="162"/>
      <c r="CQ31" s="163"/>
    </row>
    <row r="32" spans="1:95" s="155" customFormat="1" ht="26.25" x14ac:dyDescent="0.25">
      <c r="A32" s="153"/>
      <c r="B32" s="153"/>
      <c r="C32" s="160"/>
      <c r="D32" s="160" t="s">
        <v>1497</v>
      </c>
      <c r="E32" s="417">
        <f>IF($D32&lt;&gt;"",VLOOKUP($D32,StaffEstb!$G$4:$K$203,4,FALSE),"")</f>
        <v>0</v>
      </c>
      <c r="F32" s="656">
        <f>IF($D32&lt;&gt;"",VLOOKUP($D32,StaffEstb!$G$4:$K$203,5,FALSE),"")</f>
        <v>0.42105263157894735</v>
      </c>
      <c r="G32" s="657" t="s">
        <v>1413</v>
      </c>
      <c r="H32" s="657" t="s">
        <v>1414</v>
      </c>
      <c r="I32" s="657" t="s">
        <v>1077</v>
      </c>
      <c r="J32" s="657" t="s">
        <v>1077</v>
      </c>
      <c r="K32" s="657" t="s">
        <v>1382</v>
      </c>
      <c r="L32" s="658" t="s">
        <v>1382</v>
      </c>
      <c r="M32" s="658" t="s">
        <v>1382</v>
      </c>
      <c r="N32" s="657" t="s">
        <v>1077</v>
      </c>
      <c r="O32" s="657" t="s">
        <v>1077</v>
      </c>
      <c r="P32" s="657" t="s">
        <v>1414</v>
      </c>
      <c r="Q32" s="657" t="s">
        <v>1414</v>
      </c>
      <c r="R32" s="657" t="s">
        <v>1414</v>
      </c>
      <c r="S32" s="658" t="s">
        <v>1413</v>
      </c>
      <c r="T32" s="658" t="s">
        <v>1413</v>
      </c>
      <c r="U32" s="657" t="s">
        <v>1077</v>
      </c>
      <c r="V32" s="657" t="s">
        <v>1077</v>
      </c>
      <c r="W32" s="657" t="s">
        <v>1413</v>
      </c>
      <c r="X32" s="657" t="s">
        <v>1413</v>
      </c>
      <c r="Y32" s="657" t="s">
        <v>1453</v>
      </c>
      <c r="Z32" s="658" t="s">
        <v>1382</v>
      </c>
      <c r="AA32" s="658" t="s">
        <v>1077</v>
      </c>
      <c r="AB32" s="657" t="s">
        <v>1077</v>
      </c>
      <c r="AC32" s="657" t="s">
        <v>1413</v>
      </c>
      <c r="AD32" s="657" t="s">
        <v>1378</v>
      </c>
      <c r="AE32" s="657" t="s">
        <v>1413</v>
      </c>
      <c r="AF32" s="657" t="s">
        <v>1382</v>
      </c>
      <c r="AG32" s="658" t="s">
        <v>1382</v>
      </c>
      <c r="AH32" s="658" t="s">
        <v>1413</v>
      </c>
      <c r="AI32" s="377">
        <f t="shared" si="7"/>
        <v>52</v>
      </c>
      <c r="AJ32" s="378">
        <f t="shared" si="8"/>
        <v>64</v>
      </c>
      <c r="AK32" s="379" t="str">
        <f>IF(G32&lt;&gt;"",IF(ISERROR(VLOOKUP(G32,Positions!$C$4:$V$130,20,FALSE)),"Chk",""),"-")</f>
        <v/>
      </c>
      <c r="AL32" s="380" t="str">
        <f>IF(H32&lt;&gt;"",IF(ISERROR(VLOOKUP(H32,Positions!$C$4:$V$130,20,FALSE)),"Chk",""),"-")</f>
        <v/>
      </c>
      <c r="AM32" s="380" t="str">
        <f>IF(I32&lt;&gt;"",IF(ISERROR(VLOOKUP(I32,Positions!$C$4:$V$130,20,FALSE)),"Chk",""),"-")</f>
        <v/>
      </c>
      <c r="AN32" s="380" t="str">
        <f>IF(J32&lt;&gt;"",IF(ISERROR(VLOOKUP(J32,Positions!$C$4:$V$130,20,FALSE)),"Chk",""),"-")</f>
        <v/>
      </c>
      <c r="AO32" s="380" t="str">
        <f>IF(K32&lt;&gt;"",IF(ISERROR(VLOOKUP(K32,Positions!$C$4:$V$130,20,FALSE)),"Chk",""),"-")</f>
        <v/>
      </c>
      <c r="AP32" s="380" t="str">
        <f>IF(L32&lt;&gt;"",IF(ISERROR(VLOOKUP(L32,Positions!$C$4:$V$130,20,FALSE)),"Chk",""),"-")</f>
        <v/>
      </c>
      <c r="AQ32" s="381" t="str">
        <f>IF(M32&lt;&gt;"",IF(ISERROR(VLOOKUP(M32,Positions!$C$4:$V$130,20,FALSE)),"Chk",""),"-")</f>
        <v/>
      </c>
      <c r="AR32" s="382" t="str">
        <f>IF(N32&lt;&gt;"",IF(ISERROR(VLOOKUP(N32,Positions!$C$4:$V$130,20,FALSE)),"Chk",""),"-")</f>
        <v/>
      </c>
      <c r="AS32" s="380" t="str">
        <f>IF(O32&lt;&gt;"",IF(ISERROR(VLOOKUP(O32,Positions!$C$4:$V$130,20,FALSE)),"Chk",""),"-")</f>
        <v/>
      </c>
      <c r="AT32" s="380" t="str">
        <f>IF(P32&lt;&gt;"",IF(ISERROR(VLOOKUP(P32,Positions!$C$4:$V$130,20,FALSE)),"Chk",""),"-")</f>
        <v/>
      </c>
      <c r="AU32" s="380" t="str">
        <f>IF(Q32&lt;&gt;"",IF(ISERROR(VLOOKUP(Q32,Positions!$C$4:$V$130,20,FALSE)),"Chk",""),"-")</f>
        <v/>
      </c>
      <c r="AV32" s="380" t="str">
        <f>IF(R32&lt;&gt;"",IF(ISERROR(VLOOKUP(R32,Positions!$C$4:$V$130,20,FALSE)),"Chk",""),"-")</f>
        <v/>
      </c>
      <c r="AW32" s="380" t="str">
        <f>IF(S32&lt;&gt;"",IF(ISERROR(VLOOKUP(S32,Positions!$C$4:$V$130,20,FALSE)),"Chk",""),"-")</f>
        <v/>
      </c>
      <c r="AX32" s="383" t="str">
        <f>IF(T32&lt;&gt;"",IF(ISERROR(VLOOKUP(T32,Positions!$C$4:$V$130,20,FALSE)),"Chk",""),"-")</f>
        <v/>
      </c>
      <c r="AY32" s="379" t="str">
        <f>IF(U32&lt;&gt;"",IF(ISERROR(VLOOKUP(U32,Positions!$C$4:$V$130,20,FALSE)),"Chk",""),"-")</f>
        <v/>
      </c>
      <c r="AZ32" s="380" t="str">
        <f>IF(V32&lt;&gt;"",IF(ISERROR(VLOOKUP(V32,Positions!$C$4:$V$130,20,FALSE)),"Chk",""),"-")</f>
        <v/>
      </c>
      <c r="BA32" s="380" t="str">
        <f>IF(W32&lt;&gt;"",IF(ISERROR(VLOOKUP(W32,Positions!$C$4:$V$130,20,FALSE)),"Chk",""),"-")</f>
        <v/>
      </c>
      <c r="BB32" s="380" t="str">
        <f>IF(X32&lt;&gt;"",IF(ISERROR(VLOOKUP(X32,Positions!$C$4:$V$130,20,FALSE)),"Chk",""),"-")</f>
        <v/>
      </c>
      <c r="BC32" s="380" t="str">
        <f>IF(Y32&lt;&gt;"",IF(ISERROR(VLOOKUP(Y32,Positions!$C$4:$V$130,20,FALSE)),"Chk",""),"-")</f>
        <v/>
      </c>
      <c r="BD32" s="380" t="str">
        <f>IF(Z32&lt;&gt;"",IF(ISERROR(VLOOKUP(Z32,Positions!$C$4:$V$130,20,FALSE)),"Chk",""),"-")</f>
        <v/>
      </c>
      <c r="BE32" s="381" t="str">
        <f>IF(AA32&lt;&gt;"",IF(ISERROR(VLOOKUP(AA32,Positions!$C$4:$V$130,20,FALSE)),"Chk",""),"-")</f>
        <v/>
      </c>
      <c r="BF32" s="382" t="str">
        <f>IF(AB32&lt;&gt;"",IF(ISERROR(VLOOKUP(AB32,Positions!$C$4:$V$130,20,FALSE)),"Chk",""),"-")</f>
        <v/>
      </c>
      <c r="BG32" s="380" t="str">
        <f>IF(AC32&lt;&gt;"",IF(ISERROR(VLOOKUP(AC32,Positions!$C$4:$V$130,20,FALSE)),"Chk",""),"-")</f>
        <v/>
      </c>
      <c r="BH32" s="380" t="str">
        <f>IF(AD32&lt;&gt;"",IF(ISERROR(VLOOKUP(AD32,Positions!$C$4:$V$130,20,FALSE)),"Chk",""),"-")</f>
        <v/>
      </c>
      <c r="BI32" s="380" t="str">
        <f>IF(AE32&lt;&gt;"",IF(ISERROR(VLOOKUP(AE32,Positions!$C$4:$V$130,20,FALSE)),"Chk",""),"-")</f>
        <v/>
      </c>
      <c r="BJ32" s="380" t="str">
        <f>IF(AF32&lt;&gt;"",IF(ISERROR(VLOOKUP(AF32,Positions!$C$4:$V$130,20,FALSE)),"Chk",""),"-")</f>
        <v/>
      </c>
      <c r="BK32" s="380" t="str">
        <f>IF(AG32&lt;&gt;"",IF(ISERROR(VLOOKUP(AG32,Positions!$C$4:$V$130,20,FALSE)),"Chk",""),"-")</f>
        <v/>
      </c>
      <c r="BL32" s="383" t="str">
        <f>IF(AH32&lt;&gt;"",IF(ISERROR(VLOOKUP(AH32,Positions!$C$4:$V$130,20,FALSE)),"Chk",""),"-")</f>
        <v/>
      </c>
      <c r="BM32" s="152"/>
      <c r="BN32" s="161">
        <f>IF(ISERROR(VLOOKUP(G32,Positions!$C$4:$V$130,20,FALSE)),0,VLOOKUP(G32,Positions!$C$4:$V$130,20,FALSE))</f>
        <v>8</v>
      </c>
      <c r="BO32" s="161">
        <f>IF(ISERROR(VLOOKUP(H32,Positions!$C$4:$V$130,20,FALSE)),0,VLOOKUP(H32,Positions!$C$4:$V$130,20,FALSE))</f>
        <v>4</v>
      </c>
      <c r="BP32" s="161">
        <f>IF(ISERROR(VLOOKUP(I32,Positions!$C$4:$V$130,20,FALSE)),0,VLOOKUP(I32,Positions!$C$4:$V$130,20,FALSE))</f>
        <v>0</v>
      </c>
      <c r="BQ32" s="161">
        <f>IF(ISERROR(VLOOKUP(J32,Positions!$C$4:$V$130,20,FALSE)),0,VLOOKUP(J32,Positions!$C$4:$V$130,20,FALSE))</f>
        <v>0</v>
      </c>
      <c r="BR32" s="161">
        <f>IF(ISERROR(VLOOKUP(K32,Positions!$C$4:$V$130,20,FALSE)),0,VLOOKUP(K32,Positions!$C$4:$V$130,20,FALSE))</f>
        <v>3.9999999999999991</v>
      </c>
      <c r="BS32" s="161">
        <f>IF(ISERROR(VLOOKUP(L32,Positions!$C$4:$V$130,20,FALSE)),0,VLOOKUP(L32,Positions!$C$4:$V$130,20,FALSE))</f>
        <v>3.9999999999999991</v>
      </c>
      <c r="BT32" s="161">
        <f>IF(ISERROR(VLOOKUP(M32,Positions!$C$4:$V$130,20,FALSE)),0,VLOOKUP(M32,Positions!$C$4:$V$130,20,FALSE))</f>
        <v>3.9999999999999991</v>
      </c>
      <c r="BU32" s="161">
        <f>IF(ISERROR(VLOOKUP(N32,Positions!$C$4:$V$130,20,FALSE)),0,VLOOKUP(N32,Positions!$C$4:$V$130,20,FALSE))</f>
        <v>0</v>
      </c>
      <c r="BV32" s="161">
        <f>IF(ISERROR(VLOOKUP(O32,Positions!$C$4:$V$130,20,FALSE)),0,VLOOKUP(O32,Positions!$C$4:$V$130,20,FALSE))</f>
        <v>0</v>
      </c>
      <c r="BW32" s="161">
        <f>IF(ISERROR(VLOOKUP(P32,Positions!$C$4:$V$130,20,FALSE)),0,VLOOKUP(P32,Positions!$C$4:$V$130,20,FALSE))</f>
        <v>4</v>
      </c>
      <c r="BX32" s="161">
        <f>IF(ISERROR(VLOOKUP(Q32,Positions!$C$4:$V$130,20,FALSE)),0,VLOOKUP(Q32,Positions!$C$4:$V$130,20,FALSE))</f>
        <v>4</v>
      </c>
      <c r="BY32" s="161">
        <f>IF(ISERROR(VLOOKUP(R32,Positions!$C$4:$V$130,20,FALSE)),0,VLOOKUP(R32,Positions!$C$4:$V$130,20,FALSE))</f>
        <v>4</v>
      </c>
      <c r="BZ32" s="161">
        <f>IF(ISERROR(VLOOKUP(S32,Positions!$C$4:$V$130,20,FALSE)),0,VLOOKUP(S32,Positions!$C$4:$V$130,20,FALSE))</f>
        <v>8</v>
      </c>
      <c r="CA32" s="161">
        <f>IF(ISERROR(VLOOKUP(T32,Positions!$C$4:$V$130,20,FALSE)),0,VLOOKUP(T32,Positions!$C$4:$V$130,20,FALSE))</f>
        <v>8</v>
      </c>
      <c r="CB32" s="161">
        <f>IF(ISERROR(VLOOKUP(U32,Positions!$C$4:$V$130,20,FALSE)),0,VLOOKUP(U32,Positions!$C$4:$V$130,20,FALSE))</f>
        <v>0</v>
      </c>
      <c r="CC32" s="161">
        <f>IF(ISERROR(VLOOKUP(V32,Positions!$C$4:$V$130,20,FALSE)),0,VLOOKUP(V32,Positions!$C$4:$V$130,20,FALSE))</f>
        <v>0</v>
      </c>
      <c r="CD32" s="161">
        <f>IF(ISERROR(VLOOKUP(W32,Positions!$C$4:$V$130,20,FALSE)),0,VLOOKUP(W32,Positions!$C$4:$V$130,20,FALSE))</f>
        <v>8</v>
      </c>
      <c r="CE32" s="161">
        <f>IF(ISERROR(VLOOKUP(X32,Positions!$C$4:$V$130,20,FALSE)),0,VLOOKUP(X32,Positions!$C$4:$V$130,20,FALSE))</f>
        <v>8</v>
      </c>
      <c r="CF32" s="161">
        <f>IF(ISERROR(VLOOKUP(Y32,Positions!$C$4:$V$130,20,FALSE)),0,VLOOKUP(Y32,Positions!$C$4:$V$130,20,FALSE))</f>
        <v>3.9999999999999991</v>
      </c>
      <c r="CG32" s="161">
        <f>IF(ISERROR(VLOOKUP(Z32,Positions!$C$4:$V$130,20,FALSE)),0,VLOOKUP(Z32,Positions!$C$4:$V$130,20,FALSE))</f>
        <v>3.9999999999999991</v>
      </c>
      <c r="CH32" s="161">
        <f>IF(ISERROR(VLOOKUP(AA32,Positions!$C$4:$V$130,20,FALSE)),0,VLOOKUP(AA32,Positions!$C$4:$V$130,20,FALSE))</f>
        <v>0</v>
      </c>
      <c r="CI32" s="161">
        <f>IF(ISERROR(VLOOKUP(AB32,Positions!$C$4:$V$130,20,FALSE)),0,VLOOKUP(AB32,Positions!$C$4:$V$130,20,FALSE))</f>
        <v>0</v>
      </c>
      <c r="CJ32" s="161">
        <f>IF(ISERROR(VLOOKUP(AC32,Positions!$C$4:$V$130,20,FALSE)),0,VLOOKUP(AC32,Positions!$C$4:$V$130,20,FALSE))</f>
        <v>8</v>
      </c>
      <c r="CK32" s="161">
        <f>IF(ISERROR(VLOOKUP(AD32,Positions!$C$4:$V$130,20,FALSE)),0,VLOOKUP(AD32,Positions!$C$4:$V$130,20,FALSE))</f>
        <v>8</v>
      </c>
      <c r="CL32" s="161">
        <f>IF(ISERROR(VLOOKUP(AE32,Positions!$C$4:$V$130,20,FALSE)),0,VLOOKUP(AE32,Positions!$C$4:$V$130,20,FALSE))</f>
        <v>8</v>
      </c>
      <c r="CM32" s="161">
        <f>IF(ISERROR(VLOOKUP(AF32,Positions!$C$4:$V$130,20,FALSE)),0,VLOOKUP(AF32,Positions!$C$4:$V$130,20,FALSE))</f>
        <v>3.9999999999999991</v>
      </c>
      <c r="CN32" s="161">
        <f>IF(ISERROR(VLOOKUP(AG32,Positions!$C$4:$V$130,20,FALSE)),0,VLOOKUP(AG32,Positions!$C$4:$V$130,20,FALSE))</f>
        <v>3.9999999999999991</v>
      </c>
      <c r="CO32" s="161">
        <f>IF(ISERROR(VLOOKUP(AH32,Positions!$C$4:$V$130,20,FALSE)),0,VLOOKUP(AH32,Positions!$C$4:$V$130,20,FALSE))</f>
        <v>8</v>
      </c>
      <c r="CP32" s="162"/>
      <c r="CQ32" s="163"/>
    </row>
    <row r="33" spans="1:95" s="155" customFormat="1" ht="26.25" x14ac:dyDescent="0.25">
      <c r="A33" s="153"/>
      <c r="B33" s="153"/>
      <c r="C33" s="160"/>
      <c r="D33" s="160" t="s">
        <v>1479</v>
      </c>
      <c r="E33" s="417" t="e">
        <f>IF($D33&lt;&gt;"",VLOOKUP($D33,StaffEstb!$G$4:$K$203,4,FALSE),"")</f>
        <v>#N/A</v>
      </c>
      <c r="F33" s="656" t="e">
        <f>IF($D33&lt;&gt;"",VLOOKUP($D33,StaffEstb!$G$4:$K$203,5,FALSE),"")</f>
        <v>#N/A</v>
      </c>
      <c r="G33" s="657" t="s">
        <v>1502</v>
      </c>
      <c r="H33" s="657" t="s">
        <v>1502</v>
      </c>
      <c r="I33" s="657" t="s">
        <v>1502</v>
      </c>
      <c r="J33" s="657" t="s">
        <v>1502</v>
      </c>
      <c r="K33" s="657" t="s">
        <v>1415</v>
      </c>
      <c r="L33" s="658" t="s">
        <v>1381</v>
      </c>
      <c r="M33" s="658" t="s">
        <v>1381</v>
      </c>
      <c r="N33" s="657" t="s">
        <v>1502</v>
      </c>
      <c r="O33" s="657" t="s">
        <v>1502</v>
      </c>
      <c r="P33" s="657" t="s">
        <v>1502</v>
      </c>
      <c r="Q33" s="657" t="s">
        <v>1502</v>
      </c>
      <c r="R33" s="657" t="s">
        <v>1182</v>
      </c>
      <c r="S33" s="658" t="s">
        <v>1453</v>
      </c>
      <c r="T33" s="658" t="s">
        <v>1453</v>
      </c>
      <c r="U33" s="657" t="s">
        <v>1502</v>
      </c>
      <c r="V33" s="657" t="s">
        <v>1502</v>
      </c>
      <c r="W33" s="657" t="s">
        <v>1502</v>
      </c>
      <c r="X33" s="657" t="s">
        <v>1502</v>
      </c>
      <c r="Y33" s="657" t="s">
        <v>1381</v>
      </c>
      <c r="Z33" s="658" t="s">
        <v>1381</v>
      </c>
      <c r="AA33" s="658" t="s">
        <v>1413</v>
      </c>
      <c r="AB33" s="657" t="s">
        <v>1502</v>
      </c>
      <c r="AC33" s="657" t="s">
        <v>1502</v>
      </c>
      <c r="AD33" s="657" t="s">
        <v>1502</v>
      </c>
      <c r="AE33" s="657" t="s">
        <v>1502</v>
      </c>
      <c r="AF33" s="657" t="s">
        <v>1453</v>
      </c>
      <c r="AG33" s="658" t="s">
        <v>1453</v>
      </c>
      <c r="AH33" s="658" t="s">
        <v>1381</v>
      </c>
      <c r="AI33" s="377">
        <f t="shared" si="7"/>
        <v>19.999999999999996</v>
      </c>
      <c r="AJ33" s="378">
        <f t="shared" si="8"/>
        <v>27.999999999999996</v>
      </c>
      <c r="AK33" s="379" t="str">
        <f>IF(G33&lt;&gt;"",IF(ISERROR(VLOOKUP(G33,Positions!$C$4:$V$130,20,FALSE)),"Chk",""),"-")</f>
        <v/>
      </c>
      <c r="AL33" s="380" t="str">
        <f>IF(H33&lt;&gt;"",IF(ISERROR(VLOOKUP(H33,Positions!$C$4:$V$130,20,FALSE)),"Chk",""),"-")</f>
        <v/>
      </c>
      <c r="AM33" s="380" t="str">
        <f>IF(I33&lt;&gt;"",IF(ISERROR(VLOOKUP(I33,Positions!$C$4:$V$130,20,FALSE)),"Chk",""),"-")</f>
        <v/>
      </c>
      <c r="AN33" s="380" t="str">
        <f>IF(J33&lt;&gt;"",IF(ISERROR(VLOOKUP(J33,Positions!$C$4:$V$130,20,FALSE)),"Chk",""),"-")</f>
        <v/>
      </c>
      <c r="AO33" s="380" t="str">
        <f>IF(K33&lt;&gt;"",IF(ISERROR(VLOOKUP(K33,Positions!$C$4:$V$130,20,FALSE)),"Chk",""),"-")</f>
        <v/>
      </c>
      <c r="AP33" s="380" t="str">
        <f>IF(L33&lt;&gt;"",IF(ISERROR(VLOOKUP(L33,Positions!$C$4:$V$130,20,FALSE)),"Chk",""),"-")</f>
        <v/>
      </c>
      <c r="AQ33" s="381" t="str">
        <f>IF(M33&lt;&gt;"",IF(ISERROR(VLOOKUP(M33,Positions!$C$4:$V$130,20,FALSE)),"Chk",""),"-")</f>
        <v/>
      </c>
      <c r="AR33" s="382" t="str">
        <f>IF(N33&lt;&gt;"",IF(ISERROR(VLOOKUP(N33,Positions!$C$4:$V$130,20,FALSE)),"Chk",""),"-")</f>
        <v/>
      </c>
      <c r="AS33" s="380" t="str">
        <f>IF(O33&lt;&gt;"",IF(ISERROR(VLOOKUP(O33,Positions!$C$4:$V$130,20,FALSE)),"Chk",""),"-")</f>
        <v/>
      </c>
      <c r="AT33" s="380" t="str">
        <f>IF(P33&lt;&gt;"",IF(ISERROR(VLOOKUP(P33,Positions!$C$4:$V$130,20,FALSE)),"Chk",""),"-")</f>
        <v/>
      </c>
      <c r="AU33" s="380" t="str">
        <f>IF(Q33&lt;&gt;"",IF(ISERROR(VLOOKUP(Q33,Positions!$C$4:$V$130,20,FALSE)),"Chk",""),"-")</f>
        <v/>
      </c>
      <c r="AV33" s="380" t="str">
        <f>IF(R33&lt;&gt;"",IF(ISERROR(VLOOKUP(R33,Positions!$C$4:$V$130,20,FALSE)),"Chk",""),"-")</f>
        <v>-</v>
      </c>
      <c r="AW33" s="380" t="str">
        <f>IF(S33&lt;&gt;"",IF(ISERROR(VLOOKUP(S33,Positions!$C$4:$V$130,20,FALSE)),"Chk",""),"-")</f>
        <v/>
      </c>
      <c r="AX33" s="383" t="str">
        <f>IF(T33&lt;&gt;"",IF(ISERROR(VLOOKUP(T33,Positions!$C$4:$V$130,20,FALSE)),"Chk",""),"-")</f>
        <v/>
      </c>
      <c r="AY33" s="379" t="str">
        <f>IF(U33&lt;&gt;"",IF(ISERROR(VLOOKUP(U33,Positions!$C$4:$V$130,20,FALSE)),"Chk",""),"-")</f>
        <v/>
      </c>
      <c r="AZ33" s="380" t="str">
        <f>IF(V33&lt;&gt;"",IF(ISERROR(VLOOKUP(V33,Positions!$C$4:$V$130,20,FALSE)),"Chk",""),"-")</f>
        <v/>
      </c>
      <c r="BA33" s="380" t="str">
        <f>IF(W33&lt;&gt;"",IF(ISERROR(VLOOKUP(W33,Positions!$C$4:$V$130,20,FALSE)),"Chk",""),"-")</f>
        <v/>
      </c>
      <c r="BB33" s="380" t="str">
        <f>IF(X33&lt;&gt;"",IF(ISERROR(VLOOKUP(X33,Positions!$C$4:$V$130,20,FALSE)),"Chk",""),"-")</f>
        <v/>
      </c>
      <c r="BC33" s="380" t="str">
        <f>IF(Y33&lt;&gt;"",IF(ISERROR(VLOOKUP(Y33,Positions!$C$4:$V$130,20,FALSE)),"Chk",""),"-")</f>
        <v/>
      </c>
      <c r="BD33" s="380" t="str">
        <f>IF(Z33&lt;&gt;"",IF(ISERROR(VLOOKUP(Z33,Positions!$C$4:$V$130,20,FALSE)),"Chk",""),"-")</f>
        <v/>
      </c>
      <c r="BE33" s="381" t="str">
        <f>IF(AA33&lt;&gt;"",IF(ISERROR(VLOOKUP(AA33,Positions!$C$4:$V$130,20,FALSE)),"Chk",""),"-")</f>
        <v/>
      </c>
      <c r="BF33" s="382" t="str">
        <f>IF(AB33&lt;&gt;"",IF(ISERROR(VLOOKUP(AB33,Positions!$C$4:$V$130,20,FALSE)),"Chk",""),"-")</f>
        <v/>
      </c>
      <c r="BG33" s="380" t="str">
        <f>IF(AC33&lt;&gt;"",IF(ISERROR(VLOOKUP(AC33,Positions!$C$4:$V$130,20,FALSE)),"Chk",""),"-")</f>
        <v/>
      </c>
      <c r="BH33" s="380" t="str">
        <f>IF(AD33&lt;&gt;"",IF(ISERROR(VLOOKUP(AD33,Positions!$C$4:$V$130,20,FALSE)),"Chk",""),"-")</f>
        <v/>
      </c>
      <c r="BI33" s="380" t="str">
        <f>IF(AE33&lt;&gt;"",IF(ISERROR(VLOOKUP(AE33,Positions!$C$4:$V$130,20,FALSE)),"Chk",""),"-")</f>
        <v/>
      </c>
      <c r="BJ33" s="380" t="str">
        <f>IF(AF33&lt;&gt;"",IF(ISERROR(VLOOKUP(AF33,Positions!$C$4:$V$130,20,FALSE)),"Chk",""),"-")</f>
        <v/>
      </c>
      <c r="BK33" s="380" t="str">
        <f>IF(AG33&lt;&gt;"",IF(ISERROR(VLOOKUP(AG33,Positions!$C$4:$V$130,20,FALSE)),"Chk",""),"-")</f>
        <v/>
      </c>
      <c r="BL33" s="383" t="str">
        <f>IF(AH33&lt;&gt;"",IF(ISERROR(VLOOKUP(AH33,Positions!$C$4:$V$130,20,FALSE)),"Chk",""),"-")</f>
        <v/>
      </c>
      <c r="BM33" s="152"/>
      <c r="BN33" s="161">
        <f>IF(ISERROR(VLOOKUP(G33,Positions!$C$4:$V$130,20,FALSE)),0,VLOOKUP(G33,Positions!$C$4:$V$130,20,FALSE))</f>
        <v>0</v>
      </c>
      <c r="BO33" s="161">
        <f>IF(ISERROR(VLOOKUP(H33,Positions!$C$4:$V$130,20,FALSE)),0,VLOOKUP(H33,Positions!$C$4:$V$130,20,FALSE))</f>
        <v>0</v>
      </c>
      <c r="BP33" s="161">
        <f>IF(ISERROR(VLOOKUP(I33,Positions!$C$4:$V$130,20,FALSE)),0,VLOOKUP(I33,Positions!$C$4:$V$130,20,FALSE))</f>
        <v>0</v>
      </c>
      <c r="BQ33" s="161">
        <f>IF(ISERROR(VLOOKUP(J33,Positions!$C$4:$V$130,20,FALSE)),0,VLOOKUP(J33,Positions!$C$4:$V$130,20,FALSE))</f>
        <v>0</v>
      </c>
      <c r="BR33" s="161">
        <f>IF(ISERROR(VLOOKUP(K33,Positions!$C$4:$V$130,20,FALSE)),0,VLOOKUP(K33,Positions!$C$4:$V$130,20,FALSE))</f>
        <v>3.9999999999999991</v>
      </c>
      <c r="BS33" s="161">
        <f>IF(ISERROR(VLOOKUP(L33,Positions!$C$4:$V$130,20,FALSE)),0,VLOOKUP(L33,Positions!$C$4:$V$130,20,FALSE))</f>
        <v>3.9999999999999991</v>
      </c>
      <c r="BT33" s="161">
        <f>IF(ISERROR(VLOOKUP(M33,Positions!$C$4:$V$130,20,FALSE)),0,VLOOKUP(M33,Positions!$C$4:$V$130,20,FALSE))</f>
        <v>3.9999999999999991</v>
      </c>
      <c r="BU33" s="161">
        <f>IF(ISERROR(VLOOKUP(N33,Positions!$C$4:$V$130,20,FALSE)),0,VLOOKUP(N33,Positions!$C$4:$V$130,20,FALSE))</f>
        <v>0</v>
      </c>
      <c r="BV33" s="161">
        <f>IF(ISERROR(VLOOKUP(O33,Positions!$C$4:$V$130,20,FALSE)),0,VLOOKUP(O33,Positions!$C$4:$V$130,20,FALSE))</f>
        <v>0</v>
      </c>
      <c r="BW33" s="161">
        <f>IF(ISERROR(VLOOKUP(P33,Positions!$C$4:$V$130,20,FALSE)),0,VLOOKUP(P33,Positions!$C$4:$V$130,20,FALSE))</f>
        <v>0</v>
      </c>
      <c r="BX33" s="161">
        <f>IF(ISERROR(VLOOKUP(Q33,Positions!$C$4:$V$130,20,FALSE)),0,VLOOKUP(Q33,Positions!$C$4:$V$130,20,FALSE))</f>
        <v>0</v>
      </c>
      <c r="BY33" s="161">
        <f>IF(ISERROR(VLOOKUP(R33,Positions!$C$4:$V$130,20,FALSE)),0,VLOOKUP(R33,Positions!$C$4:$V$130,20,FALSE))</f>
        <v>0</v>
      </c>
      <c r="BZ33" s="161">
        <f>IF(ISERROR(VLOOKUP(S33,Positions!$C$4:$V$130,20,FALSE)),0,VLOOKUP(S33,Positions!$C$4:$V$130,20,FALSE))</f>
        <v>3.9999999999999991</v>
      </c>
      <c r="CA33" s="161">
        <f>IF(ISERROR(VLOOKUP(T33,Positions!$C$4:$V$130,20,FALSE)),0,VLOOKUP(T33,Positions!$C$4:$V$130,20,FALSE))</f>
        <v>3.9999999999999991</v>
      </c>
      <c r="CB33" s="161">
        <f>IF(ISERROR(VLOOKUP(U33,Positions!$C$4:$V$130,20,FALSE)),0,VLOOKUP(U33,Positions!$C$4:$V$130,20,FALSE))</f>
        <v>0</v>
      </c>
      <c r="CC33" s="161">
        <f>IF(ISERROR(VLOOKUP(V33,Positions!$C$4:$V$130,20,FALSE)),0,VLOOKUP(V33,Positions!$C$4:$V$130,20,FALSE))</f>
        <v>0</v>
      </c>
      <c r="CD33" s="161">
        <f>IF(ISERROR(VLOOKUP(W33,Positions!$C$4:$V$130,20,FALSE)),0,VLOOKUP(W33,Positions!$C$4:$V$130,20,FALSE))</f>
        <v>0</v>
      </c>
      <c r="CE33" s="161">
        <f>IF(ISERROR(VLOOKUP(X33,Positions!$C$4:$V$130,20,FALSE)),0,VLOOKUP(X33,Positions!$C$4:$V$130,20,FALSE))</f>
        <v>0</v>
      </c>
      <c r="CF33" s="161">
        <f>IF(ISERROR(VLOOKUP(Y33,Positions!$C$4:$V$130,20,FALSE)),0,VLOOKUP(Y33,Positions!$C$4:$V$130,20,FALSE))</f>
        <v>3.9999999999999991</v>
      </c>
      <c r="CG33" s="161">
        <f>IF(ISERROR(VLOOKUP(Z33,Positions!$C$4:$V$130,20,FALSE)),0,VLOOKUP(Z33,Positions!$C$4:$V$130,20,FALSE))</f>
        <v>3.9999999999999991</v>
      </c>
      <c r="CH33" s="161">
        <f>IF(ISERROR(VLOOKUP(AA33,Positions!$C$4:$V$130,20,FALSE)),0,VLOOKUP(AA33,Positions!$C$4:$V$130,20,FALSE))</f>
        <v>8</v>
      </c>
      <c r="CI33" s="161">
        <f>IF(ISERROR(VLOOKUP(AB33,Positions!$C$4:$V$130,20,FALSE)),0,VLOOKUP(AB33,Positions!$C$4:$V$130,20,FALSE))</f>
        <v>0</v>
      </c>
      <c r="CJ33" s="161">
        <f>IF(ISERROR(VLOOKUP(AC33,Positions!$C$4:$V$130,20,FALSE)),0,VLOOKUP(AC33,Positions!$C$4:$V$130,20,FALSE))</f>
        <v>0</v>
      </c>
      <c r="CK33" s="161">
        <f>IF(ISERROR(VLOOKUP(AD33,Positions!$C$4:$V$130,20,FALSE)),0,VLOOKUP(AD33,Positions!$C$4:$V$130,20,FALSE))</f>
        <v>0</v>
      </c>
      <c r="CL33" s="161">
        <f>IF(ISERROR(VLOOKUP(AE33,Positions!$C$4:$V$130,20,FALSE)),0,VLOOKUP(AE33,Positions!$C$4:$V$130,20,FALSE))</f>
        <v>0</v>
      </c>
      <c r="CM33" s="161">
        <f>IF(ISERROR(VLOOKUP(AF33,Positions!$C$4:$V$130,20,FALSE)),0,VLOOKUP(AF33,Positions!$C$4:$V$130,20,FALSE))</f>
        <v>3.9999999999999991</v>
      </c>
      <c r="CN33" s="161">
        <f>IF(ISERROR(VLOOKUP(AG33,Positions!$C$4:$V$130,20,FALSE)),0,VLOOKUP(AG33,Positions!$C$4:$V$130,20,FALSE))</f>
        <v>3.9999999999999991</v>
      </c>
      <c r="CO33" s="161">
        <f>IF(ISERROR(VLOOKUP(AH33,Positions!$C$4:$V$130,20,FALSE)),0,VLOOKUP(AH33,Positions!$C$4:$V$130,20,FALSE))</f>
        <v>3.9999999999999991</v>
      </c>
      <c r="CP33" s="162"/>
      <c r="CQ33" s="163"/>
    </row>
    <row r="34" spans="1:95" s="155" customFormat="1" ht="26.25" x14ac:dyDescent="0.25">
      <c r="A34" s="153"/>
      <c r="B34" s="153"/>
      <c r="C34" s="160"/>
      <c r="D34" s="160" t="s">
        <v>1498</v>
      </c>
      <c r="E34" s="417">
        <f>IF($D34&lt;&gt;"",VLOOKUP($D34,StaffEstb!$G$4:$K$203,4,FALSE),"")</f>
        <v>0</v>
      </c>
      <c r="F34" s="656">
        <f>IF($D34&lt;&gt;"",VLOOKUP($D34,StaffEstb!$G$4:$K$203,5,FALSE),"")</f>
        <v>0.21052631578947367</v>
      </c>
      <c r="G34" s="657" t="s">
        <v>1453</v>
      </c>
      <c r="H34" s="657" t="s">
        <v>1453</v>
      </c>
      <c r="I34" s="657" t="s">
        <v>1182</v>
      </c>
      <c r="J34" s="657" t="s">
        <v>1182</v>
      </c>
      <c r="K34" s="657" t="s">
        <v>1182</v>
      </c>
      <c r="L34" s="658" t="s">
        <v>1182</v>
      </c>
      <c r="M34" s="658" t="s">
        <v>1453</v>
      </c>
      <c r="N34" s="657" t="s">
        <v>1453</v>
      </c>
      <c r="O34" s="657" t="s">
        <v>1453</v>
      </c>
      <c r="P34" s="657" t="s">
        <v>1182</v>
      </c>
      <c r="Q34" s="657" t="s">
        <v>1182</v>
      </c>
      <c r="R34" s="657" t="s">
        <v>1182</v>
      </c>
      <c r="S34" s="658" t="s">
        <v>1182</v>
      </c>
      <c r="T34" s="658" t="s">
        <v>1182</v>
      </c>
      <c r="U34" s="657" t="s">
        <v>1415</v>
      </c>
      <c r="V34" s="657" t="s">
        <v>1375</v>
      </c>
      <c r="W34" s="657" t="s">
        <v>1453</v>
      </c>
      <c r="X34" s="657" t="s">
        <v>1182</v>
      </c>
      <c r="Y34" s="657" t="s">
        <v>1182</v>
      </c>
      <c r="Z34" s="658" t="s">
        <v>1453</v>
      </c>
      <c r="AA34" s="658" t="s">
        <v>1453</v>
      </c>
      <c r="AB34" s="657" t="s">
        <v>1453</v>
      </c>
      <c r="AC34" s="657" t="s">
        <v>1182</v>
      </c>
      <c r="AD34" s="657" t="s">
        <v>1182</v>
      </c>
      <c r="AE34" s="657" t="s">
        <v>1471</v>
      </c>
      <c r="AF34" s="657" t="s">
        <v>1182</v>
      </c>
      <c r="AG34" s="658" t="s">
        <v>1182</v>
      </c>
      <c r="AH34" s="658" t="s">
        <v>1453</v>
      </c>
      <c r="AI34" s="377">
        <f t="shared" si="7"/>
        <v>19.999999999999996</v>
      </c>
      <c r="AJ34" s="378">
        <f t="shared" si="8"/>
        <v>36</v>
      </c>
      <c r="AK34" s="379" t="str">
        <f>IF(G34&lt;&gt;"",IF(ISERROR(VLOOKUP(G34,Positions!$C$4:$V$130,20,FALSE)),"Chk",""),"-")</f>
        <v/>
      </c>
      <c r="AL34" s="380" t="str">
        <f>IF(H34&lt;&gt;"",IF(ISERROR(VLOOKUP(H34,Positions!$C$4:$V$130,20,FALSE)),"Chk",""),"-")</f>
        <v/>
      </c>
      <c r="AM34" s="380" t="str">
        <f>IF(I34&lt;&gt;"",IF(ISERROR(VLOOKUP(I34,Positions!$C$4:$V$130,20,FALSE)),"Chk",""),"-")</f>
        <v>-</v>
      </c>
      <c r="AN34" s="380" t="str">
        <f>IF(J34&lt;&gt;"",IF(ISERROR(VLOOKUP(J34,Positions!$C$4:$V$130,20,FALSE)),"Chk",""),"-")</f>
        <v>-</v>
      </c>
      <c r="AO34" s="380" t="str">
        <f>IF(K34&lt;&gt;"",IF(ISERROR(VLOOKUP(K34,Positions!$C$4:$V$130,20,FALSE)),"Chk",""),"-")</f>
        <v>-</v>
      </c>
      <c r="AP34" s="380" t="str">
        <f>IF(L34&lt;&gt;"",IF(ISERROR(VLOOKUP(L34,Positions!$C$4:$V$130,20,FALSE)),"Chk",""),"-")</f>
        <v>-</v>
      </c>
      <c r="AQ34" s="381" t="str">
        <f>IF(M34&lt;&gt;"",IF(ISERROR(VLOOKUP(M34,Positions!$C$4:$V$130,20,FALSE)),"Chk",""),"-")</f>
        <v/>
      </c>
      <c r="AR34" s="382" t="str">
        <f>IF(N34&lt;&gt;"",IF(ISERROR(VLOOKUP(N34,Positions!$C$4:$V$130,20,FALSE)),"Chk",""),"-")</f>
        <v/>
      </c>
      <c r="AS34" s="380" t="str">
        <f>IF(O34&lt;&gt;"",IF(ISERROR(VLOOKUP(O34,Positions!$C$4:$V$130,20,FALSE)),"Chk",""),"-")</f>
        <v/>
      </c>
      <c r="AT34" s="380" t="str">
        <f>IF(P34&lt;&gt;"",IF(ISERROR(VLOOKUP(P34,Positions!$C$4:$V$130,20,FALSE)),"Chk",""),"-")</f>
        <v>-</v>
      </c>
      <c r="AU34" s="380" t="str">
        <f>IF(Q34&lt;&gt;"",IF(ISERROR(VLOOKUP(Q34,Positions!$C$4:$V$130,20,FALSE)),"Chk",""),"-")</f>
        <v>-</v>
      </c>
      <c r="AV34" s="380" t="str">
        <f>IF(R34&lt;&gt;"",IF(ISERROR(VLOOKUP(R34,Positions!$C$4:$V$130,20,FALSE)),"Chk",""),"-")</f>
        <v>-</v>
      </c>
      <c r="AW34" s="380" t="str">
        <f>IF(S34&lt;&gt;"",IF(ISERROR(VLOOKUP(S34,Positions!$C$4:$V$130,20,FALSE)),"Chk",""),"-")</f>
        <v>-</v>
      </c>
      <c r="AX34" s="383" t="str">
        <f>IF(T34&lt;&gt;"",IF(ISERROR(VLOOKUP(T34,Positions!$C$4:$V$130,20,FALSE)),"Chk",""),"-")</f>
        <v>-</v>
      </c>
      <c r="AY34" s="379" t="str">
        <f>IF(U34&lt;&gt;"",IF(ISERROR(VLOOKUP(U34,Positions!$C$4:$V$130,20,FALSE)),"Chk",""),"-")</f>
        <v/>
      </c>
      <c r="AZ34" s="380" t="str">
        <f>IF(V34&lt;&gt;"",IF(ISERROR(VLOOKUP(V34,Positions!$C$4:$V$130,20,FALSE)),"Chk",""),"-")</f>
        <v/>
      </c>
      <c r="BA34" s="380" t="str">
        <f>IF(W34&lt;&gt;"",IF(ISERROR(VLOOKUP(W34,Positions!$C$4:$V$130,20,FALSE)),"Chk",""),"-")</f>
        <v/>
      </c>
      <c r="BB34" s="380" t="str">
        <f>IF(X34&lt;&gt;"",IF(ISERROR(VLOOKUP(X34,Positions!$C$4:$V$130,20,FALSE)),"Chk",""),"-")</f>
        <v>-</v>
      </c>
      <c r="BC34" s="380" t="str">
        <f>IF(Y34&lt;&gt;"",IF(ISERROR(VLOOKUP(Y34,Positions!$C$4:$V$130,20,FALSE)),"Chk",""),"-")</f>
        <v>-</v>
      </c>
      <c r="BD34" s="380" t="str">
        <f>IF(Z34&lt;&gt;"",IF(ISERROR(VLOOKUP(Z34,Positions!$C$4:$V$130,20,FALSE)),"Chk",""),"-")</f>
        <v/>
      </c>
      <c r="BE34" s="381" t="str">
        <f>IF(AA34&lt;&gt;"",IF(ISERROR(VLOOKUP(AA34,Positions!$C$4:$V$130,20,FALSE)),"Chk",""),"-")</f>
        <v/>
      </c>
      <c r="BF34" s="382" t="str">
        <f>IF(AB34&lt;&gt;"",IF(ISERROR(VLOOKUP(AB34,Positions!$C$4:$V$130,20,FALSE)),"Chk",""),"-")</f>
        <v/>
      </c>
      <c r="BG34" s="380" t="str">
        <f>IF(AC34&lt;&gt;"",IF(ISERROR(VLOOKUP(AC34,Positions!$C$4:$V$130,20,FALSE)),"Chk",""),"-")</f>
        <v>-</v>
      </c>
      <c r="BH34" s="380" t="str">
        <f>IF(AD34&lt;&gt;"",IF(ISERROR(VLOOKUP(AD34,Positions!$C$4:$V$130,20,FALSE)),"Chk",""),"-")</f>
        <v>-</v>
      </c>
      <c r="BI34" s="380" t="str">
        <f>IF(AE34&lt;&gt;"",IF(ISERROR(VLOOKUP(AE34,Positions!$C$4:$V$130,20,FALSE)),"Chk",""),"-")</f>
        <v/>
      </c>
      <c r="BJ34" s="380" t="str">
        <f>IF(AF34&lt;&gt;"",IF(ISERROR(VLOOKUP(AF34,Positions!$C$4:$V$130,20,FALSE)),"Chk",""),"-")</f>
        <v>-</v>
      </c>
      <c r="BK34" s="380" t="str">
        <f>IF(AG34&lt;&gt;"",IF(ISERROR(VLOOKUP(AG34,Positions!$C$4:$V$130,20,FALSE)),"Chk",""),"-")</f>
        <v>-</v>
      </c>
      <c r="BL34" s="383" t="str">
        <f>IF(AH34&lt;&gt;"",IF(ISERROR(VLOOKUP(AH34,Positions!$C$4:$V$130,20,FALSE)),"Chk",""),"-")</f>
        <v/>
      </c>
      <c r="BM34" s="152"/>
      <c r="BN34" s="161">
        <f>IF(ISERROR(VLOOKUP(G34,Positions!$C$4:$V$130,20,FALSE)),0,VLOOKUP(G34,Positions!$C$4:$V$130,20,FALSE))</f>
        <v>3.9999999999999991</v>
      </c>
      <c r="BO34" s="161">
        <f>IF(ISERROR(VLOOKUP(H34,Positions!$C$4:$V$130,20,FALSE)),0,VLOOKUP(H34,Positions!$C$4:$V$130,20,FALSE))</f>
        <v>3.9999999999999991</v>
      </c>
      <c r="BP34" s="161">
        <f>IF(ISERROR(VLOOKUP(I34,Positions!$C$4:$V$130,20,FALSE)),0,VLOOKUP(I34,Positions!$C$4:$V$130,20,FALSE))</f>
        <v>0</v>
      </c>
      <c r="BQ34" s="161">
        <f>IF(ISERROR(VLOOKUP(J34,Positions!$C$4:$V$130,20,FALSE)),0,VLOOKUP(J34,Positions!$C$4:$V$130,20,FALSE))</f>
        <v>0</v>
      </c>
      <c r="BR34" s="161">
        <f>IF(ISERROR(VLOOKUP(K34,Positions!$C$4:$V$130,20,FALSE)),0,VLOOKUP(K34,Positions!$C$4:$V$130,20,FALSE))</f>
        <v>0</v>
      </c>
      <c r="BS34" s="161">
        <f>IF(ISERROR(VLOOKUP(L34,Positions!$C$4:$V$130,20,FALSE)),0,VLOOKUP(L34,Positions!$C$4:$V$130,20,FALSE))</f>
        <v>0</v>
      </c>
      <c r="BT34" s="161">
        <f>IF(ISERROR(VLOOKUP(M34,Positions!$C$4:$V$130,20,FALSE)),0,VLOOKUP(M34,Positions!$C$4:$V$130,20,FALSE))</f>
        <v>3.9999999999999991</v>
      </c>
      <c r="BU34" s="161">
        <f>IF(ISERROR(VLOOKUP(N34,Positions!$C$4:$V$130,20,FALSE)),0,VLOOKUP(N34,Positions!$C$4:$V$130,20,FALSE))</f>
        <v>3.9999999999999991</v>
      </c>
      <c r="BV34" s="161">
        <f>IF(ISERROR(VLOOKUP(O34,Positions!$C$4:$V$130,20,FALSE)),0,VLOOKUP(O34,Positions!$C$4:$V$130,20,FALSE))</f>
        <v>3.9999999999999991</v>
      </c>
      <c r="BW34" s="161">
        <f>IF(ISERROR(VLOOKUP(P34,Positions!$C$4:$V$130,20,FALSE)),0,VLOOKUP(P34,Positions!$C$4:$V$130,20,FALSE))</f>
        <v>0</v>
      </c>
      <c r="BX34" s="161">
        <f>IF(ISERROR(VLOOKUP(Q34,Positions!$C$4:$V$130,20,FALSE)),0,VLOOKUP(Q34,Positions!$C$4:$V$130,20,FALSE))</f>
        <v>0</v>
      </c>
      <c r="BY34" s="161">
        <f>IF(ISERROR(VLOOKUP(R34,Positions!$C$4:$V$130,20,FALSE)),0,VLOOKUP(R34,Positions!$C$4:$V$130,20,FALSE))</f>
        <v>0</v>
      </c>
      <c r="BZ34" s="161">
        <f>IF(ISERROR(VLOOKUP(S34,Positions!$C$4:$V$130,20,FALSE)),0,VLOOKUP(S34,Positions!$C$4:$V$130,20,FALSE))</f>
        <v>0</v>
      </c>
      <c r="CA34" s="161">
        <f>IF(ISERROR(VLOOKUP(T34,Positions!$C$4:$V$130,20,FALSE)),0,VLOOKUP(T34,Positions!$C$4:$V$130,20,FALSE))</f>
        <v>0</v>
      </c>
      <c r="CB34" s="161">
        <f>IF(ISERROR(VLOOKUP(U34,Positions!$C$4:$V$130,20,FALSE)),0,VLOOKUP(U34,Positions!$C$4:$V$130,20,FALSE))</f>
        <v>3.9999999999999991</v>
      </c>
      <c r="CC34" s="161">
        <f>IF(ISERROR(VLOOKUP(V34,Positions!$C$4:$V$130,20,FALSE)),0,VLOOKUP(V34,Positions!$C$4:$V$130,20,FALSE))</f>
        <v>8</v>
      </c>
      <c r="CD34" s="161">
        <f>IF(ISERROR(VLOOKUP(W34,Positions!$C$4:$V$130,20,FALSE)),0,VLOOKUP(W34,Positions!$C$4:$V$130,20,FALSE))</f>
        <v>3.9999999999999991</v>
      </c>
      <c r="CE34" s="161">
        <f>IF(ISERROR(VLOOKUP(X34,Positions!$C$4:$V$130,20,FALSE)),0,VLOOKUP(X34,Positions!$C$4:$V$130,20,FALSE))</f>
        <v>0</v>
      </c>
      <c r="CF34" s="161">
        <f>IF(ISERROR(VLOOKUP(Y34,Positions!$C$4:$V$130,20,FALSE)),0,VLOOKUP(Y34,Positions!$C$4:$V$130,20,FALSE))</f>
        <v>0</v>
      </c>
      <c r="CG34" s="161">
        <f>IF(ISERROR(VLOOKUP(Z34,Positions!$C$4:$V$130,20,FALSE)),0,VLOOKUP(Z34,Positions!$C$4:$V$130,20,FALSE))</f>
        <v>3.9999999999999991</v>
      </c>
      <c r="CH34" s="161">
        <f>IF(ISERROR(VLOOKUP(AA34,Positions!$C$4:$V$130,20,FALSE)),0,VLOOKUP(AA34,Positions!$C$4:$V$130,20,FALSE))</f>
        <v>3.9999999999999991</v>
      </c>
      <c r="CI34" s="161">
        <f>IF(ISERROR(VLOOKUP(AB34,Positions!$C$4:$V$130,20,FALSE)),0,VLOOKUP(AB34,Positions!$C$4:$V$130,20,FALSE))</f>
        <v>3.9999999999999991</v>
      </c>
      <c r="CJ34" s="161">
        <f>IF(ISERROR(VLOOKUP(AC34,Positions!$C$4:$V$130,20,FALSE)),0,VLOOKUP(AC34,Positions!$C$4:$V$130,20,FALSE))</f>
        <v>0</v>
      </c>
      <c r="CK34" s="161">
        <f>IF(ISERROR(VLOOKUP(AD34,Positions!$C$4:$V$130,20,FALSE)),0,VLOOKUP(AD34,Positions!$C$4:$V$130,20,FALSE))</f>
        <v>0</v>
      </c>
      <c r="CL34" s="161">
        <f>IF(ISERROR(VLOOKUP(AE34,Positions!$C$4:$V$130,20,FALSE)),0,VLOOKUP(AE34,Positions!$C$4:$V$130,20,FALSE))</f>
        <v>4</v>
      </c>
      <c r="CM34" s="161">
        <f>IF(ISERROR(VLOOKUP(AF34,Positions!$C$4:$V$130,20,FALSE)),0,VLOOKUP(AF34,Positions!$C$4:$V$130,20,FALSE))</f>
        <v>0</v>
      </c>
      <c r="CN34" s="161">
        <f>IF(ISERROR(VLOOKUP(AG34,Positions!$C$4:$V$130,20,FALSE)),0,VLOOKUP(AG34,Positions!$C$4:$V$130,20,FALSE))</f>
        <v>0</v>
      </c>
      <c r="CO34" s="161">
        <f>IF(ISERROR(VLOOKUP(AH34,Positions!$C$4:$V$130,20,FALSE)),0,VLOOKUP(AH34,Positions!$C$4:$V$130,20,FALSE))</f>
        <v>3.9999999999999991</v>
      </c>
      <c r="CP34" s="162"/>
      <c r="CQ34" s="163"/>
    </row>
    <row r="35" spans="1:95" s="155" customFormat="1" ht="26.25" x14ac:dyDescent="0.25">
      <c r="A35" s="153"/>
      <c r="B35" s="153"/>
      <c r="C35" s="160"/>
      <c r="D35" s="160" t="s">
        <v>1499</v>
      </c>
      <c r="E35" s="417">
        <f>IF($D35&lt;&gt;"",VLOOKUP($D35,StaffEstb!$G$4:$K$203,4,FALSE),"")</f>
        <v>0</v>
      </c>
      <c r="F35" s="656">
        <f>IF($D35&lt;&gt;"",VLOOKUP($D35,StaffEstb!$G$4:$K$203,5,FALSE),"")</f>
        <v>0</v>
      </c>
      <c r="G35" s="657" t="s">
        <v>1382</v>
      </c>
      <c r="H35" s="657" t="s">
        <v>1382</v>
      </c>
      <c r="I35" s="657" t="s">
        <v>1382</v>
      </c>
      <c r="J35" s="657" t="s">
        <v>1502</v>
      </c>
      <c r="K35" s="657" t="s">
        <v>1502</v>
      </c>
      <c r="L35" s="658" t="s">
        <v>1502</v>
      </c>
      <c r="M35" s="658" t="s">
        <v>1502</v>
      </c>
      <c r="N35" s="657" t="s">
        <v>1415</v>
      </c>
      <c r="O35" s="657" t="s">
        <v>1382</v>
      </c>
      <c r="P35" s="657" t="s">
        <v>1415</v>
      </c>
      <c r="Q35" s="657" t="s">
        <v>1502</v>
      </c>
      <c r="R35" s="657" t="s">
        <v>1502</v>
      </c>
      <c r="S35" s="658" t="s">
        <v>1502</v>
      </c>
      <c r="T35" s="658" t="s">
        <v>1502</v>
      </c>
      <c r="U35" s="657" t="s">
        <v>1382</v>
      </c>
      <c r="V35" s="657" t="s">
        <v>1382</v>
      </c>
      <c r="W35" s="657" t="s">
        <v>1182</v>
      </c>
      <c r="X35" s="657" t="s">
        <v>1502</v>
      </c>
      <c r="Y35" s="657" t="s">
        <v>1502</v>
      </c>
      <c r="Z35" s="658" t="s">
        <v>1502</v>
      </c>
      <c r="AA35" s="658" t="s">
        <v>1502</v>
      </c>
      <c r="AB35" s="657" t="s">
        <v>1382</v>
      </c>
      <c r="AC35" s="657" t="s">
        <v>1382</v>
      </c>
      <c r="AD35" s="657" t="s">
        <v>1414</v>
      </c>
      <c r="AE35" s="657" t="s">
        <v>1502</v>
      </c>
      <c r="AF35" s="657" t="s">
        <v>1502</v>
      </c>
      <c r="AG35" s="658" t="s">
        <v>1502</v>
      </c>
      <c r="AH35" s="658" t="s">
        <v>1502</v>
      </c>
      <c r="AI35" s="377">
        <f t="shared" si="7"/>
        <v>23.999999999999996</v>
      </c>
      <c r="AJ35" s="378">
        <f t="shared" si="8"/>
        <v>19.999999999999996</v>
      </c>
      <c r="AK35" s="379" t="str">
        <f>IF(G35&lt;&gt;"",IF(ISERROR(VLOOKUP(G35,Positions!$C$4:$V$130,20,FALSE)),"Chk",""),"-")</f>
        <v/>
      </c>
      <c r="AL35" s="380" t="str">
        <f>IF(H35&lt;&gt;"",IF(ISERROR(VLOOKUP(H35,Positions!$C$4:$V$130,20,FALSE)),"Chk",""),"-")</f>
        <v/>
      </c>
      <c r="AM35" s="380" t="str">
        <f>IF(I35&lt;&gt;"",IF(ISERROR(VLOOKUP(I35,Positions!$C$4:$V$130,20,FALSE)),"Chk",""),"-")</f>
        <v/>
      </c>
      <c r="AN35" s="380" t="str">
        <f>IF(J35&lt;&gt;"",IF(ISERROR(VLOOKUP(J35,Positions!$C$4:$V$130,20,FALSE)),"Chk",""),"-")</f>
        <v/>
      </c>
      <c r="AO35" s="380" t="str">
        <f>IF(K35&lt;&gt;"",IF(ISERROR(VLOOKUP(K35,Positions!$C$4:$V$130,20,FALSE)),"Chk",""),"-")</f>
        <v/>
      </c>
      <c r="AP35" s="380" t="str">
        <f>IF(L35&lt;&gt;"",IF(ISERROR(VLOOKUP(L35,Positions!$C$4:$V$130,20,FALSE)),"Chk",""),"-")</f>
        <v/>
      </c>
      <c r="AQ35" s="381" t="str">
        <f>IF(M35&lt;&gt;"",IF(ISERROR(VLOOKUP(M35,Positions!$C$4:$V$130,20,FALSE)),"Chk",""),"-")</f>
        <v/>
      </c>
      <c r="AR35" s="382" t="str">
        <f>IF(N35&lt;&gt;"",IF(ISERROR(VLOOKUP(N35,Positions!$C$4:$V$130,20,FALSE)),"Chk",""),"-")</f>
        <v/>
      </c>
      <c r="AS35" s="380" t="str">
        <f>IF(O35&lt;&gt;"",IF(ISERROR(VLOOKUP(O35,Positions!$C$4:$V$130,20,FALSE)),"Chk",""),"-")</f>
        <v/>
      </c>
      <c r="AT35" s="380" t="str">
        <f>IF(P35&lt;&gt;"",IF(ISERROR(VLOOKUP(P35,Positions!$C$4:$V$130,20,FALSE)),"Chk",""),"-")</f>
        <v/>
      </c>
      <c r="AU35" s="380" t="str">
        <f>IF(Q35&lt;&gt;"",IF(ISERROR(VLOOKUP(Q35,Positions!$C$4:$V$130,20,FALSE)),"Chk",""),"-")</f>
        <v/>
      </c>
      <c r="AV35" s="380" t="str">
        <f>IF(R35&lt;&gt;"",IF(ISERROR(VLOOKUP(R35,Positions!$C$4:$V$130,20,FALSE)),"Chk",""),"-")</f>
        <v/>
      </c>
      <c r="AW35" s="380" t="str">
        <f>IF(S35&lt;&gt;"",IF(ISERROR(VLOOKUP(S35,Positions!$C$4:$V$130,20,FALSE)),"Chk",""),"-")</f>
        <v/>
      </c>
      <c r="AX35" s="383" t="str">
        <f>IF(T35&lt;&gt;"",IF(ISERROR(VLOOKUP(T35,Positions!$C$4:$V$130,20,FALSE)),"Chk",""),"-")</f>
        <v/>
      </c>
      <c r="AY35" s="379" t="str">
        <f>IF(U35&lt;&gt;"",IF(ISERROR(VLOOKUP(U35,Positions!$C$4:$V$130,20,FALSE)),"Chk",""),"-")</f>
        <v/>
      </c>
      <c r="AZ35" s="380" t="str">
        <f>IF(V35&lt;&gt;"",IF(ISERROR(VLOOKUP(V35,Positions!$C$4:$V$130,20,FALSE)),"Chk",""),"-")</f>
        <v/>
      </c>
      <c r="BA35" s="380" t="str">
        <f>IF(W35&lt;&gt;"",IF(ISERROR(VLOOKUP(W35,Positions!$C$4:$V$130,20,FALSE)),"Chk",""),"-")</f>
        <v>-</v>
      </c>
      <c r="BB35" s="380" t="str">
        <f>IF(X35&lt;&gt;"",IF(ISERROR(VLOOKUP(X35,Positions!$C$4:$V$130,20,FALSE)),"Chk",""),"-")</f>
        <v/>
      </c>
      <c r="BC35" s="380" t="str">
        <f>IF(Y35&lt;&gt;"",IF(ISERROR(VLOOKUP(Y35,Positions!$C$4:$V$130,20,FALSE)),"Chk",""),"-")</f>
        <v/>
      </c>
      <c r="BD35" s="380" t="str">
        <f>IF(Z35&lt;&gt;"",IF(ISERROR(VLOOKUP(Z35,Positions!$C$4:$V$130,20,FALSE)),"Chk",""),"-")</f>
        <v/>
      </c>
      <c r="BE35" s="381" t="str">
        <f>IF(AA35&lt;&gt;"",IF(ISERROR(VLOOKUP(AA35,Positions!$C$4:$V$130,20,FALSE)),"Chk",""),"-")</f>
        <v/>
      </c>
      <c r="BF35" s="382" t="str">
        <f>IF(AB35&lt;&gt;"",IF(ISERROR(VLOOKUP(AB35,Positions!$C$4:$V$130,20,FALSE)),"Chk",""),"-")</f>
        <v/>
      </c>
      <c r="BG35" s="380" t="str">
        <f>IF(AC35&lt;&gt;"",IF(ISERROR(VLOOKUP(AC35,Positions!$C$4:$V$130,20,FALSE)),"Chk",""),"-")</f>
        <v/>
      </c>
      <c r="BH35" s="380" t="str">
        <f>IF(AD35&lt;&gt;"",IF(ISERROR(VLOOKUP(AD35,Positions!$C$4:$V$130,20,FALSE)),"Chk",""),"-")</f>
        <v/>
      </c>
      <c r="BI35" s="380" t="str">
        <f>IF(AE35&lt;&gt;"",IF(ISERROR(VLOOKUP(AE35,Positions!$C$4:$V$130,20,FALSE)),"Chk",""),"-")</f>
        <v/>
      </c>
      <c r="BJ35" s="380" t="str">
        <f>IF(AF35&lt;&gt;"",IF(ISERROR(VLOOKUP(AF35,Positions!$C$4:$V$130,20,FALSE)),"Chk",""),"-")</f>
        <v/>
      </c>
      <c r="BK35" s="380" t="str">
        <f>IF(AG35&lt;&gt;"",IF(ISERROR(VLOOKUP(AG35,Positions!$C$4:$V$130,20,FALSE)),"Chk",""),"-")</f>
        <v/>
      </c>
      <c r="BL35" s="383" t="str">
        <f>IF(AH35&lt;&gt;"",IF(ISERROR(VLOOKUP(AH35,Positions!$C$4:$V$130,20,FALSE)),"Chk",""),"-")</f>
        <v/>
      </c>
      <c r="BM35" s="152"/>
      <c r="BN35" s="161">
        <f>IF(ISERROR(VLOOKUP(G35,Positions!$C$4:$V$130,20,FALSE)),0,VLOOKUP(G35,Positions!$C$4:$V$130,20,FALSE))</f>
        <v>3.9999999999999991</v>
      </c>
      <c r="BO35" s="161">
        <f>IF(ISERROR(VLOOKUP(H35,Positions!$C$4:$V$130,20,FALSE)),0,VLOOKUP(H35,Positions!$C$4:$V$130,20,FALSE))</f>
        <v>3.9999999999999991</v>
      </c>
      <c r="BP35" s="161">
        <f>IF(ISERROR(VLOOKUP(I35,Positions!$C$4:$V$130,20,FALSE)),0,VLOOKUP(I35,Positions!$C$4:$V$130,20,FALSE))</f>
        <v>3.9999999999999991</v>
      </c>
      <c r="BQ35" s="161">
        <f>IF(ISERROR(VLOOKUP(J35,Positions!$C$4:$V$130,20,FALSE)),0,VLOOKUP(J35,Positions!$C$4:$V$130,20,FALSE))</f>
        <v>0</v>
      </c>
      <c r="BR35" s="161">
        <f>IF(ISERROR(VLOOKUP(K35,Positions!$C$4:$V$130,20,FALSE)),0,VLOOKUP(K35,Positions!$C$4:$V$130,20,FALSE))</f>
        <v>0</v>
      </c>
      <c r="BS35" s="161">
        <f>IF(ISERROR(VLOOKUP(L35,Positions!$C$4:$V$130,20,FALSE)),0,VLOOKUP(L35,Positions!$C$4:$V$130,20,FALSE))</f>
        <v>0</v>
      </c>
      <c r="BT35" s="161">
        <f>IF(ISERROR(VLOOKUP(M35,Positions!$C$4:$V$130,20,FALSE)),0,VLOOKUP(M35,Positions!$C$4:$V$130,20,FALSE))</f>
        <v>0</v>
      </c>
      <c r="BU35" s="161">
        <f>IF(ISERROR(VLOOKUP(N35,Positions!$C$4:$V$130,20,FALSE)),0,VLOOKUP(N35,Positions!$C$4:$V$130,20,FALSE))</f>
        <v>3.9999999999999991</v>
      </c>
      <c r="BV35" s="161">
        <f>IF(ISERROR(VLOOKUP(O35,Positions!$C$4:$V$130,20,FALSE)),0,VLOOKUP(O35,Positions!$C$4:$V$130,20,FALSE))</f>
        <v>3.9999999999999991</v>
      </c>
      <c r="BW35" s="161">
        <f>IF(ISERROR(VLOOKUP(P35,Positions!$C$4:$V$130,20,FALSE)),0,VLOOKUP(P35,Positions!$C$4:$V$130,20,FALSE))</f>
        <v>3.9999999999999991</v>
      </c>
      <c r="BX35" s="161">
        <f>IF(ISERROR(VLOOKUP(Q35,Positions!$C$4:$V$130,20,FALSE)),0,VLOOKUP(Q35,Positions!$C$4:$V$130,20,FALSE))</f>
        <v>0</v>
      </c>
      <c r="BY35" s="161">
        <f>IF(ISERROR(VLOOKUP(R35,Positions!$C$4:$V$130,20,FALSE)),0,VLOOKUP(R35,Positions!$C$4:$V$130,20,FALSE))</f>
        <v>0</v>
      </c>
      <c r="BZ35" s="161">
        <f>IF(ISERROR(VLOOKUP(S35,Positions!$C$4:$V$130,20,FALSE)),0,VLOOKUP(S35,Positions!$C$4:$V$130,20,FALSE))</f>
        <v>0</v>
      </c>
      <c r="CA35" s="161">
        <f>IF(ISERROR(VLOOKUP(T35,Positions!$C$4:$V$130,20,FALSE)),0,VLOOKUP(T35,Positions!$C$4:$V$130,20,FALSE))</f>
        <v>0</v>
      </c>
      <c r="CB35" s="161">
        <f>IF(ISERROR(VLOOKUP(U35,Positions!$C$4:$V$130,20,FALSE)),0,VLOOKUP(U35,Positions!$C$4:$V$130,20,FALSE))</f>
        <v>3.9999999999999991</v>
      </c>
      <c r="CC35" s="161">
        <f>IF(ISERROR(VLOOKUP(V35,Positions!$C$4:$V$130,20,FALSE)),0,VLOOKUP(V35,Positions!$C$4:$V$130,20,FALSE))</f>
        <v>3.9999999999999991</v>
      </c>
      <c r="CD35" s="161">
        <f>IF(ISERROR(VLOOKUP(W35,Positions!$C$4:$V$130,20,FALSE)),0,VLOOKUP(W35,Positions!$C$4:$V$130,20,FALSE))</f>
        <v>0</v>
      </c>
      <c r="CE35" s="161">
        <f>IF(ISERROR(VLOOKUP(X35,Positions!$C$4:$V$130,20,FALSE)),0,VLOOKUP(X35,Positions!$C$4:$V$130,20,FALSE))</f>
        <v>0</v>
      </c>
      <c r="CF35" s="161">
        <f>IF(ISERROR(VLOOKUP(Y35,Positions!$C$4:$V$130,20,FALSE)),0,VLOOKUP(Y35,Positions!$C$4:$V$130,20,FALSE))</f>
        <v>0</v>
      </c>
      <c r="CG35" s="161">
        <f>IF(ISERROR(VLOOKUP(Z35,Positions!$C$4:$V$130,20,FALSE)),0,VLOOKUP(Z35,Positions!$C$4:$V$130,20,FALSE))</f>
        <v>0</v>
      </c>
      <c r="CH35" s="161">
        <f>IF(ISERROR(VLOOKUP(AA35,Positions!$C$4:$V$130,20,FALSE)),0,VLOOKUP(AA35,Positions!$C$4:$V$130,20,FALSE))</f>
        <v>0</v>
      </c>
      <c r="CI35" s="161">
        <f>IF(ISERROR(VLOOKUP(AB35,Positions!$C$4:$V$130,20,FALSE)),0,VLOOKUP(AB35,Positions!$C$4:$V$130,20,FALSE))</f>
        <v>3.9999999999999991</v>
      </c>
      <c r="CJ35" s="161">
        <f>IF(ISERROR(VLOOKUP(AC35,Positions!$C$4:$V$130,20,FALSE)),0,VLOOKUP(AC35,Positions!$C$4:$V$130,20,FALSE))</f>
        <v>3.9999999999999991</v>
      </c>
      <c r="CK35" s="161">
        <f>IF(ISERROR(VLOOKUP(AD35,Positions!$C$4:$V$130,20,FALSE)),0,VLOOKUP(AD35,Positions!$C$4:$V$130,20,FALSE))</f>
        <v>4</v>
      </c>
      <c r="CL35" s="161">
        <f>IF(ISERROR(VLOOKUP(AE35,Positions!$C$4:$V$130,20,FALSE)),0,VLOOKUP(AE35,Positions!$C$4:$V$130,20,FALSE))</f>
        <v>0</v>
      </c>
      <c r="CM35" s="161">
        <f>IF(ISERROR(VLOOKUP(AF35,Positions!$C$4:$V$130,20,FALSE)),0,VLOOKUP(AF35,Positions!$C$4:$V$130,20,FALSE))</f>
        <v>0</v>
      </c>
      <c r="CN35" s="161">
        <f>IF(ISERROR(VLOOKUP(AG35,Positions!$C$4:$V$130,20,FALSE)),0,VLOOKUP(AG35,Positions!$C$4:$V$130,20,FALSE))</f>
        <v>0</v>
      </c>
      <c r="CO35" s="161">
        <f>IF(ISERROR(VLOOKUP(AH35,Positions!$C$4:$V$130,20,FALSE)),0,VLOOKUP(AH35,Positions!$C$4:$V$130,20,FALSE))</f>
        <v>0</v>
      </c>
      <c r="CP35" s="162"/>
      <c r="CQ35" s="163"/>
    </row>
    <row r="36" spans="1:95" s="155" customFormat="1" ht="26.25" x14ac:dyDescent="0.25">
      <c r="A36" s="153"/>
      <c r="B36" s="153"/>
      <c r="C36" s="160"/>
      <c r="D36" s="160" t="s">
        <v>1500</v>
      </c>
      <c r="E36" s="417">
        <f>IF($D36&lt;&gt;"",VLOOKUP($D36,StaffEstb!$G$4:$K$203,4,FALSE),"")</f>
        <v>0</v>
      </c>
      <c r="F36" s="656">
        <f>IF($D36&lt;&gt;"",VLOOKUP($D36,StaffEstb!$G$4:$K$203,5,FALSE),"")</f>
        <v>0</v>
      </c>
      <c r="G36" s="657" t="s">
        <v>1502</v>
      </c>
      <c r="H36" s="657" t="s">
        <v>1502</v>
      </c>
      <c r="I36" s="657" t="s">
        <v>1502</v>
      </c>
      <c r="J36" s="657" t="s">
        <v>1502</v>
      </c>
      <c r="K36" s="657" t="s">
        <v>1502</v>
      </c>
      <c r="L36" s="658" t="s">
        <v>1502</v>
      </c>
      <c r="M36" s="658" t="s">
        <v>1502</v>
      </c>
      <c r="N36" s="657" t="s">
        <v>1502</v>
      </c>
      <c r="O36" s="657" t="s">
        <v>1502</v>
      </c>
      <c r="P36" s="657" t="s">
        <v>1502</v>
      </c>
      <c r="Q36" s="657" t="s">
        <v>1502</v>
      </c>
      <c r="R36" s="657" t="s">
        <v>1502</v>
      </c>
      <c r="S36" s="658" t="s">
        <v>1502</v>
      </c>
      <c r="T36" s="658" t="s">
        <v>1502</v>
      </c>
      <c r="U36" s="657" t="s">
        <v>1502</v>
      </c>
      <c r="V36" s="657" t="s">
        <v>1502</v>
      </c>
      <c r="W36" s="657" t="s">
        <v>1502</v>
      </c>
      <c r="X36" s="657" t="s">
        <v>1502</v>
      </c>
      <c r="Y36" s="657" t="s">
        <v>1502</v>
      </c>
      <c r="Z36" s="658" t="s">
        <v>1413</v>
      </c>
      <c r="AA36" s="658" t="s">
        <v>1414</v>
      </c>
      <c r="AB36" s="657" t="s">
        <v>1502</v>
      </c>
      <c r="AC36" s="657" t="s">
        <v>1502</v>
      </c>
      <c r="AD36" s="657" t="s">
        <v>1453</v>
      </c>
      <c r="AE36" s="657" t="s">
        <v>1453</v>
      </c>
      <c r="AF36" s="657"/>
      <c r="AG36" s="658" t="s">
        <v>1415</v>
      </c>
      <c r="AH36" s="658" t="s">
        <v>1415</v>
      </c>
      <c r="AI36" s="377">
        <f t="shared" si="7"/>
        <v>0</v>
      </c>
      <c r="AJ36" s="378">
        <f t="shared" si="8"/>
        <v>28</v>
      </c>
      <c r="AK36" s="379" t="str">
        <f>IF(G36&lt;&gt;"",IF(ISERROR(VLOOKUP(G36,Positions!$C$4:$V$130,20,FALSE)),"Chk",""),"-")</f>
        <v/>
      </c>
      <c r="AL36" s="380" t="str">
        <f>IF(H36&lt;&gt;"",IF(ISERROR(VLOOKUP(H36,Positions!$C$4:$V$130,20,FALSE)),"Chk",""),"-")</f>
        <v/>
      </c>
      <c r="AM36" s="380" t="str">
        <f>IF(I36&lt;&gt;"",IF(ISERROR(VLOOKUP(I36,Positions!$C$4:$V$130,20,FALSE)),"Chk",""),"-")</f>
        <v/>
      </c>
      <c r="AN36" s="380" t="str">
        <f>IF(J36&lt;&gt;"",IF(ISERROR(VLOOKUP(J36,Positions!$C$4:$V$130,20,FALSE)),"Chk",""),"-")</f>
        <v/>
      </c>
      <c r="AO36" s="380" t="str">
        <f>IF(K36&lt;&gt;"",IF(ISERROR(VLOOKUP(K36,Positions!$C$4:$V$130,20,FALSE)),"Chk",""),"-")</f>
        <v/>
      </c>
      <c r="AP36" s="380" t="str">
        <f>IF(L36&lt;&gt;"",IF(ISERROR(VLOOKUP(L36,Positions!$C$4:$V$130,20,FALSE)),"Chk",""),"-")</f>
        <v/>
      </c>
      <c r="AQ36" s="381" t="str">
        <f>IF(M36&lt;&gt;"",IF(ISERROR(VLOOKUP(M36,Positions!$C$4:$V$130,20,FALSE)),"Chk",""),"-")</f>
        <v/>
      </c>
      <c r="AR36" s="382" t="str">
        <f>IF(N36&lt;&gt;"",IF(ISERROR(VLOOKUP(N36,Positions!$C$4:$V$130,20,FALSE)),"Chk",""),"-")</f>
        <v/>
      </c>
      <c r="AS36" s="380" t="str">
        <f>IF(O36&lt;&gt;"",IF(ISERROR(VLOOKUP(O36,Positions!$C$4:$V$130,20,FALSE)),"Chk",""),"-")</f>
        <v/>
      </c>
      <c r="AT36" s="380" t="str">
        <f>IF(P36&lt;&gt;"",IF(ISERROR(VLOOKUP(P36,Positions!$C$4:$V$130,20,FALSE)),"Chk",""),"-")</f>
        <v/>
      </c>
      <c r="AU36" s="380" t="str">
        <f>IF(Q36&lt;&gt;"",IF(ISERROR(VLOOKUP(Q36,Positions!$C$4:$V$130,20,FALSE)),"Chk",""),"-")</f>
        <v/>
      </c>
      <c r="AV36" s="380" t="str">
        <f>IF(R36&lt;&gt;"",IF(ISERROR(VLOOKUP(R36,Positions!$C$4:$V$130,20,FALSE)),"Chk",""),"-")</f>
        <v/>
      </c>
      <c r="AW36" s="380" t="str">
        <f>IF(S36&lt;&gt;"",IF(ISERROR(VLOOKUP(S36,Positions!$C$4:$V$130,20,FALSE)),"Chk",""),"-")</f>
        <v/>
      </c>
      <c r="AX36" s="383" t="str">
        <f>IF(T36&lt;&gt;"",IF(ISERROR(VLOOKUP(T36,Positions!$C$4:$V$130,20,FALSE)),"Chk",""),"-")</f>
        <v/>
      </c>
      <c r="AY36" s="379" t="str">
        <f>IF(U36&lt;&gt;"",IF(ISERROR(VLOOKUP(U36,Positions!$C$4:$V$130,20,FALSE)),"Chk",""),"-")</f>
        <v/>
      </c>
      <c r="AZ36" s="380" t="str">
        <f>IF(V36&lt;&gt;"",IF(ISERROR(VLOOKUP(V36,Positions!$C$4:$V$130,20,FALSE)),"Chk",""),"-")</f>
        <v/>
      </c>
      <c r="BA36" s="380" t="str">
        <f>IF(W36&lt;&gt;"",IF(ISERROR(VLOOKUP(W36,Positions!$C$4:$V$130,20,FALSE)),"Chk",""),"-")</f>
        <v/>
      </c>
      <c r="BB36" s="380" t="str">
        <f>IF(X36&lt;&gt;"",IF(ISERROR(VLOOKUP(X36,Positions!$C$4:$V$130,20,FALSE)),"Chk",""),"-")</f>
        <v/>
      </c>
      <c r="BC36" s="380" t="str">
        <f>IF(Y36&lt;&gt;"",IF(ISERROR(VLOOKUP(Y36,Positions!$C$4:$V$130,20,FALSE)),"Chk",""),"-")</f>
        <v/>
      </c>
      <c r="BD36" s="380" t="str">
        <f>IF(Z36&lt;&gt;"",IF(ISERROR(VLOOKUP(Z36,Positions!$C$4:$V$130,20,FALSE)),"Chk",""),"-")</f>
        <v/>
      </c>
      <c r="BE36" s="381" t="str">
        <f>IF(AA36&lt;&gt;"",IF(ISERROR(VLOOKUP(AA36,Positions!$C$4:$V$130,20,FALSE)),"Chk",""),"-")</f>
        <v/>
      </c>
      <c r="BF36" s="382" t="str">
        <f>IF(AB36&lt;&gt;"",IF(ISERROR(VLOOKUP(AB36,Positions!$C$4:$V$130,20,FALSE)),"Chk",""),"-")</f>
        <v/>
      </c>
      <c r="BG36" s="380" t="str">
        <f>IF(AC36&lt;&gt;"",IF(ISERROR(VLOOKUP(AC36,Positions!$C$4:$V$130,20,FALSE)),"Chk",""),"-")</f>
        <v/>
      </c>
      <c r="BH36" s="380" t="str">
        <f>IF(AD36&lt;&gt;"",IF(ISERROR(VLOOKUP(AD36,Positions!$C$4:$V$130,20,FALSE)),"Chk",""),"-")</f>
        <v/>
      </c>
      <c r="BI36" s="380" t="str">
        <f>IF(AE36&lt;&gt;"",IF(ISERROR(VLOOKUP(AE36,Positions!$C$4:$V$130,20,FALSE)),"Chk",""),"-")</f>
        <v/>
      </c>
      <c r="BJ36" s="380" t="str">
        <f>IF(AF36&lt;&gt;"",IF(ISERROR(VLOOKUP(AF36,Positions!$C$4:$V$130,20,FALSE)),"Chk",""),"-")</f>
        <v>-</v>
      </c>
      <c r="BK36" s="380" t="str">
        <f>IF(AG36&lt;&gt;"",IF(ISERROR(VLOOKUP(AG36,Positions!$C$4:$V$130,20,FALSE)),"Chk",""),"-")</f>
        <v/>
      </c>
      <c r="BL36" s="383" t="str">
        <f>IF(AH36&lt;&gt;"",IF(ISERROR(VLOOKUP(AH36,Positions!$C$4:$V$130,20,FALSE)),"Chk",""),"-")</f>
        <v/>
      </c>
      <c r="BM36" s="152"/>
      <c r="BN36" s="161">
        <f>IF(ISERROR(VLOOKUP(G36,Positions!$C$4:$V$130,20,FALSE)),0,VLOOKUP(G36,Positions!$C$4:$V$130,20,FALSE))</f>
        <v>0</v>
      </c>
      <c r="BO36" s="161">
        <f>IF(ISERROR(VLOOKUP(H36,Positions!$C$4:$V$130,20,FALSE)),0,VLOOKUP(H36,Positions!$C$4:$V$130,20,FALSE))</f>
        <v>0</v>
      </c>
      <c r="BP36" s="161">
        <f>IF(ISERROR(VLOOKUP(I36,Positions!$C$4:$V$130,20,FALSE)),0,VLOOKUP(I36,Positions!$C$4:$V$130,20,FALSE))</f>
        <v>0</v>
      </c>
      <c r="BQ36" s="161">
        <f>IF(ISERROR(VLOOKUP(J36,Positions!$C$4:$V$130,20,FALSE)),0,VLOOKUP(J36,Positions!$C$4:$V$130,20,FALSE))</f>
        <v>0</v>
      </c>
      <c r="BR36" s="161">
        <f>IF(ISERROR(VLOOKUP(K36,Positions!$C$4:$V$130,20,FALSE)),0,VLOOKUP(K36,Positions!$C$4:$V$130,20,FALSE))</f>
        <v>0</v>
      </c>
      <c r="BS36" s="161">
        <f>IF(ISERROR(VLOOKUP(L36,Positions!$C$4:$V$130,20,FALSE)),0,VLOOKUP(L36,Positions!$C$4:$V$130,20,FALSE))</f>
        <v>0</v>
      </c>
      <c r="BT36" s="161">
        <f>IF(ISERROR(VLOOKUP(M36,Positions!$C$4:$V$130,20,FALSE)),0,VLOOKUP(M36,Positions!$C$4:$V$130,20,FALSE))</f>
        <v>0</v>
      </c>
      <c r="BU36" s="161">
        <f>IF(ISERROR(VLOOKUP(N36,Positions!$C$4:$V$130,20,FALSE)),0,VLOOKUP(N36,Positions!$C$4:$V$130,20,FALSE))</f>
        <v>0</v>
      </c>
      <c r="BV36" s="161">
        <f>IF(ISERROR(VLOOKUP(O36,Positions!$C$4:$V$130,20,FALSE)),0,VLOOKUP(O36,Positions!$C$4:$V$130,20,FALSE))</f>
        <v>0</v>
      </c>
      <c r="BW36" s="161">
        <f>IF(ISERROR(VLOOKUP(P36,Positions!$C$4:$V$130,20,FALSE)),0,VLOOKUP(P36,Positions!$C$4:$V$130,20,FALSE))</f>
        <v>0</v>
      </c>
      <c r="BX36" s="161">
        <f>IF(ISERROR(VLOOKUP(Q36,Positions!$C$4:$V$130,20,FALSE)),0,VLOOKUP(Q36,Positions!$C$4:$V$130,20,FALSE))</f>
        <v>0</v>
      </c>
      <c r="BY36" s="161">
        <f>IF(ISERROR(VLOOKUP(R36,Positions!$C$4:$V$130,20,FALSE)),0,VLOOKUP(R36,Positions!$C$4:$V$130,20,FALSE))</f>
        <v>0</v>
      </c>
      <c r="BZ36" s="161">
        <f>IF(ISERROR(VLOOKUP(S36,Positions!$C$4:$V$130,20,FALSE)),0,VLOOKUP(S36,Positions!$C$4:$V$130,20,FALSE))</f>
        <v>0</v>
      </c>
      <c r="CA36" s="161">
        <f>IF(ISERROR(VLOOKUP(T36,Positions!$C$4:$V$130,20,FALSE)),0,VLOOKUP(T36,Positions!$C$4:$V$130,20,FALSE))</f>
        <v>0</v>
      </c>
      <c r="CB36" s="161">
        <f>IF(ISERROR(VLOOKUP(U36,Positions!$C$4:$V$130,20,FALSE)),0,VLOOKUP(U36,Positions!$C$4:$V$130,20,FALSE))</f>
        <v>0</v>
      </c>
      <c r="CC36" s="161">
        <f>IF(ISERROR(VLOOKUP(V36,Positions!$C$4:$V$130,20,FALSE)),0,VLOOKUP(V36,Positions!$C$4:$V$130,20,FALSE))</f>
        <v>0</v>
      </c>
      <c r="CD36" s="161">
        <f>IF(ISERROR(VLOOKUP(W36,Positions!$C$4:$V$130,20,FALSE)),0,VLOOKUP(W36,Positions!$C$4:$V$130,20,FALSE))</f>
        <v>0</v>
      </c>
      <c r="CE36" s="161">
        <f>IF(ISERROR(VLOOKUP(X36,Positions!$C$4:$V$130,20,FALSE)),0,VLOOKUP(X36,Positions!$C$4:$V$130,20,FALSE))</f>
        <v>0</v>
      </c>
      <c r="CF36" s="161">
        <f>IF(ISERROR(VLOOKUP(Y36,Positions!$C$4:$V$130,20,FALSE)),0,VLOOKUP(Y36,Positions!$C$4:$V$130,20,FALSE))</f>
        <v>0</v>
      </c>
      <c r="CG36" s="161">
        <f>IF(ISERROR(VLOOKUP(Z36,Positions!$C$4:$V$130,20,FALSE)),0,VLOOKUP(Z36,Positions!$C$4:$V$130,20,FALSE))</f>
        <v>8</v>
      </c>
      <c r="CH36" s="161">
        <f>IF(ISERROR(VLOOKUP(AA36,Positions!$C$4:$V$130,20,FALSE)),0,VLOOKUP(AA36,Positions!$C$4:$V$130,20,FALSE))</f>
        <v>4</v>
      </c>
      <c r="CI36" s="161">
        <f>IF(ISERROR(VLOOKUP(AB36,Positions!$C$4:$V$130,20,FALSE)),0,VLOOKUP(AB36,Positions!$C$4:$V$130,20,FALSE))</f>
        <v>0</v>
      </c>
      <c r="CJ36" s="161">
        <f>IF(ISERROR(VLOOKUP(AC36,Positions!$C$4:$V$130,20,FALSE)),0,VLOOKUP(AC36,Positions!$C$4:$V$130,20,FALSE))</f>
        <v>0</v>
      </c>
      <c r="CK36" s="161">
        <f>IF(ISERROR(VLOOKUP(AD36,Positions!$C$4:$V$130,20,FALSE)),0,VLOOKUP(AD36,Positions!$C$4:$V$130,20,FALSE))</f>
        <v>3.9999999999999991</v>
      </c>
      <c r="CL36" s="161">
        <f>IF(ISERROR(VLOOKUP(AE36,Positions!$C$4:$V$130,20,FALSE)),0,VLOOKUP(AE36,Positions!$C$4:$V$130,20,FALSE))</f>
        <v>3.9999999999999991</v>
      </c>
      <c r="CM36" s="161">
        <f>IF(ISERROR(VLOOKUP(AF36,Positions!$C$4:$V$130,20,FALSE)),0,VLOOKUP(AF36,Positions!$C$4:$V$130,20,FALSE))</f>
        <v>0</v>
      </c>
      <c r="CN36" s="161">
        <f>IF(ISERROR(VLOOKUP(AG36,Positions!$C$4:$V$130,20,FALSE)),0,VLOOKUP(AG36,Positions!$C$4:$V$130,20,FALSE))</f>
        <v>3.9999999999999991</v>
      </c>
      <c r="CO36" s="161">
        <f>IF(ISERROR(VLOOKUP(AH36,Positions!$C$4:$V$130,20,FALSE)),0,VLOOKUP(AH36,Positions!$C$4:$V$130,20,FALSE))</f>
        <v>3.9999999999999991</v>
      </c>
      <c r="CP36" s="162"/>
      <c r="CQ36" s="163"/>
    </row>
    <row r="37" spans="1:95" s="155" customFormat="1" ht="26.25" x14ac:dyDescent="0.25">
      <c r="A37" s="153"/>
      <c r="B37" s="153"/>
      <c r="C37" s="160"/>
      <c r="D37" s="160" t="s">
        <v>1501</v>
      </c>
      <c r="E37" s="417">
        <f>IF($D37&lt;&gt;"",VLOOKUP($D37,StaffEstb!$G$4:$K$203,4,FALSE),"")</f>
        <v>0</v>
      </c>
      <c r="F37" s="656">
        <f>IF($D37&lt;&gt;"",VLOOKUP($D37,StaffEstb!$G$4:$K$203,5,FALSE),"")</f>
        <v>0</v>
      </c>
      <c r="G37" s="657" t="s">
        <v>1182</v>
      </c>
      <c r="H37" s="657" t="s">
        <v>1502</v>
      </c>
      <c r="I37" s="657" t="s">
        <v>1182</v>
      </c>
      <c r="J37" s="657" t="s">
        <v>1382</v>
      </c>
      <c r="K37" s="657" t="s">
        <v>1381</v>
      </c>
      <c r="L37" s="658" t="s">
        <v>1414</v>
      </c>
      <c r="M37" s="658" t="s">
        <v>1182</v>
      </c>
      <c r="N37" s="657" t="s">
        <v>1381</v>
      </c>
      <c r="O37" s="657" t="s">
        <v>1502</v>
      </c>
      <c r="P37" s="657"/>
      <c r="Q37" s="657"/>
      <c r="R37" s="657"/>
      <c r="S37" s="658" t="s">
        <v>1415</v>
      </c>
      <c r="T37" s="658" t="s">
        <v>1182</v>
      </c>
      <c r="U37" s="657" t="s">
        <v>1453</v>
      </c>
      <c r="V37" s="657" t="s">
        <v>1502</v>
      </c>
      <c r="W37" s="657" t="s">
        <v>1415</v>
      </c>
      <c r="X37" s="657" t="s">
        <v>1382</v>
      </c>
      <c r="Y37" s="657" t="s">
        <v>1382</v>
      </c>
      <c r="Z37" s="658" t="s">
        <v>1182</v>
      </c>
      <c r="AA37" s="658" t="s">
        <v>1182</v>
      </c>
      <c r="AB37" s="657" t="s">
        <v>1381</v>
      </c>
      <c r="AC37" s="657" t="s">
        <v>1502</v>
      </c>
      <c r="AD37" s="657" t="s">
        <v>1381</v>
      </c>
      <c r="AE37" s="657"/>
      <c r="AF37" s="657"/>
      <c r="AG37" s="658" t="s">
        <v>1414</v>
      </c>
      <c r="AH37" s="658" t="s">
        <v>1382</v>
      </c>
      <c r="AI37" s="377">
        <f t="shared" si="7"/>
        <v>19.999999999999996</v>
      </c>
      <c r="AJ37" s="378">
        <f t="shared" si="8"/>
        <v>31.999999999999996</v>
      </c>
      <c r="AK37" s="379" t="str">
        <f>IF(G37&lt;&gt;"",IF(ISERROR(VLOOKUP(G37,Positions!$C$4:$V$130,20,FALSE)),"Chk",""),"-")</f>
        <v>-</v>
      </c>
      <c r="AL37" s="380" t="str">
        <f>IF(H37&lt;&gt;"",IF(ISERROR(VLOOKUP(H37,Positions!$C$4:$V$130,20,FALSE)),"Chk",""),"-")</f>
        <v/>
      </c>
      <c r="AM37" s="380" t="str">
        <f>IF(I37&lt;&gt;"",IF(ISERROR(VLOOKUP(I37,Positions!$C$4:$V$130,20,FALSE)),"Chk",""),"-")</f>
        <v>-</v>
      </c>
      <c r="AN37" s="380" t="str">
        <f>IF(J37&lt;&gt;"",IF(ISERROR(VLOOKUP(J37,Positions!$C$4:$V$130,20,FALSE)),"Chk",""),"-")</f>
        <v/>
      </c>
      <c r="AO37" s="380" t="str">
        <f>IF(K37&lt;&gt;"",IF(ISERROR(VLOOKUP(K37,Positions!$C$4:$V$130,20,FALSE)),"Chk",""),"-")</f>
        <v/>
      </c>
      <c r="AP37" s="380" t="str">
        <f>IF(L37&lt;&gt;"",IF(ISERROR(VLOOKUP(L37,Positions!$C$4:$V$130,20,FALSE)),"Chk",""),"-")</f>
        <v/>
      </c>
      <c r="AQ37" s="381" t="str">
        <f>IF(M37&lt;&gt;"",IF(ISERROR(VLOOKUP(M37,Positions!$C$4:$V$130,20,FALSE)),"Chk",""),"-")</f>
        <v>-</v>
      </c>
      <c r="AR37" s="382" t="str">
        <f>IF(N37&lt;&gt;"",IF(ISERROR(VLOOKUP(N37,Positions!$C$4:$V$130,20,FALSE)),"Chk",""),"-")</f>
        <v/>
      </c>
      <c r="AS37" s="380" t="str">
        <f>IF(O37&lt;&gt;"",IF(ISERROR(VLOOKUP(O37,Positions!$C$4:$V$130,20,FALSE)),"Chk",""),"-")</f>
        <v/>
      </c>
      <c r="AT37" s="380" t="str">
        <f>IF(P37&lt;&gt;"",IF(ISERROR(VLOOKUP(P37,Positions!$C$4:$V$130,20,FALSE)),"Chk",""),"-")</f>
        <v>-</v>
      </c>
      <c r="AU37" s="380" t="str">
        <f>IF(Q37&lt;&gt;"",IF(ISERROR(VLOOKUP(Q37,Positions!$C$4:$V$130,20,FALSE)),"Chk",""),"-")</f>
        <v>-</v>
      </c>
      <c r="AV37" s="380" t="str">
        <f>IF(R37&lt;&gt;"",IF(ISERROR(VLOOKUP(R37,Positions!$C$4:$V$130,20,FALSE)),"Chk",""),"-")</f>
        <v>-</v>
      </c>
      <c r="AW37" s="380" t="str">
        <f>IF(S37&lt;&gt;"",IF(ISERROR(VLOOKUP(S37,Positions!$C$4:$V$130,20,FALSE)),"Chk",""),"-")</f>
        <v/>
      </c>
      <c r="AX37" s="383" t="str">
        <f>IF(T37&lt;&gt;"",IF(ISERROR(VLOOKUP(T37,Positions!$C$4:$V$130,20,FALSE)),"Chk",""),"-")</f>
        <v>-</v>
      </c>
      <c r="AY37" s="379" t="str">
        <f>IF(U37&lt;&gt;"",IF(ISERROR(VLOOKUP(U37,Positions!$C$4:$V$130,20,FALSE)),"Chk",""),"-")</f>
        <v/>
      </c>
      <c r="AZ37" s="380" t="str">
        <f>IF(V37&lt;&gt;"",IF(ISERROR(VLOOKUP(V37,Positions!$C$4:$V$130,20,FALSE)),"Chk",""),"-")</f>
        <v/>
      </c>
      <c r="BA37" s="380" t="str">
        <f>IF(W37&lt;&gt;"",IF(ISERROR(VLOOKUP(W37,Positions!$C$4:$V$130,20,FALSE)),"Chk",""),"-")</f>
        <v/>
      </c>
      <c r="BB37" s="380" t="str">
        <f>IF(X37&lt;&gt;"",IF(ISERROR(VLOOKUP(X37,Positions!$C$4:$V$130,20,FALSE)),"Chk",""),"-")</f>
        <v/>
      </c>
      <c r="BC37" s="380" t="str">
        <f>IF(Y37&lt;&gt;"",IF(ISERROR(VLOOKUP(Y37,Positions!$C$4:$V$130,20,FALSE)),"Chk",""),"-")</f>
        <v/>
      </c>
      <c r="BD37" s="380" t="str">
        <f>IF(Z37&lt;&gt;"",IF(ISERROR(VLOOKUP(Z37,Positions!$C$4:$V$130,20,FALSE)),"Chk",""),"-")</f>
        <v>-</v>
      </c>
      <c r="BE37" s="381" t="str">
        <f>IF(AA37&lt;&gt;"",IF(ISERROR(VLOOKUP(AA37,Positions!$C$4:$V$130,20,FALSE)),"Chk",""),"-")</f>
        <v>-</v>
      </c>
      <c r="BF37" s="382" t="str">
        <f>IF(AB37&lt;&gt;"",IF(ISERROR(VLOOKUP(AB37,Positions!$C$4:$V$130,20,FALSE)),"Chk",""),"-")</f>
        <v/>
      </c>
      <c r="BG37" s="380" t="str">
        <f>IF(AC37&lt;&gt;"",IF(ISERROR(VLOOKUP(AC37,Positions!$C$4:$V$130,20,FALSE)),"Chk",""),"-")</f>
        <v/>
      </c>
      <c r="BH37" s="380" t="str">
        <f>IF(AD37&lt;&gt;"",IF(ISERROR(VLOOKUP(AD37,Positions!$C$4:$V$130,20,FALSE)),"Chk",""),"-")</f>
        <v/>
      </c>
      <c r="BI37" s="380" t="str">
        <f>IF(AE37&lt;&gt;"",IF(ISERROR(VLOOKUP(AE37,Positions!$C$4:$V$130,20,FALSE)),"Chk",""),"-")</f>
        <v>-</v>
      </c>
      <c r="BJ37" s="380" t="str">
        <f>IF(AF37&lt;&gt;"",IF(ISERROR(VLOOKUP(AF37,Positions!$C$4:$V$130,20,FALSE)),"Chk",""),"-")</f>
        <v>-</v>
      </c>
      <c r="BK37" s="380" t="str">
        <f>IF(AG37&lt;&gt;"",IF(ISERROR(VLOOKUP(AG37,Positions!$C$4:$V$130,20,FALSE)),"Chk",""),"-")</f>
        <v/>
      </c>
      <c r="BL37" s="383" t="str">
        <f>IF(AH37&lt;&gt;"",IF(ISERROR(VLOOKUP(AH37,Positions!$C$4:$V$130,20,FALSE)),"Chk",""),"-")</f>
        <v/>
      </c>
      <c r="BM37" s="152"/>
      <c r="BN37" s="161">
        <f>IF(ISERROR(VLOOKUP(G37,Positions!$C$4:$V$130,20,FALSE)),0,VLOOKUP(G37,Positions!$C$4:$V$130,20,FALSE))</f>
        <v>0</v>
      </c>
      <c r="BO37" s="161">
        <f>IF(ISERROR(VLOOKUP(H37,Positions!$C$4:$V$130,20,FALSE)),0,VLOOKUP(H37,Positions!$C$4:$V$130,20,FALSE))</f>
        <v>0</v>
      </c>
      <c r="BP37" s="161">
        <f>IF(ISERROR(VLOOKUP(I37,Positions!$C$4:$V$130,20,FALSE)),0,VLOOKUP(I37,Positions!$C$4:$V$130,20,FALSE))</f>
        <v>0</v>
      </c>
      <c r="BQ37" s="161">
        <f>IF(ISERROR(VLOOKUP(J37,Positions!$C$4:$V$130,20,FALSE)),0,VLOOKUP(J37,Positions!$C$4:$V$130,20,FALSE))</f>
        <v>3.9999999999999991</v>
      </c>
      <c r="BR37" s="161">
        <f>IF(ISERROR(VLOOKUP(K37,Positions!$C$4:$V$130,20,FALSE)),0,VLOOKUP(K37,Positions!$C$4:$V$130,20,FALSE))</f>
        <v>3.9999999999999991</v>
      </c>
      <c r="BS37" s="161">
        <f>IF(ISERROR(VLOOKUP(L37,Positions!$C$4:$V$130,20,FALSE)),0,VLOOKUP(L37,Positions!$C$4:$V$130,20,FALSE))</f>
        <v>4</v>
      </c>
      <c r="BT37" s="161">
        <f>IF(ISERROR(VLOOKUP(M37,Positions!$C$4:$V$130,20,FALSE)),0,VLOOKUP(M37,Positions!$C$4:$V$130,20,FALSE))</f>
        <v>0</v>
      </c>
      <c r="BU37" s="161">
        <f>IF(ISERROR(VLOOKUP(N37,Positions!$C$4:$V$130,20,FALSE)),0,VLOOKUP(N37,Positions!$C$4:$V$130,20,FALSE))</f>
        <v>3.9999999999999991</v>
      </c>
      <c r="BV37" s="161">
        <f>IF(ISERROR(VLOOKUP(O37,Positions!$C$4:$V$130,20,FALSE)),0,VLOOKUP(O37,Positions!$C$4:$V$130,20,FALSE))</f>
        <v>0</v>
      </c>
      <c r="BW37" s="161">
        <f>IF(ISERROR(VLOOKUP(P37,Positions!$C$4:$V$130,20,FALSE)),0,VLOOKUP(P37,Positions!$C$4:$V$130,20,FALSE))</f>
        <v>0</v>
      </c>
      <c r="BX37" s="161">
        <f>IF(ISERROR(VLOOKUP(Q37,Positions!$C$4:$V$130,20,FALSE)),0,VLOOKUP(Q37,Positions!$C$4:$V$130,20,FALSE))</f>
        <v>0</v>
      </c>
      <c r="BY37" s="161">
        <f>IF(ISERROR(VLOOKUP(R37,Positions!$C$4:$V$130,20,FALSE)),0,VLOOKUP(R37,Positions!$C$4:$V$130,20,FALSE))</f>
        <v>0</v>
      </c>
      <c r="BZ37" s="161">
        <f>IF(ISERROR(VLOOKUP(S37,Positions!$C$4:$V$130,20,FALSE)),0,VLOOKUP(S37,Positions!$C$4:$V$130,20,FALSE))</f>
        <v>3.9999999999999991</v>
      </c>
      <c r="CA37" s="161">
        <f>IF(ISERROR(VLOOKUP(T37,Positions!$C$4:$V$130,20,FALSE)),0,VLOOKUP(T37,Positions!$C$4:$V$130,20,FALSE))</f>
        <v>0</v>
      </c>
      <c r="CB37" s="161">
        <f>IF(ISERROR(VLOOKUP(U37,Positions!$C$4:$V$130,20,FALSE)),0,VLOOKUP(U37,Positions!$C$4:$V$130,20,FALSE))</f>
        <v>3.9999999999999991</v>
      </c>
      <c r="CC37" s="161">
        <f>IF(ISERROR(VLOOKUP(V37,Positions!$C$4:$V$130,20,FALSE)),0,VLOOKUP(V37,Positions!$C$4:$V$130,20,FALSE))</f>
        <v>0</v>
      </c>
      <c r="CD37" s="161">
        <f>IF(ISERROR(VLOOKUP(W37,Positions!$C$4:$V$130,20,FALSE)),0,VLOOKUP(W37,Positions!$C$4:$V$130,20,FALSE))</f>
        <v>3.9999999999999991</v>
      </c>
      <c r="CE37" s="161">
        <f>IF(ISERROR(VLOOKUP(X37,Positions!$C$4:$V$130,20,FALSE)),0,VLOOKUP(X37,Positions!$C$4:$V$130,20,FALSE))</f>
        <v>3.9999999999999991</v>
      </c>
      <c r="CF37" s="161">
        <f>IF(ISERROR(VLOOKUP(Y37,Positions!$C$4:$V$130,20,FALSE)),0,VLOOKUP(Y37,Positions!$C$4:$V$130,20,FALSE))</f>
        <v>3.9999999999999991</v>
      </c>
      <c r="CG37" s="161">
        <f>IF(ISERROR(VLOOKUP(Z37,Positions!$C$4:$V$130,20,FALSE)),0,VLOOKUP(Z37,Positions!$C$4:$V$130,20,FALSE))</f>
        <v>0</v>
      </c>
      <c r="CH37" s="161">
        <f>IF(ISERROR(VLOOKUP(AA37,Positions!$C$4:$V$130,20,FALSE)),0,VLOOKUP(AA37,Positions!$C$4:$V$130,20,FALSE))</f>
        <v>0</v>
      </c>
      <c r="CI37" s="161">
        <f>IF(ISERROR(VLOOKUP(AB37,Positions!$C$4:$V$130,20,FALSE)),0,VLOOKUP(AB37,Positions!$C$4:$V$130,20,FALSE))</f>
        <v>3.9999999999999991</v>
      </c>
      <c r="CJ37" s="161">
        <f>IF(ISERROR(VLOOKUP(AC37,Positions!$C$4:$V$130,20,FALSE)),0,VLOOKUP(AC37,Positions!$C$4:$V$130,20,FALSE))</f>
        <v>0</v>
      </c>
      <c r="CK37" s="161">
        <f>IF(ISERROR(VLOOKUP(AD37,Positions!$C$4:$V$130,20,FALSE)),0,VLOOKUP(AD37,Positions!$C$4:$V$130,20,FALSE))</f>
        <v>3.9999999999999991</v>
      </c>
      <c r="CL37" s="161">
        <f>IF(ISERROR(VLOOKUP(AE37,Positions!$C$4:$V$130,20,FALSE)),0,VLOOKUP(AE37,Positions!$C$4:$V$130,20,FALSE))</f>
        <v>0</v>
      </c>
      <c r="CM37" s="161">
        <f>IF(ISERROR(VLOOKUP(AF37,Positions!$C$4:$V$130,20,FALSE)),0,VLOOKUP(AF37,Positions!$C$4:$V$130,20,FALSE))</f>
        <v>0</v>
      </c>
      <c r="CN37" s="161">
        <f>IF(ISERROR(VLOOKUP(AG37,Positions!$C$4:$V$130,20,FALSE)),0,VLOOKUP(AG37,Positions!$C$4:$V$130,20,FALSE))</f>
        <v>4</v>
      </c>
      <c r="CO37" s="161">
        <f>IF(ISERROR(VLOOKUP(AH37,Positions!$C$4:$V$130,20,FALSE)),0,VLOOKUP(AH37,Positions!$C$4:$V$130,20,FALSE))</f>
        <v>3.9999999999999991</v>
      </c>
      <c r="CP37" s="162"/>
      <c r="CQ37" s="163"/>
    </row>
    <row r="38" spans="1:95" s="155" customFormat="1" ht="26.25" x14ac:dyDescent="0.25">
      <c r="A38" s="153"/>
      <c r="B38" s="153"/>
      <c r="C38" s="160"/>
      <c r="D38" s="160" t="s">
        <v>1503</v>
      </c>
      <c r="E38" s="417">
        <f>IF($D38&lt;&gt;"",VLOOKUP($D38,StaffEstb!$G$4:$K$203,4,FALSE),"")</f>
        <v>0</v>
      </c>
      <c r="F38" s="656">
        <f>IF($D38&lt;&gt;"",VLOOKUP($D38,StaffEstb!$G$4:$K$203,5,FALSE),"")</f>
        <v>0</v>
      </c>
      <c r="G38" s="657" t="s">
        <v>1415</v>
      </c>
      <c r="H38" s="657"/>
      <c r="I38" s="657"/>
      <c r="J38" s="657" t="s">
        <v>1381</v>
      </c>
      <c r="K38" s="657" t="s">
        <v>1407</v>
      </c>
      <c r="L38" s="658" t="s">
        <v>1182</v>
      </c>
      <c r="M38" s="658" t="s">
        <v>1182</v>
      </c>
      <c r="N38" s="657" t="s">
        <v>1414</v>
      </c>
      <c r="O38" s="657" t="s">
        <v>1182</v>
      </c>
      <c r="P38" s="657"/>
      <c r="Q38" s="657" t="s">
        <v>1415</v>
      </c>
      <c r="R38" s="657"/>
      <c r="S38" s="658" t="s">
        <v>1182</v>
      </c>
      <c r="T38" s="658" t="s">
        <v>1415</v>
      </c>
      <c r="U38" s="657" t="s">
        <v>1407</v>
      </c>
      <c r="V38" s="657" t="s">
        <v>1415</v>
      </c>
      <c r="W38" s="657" t="s">
        <v>1182</v>
      </c>
      <c r="X38" s="657" t="s">
        <v>1182</v>
      </c>
      <c r="Y38" s="657" t="s">
        <v>1407</v>
      </c>
      <c r="Z38" s="658" t="s">
        <v>1182</v>
      </c>
      <c r="AA38" s="658" t="s">
        <v>1182</v>
      </c>
      <c r="AB38" s="657" t="s">
        <v>1471</v>
      </c>
      <c r="AC38" s="657" t="s">
        <v>1381</v>
      </c>
      <c r="AD38" s="657"/>
      <c r="AE38" s="657" t="s">
        <v>1382</v>
      </c>
      <c r="AF38" s="657"/>
      <c r="AG38" s="658" t="s">
        <v>1182</v>
      </c>
      <c r="AH38" s="658" t="s">
        <v>1182</v>
      </c>
      <c r="AI38" s="377">
        <f t="shared" si="7"/>
        <v>28</v>
      </c>
      <c r="AJ38" s="378">
        <f t="shared" si="8"/>
        <v>32</v>
      </c>
      <c r="AK38" s="379" t="str">
        <f>IF(G38&lt;&gt;"",IF(ISERROR(VLOOKUP(G38,Positions!$C$4:$V$130,20,FALSE)),"Chk",""),"-")</f>
        <v/>
      </c>
      <c r="AL38" s="380" t="str">
        <f>IF(H38&lt;&gt;"",IF(ISERROR(VLOOKUP(H38,Positions!$C$4:$V$130,20,FALSE)),"Chk",""),"-")</f>
        <v>-</v>
      </c>
      <c r="AM38" s="380" t="str">
        <f>IF(I38&lt;&gt;"",IF(ISERROR(VLOOKUP(I38,Positions!$C$4:$V$130,20,FALSE)),"Chk",""),"-")</f>
        <v>-</v>
      </c>
      <c r="AN38" s="380" t="str">
        <f>IF(J38&lt;&gt;"",IF(ISERROR(VLOOKUP(J38,Positions!$C$4:$V$130,20,FALSE)),"Chk",""),"-")</f>
        <v/>
      </c>
      <c r="AO38" s="380" t="str">
        <f>IF(K38&lt;&gt;"",IF(ISERROR(VLOOKUP(K38,Positions!$C$4:$V$130,20,FALSE)),"Chk",""),"-")</f>
        <v/>
      </c>
      <c r="AP38" s="380" t="str">
        <f>IF(L38&lt;&gt;"",IF(ISERROR(VLOOKUP(L38,Positions!$C$4:$V$130,20,FALSE)),"Chk",""),"-")</f>
        <v>-</v>
      </c>
      <c r="AQ38" s="381" t="str">
        <f>IF(M38&lt;&gt;"",IF(ISERROR(VLOOKUP(M38,Positions!$C$4:$V$130,20,FALSE)),"Chk",""),"-")</f>
        <v>-</v>
      </c>
      <c r="AR38" s="382" t="str">
        <f>IF(N38&lt;&gt;"",IF(ISERROR(VLOOKUP(N38,Positions!$C$4:$V$130,20,FALSE)),"Chk",""),"-")</f>
        <v/>
      </c>
      <c r="AS38" s="380" t="str">
        <f>IF(O38&lt;&gt;"",IF(ISERROR(VLOOKUP(O38,Positions!$C$4:$V$130,20,FALSE)),"Chk",""),"-")</f>
        <v>-</v>
      </c>
      <c r="AT38" s="380" t="str">
        <f>IF(P38&lt;&gt;"",IF(ISERROR(VLOOKUP(P38,Positions!$C$4:$V$130,20,FALSE)),"Chk",""),"-")</f>
        <v>-</v>
      </c>
      <c r="AU38" s="380" t="str">
        <f>IF(Q38&lt;&gt;"",IF(ISERROR(VLOOKUP(Q38,Positions!$C$4:$V$130,20,FALSE)),"Chk",""),"-")</f>
        <v/>
      </c>
      <c r="AV38" s="380" t="str">
        <f>IF(R38&lt;&gt;"",IF(ISERROR(VLOOKUP(R38,Positions!$C$4:$V$130,20,FALSE)),"Chk",""),"-")</f>
        <v>-</v>
      </c>
      <c r="AW38" s="380" t="str">
        <f>IF(S38&lt;&gt;"",IF(ISERROR(VLOOKUP(S38,Positions!$C$4:$V$130,20,FALSE)),"Chk",""),"-")</f>
        <v>-</v>
      </c>
      <c r="AX38" s="383" t="str">
        <f>IF(T38&lt;&gt;"",IF(ISERROR(VLOOKUP(T38,Positions!$C$4:$V$130,20,FALSE)),"Chk",""),"-")</f>
        <v/>
      </c>
      <c r="AY38" s="379" t="str">
        <f>IF(U38&lt;&gt;"",IF(ISERROR(VLOOKUP(U38,Positions!$C$4:$V$130,20,FALSE)),"Chk",""),"-")</f>
        <v/>
      </c>
      <c r="AZ38" s="380" t="str">
        <f>IF(V38&lt;&gt;"",IF(ISERROR(VLOOKUP(V38,Positions!$C$4:$V$130,20,FALSE)),"Chk",""),"-")</f>
        <v/>
      </c>
      <c r="BA38" s="380" t="str">
        <f>IF(W38&lt;&gt;"",IF(ISERROR(VLOOKUP(W38,Positions!$C$4:$V$130,20,FALSE)),"Chk",""),"-")</f>
        <v>-</v>
      </c>
      <c r="BB38" s="380" t="str">
        <f>IF(X38&lt;&gt;"",IF(ISERROR(VLOOKUP(X38,Positions!$C$4:$V$130,20,FALSE)),"Chk",""),"-")</f>
        <v>-</v>
      </c>
      <c r="BC38" s="380" t="str">
        <f>IF(Y38&lt;&gt;"",IF(ISERROR(VLOOKUP(Y38,Positions!$C$4:$V$130,20,FALSE)),"Chk",""),"-")</f>
        <v/>
      </c>
      <c r="BD38" s="380" t="str">
        <f>IF(Z38&lt;&gt;"",IF(ISERROR(VLOOKUP(Z38,Positions!$C$4:$V$130,20,FALSE)),"Chk",""),"-")</f>
        <v>-</v>
      </c>
      <c r="BE38" s="381" t="str">
        <f>IF(AA38&lt;&gt;"",IF(ISERROR(VLOOKUP(AA38,Positions!$C$4:$V$130,20,FALSE)),"Chk",""),"-")</f>
        <v>-</v>
      </c>
      <c r="BF38" s="382" t="str">
        <f>IF(AB38&lt;&gt;"",IF(ISERROR(VLOOKUP(AB38,Positions!$C$4:$V$130,20,FALSE)),"Chk",""),"-")</f>
        <v/>
      </c>
      <c r="BG38" s="380" t="str">
        <f>IF(AC38&lt;&gt;"",IF(ISERROR(VLOOKUP(AC38,Positions!$C$4:$V$130,20,FALSE)),"Chk",""),"-")</f>
        <v/>
      </c>
      <c r="BH38" s="380" t="str">
        <f>IF(AD38&lt;&gt;"",IF(ISERROR(VLOOKUP(AD38,Positions!$C$4:$V$130,20,FALSE)),"Chk",""),"-")</f>
        <v>-</v>
      </c>
      <c r="BI38" s="380" t="str">
        <f>IF(AE38&lt;&gt;"",IF(ISERROR(VLOOKUP(AE38,Positions!$C$4:$V$130,20,FALSE)),"Chk",""),"-")</f>
        <v/>
      </c>
      <c r="BJ38" s="380" t="str">
        <f>IF(AF38&lt;&gt;"",IF(ISERROR(VLOOKUP(AF38,Positions!$C$4:$V$130,20,FALSE)),"Chk",""),"-")</f>
        <v>-</v>
      </c>
      <c r="BK38" s="380" t="str">
        <f>IF(AG38&lt;&gt;"",IF(ISERROR(VLOOKUP(AG38,Positions!$C$4:$V$130,20,FALSE)),"Chk",""),"-")</f>
        <v>-</v>
      </c>
      <c r="BL38" s="383" t="str">
        <f>IF(AH38&lt;&gt;"",IF(ISERROR(VLOOKUP(AH38,Positions!$C$4:$V$130,20,FALSE)),"Chk",""),"-")</f>
        <v>-</v>
      </c>
      <c r="BM38" s="152"/>
      <c r="BN38" s="161">
        <f>IF(ISERROR(VLOOKUP(G38,Positions!$C$4:$V$130,20,FALSE)),0,VLOOKUP(G38,Positions!$C$4:$V$130,20,FALSE))</f>
        <v>3.9999999999999991</v>
      </c>
      <c r="BO38" s="161">
        <f>IF(ISERROR(VLOOKUP(H38,Positions!$C$4:$V$130,20,FALSE)),0,VLOOKUP(H38,Positions!$C$4:$V$130,20,FALSE))</f>
        <v>0</v>
      </c>
      <c r="BP38" s="161">
        <f>IF(ISERROR(VLOOKUP(I38,Positions!$C$4:$V$130,20,FALSE)),0,VLOOKUP(I38,Positions!$C$4:$V$130,20,FALSE))</f>
        <v>0</v>
      </c>
      <c r="BQ38" s="161">
        <f>IF(ISERROR(VLOOKUP(J38,Positions!$C$4:$V$130,20,FALSE)),0,VLOOKUP(J38,Positions!$C$4:$V$130,20,FALSE))</f>
        <v>3.9999999999999991</v>
      </c>
      <c r="BR38" s="161">
        <f>IF(ISERROR(VLOOKUP(K38,Positions!$C$4:$V$130,20,FALSE)),0,VLOOKUP(K38,Positions!$C$4:$V$130,20,FALSE))</f>
        <v>8</v>
      </c>
      <c r="BS38" s="161">
        <f>IF(ISERROR(VLOOKUP(L38,Positions!$C$4:$V$130,20,FALSE)),0,VLOOKUP(L38,Positions!$C$4:$V$130,20,FALSE))</f>
        <v>0</v>
      </c>
      <c r="BT38" s="161">
        <f>IF(ISERROR(VLOOKUP(M38,Positions!$C$4:$V$130,20,FALSE)),0,VLOOKUP(M38,Positions!$C$4:$V$130,20,FALSE))</f>
        <v>0</v>
      </c>
      <c r="BU38" s="161">
        <f>IF(ISERROR(VLOOKUP(N38,Positions!$C$4:$V$130,20,FALSE)),0,VLOOKUP(N38,Positions!$C$4:$V$130,20,FALSE))</f>
        <v>4</v>
      </c>
      <c r="BV38" s="161">
        <f>IF(ISERROR(VLOOKUP(O38,Positions!$C$4:$V$130,20,FALSE)),0,VLOOKUP(O38,Positions!$C$4:$V$130,20,FALSE))</f>
        <v>0</v>
      </c>
      <c r="BW38" s="161">
        <f>IF(ISERROR(VLOOKUP(P38,Positions!$C$4:$V$130,20,FALSE)),0,VLOOKUP(P38,Positions!$C$4:$V$130,20,FALSE))</f>
        <v>0</v>
      </c>
      <c r="BX38" s="161">
        <f>IF(ISERROR(VLOOKUP(Q38,Positions!$C$4:$V$130,20,FALSE)),0,VLOOKUP(Q38,Positions!$C$4:$V$130,20,FALSE))</f>
        <v>3.9999999999999991</v>
      </c>
      <c r="BY38" s="161">
        <f>IF(ISERROR(VLOOKUP(R38,Positions!$C$4:$V$130,20,FALSE)),0,VLOOKUP(R38,Positions!$C$4:$V$130,20,FALSE))</f>
        <v>0</v>
      </c>
      <c r="BZ38" s="161">
        <f>IF(ISERROR(VLOOKUP(S38,Positions!$C$4:$V$130,20,FALSE)),0,VLOOKUP(S38,Positions!$C$4:$V$130,20,FALSE))</f>
        <v>0</v>
      </c>
      <c r="CA38" s="161">
        <f>IF(ISERROR(VLOOKUP(T38,Positions!$C$4:$V$130,20,FALSE)),0,VLOOKUP(T38,Positions!$C$4:$V$130,20,FALSE))</f>
        <v>3.9999999999999991</v>
      </c>
      <c r="CB38" s="161">
        <f>IF(ISERROR(VLOOKUP(U38,Positions!$C$4:$V$130,20,FALSE)),0,VLOOKUP(U38,Positions!$C$4:$V$130,20,FALSE))</f>
        <v>8</v>
      </c>
      <c r="CC38" s="161">
        <f>IF(ISERROR(VLOOKUP(V38,Positions!$C$4:$V$130,20,FALSE)),0,VLOOKUP(V38,Positions!$C$4:$V$130,20,FALSE))</f>
        <v>3.9999999999999991</v>
      </c>
      <c r="CD38" s="161">
        <f>IF(ISERROR(VLOOKUP(W38,Positions!$C$4:$V$130,20,FALSE)),0,VLOOKUP(W38,Positions!$C$4:$V$130,20,FALSE))</f>
        <v>0</v>
      </c>
      <c r="CE38" s="161">
        <f>IF(ISERROR(VLOOKUP(X38,Positions!$C$4:$V$130,20,FALSE)),0,VLOOKUP(X38,Positions!$C$4:$V$130,20,FALSE))</f>
        <v>0</v>
      </c>
      <c r="CF38" s="161">
        <f>IF(ISERROR(VLOOKUP(Y38,Positions!$C$4:$V$130,20,FALSE)),0,VLOOKUP(Y38,Positions!$C$4:$V$130,20,FALSE))</f>
        <v>8</v>
      </c>
      <c r="CG38" s="161">
        <f>IF(ISERROR(VLOOKUP(Z38,Positions!$C$4:$V$130,20,FALSE)),0,VLOOKUP(Z38,Positions!$C$4:$V$130,20,FALSE))</f>
        <v>0</v>
      </c>
      <c r="CH38" s="161">
        <f>IF(ISERROR(VLOOKUP(AA38,Positions!$C$4:$V$130,20,FALSE)),0,VLOOKUP(AA38,Positions!$C$4:$V$130,20,FALSE))</f>
        <v>0</v>
      </c>
      <c r="CI38" s="161">
        <f>IF(ISERROR(VLOOKUP(AB38,Positions!$C$4:$V$130,20,FALSE)),0,VLOOKUP(AB38,Positions!$C$4:$V$130,20,FALSE))</f>
        <v>4</v>
      </c>
      <c r="CJ38" s="161">
        <f>IF(ISERROR(VLOOKUP(AC38,Positions!$C$4:$V$130,20,FALSE)),0,VLOOKUP(AC38,Positions!$C$4:$V$130,20,FALSE))</f>
        <v>3.9999999999999991</v>
      </c>
      <c r="CK38" s="161">
        <f>IF(ISERROR(VLOOKUP(AD38,Positions!$C$4:$V$130,20,FALSE)),0,VLOOKUP(AD38,Positions!$C$4:$V$130,20,FALSE))</f>
        <v>0</v>
      </c>
      <c r="CL38" s="161">
        <f>IF(ISERROR(VLOOKUP(AE38,Positions!$C$4:$V$130,20,FALSE)),0,VLOOKUP(AE38,Positions!$C$4:$V$130,20,FALSE))</f>
        <v>3.9999999999999991</v>
      </c>
      <c r="CM38" s="161">
        <f>IF(ISERROR(VLOOKUP(AF38,Positions!$C$4:$V$130,20,FALSE)),0,VLOOKUP(AF38,Positions!$C$4:$V$130,20,FALSE))</f>
        <v>0</v>
      </c>
      <c r="CN38" s="161">
        <f>IF(ISERROR(VLOOKUP(AG38,Positions!$C$4:$V$130,20,FALSE)),0,VLOOKUP(AG38,Positions!$C$4:$V$130,20,FALSE))</f>
        <v>0</v>
      </c>
      <c r="CO38" s="161">
        <f>IF(ISERROR(VLOOKUP(AH38,Positions!$C$4:$V$130,20,FALSE)),0,VLOOKUP(AH38,Positions!$C$4:$V$130,20,FALSE))</f>
        <v>0</v>
      </c>
      <c r="CP38" s="162"/>
      <c r="CQ38" s="163"/>
    </row>
    <row r="39" spans="1:95" s="155" customFormat="1" ht="26.25" x14ac:dyDescent="0.25">
      <c r="A39" s="153"/>
      <c r="B39" s="153"/>
      <c r="C39" s="160"/>
      <c r="D39" s="160" t="s">
        <v>1504</v>
      </c>
      <c r="E39" s="417">
        <f>IF($D39&lt;&gt;"",VLOOKUP($D39,StaffEstb!$G$4:$K$203,4,FALSE),"")</f>
        <v>0</v>
      </c>
      <c r="F39" s="656">
        <f>IF($D39&lt;&gt;"",VLOOKUP($D39,StaffEstb!$G$4:$K$203,5,FALSE),"")</f>
        <v>0</v>
      </c>
      <c r="G39" s="657" t="s">
        <v>1502</v>
      </c>
      <c r="H39" s="657" t="s">
        <v>1415</v>
      </c>
      <c r="I39" s="657" t="s">
        <v>1182</v>
      </c>
      <c r="J39" s="657"/>
      <c r="K39" s="657" t="s">
        <v>1414</v>
      </c>
      <c r="L39" s="658" t="s">
        <v>1453</v>
      </c>
      <c r="M39" s="658"/>
      <c r="N39" s="657" t="s">
        <v>1502</v>
      </c>
      <c r="O39" s="657" t="s">
        <v>1381</v>
      </c>
      <c r="P39" s="657"/>
      <c r="Q39" s="657"/>
      <c r="R39" s="657" t="s">
        <v>1381</v>
      </c>
      <c r="S39" s="658"/>
      <c r="T39" s="658"/>
      <c r="U39" s="657" t="s">
        <v>1502</v>
      </c>
      <c r="V39" s="657" t="s">
        <v>1414</v>
      </c>
      <c r="W39" s="657" t="s">
        <v>1381</v>
      </c>
      <c r="X39" s="657" t="s">
        <v>1471</v>
      </c>
      <c r="Y39" s="657"/>
      <c r="Z39" s="658"/>
      <c r="AA39" s="658" t="s">
        <v>1382</v>
      </c>
      <c r="AB39" s="657" t="s">
        <v>1502</v>
      </c>
      <c r="AC39" s="657" t="s">
        <v>1415</v>
      </c>
      <c r="AD39" s="657"/>
      <c r="AE39" s="657" t="s">
        <v>1381</v>
      </c>
      <c r="AF39" s="657" t="s">
        <v>1381</v>
      </c>
      <c r="AG39" s="658"/>
      <c r="AH39" s="658" t="s">
        <v>1414</v>
      </c>
      <c r="AI39" s="377">
        <f t="shared" si="7"/>
        <v>19.999999999999996</v>
      </c>
      <c r="AJ39" s="378">
        <f t="shared" si="8"/>
        <v>32</v>
      </c>
      <c r="AK39" s="379" t="str">
        <f>IF(G39&lt;&gt;"",IF(ISERROR(VLOOKUP(G39,Positions!$C$4:$V$130,20,FALSE)),"Chk",""),"-")</f>
        <v/>
      </c>
      <c r="AL39" s="380" t="str">
        <f>IF(H39&lt;&gt;"",IF(ISERROR(VLOOKUP(H39,Positions!$C$4:$V$130,20,FALSE)),"Chk",""),"-")</f>
        <v/>
      </c>
      <c r="AM39" s="380" t="str">
        <f>IF(I39&lt;&gt;"",IF(ISERROR(VLOOKUP(I39,Positions!$C$4:$V$130,20,FALSE)),"Chk",""),"-")</f>
        <v>-</v>
      </c>
      <c r="AN39" s="380" t="str">
        <f>IF(J39&lt;&gt;"",IF(ISERROR(VLOOKUP(J39,Positions!$C$4:$V$130,20,FALSE)),"Chk",""),"-")</f>
        <v>-</v>
      </c>
      <c r="AO39" s="380" t="str">
        <f>IF(K39&lt;&gt;"",IF(ISERROR(VLOOKUP(K39,Positions!$C$4:$V$130,20,FALSE)),"Chk",""),"-")</f>
        <v/>
      </c>
      <c r="AP39" s="380" t="str">
        <f>IF(L39&lt;&gt;"",IF(ISERROR(VLOOKUP(L39,Positions!$C$4:$V$130,20,FALSE)),"Chk",""),"-")</f>
        <v/>
      </c>
      <c r="AQ39" s="381" t="str">
        <f>IF(M39&lt;&gt;"",IF(ISERROR(VLOOKUP(M39,Positions!$C$4:$V$130,20,FALSE)),"Chk",""),"-")</f>
        <v>-</v>
      </c>
      <c r="AR39" s="382" t="str">
        <f>IF(N39&lt;&gt;"",IF(ISERROR(VLOOKUP(N39,Positions!$C$4:$V$130,20,FALSE)),"Chk",""),"-")</f>
        <v/>
      </c>
      <c r="AS39" s="380" t="str">
        <f>IF(O39&lt;&gt;"",IF(ISERROR(VLOOKUP(O39,Positions!$C$4:$V$130,20,FALSE)),"Chk",""),"-")</f>
        <v/>
      </c>
      <c r="AT39" s="380" t="str">
        <f>IF(P39&lt;&gt;"",IF(ISERROR(VLOOKUP(P39,Positions!$C$4:$V$130,20,FALSE)),"Chk",""),"-")</f>
        <v>-</v>
      </c>
      <c r="AU39" s="380" t="str">
        <f>IF(Q39&lt;&gt;"",IF(ISERROR(VLOOKUP(Q39,Positions!$C$4:$V$130,20,FALSE)),"Chk",""),"-")</f>
        <v>-</v>
      </c>
      <c r="AV39" s="380" t="str">
        <f>IF(R39&lt;&gt;"",IF(ISERROR(VLOOKUP(R39,Positions!$C$4:$V$130,20,FALSE)),"Chk",""),"-")</f>
        <v/>
      </c>
      <c r="AW39" s="380" t="str">
        <f>IF(S39&lt;&gt;"",IF(ISERROR(VLOOKUP(S39,Positions!$C$4:$V$130,20,FALSE)),"Chk",""),"-")</f>
        <v>-</v>
      </c>
      <c r="AX39" s="383" t="str">
        <f>IF(T39&lt;&gt;"",IF(ISERROR(VLOOKUP(T39,Positions!$C$4:$V$130,20,FALSE)),"Chk",""),"-")</f>
        <v>-</v>
      </c>
      <c r="AY39" s="379" t="str">
        <f>IF(U39&lt;&gt;"",IF(ISERROR(VLOOKUP(U39,Positions!$C$4:$V$130,20,FALSE)),"Chk",""),"-")</f>
        <v/>
      </c>
      <c r="AZ39" s="380" t="str">
        <f>IF(V39&lt;&gt;"",IF(ISERROR(VLOOKUP(V39,Positions!$C$4:$V$130,20,FALSE)),"Chk",""),"-")</f>
        <v/>
      </c>
      <c r="BA39" s="380" t="str">
        <f>IF(W39&lt;&gt;"",IF(ISERROR(VLOOKUP(W39,Positions!$C$4:$V$130,20,FALSE)),"Chk",""),"-")</f>
        <v/>
      </c>
      <c r="BB39" s="380" t="str">
        <f>IF(X39&lt;&gt;"",IF(ISERROR(VLOOKUP(X39,Positions!$C$4:$V$130,20,FALSE)),"Chk",""),"-")</f>
        <v/>
      </c>
      <c r="BC39" s="380" t="str">
        <f>IF(Y39&lt;&gt;"",IF(ISERROR(VLOOKUP(Y39,Positions!$C$4:$V$130,20,FALSE)),"Chk",""),"-")</f>
        <v>-</v>
      </c>
      <c r="BD39" s="380" t="str">
        <f>IF(Z39&lt;&gt;"",IF(ISERROR(VLOOKUP(Z39,Positions!$C$4:$V$130,20,FALSE)),"Chk",""),"-")</f>
        <v>-</v>
      </c>
      <c r="BE39" s="381" t="str">
        <f>IF(AA39&lt;&gt;"",IF(ISERROR(VLOOKUP(AA39,Positions!$C$4:$V$130,20,FALSE)),"Chk",""),"-")</f>
        <v/>
      </c>
      <c r="BF39" s="382" t="str">
        <f>IF(AB39&lt;&gt;"",IF(ISERROR(VLOOKUP(AB39,Positions!$C$4:$V$130,20,FALSE)),"Chk",""),"-")</f>
        <v/>
      </c>
      <c r="BG39" s="380" t="str">
        <f>IF(AC39&lt;&gt;"",IF(ISERROR(VLOOKUP(AC39,Positions!$C$4:$V$130,20,FALSE)),"Chk",""),"-")</f>
        <v/>
      </c>
      <c r="BH39" s="380" t="str">
        <f>IF(AD39&lt;&gt;"",IF(ISERROR(VLOOKUP(AD39,Positions!$C$4:$V$130,20,FALSE)),"Chk",""),"-")</f>
        <v>-</v>
      </c>
      <c r="BI39" s="380" t="str">
        <f>IF(AE39&lt;&gt;"",IF(ISERROR(VLOOKUP(AE39,Positions!$C$4:$V$130,20,FALSE)),"Chk",""),"-")</f>
        <v/>
      </c>
      <c r="BJ39" s="380" t="str">
        <f>IF(AF39&lt;&gt;"",IF(ISERROR(VLOOKUP(AF39,Positions!$C$4:$V$130,20,FALSE)),"Chk",""),"-")</f>
        <v/>
      </c>
      <c r="BK39" s="380" t="str">
        <f>IF(AG39&lt;&gt;"",IF(ISERROR(VLOOKUP(AG39,Positions!$C$4:$V$130,20,FALSE)),"Chk",""),"-")</f>
        <v>-</v>
      </c>
      <c r="BL39" s="383" t="str">
        <f>IF(AH39&lt;&gt;"",IF(ISERROR(VLOOKUP(AH39,Positions!$C$4:$V$130,20,FALSE)),"Chk",""),"-")</f>
        <v/>
      </c>
      <c r="BM39" s="152"/>
      <c r="BN39" s="161">
        <f>IF(ISERROR(VLOOKUP(G39,Positions!$C$4:$V$130,20,FALSE)),0,VLOOKUP(G39,Positions!$C$4:$V$130,20,FALSE))</f>
        <v>0</v>
      </c>
      <c r="BO39" s="161">
        <f>IF(ISERROR(VLOOKUP(H39,Positions!$C$4:$V$130,20,FALSE)),0,VLOOKUP(H39,Positions!$C$4:$V$130,20,FALSE))</f>
        <v>3.9999999999999991</v>
      </c>
      <c r="BP39" s="161">
        <f>IF(ISERROR(VLOOKUP(I39,Positions!$C$4:$V$130,20,FALSE)),0,VLOOKUP(I39,Positions!$C$4:$V$130,20,FALSE))</f>
        <v>0</v>
      </c>
      <c r="BQ39" s="161">
        <f>IF(ISERROR(VLOOKUP(J39,Positions!$C$4:$V$130,20,FALSE)),0,VLOOKUP(J39,Positions!$C$4:$V$130,20,FALSE))</f>
        <v>0</v>
      </c>
      <c r="BR39" s="161">
        <f>IF(ISERROR(VLOOKUP(K39,Positions!$C$4:$V$130,20,FALSE)),0,VLOOKUP(K39,Positions!$C$4:$V$130,20,FALSE))</f>
        <v>4</v>
      </c>
      <c r="BS39" s="161">
        <f>IF(ISERROR(VLOOKUP(L39,Positions!$C$4:$V$130,20,FALSE)),0,VLOOKUP(L39,Positions!$C$4:$V$130,20,FALSE))</f>
        <v>3.9999999999999991</v>
      </c>
      <c r="BT39" s="161">
        <f>IF(ISERROR(VLOOKUP(M39,Positions!$C$4:$V$130,20,FALSE)),0,VLOOKUP(M39,Positions!$C$4:$V$130,20,FALSE))</f>
        <v>0</v>
      </c>
      <c r="BU39" s="161">
        <f>IF(ISERROR(VLOOKUP(N39,Positions!$C$4:$V$130,20,FALSE)),0,VLOOKUP(N39,Positions!$C$4:$V$130,20,FALSE))</f>
        <v>0</v>
      </c>
      <c r="BV39" s="161">
        <f>IF(ISERROR(VLOOKUP(O39,Positions!$C$4:$V$130,20,FALSE)),0,VLOOKUP(O39,Positions!$C$4:$V$130,20,FALSE))</f>
        <v>3.9999999999999991</v>
      </c>
      <c r="BW39" s="161">
        <f>IF(ISERROR(VLOOKUP(P39,Positions!$C$4:$V$130,20,FALSE)),0,VLOOKUP(P39,Positions!$C$4:$V$130,20,FALSE))</f>
        <v>0</v>
      </c>
      <c r="BX39" s="161">
        <f>IF(ISERROR(VLOOKUP(Q39,Positions!$C$4:$V$130,20,FALSE)),0,VLOOKUP(Q39,Positions!$C$4:$V$130,20,FALSE))</f>
        <v>0</v>
      </c>
      <c r="BY39" s="161">
        <f>IF(ISERROR(VLOOKUP(R39,Positions!$C$4:$V$130,20,FALSE)),0,VLOOKUP(R39,Positions!$C$4:$V$130,20,FALSE))</f>
        <v>3.9999999999999991</v>
      </c>
      <c r="BZ39" s="161">
        <f>IF(ISERROR(VLOOKUP(S39,Positions!$C$4:$V$130,20,FALSE)),0,VLOOKUP(S39,Positions!$C$4:$V$130,20,FALSE))</f>
        <v>0</v>
      </c>
      <c r="CA39" s="161">
        <f>IF(ISERROR(VLOOKUP(T39,Positions!$C$4:$V$130,20,FALSE)),0,VLOOKUP(T39,Positions!$C$4:$V$130,20,FALSE))</f>
        <v>0</v>
      </c>
      <c r="CB39" s="161">
        <f>IF(ISERROR(VLOOKUP(U39,Positions!$C$4:$V$130,20,FALSE)),0,VLOOKUP(U39,Positions!$C$4:$V$130,20,FALSE))</f>
        <v>0</v>
      </c>
      <c r="CC39" s="161">
        <f>IF(ISERROR(VLOOKUP(V39,Positions!$C$4:$V$130,20,FALSE)),0,VLOOKUP(V39,Positions!$C$4:$V$130,20,FALSE))</f>
        <v>4</v>
      </c>
      <c r="CD39" s="161">
        <f>IF(ISERROR(VLOOKUP(W39,Positions!$C$4:$V$130,20,FALSE)),0,VLOOKUP(W39,Positions!$C$4:$V$130,20,FALSE))</f>
        <v>3.9999999999999991</v>
      </c>
      <c r="CE39" s="161">
        <f>IF(ISERROR(VLOOKUP(X39,Positions!$C$4:$V$130,20,FALSE)),0,VLOOKUP(X39,Positions!$C$4:$V$130,20,FALSE))</f>
        <v>4</v>
      </c>
      <c r="CF39" s="161">
        <f>IF(ISERROR(VLOOKUP(Y39,Positions!$C$4:$V$130,20,FALSE)),0,VLOOKUP(Y39,Positions!$C$4:$V$130,20,FALSE))</f>
        <v>0</v>
      </c>
      <c r="CG39" s="161">
        <f>IF(ISERROR(VLOOKUP(Z39,Positions!$C$4:$V$130,20,FALSE)),0,VLOOKUP(Z39,Positions!$C$4:$V$130,20,FALSE))</f>
        <v>0</v>
      </c>
      <c r="CH39" s="161">
        <f>IF(ISERROR(VLOOKUP(AA39,Positions!$C$4:$V$130,20,FALSE)),0,VLOOKUP(AA39,Positions!$C$4:$V$130,20,FALSE))</f>
        <v>3.9999999999999991</v>
      </c>
      <c r="CI39" s="161">
        <f>IF(ISERROR(VLOOKUP(AB39,Positions!$C$4:$V$130,20,FALSE)),0,VLOOKUP(AB39,Positions!$C$4:$V$130,20,FALSE))</f>
        <v>0</v>
      </c>
      <c r="CJ39" s="161">
        <f>IF(ISERROR(VLOOKUP(AC39,Positions!$C$4:$V$130,20,FALSE)),0,VLOOKUP(AC39,Positions!$C$4:$V$130,20,FALSE))</f>
        <v>3.9999999999999991</v>
      </c>
      <c r="CK39" s="161">
        <f>IF(ISERROR(VLOOKUP(AD39,Positions!$C$4:$V$130,20,FALSE)),0,VLOOKUP(AD39,Positions!$C$4:$V$130,20,FALSE))</f>
        <v>0</v>
      </c>
      <c r="CL39" s="161">
        <f>IF(ISERROR(VLOOKUP(AE39,Positions!$C$4:$V$130,20,FALSE)),0,VLOOKUP(AE39,Positions!$C$4:$V$130,20,FALSE))</f>
        <v>3.9999999999999991</v>
      </c>
      <c r="CM39" s="161">
        <f>IF(ISERROR(VLOOKUP(AF39,Positions!$C$4:$V$130,20,FALSE)),0,VLOOKUP(AF39,Positions!$C$4:$V$130,20,FALSE))</f>
        <v>3.9999999999999991</v>
      </c>
      <c r="CN39" s="161">
        <f>IF(ISERROR(VLOOKUP(AG39,Positions!$C$4:$V$130,20,FALSE)),0,VLOOKUP(AG39,Positions!$C$4:$V$130,20,FALSE))</f>
        <v>0</v>
      </c>
      <c r="CO39" s="161">
        <f>IF(ISERROR(VLOOKUP(AH39,Positions!$C$4:$V$130,20,FALSE)),0,VLOOKUP(AH39,Positions!$C$4:$V$130,20,FALSE))</f>
        <v>4</v>
      </c>
      <c r="CP39" s="162"/>
      <c r="CQ39" s="163"/>
    </row>
    <row r="40" spans="1:95" s="155" customFormat="1" ht="26.25" x14ac:dyDescent="0.25">
      <c r="A40" s="153"/>
      <c r="B40" s="153"/>
      <c r="C40" s="160"/>
      <c r="D40" s="160" t="s">
        <v>1505</v>
      </c>
      <c r="E40" s="417">
        <f>IF($D40&lt;&gt;"",VLOOKUP($D40,StaffEstb!$G$4:$K$203,4,FALSE),"")</f>
        <v>0</v>
      </c>
      <c r="F40" s="656">
        <f>IF($D40&lt;&gt;"",VLOOKUP($D40,StaffEstb!$G$4:$K$203,5,FALSE),"")</f>
        <v>0</v>
      </c>
      <c r="G40" s="657"/>
      <c r="H40" s="657" t="s">
        <v>1381</v>
      </c>
      <c r="I40" s="657" t="s">
        <v>1182</v>
      </c>
      <c r="J40" s="657" t="s">
        <v>1471</v>
      </c>
      <c r="K40" s="657"/>
      <c r="L40" s="658"/>
      <c r="M40" s="658" t="s">
        <v>1414</v>
      </c>
      <c r="N40" s="657" t="s">
        <v>1382</v>
      </c>
      <c r="O40" s="657"/>
      <c r="P40" s="657"/>
      <c r="Q40" s="657" t="s">
        <v>1381</v>
      </c>
      <c r="R40" s="657"/>
      <c r="S40" s="658" t="s">
        <v>1382</v>
      </c>
      <c r="T40" s="658"/>
      <c r="U40" s="657" t="s">
        <v>1414</v>
      </c>
      <c r="V40" s="657" t="s">
        <v>1381</v>
      </c>
      <c r="W40" s="657"/>
      <c r="X40" s="657" t="s">
        <v>1381</v>
      </c>
      <c r="Y40" s="657"/>
      <c r="Z40" s="658"/>
      <c r="AA40" s="658" t="s">
        <v>1415</v>
      </c>
      <c r="AB40" s="657" t="s">
        <v>1415</v>
      </c>
      <c r="AC40" s="657" t="s">
        <v>1414</v>
      </c>
      <c r="AD40" s="657"/>
      <c r="AE40" s="657"/>
      <c r="AF40" s="657" t="s">
        <v>1415</v>
      </c>
      <c r="AG40" s="658" t="s">
        <v>1381</v>
      </c>
      <c r="AH40" s="658"/>
      <c r="AI40" s="377">
        <f t="shared" si="7"/>
        <v>24</v>
      </c>
      <c r="AJ40" s="378">
        <f t="shared" si="8"/>
        <v>31.999999999999996</v>
      </c>
      <c r="AK40" s="379" t="str">
        <f>IF(G40&lt;&gt;"",IF(ISERROR(VLOOKUP(G40,Positions!$C$4:$V$130,20,FALSE)),"Chk",""),"-")</f>
        <v>-</v>
      </c>
      <c r="AL40" s="380" t="str">
        <f>IF(H40&lt;&gt;"",IF(ISERROR(VLOOKUP(H40,Positions!$C$4:$V$130,20,FALSE)),"Chk",""),"-")</f>
        <v/>
      </c>
      <c r="AM40" s="380" t="str">
        <f>IF(I40&lt;&gt;"",IF(ISERROR(VLOOKUP(I40,Positions!$C$4:$V$130,20,FALSE)),"Chk",""),"-")</f>
        <v>-</v>
      </c>
      <c r="AN40" s="380" t="str">
        <f>IF(J40&lt;&gt;"",IF(ISERROR(VLOOKUP(J40,Positions!$C$4:$V$130,20,FALSE)),"Chk",""),"-")</f>
        <v/>
      </c>
      <c r="AO40" s="380" t="str">
        <f>IF(K40&lt;&gt;"",IF(ISERROR(VLOOKUP(K40,Positions!$C$4:$V$130,20,FALSE)),"Chk",""),"-")</f>
        <v>-</v>
      </c>
      <c r="AP40" s="380" t="str">
        <f>IF(L40&lt;&gt;"",IF(ISERROR(VLOOKUP(L40,Positions!$C$4:$V$130,20,FALSE)),"Chk",""),"-")</f>
        <v>-</v>
      </c>
      <c r="AQ40" s="381" t="str">
        <f>IF(M40&lt;&gt;"",IF(ISERROR(VLOOKUP(M40,Positions!$C$4:$V$130,20,FALSE)),"Chk",""),"-")</f>
        <v/>
      </c>
      <c r="AR40" s="382" t="str">
        <f>IF(N40&lt;&gt;"",IF(ISERROR(VLOOKUP(N40,Positions!$C$4:$V$130,20,FALSE)),"Chk",""),"-")</f>
        <v/>
      </c>
      <c r="AS40" s="380" t="str">
        <f>IF(O40&lt;&gt;"",IF(ISERROR(VLOOKUP(O40,Positions!$C$4:$V$130,20,FALSE)),"Chk",""),"-")</f>
        <v>-</v>
      </c>
      <c r="AT40" s="380" t="str">
        <f>IF(P40&lt;&gt;"",IF(ISERROR(VLOOKUP(P40,Positions!$C$4:$V$130,20,FALSE)),"Chk",""),"-")</f>
        <v>-</v>
      </c>
      <c r="AU40" s="380" t="str">
        <f>IF(Q40&lt;&gt;"",IF(ISERROR(VLOOKUP(Q40,Positions!$C$4:$V$130,20,FALSE)),"Chk",""),"-")</f>
        <v/>
      </c>
      <c r="AV40" s="380" t="str">
        <f>IF(R40&lt;&gt;"",IF(ISERROR(VLOOKUP(R40,Positions!$C$4:$V$130,20,FALSE)),"Chk",""),"-")</f>
        <v>-</v>
      </c>
      <c r="AW40" s="380" t="str">
        <f>IF(S40&lt;&gt;"",IF(ISERROR(VLOOKUP(S40,Positions!$C$4:$V$130,20,FALSE)),"Chk",""),"-")</f>
        <v/>
      </c>
      <c r="AX40" s="383" t="str">
        <f>IF(T40&lt;&gt;"",IF(ISERROR(VLOOKUP(T40,Positions!$C$4:$V$130,20,FALSE)),"Chk",""),"-")</f>
        <v>-</v>
      </c>
      <c r="AY40" s="379" t="str">
        <f>IF(U40&lt;&gt;"",IF(ISERROR(VLOOKUP(U40,Positions!$C$4:$V$130,20,FALSE)),"Chk",""),"-")</f>
        <v/>
      </c>
      <c r="AZ40" s="380" t="str">
        <f>IF(V40&lt;&gt;"",IF(ISERROR(VLOOKUP(V40,Positions!$C$4:$V$130,20,FALSE)),"Chk",""),"-")</f>
        <v/>
      </c>
      <c r="BA40" s="380" t="str">
        <f>IF(W40&lt;&gt;"",IF(ISERROR(VLOOKUP(W40,Positions!$C$4:$V$130,20,FALSE)),"Chk",""),"-")</f>
        <v>-</v>
      </c>
      <c r="BB40" s="380" t="str">
        <f>IF(X40&lt;&gt;"",IF(ISERROR(VLOOKUP(X40,Positions!$C$4:$V$130,20,FALSE)),"Chk",""),"-")</f>
        <v/>
      </c>
      <c r="BC40" s="380" t="str">
        <f>IF(Y40&lt;&gt;"",IF(ISERROR(VLOOKUP(Y40,Positions!$C$4:$V$130,20,FALSE)),"Chk",""),"-")</f>
        <v>-</v>
      </c>
      <c r="BD40" s="380" t="str">
        <f>IF(Z40&lt;&gt;"",IF(ISERROR(VLOOKUP(Z40,Positions!$C$4:$V$130,20,FALSE)),"Chk",""),"-")</f>
        <v>-</v>
      </c>
      <c r="BE40" s="381" t="str">
        <f>IF(AA40&lt;&gt;"",IF(ISERROR(VLOOKUP(AA40,Positions!$C$4:$V$130,20,FALSE)),"Chk",""),"-")</f>
        <v/>
      </c>
      <c r="BF40" s="382" t="str">
        <f>IF(AB40&lt;&gt;"",IF(ISERROR(VLOOKUP(AB40,Positions!$C$4:$V$130,20,FALSE)),"Chk",""),"-")</f>
        <v/>
      </c>
      <c r="BG40" s="380" t="str">
        <f>IF(AC40&lt;&gt;"",IF(ISERROR(VLOOKUP(AC40,Positions!$C$4:$V$130,20,FALSE)),"Chk",""),"-")</f>
        <v/>
      </c>
      <c r="BH40" s="380" t="str">
        <f>IF(AD40&lt;&gt;"",IF(ISERROR(VLOOKUP(AD40,Positions!$C$4:$V$130,20,FALSE)),"Chk",""),"-")</f>
        <v>-</v>
      </c>
      <c r="BI40" s="380" t="str">
        <f>IF(AE40&lt;&gt;"",IF(ISERROR(VLOOKUP(AE40,Positions!$C$4:$V$130,20,FALSE)),"Chk",""),"-")</f>
        <v>-</v>
      </c>
      <c r="BJ40" s="380" t="str">
        <f>IF(AF40&lt;&gt;"",IF(ISERROR(VLOOKUP(AF40,Positions!$C$4:$V$130,20,FALSE)),"Chk",""),"-")</f>
        <v/>
      </c>
      <c r="BK40" s="380" t="str">
        <f>IF(AG40&lt;&gt;"",IF(ISERROR(VLOOKUP(AG40,Positions!$C$4:$V$130,20,FALSE)),"Chk",""),"-")</f>
        <v/>
      </c>
      <c r="BL40" s="383" t="str">
        <f>IF(AH40&lt;&gt;"",IF(ISERROR(VLOOKUP(AH40,Positions!$C$4:$V$130,20,FALSE)),"Chk",""),"-")</f>
        <v>-</v>
      </c>
      <c r="BM40" s="152"/>
      <c r="BN40" s="161">
        <f>IF(ISERROR(VLOOKUP(G40,Positions!$C$4:$V$130,20,FALSE)),0,VLOOKUP(G40,Positions!$C$4:$V$130,20,FALSE))</f>
        <v>0</v>
      </c>
      <c r="BO40" s="161">
        <f>IF(ISERROR(VLOOKUP(H40,Positions!$C$4:$V$130,20,FALSE)),0,VLOOKUP(H40,Positions!$C$4:$V$130,20,FALSE))</f>
        <v>3.9999999999999991</v>
      </c>
      <c r="BP40" s="161">
        <f>IF(ISERROR(VLOOKUP(I40,Positions!$C$4:$V$130,20,FALSE)),0,VLOOKUP(I40,Positions!$C$4:$V$130,20,FALSE))</f>
        <v>0</v>
      </c>
      <c r="BQ40" s="161">
        <f>IF(ISERROR(VLOOKUP(J40,Positions!$C$4:$V$130,20,FALSE)),0,VLOOKUP(J40,Positions!$C$4:$V$130,20,FALSE))</f>
        <v>4</v>
      </c>
      <c r="BR40" s="161">
        <f>IF(ISERROR(VLOOKUP(K40,Positions!$C$4:$V$130,20,FALSE)),0,VLOOKUP(K40,Positions!$C$4:$V$130,20,FALSE))</f>
        <v>0</v>
      </c>
      <c r="BS40" s="161">
        <f>IF(ISERROR(VLOOKUP(L40,Positions!$C$4:$V$130,20,FALSE)),0,VLOOKUP(L40,Positions!$C$4:$V$130,20,FALSE))</f>
        <v>0</v>
      </c>
      <c r="BT40" s="161">
        <f>IF(ISERROR(VLOOKUP(M40,Positions!$C$4:$V$130,20,FALSE)),0,VLOOKUP(M40,Positions!$C$4:$V$130,20,FALSE))</f>
        <v>4</v>
      </c>
      <c r="BU40" s="161">
        <f>IF(ISERROR(VLOOKUP(N40,Positions!$C$4:$V$130,20,FALSE)),0,VLOOKUP(N40,Positions!$C$4:$V$130,20,FALSE))</f>
        <v>3.9999999999999991</v>
      </c>
      <c r="BV40" s="161">
        <f>IF(ISERROR(VLOOKUP(O40,Positions!$C$4:$V$130,20,FALSE)),0,VLOOKUP(O40,Positions!$C$4:$V$130,20,FALSE))</f>
        <v>0</v>
      </c>
      <c r="BW40" s="161">
        <f>IF(ISERROR(VLOOKUP(P40,Positions!$C$4:$V$130,20,FALSE)),0,VLOOKUP(P40,Positions!$C$4:$V$130,20,FALSE))</f>
        <v>0</v>
      </c>
      <c r="BX40" s="161">
        <f>IF(ISERROR(VLOOKUP(Q40,Positions!$C$4:$V$130,20,FALSE)),0,VLOOKUP(Q40,Positions!$C$4:$V$130,20,FALSE))</f>
        <v>3.9999999999999991</v>
      </c>
      <c r="BY40" s="161">
        <f>IF(ISERROR(VLOOKUP(R40,Positions!$C$4:$V$130,20,FALSE)),0,VLOOKUP(R40,Positions!$C$4:$V$130,20,FALSE))</f>
        <v>0</v>
      </c>
      <c r="BZ40" s="161">
        <f>IF(ISERROR(VLOOKUP(S40,Positions!$C$4:$V$130,20,FALSE)),0,VLOOKUP(S40,Positions!$C$4:$V$130,20,FALSE))</f>
        <v>3.9999999999999991</v>
      </c>
      <c r="CA40" s="161">
        <f>IF(ISERROR(VLOOKUP(T40,Positions!$C$4:$V$130,20,FALSE)),0,VLOOKUP(T40,Positions!$C$4:$V$130,20,FALSE))</f>
        <v>0</v>
      </c>
      <c r="CB40" s="161">
        <f>IF(ISERROR(VLOOKUP(U40,Positions!$C$4:$V$130,20,FALSE)),0,VLOOKUP(U40,Positions!$C$4:$V$130,20,FALSE))</f>
        <v>4</v>
      </c>
      <c r="CC40" s="161">
        <f>IF(ISERROR(VLOOKUP(V40,Positions!$C$4:$V$130,20,FALSE)),0,VLOOKUP(V40,Positions!$C$4:$V$130,20,FALSE))</f>
        <v>3.9999999999999991</v>
      </c>
      <c r="CD40" s="161">
        <f>IF(ISERROR(VLOOKUP(W40,Positions!$C$4:$V$130,20,FALSE)),0,VLOOKUP(W40,Positions!$C$4:$V$130,20,FALSE))</f>
        <v>0</v>
      </c>
      <c r="CE40" s="161">
        <f>IF(ISERROR(VLOOKUP(X40,Positions!$C$4:$V$130,20,FALSE)),0,VLOOKUP(X40,Positions!$C$4:$V$130,20,FALSE))</f>
        <v>3.9999999999999991</v>
      </c>
      <c r="CF40" s="161">
        <f>IF(ISERROR(VLOOKUP(Y40,Positions!$C$4:$V$130,20,FALSE)),0,VLOOKUP(Y40,Positions!$C$4:$V$130,20,FALSE))</f>
        <v>0</v>
      </c>
      <c r="CG40" s="161">
        <f>IF(ISERROR(VLOOKUP(Z40,Positions!$C$4:$V$130,20,FALSE)),0,VLOOKUP(Z40,Positions!$C$4:$V$130,20,FALSE))</f>
        <v>0</v>
      </c>
      <c r="CH40" s="161">
        <f>IF(ISERROR(VLOOKUP(AA40,Positions!$C$4:$V$130,20,FALSE)),0,VLOOKUP(AA40,Positions!$C$4:$V$130,20,FALSE))</f>
        <v>3.9999999999999991</v>
      </c>
      <c r="CI40" s="161">
        <f>IF(ISERROR(VLOOKUP(AB40,Positions!$C$4:$V$130,20,FALSE)),0,VLOOKUP(AB40,Positions!$C$4:$V$130,20,FALSE))</f>
        <v>3.9999999999999991</v>
      </c>
      <c r="CJ40" s="161">
        <f>IF(ISERROR(VLOOKUP(AC40,Positions!$C$4:$V$130,20,FALSE)),0,VLOOKUP(AC40,Positions!$C$4:$V$130,20,FALSE))</f>
        <v>4</v>
      </c>
      <c r="CK40" s="161">
        <f>IF(ISERROR(VLOOKUP(AD40,Positions!$C$4:$V$130,20,FALSE)),0,VLOOKUP(AD40,Positions!$C$4:$V$130,20,FALSE))</f>
        <v>0</v>
      </c>
      <c r="CL40" s="161">
        <f>IF(ISERROR(VLOOKUP(AE40,Positions!$C$4:$V$130,20,FALSE)),0,VLOOKUP(AE40,Positions!$C$4:$V$130,20,FALSE))</f>
        <v>0</v>
      </c>
      <c r="CM40" s="161">
        <f>IF(ISERROR(VLOOKUP(AF40,Positions!$C$4:$V$130,20,FALSE)),0,VLOOKUP(AF40,Positions!$C$4:$V$130,20,FALSE))</f>
        <v>3.9999999999999991</v>
      </c>
      <c r="CN40" s="161">
        <f>IF(ISERROR(VLOOKUP(AG40,Positions!$C$4:$V$130,20,FALSE)),0,VLOOKUP(AG40,Positions!$C$4:$V$130,20,FALSE))</f>
        <v>3.9999999999999991</v>
      </c>
      <c r="CO40" s="161">
        <f>IF(ISERROR(VLOOKUP(AH40,Positions!$C$4:$V$130,20,FALSE)),0,VLOOKUP(AH40,Positions!$C$4:$V$130,20,FALSE))</f>
        <v>0</v>
      </c>
      <c r="CP40" s="162"/>
      <c r="CQ40" s="163"/>
    </row>
    <row r="41" spans="1:95" s="155" customFormat="1" ht="26.25" x14ac:dyDescent="0.25">
      <c r="A41" s="153"/>
      <c r="B41" s="153"/>
      <c r="C41" s="160"/>
      <c r="D41" s="160" t="s">
        <v>1506</v>
      </c>
      <c r="E41" s="417">
        <f>IF($D41&lt;&gt;"",VLOOKUP($D41,StaffEstb!$G$4:$K$203,4,FALSE),"")</f>
        <v>0</v>
      </c>
      <c r="F41" s="656">
        <f>IF($D41&lt;&gt;"",VLOOKUP($D41,StaffEstb!$G$4:$K$203,5,FALSE),"")</f>
        <v>0</v>
      </c>
      <c r="G41" s="657" t="s">
        <v>1414</v>
      </c>
      <c r="H41" s="657"/>
      <c r="I41" s="657" t="s">
        <v>1414</v>
      </c>
      <c r="J41" s="657"/>
      <c r="K41" s="657"/>
      <c r="L41" s="658"/>
      <c r="M41" s="658"/>
      <c r="N41" s="657"/>
      <c r="O41" s="657" t="s">
        <v>1414</v>
      </c>
      <c r="P41" s="657" t="s">
        <v>1381</v>
      </c>
      <c r="Q41" s="657"/>
      <c r="R41" s="657"/>
      <c r="S41" s="658"/>
      <c r="T41" s="658"/>
      <c r="U41" s="657" t="s">
        <v>1381</v>
      </c>
      <c r="V41" s="657" t="s">
        <v>1453</v>
      </c>
      <c r="W41" s="657"/>
      <c r="X41" s="657" t="s">
        <v>1453</v>
      </c>
      <c r="Y41" s="657"/>
      <c r="Z41" s="658" t="s">
        <v>1414</v>
      </c>
      <c r="AA41" s="658"/>
      <c r="AB41" s="657" t="s">
        <v>1414</v>
      </c>
      <c r="AC41" s="657"/>
      <c r="AD41" s="657" t="s">
        <v>1382</v>
      </c>
      <c r="AE41" s="657" t="s">
        <v>1414</v>
      </c>
      <c r="AF41" s="657"/>
      <c r="AG41" s="658" t="s">
        <v>1182</v>
      </c>
      <c r="AH41" s="658"/>
      <c r="AI41" s="377">
        <f t="shared" si="7"/>
        <v>16</v>
      </c>
      <c r="AJ41" s="378">
        <f t="shared" si="8"/>
        <v>27.999999999999996</v>
      </c>
      <c r="AK41" s="379" t="str">
        <f>IF(G41&lt;&gt;"",IF(ISERROR(VLOOKUP(G41,Positions!$C$4:$V$130,20,FALSE)),"Chk",""),"-")</f>
        <v/>
      </c>
      <c r="AL41" s="380" t="str">
        <f>IF(H41&lt;&gt;"",IF(ISERROR(VLOOKUP(H41,Positions!$C$4:$V$130,20,FALSE)),"Chk",""),"-")</f>
        <v>-</v>
      </c>
      <c r="AM41" s="380" t="str">
        <f>IF(I41&lt;&gt;"",IF(ISERROR(VLOOKUP(I41,Positions!$C$4:$V$130,20,FALSE)),"Chk",""),"-")</f>
        <v/>
      </c>
      <c r="AN41" s="380" t="str">
        <f>IF(J41&lt;&gt;"",IF(ISERROR(VLOOKUP(J41,Positions!$C$4:$V$130,20,FALSE)),"Chk",""),"-")</f>
        <v>-</v>
      </c>
      <c r="AO41" s="380" t="str">
        <f>IF(K41&lt;&gt;"",IF(ISERROR(VLOOKUP(K41,Positions!$C$4:$V$130,20,FALSE)),"Chk",""),"-")</f>
        <v>-</v>
      </c>
      <c r="AP41" s="380" t="str">
        <f>IF(L41&lt;&gt;"",IF(ISERROR(VLOOKUP(L41,Positions!$C$4:$V$130,20,FALSE)),"Chk",""),"-")</f>
        <v>-</v>
      </c>
      <c r="AQ41" s="381" t="str">
        <f>IF(M41&lt;&gt;"",IF(ISERROR(VLOOKUP(M41,Positions!$C$4:$V$130,20,FALSE)),"Chk",""),"-")</f>
        <v>-</v>
      </c>
      <c r="AR41" s="382" t="str">
        <f>IF(N41&lt;&gt;"",IF(ISERROR(VLOOKUP(N41,Positions!$C$4:$V$130,20,FALSE)),"Chk",""),"-")</f>
        <v>-</v>
      </c>
      <c r="AS41" s="380" t="str">
        <f>IF(O41&lt;&gt;"",IF(ISERROR(VLOOKUP(O41,Positions!$C$4:$V$130,20,FALSE)),"Chk",""),"-")</f>
        <v/>
      </c>
      <c r="AT41" s="380" t="str">
        <f>IF(P41&lt;&gt;"",IF(ISERROR(VLOOKUP(P41,Positions!$C$4:$V$130,20,FALSE)),"Chk",""),"-")</f>
        <v/>
      </c>
      <c r="AU41" s="380" t="str">
        <f>IF(Q41&lt;&gt;"",IF(ISERROR(VLOOKUP(Q41,Positions!$C$4:$V$130,20,FALSE)),"Chk",""),"-")</f>
        <v>-</v>
      </c>
      <c r="AV41" s="380" t="str">
        <f>IF(R41&lt;&gt;"",IF(ISERROR(VLOOKUP(R41,Positions!$C$4:$V$130,20,FALSE)),"Chk",""),"-")</f>
        <v>-</v>
      </c>
      <c r="AW41" s="380" t="str">
        <f>IF(S41&lt;&gt;"",IF(ISERROR(VLOOKUP(S41,Positions!$C$4:$V$130,20,FALSE)),"Chk",""),"-")</f>
        <v>-</v>
      </c>
      <c r="AX41" s="383" t="str">
        <f>IF(T41&lt;&gt;"",IF(ISERROR(VLOOKUP(T41,Positions!$C$4:$V$130,20,FALSE)),"Chk",""),"-")</f>
        <v>-</v>
      </c>
      <c r="AY41" s="379" t="str">
        <f>IF(U41&lt;&gt;"",IF(ISERROR(VLOOKUP(U41,Positions!$C$4:$V$130,20,FALSE)),"Chk",""),"-")</f>
        <v/>
      </c>
      <c r="AZ41" s="380" t="str">
        <f>IF(V41&lt;&gt;"",IF(ISERROR(VLOOKUP(V41,Positions!$C$4:$V$130,20,FALSE)),"Chk",""),"-")</f>
        <v/>
      </c>
      <c r="BA41" s="380" t="str">
        <f>IF(W41&lt;&gt;"",IF(ISERROR(VLOOKUP(W41,Positions!$C$4:$V$130,20,FALSE)),"Chk",""),"-")</f>
        <v>-</v>
      </c>
      <c r="BB41" s="380" t="str">
        <f>IF(X41&lt;&gt;"",IF(ISERROR(VLOOKUP(X41,Positions!$C$4:$V$130,20,FALSE)),"Chk",""),"-")</f>
        <v/>
      </c>
      <c r="BC41" s="380" t="str">
        <f>IF(Y41&lt;&gt;"",IF(ISERROR(VLOOKUP(Y41,Positions!$C$4:$V$130,20,FALSE)),"Chk",""),"-")</f>
        <v>-</v>
      </c>
      <c r="BD41" s="380" t="str">
        <f>IF(Z41&lt;&gt;"",IF(ISERROR(VLOOKUP(Z41,Positions!$C$4:$V$130,20,FALSE)),"Chk",""),"-")</f>
        <v/>
      </c>
      <c r="BE41" s="381" t="str">
        <f>IF(AA41&lt;&gt;"",IF(ISERROR(VLOOKUP(AA41,Positions!$C$4:$V$130,20,FALSE)),"Chk",""),"-")</f>
        <v>-</v>
      </c>
      <c r="BF41" s="382" t="str">
        <f>IF(AB41&lt;&gt;"",IF(ISERROR(VLOOKUP(AB41,Positions!$C$4:$V$130,20,FALSE)),"Chk",""),"-")</f>
        <v/>
      </c>
      <c r="BG41" s="380" t="str">
        <f>IF(AC41&lt;&gt;"",IF(ISERROR(VLOOKUP(AC41,Positions!$C$4:$V$130,20,FALSE)),"Chk",""),"-")</f>
        <v>-</v>
      </c>
      <c r="BH41" s="380" t="str">
        <f>IF(AD41&lt;&gt;"",IF(ISERROR(VLOOKUP(AD41,Positions!$C$4:$V$130,20,FALSE)),"Chk",""),"-")</f>
        <v/>
      </c>
      <c r="BI41" s="380" t="str">
        <f>IF(AE41&lt;&gt;"",IF(ISERROR(VLOOKUP(AE41,Positions!$C$4:$V$130,20,FALSE)),"Chk",""),"-")</f>
        <v/>
      </c>
      <c r="BJ41" s="380" t="str">
        <f>IF(AF41&lt;&gt;"",IF(ISERROR(VLOOKUP(AF41,Positions!$C$4:$V$130,20,FALSE)),"Chk",""),"-")</f>
        <v>-</v>
      </c>
      <c r="BK41" s="380" t="str">
        <f>IF(AG41&lt;&gt;"",IF(ISERROR(VLOOKUP(AG41,Positions!$C$4:$V$130,20,FALSE)),"Chk",""),"-")</f>
        <v>-</v>
      </c>
      <c r="BL41" s="383" t="str">
        <f>IF(AH41&lt;&gt;"",IF(ISERROR(VLOOKUP(AH41,Positions!$C$4:$V$130,20,FALSE)),"Chk",""),"-")</f>
        <v>-</v>
      </c>
      <c r="BM41" s="152"/>
      <c r="BN41" s="161">
        <f>IF(ISERROR(VLOOKUP(G41,Positions!$C$4:$V$130,20,FALSE)),0,VLOOKUP(G41,Positions!$C$4:$V$130,20,FALSE))</f>
        <v>4</v>
      </c>
      <c r="BO41" s="161">
        <f>IF(ISERROR(VLOOKUP(H41,Positions!$C$4:$V$130,20,FALSE)),0,VLOOKUP(H41,Positions!$C$4:$V$130,20,FALSE))</f>
        <v>0</v>
      </c>
      <c r="BP41" s="161">
        <f>IF(ISERROR(VLOOKUP(I41,Positions!$C$4:$V$130,20,FALSE)),0,VLOOKUP(I41,Positions!$C$4:$V$130,20,FALSE))</f>
        <v>4</v>
      </c>
      <c r="BQ41" s="161">
        <f>IF(ISERROR(VLOOKUP(J41,Positions!$C$4:$V$130,20,FALSE)),0,VLOOKUP(J41,Positions!$C$4:$V$130,20,FALSE))</f>
        <v>0</v>
      </c>
      <c r="BR41" s="161">
        <f>IF(ISERROR(VLOOKUP(K41,Positions!$C$4:$V$130,20,FALSE)),0,VLOOKUP(K41,Positions!$C$4:$V$130,20,FALSE))</f>
        <v>0</v>
      </c>
      <c r="BS41" s="161">
        <f>IF(ISERROR(VLOOKUP(L41,Positions!$C$4:$V$130,20,FALSE)),0,VLOOKUP(L41,Positions!$C$4:$V$130,20,FALSE))</f>
        <v>0</v>
      </c>
      <c r="BT41" s="161">
        <f>IF(ISERROR(VLOOKUP(M41,Positions!$C$4:$V$130,20,FALSE)),0,VLOOKUP(M41,Positions!$C$4:$V$130,20,FALSE))</f>
        <v>0</v>
      </c>
      <c r="BU41" s="161">
        <f>IF(ISERROR(VLOOKUP(N41,Positions!$C$4:$V$130,20,FALSE)),0,VLOOKUP(N41,Positions!$C$4:$V$130,20,FALSE))</f>
        <v>0</v>
      </c>
      <c r="BV41" s="161">
        <f>IF(ISERROR(VLOOKUP(O41,Positions!$C$4:$V$130,20,FALSE)),0,VLOOKUP(O41,Positions!$C$4:$V$130,20,FALSE))</f>
        <v>4</v>
      </c>
      <c r="BW41" s="161">
        <f>IF(ISERROR(VLOOKUP(P41,Positions!$C$4:$V$130,20,FALSE)),0,VLOOKUP(P41,Positions!$C$4:$V$130,20,FALSE))</f>
        <v>3.9999999999999991</v>
      </c>
      <c r="BX41" s="161">
        <f>IF(ISERROR(VLOOKUP(Q41,Positions!$C$4:$V$130,20,FALSE)),0,VLOOKUP(Q41,Positions!$C$4:$V$130,20,FALSE))</f>
        <v>0</v>
      </c>
      <c r="BY41" s="161">
        <f>IF(ISERROR(VLOOKUP(R41,Positions!$C$4:$V$130,20,FALSE)),0,VLOOKUP(R41,Positions!$C$4:$V$130,20,FALSE))</f>
        <v>0</v>
      </c>
      <c r="BZ41" s="161">
        <f>IF(ISERROR(VLOOKUP(S41,Positions!$C$4:$V$130,20,FALSE)),0,VLOOKUP(S41,Positions!$C$4:$V$130,20,FALSE))</f>
        <v>0</v>
      </c>
      <c r="CA41" s="161">
        <f>IF(ISERROR(VLOOKUP(T41,Positions!$C$4:$V$130,20,FALSE)),0,VLOOKUP(T41,Positions!$C$4:$V$130,20,FALSE))</f>
        <v>0</v>
      </c>
      <c r="CB41" s="161">
        <f>IF(ISERROR(VLOOKUP(U41,Positions!$C$4:$V$130,20,FALSE)),0,VLOOKUP(U41,Positions!$C$4:$V$130,20,FALSE))</f>
        <v>3.9999999999999991</v>
      </c>
      <c r="CC41" s="161">
        <f>IF(ISERROR(VLOOKUP(V41,Positions!$C$4:$V$130,20,FALSE)),0,VLOOKUP(V41,Positions!$C$4:$V$130,20,FALSE))</f>
        <v>3.9999999999999991</v>
      </c>
      <c r="CD41" s="161">
        <f>IF(ISERROR(VLOOKUP(W41,Positions!$C$4:$V$130,20,FALSE)),0,VLOOKUP(W41,Positions!$C$4:$V$130,20,FALSE))</f>
        <v>0</v>
      </c>
      <c r="CE41" s="161">
        <f>IF(ISERROR(VLOOKUP(X41,Positions!$C$4:$V$130,20,FALSE)),0,VLOOKUP(X41,Positions!$C$4:$V$130,20,FALSE))</f>
        <v>3.9999999999999991</v>
      </c>
      <c r="CF41" s="161">
        <f>IF(ISERROR(VLOOKUP(Y41,Positions!$C$4:$V$130,20,FALSE)),0,VLOOKUP(Y41,Positions!$C$4:$V$130,20,FALSE))</f>
        <v>0</v>
      </c>
      <c r="CG41" s="161">
        <f>IF(ISERROR(VLOOKUP(Z41,Positions!$C$4:$V$130,20,FALSE)),0,VLOOKUP(Z41,Positions!$C$4:$V$130,20,FALSE))</f>
        <v>4</v>
      </c>
      <c r="CH41" s="161">
        <f>IF(ISERROR(VLOOKUP(AA41,Positions!$C$4:$V$130,20,FALSE)),0,VLOOKUP(AA41,Positions!$C$4:$V$130,20,FALSE))</f>
        <v>0</v>
      </c>
      <c r="CI41" s="161">
        <f>IF(ISERROR(VLOOKUP(AB41,Positions!$C$4:$V$130,20,FALSE)),0,VLOOKUP(AB41,Positions!$C$4:$V$130,20,FALSE))</f>
        <v>4</v>
      </c>
      <c r="CJ41" s="161">
        <f>IF(ISERROR(VLOOKUP(AC41,Positions!$C$4:$V$130,20,FALSE)),0,VLOOKUP(AC41,Positions!$C$4:$V$130,20,FALSE))</f>
        <v>0</v>
      </c>
      <c r="CK41" s="161">
        <f>IF(ISERROR(VLOOKUP(AD41,Positions!$C$4:$V$130,20,FALSE)),0,VLOOKUP(AD41,Positions!$C$4:$V$130,20,FALSE))</f>
        <v>3.9999999999999991</v>
      </c>
      <c r="CL41" s="161">
        <f>IF(ISERROR(VLOOKUP(AE41,Positions!$C$4:$V$130,20,FALSE)),0,VLOOKUP(AE41,Positions!$C$4:$V$130,20,FALSE))</f>
        <v>4</v>
      </c>
      <c r="CM41" s="161">
        <f>IF(ISERROR(VLOOKUP(AF41,Positions!$C$4:$V$130,20,FALSE)),0,VLOOKUP(AF41,Positions!$C$4:$V$130,20,FALSE))</f>
        <v>0</v>
      </c>
      <c r="CN41" s="161">
        <f>IF(ISERROR(VLOOKUP(AG41,Positions!$C$4:$V$130,20,FALSE)),0,VLOOKUP(AG41,Positions!$C$4:$V$130,20,FALSE))</f>
        <v>0</v>
      </c>
      <c r="CO41" s="161">
        <f>IF(ISERROR(VLOOKUP(AH41,Positions!$C$4:$V$130,20,FALSE)),0,VLOOKUP(AH41,Positions!$C$4:$V$130,20,FALSE))</f>
        <v>0</v>
      </c>
      <c r="CP41" s="162"/>
      <c r="CQ41" s="163"/>
    </row>
    <row r="42" spans="1:95" s="155" customFormat="1" ht="26.25" x14ac:dyDescent="0.25">
      <c r="A42" s="153"/>
      <c r="B42" s="153"/>
      <c r="C42" s="160"/>
      <c r="D42" s="160" t="s">
        <v>1507</v>
      </c>
      <c r="E42" s="417">
        <f>IF($D42&lt;&gt;"",VLOOKUP($D42,StaffEstb!$G$4:$K$203,4,FALSE),"")</f>
        <v>0</v>
      </c>
      <c r="F42" s="656">
        <f>IF($D42&lt;&gt;"",VLOOKUP($D42,StaffEstb!$G$4:$K$203,5,FALSE),"")</f>
        <v>0</v>
      </c>
      <c r="G42" s="657" t="s">
        <v>1471</v>
      </c>
      <c r="H42" s="657" t="s">
        <v>1182</v>
      </c>
      <c r="I42" s="657"/>
      <c r="J42" s="657" t="s">
        <v>1414</v>
      </c>
      <c r="K42" s="657"/>
      <c r="L42" s="658"/>
      <c r="M42" s="658"/>
      <c r="N42" s="657"/>
      <c r="O42" s="657" t="s">
        <v>1415</v>
      </c>
      <c r="P42" s="657"/>
      <c r="Q42" s="657"/>
      <c r="R42" s="657"/>
      <c r="S42" s="658"/>
      <c r="T42" s="658" t="s">
        <v>1382</v>
      </c>
      <c r="U42" s="657"/>
      <c r="V42" s="657"/>
      <c r="W42" s="657"/>
      <c r="X42" s="657" t="s">
        <v>1415</v>
      </c>
      <c r="Y42" s="657" t="s">
        <v>1415</v>
      </c>
      <c r="Z42" s="658"/>
      <c r="AA42" s="658" t="s">
        <v>1381</v>
      </c>
      <c r="AB42" s="657"/>
      <c r="AC42" s="657" t="s">
        <v>1453</v>
      </c>
      <c r="AD42" s="657" t="s">
        <v>1415</v>
      </c>
      <c r="AE42" s="657" t="s">
        <v>1415</v>
      </c>
      <c r="AF42" s="657" t="s">
        <v>1414</v>
      </c>
      <c r="AG42" s="658"/>
      <c r="AH42" s="658" t="s">
        <v>1182</v>
      </c>
      <c r="AI42" s="377">
        <f t="shared" si="7"/>
        <v>16</v>
      </c>
      <c r="AJ42" s="378">
        <f t="shared" si="8"/>
        <v>27.999999999999996</v>
      </c>
      <c r="AK42" s="379" t="str">
        <f>IF(G42&lt;&gt;"",IF(ISERROR(VLOOKUP(G42,Positions!$C$4:$V$130,20,FALSE)),"Chk",""),"-")</f>
        <v/>
      </c>
      <c r="AL42" s="380" t="str">
        <f>IF(H42&lt;&gt;"",IF(ISERROR(VLOOKUP(H42,Positions!$C$4:$V$130,20,FALSE)),"Chk",""),"-")</f>
        <v>-</v>
      </c>
      <c r="AM42" s="380" t="str">
        <f>IF(I42&lt;&gt;"",IF(ISERROR(VLOOKUP(I42,Positions!$C$4:$V$130,20,FALSE)),"Chk",""),"-")</f>
        <v>-</v>
      </c>
      <c r="AN42" s="380" t="str">
        <f>IF(J42&lt;&gt;"",IF(ISERROR(VLOOKUP(J42,Positions!$C$4:$V$130,20,FALSE)),"Chk",""),"-")</f>
        <v/>
      </c>
      <c r="AO42" s="380" t="str">
        <f>IF(K42&lt;&gt;"",IF(ISERROR(VLOOKUP(K42,Positions!$C$4:$V$130,20,FALSE)),"Chk",""),"-")</f>
        <v>-</v>
      </c>
      <c r="AP42" s="380" t="str">
        <f>IF(L42&lt;&gt;"",IF(ISERROR(VLOOKUP(L42,Positions!$C$4:$V$130,20,FALSE)),"Chk",""),"-")</f>
        <v>-</v>
      </c>
      <c r="AQ42" s="381" t="str">
        <f>IF(M42&lt;&gt;"",IF(ISERROR(VLOOKUP(M42,Positions!$C$4:$V$130,20,FALSE)),"Chk",""),"-")</f>
        <v>-</v>
      </c>
      <c r="AR42" s="382" t="str">
        <f>IF(N42&lt;&gt;"",IF(ISERROR(VLOOKUP(N42,Positions!$C$4:$V$130,20,FALSE)),"Chk",""),"-")</f>
        <v>-</v>
      </c>
      <c r="AS42" s="380" t="str">
        <f>IF(O42&lt;&gt;"",IF(ISERROR(VLOOKUP(O42,Positions!$C$4:$V$130,20,FALSE)),"Chk",""),"-")</f>
        <v/>
      </c>
      <c r="AT42" s="380" t="str">
        <f>IF(P42&lt;&gt;"",IF(ISERROR(VLOOKUP(P42,Positions!$C$4:$V$130,20,FALSE)),"Chk",""),"-")</f>
        <v>-</v>
      </c>
      <c r="AU42" s="380" t="str">
        <f>IF(Q42&lt;&gt;"",IF(ISERROR(VLOOKUP(Q42,Positions!$C$4:$V$130,20,FALSE)),"Chk",""),"-")</f>
        <v>-</v>
      </c>
      <c r="AV42" s="380" t="str">
        <f>IF(R42&lt;&gt;"",IF(ISERROR(VLOOKUP(R42,Positions!$C$4:$V$130,20,FALSE)),"Chk",""),"-")</f>
        <v>-</v>
      </c>
      <c r="AW42" s="380" t="str">
        <f>IF(S42&lt;&gt;"",IF(ISERROR(VLOOKUP(S42,Positions!$C$4:$V$130,20,FALSE)),"Chk",""),"-")</f>
        <v>-</v>
      </c>
      <c r="AX42" s="383" t="str">
        <f>IF(T42&lt;&gt;"",IF(ISERROR(VLOOKUP(T42,Positions!$C$4:$V$130,20,FALSE)),"Chk",""),"-")</f>
        <v/>
      </c>
      <c r="AY42" s="379" t="str">
        <f>IF(U42&lt;&gt;"",IF(ISERROR(VLOOKUP(U42,Positions!$C$4:$V$130,20,FALSE)),"Chk",""),"-")</f>
        <v>-</v>
      </c>
      <c r="AZ42" s="380" t="str">
        <f>IF(V42&lt;&gt;"",IF(ISERROR(VLOOKUP(V42,Positions!$C$4:$V$130,20,FALSE)),"Chk",""),"-")</f>
        <v>-</v>
      </c>
      <c r="BA42" s="380" t="str">
        <f>IF(W42&lt;&gt;"",IF(ISERROR(VLOOKUP(W42,Positions!$C$4:$V$130,20,FALSE)),"Chk",""),"-")</f>
        <v>-</v>
      </c>
      <c r="BB42" s="380" t="str">
        <f>IF(X42&lt;&gt;"",IF(ISERROR(VLOOKUP(X42,Positions!$C$4:$V$130,20,FALSE)),"Chk",""),"-")</f>
        <v/>
      </c>
      <c r="BC42" s="380" t="str">
        <f>IF(Y42&lt;&gt;"",IF(ISERROR(VLOOKUP(Y42,Positions!$C$4:$V$130,20,FALSE)),"Chk",""),"-")</f>
        <v/>
      </c>
      <c r="BD42" s="380" t="str">
        <f>IF(Z42&lt;&gt;"",IF(ISERROR(VLOOKUP(Z42,Positions!$C$4:$V$130,20,FALSE)),"Chk",""),"-")</f>
        <v>-</v>
      </c>
      <c r="BE42" s="381" t="str">
        <f>IF(AA42&lt;&gt;"",IF(ISERROR(VLOOKUP(AA42,Positions!$C$4:$V$130,20,FALSE)),"Chk",""),"-")</f>
        <v/>
      </c>
      <c r="BF42" s="382" t="str">
        <f>IF(AB42&lt;&gt;"",IF(ISERROR(VLOOKUP(AB42,Positions!$C$4:$V$130,20,FALSE)),"Chk",""),"-")</f>
        <v>-</v>
      </c>
      <c r="BG42" s="380" t="str">
        <f>IF(AC42&lt;&gt;"",IF(ISERROR(VLOOKUP(AC42,Positions!$C$4:$V$130,20,FALSE)),"Chk",""),"-")</f>
        <v/>
      </c>
      <c r="BH42" s="380" t="str">
        <f>IF(AD42&lt;&gt;"",IF(ISERROR(VLOOKUP(AD42,Positions!$C$4:$V$130,20,FALSE)),"Chk",""),"-")</f>
        <v/>
      </c>
      <c r="BI42" s="380" t="str">
        <f>IF(AE42&lt;&gt;"",IF(ISERROR(VLOOKUP(AE42,Positions!$C$4:$V$130,20,FALSE)),"Chk",""),"-")</f>
        <v/>
      </c>
      <c r="BJ42" s="380" t="str">
        <f>IF(AF42&lt;&gt;"",IF(ISERROR(VLOOKUP(AF42,Positions!$C$4:$V$130,20,FALSE)),"Chk",""),"-")</f>
        <v/>
      </c>
      <c r="BK42" s="380" t="str">
        <f>IF(AG42&lt;&gt;"",IF(ISERROR(VLOOKUP(AG42,Positions!$C$4:$V$130,20,FALSE)),"Chk",""),"-")</f>
        <v>-</v>
      </c>
      <c r="BL42" s="383" t="str">
        <f>IF(AH42&lt;&gt;"",IF(ISERROR(VLOOKUP(AH42,Positions!$C$4:$V$130,20,FALSE)),"Chk",""),"-")</f>
        <v>-</v>
      </c>
      <c r="BM42" s="152"/>
      <c r="BN42" s="161">
        <f>IF(ISERROR(VLOOKUP(G42,Positions!$C$4:$V$130,20,FALSE)),0,VLOOKUP(G42,Positions!$C$4:$V$130,20,FALSE))</f>
        <v>4</v>
      </c>
      <c r="BO42" s="161">
        <f>IF(ISERROR(VLOOKUP(H42,Positions!$C$4:$V$130,20,FALSE)),0,VLOOKUP(H42,Positions!$C$4:$V$130,20,FALSE))</f>
        <v>0</v>
      </c>
      <c r="BP42" s="161">
        <f>IF(ISERROR(VLOOKUP(I42,Positions!$C$4:$V$130,20,FALSE)),0,VLOOKUP(I42,Positions!$C$4:$V$130,20,FALSE))</f>
        <v>0</v>
      </c>
      <c r="BQ42" s="161">
        <f>IF(ISERROR(VLOOKUP(J42,Positions!$C$4:$V$130,20,FALSE)),0,VLOOKUP(J42,Positions!$C$4:$V$130,20,FALSE))</f>
        <v>4</v>
      </c>
      <c r="BR42" s="161">
        <f>IF(ISERROR(VLOOKUP(K42,Positions!$C$4:$V$130,20,FALSE)),0,VLOOKUP(K42,Positions!$C$4:$V$130,20,FALSE))</f>
        <v>0</v>
      </c>
      <c r="BS42" s="161">
        <f>IF(ISERROR(VLOOKUP(L42,Positions!$C$4:$V$130,20,FALSE)),0,VLOOKUP(L42,Positions!$C$4:$V$130,20,FALSE))</f>
        <v>0</v>
      </c>
      <c r="BT42" s="161">
        <f>IF(ISERROR(VLOOKUP(M42,Positions!$C$4:$V$130,20,FALSE)),0,VLOOKUP(M42,Positions!$C$4:$V$130,20,FALSE))</f>
        <v>0</v>
      </c>
      <c r="BU42" s="161">
        <f>IF(ISERROR(VLOOKUP(N42,Positions!$C$4:$V$130,20,FALSE)),0,VLOOKUP(N42,Positions!$C$4:$V$130,20,FALSE))</f>
        <v>0</v>
      </c>
      <c r="BV42" s="161">
        <f>IF(ISERROR(VLOOKUP(O42,Positions!$C$4:$V$130,20,FALSE)),0,VLOOKUP(O42,Positions!$C$4:$V$130,20,FALSE))</f>
        <v>3.9999999999999991</v>
      </c>
      <c r="BW42" s="161">
        <f>IF(ISERROR(VLOOKUP(P42,Positions!$C$4:$V$130,20,FALSE)),0,VLOOKUP(P42,Positions!$C$4:$V$130,20,FALSE))</f>
        <v>0</v>
      </c>
      <c r="BX42" s="161">
        <f>IF(ISERROR(VLOOKUP(Q42,Positions!$C$4:$V$130,20,FALSE)),0,VLOOKUP(Q42,Positions!$C$4:$V$130,20,FALSE))</f>
        <v>0</v>
      </c>
      <c r="BY42" s="161">
        <f>IF(ISERROR(VLOOKUP(R42,Positions!$C$4:$V$130,20,FALSE)),0,VLOOKUP(R42,Positions!$C$4:$V$130,20,FALSE))</f>
        <v>0</v>
      </c>
      <c r="BZ42" s="161">
        <f>IF(ISERROR(VLOOKUP(S42,Positions!$C$4:$V$130,20,FALSE)),0,VLOOKUP(S42,Positions!$C$4:$V$130,20,FALSE))</f>
        <v>0</v>
      </c>
      <c r="CA42" s="161">
        <f>IF(ISERROR(VLOOKUP(T42,Positions!$C$4:$V$130,20,FALSE)),0,VLOOKUP(T42,Positions!$C$4:$V$130,20,FALSE))</f>
        <v>3.9999999999999991</v>
      </c>
      <c r="CB42" s="161">
        <f>IF(ISERROR(VLOOKUP(U42,Positions!$C$4:$V$130,20,FALSE)),0,VLOOKUP(U42,Positions!$C$4:$V$130,20,FALSE))</f>
        <v>0</v>
      </c>
      <c r="CC42" s="161">
        <f>IF(ISERROR(VLOOKUP(V42,Positions!$C$4:$V$130,20,FALSE)),0,VLOOKUP(V42,Positions!$C$4:$V$130,20,FALSE))</f>
        <v>0</v>
      </c>
      <c r="CD42" s="161">
        <f>IF(ISERROR(VLOOKUP(W42,Positions!$C$4:$V$130,20,FALSE)),0,VLOOKUP(W42,Positions!$C$4:$V$130,20,FALSE))</f>
        <v>0</v>
      </c>
      <c r="CE42" s="161">
        <f>IF(ISERROR(VLOOKUP(X42,Positions!$C$4:$V$130,20,FALSE)),0,VLOOKUP(X42,Positions!$C$4:$V$130,20,FALSE))</f>
        <v>3.9999999999999991</v>
      </c>
      <c r="CF42" s="161">
        <f>IF(ISERROR(VLOOKUP(Y42,Positions!$C$4:$V$130,20,FALSE)),0,VLOOKUP(Y42,Positions!$C$4:$V$130,20,FALSE))</f>
        <v>3.9999999999999991</v>
      </c>
      <c r="CG42" s="161">
        <f>IF(ISERROR(VLOOKUP(Z42,Positions!$C$4:$V$130,20,FALSE)),0,VLOOKUP(Z42,Positions!$C$4:$V$130,20,FALSE))</f>
        <v>0</v>
      </c>
      <c r="CH42" s="161">
        <f>IF(ISERROR(VLOOKUP(AA42,Positions!$C$4:$V$130,20,FALSE)),0,VLOOKUP(AA42,Positions!$C$4:$V$130,20,FALSE))</f>
        <v>3.9999999999999991</v>
      </c>
      <c r="CI42" s="161">
        <f>IF(ISERROR(VLOOKUP(AB42,Positions!$C$4:$V$130,20,FALSE)),0,VLOOKUP(AB42,Positions!$C$4:$V$130,20,FALSE))</f>
        <v>0</v>
      </c>
      <c r="CJ42" s="161">
        <f>IF(ISERROR(VLOOKUP(AC42,Positions!$C$4:$V$130,20,FALSE)),0,VLOOKUP(AC42,Positions!$C$4:$V$130,20,FALSE))</f>
        <v>3.9999999999999991</v>
      </c>
      <c r="CK42" s="161">
        <f>IF(ISERROR(VLOOKUP(AD42,Positions!$C$4:$V$130,20,FALSE)),0,VLOOKUP(AD42,Positions!$C$4:$V$130,20,FALSE))</f>
        <v>3.9999999999999991</v>
      </c>
      <c r="CL42" s="161">
        <f>IF(ISERROR(VLOOKUP(AE42,Positions!$C$4:$V$130,20,FALSE)),0,VLOOKUP(AE42,Positions!$C$4:$V$130,20,FALSE))</f>
        <v>3.9999999999999991</v>
      </c>
      <c r="CM42" s="161">
        <f>IF(ISERROR(VLOOKUP(AF42,Positions!$C$4:$V$130,20,FALSE)),0,VLOOKUP(AF42,Positions!$C$4:$V$130,20,FALSE))</f>
        <v>4</v>
      </c>
      <c r="CN42" s="161">
        <f>IF(ISERROR(VLOOKUP(AG42,Positions!$C$4:$V$130,20,FALSE)),0,VLOOKUP(AG42,Positions!$C$4:$V$130,20,FALSE))</f>
        <v>0</v>
      </c>
      <c r="CO42" s="161">
        <f>IF(ISERROR(VLOOKUP(AH42,Positions!$C$4:$V$130,20,FALSE)),0,VLOOKUP(AH42,Positions!$C$4:$V$130,20,FALSE))</f>
        <v>0</v>
      </c>
      <c r="CP42" s="162"/>
      <c r="CQ42" s="163"/>
    </row>
    <row r="43" spans="1:95" s="155" customFormat="1" ht="30" customHeight="1" x14ac:dyDescent="0.25">
      <c r="A43" s="153"/>
      <c r="B43" s="153"/>
      <c r="C43" s="160"/>
      <c r="D43" s="160"/>
      <c r="E43" s="417" t="str">
        <f>IF($D43&lt;&gt;"",VLOOKUP($D43,StaffEstb!$G$4:$K$203,4,FALSE),"")</f>
        <v/>
      </c>
      <c r="F43" s="656" t="str">
        <f>IF($D43&lt;&gt;"",VLOOKUP($D43,StaffEstb!$G$4:$K$203,5,FALSE),"")</f>
        <v/>
      </c>
      <c r="G43" s="657"/>
      <c r="H43" s="657"/>
      <c r="I43" s="657"/>
      <c r="J43" s="657"/>
      <c r="K43" s="657"/>
      <c r="L43" s="658"/>
      <c r="M43" s="658"/>
      <c r="N43" s="657"/>
      <c r="O43" s="657"/>
      <c r="P43" s="657"/>
      <c r="Q43" s="657"/>
      <c r="R43" s="657"/>
      <c r="S43" s="658"/>
      <c r="T43" s="658"/>
      <c r="U43" s="657"/>
      <c r="V43" s="657"/>
      <c r="W43" s="657"/>
      <c r="X43" s="657"/>
      <c r="Y43" s="657"/>
      <c r="Z43" s="658"/>
      <c r="AA43" s="658"/>
      <c r="AB43" s="657"/>
      <c r="AC43" s="657"/>
      <c r="AD43" s="657"/>
      <c r="AE43" s="657"/>
      <c r="AF43" s="657"/>
      <c r="AG43" s="658"/>
      <c r="AH43" s="658"/>
      <c r="AI43" s="377">
        <f t="shared" si="7"/>
        <v>0</v>
      </c>
      <c r="AJ43" s="378">
        <f t="shared" si="8"/>
        <v>0</v>
      </c>
      <c r="AK43" s="379" t="str">
        <f>IF(G43&lt;&gt;"",IF(ISERROR(VLOOKUP(G43,Positions!$C$4:$V$130,20,FALSE)),"Chk",""),"-")</f>
        <v>-</v>
      </c>
      <c r="AL43" s="380" t="str">
        <f>IF(H43&lt;&gt;"",IF(ISERROR(VLOOKUP(H43,Positions!$C$4:$V$130,20,FALSE)),"Chk",""),"-")</f>
        <v>-</v>
      </c>
      <c r="AM43" s="380" t="str">
        <f>IF(I43&lt;&gt;"",IF(ISERROR(VLOOKUP(I43,Positions!$C$4:$V$130,20,FALSE)),"Chk",""),"-")</f>
        <v>-</v>
      </c>
      <c r="AN43" s="380" t="str">
        <f>IF(J43&lt;&gt;"",IF(ISERROR(VLOOKUP(J43,Positions!$C$4:$V$130,20,FALSE)),"Chk",""),"-")</f>
        <v>-</v>
      </c>
      <c r="AO43" s="380" t="str">
        <f>IF(K43&lt;&gt;"",IF(ISERROR(VLOOKUP(K43,Positions!$C$4:$V$130,20,FALSE)),"Chk",""),"-")</f>
        <v>-</v>
      </c>
      <c r="AP43" s="380" t="str">
        <f>IF(L43&lt;&gt;"",IF(ISERROR(VLOOKUP(L43,Positions!$C$4:$V$130,20,FALSE)),"Chk",""),"-")</f>
        <v>-</v>
      </c>
      <c r="AQ43" s="381" t="str">
        <f>IF(M43&lt;&gt;"",IF(ISERROR(VLOOKUP(M43,Positions!$C$4:$V$130,20,FALSE)),"Chk",""),"-")</f>
        <v>-</v>
      </c>
      <c r="AR43" s="382" t="str">
        <f>IF(N43&lt;&gt;"",IF(ISERROR(VLOOKUP(N43,Positions!$C$4:$V$130,20,FALSE)),"Chk",""),"-")</f>
        <v>-</v>
      </c>
      <c r="AS43" s="380" t="str">
        <f>IF(O43&lt;&gt;"",IF(ISERROR(VLOOKUP(O43,Positions!$C$4:$V$130,20,FALSE)),"Chk",""),"-")</f>
        <v>-</v>
      </c>
      <c r="AT43" s="380" t="str">
        <f>IF(P43&lt;&gt;"",IF(ISERROR(VLOOKUP(P43,Positions!$C$4:$V$130,20,FALSE)),"Chk",""),"-")</f>
        <v>-</v>
      </c>
      <c r="AU43" s="380" t="str">
        <f>IF(Q43&lt;&gt;"",IF(ISERROR(VLOOKUP(Q43,Positions!$C$4:$V$130,20,FALSE)),"Chk",""),"-")</f>
        <v>-</v>
      </c>
      <c r="AV43" s="380" t="str">
        <f>IF(R43&lt;&gt;"",IF(ISERROR(VLOOKUP(R43,Positions!$C$4:$V$130,20,FALSE)),"Chk",""),"-")</f>
        <v>-</v>
      </c>
      <c r="AW43" s="380" t="str">
        <f>IF(S43&lt;&gt;"",IF(ISERROR(VLOOKUP(S43,Positions!$C$4:$V$130,20,FALSE)),"Chk",""),"-")</f>
        <v>-</v>
      </c>
      <c r="AX43" s="383" t="str">
        <f>IF(T43&lt;&gt;"",IF(ISERROR(VLOOKUP(T43,Positions!$C$4:$V$130,20,FALSE)),"Chk",""),"-")</f>
        <v>-</v>
      </c>
      <c r="AY43" s="379" t="str">
        <f>IF(U43&lt;&gt;"",IF(ISERROR(VLOOKUP(U43,Positions!$C$4:$V$130,20,FALSE)),"Chk",""),"-")</f>
        <v>-</v>
      </c>
      <c r="AZ43" s="380" t="str">
        <f>IF(V43&lt;&gt;"",IF(ISERROR(VLOOKUP(V43,Positions!$C$4:$V$130,20,FALSE)),"Chk",""),"-")</f>
        <v>-</v>
      </c>
      <c r="BA43" s="380" t="str">
        <f>IF(W43&lt;&gt;"",IF(ISERROR(VLOOKUP(W43,Positions!$C$4:$V$130,20,FALSE)),"Chk",""),"-")</f>
        <v>-</v>
      </c>
      <c r="BB43" s="380" t="str">
        <f>IF(X43&lt;&gt;"",IF(ISERROR(VLOOKUP(X43,Positions!$C$4:$V$130,20,FALSE)),"Chk",""),"-")</f>
        <v>-</v>
      </c>
      <c r="BC43" s="380" t="str">
        <f>IF(Y43&lt;&gt;"",IF(ISERROR(VLOOKUP(Y43,Positions!$C$4:$V$130,20,FALSE)),"Chk",""),"-")</f>
        <v>-</v>
      </c>
      <c r="BD43" s="380" t="str">
        <f>IF(Z43&lt;&gt;"",IF(ISERROR(VLOOKUP(Z43,Positions!$C$4:$V$130,20,FALSE)),"Chk",""),"-")</f>
        <v>-</v>
      </c>
      <c r="BE43" s="381" t="str">
        <f>IF(AA43&lt;&gt;"",IF(ISERROR(VLOOKUP(AA43,Positions!$C$4:$V$130,20,FALSE)),"Chk",""),"-")</f>
        <v>-</v>
      </c>
      <c r="BF43" s="382" t="str">
        <f>IF(AB43&lt;&gt;"",IF(ISERROR(VLOOKUP(AB43,Positions!$C$4:$V$130,20,FALSE)),"Chk",""),"-")</f>
        <v>-</v>
      </c>
      <c r="BG43" s="380" t="str">
        <f>IF(AC43&lt;&gt;"",IF(ISERROR(VLOOKUP(AC43,Positions!$C$4:$V$130,20,FALSE)),"Chk",""),"-")</f>
        <v>-</v>
      </c>
      <c r="BH43" s="380" t="str">
        <f>IF(AD43&lt;&gt;"",IF(ISERROR(VLOOKUP(AD43,Positions!$C$4:$V$130,20,FALSE)),"Chk",""),"-")</f>
        <v>-</v>
      </c>
      <c r="BI43" s="380" t="str">
        <f>IF(AE43&lt;&gt;"",IF(ISERROR(VLOOKUP(AE43,Positions!$C$4:$V$130,20,FALSE)),"Chk",""),"-")</f>
        <v>-</v>
      </c>
      <c r="BJ43" s="380" t="str">
        <f>IF(AF43&lt;&gt;"",IF(ISERROR(VLOOKUP(AF43,Positions!$C$4:$V$130,20,FALSE)),"Chk",""),"-")</f>
        <v>-</v>
      </c>
      <c r="BK43" s="380" t="str">
        <f>IF(AG43&lt;&gt;"",IF(ISERROR(VLOOKUP(AG43,Positions!$C$4:$V$130,20,FALSE)),"Chk",""),"-")</f>
        <v>-</v>
      </c>
      <c r="BL43" s="383" t="str">
        <f>IF(AH43&lt;&gt;"",IF(ISERROR(VLOOKUP(AH43,Positions!$C$4:$V$130,20,FALSE)),"Chk",""),"-")</f>
        <v>-</v>
      </c>
      <c r="BM43" s="152"/>
      <c r="BN43" s="161">
        <f>IF(ISERROR(VLOOKUP(G43,Positions!$C$4:$V$130,20,FALSE)),0,VLOOKUP(G43,Positions!$C$4:$V$130,20,FALSE))</f>
        <v>0</v>
      </c>
      <c r="BO43" s="161">
        <f>IF(ISERROR(VLOOKUP(H43,Positions!$C$4:$V$130,20,FALSE)),0,VLOOKUP(H43,Positions!$C$4:$V$130,20,FALSE))</f>
        <v>0</v>
      </c>
      <c r="BP43" s="161">
        <f>IF(ISERROR(VLOOKUP(I43,Positions!$C$4:$V$130,20,FALSE)),0,VLOOKUP(I43,Positions!$C$4:$V$130,20,FALSE))</f>
        <v>0</v>
      </c>
      <c r="BQ43" s="161">
        <f>IF(ISERROR(VLOOKUP(J43,Positions!$C$4:$V$130,20,FALSE)),0,VLOOKUP(J43,Positions!$C$4:$V$130,20,FALSE))</f>
        <v>0</v>
      </c>
      <c r="BR43" s="161">
        <f>IF(ISERROR(VLOOKUP(K43,Positions!$C$4:$V$130,20,FALSE)),0,VLOOKUP(K43,Positions!$C$4:$V$130,20,FALSE))</f>
        <v>0</v>
      </c>
      <c r="BS43" s="161">
        <f>IF(ISERROR(VLOOKUP(L43,Positions!$C$4:$V$130,20,FALSE)),0,VLOOKUP(L43,Positions!$C$4:$V$130,20,FALSE))</f>
        <v>0</v>
      </c>
      <c r="BT43" s="161">
        <f>IF(ISERROR(VLOOKUP(M43,Positions!$C$4:$V$130,20,FALSE)),0,VLOOKUP(M43,Positions!$C$4:$V$130,20,FALSE))</f>
        <v>0</v>
      </c>
      <c r="BU43" s="161">
        <f>IF(ISERROR(VLOOKUP(N43,Positions!$C$4:$V$130,20,FALSE)),0,VLOOKUP(N43,Positions!$C$4:$V$130,20,FALSE))</f>
        <v>0</v>
      </c>
      <c r="BV43" s="161">
        <f>IF(ISERROR(VLOOKUP(O43,Positions!$C$4:$V$130,20,FALSE)),0,VLOOKUP(O43,Positions!$C$4:$V$130,20,FALSE))</f>
        <v>0</v>
      </c>
      <c r="BW43" s="161">
        <f>IF(ISERROR(VLOOKUP(P43,Positions!$C$4:$V$130,20,FALSE)),0,VLOOKUP(P43,Positions!$C$4:$V$130,20,FALSE))</f>
        <v>0</v>
      </c>
      <c r="BX43" s="161">
        <f>IF(ISERROR(VLOOKUP(Q43,Positions!$C$4:$V$130,20,FALSE)),0,VLOOKUP(Q43,Positions!$C$4:$V$130,20,FALSE))</f>
        <v>0</v>
      </c>
      <c r="BY43" s="161">
        <f>IF(ISERROR(VLOOKUP(R43,Positions!$C$4:$V$130,20,FALSE)),0,VLOOKUP(R43,Positions!$C$4:$V$130,20,FALSE))</f>
        <v>0</v>
      </c>
      <c r="BZ43" s="161">
        <f>IF(ISERROR(VLOOKUP(S43,Positions!$C$4:$V$130,20,FALSE)),0,VLOOKUP(S43,Positions!$C$4:$V$130,20,FALSE))</f>
        <v>0</v>
      </c>
      <c r="CA43" s="161">
        <f>IF(ISERROR(VLOOKUP(T43,Positions!$C$4:$V$130,20,FALSE)),0,VLOOKUP(T43,Positions!$C$4:$V$130,20,FALSE))</f>
        <v>0</v>
      </c>
      <c r="CB43" s="161">
        <f>IF(ISERROR(VLOOKUP(U43,Positions!$C$4:$V$130,20,FALSE)),0,VLOOKUP(U43,Positions!$C$4:$V$130,20,FALSE))</f>
        <v>0</v>
      </c>
      <c r="CC43" s="161">
        <f>IF(ISERROR(VLOOKUP(V43,Positions!$C$4:$V$130,20,FALSE)),0,VLOOKUP(V43,Positions!$C$4:$V$130,20,FALSE))</f>
        <v>0</v>
      </c>
      <c r="CD43" s="161">
        <f>IF(ISERROR(VLOOKUP(W43,Positions!$C$4:$V$130,20,FALSE)),0,VLOOKUP(W43,Positions!$C$4:$V$130,20,FALSE))</f>
        <v>0</v>
      </c>
      <c r="CE43" s="161">
        <f>IF(ISERROR(VLOOKUP(X43,Positions!$C$4:$V$130,20,FALSE)),0,VLOOKUP(X43,Positions!$C$4:$V$130,20,FALSE))</f>
        <v>0</v>
      </c>
      <c r="CF43" s="161">
        <f>IF(ISERROR(VLOOKUP(Y43,Positions!$C$4:$V$130,20,FALSE)),0,VLOOKUP(Y43,Positions!$C$4:$V$130,20,FALSE))</f>
        <v>0</v>
      </c>
      <c r="CG43" s="161">
        <f>IF(ISERROR(VLOOKUP(Z43,Positions!$C$4:$V$130,20,FALSE)),0,VLOOKUP(Z43,Positions!$C$4:$V$130,20,FALSE))</f>
        <v>0</v>
      </c>
      <c r="CH43" s="161">
        <f>IF(ISERROR(VLOOKUP(AA43,Positions!$C$4:$V$130,20,FALSE)),0,VLOOKUP(AA43,Positions!$C$4:$V$130,20,FALSE))</f>
        <v>0</v>
      </c>
      <c r="CI43" s="161">
        <f>IF(ISERROR(VLOOKUP(AB43,Positions!$C$4:$V$130,20,FALSE)),0,VLOOKUP(AB43,Positions!$C$4:$V$130,20,FALSE))</f>
        <v>0</v>
      </c>
      <c r="CJ43" s="161">
        <f>IF(ISERROR(VLOOKUP(AC43,Positions!$C$4:$V$130,20,FALSE)),0,VLOOKUP(AC43,Positions!$C$4:$V$130,20,FALSE))</f>
        <v>0</v>
      </c>
      <c r="CK43" s="161">
        <f>IF(ISERROR(VLOOKUP(AD43,Positions!$C$4:$V$130,20,FALSE)),0,VLOOKUP(AD43,Positions!$C$4:$V$130,20,FALSE))</f>
        <v>0</v>
      </c>
      <c r="CL43" s="161">
        <f>IF(ISERROR(VLOOKUP(AE43,Positions!$C$4:$V$130,20,FALSE)),0,VLOOKUP(AE43,Positions!$C$4:$V$130,20,FALSE))</f>
        <v>0</v>
      </c>
      <c r="CM43" s="161">
        <f>IF(ISERROR(VLOOKUP(AF43,Positions!$C$4:$V$130,20,FALSE)),0,VLOOKUP(AF43,Positions!$C$4:$V$130,20,FALSE))</f>
        <v>0</v>
      </c>
      <c r="CN43" s="161">
        <f>IF(ISERROR(VLOOKUP(AG43,Positions!$C$4:$V$130,20,FALSE)),0,VLOOKUP(AG43,Positions!$C$4:$V$130,20,FALSE))</f>
        <v>0</v>
      </c>
      <c r="CO43" s="161">
        <f>IF(ISERROR(VLOOKUP(AH43,Positions!$C$4:$V$130,20,FALSE)),0,VLOOKUP(AH43,Positions!$C$4:$V$130,20,FALSE))</f>
        <v>0</v>
      </c>
      <c r="CP43" s="162"/>
      <c r="CQ43" s="163"/>
    </row>
    <row r="44" spans="1:95" s="155" customFormat="1" ht="30" customHeight="1" x14ac:dyDescent="0.25">
      <c r="A44" s="153"/>
      <c r="B44" s="153"/>
      <c r="C44" s="160"/>
      <c r="D44" s="160"/>
      <c r="E44" s="417" t="str">
        <f>IF($D44&lt;&gt;"",VLOOKUP($D44,StaffEstb!$G$4:$K$203,4,FALSE),"")</f>
        <v/>
      </c>
      <c r="F44" s="656" t="str">
        <f>IF($D44&lt;&gt;"",VLOOKUP($D44,StaffEstb!$G$4:$K$203,5,FALSE),"")</f>
        <v/>
      </c>
      <c r="G44" s="657"/>
      <c r="H44" s="657"/>
      <c r="I44" s="657"/>
      <c r="J44" s="657"/>
      <c r="K44" s="657"/>
      <c r="L44" s="658"/>
      <c r="M44" s="658"/>
      <c r="N44" s="657"/>
      <c r="O44" s="657"/>
      <c r="P44" s="657"/>
      <c r="Q44" s="657"/>
      <c r="R44" s="657"/>
      <c r="S44" s="658"/>
      <c r="T44" s="658"/>
      <c r="U44" s="657"/>
      <c r="V44" s="657"/>
      <c r="W44" s="657"/>
      <c r="X44" s="657"/>
      <c r="Y44" s="657"/>
      <c r="Z44" s="658"/>
      <c r="AA44" s="658"/>
      <c r="AB44" s="657"/>
      <c r="AC44" s="657"/>
      <c r="AD44" s="657"/>
      <c r="AE44" s="657"/>
      <c r="AF44" s="657"/>
      <c r="AG44" s="658"/>
      <c r="AH44" s="658"/>
      <c r="AI44" s="377">
        <f t="shared" si="7"/>
        <v>0</v>
      </c>
      <c r="AJ44" s="378">
        <f t="shared" si="8"/>
        <v>0</v>
      </c>
      <c r="AK44" s="379" t="str">
        <f>IF(G44&lt;&gt;"",IF(ISERROR(VLOOKUP(G44,Positions!$C$4:$V$130,20,FALSE)),"Chk",""),"-")</f>
        <v>-</v>
      </c>
      <c r="AL44" s="380" t="str">
        <f>IF(H44&lt;&gt;"",IF(ISERROR(VLOOKUP(H44,Positions!$C$4:$V$130,20,FALSE)),"Chk",""),"-")</f>
        <v>-</v>
      </c>
      <c r="AM44" s="380" t="str">
        <f>IF(I44&lt;&gt;"",IF(ISERROR(VLOOKUP(I44,Positions!$C$4:$V$130,20,FALSE)),"Chk",""),"-")</f>
        <v>-</v>
      </c>
      <c r="AN44" s="380" t="str">
        <f>IF(J44&lt;&gt;"",IF(ISERROR(VLOOKUP(J44,Positions!$C$4:$V$130,20,FALSE)),"Chk",""),"-")</f>
        <v>-</v>
      </c>
      <c r="AO44" s="380" t="str">
        <f>IF(K44&lt;&gt;"",IF(ISERROR(VLOOKUP(K44,Positions!$C$4:$V$130,20,FALSE)),"Chk",""),"-")</f>
        <v>-</v>
      </c>
      <c r="AP44" s="380" t="str">
        <f>IF(L44&lt;&gt;"",IF(ISERROR(VLOOKUP(L44,Positions!$C$4:$V$130,20,FALSE)),"Chk",""),"-")</f>
        <v>-</v>
      </c>
      <c r="AQ44" s="381" t="str">
        <f>IF(M44&lt;&gt;"",IF(ISERROR(VLOOKUP(M44,Positions!$C$4:$V$130,20,FALSE)),"Chk",""),"-")</f>
        <v>-</v>
      </c>
      <c r="AR44" s="382" t="str">
        <f>IF(N44&lt;&gt;"",IF(ISERROR(VLOOKUP(N44,Positions!$C$4:$V$130,20,FALSE)),"Chk",""),"-")</f>
        <v>-</v>
      </c>
      <c r="AS44" s="380" t="str">
        <f>IF(O44&lt;&gt;"",IF(ISERROR(VLOOKUP(O44,Positions!$C$4:$V$130,20,FALSE)),"Chk",""),"-")</f>
        <v>-</v>
      </c>
      <c r="AT44" s="380" t="str">
        <f>IF(P44&lt;&gt;"",IF(ISERROR(VLOOKUP(P44,Positions!$C$4:$V$130,20,FALSE)),"Chk",""),"-")</f>
        <v>-</v>
      </c>
      <c r="AU44" s="380" t="str">
        <f>IF(Q44&lt;&gt;"",IF(ISERROR(VLOOKUP(Q44,Positions!$C$4:$V$130,20,FALSE)),"Chk",""),"-")</f>
        <v>-</v>
      </c>
      <c r="AV44" s="380" t="str">
        <f>IF(R44&lt;&gt;"",IF(ISERROR(VLOOKUP(R44,Positions!$C$4:$V$130,20,FALSE)),"Chk",""),"-")</f>
        <v>-</v>
      </c>
      <c r="AW44" s="380" t="str">
        <f>IF(S44&lt;&gt;"",IF(ISERROR(VLOOKUP(S44,Positions!$C$4:$V$130,20,FALSE)),"Chk",""),"-")</f>
        <v>-</v>
      </c>
      <c r="AX44" s="383" t="str">
        <f>IF(T44&lt;&gt;"",IF(ISERROR(VLOOKUP(T44,Positions!$C$4:$V$130,20,FALSE)),"Chk",""),"-")</f>
        <v>-</v>
      </c>
      <c r="AY44" s="379" t="str">
        <f>IF(U44&lt;&gt;"",IF(ISERROR(VLOOKUP(U44,Positions!$C$4:$V$130,20,FALSE)),"Chk",""),"-")</f>
        <v>-</v>
      </c>
      <c r="AZ44" s="380" t="str">
        <f>IF(V44&lt;&gt;"",IF(ISERROR(VLOOKUP(V44,Positions!$C$4:$V$130,20,FALSE)),"Chk",""),"-")</f>
        <v>-</v>
      </c>
      <c r="BA44" s="380" t="str">
        <f>IF(W44&lt;&gt;"",IF(ISERROR(VLOOKUP(W44,Positions!$C$4:$V$130,20,FALSE)),"Chk",""),"-")</f>
        <v>-</v>
      </c>
      <c r="BB44" s="380" t="str">
        <f>IF(X44&lt;&gt;"",IF(ISERROR(VLOOKUP(X44,Positions!$C$4:$V$130,20,FALSE)),"Chk",""),"-")</f>
        <v>-</v>
      </c>
      <c r="BC44" s="380" t="str">
        <f>IF(Y44&lt;&gt;"",IF(ISERROR(VLOOKUP(Y44,Positions!$C$4:$V$130,20,FALSE)),"Chk",""),"-")</f>
        <v>-</v>
      </c>
      <c r="BD44" s="380" t="str">
        <f>IF(Z44&lt;&gt;"",IF(ISERROR(VLOOKUP(Z44,Positions!$C$4:$V$130,20,FALSE)),"Chk",""),"-")</f>
        <v>-</v>
      </c>
      <c r="BE44" s="381" t="str">
        <f>IF(AA44&lt;&gt;"",IF(ISERROR(VLOOKUP(AA44,Positions!$C$4:$V$130,20,FALSE)),"Chk",""),"-")</f>
        <v>-</v>
      </c>
      <c r="BF44" s="382" t="str">
        <f>IF(AB44&lt;&gt;"",IF(ISERROR(VLOOKUP(AB44,Positions!$C$4:$V$130,20,FALSE)),"Chk",""),"-")</f>
        <v>-</v>
      </c>
      <c r="BG44" s="380" t="str">
        <f>IF(AC44&lt;&gt;"",IF(ISERROR(VLOOKUP(AC44,Positions!$C$4:$V$130,20,FALSE)),"Chk",""),"-")</f>
        <v>-</v>
      </c>
      <c r="BH44" s="380" t="str">
        <f>IF(AD44&lt;&gt;"",IF(ISERROR(VLOOKUP(AD44,Positions!$C$4:$V$130,20,FALSE)),"Chk",""),"-")</f>
        <v>-</v>
      </c>
      <c r="BI44" s="380" t="str">
        <f>IF(AE44&lt;&gt;"",IF(ISERROR(VLOOKUP(AE44,Positions!$C$4:$V$130,20,FALSE)),"Chk",""),"-")</f>
        <v>-</v>
      </c>
      <c r="BJ44" s="380" t="str">
        <f>IF(AF44&lt;&gt;"",IF(ISERROR(VLOOKUP(AF44,Positions!$C$4:$V$130,20,FALSE)),"Chk",""),"-")</f>
        <v>-</v>
      </c>
      <c r="BK44" s="380" t="str">
        <f>IF(AG44&lt;&gt;"",IF(ISERROR(VLOOKUP(AG44,Positions!$C$4:$V$130,20,FALSE)),"Chk",""),"-")</f>
        <v>-</v>
      </c>
      <c r="BL44" s="383" t="str">
        <f>IF(AH44&lt;&gt;"",IF(ISERROR(VLOOKUP(AH44,Positions!$C$4:$V$130,20,FALSE)),"Chk",""),"-")</f>
        <v>-</v>
      </c>
      <c r="BM44" s="152"/>
      <c r="BN44" s="161">
        <f>IF(ISERROR(VLOOKUP(G44,Positions!$C$4:$V$130,20,FALSE)),0,VLOOKUP(G44,Positions!$C$4:$V$130,20,FALSE))</f>
        <v>0</v>
      </c>
      <c r="BO44" s="161">
        <f>IF(ISERROR(VLOOKUP(H44,Positions!$C$4:$V$130,20,FALSE)),0,VLOOKUP(H44,Positions!$C$4:$V$130,20,FALSE))</f>
        <v>0</v>
      </c>
      <c r="BP44" s="161">
        <f>IF(ISERROR(VLOOKUP(I44,Positions!$C$4:$V$130,20,FALSE)),0,VLOOKUP(I44,Positions!$C$4:$V$130,20,FALSE))</f>
        <v>0</v>
      </c>
      <c r="BQ44" s="161">
        <f>IF(ISERROR(VLOOKUP(J44,Positions!$C$4:$V$130,20,FALSE)),0,VLOOKUP(J44,Positions!$C$4:$V$130,20,FALSE))</f>
        <v>0</v>
      </c>
      <c r="BR44" s="161">
        <f>IF(ISERROR(VLOOKUP(K44,Positions!$C$4:$V$130,20,FALSE)),0,VLOOKUP(K44,Positions!$C$4:$V$130,20,FALSE))</f>
        <v>0</v>
      </c>
      <c r="BS44" s="161">
        <f>IF(ISERROR(VLOOKUP(L44,Positions!$C$4:$V$130,20,FALSE)),0,VLOOKUP(L44,Positions!$C$4:$V$130,20,FALSE))</f>
        <v>0</v>
      </c>
      <c r="BT44" s="161">
        <f>IF(ISERROR(VLOOKUP(M44,Positions!$C$4:$V$130,20,FALSE)),0,VLOOKUP(M44,Positions!$C$4:$V$130,20,FALSE))</f>
        <v>0</v>
      </c>
      <c r="BU44" s="161">
        <f>IF(ISERROR(VLOOKUP(N44,Positions!$C$4:$V$130,20,FALSE)),0,VLOOKUP(N44,Positions!$C$4:$V$130,20,FALSE))</f>
        <v>0</v>
      </c>
      <c r="BV44" s="161">
        <f>IF(ISERROR(VLOOKUP(O44,Positions!$C$4:$V$130,20,FALSE)),0,VLOOKUP(O44,Positions!$C$4:$V$130,20,FALSE))</f>
        <v>0</v>
      </c>
      <c r="BW44" s="161">
        <f>IF(ISERROR(VLOOKUP(P44,Positions!$C$4:$V$130,20,FALSE)),0,VLOOKUP(P44,Positions!$C$4:$V$130,20,FALSE))</f>
        <v>0</v>
      </c>
      <c r="BX44" s="161">
        <f>IF(ISERROR(VLOOKUP(Q44,Positions!$C$4:$V$130,20,FALSE)),0,VLOOKUP(Q44,Positions!$C$4:$V$130,20,FALSE))</f>
        <v>0</v>
      </c>
      <c r="BY44" s="161">
        <f>IF(ISERROR(VLOOKUP(R44,Positions!$C$4:$V$130,20,FALSE)),0,VLOOKUP(R44,Positions!$C$4:$V$130,20,FALSE))</f>
        <v>0</v>
      </c>
      <c r="BZ44" s="161">
        <f>IF(ISERROR(VLOOKUP(S44,Positions!$C$4:$V$130,20,FALSE)),0,VLOOKUP(S44,Positions!$C$4:$V$130,20,FALSE))</f>
        <v>0</v>
      </c>
      <c r="CA44" s="161">
        <f>IF(ISERROR(VLOOKUP(T44,Positions!$C$4:$V$130,20,FALSE)),0,VLOOKUP(T44,Positions!$C$4:$V$130,20,FALSE))</f>
        <v>0</v>
      </c>
      <c r="CB44" s="161">
        <f>IF(ISERROR(VLOOKUP(U44,Positions!$C$4:$V$130,20,FALSE)),0,VLOOKUP(U44,Positions!$C$4:$V$130,20,FALSE))</f>
        <v>0</v>
      </c>
      <c r="CC44" s="161">
        <f>IF(ISERROR(VLOOKUP(V44,Positions!$C$4:$V$130,20,FALSE)),0,VLOOKUP(V44,Positions!$C$4:$V$130,20,FALSE))</f>
        <v>0</v>
      </c>
      <c r="CD44" s="161">
        <f>IF(ISERROR(VLOOKUP(W44,Positions!$C$4:$V$130,20,FALSE)),0,VLOOKUP(W44,Positions!$C$4:$V$130,20,FALSE))</f>
        <v>0</v>
      </c>
      <c r="CE44" s="161">
        <f>IF(ISERROR(VLOOKUP(X44,Positions!$C$4:$V$130,20,FALSE)),0,VLOOKUP(X44,Positions!$C$4:$V$130,20,FALSE))</f>
        <v>0</v>
      </c>
      <c r="CF44" s="161">
        <f>IF(ISERROR(VLOOKUP(Y44,Positions!$C$4:$V$130,20,FALSE)),0,VLOOKUP(Y44,Positions!$C$4:$V$130,20,FALSE))</f>
        <v>0</v>
      </c>
      <c r="CG44" s="161">
        <f>IF(ISERROR(VLOOKUP(Z44,Positions!$C$4:$V$130,20,FALSE)),0,VLOOKUP(Z44,Positions!$C$4:$V$130,20,FALSE))</f>
        <v>0</v>
      </c>
      <c r="CH44" s="161">
        <f>IF(ISERROR(VLOOKUP(AA44,Positions!$C$4:$V$130,20,FALSE)),0,VLOOKUP(AA44,Positions!$C$4:$V$130,20,FALSE))</f>
        <v>0</v>
      </c>
      <c r="CI44" s="161">
        <f>IF(ISERROR(VLOOKUP(AB44,Positions!$C$4:$V$130,20,FALSE)),0,VLOOKUP(AB44,Positions!$C$4:$V$130,20,FALSE))</f>
        <v>0</v>
      </c>
      <c r="CJ44" s="161">
        <f>IF(ISERROR(VLOOKUP(AC44,Positions!$C$4:$V$130,20,FALSE)),0,VLOOKUP(AC44,Positions!$C$4:$V$130,20,FALSE))</f>
        <v>0</v>
      </c>
      <c r="CK44" s="161">
        <f>IF(ISERROR(VLOOKUP(AD44,Positions!$C$4:$V$130,20,FALSE)),0,VLOOKUP(AD44,Positions!$C$4:$V$130,20,FALSE))</f>
        <v>0</v>
      </c>
      <c r="CL44" s="161">
        <f>IF(ISERROR(VLOOKUP(AE44,Positions!$C$4:$V$130,20,FALSE)),0,VLOOKUP(AE44,Positions!$C$4:$V$130,20,FALSE))</f>
        <v>0</v>
      </c>
      <c r="CM44" s="161">
        <f>IF(ISERROR(VLOOKUP(AF44,Positions!$C$4:$V$130,20,FALSE)),0,VLOOKUP(AF44,Positions!$C$4:$V$130,20,FALSE))</f>
        <v>0</v>
      </c>
      <c r="CN44" s="161">
        <f>IF(ISERROR(VLOOKUP(AG44,Positions!$C$4:$V$130,20,FALSE)),0,VLOOKUP(AG44,Positions!$C$4:$V$130,20,FALSE))</f>
        <v>0</v>
      </c>
      <c r="CO44" s="161">
        <f>IF(ISERROR(VLOOKUP(AH44,Positions!$C$4:$V$130,20,FALSE)),0,VLOOKUP(AH44,Positions!$C$4:$V$130,20,FALSE))</f>
        <v>0</v>
      </c>
      <c r="CP44" s="162"/>
      <c r="CQ44" s="163"/>
    </row>
    <row r="45" spans="1:95" s="155" customFormat="1" ht="30" customHeight="1" x14ac:dyDescent="0.25">
      <c r="A45" s="153"/>
      <c r="B45" s="153"/>
      <c r="C45" s="160"/>
      <c r="D45" s="160"/>
      <c r="E45" s="417" t="str">
        <f>IF($D45&lt;&gt;"",VLOOKUP($D45,StaffEstb!$G$4:$K$203,4,FALSE),"")</f>
        <v/>
      </c>
      <c r="F45" s="656" t="str">
        <f>IF($D45&lt;&gt;"",VLOOKUP($D45,StaffEstb!$G$4:$K$203,5,FALSE),"")</f>
        <v/>
      </c>
      <c r="G45" s="657"/>
      <c r="H45" s="657"/>
      <c r="I45" s="657"/>
      <c r="J45" s="657"/>
      <c r="K45" s="657"/>
      <c r="L45" s="658"/>
      <c r="M45" s="658"/>
      <c r="N45" s="657"/>
      <c r="O45" s="657"/>
      <c r="P45" s="657"/>
      <c r="Q45" s="657"/>
      <c r="R45" s="657"/>
      <c r="S45" s="658"/>
      <c r="T45" s="658"/>
      <c r="U45" s="657"/>
      <c r="V45" s="657"/>
      <c r="W45" s="657"/>
      <c r="X45" s="657"/>
      <c r="Y45" s="657"/>
      <c r="Z45" s="658"/>
      <c r="AA45" s="658"/>
      <c r="AB45" s="657"/>
      <c r="AC45" s="657"/>
      <c r="AD45" s="657"/>
      <c r="AE45" s="657"/>
      <c r="AF45" s="657"/>
      <c r="AG45" s="658"/>
      <c r="AH45" s="658"/>
      <c r="AI45" s="377">
        <f t="shared" si="7"/>
        <v>0</v>
      </c>
      <c r="AJ45" s="378">
        <f t="shared" si="8"/>
        <v>0</v>
      </c>
      <c r="AK45" s="379" t="str">
        <f>IF(G45&lt;&gt;"",IF(ISERROR(VLOOKUP(G45,Positions!$C$4:$V$130,20,FALSE)),"Chk",""),"-")</f>
        <v>-</v>
      </c>
      <c r="AL45" s="380" t="str">
        <f>IF(H45&lt;&gt;"",IF(ISERROR(VLOOKUP(H45,Positions!$C$4:$V$130,20,FALSE)),"Chk",""),"-")</f>
        <v>-</v>
      </c>
      <c r="AM45" s="380" t="str">
        <f>IF(I45&lt;&gt;"",IF(ISERROR(VLOOKUP(I45,Positions!$C$4:$V$130,20,FALSE)),"Chk",""),"-")</f>
        <v>-</v>
      </c>
      <c r="AN45" s="380" t="str">
        <f>IF(J45&lt;&gt;"",IF(ISERROR(VLOOKUP(J45,Positions!$C$4:$V$130,20,FALSE)),"Chk",""),"-")</f>
        <v>-</v>
      </c>
      <c r="AO45" s="380" t="str">
        <f>IF(K45&lt;&gt;"",IF(ISERROR(VLOOKUP(K45,Positions!$C$4:$V$130,20,FALSE)),"Chk",""),"-")</f>
        <v>-</v>
      </c>
      <c r="AP45" s="380" t="str">
        <f>IF(L45&lt;&gt;"",IF(ISERROR(VLOOKUP(L45,Positions!$C$4:$V$130,20,FALSE)),"Chk",""),"-")</f>
        <v>-</v>
      </c>
      <c r="AQ45" s="381" t="str">
        <f>IF(M45&lt;&gt;"",IF(ISERROR(VLOOKUP(M45,Positions!$C$4:$V$130,20,FALSE)),"Chk",""),"-")</f>
        <v>-</v>
      </c>
      <c r="AR45" s="382" t="str">
        <f>IF(N45&lt;&gt;"",IF(ISERROR(VLOOKUP(N45,Positions!$C$4:$V$130,20,FALSE)),"Chk",""),"-")</f>
        <v>-</v>
      </c>
      <c r="AS45" s="380" t="str">
        <f>IF(O45&lt;&gt;"",IF(ISERROR(VLOOKUP(O45,Positions!$C$4:$V$130,20,FALSE)),"Chk",""),"-")</f>
        <v>-</v>
      </c>
      <c r="AT45" s="380" t="str">
        <f>IF(P45&lt;&gt;"",IF(ISERROR(VLOOKUP(P45,Positions!$C$4:$V$130,20,FALSE)),"Chk",""),"-")</f>
        <v>-</v>
      </c>
      <c r="AU45" s="380" t="str">
        <f>IF(Q45&lt;&gt;"",IF(ISERROR(VLOOKUP(Q45,Positions!$C$4:$V$130,20,FALSE)),"Chk",""),"-")</f>
        <v>-</v>
      </c>
      <c r="AV45" s="380" t="str">
        <f>IF(R45&lt;&gt;"",IF(ISERROR(VLOOKUP(R45,Positions!$C$4:$V$130,20,FALSE)),"Chk",""),"-")</f>
        <v>-</v>
      </c>
      <c r="AW45" s="380" t="str">
        <f>IF(S45&lt;&gt;"",IF(ISERROR(VLOOKUP(S45,Positions!$C$4:$V$130,20,FALSE)),"Chk",""),"-")</f>
        <v>-</v>
      </c>
      <c r="AX45" s="383" t="str">
        <f>IF(T45&lt;&gt;"",IF(ISERROR(VLOOKUP(T45,Positions!$C$4:$V$130,20,FALSE)),"Chk",""),"-")</f>
        <v>-</v>
      </c>
      <c r="AY45" s="379" t="str">
        <f>IF(U45&lt;&gt;"",IF(ISERROR(VLOOKUP(U45,Positions!$C$4:$V$130,20,FALSE)),"Chk",""),"-")</f>
        <v>-</v>
      </c>
      <c r="AZ45" s="380" t="str">
        <f>IF(V45&lt;&gt;"",IF(ISERROR(VLOOKUP(V45,Positions!$C$4:$V$130,20,FALSE)),"Chk",""),"-")</f>
        <v>-</v>
      </c>
      <c r="BA45" s="380" t="str">
        <f>IF(W45&lt;&gt;"",IF(ISERROR(VLOOKUP(W45,Positions!$C$4:$V$130,20,FALSE)),"Chk",""),"-")</f>
        <v>-</v>
      </c>
      <c r="BB45" s="380" t="str">
        <f>IF(X45&lt;&gt;"",IF(ISERROR(VLOOKUP(X45,Positions!$C$4:$V$130,20,FALSE)),"Chk",""),"-")</f>
        <v>-</v>
      </c>
      <c r="BC45" s="380" t="str">
        <f>IF(Y45&lt;&gt;"",IF(ISERROR(VLOOKUP(Y45,Positions!$C$4:$V$130,20,FALSE)),"Chk",""),"-")</f>
        <v>-</v>
      </c>
      <c r="BD45" s="380" t="str">
        <f>IF(Z45&lt;&gt;"",IF(ISERROR(VLOOKUP(Z45,Positions!$C$4:$V$130,20,FALSE)),"Chk",""),"-")</f>
        <v>-</v>
      </c>
      <c r="BE45" s="381" t="str">
        <f>IF(AA45&lt;&gt;"",IF(ISERROR(VLOOKUP(AA45,Positions!$C$4:$V$130,20,FALSE)),"Chk",""),"-")</f>
        <v>-</v>
      </c>
      <c r="BF45" s="382" t="str">
        <f>IF(AB45&lt;&gt;"",IF(ISERROR(VLOOKUP(AB45,Positions!$C$4:$V$130,20,FALSE)),"Chk",""),"-")</f>
        <v>-</v>
      </c>
      <c r="BG45" s="380" t="str">
        <f>IF(AC45&lt;&gt;"",IF(ISERROR(VLOOKUP(AC45,Positions!$C$4:$V$130,20,FALSE)),"Chk",""),"-")</f>
        <v>-</v>
      </c>
      <c r="BH45" s="380" t="str">
        <f>IF(AD45&lt;&gt;"",IF(ISERROR(VLOOKUP(AD45,Positions!$C$4:$V$130,20,FALSE)),"Chk",""),"-")</f>
        <v>-</v>
      </c>
      <c r="BI45" s="380" t="str">
        <f>IF(AE45&lt;&gt;"",IF(ISERROR(VLOOKUP(AE45,Positions!$C$4:$V$130,20,FALSE)),"Chk",""),"-")</f>
        <v>-</v>
      </c>
      <c r="BJ45" s="380" t="str">
        <f>IF(AF45&lt;&gt;"",IF(ISERROR(VLOOKUP(AF45,Positions!$C$4:$V$130,20,FALSE)),"Chk",""),"-")</f>
        <v>-</v>
      </c>
      <c r="BK45" s="380" t="str">
        <f>IF(AG45&lt;&gt;"",IF(ISERROR(VLOOKUP(AG45,Positions!$C$4:$V$130,20,FALSE)),"Chk",""),"-")</f>
        <v>-</v>
      </c>
      <c r="BL45" s="383" t="str">
        <f>IF(AH45&lt;&gt;"",IF(ISERROR(VLOOKUP(AH45,Positions!$C$4:$V$130,20,FALSE)),"Chk",""),"-")</f>
        <v>-</v>
      </c>
      <c r="BM45" s="152"/>
      <c r="BN45" s="161">
        <f>IF(ISERROR(VLOOKUP(G45,Positions!$C$4:$V$130,20,FALSE)),0,VLOOKUP(G45,Positions!$C$4:$V$130,20,FALSE))</f>
        <v>0</v>
      </c>
      <c r="BO45" s="161">
        <f>IF(ISERROR(VLOOKUP(H45,Positions!$C$4:$V$130,20,FALSE)),0,VLOOKUP(H45,Positions!$C$4:$V$130,20,FALSE))</f>
        <v>0</v>
      </c>
      <c r="BP45" s="161">
        <f>IF(ISERROR(VLOOKUP(I45,Positions!$C$4:$V$130,20,FALSE)),0,VLOOKUP(I45,Positions!$C$4:$V$130,20,FALSE))</f>
        <v>0</v>
      </c>
      <c r="BQ45" s="161">
        <f>IF(ISERROR(VLOOKUP(J45,Positions!$C$4:$V$130,20,FALSE)),0,VLOOKUP(J45,Positions!$C$4:$V$130,20,FALSE))</f>
        <v>0</v>
      </c>
      <c r="BR45" s="161">
        <f>IF(ISERROR(VLOOKUP(K45,Positions!$C$4:$V$130,20,FALSE)),0,VLOOKUP(K45,Positions!$C$4:$V$130,20,FALSE))</f>
        <v>0</v>
      </c>
      <c r="BS45" s="161">
        <f>IF(ISERROR(VLOOKUP(L45,Positions!$C$4:$V$130,20,FALSE)),0,VLOOKUP(L45,Positions!$C$4:$V$130,20,FALSE))</f>
        <v>0</v>
      </c>
      <c r="BT45" s="161">
        <f>IF(ISERROR(VLOOKUP(M45,Positions!$C$4:$V$130,20,FALSE)),0,VLOOKUP(M45,Positions!$C$4:$V$130,20,FALSE))</f>
        <v>0</v>
      </c>
      <c r="BU45" s="161">
        <f>IF(ISERROR(VLOOKUP(N45,Positions!$C$4:$V$130,20,FALSE)),0,VLOOKUP(N45,Positions!$C$4:$V$130,20,FALSE))</f>
        <v>0</v>
      </c>
      <c r="BV45" s="161">
        <f>IF(ISERROR(VLOOKUP(O45,Positions!$C$4:$V$130,20,FALSE)),0,VLOOKUP(O45,Positions!$C$4:$V$130,20,FALSE))</f>
        <v>0</v>
      </c>
      <c r="BW45" s="161">
        <f>IF(ISERROR(VLOOKUP(P45,Positions!$C$4:$V$130,20,FALSE)),0,VLOOKUP(P45,Positions!$C$4:$V$130,20,FALSE))</f>
        <v>0</v>
      </c>
      <c r="BX45" s="161">
        <f>IF(ISERROR(VLOOKUP(Q45,Positions!$C$4:$V$130,20,FALSE)),0,VLOOKUP(Q45,Positions!$C$4:$V$130,20,FALSE))</f>
        <v>0</v>
      </c>
      <c r="BY45" s="161">
        <f>IF(ISERROR(VLOOKUP(R45,Positions!$C$4:$V$130,20,FALSE)),0,VLOOKUP(R45,Positions!$C$4:$V$130,20,FALSE))</f>
        <v>0</v>
      </c>
      <c r="BZ45" s="161">
        <f>IF(ISERROR(VLOOKUP(S45,Positions!$C$4:$V$130,20,FALSE)),0,VLOOKUP(S45,Positions!$C$4:$V$130,20,FALSE))</f>
        <v>0</v>
      </c>
      <c r="CA45" s="161">
        <f>IF(ISERROR(VLOOKUP(T45,Positions!$C$4:$V$130,20,FALSE)),0,VLOOKUP(T45,Positions!$C$4:$V$130,20,FALSE))</f>
        <v>0</v>
      </c>
      <c r="CB45" s="161">
        <f>IF(ISERROR(VLOOKUP(U45,Positions!$C$4:$V$130,20,FALSE)),0,VLOOKUP(U45,Positions!$C$4:$V$130,20,FALSE))</f>
        <v>0</v>
      </c>
      <c r="CC45" s="161">
        <f>IF(ISERROR(VLOOKUP(V45,Positions!$C$4:$V$130,20,FALSE)),0,VLOOKUP(V45,Positions!$C$4:$V$130,20,FALSE))</f>
        <v>0</v>
      </c>
      <c r="CD45" s="161">
        <f>IF(ISERROR(VLOOKUP(W45,Positions!$C$4:$V$130,20,FALSE)),0,VLOOKUP(W45,Positions!$C$4:$V$130,20,FALSE))</f>
        <v>0</v>
      </c>
      <c r="CE45" s="161">
        <f>IF(ISERROR(VLOOKUP(X45,Positions!$C$4:$V$130,20,FALSE)),0,VLOOKUP(X45,Positions!$C$4:$V$130,20,FALSE))</f>
        <v>0</v>
      </c>
      <c r="CF45" s="161">
        <f>IF(ISERROR(VLOOKUP(Y45,Positions!$C$4:$V$130,20,FALSE)),0,VLOOKUP(Y45,Positions!$C$4:$V$130,20,FALSE))</f>
        <v>0</v>
      </c>
      <c r="CG45" s="161">
        <f>IF(ISERROR(VLOOKUP(Z45,Positions!$C$4:$V$130,20,FALSE)),0,VLOOKUP(Z45,Positions!$C$4:$V$130,20,FALSE))</f>
        <v>0</v>
      </c>
      <c r="CH45" s="161">
        <f>IF(ISERROR(VLOOKUP(AA45,Positions!$C$4:$V$130,20,FALSE)),0,VLOOKUP(AA45,Positions!$C$4:$V$130,20,FALSE))</f>
        <v>0</v>
      </c>
      <c r="CI45" s="161">
        <f>IF(ISERROR(VLOOKUP(AB45,Positions!$C$4:$V$130,20,FALSE)),0,VLOOKUP(AB45,Positions!$C$4:$V$130,20,FALSE))</f>
        <v>0</v>
      </c>
      <c r="CJ45" s="161">
        <f>IF(ISERROR(VLOOKUP(AC45,Positions!$C$4:$V$130,20,FALSE)),0,VLOOKUP(AC45,Positions!$C$4:$V$130,20,FALSE))</f>
        <v>0</v>
      </c>
      <c r="CK45" s="161">
        <f>IF(ISERROR(VLOOKUP(AD45,Positions!$C$4:$V$130,20,FALSE)),0,VLOOKUP(AD45,Positions!$C$4:$V$130,20,FALSE))</f>
        <v>0</v>
      </c>
      <c r="CL45" s="161">
        <f>IF(ISERROR(VLOOKUP(AE45,Positions!$C$4:$V$130,20,FALSE)),0,VLOOKUP(AE45,Positions!$C$4:$V$130,20,FALSE))</f>
        <v>0</v>
      </c>
      <c r="CM45" s="161">
        <f>IF(ISERROR(VLOOKUP(AF45,Positions!$C$4:$V$130,20,FALSE)),0,VLOOKUP(AF45,Positions!$C$4:$V$130,20,FALSE))</f>
        <v>0</v>
      </c>
      <c r="CN45" s="161">
        <f>IF(ISERROR(VLOOKUP(AG45,Positions!$C$4:$V$130,20,FALSE)),0,VLOOKUP(AG45,Positions!$C$4:$V$130,20,FALSE))</f>
        <v>0</v>
      </c>
      <c r="CO45" s="161">
        <f>IF(ISERROR(VLOOKUP(AH45,Positions!$C$4:$V$130,20,FALSE)),0,VLOOKUP(AH45,Positions!$C$4:$V$130,20,FALSE))</f>
        <v>0</v>
      </c>
      <c r="CP45" s="162"/>
      <c r="CQ45" s="163"/>
    </row>
    <row r="46" spans="1:95" s="155" customFormat="1" ht="30" customHeight="1" x14ac:dyDescent="0.25">
      <c r="A46" s="153"/>
      <c r="B46" s="153"/>
      <c r="C46" s="160"/>
      <c r="D46" s="160"/>
      <c r="E46" s="417" t="str">
        <f>IF($D46&lt;&gt;"",VLOOKUP($D46,StaffEstb!$G$4:$K$203,4,FALSE),"")</f>
        <v/>
      </c>
      <c r="F46" s="656" t="str">
        <f>IF($D46&lt;&gt;"",VLOOKUP($D46,StaffEstb!$G$4:$K$203,5,FALSE),"")</f>
        <v/>
      </c>
      <c r="G46" s="657"/>
      <c r="H46" s="657"/>
      <c r="I46" s="657"/>
      <c r="J46" s="657"/>
      <c r="K46" s="657"/>
      <c r="L46" s="658"/>
      <c r="M46" s="658"/>
      <c r="N46" s="657"/>
      <c r="O46" s="657"/>
      <c r="P46" s="657"/>
      <c r="Q46" s="657"/>
      <c r="R46" s="657"/>
      <c r="S46" s="658"/>
      <c r="T46" s="658"/>
      <c r="U46" s="657"/>
      <c r="V46" s="657"/>
      <c r="W46" s="657"/>
      <c r="X46" s="657"/>
      <c r="Y46" s="657"/>
      <c r="Z46" s="658"/>
      <c r="AA46" s="658"/>
      <c r="AB46" s="657"/>
      <c r="AC46" s="657"/>
      <c r="AD46" s="657"/>
      <c r="AE46" s="657"/>
      <c r="AF46" s="657"/>
      <c r="AG46" s="658"/>
      <c r="AH46" s="658"/>
      <c r="AI46" s="377">
        <f t="shared" si="7"/>
        <v>0</v>
      </c>
      <c r="AJ46" s="378">
        <f t="shared" si="8"/>
        <v>0</v>
      </c>
      <c r="AK46" s="379" t="str">
        <f>IF(G46&lt;&gt;"",IF(ISERROR(VLOOKUP(G46,Positions!$C$4:$V$130,20,FALSE)),"Chk",""),"-")</f>
        <v>-</v>
      </c>
      <c r="AL46" s="380" t="str">
        <f>IF(H46&lt;&gt;"",IF(ISERROR(VLOOKUP(H46,Positions!$C$4:$V$130,20,FALSE)),"Chk",""),"-")</f>
        <v>-</v>
      </c>
      <c r="AM46" s="380" t="str">
        <f>IF(I46&lt;&gt;"",IF(ISERROR(VLOOKUP(I46,Positions!$C$4:$V$130,20,FALSE)),"Chk",""),"-")</f>
        <v>-</v>
      </c>
      <c r="AN46" s="380" t="str">
        <f>IF(J46&lt;&gt;"",IF(ISERROR(VLOOKUP(J46,Positions!$C$4:$V$130,20,FALSE)),"Chk",""),"-")</f>
        <v>-</v>
      </c>
      <c r="AO46" s="380" t="str">
        <f>IF(K46&lt;&gt;"",IF(ISERROR(VLOOKUP(K46,Positions!$C$4:$V$130,20,FALSE)),"Chk",""),"-")</f>
        <v>-</v>
      </c>
      <c r="AP46" s="380" t="str">
        <f>IF(L46&lt;&gt;"",IF(ISERROR(VLOOKUP(L46,Positions!$C$4:$V$130,20,FALSE)),"Chk",""),"-")</f>
        <v>-</v>
      </c>
      <c r="AQ46" s="381" t="str">
        <f>IF(M46&lt;&gt;"",IF(ISERROR(VLOOKUP(M46,Positions!$C$4:$V$130,20,FALSE)),"Chk",""),"-")</f>
        <v>-</v>
      </c>
      <c r="AR46" s="382" t="str">
        <f>IF(N46&lt;&gt;"",IF(ISERROR(VLOOKUP(N46,Positions!$C$4:$V$130,20,FALSE)),"Chk",""),"-")</f>
        <v>-</v>
      </c>
      <c r="AS46" s="380" t="str">
        <f>IF(O46&lt;&gt;"",IF(ISERROR(VLOOKUP(O46,Positions!$C$4:$V$130,20,FALSE)),"Chk",""),"-")</f>
        <v>-</v>
      </c>
      <c r="AT46" s="380" t="str">
        <f>IF(P46&lt;&gt;"",IF(ISERROR(VLOOKUP(P46,Positions!$C$4:$V$130,20,FALSE)),"Chk",""),"-")</f>
        <v>-</v>
      </c>
      <c r="AU46" s="380" t="str">
        <f>IF(Q46&lt;&gt;"",IF(ISERROR(VLOOKUP(Q46,Positions!$C$4:$V$130,20,FALSE)),"Chk",""),"-")</f>
        <v>-</v>
      </c>
      <c r="AV46" s="380" t="str">
        <f>IF(R46&lt;&gt;"",IF(ISERROR(VLOOKUP(R46,Positions!$C$4:$V$130,20,FALSE)),"Chk",""),"-")</f>
        <v>-</v>
      </c>
      <c r="AW46" s="380" t="str">
        <f>IF(S46&lt;&gt;"",IF(ISERROR(VLOOKUP(S46,Positions!$C$4:$V$130,20,FALSE)),"Chk",""),"-")</f>
        <v>-</v>
      </c>
      <c r="AX46" s="383" t="str">
        <f>IF(T46&lt;&gt;"",IF(ISERROR(VLOOKUP(T46,Positions!$C$4:$V$130,20,FALSE)),"Chk",""),"-")</f>
        <v>-</v>
      </c>
      <c r="AY46" s="379" t="str">
        <f>IF(U46&lt;&gt;"",IF(ISERROR(VLOOKUP(U46,Positions!$C$4:$V$130,20,FALSE)),"Chk",""),"-")</f>
        <v>-</v>
      </c>
      <c r="AZ46" s="380" t="str">
        <f>IF(V46&lt;&gt;"",IF(ISERROR(VLOOKUP(V46,Positions!$C$4:$V$130,20,FALSE)),"Chk",""),"-")</f>
        <v>-</v>
      </c>
      <c r="BA46" s="380" t="str">
        <f>IF(W46&lt;&gt;"",IF(ISERROR(VLOOKUP(W46,Positions!$C$4:$V$130,20,FALSE)),"Chk",""),"-")</f>
        <v>-</v>
      </c>
      <c r="BB46" s="380" t="str">
        <f>IF(X46&lt;&gt;"",IF(ISERROR(VLOOKUP(X46,Positions!$C$4:$V$130,20,FALSE)),"Chk",""),"-")</f>
        <v>-</v>
      </c>
      <c r="BC46" s="380" t="str">
        <f>IF(Y46&lt;&gt;"",IF(ISERROR(VLOOKUP(Y46,Positions!$C$4:$V$130,20,FALSE)),"Chk",""),"-")</f>
        <v>-</v>
      </c>
      <c r="BD46" s="380" t="str">
        <f>IF(Z46&lt;&gt;"",IF(ISERROR(VLOOKUP(Z46,Positions!$C$4:$V$130,20,FALSE)),"Chk",""),"-")</f>
        <v>-</v>
      </c>
      <c r="BE46" s="381" t="str">
        <f>IF(AA46&lt;&gt;"",IF(ISERROR(VLOOKUP(AA46,Positions!$C$4:$V$130,20,FALSE)),"Chk",""),"-")</f>
        <v>-</v>
      </c>
      <c r="BF46" s="382" t="str">
        <f>IF(AB46&lt;&gt;"",IF(ISERROR(VLOOKUP(AB46,Positions!$C$4:$V$130,20,FALSE)),"Chk",""),"-")</f>
        <v>-</v>
      </c>
      <c r="BG46" s="380" t="str">
        <f>IF(AC46&lt;&gt;"",IF(ISERROR(VLOOKUP(AC46,Positions!$C$4:$V$130,20,FALSE)),"Chk",""),"-")</f>
        <v>-</v>
      </c>
      <c r="BH46" s="380" t="str">
        <f>IF(AD46&lt;&gt;"",IF(ISERROR(VLOOKUP(AD46,Positions!$C$4:$V$130,20,FALSE)),"Chk",""),"-")</f>
        <v>-</v>
      </c>
      <c r="BI46" s="380" t="str">
        <f>IF(AE46&lt;&gt;"",IF(ISERROR(VLOOKUP(AE46,Positions!$C$4:$V$130,20,FALSE)),"Chk",""),"-")</f>
        <v>-</v>
      </c>
      <c r="BJ46" s="380" t="str">
        <f>IF(AF46&lt;&gt;"",IF(ISERROR(VLOOKUP(AF46,Positions!$C$4:$V$130,20,FALSE)),"Chk",""),"-")</f>
        <v>-</v>
      </c>
      <c r="BK46" s="380" t="str">
        <f>IF(AG46&lt;&gt;"",IF(ISERROR(VLOOKUP(AG46,Positions!$C$4:$V$130,20,FALSE)),"Chk",""),"-")</f>
        <v>-</v>
      </c>
      <c r="BL46" s="383" t="str">
        <f>IF(AH46&lt;&gt;"",IF(ISERROR(VLOOKUP(AH46,Positions!$C$4:$V$130,20,FALSE)),"Chk",""),"-")</f>
        <v>-</v>
      </c>
      <c r="BM46" s="152"/>
      <c r="BN46" s="161">
        <f>IF(ISERROR(VLOOKUP(G46,Positions!$C$4:$V$130,20,FALSE)),0,VLOOKUP(G46,Positions!$C$4:$V$130,20,FALSE))</f>
        <v>0</v>
      </c>
      <c r="BO46" s="161">
        <f>IF(ISERROR(VLOOKUP(H46,Positions!$C$4:$V$130,20,FALSE)),0,VLOOKUP(H46,Positions!$C$4:$V$130,20,FALSE))</f>
        <v>0</v>
      </c>
      <c r="BP46" s="161">
        <f>IF(ISERROR(VLOOKUP(I46,Positions!$C$4:$V$130,20,FALSE)),0,VLOOKUP(I46,Positions!$C$4:$V$130,20,FALSE))</f>
        <v>0</v>
      </c>
      <c r="BQ46" s="161">
        <f>IF(ISERROR(VLOOKUP(J46,Positions!$C$4:$V$130,20,FALSE)),0,VLOOKUP(J46,Positions!$C$4:$V$130,20,FALSE))</f>
        <v>0</v>
      </c>
      <c r="BR46" s="161">
        <f>IF(ISERROR(VLOOKUP(K46,Positions!$C$4:$V$130,20,FALSE)),0,VLOOKUP(K46,Positions!$C$4:$V$130,20,FALSE))</f>
        <v>0</v>
      </c>
      <c r="BS46" s="161">
        <f>IF(ISERROR(VLOOKUP(L46,Positions!$C$4:$V$130,20,FALSE)),0,VLOOKUP(L46,Positions!$C$4:$V$130,20,FALSE))</f>
        <v>0</v>
      </c>
      <c r="BT46" s="161">
        <f>IF(ISERROR(VLOOKUP(M46,Positions!$C$4:$V$130,20,FALSE)),0,VLOOKUP(M46,Positions!$C$4:$V$130,20,FALSE))</f>
        <v>0</v>
      </c>
      <c r="BU46" s="161">
        <f>IF(ISERROR(VLOOKUP(N46,Positions!$C$4:$V$130,20,FALSE)),0,VLOOKUP(N46,Positions!$C$4:$V$130,20,FALSE))</f>
        <v>0</v>
      </c>
      <c r="BV46" s="161">
        <f>IF(ISERROR(VLOOKUP(O46,Positions!$C$4:$V$130,20,FALSE)),0,VLOOKUP(O46,Positions!$C$4:$V$130,20,FALSE))</f>
        <v>0</v>
      </c>
      <c r="BW46" s="161">
        <f>IF(ISERROR(VLOOKUP(P46,Positions!$C$4:$V$130,20,FALSE)),0,VLOOKUP(P46,Positions!$C$4:$V$130,20,FALSE))</f>
        <v>0</v>
      </c>
      <c r="BX46" s="161">
        <f>IF(ISERROR(VLOOKUP(Q46,Positions!$C$4:$V$130,20,FALSE)),0,VLOOKUP(Q46,Positions!$C$4:$V$130,20,FALSE))</f>
        <v>0</v>
      </c>
      <c r="BY46" s="161">
        <f>IF(ISERROR(VLOOKUP(R46,Positions!$C$4:$V$130,20,FALSE)),0,VLOOKUP(R46,Positions!$C$4:$V$130,20,FALSE))</f>
        <v>0</v>
      </c>
      <c r="BZ46" s="161">
        <f>IF(ISERROR(VLOOKUP(S46,Positions!$C$4:$V$130,20,FALSE)),0,VLOOKUP(S46,Positions!$C$4:$V$130,20,FALSE))</f>
        <v>0</v>
      </c>
      <c r="CA46" s="161">
        <f>IF(ISERROR(VLOOKUP(T46,Positions!$C$4:$V$130,20,FALSE)),0,VLOOKUP(T46,Positions!$C$4:$V$130,20,FALSE))</f>
        <v>0</v>
      </c>
      <c r="CB46" s="161">
        <f>IF(ISERROR(VLOOKUP(U46,Positions!$C$4:$V$130,20,FALSE)),0,VLOOKUP(U46,Positions!$C$4:$V$130,20,FALSE))</f>
        <v>0</v>
      </c>
      <c r="CC46" s="161">
        <f>IF(ISERROR(VLOOKUP(V46,Positions!$C$4:$V$130,20,FALSE)),0,VLOOKUP(V46,Positions!$C$4:$V$130,20,FALSE))</f>
        <v>0</v>
      </c>
      <c r="CD46" s="161">
        <f>IF(ISERROR(VLOOKUP(W46,Positions!$C$4:$V$130,20,FALSE)),0,VLOOKUP(W46,Positions!$C$4:$V$130,20,FALSE))</f>
        <v>0</v>
      </c>
      <c r="CE46" s="161">
        <f>IF(ISERROR(VLOOKUP(X46,Positions!$C$4:$V$130,20,FALSE)),0,VLOOKUP(X46,Positions!$C$4:$V$130,20,FALSE))</f>
        <v>0</v>
      </c>
      <c r="CF46" s="161">
        <f>IF(ISERROR(VLOOKUP(Y46,Positions!$C$4:$V$130,20,FALSE)),0,VLOOKUP(Y46,Positions!$C$4:$V$130,20,FALSE))</f>
        <v>0</v>
      </c>
      <c r="CG46" s="161">
        <f>IF(ISERROR(VLOOKUP(Z46,Positions!$C$4:$V$130,20,FALSE)),0,VLOOKUP(Z46,Positions!$C$4:$V$130,20,FALSE))</f>
        <v>0</v>
      </c>
      <c r="CH46" s="161">
        <f>IF(ISERROR(VLOOKUP(AA46,Positions!$C$4:$V$130,20,FALSE)),0,VLOOKUP(AA46,Positions!$C$4:$V$130,20,FALSE))</f>
        <v>0</v>
      </c>
      <c r="CI46" s="161">
        <f>IF(ISERROR(VLOOKUP(AB46,Positions!$C$4:$V$130,20,FALSE)),0,VLOOKUP(AB46,Positions!$C$4:$V$130,20,FALSE))</f>
        <v>0</v>
      </c>
      <c r="CJ46" s="161">
        <f>IF(ISERROR(VLOOKUP(AC46,Positions!$C$4:$V$130,20,FALSE)),0,VLOOKUP(AC46,Positions!$C$4:$V$130,20,FALSE))</f>
        <v>0</v>
      </c>
      <c r="CK46" s="161">
        <f>IF(ISERROR(VLOOKUP(AD46,Positions!$C$4:$V$130,20,FALSE)),0,VLOOKUP(AD46,Positions!$C$4:$V$130,20,FALSE))</f>
        <v>0</v>
      </c>
      <c r="CL46" s="161">
        <f>IF(ISERROR(VLOOKUP(AE46,Positions!$C$4:$V$130,20,FALSE)),0,VLOOKUP(AE46,Positions!$C$4:$V$130,20,FALSE))</f>
        <v>0</v>
      </c>
      <c r="CM46" s="161">
        <f>IF(ISERROR(VLOOKUP(AF46,Positions!$C$4:$V$130,20,FALSE)),0,VLOOKUP(AF46,Positions!$C$4:$V$130,20,FALSE))</f>
        <v>0</v>
      </c>
      <c r="CN46" s="161">
        <f>IF(ISERROR(VLOOKUP(AG46,Positions!$C$4:$V$130,20,FALSE)),0,VLOOKUP(AG46,Positions!$C$4:$V$130,20,FALSE))</f>
        <v>0</v>
      </c>
      <c r="CO46" s="161">
        <f>IF(ISERROR(VLOOKUP(AH46,Positions!$C$4:$V$130,20,FALSE)),0,VLOOKUP(AH46,Positions!$C$4:$V$130,20,FALSE))</f>
        <v>0</v>
      </c>
      <c r="CP46" s="162"/>
      <c r="CQ46" s="163"/>
    </row>
    <row r="47" spans="1:95" s="155" customFormat="1" ht="30" customHeight="1" x14ac:dyDescent="0.25">
      <c r="A47" s="153"/>
      <c r="B47" s="153"/>
      <c r="C47" s="160"/>
      <c r="D47" s="160"/>
      <c r="E47" s="417" t="str">
        <f>IF($D47&lt;&gt;"",VLOOKUP($D47,StaffEstb!$G$4:$K$203,4,FALSE),"")</f>
        <v/>
      </c>
      <c r="F47" s="656" t="str">
        <f>IF($D47&lt;&gt;"",VLOOKUP($D47,StaffEstb!$G$4:$K$203,5,FALSE),"")</f>
        <v/>
      </c>
      <c r="G47" s="657"/>
      <c r="H47" s="657"/>
      <c r="I47" s="657"/>
      <c r="J47" s="657"/>
      <c r="K47" s="657"/>
      <c r="L47" s="658"/>
      <c r="M47" s="658"/>
      <c r="N47" s="657"/>
      <c r="O47" s="657"/>
      <c r="P47" s="657"/>
      <c r="Q47" s="657"/>
      <c r="R47" s="657"/>
      <c r="S47" s="658"/>
      <c r="T47" s="658"/>
      <c r="U47" s="657"/>
      <c r="V47" s="657"/>
      <c r="W47" s="657"/>
      <c r="X47" s="657"/>
      <c r="Y47" s="657"/>
      <c r="Z47" s="658"/>
      <c r="AA47" s="658"/>
      <c r="AB47" s="657"/>
      <c r="AC47" s="657"/>
      <c r="AD47" s="657"/>
      <c r="AE47" s="657"/>
      <c r="AF47" s="657"/>
      <c r="AG47" s="658"/>
      <c r="AH47" s="658"/>
      <c r="AI47" s="377">
        <f t="shared" si="7"/>
        <v>0</v>
      </c>
      <c r="AJ47" s="378">
        <f t="shared" si="8"/>
        <v>0</v>
      </c>
      <c r="AK47" s="379" t="str">
        <f>IF(G47&lt;&gt;"",IF(ISERROR(VLOOKUP(G47,Positions!$C$4:$V$130,20,FALSE)),"Chk",""),"-")</f>
        <v>-</v>
      </c>
      <c r="AL47" s="380" t="str">
        <f>IF(H47&lt;&gt;"",IF(ISERROR(VLOOKUP(H47,Positions!$C$4:$V$130,20,FALSE)),"Chk",""),"-")</f>
        <v>-</v>
      </c>
      <c r="AM47" s="380" t="str">
        <f>IF(I47&lt;&gt;"",IF(ISERROR(VLOOKUP(I47,Positions!$C$4:$V$130,20,FALSE)),"Chk",""),"-")</f>
        <v>-</v>
      </c>
      <c r="AN47" s="380" t="str">
        <f>IF(J47&lt;&gt;"",IF(ISERROR(VLOOKUP(J47,Positions!$C$4:$V$130,20,FALSE)),"Chk",""),"-")</f>
        <v>-</v>
      </c>
      <c r="AO47" s="380" t="str">
        <f>IF(K47&lt;&gt;"",IF(ISERROR(VLOOKUP(K47,Positions!$C$4:$V$130,20,FALSE)),"Chk",""),"-")</f>
        <v>-</v>
      </c>
      <c r="AP47" s="380" t="str">
        <f>IF(L47&lt;&gt;"",IF(ISERROR(VLOOKUP(L47,Positions!$C$4:$V$130,20,FALSE)),"Chk",""),"-")</f>
        <v>-</v>
      </c>
      <c r="AQ47" s="381" t="str">
        <f>IF(M47&lt;&gt;"",IF(ISERROR(VLOOKUP(M47,Positions!$C$4:$V$130,20,FALSE)),"Chk",""),"-")</f>
        <v>-</v>
      </c>
      <c r="AR47" s="382" t="str">
        <f>IF(N47&lt;&gt;"",IF(ISERROR(VLOOKUP(N47,Positions!$C$4:$V$130,20,FALSE)),"Chk",""),"-")</f>
        <v>-</v>
      </c>
      <c r="AS47" s="380" t="str">
        <f>IF(O47&lt;&gt;"",IF(ISERROR(VLOOKUP(O47,Positions!$C$4:$V$130,20,FALSE)),"Chk",""),"-")</f>
        <v>-</v>
      </c>
      <c r="AT47" s="380" t="str">
        <f>IF(P47&lt;&gt;"",IF(ISERROR(VLOOKUP(P47,Positions!$C$4:$V$130,20,FALSE)),"Chk",""),"-")</f>
        <v>-</v>
      </c>
      <c r="AU47" s="380" t="str">
        <f>IF(Q47&lt;&gt;"",IF(ISERROR(VLOOKUP(Q47,Positions!$C$4:$V$130,20,FALSE)),"Chk",""),"-")</f>
        <v>-</v>
      </c>
      <c r="AV47" s="380" t="str">
        <f>IF(R47&lt;&gt;"",IF(ISERROR(VLOOKUP(R47,Positions!$C$4:$V$130,20,FALSE)),"Chk",""),"-")</f>
        <v>-</v>
      </c>
      <c r="AW47" s="380" t="str">
        <f>IF(S47&lt;&gt;"",IF(ISERROR(VLOOKUP(S47,Positions!$C$4:$V$130,20,FALSE)),"Chk",""),"-")</f>
        <v>-</v>
      </c>
      <c r="AX47" s="383" t="str">
        <f>IF(T47&lt;&gt;"",IF(ISERROR(VLOOKUP(T47,Positions!$C$4:$V$130,20,FALSE)),"Chk",""),"-")</f>
        <v>-</v>
      </c>
      <c r="AY47" s="379" t="str">
        <f>IF(U47&lt;&gt;"",IF(ISERROR(VLOOKUP(U47,Positions!$C$4:$V$130,20,FALSE)),"Chk",""),"-")</f>
        <v>-</v>
      </c>
      <c r="AZ47" s="380" t="str">
        <f>IF(V47&lt;&gt;"",IF(ISERROR(VLOOKUP(V47,Positions!$C$4:$V$130,20,FALSE)),"Chk",""),"-")</f>
        <v>-</v>
      </c>
      <c r="BA47" s="380" t="str">
        <f>IF(W47&lt;&gt;"",IF(ISERROR(VLOOKUP(W47,Positions!$C$4:$V$130,20,FALSE)),"Chk",""),"-")</f>
        <v>-</v>
      </c>
      <c r="BB47" s="380" t="str">
        <f>IF(X47&lt;&gt;"",IF(ISERROR(VLOOKUP(X47,Positions!$C$4:$V$130,20,FALSE)),"Chk",""),"-")</f>
        <v>-</v>
      </c>
      <c r="BC47" s="380" t="str">
        <f>IF(Y47&lt;&gt;"",IF(ISERROR(VLOOKUP(Y47,Positions!$C$4:$V$130,20,FALSE)),"Chk",""),"-")</f>
        <v>-</v>
      </c>
      <c r="BD47" s="380" t="str">
        <f>IF(Z47&lt;&gt;"",IF(ISERROR(VLOOKUP(Z47,Positions!$C$4:$V$130,20,FALSE)),"Chk",""),"-")</f>
        <v>-</v>
      </c>
      <c r="BE47" s="381" t="str">
        <f>IF(AA47&lt;&gt;"",IF(ISERROR(VLOOKUP(AA47,Positions!$C$4:$V$130,20,FALSE)),"Chk",""),"-")</f>
        <v>-</v>
      </c>
      <c r="BF47" s="382" t="str">
        <f>IF(AB47&lt;&gt;"",IF(ISERROR(VLOOKUP(AB47,Positions!$C$4:$V$130,20,FALSE)),"Chk",""),"-")</f>
        <v>-</v>
      </c>
      <c r="BG47" s="380" t="str">
        <f>IF(AC47&lt;&gt;"",IF(ISERROR(VLOOKUP(AC47,Positions!$C$4:$V$130,20,FALSE)),"Chk",""),"-")</f>
        <v>-</v>
      </c>
      <c r="BH47" s="380" t="str">
        <f>IF(AD47&lt;&gt;"",IF(ISERROR(VLOOKUP(AD47,Positions!$C$4:$V$130,20,FALSE)),"Chk",""),"-")</f>
        <v>-</v>
      </c>
      <c r="BI47" s="380" t="str">
        <f>IF(AE47&lt;&gt;"",IF(ISERROR(VLOOKUP(AE47,Positions!$C$4:$V$130,20,FALSE)),"Chk",""),"-")</f>
        <v>-</v>
      </c>
      <c r="BJ47" s="380" t="str">
        <f>IF(AF47&lt;&gt;"",IF(ISERROR(VLOOKUP(AF47,Positions!$C$4:$V$130,20,FALSE)),"Chk",""),"-")</f>
        <v>-</v>
      </c>
      <c r="BK47" s="380" t="str">
        <f>IF(AG47&lt;&gt;"",IF(ISERROR(VLOOKUP(AG47,Positions!$C$4:$V$130,20,FALSE)),"Chk",""),"-")</f>
        <v>-</v>
      </c>
      <c r="BL47" s="383" t="str">
        <f>IF(AH47&lt;&gt;"",IF(ISERROR(VLOOKUP(AH47,Positions!$C$4:$V$130,20,FALSE)),"Chk",""),"-")</f>
        <v>-</v>
      </c>
      <c r="BM47" s="152"/>
      <c r="BN47" s="161">
        <f>IF(ISERROR(VLOOKUP(G47,Positions!$C$4:$V$130,20,FALSE)),0,VLOOKUP(G47,Positions!$C$4:$V$130,20,FALSE))</f>
        <v>0</v>
      </c>
      <c r="BO47" s="161">
        <f>IF(ISERROR(VLOOKUP(H47,Positions!$C$4:$V$130,20,FALSE)),0,VLOOKUP(H47,Positions!$C$4:$V$130,20,FALSE))</f>
        <v>0</v>
      </c>
      <c r="BP47" s="161">
        <f>IF(ISERROR(VLOOKUP(I47,Positions!$C$4:$V$130,20,FALSE)),0,VLOOKUP(I47,Positions!$C$4:$V$130,20,FALSE))</f>
        <v>0</v>
      </c>
      <c r="BQ47" s="161">
        <f>IF(ISERROR(VLOOKUP(J47,Positions!$C$4:$V$130,20,FALSE)),0,VLOOKUP(J47,Positions!$C$4:$V$130,20,FALSE))</f>
        <v>0</v>
      </c>
      <c r="BR47" s="161">
        <f>IF(ISERROR(VLOOKUP(K47,Positions!$C$4:$V$130,20,FALSE)),0,VLOOKUP(K47,Positions!$C$4:$V$130,20,FALSE))</f>
        <v>0</v>
      </c>
      <c r="BS47" s="161">
        <f>IF(ISERROR(VLOOKUP(L47,Positions!$C$4:$V$130,20,FALSE)),0,VLOOKUP(L47,Positions!$C$4:$V$130,20,FALSE))</f>
        <v>0</v>
      </c>
      <c r="BT47" s="161">
        <f>IF(ISERROR(VLOOKUP(M47,Positions!$C$4:$V$130,20,FALSE)),0,VLOOKUP(M47,Positions!$C$4:$V$130,20,FALSE))</f>
        <v>0</v>
      </c>
      <c r="BU47" s="161">
        <f>IF(ISERROR(VLOOKUP(N47,Positions!$C$4:$V$130,20,FALSE)),0,VLOOKUP(N47,Positions!$C$4:$V$130,20,FALSE))</f>
        <v>0</v>
      </c>
      <c r="BV47" s="161">
        <f>IF(ISERROR(VLOOKUP(O47,Positions!$C$4:$V$130,20,FALSE)),0,VLOOKUP(O47,Positions!$C$4:$V$130,20,FALSE))</f>
        <v>0</v>
      </c>
      <c r="BW47" s="161">
        <f>IF(ISERROR(VLOOKUP(P47,Positions!$C$4:$V$130,20,FALSE)),0,VLOOKUP(P47,Positions!$C$4:$V$130,20,FALSE))</f>
        <v>0</v>
      </c>
      <c r="BX47" s="161">
        <f>IF(ISERROR(VLOOKUP(Q47,Positions!$C$4:$V$130,20,FALSE)),0,VLOOKUP(Q47,Positions!$C$4:$V$130,20,FALSE))</f>
        <v>0</v>
      </c>
      <c r="BY47" s="161">
        <f>IF(ISERROR(VLOOKUP(R47,Positions!$C$4:$V$130,20,FALSE)),0,VLOOKUP(R47,Positions!$C$4:$V$130,20,FALSE))</f>
        <v>0</v>
      </c>
      <c r="BZ47" s="161">
        <f>IF(ISERROR(VLOOKUP(S47,Positions!$C$4:$V$130,20,FALSE)),0,VLOOKUP(S47,Positions!$C$4:$V$130,20,FALSE))</f>
        <v>0</v>
      </c>
      <c r="CA47" s="161">
        <f>IF(ISERROR(VLOOKUP(T47,Positions!$C$4:$V$130,20,FALSE)),0,VLOOKUP(T47,Positions!$C$4:$V$130,20,FALSE))</f>
        <v>0</v>
      </c>
      <c r="CB47" s="161">
        <f>IF(ISERROR(VLOOKUP(U47,Positions!$C$4:$V$130,20,FALSE)),0,VLOOKUP(U47,Positions!$C$4:$V$130,20,FALSE))</f>
        <v>0</v>
      </c>
      <c r="CC47" s="161">
        <f>IF(ISERROR(VLOOKUP(V47,Positions!$C$4:$V$130,20,FALSE)),0,VLOOKUP(V47,Positions!$C$4:$V$130,20,FALSE))</f>
        <v>0</v>
      </c>
      <c r="CD47" s="161">
        <f>IF(ISERROR(VLOOKUP(W47,Positions!$C$4:$V$130,20,FALSE)),0,VLOOKUP(W47,Positions!$C$4:$V$130,20,FALSE))</f>
        <v>0</v>
      </c>
      <c r="CE47" s="161">
        <f>IF(ISERROR(VLOOKUP(X47,Positions!$C$4:$V$130,20,FALSE)),0,VLOOKUP(X47,Positions!$C$4:$V$130,20,FALSE))</f>
        <v>0</v>
      </c>
      <c r="CF47" s="161">
        <f>IF(ISERROR(VLOOKUP(Y47,Positions!$C$4:$V$130,20,FALSE)),0,VLOOKUP(Y47,Positions!$C$4:$V$130,20,FALSE))</f>
        <v>0</v>
      </c>
      <c r="CG47" s="161">
        <f>IF(ISERROR(VLOOKUP(Z47,Positions!$C$4:$V$130,20,FALSE)),0,VLOOKUP(Z47,Positions!$C$4:$V$130,20,FALSE))</f>
        <v>0</v>
      </c>
      <c r="CH47" s="161">
        <f>IF(ISERROR(VLOOKUP(AA47,Positions!$C$4:$V$130,20,FALSE)),0,VLOOKUP(AA47,Positions!$C$4:$V$130,20,FALSE))</f>
        <v>0</v>
      </c>
      <c r="CI47" s="161">
        <f>IF(ISERROR(VLOOKUP(AB47,Positions!$C$4:$V$130,20,FALSE)),0,VLOOKUP(AB47,Positions!$C$4:$V$130,20,FALSE))</f>
        <v>0</v>
      </c>
      <c r="CJ47" s="161">
        <f>IF(ISERROR(VLOOKUP(AC47,Positions!$C$4:$V$130,20,FALSE)),0,VLOOKUP(AC47,Positions!$C$4:$V$130,20,FALSE))</f>
        <v>0</v>
      </c>
      <c r="CK47" s="161">
        <f>IF(ISERROR(VLOOKUP(AD47,Positions!$C$4:$V$130,20,FALSE)),0,VLOOKUP(AD47,Positions!$C$4:$V$130,20,FALSE))</f>
        <v>0</v>
      </c>
      <c r="CL47" s="161">
        <f>IF(ISERROR(VLOOKUP(AE47,Positions!$C$4:$V$130,20,FALSE)),0,VLOOKUP(AE47,Positions!$C$4:$V$130,20,FALSE))</f>
        <v>0</v>
      </c>
      <c r="CM47" s="161">
        <f>IF(ISERROR(VLOOKUP(AF47,Positions!$C$4:$V$130,20,FALSE)),0,VLOOKUP(AF47,Positions!$C$4:$V$130,20,FALSE))</f>
        <v>0</v>
      </c>
      <c r="CN47" s="161">
        <f>IF(ISERROR(VLOOKUP(AG47,Positions!$C$4:$V$130,20,FALSE)),0,VLOOKUP(AG47,Positions!$C$4:$V$130,20,FALSE))</f>
        <v>0</v>
      </c>
      <c r="CO47" s="161">
        <f>IF(ISERROR(VLOOKUP(AH47,Positions!$C$4:$V$130,20,FALSE)),0,VLOOKUP(AH47,Positions!$C$4:$V$130,20,FALSE))</f>
        <v>0</v>
      </c>
      <c r="CP47" s="162"/>
      <c r="CQ47" s="163"/>
    </row>
    <row r="48" spans="1:95" s="155" customFormat="1" ht="30" customHeight="1" x14ac:dyDescent="0.25">
      <c r="A48" s="153"/>
      <c r="B48" s="153"/>
      <c r="C48" s="160"/>
      <c r="D48" s="160"/>
      <c r="E48" s="417" t="str">
        <f>IF($D48&lt;&gt;"",VLOOKUP($D48,StaffEstb!$G$4:$K$203,4,FALSE),"")</f>
        <v/>
      </c>
      <c r="F48" s="656" t="str">
        <f>IF($D48&lt;&gt;"",VLOOKUP($D48,StaffEstb!$G$4:$K$203,5,FALSE),"")</f>
        <v/>
      </c>
      <c r="G48" s="657"/>
      <c r="H48" s="657"/>
      <c r="I48" s="657"/>
      <c r="J48" s="657"/>
      <c r="K48" s="657"/>
      <c r="L48" s="658"/>
      <c r="M48" s="658"/>
      <c r="N48" s="657"/>
      <c r="O48" s="657"/>
      <c r="P48" s="657"/>
      <c r="Q48" s="657"/>
      <c r="R48" s="657"/>
      <c r="S48" s="658"/>
      <c r="T48" s="658"/>
      <c r="U48" s="657"/>
      <c r="V48" s="657"/>
      <c r="W48" s="657"/>
      <c r="X48" s="657"/>
      <c r="Y48" s="657"/>
      <c r="Z48" s="658"/>
      <c r="AA48" s="658"/>
      <c r="AB48" s="657"/>
      <c r="AC48" s="657"/>
      <c r="AD48" s="657"/>
      <c r="AE48" s="657"/>
      <c r="AF48" s="657"/>
      <c r="AG48" s="658"/>
      <c r="AH48" s="658"/>
      <c r="AI48" s="377">
        <f t="shared" si="7"/>
        <v>0</v>
      </c>
      <c r="AJ48" s="378">
        <f t="shared" si="8"/>
        <v>0</v>
      </c>
      <c r="AK48" s="379" t="str">
        <f>IF(G48&lt;&gt;"",IF(ISERROR(VLOOKUP(G48,Positions!$C$4:$V$130,20,FALSE)),"Chk",""),"-")</f>
        <v>-</v>
      </c>
      <c r="AL48" s="380" t="str">
        <f>IF(H48&lt;&gt;"",IF(ISERROR(VLOOKUP(H48,Positions!$C$4:$V$130,20,FALSE)),"Chk",""),"-")</f>
        <v>-</v>
      </c>
      <c r="AM48" s="380" t="str">
        <f>IF(I48&lt;&gt;"",IF(ISERROR(VLOOKUP(I48,Positions!$C$4:$V$130,20,FALSE)),"Chk",""),"-")</f>
        <v>-</v>
      </c>
      <c r="AN48" s="380" t="str">
        <f>IF(J48&lt;&gt;"",IF(ISERROR(VLOOKUP(J48,Positions!$C$4:$V$130,20,FALSE)),"Chk",""),"-")</f>
        <v>-</v>
      </c>
      <c r="AO48" s="380" t="str">
        <f>IF(K48&lt;&gt;"",IF(ISERROR(VLOOKUP(K48,Positions!$C$4:$V$130,20,FALSE)),"Chk",""),"-")</f>
        <v>-</v>
      </c>
      <c r="AP48" s="380" t="str">
        <f>IF(L48&lt;&gt;"",IF(ISERROR(VLOOKUP(L48,Positions!$C$4:$V$130,20,FALSE)),"Chk",""),"-")</f>
        <v>-</v>
      </c>
      <c r="AQ48" s="381" t="str">
        <f>IF(M48&lt;&gt;"",IF(ISERROR(VLOOKUP(M48,Positions!$C$4:$V$130,20,FALSE)),"Chk",""),"-")</f>
        <v>-</v>
      </c>
      <c r="AR48" s="382" t="str">
        <f>IF(N48&lt;&gt;"",IF(ISERROR(VLOOKUP(N48,Positions!$C$4:$V$130,20,FALSE)),"Chk",""),"-")</f>
        <v>-</v>
      </c>
      <c r="AS48" s="380" t="str">
        <f>IF(O48&lt;&gt;"",IF(ISERROR(VLOOKUP(O48,Positions!$C$4:$V$130,20,FALSE)),"Chk",""),"-")</f>
        <v>-</v>
      </c>
      <c r="AT48" s="380" t="str">
        <f>IF(P48&lt;&gt;"",IF(ISERROR(VLOOKUP(P48,Positions!$C$4:$V$130,20,FALSE)),"Chk",""),"-")</f>
        <v>-</v>
      </c>
      <c r="AU48" s="380" t="str">
        <f>IF(Q48&lt;&gt;"",IF(ISERROR(VLOOKUP(Q48,Positions!$C$4:$V$130,20,FALSE)),"Chk",""),"-")</f>
        <v>-</v>
      </c>
      <c r="AV48" s="380" t="str">
        <f>IF(R48&lt;&gt;"",IF(ISERROR(VLOOKUP(R48,Positions!$C$4:$V$130,20,FALSE)),"Chk",""),"-")</f>
        <v>-</v>
      </c>
      <c r="AW48" s="380" t="str">
        <f>IF(S48&lt;&gt;"",IF(ISERROR(VLOOKUP(S48,Positions!$C$4:$V$130,20,FALSE)),"Chk",""),"-")</f>
        <v>-</v>
      </c>
      <c r="AX48" s="383" t="str">
        <f>IF(T48&lt;&gt;"",IF(ISERROR(VLOOKUP(T48,Positions!$C$4:$V$130,20,FALSE)),"Chk",""),"-")</f>
        <v>-</v>
      </c>
      <c r="AY48" s="379" t="str">
        <f>IF(U48&lt;&gt;"",IF(ISERROR(VLOOKUP(U48,Positions!$C$4:$V$130,20,FALSE)),"Chk",""),"-")</f>
        <v>-</v>
      </c>
      <c r="AZ48" s="380" t="str">
        <f>IF(V48&lt;&gt;"",IF(ISERROR(VLOOKUP(V48,Positions!$C$4:$V$130,20,FALSE)),"Chk",""),"-")</f>
        <v>-</v>
      </c>
      <c r="BA48" s="380" t="str">
        <f>IF(W48&lt;&gt;"",IF(ISERROR(VLOOKUP(W48,Positions!$C$4:$V$130,20,FALSE)),"Chk",""),"-")</f>
        <v>-</v>
      </c>
      <c r="BB48" s="380" t="str">
        <f>IF(X48&lt;&gt;"",IF(ISERROR(VLOOKUP(X48,Positions!$C$4:$V$130,20,FALSE)),"Chk",""),"-")</f>
        <v>-</v>
      </c>
      <c r="BC48" s="380" t="str">
        <f>IF(Y48&lt;&gt;"",IF(ISERROR(VLOOKUP(Y48,Positions!$C$4:$V$130,20,FALSE)),"Chk",""),"-")</f>
        <v>-</v>
      </c>
      <c r="BD48" s="380" t="str">
        <f>IF(Z48&lt;&gt;"",IF(ISERROR(VLOOKUP(Z48,Positions!$C$4:$V$130,20,FALSE)),"Chk",""),"-")</f>
        <v>-</v>
      </c>
      <c r="BE48" s="381" t="str">
        <f>IF(AA48&lt;&gt;"",IF(ISERROR(VLOOKUP(AA48,Positions!$C$4:$V$130,20,FALSE)),"Chk",""),"-")</f>
        <v>-</v>
      </c>
      <c r="BF48" s="382" t="str">
        <f>IF(AB48&lt;&gt;"",IF(ISERROR(VLOOKUP(AB48,Positions!$C$4:$V$130,20,FALSE)),"Chk",""),"-")</f>
        <v>-</v>
      </c>
      <c r="BG48" s="380" t="str">
        <f>IF(AC48&lt;&gt;"",IF(ISERROR(VLOOKUP(AC48,Positions!$C$4:$V$130,20,FALSE)),"Chk",""),"-")</f>
        <v>-</v>
      </c>
      <c r="BH48" s="380" t="str">
        <f>IF(AD48&lt;&gt;"",IF(ISERROR(VLOOKUP(AD48,Positions!$C$4:$V$130,20,FALSE)),"Chk",""),"-")</f>
        <v>-</v>
      </c>
      <c r="BI48" s="380" t="str">
        <f>IF(AE48&lt;&gt;"",IF(ISERROR(VLOOKUP(AE48,Positions!$C$4:$V$130,20,FALSE)),"Chk",""),"-")</f>
        <v>-</v>
      </c>
      <c r="BJ48" s="380" t="str">
        <f>IF(AF48&lt;&gt;"",IF(ISERROR(VLOOKUP(AF48,Positions!$C$4:$V$130,20,FALSE)),"Chk",""),"-")</f>
        <v>-</v>
      </c>
      <c r="BK48" s="380" t="str">
        <f>IF(AG48&lt;&gt;"",IF(ISERROR(VLOOKUP(AG48,Positions!$C$4:$V$130,20,FALSE)),"Chk",""),"-")</f>
        <v>-</v>
      </c>
      <c r="BL48" s="383" t="str">
        <f>IF(AH48&lt;&gt;"",IF(ISERROR(VLOOKUP(AH48,Positions!$C$4:$V$130,20,FALSE)),"Chk",""),"-")</f>
        <v>-</v>
      </c>
      <c r="BM48" s="152"/>
      <c r="BN48" s="161">
        <f>IF(ISERROR(VLOOKUP(G48,Positions!$C$4:$V$130,20,FALSE)),0,VLOOKUP(G48,Positions!$C$4:$V$130,20,FALSE))</f>
        <v>0</v>
      </c>
      <c r="BO48" s="161">
        <f>IF(ISERROR(VLOOKUP(H48,Positions!$C$4:$V$130,20,FALSE)),0,VLOOKUP(H48,Positions!$C$4:$V$130,20,FALSE))</f>
        <v>0</v>
      </c>
      <c r="BP48" s="161">
        <f>IF(ISERROR(VLOOKUP(I48,Positions!$C$4:$V$130,20,FALSE)),0,VLOOKUP(I48,Positions!$C$4:$V$130,20,FALSE))</f>
        <v>0</v>
      </c>
      <c r="BQ48" s="161">
        <f>IF(ISERROR(VLOOKUP(J48,Positions!$C$4:$V$130,20,FALSE)),0,VLOOKUP(J48,Positions!$C$4:$V$130,20,FALSE))</f>
        <v>0</v>
      </c>
      <c r="BR48" s="161">
        <f>IF(ISERROR(VLOOKUP(K48,Positions!$C$4:$V$130,20,FALSE)),0,VLOOKUP(K48,Positions!$C$4:$V$130,20,FALSE))</f>
        <v>0</v>
      </c>
      <c r="BS48" s="161">
        <f>IF(ISERROR(VLOOKUP(L48,Positions!$C$4:$V$130,20,FALSE)),0,VLOOKUP(L48,Positions!$C$4:$V$130,20,FALSE))</f>
        <v>0</v>
      </c>
      <c r="BT48" s="161">
        <f>IF(ISERROR(VLOOKUP(M48,Positions!$C$4:$V$130,20,FALSE)),0,VLOOKUP(M48,Positions!$C$4:$V$130,20,FALSE))</f>
        <v>0</v>
      </c>
      <c r="BU48" s="161">
        <f>IF(ISERROR(VLOOKUP(N48,Positions!$C$4:$V$130,20,FALSE)),0,VLOOKUP(N48,Positions!$C$4:$V$130,20,FALSE))</f>
        <v>0</v>
      </c>
      <c r="BV48" s="161">
        <f>IF(ISERROR(VLOOKUP(O48,Positions!$C$4:$V$130,20,FALSE)),0,VLOOKUP(O48,Positions!$C$4:$V$130,20,FALSE))</f>
        <v>0</v>
      </c>
      <c r="BW48" s="161">
        <f>IF(ISERROR(VLOOKUP(P48,Positions!$C$4:$V$130,20,FALSE)),0,VLOOKUP(P48,Positions!$C$4:$V$130,20,FALSE))</f>
        <v>0</v>
      </c>
      <c r="BX48" s="161">
        <f>IF(ISERROR(VLOOKUP(Q48,Positions!$C$4:$V$130,20,FALSE)),0,VLOOKUP(Q48,Positions!$C$4:$V$130,20,FALSE))</f>
        <v>0</v>
      </c>
      <c r="BY48" s="161">
        <f>IF(ISERROR(VLOOKUP(R48,Positions!$C$4:$V$130,20,FALSE)),0,VLOOKUP(R48,Positions!$C$4:$V$130,20,FALSE))</f>
        <v>0</v>
      </c>
      <c r="BZ48" s="161">
        <f>IF(ISERROR(VLOOKUP(S48,Positions!$C$4:$V$130,20,FALSE)),0,VLOOKUP(S48,Positions!$C$4:$V$130,20,FALSE))</f>
        <v>0</v>
      </c>
      <c r="CA48" s="161">
        <f>IF(ISERROR(VLOOKUP(T48,Positions!$C$4:$V$130,20,FALSE)),0,VLOOKUP(T48,Positions!$C$4:$V$130,20,FALSE))</f>
        <v>0</v>
      </c>
      <c r="CB48" s="161">
        <f>IF(ISERROR(VLOOKUP(U48,Positions!$C$4:$V$130,20,FALSE)),0,VLOOKUP(U48,Positions!$C$4:$V$130,20,FALSE))</f>
        <v>0</v>
      </c>
      <c r="CC48" s="161">
        <f>IF(ISERROR(VLOOKUP(V48,Positions!$C$4:$V$130,20,FALSE)),0,VLOOKUP(V48,Positions!$C$4:$V$130,20,FALSE))</f>
        <v>0</v>
      </c>
      <c r="CD48" s="161">
        <f>IF(ISERROR(VLOOKUP(W48,Positions!$C$4:$V$130,20,FALSE)),0,VLOOKUP(W48,Positions!$C$4:$V$130,20,FALSE))</f>
        <v>0</v>
      </c>
      <c r="CE48" s="161">
        <f>IF(ISERROR(VLOOKUP(X48,Positions!$C$4:$V$130,20,FALSE)),0,VLOOKUP(X48,Positions!$C$4:$V$130,20,FALSE))</f>
        <v>0</v>
      </c>
      <c r="CF48" s="161">
        <f>IF(ISERROR(VLOOKUP(Y48,Positions!$C$4:$V$130,20,FALSE)),0,VLOOKUP(Y48,Positions!$C$4:$V$130,20,FALSE))</f>
        <v>0</v>
      </c>
      <c r="CG48" s="161">
        <f>IF(ISERROR(VLOOKUP(Z48,Positions!$C$4:$V$130,20,FALSE)),0,VLOOKUP(Z48,Positions!$C$4:$V$130,20,FALSE))</f>
        <v>0</v>
      </c>
      <c r="CH48" s="161">
        <f>IF(ISERROR(VLOOKUP(AA48,Positions!$C$4:$V$130,20,FALSE)),0,VLOOKUP(AA48,Positions!$C$4:$V$130,20,FALSE))</f>
        <v>0</v>
      </c>
      <c r="CI48" s="161">
        <f>IF(ISERROR(VLOOKUP(AB48,Positions!$C$4:$V$130,20,FALSE)),0,VLOOKUP(AB48,Positions!$C$4:$V$130,20,FALSE))</f>
        <v>0</v>
      </c>
      <c r="CJ48" s="161">
        <f>IF(ISERROR(VLOOKUP(AC48,Positions!$C$4:$V$130,20,FALSE)),0,VLOOKUP(AC48,Positions!$C$4:$V$130,20,FALSE))</f>
        <v>0</v>
      </c>
      <c r="CK48" s="161">
        <f>IF(ISERROR(VLOOKUP(AD48,Positions!$C$4:$V$130,20,FALSE)),0,VLOOKUP(AD48,Positions!$C$4:$V$130,20,FALSE))</f>
        <v>0</v>
      </c>
      <c r="CL48" s="161">
        <f>IF(ISERROR(VLOOKUP(AE48,Positions!$C$4:$V$130,20,FALSE)),0,VLOOKUP(AE48,Positions!$C$4:$V$130,20,FALSE))</f>
        <v>0</v>
      </c>
      <c r="CM48" s="161">
        <f>IF(ISERROR(VLOOKUP(AF48,Positions!$C$4:$V$130,20,FALSE)),0,VLOOKUP(AF48,Positions!$C$4:$V$130,20,FALSE))</f>
        <v>0</v>
      </c>
      <c r="CN48" s="161">
        <f>IF(ISERROR(VLOOKUP(AG48,Positions!$C$4:$V$130,20,FALSE)),0,VLOOKUP(AG48,Positions!$C$4:$V$130,20,FALSE))</f>
        <v>0</v>
      </c>
      <c r="CO48" s="161">
        <f>IF(ISERROR(VLOOKUP(AH48,Positions!$C$4:$V$130,20,FALSE)),0,VLOOKUP(AH48,Positions!$C$4:$V$130,20,FALSE))</f>
        <v>0</v>
      </c>
      <c r="CP48" s="162"/>
      <c r="CQ48" s="163"/>
    </row>
    <row r="49" spans="1:95" s="155" customFormat="1" ht="30" customHeight="1" x14ac:dyDescent="0.25">
      <c r="A49" s="153"/>
      <c r="B49" s="153"/>
      <c r="C49" s="160"/>
      <c r="D49" s="160"/>
      <c r="E49" s="417" t="str">
        <f>IF($D49&lt;&gt;"",VLOOKUP($D49,StaffEstb!$G$4:$K$203,4,FALSE),"")</f>
        <v/>
      </c>
      <c r="F49" s="656" t="str">
        <f>IF($D49&lt;&gt;"",VLOOKUP($D49,StaffEstb!$G$4:$K$203,5,FALSE),"")</f>
        <v/>
      </c>
      <c r="G49" s="657"/>
      <c r="H49" s="657"/>
      <c r="I49" s="657"/>
      <c r="J49" s="657"/>
      <c r="K49" s="657"/>
      <c r="L49" s="658"/>
      <c r="M49" s="658"/>
      <c r="N49" s="657"/>
      <c r="O49" s="657"/>
      <c r="P49" s="657"/>
      <c r="Q49" s="657"/>
      <c r="R49" s="657"/>
      <c r="S49" s="658"/>
      <c r="T49" s="658"/>
      <c r="U49" s="657"/>
      <c r="V49" s="657"/>
      <c r="W49" s="657"/>
      <c r="X49" s="657"/>
      <c r="Y49" s="657"/>
      <c r="Z49" s="658"/>
      <c r="AA49" s="658"/>
      <c r="AB49" s="657"/>
      <c r="AC49" s="657"/>
      <c r="AD49" s="657"/>
      <c r="AE49" s="657"/>
      <c r="AF49" s="657"/>
      <c r="AG49" s="658"/>
      <c r="AH49" s="658"/>
      <c r="AI49" s="377">
        <f t="shared" si="7"/>
        <v>0</v>
      </c>
      <c r="AJ49" s="378">
        <f t="shared" si="8"/>
        <v>0</v>
      </c>
      <c r="AK49" s="379" t="str">
        <f>IF(G49&lt;&gt;"",IF(ISERROR(VLOOKUP(G49,Positions!$C$4:$V$130,20,FALSE)),"Chk",""),"-")</f>
        <v>-</v>
      </c>
      <c r="AL49" s="380" t="str">
        <f>IF(H49&lt;&gt;"",IF(ISERROR(VLOOKUP(H49,Positions!$C$4:$V$130,20,FALSE)),"Chk",""),"-")</f>
        <v>-</v>
      </c>
      <c r="AM49" s="380" t="str">
        <f>IF(I49&lt;&gt;"",IF(ISERROR(VLOOKUP(I49,Positions!$C$4:$V$130,20,FALSE)),"Chk",""),"-")</f>
        <v>-</v>
      </c>
      <c r="AN49" s="380" t="str">
        <f>IF(J49&lt;&gt;"",IF(ISERROR(VLOOKUP(J49,Positions!$C$4:$V$130,20,FALSE)),"Chk",""),"-")</f>
        <v>-</v>
      </c>
      <c r="AO49" s="380" t="str">
        <f>IF(K49&lt;&gt;"",IF(ISERROR(VLOOKUP(K49,Positions!$C$4:$V$130,20,FALSE)),"Chk",""),"-")</f>
        <v>-</v>
      </c>
      <c r="AP49" s="380" t="str">
        <f>IF(L49&lt;&gt;"",IF(ISERROR(VLOOKUP(L49,Positions!$C$4:$V$130,20,FALSE)),"Chk",""),"-")</f>
        <v>-</v>
      </c>
      <c r="AQ49" s="381" t="str">
        <f>IF(M49&lt;&gt;"",IF(ISERROR(VLOOKUP(M49,Positions!$C$4:$V$130,20,FALSE)),"Chk",""),"-")</f>
        <v>-</v>
      </c>
      <c r="AR49" s="382" t="str">
        <f>IF(N49&lt;&gt;"",IF(ISERROR(VLOOKUP(N49,Positions!$C$4:$V$130,20,FALSE)),"Chk",""),"-")</f>
        <v>-</v>
      </c>
      <c r="AS49" s="380" t="str">
        <f>IF(O49&lt;&gt;"",IF(ISERROR(VLOOKUP(O49,Positions!$C$4:$V$130,20,FALSE)),"Chk",""),"-")</f>
        <v>-</v>
      </c>
      <c r="AT49" s="380" t="str">
        <f>IF(P49&lt;&gt;"",IF(ISERROR(VLOOKUP(P49,Positions!$C$4:$V$130,20,FALSE)),"Chk",""),"-")</f>
        <v>-</v>
      </c>
      <c r="AU49" s="380" t="str">
        <f>IF(Q49&lt;&gt;"",IF(ISERROR(VLOOKUP(Q49,Positions!$C$4:$V$130,20,FALSE)),"Chk",""),"-")</f>
        <v>-</v>
      </c>
      <c r="AV49" s="380" t="str">
        <f>IF(R49&lt;&gt;"",IF(ISERROR(VLOOKUP(R49,Positions!$C$4:$V$130,20,FALSE)),"Chk",""),"-")</f>
        <v>-</v>
      </c>
      <c r="AW49" s="380" t="str">
        <f>IF(S49&lt;&gt;"",IF(ISERROR(VLOOKUP(S49,Positions!$C$4:$V$130,20,FALSE)),"Chk",""),"-")</f>
        <v>-</v>
      </c>
      <c r="AX49" s="383" t="str">
        <f>IF(T49&lt;&gt;"",IF(ISERROR(VLOOKUP(T49,Positions!$C$4:$V$130,20,FALSE)),"Chk",""),"-")</f>
        <v>-</v>
      </c>
      <c r="AY49" s="379" t="str">
        <f>IF(U49&lt;&gt;"",IF(ISERROR(VLOOKUP(U49,Positions!$C$4:$V$130,20,FALSE)),"Chk",""),"-")</f>
        <v>-</v>
      </c>
      <c r="AZ49" s="380" t="str">
        <f>IF(V49&lt;&gt;"",IF(ISERROR(VLOOKUP(V49,Positions!$C$4:$V$130,20,FALSE)),"Chk",""),"-")</f>
        <v>-</v>
      </c>
      <c r="BA49" s="380" t="str">
        <f>IF(W49&lt;&gt;"",IF(ISERROR(VLOOKUP(W49,Positions!$C$4:$V$130,20,FALSE)),"Chk",""),"-")</f>
        <v>-</v>
      </c>
      <c r="BB49" s="380" t="str">
        <f>IF(X49&lt;&gt;"",IF(ISERROR(VLOOKUP(X49,Positions!$C$4:$V$130,20,FALSE)),"Chk",""),"-")</f>
        <v>-</v>
      </c>
      <c r="BC49" s="380" t="str">
        <f>IF(Y49&lt;&gt;"",IF(ISERROR(VLOOKUP(Y49,Positions!$C$4:$V$130,20,FALSE)),"Chk",""),"-")</f>
        <v>-</v>
      </c>
      <c r="BD49" s="380" t="str">
        <f>IF(Z49&lt;&gt;"",IF(ISERROR(VLOOKUP(Z49,Positions!$C$4:$V$130,20,FALSE)),"Chk",""),"-")</f>
        <v>-</v>
      </c>
      <c r="BE49" s="381" t="str">
        <f>IF(AA49&lt;&gt;"",IF(ISERROR(VLOOKUP(AA49,Positions!$C$4:$V$130,20,FALSE)),"Chk",""),"-")</f>
        <v>-</v>
      </c>
      <c r="BF49" s="382" t="str">
        <f>IF(AB49&lt;&gt;"",IF(ISERROR(VLOOKUP(AB49,Positions!$C$4:$V$130,20,FALSE)),"Chk",""),"-")</f>
        <v>-</v>
      </c>
      <c r="BG49" s="380" t="str">
        <f>IF(AC49&lt;&gt;"",IF(ISERROR(VLOOKUP(AC49,Positions!$C$4:$V$130,20,FALSE)),"Chk",""),"-")</f>
        <v>-</v>
      </c>
      <c r="BH49" s="380" t="str">
        <f>IF(AD49&lt;&gt;"",IF(ISERROR(VLOOKUP(AD49,Positions!$C$4:$V$130,20,FALSE)),"Chk",""),"-")</f>
        <v>-</v>
      </c>
      <c r="BI49" s="380" t="str">
        <f>IF(AE49&lt;&gt;"",IF(ISERROR(VLOOKUP(AE49,Positions!$C$4:$V$130,20,FALSE)),"Chk",""),"-")</f>
        <v>-</v>
      </c>
      <c r="BJ49" s="380" t="str">
        <f>IF(AF49&lt;&gt;"",IF(ISERROR(VLOOKUP(AF49,Positions!$C$4:$V$130,20,FALSE)),"Chk",""),"-")</f>
        <v>-</v>
      </c>
      <c r="BK49" s="380" t="str">
        <f>IF(AG49&lt;&gt;"",IF(ISERROR(VLOOKUP(AG49,Positions!$C$4:$V$130,20,FALSE)),"Chk",""),"-")</f>
        <v>-</v>
      </c>
      <c r="BL49" s="383" t="str">
        <f>IF(AH49&lt;&gt;"",IF(ISERROR(VLOOKUP(AH49,Positions!$C$4:$V$130,20,FALSE)),"Chk",""),"-")</f>
        <v>-</v>
      </c>
      <c r="BM49" s="152"/>
      <c r="BN49" s="161">
        <f>IF(ISERROR(VLOOKUP(G49,Positions!$C$4:$V$130,20,FALSE)),0,VLOOKUP(G49,Positions!$C$4:$V$130,20,FALSE))</f>
        <v>0</v>
      </c>
      <c r="BO49" s="161">
        <f>IF(ISERROR(VLOOKUP(H49,Positions!$C$4:$V$130,20,FALSE)),0,VLOOKUP(H49,Positions!$C$4:$V$130,20,FALSE))</f>
        <v>0</v>
      </c>
      <c r="BP49" s="161">
        <f>IF(ISERROR(VLOOKUP(I49,Positions!$C$4:$V$130,20,FALSE)),0,VLOOKUP(I49,Positions!$C$4:$V$130,20,FALSE))</f>
        <v>0</v>
      </c>
      <c r="BQ49" s="161">
        <f>IF(ISERROR(VLOOKUP(J49,Positions!$C$4:$V$130,20,FALSE)),0,VLOOKUP(J49,Positions!$C$4:$V$130,20,FALSE))</f>
        <v>0</v>
      </c>
      <c r="BR49" s="161">
        <f>IF(ISERROR(VLOOKUP(K49,Positions!$C$4:$V$130,20,FALSE)),0,VLOOKUP(K49,Positions!$C$4:$V$130,20,FALSE))</f>
        <v>0</v>
      </c>
      <c r="BS49" s="161">
        <f>IF(ISERROR(VLOOKUP(L49,Positions!$C$4:$V$130,20,FALSE)),0,VLOOKUP(L49,Positions!$C$4:$V$130,20,FALSE))</f>
        <v>0</v>
      </c>
      <c r="BT49" s="161">
        <f>IF(ISERROR(VLOOKUP(M49,Positions!$C$4:$V$130,20,FALSE)),0,VLOOKUP(M49,Positions!$C$4:$V$130,20,FALSE))</f>
        <v>0</v>
      </c>
      <c r="BU49" s="161">
        <f>IF(ISERROR(VLOOKUP(N49,Positions!$C$4:$V$130,20,FALSE)),0,VLOOKUP(N49,Positions!$C$4:$V$130,20,FALSE))</f>
        <v>0</v>
      </c>
      <c r="BV49" s="161">
        <f>IF(ISERROR(VLOOKUP(O49,Positions!$C$4:$V$130,20,FALSE)),0,VLOOKUP(O49,Positions!$C$4:$V$130,20,FALSE))</f>
        <v>0</v>
      </c>
      <c r="BW49" s="161">
        <f>IF(ISERROR(VLOOKUP(P49,Positions!$C$4:$V$130,20,FALSE)),0,VLOOKUP(P49,Positions!$C$4:$V$130,20,FALSE))</f>
        <v>0</v>
      </c>
      <c r="BX49" s="161">
        <f>IF(ISERROR(VLOOKUP(Q49,Positions!$C$4:$V$130,20,FALSE)),0,VLOOKUP(Q49,Positions!$C$4:$V$130,20,FALSE))</f>
        <v>0</v>
      </c>
      <c r="BY49" s="161">
        <f>IF(ISERROR(VLOOKUP(R49,Positions!$C$4:$V$130,20,FALSE)),0,VLOOKUP(R49,Positions!$C$4:$V$130,20,FALSE))</f>
        <v>0</v>
      </c>
      <c r="BZ49" s="161">
        <f>IF(ISERROR(VLOOKUP(S49,Positions!$C$4:$V$130,20,FALSE)),0,VLOOKUP(S49,Positions!$C$4:$V$130,20,FALSE))</f>
        <v>0</v>
      </c>
      <c r="CA49" s="161">
        <f>IF(ISERROR(VLOOKUP(T49,Positions!$C$4:$V$130,20,FALSE)),0,VLOOKUP(T49,Positions!$C$4:$V$130,20,FALSE))</f>
        <v>0</v>
      </c>
      <c r="CB49" s="161">
        <f>IF(ISERROR(VLOOKUP(U49,Positions!$C$4:$V$130,20,FALSE)),0,VLOOKUP(U49,Positions!$C$4:$V$130,20,FALSE))</f>
        <v>0</v>
      </c>
      <c r="CC49" s="161">
        <f>IF(ISERROR(VLOOKUP(V49,Positions!$C$4:$V$130,20,FALSE)),0,VLOOKUP(V49,Positions!$C$4:$V$130,20,FALSE))</f>
        <v>0</v>
      </c>
      <c r="CD49" s="161">
        <f>IF(ISERROR(VLOOKUP(W49,Positions!$C$4:$V$130,20,FALSE)),0,VLOOKUP(W49,Positions!$C$4:$V$130,20,FALSE))</f>
        <v>0</v>
      </c>
      <c r="CE49" s="161">
        <f>IF(ISERROR(VLOOKUP(X49,Positions!$C$4:$V$130,20,FALSE)),0,VLOOKUP(X49,Positions!$C$4:$V$130,20,FALSE))</f>
        <v>0</v>
      </c>
      <c r="CF49" s="161">
        <f>IF(ISERROR(VLOOKUP(Y49,Positions!$C$4:$V$130,20,FALSE)),0,VLOOKUP(Y49,Positions!$C$4:$V$130,20,FALSE))</f>
        <v>0</v>
      </c>
      <c r="CG49" s="161">
        <f>IF(ISERROR(VLOOKUP(Z49,Positions!$C$4:$V$130,20,FALSE)),0,VLOOKUP(Z49,Positions!$C$4:$V$130,20,FALSE))</f>
        <v>0</v>
      </c>
      <c r="CH49" s="161">
        <f>IF(ISERROR(VLOOKUP(AA49,Positions!$C$4:$V$130,20,FALSE)),0,VLOOKUP(AA49,Positions!$C$4:$V$130,20,FALSE))</f>
        <v>0</v>
      </c>
      <c r="CI49" s="161">
        <f>IF(ISERROR(VLOOKUP(AB49,Positions!$C$4:$V$130,20,FALSE)),0,VLOOKUP(AB49,Positions!$C$4:$V$130,20,FALSE))</f>
        <v>0</v>
      </c>
      <c r="CJ49" s="161">
        <f>IF(ISERROR(VLOOKUP(AC49,Positions!$C$4:$V$130,20,FALSE)),0,VLOOKUP(AC49,Positions!$C$4:$V$130,20,FALSE))</f>
        <v>0</v>
      </c>
      <c r="CK49" s="161">
        <f>IF(ISERROR(VLOOKUP(AD49,Positions!$C$4:$V$130,20,FALSE)),0,VLOOKUP(AD49,Positions!$C$4:$V$130,20,FALSE))</f>
        <v>0</v>
      </c>
      <c r="CL49" s="161">
        <f>IF(ISERROR(VLOOKUP(AE49,Positions!$C$4:$V$130,20,FALSE)),0,VLOOKUP(AE49,Positions!$C$4:$V$130,20,FALSE))</f>
        <v>0</v>
      </c>
      <c r="CM49" s="161">
        <f>IF(ISERROR(VLOOKUP(AF49,Positions!$C$4:$V$130,20,FALSE)),0,VLOOKUP(AF49,Positions!$C$4:$V$130,20,FALSE))</f>
        <v>0</v>
      </c>
      <c r="CN49" s="161">
        <f>IF(ISERROR(VLOOKUP(AG49,Positions!$C$4:$V$130,20,FALSE)),0,VLOOKUP(AG49,Positions!$C$4:$V$130,20,FALSE))</f>
        <v>0</v>
      </c>
      <c r="CO49" s="161">
        <f>IF(ISERROR(VLOOKUP(AH49,Positions!$C$4:$V$130,20,FALSE)),0,VLOOKUP(AH49,Positions!$C$4:$V$130,20,FALSE))</f>
        <v>0</v>
      </c>
      <c r="CP49" s="162"/>
      <c r="CQ49" s="163"/>
    </row>
    <row r="50" spans="1:95" s="155" customFormat="1" ht="30" customHeight="1" x14ac:dyDescent="0.25">
      <c r="A50" s="153"/>
      <c r="B50" s="153"/>
      <c r="C50" s="160"/>
      <c r="D50" s="160"/>
      <c r="E50" s="417" t="str">
        <f>IF($D50&lt;&gt;"",VLOOKUP($D50,StaffEstb!$G$4:$K$203,4,FALSE),"")</f>
        <v/>
      </c>
      <c r="F50" s="656" t="str">
        <f>IF($D50&lt;&gt;"",VLOOKUP($D50,StaffEstb!$G$4:$K$203,5,FALSE),"")</f>
        <v/>
      </c>
      <c r="G50" s="657"/>
      <c r="H50" s="657"/>
      <c r="I50" s="657"/>
      <c r="J50" s="657"/>
      <c r="K50" s="657"/>
      <c r="L50" s="658"/>
      <c r="M50" s="658"/>
      <c r="N50" s="657"/>
      <c r="O50" s="657"/>
      <c r="P50" s="657"/>
      <c r="Q50" s="657"/>
      <c r="R50" s="657"/>
      <c r="S50" s="658"/>
      <c r="T50" s="658"/>
      <c r="U50" s="657"/>
      <c r="V50" s="657"/>
      <c r="W50" s="657"/>
      <c r="X50" s="657"/>
      <c r="Y50" s="657"/>
      <c r="Z50" s="658"/>
      <c r="AA50" s="658"/>
      <c r="AB50" s="657"/>
      <c r="AC50" s="657"/>
      <c r="AD50" s="657"/>
      <c r="AE50" s="657"/>
      <c r="AF50" s="657"/>
      <c r="AG50" s="658"/>
      <c r="AH50" s="658"/>
      <c r="AI50" s="377">
        <f t="shared" si="7"/>
        <v>0</v>
      </c>
      <c r="AJ50" s="378">
        <f t="shared" si="8"/>
        <v>0</v>
      </c>
      <c r="AK50" s="379" t="str">
        <f>IF(G50&lt;&gt;"",IF(ISERROR(VLOOKUP(G50,Positions!$C$4:$V$130,20,FALSE)),"Chk",""),"-")</f>
        <v>-</v>
      </c>
      <c r="AL50" s="380" t="str">
        <f>IF(H50&lt;&gt;"",IF(ISERROR(VLOOKUP(H50,Positions!$C$4:$V$130,20,FALSE)),"Chk",""),"-")</f>
        <v>-</v>
      </c>
      <c r="AM50" s="380" t="str">
        <f>IF(I50&lt;&gt;"",IF(ISERROR(VLOOKUP(I50,Positions!$C$4:$V$130,20,FALSE)),"Chk",""),"-")</f>
        <v>-</v>
      </c>
      <c r="AN50" s="380" t="str">
        <f>IF(J50&lt;&gt;"",IF(ISERROR(VLOOKUP(J50,Positions!$C$4:$V$130,20,FALSE)),"Chk",""),"-")</f>
        <v>-</v>
      </c>
      <c r="AO50" s="380" t="str">
        <f>IF(K50&lt;&gt;"",IF(ISERROR(VLOOKUP(K50,Positions!$C$4:$V$130,20,FALSE)),"Chk",""),"-")</f>
        <v>-</v>
      </c>
      <c r="AP50" s="380" t="str">
        <f>IF(L50&lt;&gt;"",IF(ISERROR(VLOOKUP(L50,Positions!$C$4:$V$130,20,FALSE)),"Chk",""),"-")</f>
        <v>-</v>
      </c>
      <c r="AQ50" s="381" t="str">
        <f>IF(M50&lt;&gt;"",IF(ISERROR(VLOOKUP(M50,Positions!$C$4:$V$130,20,FALSE)),"Chk",""),"-")</f>
        <v>-</v>
      </c>
      <c r="AR50" s="382" t="str">
        <f>IF(N50&lt;&gt;"",IF(ISERROR(VLOOKUP(N50,Positions!$C$4:$V$130,20,FALSE)),"Chk",""),"-")</f>
        <v>-</v>
      </c>
      <c r="AS50" s="380" t="str">
        <f>IF(O50&lt;&gt;"",IF(ISERROR(VLOOKUP(O50,Positions!$C$4:$V$130,20,FALSE)),"Chk",""),"-")</f>
        <v>-</v>
      </c>
      <c r="AT50" s="380" t="str">
        <f>IF(P50&lt;&gt;"",IF(ISERROR(VLOOKUP(P50,Positions!$C$4:$V$130,20,FALSE)),"Chk",""),"-")</f>
        <v>-</v>
      </c>
      <c r="AU50" s="380" t="str">
        <f>IF(Q50&lt;&gt;"",IF(ISERROR(VLOOKUP(Q50,Positions!$C$4:$V$130,20,FALSE)),"Chk",""),"-")</f>
        <v>-</v>
      </c>
      <c r="AV50" s="380" t="str">
        <f>IF(R50&lt;&gt;"",IF(ISERROR(VLOOKUP(R50,Positions!$C$4:$V$130,20,FALSE)),"Chk",""),"-")</f>
        <v>-</v>
      </c>
      <c r="AW50" s="380" t="str">
        <f>IF(S50&lt;&gt;"",IF(ISERROR(VLOOKUP(S50,Positions!$C$4:$V$130,20,FALSE)),"Chk",""),"-")</f>
        <v>-</v>
      </c>
      <c r="AX50" s="383" t="str">
        <f>IF(T50&lt;&gt;"",IF(ISERROR(VLOOKUP(T50,Positions!$C$4:$V$130,20,FALSE)),"Chk",""),"-")</f>
        <v>-</v>
      </c>
      <c r="AY50" s="379" t="str">
        <f>IF(U50&lt;&gt;"",IF(ISERROR(VLOOKUP(U50,Positions!$C$4:$V$130,20,FALSE)),"Chk",""),"-")</f>
        <v>-</v>
      </c>
      <c r="AZ50" s="380" t="str">
        <f>IF(V50&lt;&gt;"",IF(ISERROR(VLOOKUP(V50,Positions!$C$4:$V$130,20,FALSE)),"Chk",""),"-")</f>
        <v>-</v>
      </c>
      <c r="BA50" s="380" t="str">
        <f>IF(W50&lt;&gt;"",IF(ISERROR(VLOOKUP(W50,Positions!$C$4:$V$130,20,FALSE)),"Chk",""),"-")</f>
        <v>-</v>
      </c>
      <c r="BB50" s="380" t="str">
        <f>IF(X50&lt;&gt;"",IF(ISERROR(VLOOKUP(X50,Positions!$C$4:$V$130,20,FALSE)),"Chk",""),"-")</f>
        <v>-</v>
      </c>
      <c r="BC50" s="380" t="str">
        <f>IF(Y50&lt;&gt;"",IF(ISERROR(VLOOKUP(Y50,Positions!$C$4:$V$130,20,FALSE)),"Chk",""),"-")</f>
        <v>-</v>
      </c>
      <c r="BD50" s="380" t="str">
        <f>IF(Z50&lt;&gt;"",IF(ISERROR(VLOOKUP(Z50,Positions!$C$4:$V$130,20,FALSE)),"Chk",""),"-")</f>
        <v>-</v>
      </c>
      <c r="BE50" s="381" t="str">
        <f>IF(AA50&lt;&gt;"",IF(ISERROR(VLOOKUP(AA50,Positions!$C$4:$V$130,20,FALSE)),"Chk",""),"-")</f>
        <v>-</v>
      </c>
      <c r="BF50" s="382" t="str">
        <f>IF(AB50&lt;&gt;"",IF(ISERROR(VLOOKUP(AB50,Positions!$C$4:$V$130,20,FALSE)),"Chk",""),"-")</f>
        <v>-</v>
      </c>
      <c r="BG50" s="380" t="str">
        <f>IF(AC50&lt;&gt;"",IF(ISERROR(VLOOKUP(AC50,Positions!$C$4:$V$130,20,FALSE)),"Chk",""),"-")</f>
        <v>-</v>
      </c>
      <c r="BH50" s="380" t="str">
        <f>IF(AD50&lt;&gt;"",IF(ISERROR(VLOOKUP(AD50,Positions!$C$4:$V$130,20,FALSE)),"Chk",""),"-")</f>
        <v>-</v>
      </c>
      <c r="BI50" s="380" t="str">
        <f>IF(AE50&lt;&gt;"",IF(ISERROR(VLOOKUP(AE50,Positions!$C$4:$V$130,20,FALSE)),"Chk",""),"-")</f>
        <v>-</v>
      </c>
      <c r="BJ50" s="380" t="str">
        <f>IF(AF50&lt;&gt;"",IF(ISERROR(VLOOKUP(AF50,Positions!$C$4:$V$130,20,FALSE)),"Chk",""),"-")</f>
        <v>-</v>
      </c>
      <c r="BK50" s="380" t="str">
        <f>IF(AG50&lt;&gt;"",IF(ISERROR(VLOOKUP(AG50,Positions!$C$4:$V$130,20,FALSE)),"Chk",""),"-")</f>
        <v>-</v>
      </c>
      <c r="BL50" s="383" t="str">
        <f>IF(AH50&lt;&gt;"",IF(ISERROR(VLOOKUP(AH50,Positions!$C$4:$V$130,20,FALSE)),"Chk",""),"-")</f>
        <v>-</v>
      </c>
      <c r="BM50" s="152"/>
      <c r="BN50" s="161">
        <f>IF(ISERROR(VLOOKUP(G50,Positions!$C$4:$V$130,20,FALSE)),0,VLOOKUP(G50,Positions!$C$4:$V$130,20,FALSE))</f>
        <v>0</v>
      </c>
      <c r="BO50" s="161">
        <f>IF(ISERROR(VLOOKUP(H50,Positions!$C$4:$V$130,20,FALSE)),0,VLOOKUP(H50,Positions!$C$4:$V$130,20,FALSE))</f>
        <v>0</v>
      </c>
      <c r="BP50" s="161">
        <f>IF(ISERROR(VLOOKUP(I50,Positions!$C$4:$V$130,20,FALSE)),0,VLOOKUP(I50,Positions!$C$4:$V$130,20,FALSE))</f>
        <v>0</v>
      </c>
      <c r="BQ50" s="161">
        <f>IF(ISERROR(VLOOKUP(J50,Positions!$C$4:$V$130,20,FALSE)),0,VLOOKUP(J50,Positions!$C$4:$V$130,20,FALSE))</f>
        <v>0</v>
      </c>
      <c r="BR50" s="161">
        <f>IF(ISERROR(VLOOKUP(K50,Positions!$C$4:$V$130,20,FALSE)),0,VLOOKUP(K50,Positions!$C$4:$V$130,20,FALSE))</f>
        <v>0</v>
      </c>
      <c r="BS50" s="161">
        <f>IF(ISERROR(VLOOKUP(L50,Positions!$C$4:$V$130,20,FALSE)),0,VLOOKUP(L50,Positions!$C$4:$V$130,20,FALSE))</f>
        <v>0</v>
      </c>
      <c r="BT50" s="161">
        <f>IF(ISERROR(VLOOKUP(M50,Positions!$C$4:$V$130,20,FALSE)),0,VLOOKUP(M50,Positions!$C$4:$V$130,20,FALSE))</f>
        <v>0</v>
      </c>
      <c r="BU50" s="161">
        <f>IF(ISERROR(VLOOKUP(N50,Positions!$C$4:$V$130,20,FALSE)),0,VLOOKUP(N50,Positions!$C$4:$V$130,20,FALSE))</f>
        <v>0</v>
      </c>
      <c r="BV50" s="161">
        <f>IF(ISERROR(VLOOKUP(O50,Positions!$C$4:$V$130,20,FALSE)),0,VLOOKUP(O50,Positions!$C$4:$V$130,20,FALSE))</f>
        <v>0</v>
      </c>
      <c r="BW50" s="161">
        <f>IF(ISERROR(VLOOKUP(P50,Positions!$C$4:$V$130,20,FALSE)),0,VLOOKUP(P50,Positions!$C$4:$V$130,20,FALSE))</f>
        <v>0</v>
      </c>
      <c r="BX50" s="161">
        <f>IF(ISERROR(VLOOKUP(Q50,Positions!$C$4:$V$130,20,FALSE)),0,VLOOKUP(Q50,Positions!$C$4:$V$130,20,FALSE))</f>
        <v>0</v>
      </c>
      <c r="BY50" s="161">
        <f>IF(ISERROR(VLOOKUP(R50,Positions!$C$4:$V$130,20,FALSE)),0,VLOOKUP(R50,Positions!$C$4:$V$130,20,FALSE))</f>
        <v>0</v>
      </c>
      <c r="BZ50" s="161">
        <f>IF(ISERROR(VLOOKUP(S50,Positions!$C$4:$V$130,20,FALSE)),0,VLOOKUP(S50,Positions!$C$4:$V$130,20,FALSE))</f>
        <v>0</v>
      </c>
      <c r="CA50" s="161">
        <f>IF(ISERROR(VLOOKUP(T50,Positions!$C$4:$V$130,20,FALSE)),0,VLOOKUP(T50,Positions!$C$4:$V$130,20,FALSE))</f>
        <v>0</v>
      </c>
      <c r="CB50" s="161">
        <f>IF(ISERROR(VLOOKUP(U50,Positions!$C$4:$V$130,20,FALSE)),0,VLOOKUP(U50,Positions!$C$4:$V$130,20,FALSE))</f>
        <v>0</v>
      </c>
      <c r="CC50" s="161">
        <f>IF(ISERROR(VLOOKUP(V50,Positions!$C$4:$V$130,20,FALSE)),0,VLOOKUP(V50,Positions!$C$4:$V$130,20,FALSE))</f>
        <v>0</v>
      </c>
      <c r="CD50" s="161">
        <f>IF(ISERROR(VLOOKUP(W50,Positions!$C$4:$V$130,20,FALSE)),0,VLOOKUP(W50,Positions!$C$4:$V$130,20,FALSE))</f>
        <v>0</v>
      </c>
      <c r="CE50" s="161">
        <f>IF(ISERROR(VLOOKUP(X50,Positions!$C$4:$V$130,20,FALSE)),0,VLOOKUP(X50,Positions!$C$4:$V$130,20,FALSE))</f>
        <v>0</v>
      </c>
      <c r="CF50" s="161">
        <f>IF(ISERROR(VLOOKUP(Y50,Positions!$C$4:$V$130,20,FALSE)),0,VLOOKUP(Y50,Positions!$C$4:$V$130,20,FALSE))</f>
        <v>0</v>
      </c>
      <c r="CG50" s="161">
        <f>IF(ISERROR(VLOOKUP(Z50,Positions!$C$4:$V$130,20,FALSE)),0,VLOOKUP(Z50,Positions!$C$4:$V$130,20,FALSE))</f>
        <v>0</v>
      </c>
      <c r="CH50" s="161">
        <f>IF(ISERROR(VLOOKUP(AA50,Positions!$C$4:$V$130,20,FALSE)),0,VLOOKUP(AA50,Positions!$C$4:$V$130,20,FALSE))</f>
        <v>0</v>
      </c>
      <c r="CI50" s="161">
        <f>IF(ISERROR(VLOOKUP(AB50,Positions!$C$4:$V$130,20,FALSE)),0,VLOOKUP(AB50,Positions!$C$4:$V$130,20,FALSE))</f>
        <v>0</v>
      </c>
      <c r="CJ50" s="161">
        <f>IF(ISERROR(VLOOKUP(AC50,Positions!$C$4:$V$130,20,FALSE)),0,VLOOKUP(AC50,Positions!$C$4:$V$130,20,FALSE))</f>
        <v>0</v>
      </c>
      <c r="CK50" s="161">
        <f>IF(ISERROR(VLOOKUP(AD50,Positions!$C$4:$V$130,20,FALSE)),0,VLOOKUP(AD50,Positions!$C$4:$V$130,20,FALSE))</f>
        <v>0</v>
      </c>
      <c r="CL50" s="161">
        <f>IF(ISERROR(VLOOKUP(AE50,Positions!$C$4:$V$130,20,FALSE)),0,VLOOKUP(AE50,Positions!$C$4:$V$130,20,FALSE))</f>
        <v>0</v>
      </c>
      <c r="CM50" s="161">
        <f>IF(ISERROR(VLOOKUP(AF50,Positions!$C$4:$V$130,20,FALSE)),0,VLOOKUP(AF50,Positions!$C$4:$V$130,20,FALSE))</f>
        <v>0</v>
      </c>
      <c r="CN50" s="161">
        <f>IF(ISERROR(VLOOKUP(AG50,Positions!$C$4:$V$130,20,FALSE)),0,VLOOKUP(AG50,Positions!$C$4:$V$130,20,FALSE))</f>
        <v>0</v>
      </c>
      <c r="CO50" s="161">
        <f>IF(ISERROR(VLOOKUP(AH50,Positions!$C$4:$V$130,20,FALSE)),0,VLOOKUP(AH50,Positions!$C$4:$V$130,20,FALSE))</f>
        <v>0</v>
      </c>
      <c r="CP50" s="162"/>
      <c r="CQ50" s="163"/>
    </row>
    <row r="51" spans="1:95" s="155" customFormat="1" ht="30" customHeight="1" x14ac:dyDescent="0.25">
      <c r="A51" s="153"/>
      <c r="B51" s="153"/>
      <c r="C51" s="160"/>
      <c r="D51" s="160"/>
      <c r="E51" s="417" t="str">
        <f>IF($D51&lt;&gt;"",VLOOKUP($D51,StaffEstb!$G$4:$K$203,4,FALSE),"")</f>
        <v/>
      </c>
      <c r="F51" s="656" t="str">
        <f>IF($D51&lt;&gt;"",VLOOKUP($D51,StaffEstb!$G$4:$K$203,5,FALSE),"")</f>
        <v/>
      </c>
      <c r="G51" s="657"/>
      <c r="H51" s="657"/>
      <c r="I51" s="657"/>
      <c r="J51" s="657"/>
      <c r="K51" s="657"/>
      <c r="L51" s="658"/>
      <c r="M51" s="658"/>
      <c r="N51" s="657"/>
      <c r="O51" s="657"/>
      <c r="P51" s="657"/>
      <c r="Q51" s="657"/>
      <c r="R51" s="657"/>
      <c r="S51" s="658"/>
      <c r="T51" s="658"/>
      <c r="U51" s="657"/>
      <c r="V51" s="657"/>
      <c r="W51" s="657"/>
      <c r="X51" s="657"/>
      <c r="Y51" s="657"/>
      <c r="Z51" s="658"/>
      <c r="AA51" s="658"/>
      <c r="AB51" s="657"/>
      <c r="AC51" s="657"/>
      <c r="AD51" s="657"/>
      <c r="AE51" s="657"/>
      <c r="AF51" s="657"/>
      <c r="AG51" s="658"/>
      <c r="AH51" s="658"/>
      <c r="AI51" s="377">
        <f t="shared" si="7"/>
        <v>0</v>
      </c>
      <c r="AJ51" s="378">
        <f t="shared" si="8"/>
        <v>0</v>
      </c>
      <c r="AK51" s="379" t="str">
        <f>IF(G51&lt;&gt;"",IF(ISERROR(VLOOKUP(G51,Positions!$C$4:$V$130,20,FALSE)),"Chk",""),"-")</f>
        <v>-</v>
      </c>
      <c r="AL51" s="380" t="str">
        <f>IF(H51&lt;&gt;"",IF(ISERROR(VLOOKUP(H51,Positions!$C$4:$V$130,20,FALSE)),"Chk",""),"-")</f>
        <v>-</v>
      </c>
      <c r="AM51" s="380" t="str">
        <f>IF(I51&lt;&gt;"",IF(ISERROR(VLOOKUP(I51,Positions!$C$4:$V$130,20,FALSE)),"Chk",""),"-")</f>
        <v>-</v>
      </c>
      <c r="AN51" s="380" t="str">
        <f>IF(J51&lt;&gt;"",IF(ISERROR(VLOOKUP(J51,Positions!$C$4:$V$130,20,FALSE)),"Chk",""),"-")</f>
        <v>-</v>
      </c>
      <c r="AO51" s="380" t="str">
        <f>IF(K51&lt;&gt;"",IF(ISERROR(VLOOKUP(K51,Positions!$C$4:$V$130,20,FALSE)),"Chk",""),"-")</f>
        <v>-</v>
      </c>
      <c r="AP51" s="380" t="str">
        <f>IF(L51&lt;&gt;"",IF(ISERROR(VLOOKUP(L51,Positions!$C$4:$V$130,20,FALSE)),"Chk",""),"-")</f>
        <v>-</v>
      </c>
      <c r="AQ51" s="381" t="str">
        <f>IF(M51&lt;&gt;"",IF(ISERROR(VLOOKUP(M51,Positions!$C$4:$V$130,20,FALSE)),"Chk",""),"-")</f>
        <v>-</v>
      </c>
      <c r="AR51" s="382" t="str">
        <f>IF(N51&lt;&gt;"",IF(ISERROR(VLOOKUP(N51,Positions!$C$4:$V$130,20,FALSE)),"Chk",""),"-")</f>
        <v>-</v>
      </c>
      <c r="AS51" s="380" t="str">
        <f>IF(O51&lt;&gt;"",IF(ISERROR(VLOOKUP(O51,Positions!$C$4:$V$130,20,FALSE)),"Chk",""),"-")</f>
        <v>-</v>
      </c>
      <c r="AT51" s="380" t="str">
        <f>IF(P51&lt;&gt;"",IF(ISERROR(VLOOKUP(P51,Positions!$C$4:$V$130,20,FALSE)),"Chk",""),"-")</f>
        <v>-</v>
      </c>
      <c r="AU51" s="380" t="str">
        <f>IF(Q51&lt;&gt;"",IF(ISERROR(VLOOKUP(Q51,Positions!$C$4:$V$130,20,FALSE)),"Chk",""),"-")</f>
        <v>-</v>
      </c>
      <c r="AV51" s="380" t="str">
        <f>IF(R51&lt;&gt;"",IF(ISERROR(VLOOKUP(R51,Positions!$C$4:$V$130,20,FALSE)),"Chk",""),"-")</f>
        <v>-</v>
      </c>
      <c r="AW51" s="380" t="str">
        <f>IF(S51&lt;&gt;"",IF(ISERROR(VLOOKUP(S51,Positions!$C$4:$V$130,20,FALSE)),"Chk",""),"-")</f>
        <v>-</v>
      </c>
      <c r="AX51" s="383" t="str">
        <f>IF(T51&lt;&gt;"",IF(ISERROR(VLOOKUP(T51,Positions!$C$4:$V$130,20,FALSE)),"Chk",""),"-")</f>
        <v>-</v>
      </c>
      <c r="AY51" s="379" t="str">
        <f>IF(U51&lt;&gt;"",IF(ISERROR(VLOOKUP(U51,Positions!$C$4:$V$130,20,FALSE)),"Chk",""),"-")</f>
        <v>-</v>
      </c>
      <c r="AZ51" s="380" t="str">
        <f>IF(V51&lt;&gt;"",IF(ISERROR(VLOOKUP(V51,Positions!$C$4:$V$130,20,FALSE)),"Chk",""),"-")</f>
        <v>-</v>
      </c>
      <c r="BA51" s="380" t="str">
        <f>IF(W51&lt;&gt;"",IF(ISERROR(VLOOKUP(W51,Positions!$C$4:$V$130,20,FALSE)),"Chk",""),"-")</f>
        <v>-</v>
      </c>
      <c r="BB51" s="380" t="str">
        <f>IF(X51&lt;&gt;"",IF(ISERROR(VLOOKUP(X51,Positions!$C$4:$V$130,20,FALSE)),"Chk",""),"-")</f>
        <v>-</v>
      </c>
      <c r="BC51" s="380" t="str">
        <f>IF(Y51&lt;&gt;"",IF(ISERROR(VLOOKUP(Y51,Positions!$C$4:$V$130,20,FALSE)),"Chk",""),"-")</f>
        <v>-</v>
      </c>
      <c r="BD51" s="380" t="str">
        <f>IF(Z51&lt;&gt;"",IF(ISERROR(VLOOKUP(Z51,Positions!$C$4:$V$130,20,FALSE)),"Chk",""),"-")</f>
        <v>-</v>
      </c>
      <c r="BE51" s="381" t="str">
        <f>IF(AA51&lt;&gt;"",IF(ISERROR(VLOOKUP(AA51,Positions!$C$4:$V$130,20,FALSE)),"Chk",""),"-")</f>
        <v>-</v>
      </c>
      <c r="BF51" s="382" t="str">
        <f>IF(AB51&lt;&gt;"",IF(ISERROR(VLOOKUP(AB51,Positions!$C$4:$V$130,20,FALSE)),"Chk",""),"-")</f>
        <v>-</v>
      </c>
      <c r="BG51" s="380" t="str">
        <f>IF(AC51&lt;&gt;"",IF(ISERROR(VLOOKUP(AC51,Positions!$C$4:$V$130,20,FALSE)),"Chk",""),"-")</f>
        <v>-</v>
      </c>
      <c r="BH51" s="380" t="str">
        <f>IF(AD51&lt;&gt;"",IF(ISERROR(VLOOKUP(AD51,Positions!$C$4:$V$130,20,FALSE)),"Chk",""),"-")</f>
        <v>-</v>
      </c>
      <c r="BI51" s="380" t="str">
        <f>IF(AE51&lt;&gt;"",IF(ISERROR(VLOOKUP(AE51,Positions!$C$4:$V$130,20,FALSE)),"Chk",""),"-")</f>
        <v>-</v>
      </c>
      <c r="BJ51" s="380" t="str">
        <f>IF(AF51&lt;&gt;"",IF(ISERROR(VLOOKUP(AF51,Positions!$C$4:$V$130,20,FALSE)),"Chk",""),"-")</f>
        <v>-</v>
      </c>
      <c r="BK51" s="380" t="str">
        <f>IF(AG51&lt;&gt;"",IF(ISERROR(VLOOKUP(AG51,Positions!$C$4:$V$130,20,FALSE)),"Chk",""),"-")</f>
        <v>-</v>
      </c>
      <c r="BL51" s="383" t="str">
        <f>IF(AH51&lt;&gt;"",IF(ISERROR(VLOOKUP(AH51,Positions!$C$4:$V$130,20,FALSE)),"Chk",""),"-")</f>
        <v>-</v>
      </c>
      <c r="BM51" s="152"/>
      <c r="BN51" s="161">
        <f>IF(ISERROR(VLOOKUP(G51,Positions!$C$4:$V$130,20,FALSE)),0,VLOOKUP(G51,Positions!$C$4:$V$130,20,FALSE))</f>
        <v>0</v>
      </c>
      <c r="BO51" s="161">
        <f>IF(ISERROR(VLOOKUP(H51,Positions!$C$4:$V$130,20,FALSE)),0,VLOOKUP(H51,Positions!$C$4:$V$130,20,FALSE))</f>
        <v>0</v>
      </c>
      <c r="BP51" s="161">
        <f>IF(ISERROR(VLOOKUP(I51,Positions!$C$4:$V$130,20,FALSE)),0,VLOOKUP(I51,Positions!$C$4:$V$130,20,FALSE))</f>
        <v>0</v>
      </c>
      <c r="BQ51" s="161">
        <f>IF(ISERROR(VLOOKUP(J51,Positions!$C$4:$V$130,20,FALSE)),0,VLOOKUP(J51,Positions!$C$4:$V$130,20,FALSE))</f>
        <v>0</v>
      </c>
      <c r="BR51" s="161">
        <f>IF(ISERROR(VLOOKUP(K51,Positions!$C$4:$V$130,20,FALSE)),0,VLOOKUP(K51,Positions!$C$4:$V$130,20,FALSE))</f>
        <v>0</v>
      </c>
      <c r="BS51" s="161">
        <f>IF(ISERROR(VLOOKUP(L51,Positions!$C$4:$V$130,20,FALSE)),0,VLOOKUP(L51,Positions!$C$4:$V$130,20,FALSE))</f>
        <v>0</v>
      </c>
      <c r="BT51" s="161">
        <f>IF(ISERROR(VLOOKUP(M51,Positions!$C$4:$V$130,20,FALSE)),0,VLOOKUP(M51,Positions!$C$4:$V$130,20,FALSE))</f>
        <v>0</v>
      </c>
      <c r="BU51" s="161">
        <f>IF(ISERROR(VLOOKUP(N51,Positions!$C$4:$V$130,20,FALSE)),0,VLOOKUP(N51,Positions!$C$4:$V$130,20,FALSE))</f>
        <v>0</v>
      </c>
      <c r="BV51" s="161">
        <f>IF(ISERROR(VLOOKUP(O51,Positions!$C$4:$V$130,20,FALSE)),0,VLOOKUP(O51,Positions!$C$4:$V$130,20,FALSE))</f>
        <v>0</v>
      </c>
      <c r="BW51" s="161">
        <f>IF(ISERROR(VLOOKUP(P51,Positions!$C$4:$V$130,20,FALSE)),0,VLOOKUP(P51,Positions!$C$4:$V$130,20,FALSE))</f>
        <v>0</v>
      </c>
      <c r="BX51" s="161">
        <f>IF(ISERROR(VLOOKUP(Q51,Positions!$C$4:$V$130,20,FALSE)),0,VLOOKUP(Q51,Positions!$C$4:$V$130,20,FALSE))</f>
        <v>0</v>
      </c>
      <c r="BY51" s="161">
        <f>IF(ISERROR(VLOOKUP(R51,Positions!$C$4:$V$130,20,FALSE)),0,VLOOKUP(R51,Positions!$C$4:$V$130,20,FALSE))</f>
        <v>0</v>
      </c>
      <c r="BZ51" s="161">
        <f>IF(ISERROR(VLOOKUP(S51,Positions!$C$4:$V$130,20,FALSE)),0,VLOOKUP(S51,Positions!$C$4:$V$130,20,FALSE))</f>
        <v>0</v>
      </c>
      <c r="CA51" s="161">
        <f>IF(ISERROR(VLOOKUP(T51,Positions!$C$4:$V$130,20,FALSE)),0,VLOOKUP(T51,Positions!$C$4:$V$130,20,FALSE))</f>
        <v>0</v>
      </c>
      <c r="CB51" s="161">
        <f>IF(ISERROR(VLOOKUP(U51,Positions!$C$4:$V$130,20,FALSE)),0,VLOOKUP(U51,Positions!$C$4:$V$130,20,FALSE))</f>
        <v>0</v>
      </c>
      <c r="CC51" s="161">
        <f>IF(ISERROR(VLOOKUP(V51,Positions!$C$4:$V$130,20,FALSE)),0,VLOOKUP(V51,Positions!$C$4:$V$130,20,FALSE))</f>
        <v>0</v>
      </c>
      <c r="CD51" s="161">
        <f>IF(ISERROR(VLOOKUP(W51,Positions!$C$4:$V$130,20,FALSE)),0,VLOOKUP(W51,Positions!$C$4:$V$130,20,FALSE))</f>
        <v>0</v>
      </c>
      <c r="CE51" s="161">
        <f>IF(ISERROR(VLOOKUP(X51,Positions!$C$4:$V$130,20,FALSE)),0,VLOOKUP(X51,Positions!$C$4:$V$130,20,FALSE))</f>
        <v>0</v>
      </c>
      <c r="CF51" s="161">
        <f>IF(ISERROR(VLOOKUP(Y51,Positions!$C$4:$V$130,20,FALSE)),0,VLOOKUP(Y51,Positions!$C$4:$V$130,20,FALSE))</f>
        <v>0</v>
      </c>
      <c r="CG51" s="161">
        <f>IF(ISERROR(VLOOKUP(Z51,Positions!$C$4:$V$130,20,FALSE)),0,VLOOKUP(Z51,Positions!$C$4:$V$130,20,FALSE))</f>
        <v>0</v>
      </c>
      <c r="CH51" s="161">
        <f>IF(ISERROR(VLOOKUP(AA51,Positions!$C$4:$V$130,20,FALSE)),0,VLOOKUP(AA51,Positions!$C$4:$V$130,20,FALSE))</f>
        <v>0</v>
      </c>
      <c r="CI51" s="161">
        <f>IF(ISERROR(VLOOKUP(AB51,Positions!$C$4:$V$130,20,FALSE)),0,VLOOKUP(AB51,Positions!$C$4:$V$130,20,FALSE))</f>
        <v>0</v>
      </c>
      <c r="CJ51" s="161">
        <f>IF(ISERROR(VLOOKUP(AC51,Positions!$C$4:$V$130,20,FALSE)),0,VLOOKUP(AC51,Positions!$C$4:$V$130,20,FALSE))</f>
        <v>0</v>
      </c>
      <c r="CK51" s="161">
        <f>IF(ISERROR(VLOOKUP(AD51,Positions!$C$4:$V$130,20,FALSE)),0,VLOOKUP(AD51,Positions!$C$4:$V$130,20,FALSE))</f>
        <v>0</v>
      </c>
      <c r="CL51" s="161">
        <f>IF(ISERROR(VLOOKUP(AE51,Positions!$C$4:$V$130,20,FALSE)),0,VLOOKUP(AE51,Positions!$C$4:$V$130,20,FALSE))</f>
        <v>0</v>
      </c>
      <c r="CM51" s="161">
        <f>IF(ISERROR(VLOOKUP(AF51,Positions!$C$4:$V$130,20,FALSE)),0,VLOOKUP(AF51,Positions!$C$4:$V$130,20,FALSE))</f>
        <v>0</v>
      </c>
      <c r="CN51" s="161">
        <f>IF(ISERROR(VLOOKUP(AG51,Positions!$C$4:$V$130,20,FALSE)),0,VLOOKUP(AG51,Positions!$C$4:$V$130,20,FALSE))</f>
        <v>0</v>
      </c>
      <c r="CO51" s="161">
        <f>IF(ISERROR(VLOOKUP(AH51,Positions!$C$4:$V$130,20,FALSE)),0,VLOOKUP(AH51,Positions!$C$4:$V$130,20,FALSE))</f>
        <v>0</v>
      </c>
      <c r="CP51" s="162"/>
      <c r="CQ51" s="163"/>
    </row>
    <row r="52" spans="1:95" s="155" customFormat="1" ht="30" hidden="1" customHeight="1" x14ac:dyDescent="0.25">
      <c r="A52" s="153"/>
      <c r="B52" s="153"/>
      <c r="C52" s="160"/>
      <c r="D52" s="160"/>
      <c r="E52" s="417" t="str">
        <f>IF($D52&lt;&gt;"",VLOOKUP($D52,StaffEstb!$G$4:$K$203,4,FALSE),"")</f>
        <v/>
      </c>
      <c r="F52" s="656" t="str">
        <f>IF($D52&lt;&gt;"",VLOOKUP($D52,StaffEstb!$G$4:$K$203,5,FALSE),"")</f>
        <v/>
      </c>
      <c r="G52" s="657"/>
      <c r="H52" s="657"/>
      <c r="I52" s="657"/>
      <c r="J52" s="657"/>
      <c r="K52" s="657"/>
      <c r="L52" s="658"/>
      <c r="M52" s="658"/>
      <c r="N52" s="657"/>
      <c r="O52" s="657"/>
      <c r="P52" s="657"/>
      <c r="Q52" s="657"/>
      <c r="R52" s="657"/>
      <c r="S52" s="658"/>
      <c r="T52" s="658"/>
      <c r="U52" s="657"/>
      <c r="V52" s="657"/>
      <c r="W52" s="657"/>
      <c r="X52" s="657"/>
      <c r="Y52" s="657"/>
      <c r="Z52" s="658"/>
      <c r="AA52" s="658"/>
      <c r="AB52" s="657"/>
      <c r="AC52" s="657"/>
      <c r="AD52" s="657"/>
      <c r="AE52" s="657"/>
      <c r="AF52" s="657"/>
      <c r="AG52" s="658"/>
      <c r="AH52" s="658"/>
      <c r="AI52" s="377">
        <f t="shared" si="7"/>
        <v>0</v>
      </c>
      <c r="AJ52" s="378">
        <f t="shared" si="8"/>
        <v>0</v>
      </c>
      <c r="AK52" s="379" t="str">
        <f>IF(G52&lt;&gt;"",IF(ISERROR(VLOOKUP(G52,Positions!$C$4:$V$130,20,FALSE)),"Chk",""),"-")</f>
        <v>-</v>
      </c>
      <c r="AL52" s="380" t="str">
        <f>IF(H52&lt;&gt;"",IF(ISERROR(VLOOKUP(H52,Positions!$C$4:$V$130,20,FALSE)),"Chk",""),"-")</f>
        <v>-</v>
      </c>
      <c r="AM52" s="380" t="str">
        <f>IF(I52&lt;&gt;"",IF(ISERROR(VLOOKUP(I52,Positions!$C$4:$V$130,20,FALSE)),"Chk",""),"-")</f>
        <v>-</v>
      </c>
      <c r="AN52" s="380" t="str">
        <f>IF(J52&lt;&gt;"",IF(ISERROR(VLOOKUP(J52,Positions!$C$4:$V$130,20,FALSE)),"Chk",""),"-")</f>
        <v>-</v>
      </c>
      <c r="AO52" s="380" t="str">
        <f>IF(K52&lt;&gt;"",IF(ISERROR(VLOOKUP(K52,Positions!$C$4:$V$130,20,FALSE)),"Chk",""),"-")</f>
        <v>-</v>
      </c>
      <c r="AP52" s="380" t="str">
        <f>IF(L52&lt;&gt;"",IF(ISERROR(VLOOKUP(L52,Positions!$C$4:$V$130,20,FALSE)),"Chk",""),"-")</f>
        <v>-</v>
      </c>
      <c r="AQ52" s="381" t="str">
        <f>IF(M52&lt;&gt;"",IF(ISERROR(VLOOKUP(M52,Positions!$C$4:$V$130,20,FALSE)),"Chk",""),"-")</f>
        <v>-</v>
      </c>
      <c r="AR52" s="382" t="str">
        <f>IF(N52&lt;&gt;"",IF(ISERROR(VLOOKUP(N52,Positions!$C$4:$V$130,20,FALSE)),"Chk",""),"-")</f>
        <v>-</v>
      </c>
      <c r="AS52" s="380" t="str">
        <f>IF(O52&lt;&gt;"",IF(ISERROR(VLOOKUP(O52,Positions!$C$4:$V$130,20,FALSE)),"Chk",""),"-")</f>
        <v>-</v>
      </c>
      <c r="AT52" s="380" t="str">
        <f>IF(P52&lt;&gt;"",IF(ISERROR(VLOOKUP(P52,Positions!$C$4:$V$130,20,FALSE)),"Chk",""),"-")</f>
        <v>-</v>
      </c>
      <c r="AU52" s="380" t="str">
        <f>IF(Q52&lt;&gt;"",IF(ISERROR(VLOOKUP(Q52,Positions!$C$4:$V$130,20,FALSE)),"Chk",""),"-")</f>
        <v>-</v>
      </c>
      <c r="AV52" s="380" t="str">
        <f>IF(R52&lt;&gt;"",IF(ISERROR(VLOOKUP(R52,Positions!$C$4:$V$130,20,FALSE)),"Chk",""),"-")</f>
        <v>-</v>
      </c>
      <c r="AW52" s="380" t="str">
        <f>IF(S52&lt;&gt;"",IF(ISERROR(VLOOKUP(S52,Positions!$C$4:$V$130,20,FALSE)),"Chk",""),"-")</f>
        <v>-</v>
      </c>
      <c r="AX52" s="383" t="str">
        <f>IF(T52&lt;&gt;"",IF(ISERROR(VLOOKUP(T52,Positions!$C$4:$V$130,20,FALSE)),"Chk",""),"-")</f>
        <v>-</v>
      </c>
      <c r="AY52" s="379" t="str">
        <f>IF(U52&lt;&gt;"",IF(ISERROR(VLOOKUP(U52,Positions!$C$4:$V$130,20,FALSE)),"Chk",""),"-")</f>
        <v>-</v>
      </c>
      <c r="AZ52" s="380" t="str">
        <f>IF(V52&lt;&gt;"",IF(ISERROR(VLOOKUP(V52,Positions!$C$4:$V$130,20,FALSE)),"Chk",""),"-")</f>
        <v>-</v>
      </c>
      <c r="BA52" s="380" t="str">
        <f>IF(W52&lt;&gt;"",IF(ISERROR(VLOOKUP(W52,Positions!$C$4:$V$130,20,FALSE)),"Chk",""),"-")</f>
        <v>-</v>
      </c>
      <c r="BB52" s="380" t="str">
        <f>IF(X52&lt;&gt;"",IF(ISERROR(VLOOKUP(X52,Positions!$C$4:$V$130,20,FALSE)),"Chk",""),"-")</f>
        <v>-</v>
      </c>
      <c r="BC52" s="380" t="str">
        <f>IF(Y52&lt;&gt;"",IF(ISERROR(VLOOKUP(Y52,Positions!$C$4:$V$130,20,FALSE)),"Chk",""),"-")</f>
        <v>-</v>
      </c>
      <c r="BD52" s="380" t="str">
        <f>IF(Z52&lt;&gt;"",IF(ISERROR(VLOOKUP(Z52,Positions!$C$4:$V$130,20,FALSE)),"Chk",""),"-")</f>
        <v>-</v>
      </c>
      <c r="BE52" s="381" t="str">
        <f>IF(AA52&lt;&gt;"",IF(ISERROR(VLOOKUP(AA52,Positions!$C$4:$V$130,20,FALSE)),"Chk",""),"-")</f>
        <v>-</v>
      </c>
      <c r="BF52" s="382" t="str">
        <f>IF(AB52&lt;&gt;"",IF(ISERROR(VLOOKUP(AB52,Positions!$C$4:$V$130,20,FALSE)),"Chk",""),"-")</f>
        <v>-</v>
      </c>
      <c r="BG52" s="380" t="str">
        <f>IF(AC52&lt;&gt;"",IF(ISERROR(VLOOKUP(AC52,Positions!$C$4:$V$130,20,FALSE)),"Chk",""),"-")</f>
        <v>-</v>
      </c>
      <c r="BH52" s="380" t="str">
        <f>IF(AD52&lt;&gt;"",IF(ISERROR(VLOOKUP(AD52,Positions!$C$4:$V$130,20,FALSE)),"Chk",""),"-")</f>
        <v>-</v>
      </c>
      <c r="BI52" s="380" t="str">
        <f>IF(AE52&lt;&gt;"",IF(ISERROR(VLOOKUP(AE52,Positions!$C$4:$V$130,20,FALSE)),"Chk",""),"-")</f>
        <v>-</v>
      </c>
      <c r="BJ52" s="380" t="str">
        <f>IF(AF52&lt;&gt;"",IF(ISERROR(VLOOKUP(AF52,Positions!$C$4:$V$130,20,FALSE)),"Chk",""),"-")</f>
        <v>-</v>
      </c>
      <c r="BK52" s="380" t="str">
        <f>IF(AG52&lt;&gt;"",IF(ISERROR(VLOOKUP(AG52,Positions!$C$4:$V$130,20,FALSE)),"Chk",""),"-")</f>
        <v>-</v>
      </c>
      <c r="BL52" s="383" t="str">
        <f>IF(AH52&lt;&gt;"",IF(ISERROR(VLOOKUP(AH52,Positions!$C$4:$V$130,20,FALSE)),"Chk",""),"-")</f>
        <v>-</v>
      </c>
      <c r="BM52" s="152"/>
      <c r="BN52" s="161">
        <f>IF(ISERROR(VLOOKUP(G52,Positions!$C$4:$V$130,20,FALSE)),0,VLOOKUP(G52,Positions!$C$4:$V$130,20,FALSE))</f>
        <v>0</v>
      </c>
      <c r="BO52" s="161">
        <f>IF(ISERROR(VLOOKUP(H52,Positions!$C$4:$V$130,20,FALSE)),0,VLOOKUP(H52,Positions!$C$4:$V$130,20,FALSE))</f>
        <v>0</v>
      </c>
      <c r="BP52" s="161">
        <f>IF(ISERROR(VLOOKUP(I52,Positions!$C$4:$V$130,20,FALSE)),0,VLOOKUP(I52,Positions!$C$4:$V$130,20,FALSE))</f>
        <v>0</v>
      </c>
      <c r="BQ52" s="161">
        <f>IF(ISERROR(VLOOKUP(J52,Positions!$C$4:$V$130,20,FALSE)),0,VLOOKUP(J52,Positions!$C$4:$V$130,20,FALSE))</f>
        <v>0</v>
      </c>
      <c r="BR52" s="161">
        <f>IF(ISERROR(VLOOKUP(K52,Positions!$C$4:$V$130,20,FALSE)),0,VLOOKUP(K52,Positions!$C$4:$V$130,20,FALSE))</f>
        <v>0</v>
      </c>
      <c r="BS52" s="161">
        <f>IF(ISERROR(VLOOKUP(L52,Positions!$C$4:$V$130,20,FALSE)),0,VLOOKUP(L52,Positions!$C$4:$V$130,20,FALSE))</f>
        <v>0</v>
      </c>
      <c r="BT52" s="161">
        <f>IF(ISERROR(VLOOKUP(M52,Positions!$C$4:$V$130,20,FALSE)),0,VLOOKUP(M52,Positions!$C$4:$V$130,20,FALSE))</f>
        <v>0</v>
      </c>
      <c r="BU52" s="161">
        <f>IF(ISERROR(VLOOKUP(N52,Positions!$C$4:$V$130,20,FALSE)),0,VLOOKUP(N52,Positions!$C$4:$V$130,20,FALSE))</f>
        <v>0</v>
      </c>
      <c r="BV52" s="161">
        <f>IF(ISERROR(VLOOKUP(O52,Positions!$C$4:$V$130,20,FALSE)),0,VLOOKUP(O52,Positions!$C$4:$V$130,20,FALSE))</f>
        <v>0</v>
      </c>
      <c r="BW52" s="161">
        <f>IF(ISERROR(VLOOKUP(P52,Positions!$C$4:$V$130,20,FALSE)),0,VLOOKUP(P52,Positions!$C$4:$V$130,20,FALSE))</f>
        <v>0</v>
      </c>
      <c r="BX52" s="161">
        <f>IF(ISERROR(VLOOKUP(Q52,Positions!$C$4:$V$130,20,FALSE)),0,VLOOKUP(Q52,Positions!$C$4:$V$130,20,FALSE))</f>
        <v>0</v>
      </c>
      <c r="BY52" s="161">
        <f>IF(ISERROR(VLOOKUP(R52,Positions!$C$4:$V$130,20,FALSE)),0,VLOOKUP(R52,Positions!$C$4:$V$130,20,FALSE))</f>
        <v>0</v>
      </c>
      <c r="BZ52" s="161">
        <f>IF(ISERROR(VLOOKUP(S52,Positions!$C$4:$V$130,20,FALSE)),0,VLOOKUP(S52,Positions!$C$4:$V$130,20,FALSE))</f>
        <v>0</v>
      </c>
      <c r="CA52" s="161">
        <f>IF(ISERROR(VLOOKUP(T52,Positions!$C$4:$V$130,20,FALSE)),0,VLOOKUP(T52,Positions!$C$4:$V$130,20,FALSE))</f>
        <v>0</v>
      </c>
      <c r="CB52" s="161">
        <f>IF(ISERROR(VLOOKUP(U52,Positions!$C$4:$V$130,20,FALSE)),0,VLOOKUP(U52,Positions!$C$4:$V$130,20,FALSE))</f>
        <v>0</v>
      </c>
      <c r="CC52" s="161">
        <f>IF(ISERROR(VLOOKUP(V52,Positions!$C$4:$V$130,20,FALSE)),0,VLOOKUP(V52,Positions!$C$4:$V$130,20,FALSE))</f>
        <v>0</v>
      </c>
      <c r="CD52" s="161">
        <f>IF(ISERROR(VLOOKUP(W52,Positions!$C$4:$V$130,20,FALSE)),0,VLOOKUP(W52,Positions!$C$4:$V$130,20,FALSE))</f>
        <v>0</v>
      </c>
      <c r="CE52" s="161">
        <f>IF(ISERROR(VLOOKUP(X52,Positions!$C$4:$V$130,20,FALSE)),0,VLOOKUP(X52,Positions!$C$4:$V$130,20,FALSE))</f>
        <v>0</v>
      </c>
      <c r="CF52" s="161">
        <f>IF(ISERROR(VLOOKUP(Y52,Positions!$C$4:$V$130,20,FALSE)),0,VLOOKUP(Y52,Positions!$C$4:$V$130,20,FALSE))</f>
        <v>0</v>
      </c>
      <c r="CG52" s="161">
        <f>IF(ISERROR(VLOOKUP(Z52,Positions!$C$4:$V$130,20,FALSE)),0,VLOOKUP(Z52,Positions!$C$4:$V$130,20,FALSE))</f>
        <v>0</v>
      </c>
      <c r="CH52" s="161">
        <f>IF(ISERROR(VLOOKUP(AA52,Positions!$C$4:$V$130,20,FALSE)),0,VLOOKUP(AA52,Positions!$C$4:$V$130,20,FALSE))</f>
        <v>0</v>
      </c>
      <c r="CI52" s="161">
        <f>IF(ISERROR(VLOOKUP(AB52,Positions!$C$4:$V$130,20,FALSE)),0,VLOOKUP(AB52,Positions!$C$4:$V$130,20,FALSE))</f>
        <v>0</v>
      </c>
      <c r="CJ52" s="161">
        <f>IF(ISERROR(VLOOKUP(AC52,Positions!$C$4:$V$130,20,FALSE)),0,VLOOKUP(AC52,Positions!$C$4:$V$130,20,FALSE))</f>
        <v>0</v>
      </c>
      <c r="CK52" s="161">
        <f>IF(ISERROR(VLOOKUP(AD52,Positions!$C$4:$V$130,20,FALSE)),0,VLOOKUP(AD52,Positions!$C$4:$V$130,20,FALSE))</f>
        <v>0</v>
      </c>
      <c r="CL52" s="161">
        <f>IF(ISERROR(VLOOKUP(AE52,Positions!$C$4:$V$130,20,FALSE)),0,VLOOKUP(AE52,Positions!$C$4:$V$130,20,FALSE))</f>
        <v>0</v>
      </c>
      <c r="CM52" s="161">
        <f>IF(ISERROR(VLOOKUP(AF52,Positions!$C$4:$V$130,20,FALSE)),0,VLOOKUP(AF52,Positions!$C$4:$V$130,20,FALSE))</f>
        <v>0</v>
      </c>
      <c r="CN52" s="161">
        <f>IF(ISERROR(VLOOKUP(AG52,Positions!$C$4:$V$130,20,FALSE)),0,VLOOKUP(AG52,Positions!$C$4:$V$130,20,FALSE))</f>
        <v>0</v>
      </c>
      <c r="CO52" s="161">
        <f>IF(ISERROR(VLOOKUP(AH52,Positions!$C$4:$V$130,20,FALSE)),0,VLOOKUP(AH52,Positions!$C$4:$V$130,20,FALSE))</f>
        <v>0</v>
      </c>
      <c r="CP52" s="162"/>
      <c r="CQ52" s="163"/>
    </row>
    <row r="53" spans="1:95" s="155" customFormat="1" ht="30" hidden="1" customHeight="1" x14ac:dyDescent="0.25">
      <c r="A53" s="153"/>
      <c r="B53" s="153"/>
      <c r="C53" s="160"/>
      <c r="D53" s="160"/>
      <c r="E53" s="417" t="str">
        <f>IF($D53&lt;&gt;"",VLOOKUP($D53,StaffEstb!$G$4:$K$203,4,FALSE),"")</f>
        <v/>
      </c>
      <c r="F53" s="656" t="str">
        <f>IF($D53&lt;&gt;"",VLOOKUP($D53,StaffEstb!$G$4:$K$203,5,FALSE),"")</f>
        <v/>
      </c>
      <c r="G53" s="657"/>
      <c r="H53" s="657"/>
      <c r="I53" s="657"/>
      <c r="J53" s="657"/>
      <c r="K53" s="657"/>
      <c r="L53" s="658"/>
      <c r="M53" s="658"/>
      <c r="N53" s="657"/>
      <c r="O53" s="657"/>
      <c r="P53" s="657"/>
      <c r="Q53" s="657"/>
      <c r="R53" s="657"/>
      <c r="S53" s="658"/>
      <c r="T53" s="658"/>
      <c r="U53" s="657"/>
      <c r="V53" s="657"/>
      <c r="W53" s="657"/>
      <c r="X53" s="657"/>
      <c r="Y53" s="657"/>
      <c r="Z53" s="658"/>
      <c r="AA53" s="658"/>
      <c r="AB53" s="657"/>
      <c r="AC53" s="657"/>
      <c r="AD53" s="657"/>
      <c r="AE53" s="657"/>
      <c r="AF53" s="657"/>
      <c r="AG53" s="658"/>
      <c r="AH53" s="658"/>
      <c r="AI53" s="377">
        <f t="shared" si="7"/>
        <v>0</v>
      </c>
      <c r="AJ53" s="378">
        <f t="shared" si="8"/>
        <v>0</v>
      </c>
      <c r="AK53" s="379" t="str">
        <f>IF(G53&lt;&gt;"",IF(ISERROR(VLOOKUP(G53,Positions!$C$4:$V$130,20,FALSE)),"Chk",""),"-")</f>
        <v>-</v>
      </c>
      <c r="AL53" s="380" t="str">
        <f>IF(H53&lt;&gt;"",IF(ISERROR(VLOOKUP(H53,Positions!$C$4:$V$130,20,FALSE)),"Chk",""),"-")</f>
        <v>-</v>
      </c>
      <c r="AM53" s="380" t="str">
        <f>IF(I53&lt;&gt;"",IF(ISERROR(VLOOKUP(I53,Positions!$C$4:$V$130,20,FALSE)),"Chk",""),"-")</f>
        <v>-</v>
      </c>
      <c r="AN53" s="380" t="str">
        <f>IF(J53&lt;&gt;"",IF(ISERROR(VLOOKUP(J53,Positions!$C$4:$V$130,20,FALSE)),"Chk",""),"-")</f>
        <v>-</v>
      </c>
      <c r="AO53" s="380" t="str">
        <f>IF(K53&lt;&gt;"",IF(ISERROR(VLOOKUP(K53,Positions!$C$4:$V$130,20,FALSE)),"Chk",""),"-")</f>
        <v>-</v>
      </c>
      <c r="AP53" s="380" t="str">
        <f>IF(L53&lt;&gt;"",IF(ISERROR(VLOOKUP(L53,Positions!$C$4:$V$130,20,FALSE)),"Chk",""),"-")</f>
        <v>-</v>
      </c>
      <c r="AQ53" s="381" t="str">
        <f>IF(M53&lt;&gt;"",IF(ISERROR(VLOOKUP(M53,Positions!$C$4:$V$130,20,FALSE)),"Chk",""),"-")</f>
        <v>-</v>
      </c>
      <c r="AR53" s="382" t="str">
        <f>IF(N53&lt;&gt;"",IF(ISERROR(VLOOKUP(N53,Positions!$C$4:$V$130,20,FALSE)),"Chk",""),"-")</f>
        <v>-</v>
      </c>
      <c r="AS53" s="380" t="str">
        <f>IF(O53&lt;&gt;"",IF(ISERROR(VLOOKUP(O53,Positions!$C$4:$V$130,20,FALSE)),"Chk",""),"-")</f>
        <v>-</v>
      </c>
      <c r="AT53" s="380" t="str">
        <f>IF(P53&lt;&gt;"",IF(ISERROR(VLOOKUP(P53,Positions!$C$4:$V$130,20,FALSE)),"Chk",""),"-")</f>
        <v>-</v>
      </c>
      <c r="AU53" s="380" t="str">
        <f>IF(Q53&lt;&gt;"",IF(ISERROR(VLOOKUP(Q53,Positions!$C$4:$V$130,20,FALSE)),"Chk",""),"-")</f>
        <v>-</v>
      </c>
      <c r="AV53" s="380" t="str">
        <f>IF(R53&lt;&gt;"",IF(ISERROR(VLOOKUP(R53,Positions!$C$4:$V$130,20,FALSE)),"Chk",""),"-")</f>
        <v>-</v>
      </c>
      <c r="AW53" s="380" t="str">
        <f>IF(S53&lt;&gt;"",IF(ISERROR(VLOOKUP(S53,Positions!$C$4:$V$130,20,FALSE)),"Chk",""),"-")</f>
        <v>-</v>
      </c>
      <c r="AX53" s="383" t="str">
        <f>IF(T53&lt;&gt;"",IF(ISERROR(VLOOKUP(T53,Positions!$C$4:$V$130,20,FALSE)),"Chk",""),"-")</f>
        <v>-</v>
      </c>
      <c r="AY53" s="379" t="str">
        <f>IF(U53&lt;&gt;"",IF(ISERROR(VLOOKUP(U53,Positions!$C$4:$V$130,20,FALSE)),"Chk",""),"-")</f>
        <v>-</v>
      </c>
      <c r="AZ53" s="380" t="str">
        <f>IF(V53&lt;&gt;"",IF(ISERROR(VLOOKUP(V53,Positions!$C$4:$V$130,20,FALSE)),"Chk",""),"-")</f>
        <v>-</v>
      </c>
      <c r="BA53" s="380" t="str">
        <f>IF(W53&lt;&gt;"",IF(ISERROR(VLOOKUP(W53,Positions!$C$4:$V$130,20,FALSE)),"Chk",""),"-")</f>
        <v>-</v>
      </c>
      <c r="BB53" s="380" t="str">
        <f>IF(X53&lt;&gt;"",IF(ISERROR(VLOOKUP(X53,Positions!$C$4:$V$130,20,FALSE)),"Chk",""),"-")</f>
        <v>-</v>
      </c>
      <c r="BC53" s="380" t="str">
        <f>IF(Y53&lt;&gt;"",IF(ISERROR(VLOOKUP(Y53,Positions!$C$4:$V$130,20,FALSE)),"Chk",""),"-")</f>
        <v>-</v>
      </c>
      <c r="BD53" s="380" t="str">
        <f>IF(Z53&lt;&gt;"",IF(ISERROR(VLOOKUP(Z53,Positions!$C$4:$V$130,20,FALSE)),"Chk",""),"-")</f>
        <v>-</v>
      </c>
      <c r="BE53" s="381" t="str">
        <f>IF(AA53&lt;&gt;"",IF(ISERROR(VLOOKUP(AA53,Positions!$C$4:$V$130,20,FALSE)),"Chk",""),"-")</f>
        <v>-</v>
      </c>
      <c r="BF53" s="382" t="str">
        <f>IF(AB53&lt;&gt;"",IF(ISERROR(VLOOKUP(AB53,Positions!$C$4:$V$130,20,FALSE)),"Chk",""),"-")</f>
        <v>-</v>
      </c>
      <c r="BG53" s="380" t="str">
        <f>IF(AC53&lt;&gt;"",IF(ISERROR(VLOOKUP(AC53,Positions!$C$4:$V$130,20,FALSE)),"Chk",""),"-")</f>
        <v>-</v>
      </c>
      <c r="BH53" s="380" t="str">
        <f>IF(AD53&lt;&gt;"",IF(ISERROR(VLOOKUP(AD53,Positions!$C$4:$V$130,20,FALSE)),"Chk",""),"-")</f>
        <v>-</v>
      </c>
      <c r="BI53" s="380" t="str">
        <f>IF(AE53&lt;&gt;"",IF(ISERROR(VLOOKUP(AE53,Positions!$C$4:$V$130,20,FALSE)),"Chk",""),"-")</f>
        <v>-</v>
      </c>
      <c r="BJ53" s="380" t="str">
        <f>IF(AF53&lt;&gt;"",IF(ISERROR(VLOOKUP(AF53,Positions!$C$4:$V$130,20,FALSE)),"Chk",""),"-")</f>
        <v>-</v>
      </c>
      <c r="BK53" s="380" t="str">
        <f>IF(AG53&lt;&gt;"",IF(ISERROR(VLOOKUP(AG53,Positions!$C$4:$V$130,20,FALSE)),"Chk",""),"-")</f>
        <v>-</v>
      </c>
      <c r="BL53" s="383" t="str">
        <f>IF(AH53&lt;&gt;"",IF(ISERROR(VLOOKUP(AH53,Positions!$C$4:$V$130,20,FALSE)),"Chk",""),"-")</f>
        <v>-</v>
      </c>
      <c r="BM53" s="152"/>
      <c r="BN53" s="161">
        <f>IF(ISERROR(VLOOKUP(G53,Positions!$C$4:$V$130,20,FALSE)),0,VLOOKUP(G53,Positions!$C$4:$V$130,20,FALSE))</f>
        <v>0</v>
      </c>
      <c r="BO53" s="161">
        <f>IF(ISERROR(VLOOKUP(H53,Positions!$C$4:$V$130,20,FALSE)),0,VLOOKUP(H53,Positions!$C$4:$V$130,20,FALSE))</f>
        <v>0</v>
      </c>
      <c r="BP53" s="161">
        <f>IF(ISERROR(VLOOKUP(I53,Positions!$C$4:$V$130,20,FALSE)),0,VLOOKUP(I53,Positions!$C$4:$V$130,20,FALSE))</f>
        <v>0</v>
      </c>
      <c r="BQ53" s="161">
        <f>IF(ISERROR(VLOOKUP(J53,Positions!$C$4:$V$130,20,FALSE)),0,VLOOKUP(J53,Positions!$C$4:$V$130,20,FALSE))</f>
        <v>0</v>
      </c>
      <c r="BR53" s="161">
        <f>IF(ISERROR(VLOOKUP(K53,Positions!$C$4:$V$130,20,FALSE)),0,VLOOKUP(K53,Positions!$C$4:$V$130,20,FALSE))</f>
        <v>0</v>
      </c>
      <c r="BS53" s="161">
        <f>IF(ISERROR(VLOOKUP(L53,Positions!$C$4:$V$130,20,FALSE)),0,VLOOKUP(L53,Positions!$C$4:$V$130,20,FALSE))</f>
        <v>0</v>
      </c>
      <c r="BT53" s="161">
        <f>IF(ISERROR(VLOOKUP(M53,Positions!$C$4:$V$130,20,FALSE)),0,VLOOKUP(M53,Positions!$C$4:$V$130,20,FALSE))</f>
        <v>0</v>
      </c>
      <c r="BU53" s="161">
        <f>IF(ISERROR(VLOOKUP(N53,Positions!$C$4:$V$130,20,FALSE)),0,VLOOKUP(N53,Positions!$C$4:$V$130,20,FALSE))</f>
        <v>0</v>
      </c>
      <c r="BV53" s="161">
        <f>IF(ISERROR(VLOOKUP(O53,Positions!$C$4:$V$130,20,FALSE)),0,VLOOKUP(O53,Positions!$C$4:$V$130,20,FALSE))</f>
        <v>0</v>
      </c>
      <c r="BW53" s="161">
        <f>IF(ISERROR(VLOOKUP(P53,Positions!$C$4:$V$130,20,FALSE)),0,VLOOKUP(P53,Positions!$C$4:$V$130,20,FALSE))</f>
        <v>0</v>
      </c>
      <c r="BX53" s="161">
        <f>IF(ISERROR(VLOOKUP(Q53,Positions!$C$4:$V$130,20,FALSE)),0,VLOOKUP(Q53,Positions!$C$4:$V$130,20,FALSE))</f>
        <v>0</v>
      </c>
      <c r="BY53" s="161">
        <f>IF(ISERROR(VLOOKUP(R53,Positions!$C$4:$V$130,20,FALSE)),0,VLOOKUP(R53,Positions!$C$4:$V$130,20,FALSE))</f>
        <v>0</v>
      </c>
      <c r="BZ53" s="161">
        <f>IF(ISERROR(VLOOKUP(S53,Positions!$C$4:$V$130,20,FALSE)),0,VLOOKUP(S53,Positions!$C$4:$V$130,20,FALSE))</f>
        <v>0</v>
      </c>
      <c r="CA53" s="161">
        <f>IF(ISERROR(VLOOKUP(T53,Positions!$C$4:$V$130,20,FALSE)),0,VLOOKUP(T53,Positions!$C$4:$V$130,20,FALSE))</f>
        <v>0</v>
      </c>
      <c r="CB53" s="161">
        <f>IF(ISERROR(VLOOKUP(U53,Positions!$C$4:$V$130,20,FALSE)),0,VLOOKUP(U53,Positions!$C$4:$V$130,20,FALSE))</f>
        <v>0</v>
      </c>
      <c r="CC53" s="161">
        <f>IF(ISERROR(VLOOKUP(V53,Positions!$C$4:$V$130,20,FALSE)),0,VLOOKUP(V53,Positions!$C$4:$V$130,20,FALSE))</f>
        <v>0</v>
      </c>
      <c r="CD53" s="161">
        <f>IF(ISERROR(VLOOKUP(W53,Positions!$C$4:$V$130,20,FALSE)),0,VLOOKUP(W53,Positions!$C$4:$V$130,20,FALSE))</f>
        <v>0</v>
      </c>
      <c r="CE53" s="161">
        <f>IF(ISERROR(VLOOKUP(X53,Positions!$C$4:$V$130,20,FALSE)),0,VLOOKUP(X53,Positions!$C$4:$V$130,20,FALSE))</f>
        <v>0</v>
      </c>
      <c r="CF53" s="161">
        <f>IF(ISERROR(VLOOKUP(Y53,Positions!$C$4:$V$130,20,FALSE)),0,VLOOKUP(Y53,Positions!$C$4:$V$130,20,FALSE))</f>
        <v>0</v>
      </c>
      <c r="CG53" s="161">
        <f>IF(ISERROR(VLOOKUP(Z53,Positions!$C$4:$V$130,20,FALSE)),0,VLOOKUP(Z53,Positions!$C$4:$V$130,20,FALSE))</f>
        <v>0</v>
      </c>
      <c r="CH53" s="161">
        <f>IF(ISERROR(VLOOKUP(AA53,Positions!$C$4:$V$130,20,FALSE)),0,VLOOKUP(AA53,Positions!$C$4:$V$130,20,FALSE))</f>
        <v>0</v>
      </c>
      <c r="CI53" s="161">
        <f>IF(ISERROR(VLOOKUP(AB53,Positions!$C$4:$V$130,20,FALSE)),0,VLOOKUP(AB53,Positions!$C$4:$V$130,20,FALSE))</f>
        <v>0</v>
      </c>
      <c r="CJ53" s="161">
        <f>IF(ISERROR(VLOOKUP(AC53,Positions!$C$4:$V$130,20,FALSE)),0,VLOOKUP(AC53,Positions!$C$4:$V$130,20,FALSE))</f>
        <v>0</v>
      </c>
      <c r="CK53" s="161">
        <f>IF(ISERROR(VLOOKUP(AD53,Positions!$C$4:$V$130,20,FALSE)),0,VLOOKUP(AD53,Positions!$C$4:$V$130,20,FALSE))</f>
        <v>0</v>
      </c>
      <c r="CL53" s="161">
        <f>IF(ISERROR(VLOOKUP(AE53,Positions!$C$4:$V$130,20,FALSE)),0,VLOOKUP(AE53,Positions!$C$4:$V$130,20,FALSE))</f>
        <v>0</v>
      </c>
      <c r="CM53" s="161">
        <f>IF(ISERROR(VLOOKUP(AF53,Positions!$C$4:$V$130,20,FALSE)),0,VLOOKUP(AF53,Positions!$C$4:$V$130,20,FALSE))</f>
        <v>0</v>
      </c>
      <c r="CN53" s="161">
        <f>IF(ISERROR(VLOOKUP(AG53,Positions!$C$4:$V$130,20,FALSE)),0,VLOOKUP(AG53,Positions!$C$4:$V$130,20,FALSE))</f>
        <v>0</v>
      </c>
      <c r="CO53" s="161">
        <f>IF(ISERROR(VLOOKUP(AH53,Positions!$C$4:$V$130,20,FALSE)),0,VLOOKUP(AH53,Positions!$C$4:$V$130,20,FALSE))</f>
        <v>0</v>
      </c>
      <c r="CP53" s="162"/>
      <c r="CQ53" s="163"/>
    </row>
    <row r="54" spans="1:95" s="155" customFormat="1" ht="30" hidden="1" customHeight="1" x14ac:dyDescent="0.25">
      <c r="A54" s="153"/>
      <c r="B54" s="153"/>
      <c r="C54" s="160"/>
      <c r="D54" s="160"/>
      <c r="E54" s="417" t="str">
        <f>IF($D54&lt;&gt;"",VLOOKUP($D54,StaffEstb!$G$4:$K$203,4,FALSE),"")</f>
        <v/>
      </c>
      <c r="F54" s="656" t="str">
        <f>IF($D54&lt;&gt;"",VLOOKUP($D54,StaffEstb!$G$4:$K$203,5,FALSE),"")</f>
        <v/>
      </c>
      <c r="G54" s="657"/>
      <c r="H54" s="657"/>
      <c r="I54" s="657"/>
      <c r="J54" s="657"/>
      <c r="K54" s="657"/>
      <c r="L54" s="658"/>
      <c r="M54" s="658"/>
      <c r="N54" s="657"/>
      <c r="O54" s="657"/>
      <c r="P54" s="657"/>
      <c r="Q54" s="657"/>
      <c r="R54" s="657"/>
      <c r="S54" s="658"/>
      <c r="T54" s="658"/>
      <c r="U54" s="657"/>
      <c r="V54" s="657"/>
      <c r="W54" s="657"/>
      <c r="X54" s="657"/>
      <c r="Y54" s="657"/>
      <c r="Z54" s="658"/>
      <c r="AA54" s="658"/>
      <c r="AB54" s="657"/>
      <c r="AC54" s="657"/>
      <c r="AD54" s="657"/>
      <c r="AE54" s="657"/>
      <c r="AF54" s="657"/>
      <c r="AG54" s="658"/>
      <c r="AH54" s="658"/>
      <c r="AI54" s="377">
        <f t="shared" si="7"/>
        <v>0</v>
      </c>
      <c r="AJ54" s="378">
        <f t="shared" si="8"/>
        <v>0</v>
      </c>
      <c r="AK54" s="379" t="str">
        <f>IF(G54&lt;&gt;"",IF(ISERROR(VLOOKUP(G54,Positions!$C$4:$V$130,20,FALSE)),"Chk",""),"-")</f>
        <v>-</v>
      </c>
      <c r="AL54" s="380" t="str">
        <f>IF(H54&lt;&gt;"",IF(ISERROR(VLOOKUP(H54,Positions!$C$4:$V$130,20,FALSE)),"Chk",""),"-")</f>
        <v>-</v>
      </c>
      <c r="AM54" s="380" t="str">
        <f>IF(I54&lt;&gt;"",IF(ISERROR(VLOOKUP(I54,Positions!$C$4:$V$130,20,FALSE)),"Chk",""),"-")</f>
        <v>-</v>
      </c>
      <c r="AN54" s="380" t="str">
        <f>IF(J54&lt;&gt;"",IF(ISERROR(VLOOKUP(J54,Positions!$C$4:$V$130,20,FALSE)),"Chk",""),"-")</f>
        <v>-</v>
      </c>
      <c r="AO54" s="380" t="str">
        <f>IF(K54&lt;&gt;"",IF(ISERROR(VLOOKUP(K54,Positions!$C$4:$V$130,20,FALSE)),"Chk",""),"-")</f>
        <v>-</v>
      </c>
      <c r="AP54" s="380" t="str">
        <f>IF(L54&lt;&gt;"",IF(ISERROR(VLOOKUP(L54,Positions!$C$4:$V$130,20,FALSE)),"Chk",""),"-")</f>
        <v>-</v>
      </c>
      <c r="AQ54" s="381" t="str">
        <f>IF(M54&lt;&gt;"",IF(ISERROR(VLOOKUP(M54,Positions!$C$4:$V$130,20,FALSE)),"Chk",""),"-")</f>
        <v>-</v>
      </c>
      <c r="AR54" s="382" t="str">
        <f>IF(N54&lt;&gt;"",IF(ISERROR(VLOOKUP(N54,Positions!$C$4:$V$130,20,FALSE)),"Chk",""),"-")</f>
        <v>-</v>
      </c>
      <c r="AS54" s="380" t="str">
        <f>IF(O54&lt;&gt;"",IF(ISERROR(VLOOKUP(O54,Positions!$C$4:$V$130,20,FALSE)),"Chk",""),"-")</f>
        <v>-</v>
      </c>
      <c r="AT54" s="380" t="str">
        <f>IF(P54&lt;&gt;"",IF(ISERROR(VLOOKUP(P54,Positions!$C$4:$V$130,20,FALSE)),"Chk",""),"-")</f>
        <v>-</v>
      </c>
      <c r="AU54" s="380" t="str">
        <f>IF(Q54&lt;&gt;"",IF(ISERROR(VLOOKUP(Q54,Positions!$C$4:$V$130,20,FALSE)),"Chk",""),"-")</f>
        <v>-</v>
      </c>
      <c r="AV54" s="380" t="str">
        <f>IF(R54&lt;&gt;"",IF(ISERROR(VLOOKUP(R54,Positions!$C$4:$V$130,20,FALSE)),"Chk",""),"-")</f>
        <v>-</v>
      </c>
      <c r="AW54" s="380" t="str">
        <f>IF(S54&lt;&gt;"",IF(ISERROR(VLOOKUP(S54,Positions!$C$4:$V$130,20,FALSE)),"Chk",""),"-")</f>
        <v>-</v>
      </c>
      <c r="AX54" s="383" t="str">
        <f>IF(T54&lt;&gt;"",IF(ISERROR(VLOOKUP(T54,Positions!$C$4:$V$130,20,FALSE)),"Chk",""),"-")</f>
        <v>-</v>
      </c>
      <c r="AY54" s="379" t="str">
        <f>IF(U54&lt;&gt;"",IF(ISERROR(VLOOKUP(U54,Positions!$C$4:$V$130,20,FALSE)),"Chk",""),"-")</f>
        <v>-</v>
      </c>
      <c r="AZ54" s="380" t="str">
        <f>IF(V54&lt;&gt;"",IF(ISERROR(VLOOKUP(V54,Positions!$C$4:$V$130,20,FALSE)),"Chk",""),"-")</f>
        <v>-</v>
      </c>
      <c r="BA54" s="380" t="str">
        <f>IF(W54&lt;&gt;"",IF(ISERROR(VLOOKUP(W54,Positions!$C$4:$V$130,20,FALSE)),"Chk",""),"-")</f>
        <v>-</v>
      </c>
      <c r="BB54" s="380" t="str">
        <f>IF(X54&lt;&gt;"",IF(ISERROR(VLOOKUP(X54,Positions!$C$4:$V$130,20,FALSE)),"Chk",""),"-")</f>
        <v>-</v>
      </c>
      <c r="BC54" s="380" t="str">
        <f>IF(Y54&lt;&gt;"",IF(ISERROR(VLOOKUP(Y54,Positions!$C$4:$V$130,20,FALSE)),"Chk",""),"-")</f>
        <v>-</v>
      </c>
      <c r="BD54" s="380" t="str">
        <f>IF(Z54&lt;&gt;"",IF(ISERROR(VLOOKUP(Z54,Positions!$C$4:$V$130,20,FALSE)),"Chk",""),"-")</f>
        <v>-</v>
      </c>
      <c r="BE54" s="381" t="str">
        <f>IF(AA54&lt;&gt;"",IF(ISERROR(VLOOKUP(AA54,Positions!$C$4:$V$130,20,FALSE)),"Chk",""),"-")</f>
        <v>-</v>
      </c>
      <c r="BF54" s="382" t="str">
        <f>IF(AB54&lt;&gt;"",IF(ISERROR(VLOOKUP(AB54,Positions!$C$4:$V$130,20,FALSE)),"Chk",""),"-")</f>
        <v>-</v>
      </c>
      <c r="BG54" s="380" t="str">
        <f>IF(AC54&lt;&gt;"",IF(ISERROR(VLOOKUP(AC54,Positions!$C$4:$V$130,20,FALSE)),"Chk",""),"-")</f>
        <v>-</v>
      </c>
      <c r="BH54" s="380" t="str">
        <f>IF(AD54&lt;&gt;"",IF(ISERROR(VLOOKUP(AD54,Positions!$C$4:$V$130,20,FALSE)),"Chk",""),"-")</f>
        <v>-</v>
      </c>
      <c r="BI54" s="380" t="str">
        <f>IF(AE54&lt;&gt;"",IF(ISERROR(VLOOKUP(AE54,Positions!$C$4:$V$130,20,FALSE)),"Chk",""),"-")</f>
        <v>-</v>
      </c>
      <c r="BJ54" s="380" t="str">
        <f>IF(AF54&lt;&gt;"",IF(ISERROR(VLOOKUP(AF54,Positions!$C$4:$V$130,20,FALSE)),"Chk",""),"-")</f>
        <v>-</v>
      </c>
      <c r="BK54" s="380" t="str">
        <f>IF(AG54&lt;&gt;"",IF(ISERROR(VLOOKUP(AG54,Positions!$C$4:$V$130,20,FALSE)),"Chk",""),"-")</f>
        <v>-</v>
      </c>
      <c r="BL54" s="383" t="str">
        <f>IF(AH54&lt;&gt;"",IF(ISERROR(VLOOKUP(AH54,Positions!$C$4:$V$130,20,FALSE)),"Chk",""),"-")</f>
        <v>-</v>
      </c>
      <c r="BM54" s="152"/>
      <c r="BN54" s="161">
        <f>IF(ISERROR(VLOOKUP(G54,Positions!$C$4:$V$130,20,FALSE)),0,VLOOKUP(G54,Positions!$C$4:$V$130,20,FALSE))</f>
        <v>0</v>
      </c>
      <c r="BO54" s="161">
        <f>IF(ISERROR(VLOOKUP(H54,Positions!$C$4:$V$130,20,FALSE)),0,VLOOKUP(H54,Positions!$C$4:$V$130,20,FALSE))</f>
        <v>0</v>
      </c>
      <c r="BP54" s="161">
        <f>IF(ISERROR(VLOOKUP(I54,Positions!$C$4:$V$130,20,FALSE)),0,VLOOKUP(I54,Positions!$C$4:$V$130,20,FALSE))</f>
        <v>0</v>
      </c>
      <c r="BQ54" s="161">
        <f>IF(ISERROR(VLOOKUP(J54,Positions!$C$4:$V$130,20,FALSE)),0,VLOOKUP(J54,Positions!$C$4:$V$130,20,FALSE))</f>
        <v>0</v>
      </c>
      <c r="BR54" s="161">
        <f>IF(ISERROR(VLOOKUP(K54,Positions!$C$4:$V$130,20,FALSE)),0,VLOOKUP(K54,Positions!$C$4:$V$130,20,FALSE))</f>
        <v>0</v>
      </c>
      <c r="BS54" s="161">
        <f>IF(ISERROR(VLOOKUP(L54,Positions!$C$4:$V$130,20,FALSE)),0,VLOOKUP(L54,Positions!$C$4:$V$130,20,FALSE))</f>
        <v>0</v>
      </c>
      <c r="BT54" s="161">
        <f>IF(ISERROR(VLOOKUP(M54,Positions!$C$4:$V$130,20,FALSE)),0,VLOOKUP(M54,Positions!$C$4:$V$130,20,FALSE))</f>
        <v>0</v>
      </c>
      <c r="BU54" s="161">
        <f>IF(ISERROR(VLOOKUP(N54,Positions!$C$4:$V$130,20,FALSE)),0,VLOOKUP(N54,Positions!$C$4:$V$130,20,FALSE))</f>
        <v>0</v>
      </c>
      <c r="BV54" s="161">
        <f>IF(ISERROR(VLOOKUP(O54,Positions!$C$4:$V$130,20,FALSE)),0,VLOOKUP(O54,Positions!$C$4:$V$130,20,FALSE))</f>
        <v>0</v>
      </c>
      <c r="BW54" s="161">
        <f>IF(ISERROR(VLOOKUP(P54,Positions!$C$4:$V$130,20,FALSE)),0,VLOOKUP(P54,Positions!$C$4:$V$130,20,FALSE))</f>
        <v>0</v>
      </c>
      <c r="BX54" s="161">
        <f>IF(ISERROR(VLOOKUP(Q54,Positions!$C$4:$V$130,20,FALSE)),0,VLOOKUP(Q54,Positions!$C$4:$V$130,20,FALSE))</f>
        <v>0</v>
      </c>
      <c r="BY54" s="161">
        <f>IF(ISERROR(VLOOKUP(R54,Positions!$C$4:$V$130,20,FALSE)),0,VLOOKUP(R54,Positions!$C$4:$V$130,20,FALSE))</f>
        <v>0</v>
      </c>
      <c r="BZ54" s="161">
        <f>IF(ISERROR(VLOOKUP(S54,Positions!$C$4:$V$130,20,FALSE)),0,VLOOKUP(S54,Positions!$C$4:$V$130,20,FALSE))</f>
        <v>0</v>
      </c>
      <c r="CA54" s="161">
        <f>IF(ISERROR(VLOOKUP(T54,Positions!$C$4:$V$130,20,FALSE)),0,VLOOKUP(T54,Positions!$C$4:$V$130,20,FALSE))</f>
        <v>0</v>
      </c>
      <c r="CB54" s="161">
        <f>IF(ISERROR(VLOOKUP(U54,Positions!$C$4:$V$130,20,FALSE)),0,VLOOKUP(U54,Positions!$C$4:$V$130,20,FALSE))</f>
        <v>0</v>
      </c>
      <c r="CC54" s="161">
        <f>IF(ISERROR(VLOOKUP(V54,Positions!$C$4:$V$130,20,FALSE)),0,VLOOKUP(V54,Positions!$C$4:$V$130,20,FALSE))</f>
        <v>0</v>
      </c>
      <c r="CD54" s="161">
        <f>IF(ISERROR(VLOOKUP(W54,Positions!$C$4:$V$130,20,FALSE)),0,VLOOKUP(W54,Positions!$C$4:$V$130,20,FALSE))</f>
        <v>0</v>
      </c>
      <c r="CE54" s="161">
        <f>IF(ISERROR(VLOOKUP(X54,Positions!$C$4:$V$130,20,FALSE)),0,VLOOKUP(X54,Positions!$C$4:$V$130,20,FALSE))</f>
        <v>0</v>
      </c>
      <c r="CF54" s="161">
        <f>IF(ISERROR(VLOOKUP(Y54,Positions!$C$4:$V$130,20,FALSE)),0,VLOOKUP(Y54,Positions!$C$4:$V$130,20,FALSE))</f>
        <v>0</v>
      </c>
      <c r="CG54" s="161">
        <f>IF(ISERROR(VLOOKUP(Z54,Positions!$C$4:$V$130,20,FALSE)),0,VLOOKUP(Z54,Positions!$C$4:$V$130,20,FALSE))</f>
        <v>0</v>
      </c>
      <c r="CH54" s="161">
        <f>IF(ISERROR(VLOOKUP(AA54,Positions!$C$4:$V$130,20,FALSE)),0,VLOOKUP(AA54,Positions!$C$4:$V$130,20,FALSE))</f>
        <v>0</v>
      </c>
      <c r="CI54" s="161">
        <f>IF(ISERROR(VLOOKUP(AB54,Positions!$C$4:$V$130,20,FALSE)),0,VLOOKUP(AB54,Positions!$C$4:$V$130,20,FALSE))</f>
        <v>0</v>
      </c>
      <c r="CJ54" s="161">
        <f>IF(ISERROR(VLOOKUP(AC54,Positions!$C$4:$V$130,20,FALSE)),0,VLOOKUP(AC54,Positions!$C$4:$V$130,20,FALSE))</f>
        <v>0</v>
      </c>
      <c r="CK54" s="161">
        <f>IF(ISERROR(VLOOKUP(AD54,Positions!$C$4:$V$130,20,FALSE)),0,VLOOKUP(AD54,Positions!$C$4:$V$130,20,FALSE))</f>
        <v>0</v>
      </c>
      <c r="CL54" s="161">
        <f>IF(ISERROR(VLOOKUP(AE54,Positions!$C$4:$V$130,20,FALSE)),0,VLOOKUP(AE54,Positions!$C$4:$V$130,20,FALSE))</f>
        <v>0</v>
      </c>
      <c r="CM54" s="161">
        <f>IF(ISERROR(VLOOKUP(AF54,Positions!$C$4:$V$130,20,FALSE)),0,VLOOKUP(AF54,Positions!$C$4:$V$130,20,FALSE))</f>
        <v>0</v>
      </c>
      <c r="CN54" s="161">
        <f>IF(ISERROR(VLOOKUP(AG54,Positions!$C$4:$V$130,20,FALSE)),0,VLOOKUP(AG54,Positions!$C$4:$V$130,20,FALSE))</f>
        <v>0</v>
      </c>
      <c r="CO54" s="161">
        <f>IF(ISERROR(VLOOKUP(AH54,Positions!$C$4:$V$130,20,FALSE)),0,VLOOKUP(AH54,Positions!$C$4:$V$130,20,FALSE))</f>
        <v>0</v>
      </c>
      <c r="CP54" s="162"/>
      <c r="CQ54" s="163"/>
    </row>
    <row r="55" spans="1:95" s="155" customFormat="1" ht="30" hidden="1" customHeight="1" x14ac:dyDescent="0.25">
      <c r="A55" s="153"/>
      <c r="B55" s="153"/>
      <c r="C55" s="160"/>
      <c r="D55" s="160"/>
      <c r="E55" s="417" t="str">
        <f>IF($D55&lt;&gt;"",VLOOKUP($D55,StaffEstb!$G$4:$K$203,4,FALSE),"")</f>
        <v/>
      </c>
      <c r="F55" s="656" t="str">
        <f>IF($D55&lt;&gt;"",VLOOKUP($D55,StaffEstb!$G$4:$K$203,5,FALSE),"")</f>
        <v/>
      </c>
      <c r="G55" s="657"/>
      <c r="H55" s="657"/>
      <c r="I55" s="657"/>
      <c r="J55" s="657"/>
      <c r="K55" s="657"/>
      <c r="L55" s="658"/>
      <c r="M55" s="658"/>
      <c r="N55" s="657"/>
      <c r="O55" s="657"/>
      <c r="P55" s="657"/>
      <c r="Q55" s="657"/>
      <c r="R55" s="657"/>
      <c r="S55" s="658"/>
      <c r="T55" s="658"/>
      <c r="U55" s="657"/>
      <c r="V55" s="657"/>
      <c r="W55" s="657"/>
      <c r="X55" s="657"/>
      <c r="Y55" s="657"/>
      <c r="Z55" s="658"/>
      <c r="AA55" s="658"/>
      <c r="AB55" s="657"/>
      <c r="AC55" s="657"/>
      <c r="AD55" s="657"/>
      <c r="AE55" s="657"/>
      <c r="AF55" s="657"/>
      <c r="AG55" s="658"/>
      <c r="AH55" s="658"/>
      <c r="AI55" s="377">
        <f t="shared" si="7"/>
        <v>0</v>
      </c>
      <c r="AJ55" s="378">
        <f t="shared" si="8"/>
        <v>0</v>
      </c>
      <c r="AK55" s="379" t="str">
        <f>IF(G55&lt;&gt;"",IF(ISERROR(VLOOKUP(G55,Positions!$C$4:$V$130,20,FALSE)),"Chk",""),"-")</f>
        <v>-</v>
      </c>
      <c r="AL55" s="380" t="str">
        <f>IF(H55&lt;&gt;"",IF(ISERROR(VLOOKUP(H55,Positions!$C$4:$V$130,20,FALSE)),"Chk",""),"-")</f>
        <v>-</v>
      </c>
      <c r="AM55" s="380" t="str">
        <f>IF(I55&lt;&gt;"",IF(ISERROR(VLOOKUP(I55,Positions!$C$4:$V$130,20,FALSE)),"Chk",""),"-")</f>
        <v>-</v>
      </c>
      <c r="AN55" s="380" t="str">
        <f>IF(J55&lt;&gt;"",IF(ISERROR(VLOOKUP(J55,Positions!$C$4:$V$130,20,FALSE)),"Chk",""),"-")</f>
        <v>-</v>
      </c>
      <c r="AO55" s="380" t="str">
        <f>IF(K55&lt;&gt;"",IF(ISERROR(VLOOKUP(K55,Positions!$C$4:$V$130,20,FALSE)),"Chk",""),"-")</f>
        <v>-</v>
      </c>
      <c r="AP55" s="380" t="str">
        <f>IF(L55&lt;&gt;"",IF(ISERROR(VLOOKUP(L55,Positions!$C$4:$V$130,20,FALSE)),"Chk",""),"-")</f>
        <v>-</v>
      </c>
      <c r="AQ55" s="381" t="str">
        <f>IF(M55&lt;&gt;"",IF(ISERROR(VLOOKUP(M55,Positions!$C$4:$V$130,20,FALSE)),"Chk",""),"-")</f>
        <v>-</v>
      </c>
      <c r="AR55" s="382" t="str">
        <f>IF(N55&lt;&gt;"",IF(ISERROR(VLOOKUP(N55,Positions!$C$4:$V$130,20,FALSE)),"Chk",""),"-")</f>
        <v>-</v>
      </c>
      <c r="AS55" s="380" t="str">
        <f>IF(O55&lt;&gt;"",IF(ISERROR(VLOOKUP(O55,Positions!$C$4:$V$130,20,FALSE)),"Chk",""),"-")</f>
        <v>-</v>
      </c>
      <c r="AT55" s="380" t="str">
        <f>IF(P55&lt;&gt;"",IF(ISERROR(VLOOKUP(P55,Positions!$C$4:$V$130,20,FALSE)),"Chk",""),"-")</f>
        <v>-</v>
      </c>
      <c r="AU55" s="380" t="str">
        <f>IF(Q55&lt;&gt;"",IF(ISERROR(VLOOKUP(Q55,Positions!$C$4:$V$130,20,FALSE)),"Chk",""),"-")</f>
        <v>-</v>
      </c>
      <c r="AV55" s="380" t="str">
        <f>IF(R55&lt;&gt;"",IF(ISERROR(VLOOKUP(R55,Positions!$C$4:$V$130,20,FALSE)),"Chk",""),"-")</f>
        <v>-</v>
      </c>
      <c r="AW55" s="380" t="str">
        <f>IF(S55&lt;&gt;"",IF(ISERROR(VLOOKUP(S55,Positions!$C$4:$V$130,20,FALSE)),"Chk",""),"-")</f>
        <v>-</v>
      </c>
      <c r="AX55" s="383" t="str">
        <f>IF(T55&lt;&gt;"",IF(ISERROR(VLOOKUP(T55,Positions!$C$4:$V$130,20,FALSE)),"Chk",""),"-")</f>
        <v>-</v>
      </c>
      <c r="AY55" s="379" t="str">
        <f>IF(U55&lt;&gt;"",IF(ISERROR(VLOOKUP(U55,Positions!$C$4:$V$130,20,FALSE)),"Chk",""),"-")</f>
        <v>-</v>
      </c>
      <c r="AZ55" s="380" t="str">
        <f>IF(V55&lt;&gt;"",IF(ISERROR(VLOOKUP(V55,Positions!$C$4:$V$130,20,FALSE)),"Chk",""),"-")</f>
        <v>-</v>
      </c>
      <c r="BA55" s="380" t="str">
        <f>IF(W55&lt;&gt;"",IF(ISERROR(VLOOKUP(W55,Positions!$C$4:$V$130,20,FALSE)),"Chk",""),"-")</f>
        <v>-</v>
      </c>
      <c r="BB55" s="380" t="str">
        <f>IF(X55&lt;&gt;"",IF(ISERROR(VLOOKUP(X55,Positions!$C$4:$V$130,20,FALSE)),"Chk",""),"-")</f>
        <v>-</v>
      </c>
      <c r="BC55" s="380" t="str">
        <f>IF(Y55&lt;&gt;"",IF(ISERROR(VLOOKUP(Y55,Positions!$C$4:$V$130,20,FALSE)),"Chk",""),"-")</f>
        <v>-</v>
      </c>
      <c r="BD55" s="380" t="str">
        <f>IF(Z55&lt;&gt;"",IF(ISERROR(VLOOKUP(Z55,Positions!$C$4:$V$130,20,FALSE)),"Chk",""),"-")</f>
        <v>-</v>
      </c>
      <c r="BE55" s="381" t="str">
        <f>IF(AA55&lt;&gt;"",IF(ISERROR(VLOOKUP(AA55,Positions!$C$4:$V$130,20,FALSE)),"Chk",""),"-")</f>
        <v>-</v>
      </c>
      <c r="BF55" s="382" t="str">
        <f>IF(AB55&lt;&gt;"",IF(ISERROR(VLOOKUP(AB55,Positions!$C$4:$V$130,20,FALSE)),"Chk",""),"-")</f>
        <v>-</v>
      </c>
      <c r="BG55" s="380" t="str">
        <f>IF(AC55&lt;&gt;"",IF(ISERROR(VLOOKUP(AC55,Positions!$C$4:$V$130,20,FALSE)),"Chk",""),"-")</f>
        <v>-</v>
      </c>
      <c r="BH55" s="380" t="str">
        <f>IF(AD55&lt;&gt;"",IF(ISERROR(VLOOKUP(AD55,Positions!$C$4:$V$130,20,FALSE)),"Chk",""),"-")</f>
        <v>-</v>
      </c>
      <c r="BI55" s="380" t="str">
        <f>IF(AE55&lt;&gt;"",IF(ISERROR(VLOOKUP(AE55,Positions!$C$4:$V$130,20,FALSE)),"Chk",""),"-")</f>
        <v>-</v>
      </c>
      <c r="BJ55" s="380" t="str">
        <f>IF(AF55&lt;&gt;"",IF(ISERROR(VLOOKUP(AF55,Positions!$C$4:$V$130,20,FALSE)),"Chk",""),"-")</f>
        <v>-</v>
      </c>
      <c r="BK55" s="380" t="str">
        <f>IF(AG55&lt;&gt;"",IF(ISERROR(VLOOKUP(AG55,Positions!$C$4:$V$130,20,FALSE)),"Chk",""),"-")</f>
        <v>-</v>
      </c>
      <c r="BL55" s="383" t="str">
        <f>IF(AH55&lt;&gt;"",IF(ISERROR(VLOOKUP(AH55,Positions!$C$4:$V$130,20,FALSE)),"Chk",""),"-")</f>
        <v>-</v>
      </c>
      <c r="BM55" s="152"/>
      <c r="BN55" s="161">
        <f>IF(ISERROR(VLOOKUP(G55,Positions!$C$4:$V$130,20,FALSE)),0,VLOOKUP(G55,Positions!$C$4:$V$130,20,FALSE))</f>
        <v>0</v>
      </c>
      <c r="BO55" s="161">
        <f>IF(ISERROR(VLOOKUP(H55,Positions!$C$4:$V$130,20,FALSE)),0,VLOOKUP(H55,Positions!$C$4:$V$130,20,FALSE))</f>
        <v>0</v>
      </c>
      <c r="BP55" s="161">
        <f>IF(ISERROR(VLOOKUP(I55,Positions!$C$4:$V$130,20,FALSE)),0,VLOOKUP(I55,Positions!$C$4:$V$130,20,FALSE))</f>
        <v>0</v>
      </c>
      <c r="BQ55" s="161">
        <f>IF(ISERROR(VLOOKUP(J55,Positions!$C$4:$V$130,20,FALSE)),0,VLOOKUP(J55,Positions!$C$4:$V$130,20,FALSE))</f>
        <v>0</v>
      </c>
      <c r="BR55" s="161">
        <f>IF(ISERROR(VLOOKUP(K55,Positions!$C$4:$V$130,20,FALSE)),0,VLOOKUP(K55,Positions!$C$4:$V$130,20,FALSE))</f>
        <v>0</v>
      </c>
      <c r="BS55" s="161">
        <f>IF(ISERROR(VLOOKUP(L55,Positions!$C$4:$V$130,20,FALSE)),0,VLOOKUP(L55,Positions!$C$4:$V$130,20,FALSE))</f>
        <v>0</v>
      </c>
      <c r="BT55" s="161">
        <f>IF(ISERROR(VLOOKUP(M55,Positions!$C$4:$V$130,20,FALSE)),0,VLOOKUP(M55,Positions!$C$4:$V$130,20,FALSE))</f>
        <v>0</v>
      </c>
      <c r="BU55" s="161">
        <f>IF(ISERROR(VLOOKUP(N55,Positions!$C$4:$V$130,20,FALSE)),0,VLOOKUP(N55,Positions!$C$4:$V$130,20,FALSE))</f>
        <v>0</v>
      </c>
      <c r="BV55" s="161">
        <f>IF(ISERROR(VLOOKUP(O55,Positions!$C$4:$V$130,20,FALSE)),0,VLOOKUP(O55,Positions!$C$4:$V$130,20,FALSE))</f>
        <v>0</v>
      </c>
      <c r="BW55" s="161">
        <f>IF(ISERROR(VLOOKUP(P55,Positions!$C$4:$V$130,20,FALSE)),0,VLOOKUP(P55,Positions!$C$4:$V$130,20,FALSE))</f>
        <v>0</v>
      </c>
      <c r="BX55" s="161">
        <f>IF(ISERROR(VLOOKUP(Q55,Positions!$C$4:$V$130,20,FALSE)),0,VLOOKUP(Q55,Positions!$C$4:$V$130,20,FALSE))</f>
        <v>0</v>
      </c>
      <c r="BY55" s="161">
        <f>IF(ISERROR(VLOOKUP(R55,Positions!$C$4:$V$130,20,FALSE)),0,VLOOKUP(R55,Positions!$C$4:$V$130,20,FALSE))</f>
        <v>0</v>
      </c>
      <c r="BZ55" s="161">
        <f>IF(ISERROR(VLOOKUP(S55,Positions!$C$4:$V$130,20,FALSE)),0,VLOOKUP(S55,Positions!$C$4:$V$130,20,FALSE))</f>
        <v>0</v>
      </c>
      <c r="CA55" s="161">
        <f>IF(ISERROR(VLOOKUP(T55,Positions!$C$4:$V$130,20,FALSE)),0,VLOOKUP(T55,Positions!$C$4:$V$130,20,FALSE))</f>
        <v>0</v>
      </c>
      <c r="CB55" s="161">
        <f>IF(ISERROR(VLOOKUP(U55,Positions!$C$4:$V$130,20,FALSE)),0,VLOOKUP(U55,Positions!$C$4:$V$130,20,FALSE))</f>
        <v>0</v>
      </c>
      <c r="CC55" s="161">
        <f>IF(ISERROR(VLOOKUP(V55,Positions!$C$4:$V$130,20,FALSE)),0,VLOOKUP(V55,Positions!$C$4:$V$130,20,FALSE))</f>
        <v>0</v>
      </c>
      <c r="CD55" s="161">
        <f>IF(ISERROR(VLOOKUP(W55,Positions!$C$4:$V$130,20,FALSE)),0,VLOOKUP(W55,Positions!$C$4:$V$130,20,FALSE))</f>
        <v>0</v>
      </c>
      <c r="CE55" s="161">
        <f>IF(ISERROR(VLOOKUP(X55,Positions!$C$4:$V$130,20,FALSE)),0,VLOOKUP(X55,Positions!$C$4:$V$130,20,FALSE))</f>
        <v>0</v>
      </c>
      <c r="CF55" s="161">
        <f>IF(ISERROR(VLOOKUP(Y55,Positions!$C$4:$V$130,20,FALSE)),0,VLOOKUP(Y55,Positions!$C$4:$V$130,20,FALSE))</f>
        <v>0</v>
      </c>
      <c r="CG55" s="161">
        <f>IF(ISERROR(VLOOKUP(Z55,Positions!$C$4:$V$130,20,FALSE)),0,VLOOKUP(Z55,Positions!$C$4:$V$130,20,FALSE))</f>
        <v>0</v>
      </c>
      <c r="CH55" s="161">
        <f>IF(ISERROR(VLOOKUP(AA55,Positions!$C$4:$V$130,20,FALSE)),0,VLOOKUP(AA55,Positions!$C$4:$V$130,20,FALSE))</f>
        <v>0</v>
      </c>
      <c r="CI55" s="161">
        <f>IF(ISERROR(VLOOKUP(AB55,Positions!$C$4:$V$130,20,FALSE)),0,VLOOKUP(AB55,Positions!$C$4:$V$130,20,FALSE))</f>
        <v>0</v>
      </c>
      <c r="CJ55" s="161">
        <f>IF(ISERROR(VLOOKUP(AC55,Positions!$C$4:$V$130,20,FALSE)),0,VLOOKUP(AC55,Positions!$C$4:$V$130,20,FALSE))</f>
        <v>0</v>
      </c>
      <c r="CK55" s="161">
        <f>IF(ISERROR(VLOOKUP(AD55,Positions!$C$4:$V$130,20,FALSE)),0,VLOOKUP(AD55,Positions!$C$4:$V$130,20,FALSE))</f>
        <v>0</v>
      </c>
      <c r="CL55" s="161">
        <f>IF(ISERROR(VLOOKUP(AE55,Positions!$C$4:$V$130,20,FALSE)),0,VLOOKUP(AE55,Positions!$C$4:$V$130,20,FALSE))</f>
        <v>0</v>
      </c>
      <c r="CM55" s="161">
        <f>IF(ISERROR(VLOOKUP(AF55,Positions!$C$4:$V$130,20,FALSE)),0,VLOOKUP(AF55,Positions!$C$4:$V$130,20,FALSE))</f>
        <v>0</v>
      </c>
      <c r="CN55" s="161">
        <f>IF(ISERROR(VLOOKUP(AG55,Positions!$C$4:$V$130,20,FALSE)),0,VLOOKUP(AG55,Positions!$C$4:$V$130,20,FALSE))</f>
        <v>0</v>
      </c>
      <c r="CO55" s="161">
        <f>IF(ISERROR(VLOOKUP(AH55,Positions!$C$4:$V$130,20,FALSE)),0,VLOOKUP(AH55,Positions!$C$4:$V$130,20,FALSE))</f>
        <v>0</v>
      </c>
      <c r="CP55" s="162"/>
      <c r="CQ55" s="163"/>
    </row>
    <row r="56" spans="1:95" s="155" customFormat="1" ht="30" hidden="1" customHeight="1" x14ac:dyDescent="0.25">
      <c r="A56" s="153"/>
      <c r="B56" s="153"/>
      <c r="C56" s="160"/>
      <c r="D56" s="160"/>
      <c r="E56" s="417" t="str">
        <f>IF($D56&lt;&gt;"",VLOOKUP($D56,StaffEstb!$G$4:$K$203,4,FALSE),"")</f>
        <v/>
      </c>
      <c r="F56" s="656" t="str">
        <f>IF($D56&lt;&gt;"",VLOOKUP($D56,StaffEstb!$G$4:$K$203,5,FALSE),"")</f>
        <v/>
      </c>
      <c r="G56" s="657"/>
      <c r="H56" s="657"/>
      <c r="I56" s="657"/>
      <c r="J56" s="657"/>
      <c r="K56" s="657"/>
      <c r="L56" s="658"/>
      <c r="M56" s="658"/>
      <c r="N56" s="657"/>
      <c r="O56" s="657"/>
      <c r="P56" s="657"/>
      <c r="Q56" s="657"/>
      <c r="R56" s="657"/>
      <c r="S56" s="658"/>
      <c r="T56" s="658"/>
      <c r="U56" s="657"/>
      <c r="V56" s="657"/>
      <c r="W56" s="657"/>
      <c r="X56" s="657"/>
      <c r="Y56" s="657"/>
      <c r="Z56" s="658"/>
      <c r="AA56" s="658"/>
      <c r="AB56" s="657"/>
      <c r="AC56" s="657"/>
      <c r="AD56" s="657"/>
      <c r="AE56" s="657"/>
      <c r="AF56" s="657"/>
      <c r="AG56" s="658"/>
      <c r="AH56" s="658"/>
      <c r="AI56" s="377">
        <f t="shared" si="7"/>
        <v>0</v>
      </c>
      <c r="AJ56" s="378">
        <f t="shared" si="8"/>
        <v>0</v>
      </c>
      <c r="AK56" s="379" t="str">
        <f>IF(G56&lt;&gt;"",IF(ISERROR(VLOOKUP(G56,Positions!$C$4:$V$130,20,FALSE)),"Chk",""),"-")</f>
        <v>-</v>
      </c>
      <c r="AL56" s="380" t="str">
        <f>IF(H56&lt;&gt;"",IF(ISERROR(VLOOKUP(H56,Positions!$C$4:$V$130,20,FALSE)),"Chk",""),"-")</f>
        <v>-</v>
      </c>
      <c r="AM56" s="380" t="str">
        <f>IF(I56&lt;&gt;"",IF(ISERROR(VLOOKUP(I56,Positions!$C$4:$V$130,20,FALSE)),"Chk",""),"-")</f>
        <v>-</v>
      </c>
      <c r="AN56" s="380" t="str">
        <f>IF(J56&lt;&gt;"",IF(ISERROR(VLOOKUP(J56,Positions!$C$4:$V$130,20,FALSE)),"Chk",""),"-")</f>
        <v>-</v>
      </c>
      <c r="AO56" s="380" t="str">
        <f>IF(K56&lt;&gt;"",IF(ISERROR(VLOOKUP(K56,Positions!$C$4:$V$130,20,FALSE)),"Chk",""),"-")</f>
        <v>-</v>
      </c>
      <c r="AP56" s="380" t="str">
        <f>IF(L56&lt;&gt;"",IF(ISERROR(VLOOKUP(L56,Positions!$C$4:$V$130,20,FALSE)),"Chk",""),"-")</f>
        <v>-</v>
      </c>
      <c r="AQ56" s="381" t="str">
        <f>IF(M56&lt;&gt;"",IF(ISERROR(VLOOKUP(M56,Positions!$C$4:$V$130,20,FALSE)),"Chk",""),"-")</f>
        <v>-</v>
      </c>
      <c r="AR56" s="382" t="str">
        <f>IF(N56&lt;&gt;"",IF(ISERROR(VLOOKUP(N56,Positions!$C$4:$V$130,20,FALSE)),"Chk",""),"-")</f>
        <v>-</v>
      </c>
      <c r="AS56" s="380" t="str">
        <f>IF(O56&lt;&gt;"",IF(ISERROR(VLOOKUP(O56,Positions!$C$4:$V$130,20,FALSE)),"Chk",""),"-")</f>
        <v>-</v>
      </c>
      <c r="AT56" s="380" t="str">
        <f>IF(P56&lt;&gt;"",IF(ISERROR(VLOOKUP(P56,Positions!$C$4:$V$130,20,FALSE)),"Chk",""),"-")</f>
        <v>-</v>
      </c>
      <c r="AU56" s="380" t="str">
        <f>IF(Q56&lt;&gt;"",IF(ISERROR(VLOOKUP(Q56,Positions!$C$4:$V$130,20,FALSE)),"Chk",""),"-")</f>
        <v>-</v>
      </c>
      <c r="AV56" s="380" t="str">
        <f>IF(R56&lt;&gt;"",IF(ISERROR(VLOOKUP(R56,Positions!$C$4:$V$130,20,FALSE)),"Chk",""),"-")</f>
        <v>-</v>
      </c>
      <c r="AW56" s="380" t="str">
        <f>IF(S56&lt;&gt;"",IF(ISERROR(VLOOKUP(S56,Positions!$C$4:$V$130,20,FALSE)),"Chk",""),"-")</f>
        <v>-</v>
      </c>
      <c r="AX56" s="383" t="str">
        <f>IF(T56&lt;&gt;"",IF(ISERROR(VLOOKUP(T56,Positions!$C$4:$V$130,20,FALSE)),"Chk",""),"-")</f>
        <v>-</v>
      </c>
      <c r="AY56" s="379" t="str">
        <f>IF(U56&lt;&gt;"",IF(ISERROR(VLOOKUP(U56,Positions!$C$4:$V$130,20,FALSE)),"Chk",""),"-")</f>
        <v>-</v>
      </c>
      <c r="AZ56" s="380" t="str">
        <f>IF(V56&lt;&gt;"",IF(ISERROR(VLOOKUP(V56,Positions!$C$4:$V$130,20,FALSE)),"Chk",""),"-")</f>
        <v>-</v>
      </c>
      <c r="BA56" s="380" t="str">
        <f>IF(W56&lt;&gt;"",IF(ISERROR(VLOOKUP(W56,Positions!$C$4:$V$130,20,FALSE)),"Chk",""),"-")</f>
        <v>-</v>
      </c>
      <c r="BB56" s="380" t="str">
        <f>IF(X56&lt;&gt;"",IF(ISERROR(VLOOKUP(X56,Positions!$C$4:$V$130,20,FALSE)),"Chk",""),"-")</f>
        <v>-</v>
      </c>
      <c r="BC56" s="380" t="str">
        <f>IF(Y56&lt;&gt;"",IF(ISERROR(VLOOKUP(Y56,Positions!$C$4:$V$130,20,FALSE)),"Chk",""),"-")</f>
        <v>-</v>
      </c>
      <c r="BD56" s="380" t="str">
        <f>IF(Z56&lt;&gt;"",IF(ISERROR(VLOOKUP(Z56,Positions!$C$4:$V$130,20,FALSE)),"Chk",""),"-")</f>
        <v>-</v>
      </c>
      <c r="BE56" s="381" t="str">
        <f>IF(AA56&lt;&gt;"",IF(ISERROR(VLOOKUP(AA56,Positions!$C$4:$V$130,20,FALSE)),"Chk",""),"-")</f>
        <v>-</v>
      </c>
      <c r="BF56" s="382" t="str">
        <f>IF(AB56&lt;&gt;"",IF(ISERROR(VLOOKUP(AB56,Positions!$C$4:$V$130,20,FALSE)),"Chk",""),"-")</f>
        <v>-</v>
      </c>
      <c r="BG56" s="380" t="str">
        <f>IF(AC56&lt;&gt;"",IF(ISERROR(VLOOKUP(AC56,Positions!$C$4:$V$130,20,FALSE)),"Chk",""),"-")</f>
        <v>-</v>
      </c>
      <c r="BH56" s="380" t="str">
        <f>IF(AD56&lt;&gt;"",IF(ISERROR(VLOOKUP(AD56,Positions!$C$4:$V$130,20,FALSE)),"Chk",""),"-")</f>
        <v>-</v>
      </c>
      <c r="BI56" s="380" t="str">
        <f>IF(AE56&lt;&gt;"",IF(ISERROR(VLOOKUP(AE56,Positions!$C$4:$V$130,20,FALSE)),"Chk",""),"-")</f>
        <v>-</v>
      </c>
      <c r="BJ56" s="380" t="str">
        <f>IF(AF56&lt;&gt;"",IF(ISERROR(VLOOKUP(AF56,Positions!$C$4:$V$130,20,FALSE)),"Chk",""),"-")</f>
        <v>-</v>
      </c>
      <c r="BK56" s="380" t="str">
        <f>IF(AG56&lt;&gt;"",IF(ISERROR(VLOOKUP(AG56,Positions!$C$4:$V$130,20,FALSE)),"Chk",""),"-")</f>
        <v>-</v>
      </c>
      <c r="BL56" s="383" t="str">
        <f>IF(AH56&lt;&gt;"",IF(ISERROR(VLOOKUP(AH56,Positions!$C$4:$V$130,20,FALSE)),"Chk",""),"-")</f>
        <v>-</v>
      </c>
      <c r="BM56" s="152"/>
      <c r="BN56" s="161">
        <f>IF(ISERROR(VLOOKUP(G56,Positions!$C$4:$V$130,20,FALSE)),0,VLOOKUP(G56,Positions!$C$4:$V$130,20,FALSE))</f>
        <v>0</v>
      </c>
      <c r="BO56" s="161">
        <f>IF(ISERROR(VLOOKUP(H56,Positions!$C$4:$V$130,20,FALSE)),0,VLOOKUP(H56,Positions!$C$4:$V$130,20,FALSE))</f>
        <v>0</v>
      </c>
      <c r="BP56" s="161">
        <f>IF(ISERROR(VLOOKUP(I56,Positions!$C$4:$V$130,20,FALSE)),0,VLOOKUP(I56,Positions!$C$4:$V$130,20,FALSE))</f>
        <v>0</v>
      </c>
      <c r="BQ56" s="161">
        <f>IF(ISERROR(VLOOKUP(J56,Positions!$C$4:$V$130,20,FALSE)),0,VLOOKUP(J56,Positions!$C$4:$V$130,20,FALSE))</f>
        <v>0</v>
      </c>
      <c r="BR56" s="161">
        <f>IF(ISERROR(VLOOKUP(K56,Positions!$C$4:$V$130,20,FALSE)),0,VLOOKUP(K56,Positions!$C$4:$V$130,20,FALSE))</f>
        <v>0</v>
      </c>
      <c r="BS56" s="161">
        <f>IF(ISERROR(VLOOKUP(L56,Positions!$C$4:$V$130,20,FALSE)),0,VLOOKUP(L56,Positions!$C$4:$V$130,20,FALSE))</f>
        <v>0</v>
      </c>
      <c r="BT56" s="161">
        <f>IF(ISERROR(VLOOKUP(M56,Positions!$C$4:$V$130,20,FALSE)),0,VLOOKUP(M56,Positions!$C$4:$V$130,20,FALSE))</f>
        <v>0</v>
      </c>
      <c r="BU56" s="161">
        <f>IF(ISERROR(VLOOKUP(N56,Positions!$C$4:$V$130,20,FALSE)),0,VLOOKUP(N56,Positions!$C$4:$V$130,20,FALSE))</f>
        <v>0</v>
      </c>
      <c r="BV56" s="161">
        <f>IF(ISERROR(VLOOKUP(O56,Positions!$C$4:$V$130,20,FALSE)),0,VLOOKUP(O56,Positions!$C$4:$V$130,20,FALSE))</f>
        <v>0</v>
      </c>
      <c r="BW56" s="161">
        <f>IF(ISERROR(VLOOKUP(P56,Positions!$C$4:$V$130,20,FALSE)),0,VLOOKUP(P56,Positions!$C$4:$V$130,20,FALSE))</f>
        <v>0</v>
      </c>
      <c r="BX56" s="161">
        <f>IF(ISERROR(VLOOKUP(Q56,Positions!$C$4:$V$130,20,FALSE)),0,VLOOKUP(Q56,Positions!$C$4:$V$130,20,FALSE))</f>
        <v>0</v>
      </c>
      <c r="BY56" s="161">
        <f>IF(ISERROR(VLOOKUP(R56,Positions!$C$4:$V$130,20,FALSE)),0,VLOOKUP(R56,Positions!$C$4:$V$130,20,FALSE))</f>
        <v>0</v>
      </c>
      <c r="BZ56" s="161">
        <f>IF(ISERROR(VLOOKUP(S56,Positions!$C$4:$V$130,20,FALSE)),0,VLOOKUP(S56,Positions!$C$4:$V$130,20,FALSE))</f>
        <v>0</v>
      </c>
      <c r="CA56" s="161">
        <f>IF(ISERROR(VLOOKUP(T56,Positions!$C$4:$V$130,20,FALSE)),0,VLOOKUP(T56,Positions!$C$4:$V$130,20,FALSE))</f>
        <v>0</v>
      </c>
      <c r="CB56" s="161">
        <f>IF(ISERROR(VLOOKUP(U56,Positions!$C$4:$V$130,20,FALSE)),0,VLOOKUP(U56,Positions!$C$4:$V$130,20,FALSE))</f>
        <v>0</v>
      </c>
      <c r="CC56" s="161">
        <f>IF(ISERROR(VLOOKUP(V56,Positions!$C$4:$V$130,20,FALSE)),0,VLOOKUP(V56,Positions!$C$4:$V$130,20,FALSE))</f>
        <v>0</v>
      </c>
      <c r="CD56" s="161">
        <f>IF(ISERROR(VLOOKUP(W56,Positions!$C$4:$V$130,20,FALSE)),0,VLOOKUP(W56,Positions!$C$4:$V$130,20,FALSE))</f>
        <v>0</v>
      </c>
      <c r="CE56" s="161">
        <f>IF(ISERROR(VLOOKUP(X56,Positions!$C$4:$V$130,20,FALSE)),0,VLOOKUP(X56,Positions!$C$4:$V$130,20,FALSE))</f>
        <v>0</v>
      </c>
      <c r="CF56" s="161">
        <f>IF(ISERROR(VLOOKUP(Y56,Positions!$C$4:$V$130,20,FALSE)),0,VLOOKUP(Y56,Positions!$C$4:$V$130,20,FALSE))</f>
        <v>0</v>
      </c>
      <c r="CG56" s="161">
        <f>IF(ISERROR(VLOOKUP(Z56,Positions!$C$4:$V$130,20,FALSE)),0,VLOOKUP(Z56,Positions!$C$4:$V$130,20,FALSE))</f>
        <v>0</v>
      </c>
      <c r="CH56" s="161">
        <f>IF(ISERROR(VLOOKUP(AA56,Positions!$C$4:$V$130,20,FALSE)),0,VLOOKUP(AA56,Positions!$C$4:$V$130,20,FALSE))</f>
        <v>0</v>
      </c>
      <c r="CI56" s="161">
        <f>IF(ISERROR(VLOOKUP(AB56,Positions!$C$4:$V$130,20,FALSE)),0,VLOOKUP(AB56,Positions!$C$4:$V$130,20,FALSE))</f>
        <v>0</v>
      </c>
      <c r="CJ56" s="161">
        <f>IF(ISERROR(VLOOKUP(AC56,Positions!$C$4:$V$130,20,FALSE)),0,VLOOKUP(AC56,Positions!$C$4:$V$130,20,FALSE))</f>
        <v>0</v>
      </c>
      <c r="CK56" s="161">
        <f>IF(ISERROR(VLOOKUP(AD56,Positions!$C$4:$V$130,20,FALSE)),0,VLOOKUP(AD56,Positions!$C$4:$V$130,20,FALSE))</f>
        <v>0</v>
      </c>
      <c r="CL56" s="161">
        <f>IF(ISERROR(VLOOKUP(AE56,Positions!$C$4:$V$130,20,FALSE)),0,VLOOKUP(AE56,Positions!$C$4:$V$130,20,FALSE))</f>
        <v>0</v>
      </c>
      <c r="CM56" s="161">
        <f>IF(ISERROR(VLOOKUP(AF56,Positions!$C$4:$V$130,20,FALSE)),0,VLOOKUP(AF56,Positions!$C$4:$V$130,20,FALSE))</f>
        <v>0</v>
      </c>
      <c r="CN56" s="161">
        <f>IF(ISERROR(VLOOKUP(AG56,Positions!$C$4:$V$130,20,FALSE)),0,VLOOKUP(AG56,Positions!$C$4:$V$130,20,FALSE))</f>
        <v>0</v>
      </c>
      <c r="CO56" s="161">
        <f>IF(ISERROR(VLOOKUP(AH56,Positions!$C$4:$V$130,20,FALSE)),0,VLOOKUP(AH56,Positions!$C$4:$V$130,20,FALSE))</f>
        <v>0</v>
      </c>
      <c r="CP56" s="162"/>
      <c r="CQ56" s="163"/>
    </row>
    <row r="57" spans="1:95" s="155" customFormat="1" ht="30" hidden="1" customHeight="1" x14ac:dyDescent="0.25">
      <c r="A57" s="153"/>
      <c r="B57" s="153"/>
      <c r="C57" s="160"/>
      <c r="D57" s="160"/>
      <c r="E57" s="417" t="str">
        <f>IF($D57&lt;&gt;"",VLOOKUP($D57,StaffEstb!$G$4:$K$203,4,FALSE),"")</f>
        <v/>
      </c>
      <c r="F57" s="656" t="str">
        <f>IF($D57&lt;&gt;"",VLOOKUP($D57,StaffEstb!$G$4:$K$203,5,FALSE),"")</f>
        <v/>
      </c>
      <c r="G57" s="657"/>
      <c r="H57" s="657"/>
      <c r="I57" s="657"/>
      <c r="J57" s="657"/>
      <c r="K57" s="657"/>
      <c r="L57" s="658"/>
      <c r="M57" s="658"/>
      <c r="N57" s="657"/>
      <c r="O57" s="657"/>
      <c r="P57" s="657"/>
      <c r="Q57" s="657"/>
      <c r="R57" s="657"/>
      <c r="S57" s="658"/>
      <c r="T57" s="658"/>
      <c r="U57" s="657"/>
      <c r="V57" s="657"/>
      <c r="W57" s="657"/>
      <c r="X57" s="657"/>
      <c r="Y57" s="657"/>
      <c r="Z57" s="658"/>
      <c r="AA57" s="658"/>
      <c r="AB57" s="657"/>
      <c r="AC57" s="657"/>
      <c r="AD57" s="657"/>
      <c r="AE57" s="657"/>
      <c r="AF57" s="657"/>
      <c r="AG57" s="658"/>
      <c r="AH57" s="658"/>
      <c r="AI57" s="377">
        <f t="shared" si="7"/>
        <v>0</v>
      </c>
      <c r="AJ57" s="378">
        <f t="shared" si="8"/>
        <v>0</v>
      </c>
      <c r="AK57" s="379" t="str">
        <f>IF(G57&lt;&gt;"",IF(ISERROR(VLOOKUP(G57,Positions!$C$4:$V$130,20,FALSE)),"Chk",""),"-")</f>
        <v>-</v>
      </c>
      <c r="AL57" s="380" t="str">
        <f>IF(H57&lt;&gt;"",IF(ISERROR(VLOOKUP(H57,Positions!$C$4:$V$130,20,FALSE)),"Chk",""),"-")</f>
        <v>-</v>
      </c>
      <c r="AM57" s="380" t="str">
        <f>IF(I57&lt;&gt;"",IF(ISERROR(VLOOKUP(I57,Positions!$C$4:$V$130,20,FALSE)),"Chk",""),"-")</f>
        <v>-</v>
      </c>
      <c r="AN57" s="380" t="str">
        <f>IF(J57&lt;&gt;"",IF(ISERROR(VLOOKUP(J57,Positions!$C$4:$V$130,20,FALSE)),"Chk",""),"-")</f>
        <v>-</v>
      </c>
      <c r="AO57" s="380" t="str">
        <f>IF(K57&lt;&gt;"",IF(ISERROR(VLOOKUP(K57,Positions!$C$4:$V$130,20,FALSE)),"Chk",""),"-")</f>
        <v>-</v>
      </c>
      <c r="AP57" s="380" t="str">
        <f>IF(L57&lt;&gt;"",IF(ISERROR(VLOOKUP(L57,Positions!$C$4:$V$130,20,FALSE)),"Chk",""),"-")</f>
        <v>-</v>
      </c>
      <c r="AQ57" s="381" t="str">
        <f>IF(M57&lt;&gt;"",IF(ISERROR(VLOOKUP(M57,Positions!$C$4:$V$130,20,FALSE)),"Chk",""),"-")</f>
        <v>-</v>
      </c>
      <c r="AR57" s="382" t="str">
        <f>IF(N57&lt;&gt;"",IF(ISERROR(VLOOKUP(N57,Positions!$C$4:$V$130,20,FALSE)),"Chk",""),"-")</f>
        <v>-</v>
      </c>
      <c r="AS57" s="380" t="str">
        <f>IF(O57&lt;&gt;"",IF(ISERROR(VLOOKUP(O57,Positions!$C$4:$V$130,20,FALSE)),"Chk",""),"-")</f>
        <v>-</v>
      </c>
      <c r="AT57" s="380" t="str">
        <f>IF(P57&lt;&gt;"",IF(ISERROR(VLOOKUP(P57,Positions!$C$4:$V$130,20,FALSE)),"Chk",""),"-")</f>
        <v>-</v>
      </c>
      <c r="AU57" s="380" t="str">
        <f>IF(Q57&lt;&gt;"",IF(ISERROR(VLOOKUP(Q57,Positions!$C$4:$V$130,20,FALSE)),"Chk",""),"-")</f>
        <v>-</v>
      </c>
      <c r="AV57" s="380" t="str">
        <f>IF(R57&lt;&gt;"",IF(ISERROR(VLOOKUP(R57,Positions!$C$4:$V$130,20,FALSE)),"Chk",""),"-")</f>
        <v>-</v>
      </c>
      <c r="AW57" s="380" t="str">
        <f>IF(S57&lt;&gt;"",IF(ISERROR(VLOOKUP(S57,Positions!$C$4:$V$130,20,FALSE)),"Chk",""),"-")</f>
        <v>-</v>
      </c>
      <c r="AX57" s="383" t="str">
        <f>IF(T57&lt;&gt;"",IF(ISERROR(VLOOKUP(T57,Positions!$C$4:$V$130,20,FALSE)),"Chk",""),"-")</f>
        <v>-</v>
      </c>
      <c r="AY57" s="379" t="str">
        <f>IF(U57&lt;&gt;"",IF(ISERROR(VLOOKUP(U57,Positions!$C$4:$V$130,20,FALSE)),"Chk",""),"-")</f>
        <v>-</v>
      </c>
      <c r="AZ57" s="380" t="str">
        <f>IF(V57&lt;&gt;"",IF(ISERROR(VLOOKUP(V57,Positions!$C$4:$V$130,20,FALSE)),"Chk",""),"-")</f>
        <v>-</v>
      </c>
      <c r="BA57" s="380" t="str">
        <f>IF(W57&lt;&gt;"",IF(ISERROR(VLOOKUP(W57,Positions!$C$4:$V$130,20,FALSE)),"Chk",""),"-")</f>
        <v>-</v>
      </c>
      <c r="BB57" s="380" t="str">
        <f>IF(X57&lt;&gt;"",IF(ISERROR(VLOOKUP(X57,Positions!$C$4:$V$130,20,FALSE)),"Chk",""),"-")</f>
        <v>-</v>
      </c>
      <c r="BC57" s="380" t="str">
        <f>IF(Y57&lt;&gt;"",IF(ISERROR(VLOOKUP(Y57,Positions!$C$4:$V$130,20,FALSE)),"Chk",""),"-")</f>
        <v>-</v>
      </c>
      <c r="BD57" s="380" t="str">
        <f>IF(Z57&lt;&gt;"",IF(ISERROR(VLOOKUP(Z57,Positions!$C$4:$V$130,20,FALSE)),"Chk",""),"-")</f>
        <v>-</v>
      </c>
      <c r="BE57" s="381" t="str">
        <f>IF(AA57&lt;&gt;"",IF(ISERROR(VLOOKUP(AA57,Positions!$C$4:$V$130,20,FALSE)),"Chk",""),"-")</f>
        <v>-</v>
      </c>
      <c r="BF57" s="382" t="str">
        <f>IF(AB57&lt;&gt;"",IF(ISERROR(VLOOKUP(AB57,Positions!$C$4:$V$130,20,FALSE)),"Chk",""),"-")</f>
        <v>-</v>
      </c>
      <c r="BG57" s="380" t="str">
        <f>IF(AC57&lt;&gt;"",IF(ISERROR(VLOOKUP(AC57,Positions!$C$4:$V$130,20,FALSE)),"Chk",""),"-")</f>
        <v>-</v>
      </c>
      <c r="BH57" s="380" t="str">
        <f>IF(AD57&lt;&gt;"",IF(ISERROR(VLOOKUP(AD57,Positions!$C$4:$V$130,20,FALSE)),"Chk",""),"-")</f>
        <v>-</v>
      </c>
      <c r="BI57" s="380" t="str">
        <f>IF(AE57&lt;&gt;"",IF(ISERROR(VLOOKUP(AE57,Positions!$C$4:$V$130,20,FALSE)),"Chk",""),"-")</f>
        <v>-</v>
      </c>
      <c r="BJ57" s="380" t="str">
        <f>IF(AF57&lt;&gt;"",IF(ISERROR(VLOOKUP(AF57,Positions!$C$4:$V$130,20,FALSE)),"Chk",""),"-")</f>
        <v>-</v>
      </c>
      <c r="BK57" s="380" t="str">
        <f>IF(AG57&lt;&gt;"",IF(ISERROR(VLOOKUP(AG57,Positions!$C$4:$V$130,20,FALSE)),"Chk",""),"-")</f>
        <v>-</v>
      </c>
      <c r="BL57" s="383" t="str">
        <f>IF(AH57&lt;&gt;"",IF(ISERROR(VLOOKUP(AH57,Positions!$C$4:$V$130,20,FALSE)),"Chk",""),"-")</f>
        <v>-</v>
      </c>
      <c r="BM57" s="152"/>
      <c r="BN57" s="161">
        <f>IF(ISERROR(VLOOKUP(G57,Positions!$C$4:$V$130,20,FALSE)),0,VLOOKUP(G57,Positions!$C$4:$V$130,20,FALSE))</f>
        <v>0</v>
      </c>
      <c r="BO57" s="161">
        <f>IF(ISERROR(VLOOKUP(H57,Positions!$C$4:$V$130,20,FALSE)),0,VLOOKUP(H57,Positions!$C$4:$V$130,20,FALSE))</f>
        <v>0</v>
      </c>
      <c r="BP57" s="161">
        <f>IF(ISERROR(VLOOKUP(I57,Positions!$C$4:$V$130,20,FALSE)),0,VLOOKUP(I57,Positions!$C$4:$V$130,20,FALSE))</f>
        <v>0</v>
      </c>
      <c r="BQ57" s="161">
        <f>IF(ISERROR(VLOOKUP(J57,Positions!$C$4:$V$130,20,FALSE)),0,VLOOKUP(J57,Positions!$C$4:$V$130,20,FALSE))</f>
        <v>0</v>
      </c>
      <c r="BR57" s="161">
        <f>IF(ISERROR(VLOOKUP(K57,Positions!$C$4:$V$130,20,FALSE)),0,VLOOKUP(K57,Positions!$C$4:$V$130,20,FALSE))</f>
        <v>0</v>
      </c>
      <c r="BS57" s="161">
        <f>IF(ISERROR(VLOOKUP(L57,Positions!$C$4:$V$130,20,FALSE)),0,VLOOKUP(L57,Positions!$C$4:$V$130,20,FALSE))</f>
        <v>0</v>
      </c>
      <c r="BT57" s="161">
        <f>IF(ISERROR(VLOOKUP(M57,Positions!$C$4:$V$130,20,FALSE)),0,VLOOKUP(M57,Positions!$C$4:$V$130,20,FALSE))</f>
        <v>0</v>
      </c>
      <c r="BU57" s="161">
        <f>IF(ISERROR(VLOOKUP(N57,Positions!$C$4:$V$130,20,FALSE)),0,VLOOKUP(N57,Positions!$C$4:$V$130,20,FALSE))</f>
        <v>0</v>
      </c>
      <c r="BV57" s="161">
        <f>IF(ISERROR(VLOOKUP(O57,Positions!$C$4:$V$130,20,FALSE)),0,VLOOKUP(O57,Positions!$C$4:$V$130,20,FALSE))</f>
        <v>0</v>
      </c>
      <c r="BW57" s="161">
        <f>IF(ISERROR(VLOOKUP(P57,Positions!$C$4:$V$130,20,FALSE)),0,VLOOKUP(P57,Positions!$C$4:$V$130,20,FALSE))</f>
        <v>0</v>
      </c>
      <c r="BX57" s="161">
        <f>IF(ISERROR(VLOOKUP(Q57,Positions!$C$4:$V$130,20,FALSE)),0,VLOOKUP(Q57,Positions!$C$4:$V$130,20,FALSE))</f>
        <v>0</v>
      </c>
      <c r="BY57" s="161">
        <f>IF(ISERROR(VLOOKUP(R57,Positions!$C$4:$V$130,20,FALSE)),0,VLOOKUP(R57,Positions!$C$4:$V$130,20,FALSE))</f>
        <v>0</v>
      </c>
      <c r="BZ57" s="161">
        <f>IF(ISERROR(VLOOKUP(S57,Positions!$C$4:$V$130,20,FALSE)),0,VLOOKUP(S57,Positions!$C$4:$V$130,20,FALSE))</f>
        <v>0</v>
      </c>
      <c r="CA57" s="161">
        <f>IF(ISERROR(VLOOKUP(T57,Positions!$C$4:$V$130,20,FALSE)),0,VLOOKUP(T57,Positions!$C$4:$V$130,20,FALSE))</f>
        <v>0</v>
      </c>
      <c r="CB57" s="161">
        <f>IF(ISERROR(VLOOKUP(U57,Positions!$C$4:$V$130,20,FALSE)),0,VLOOKUP(U57,Positions!$C$4:$V$130,20,FALSE))</f>
        <v>0</v>
      </c>
      <c r="CC57" s="161">
        <f>IF(ISERROR(VLOOKUP(V57,Positions!$C$4:$V$130,20,FALSE)),0,VLOOKUP(V57,Positions!$C$4:$V$130,20,FALSE))</f>
        <v>0</v>
      </c>
      <c r="CD57" s="161">
        <f>IF(ISERROR(VLOOKUP(W57,Positions!$C$4:$V$130,20,FALSE)),0,VLOOKUP(W57,Positions!$C$4:$V$130,20,FALSE))</f>
        <v>0</v>
      </c>
      <c r="CE57" s="161">
        <f>IF(ISERROR(VLOOKUP(X57,Positions!$C$4:$V$130,20,FALSE)),0,VLOOKUP(X57,Positions!$C$4:$V$130,20,FALSE))</f>
        <v>0</v>
      </c>
      <c r="CF57" s="161">
        <f>IF(ISERROR(VLOOKUP(Y57,Positions!$C$4:$V$130,20,FALSE)),0,VLOOKUP(Y57,Positions!$C$4:$V$130,20,FALSE))</f>
        <v>0</v>
      </c>
      <c r="CG57" s="161">
        <f>IF(ISERROR(VLOOKUP(Z57,Positions!$C$4:$V$130,20,FALSE)),0,VLOOKUP(Z57,Positions!$C$4:$V$130,20,FALSE))</f>
        <v>0</v>
      </c>
      <c r="CH57" s="161">
        <f>IF(ISERROR(VLOOKUP(AA57,Positions!$C$4:$V$130,20,FALSE)),0,VLOOKUP(AA57,Positions!$C$4:$V$130,20,FALSE))</f>
        <v>0</v>
      </c>
      <c r="CI57" s="161">
        <f>IF(ISERROR(VLOOKUP(AB57,Positions!$C$4:$V$130,20,FALSE)),0,VLOOKUP(AB57,Positions!$C$4:$V$130,20,FALSE))</f>
        <v>0</v>
      </c>
      <c r="CJ57" s="161">
        <f>IF(ISERROR(VLOOKUP(AC57,Positions!$C$4:$V$130,20,FALSE)),0,VLOOKUP(AC57,Positions!$C$4:$V$130,20,FALSE))</f>
        <v>0</v>
      </c>
      <c r="CK57" s="161">
        <f>IF(ISERROR(VLOOKUP(AD57,Positions!$C$4:$V$130,20,FALSE)),0,VLOOKUP(AD57,Positions!$C$4:$V$130,20,FALSE))</f>
        <v>0</v>
      </c>
      <c r="CL57" s="161">
        <f>IF(ISERROR(VLOOKUP(AE57,Positions!$C$4:$V$130,20,FALSE)),0,VLOOKUP(AE57,Positions!$C$4:$V$130,20,FALSE))</f>
        <v>0</v>
      </c>
      <c r="CM57" s="161">
        <f>IF(ISERROR(VLOOKUP(AF57,Positions!$C$4:$V$130,20,FALSE)),0,VLOOKUP(AF57,Positions!$C$4:$V$130,20,FALSE))</f>
        <v>0</v>
      </c>
      <c r="CN57" s="161">
        <f>IF(ISERROR(VLOOKUP(AG57,Positions!$C$4:$V$130,20,FALSE)),0,VLOOKUP(AG57,Positions!$C$4:$V$130,20,FALSE))</f>
        <v>0</v>
      </c>
      <c r="CO57" s="161">
        <f>IF(ISERROR(VLOOKUP(AH57,Positions!$C$4:$V$130,20,FALSE)),0,VLOOKUP(AH57,Positions!$C$4:$V$130,20,FALSE))</f>
        <v>0</v>
      </c>
      <c r="CP57" s="162"/>
      <c r="CQ57" s="163"/>
    </row>
    <row r="58" spans="1:95" s="155" customFormat="1" ht="30" hidden="1" customHeight="1" x14ac:dyDescent="0.25">
      <c r="A58" s="153"/>
      <c r="B58" s="153"/>
      <c r="C58" s="160"/>
      <c r="D58" s="160"/>
      <c r="E58" s="417" t="str">
        <f>IF($D58&lt;&gt;"",VLOOKUP($D58,StaffEstb!$G$4:$K$203,4,FALSE),"")</f>
        <v/>
      </c>
      <c r="F58" s="656" t="str">
        <f>IF($D58&lt;&gt;"",VLOOKUP($D58,StaffEstb!$G$4:$K$203,5,FALSE),"")</f>
        <v/>
      </c>
      <c r="G58" s="657"/>
      <c r="H58" s="657"/>
      <c r="I58" s="657"/>
      <c r="J58" s="657"/>
      <c r="K58" s="657"/>
      <c r="L58" s="658"/>
      <c r="M58" s="658"/>
      <c r="N58" s="657"/>
      <c r="O58" s="657"/>
      <c r="P58" s="657"/>
      <c r="Q58" s="657"/>
      <c r="R58" s="657"/>
      <c r="S58" s="658"/>
      <c r="T58" s="658"/>
      <c r="U58" s="657"/>
      <c r="V58" s="657"/>
      <c r="W58" s="657"/>
      <c r="X58" s="657"/>
      <c r="Y58" s="657"/>
      <c r="Z58" s="658"/>
      <c r="AA58" s="658"/>
      <c r="AB58" s="657"/>
      <c r="AC58" s="657"/>
      <c r="AD58" s="657"/>
      <c r="AE58" s="657"/>
      <c r="AF58" s="657"/>
      <c r="AG58" s="658"/>
      <c r="AH58" s="658"/>
      <c r="AI58" s="377">
        <f t="shared" si="7"/>
        <v>0</v>
      </c>
      <c r="AJ58" s="378">
        <f t="shared" si="8"/>
        <v>0</v>
      </c>
      <c r="AK58" s="379" t="str">
        <f>IF(G58&lt;&gt;"",IF(ISERROR(VLOOKUP(G58,Positions!$C$4:$V$130,20,FALSE)),"Chk",""),"-")</f>
        <v>-</v>
      </c>
      <c r="AL58" s="380" t="str">
        <f>IF(H58&lt;&gt;"",IF(ISERROR(VLOOKUP(H58,Positions!$C$4:$V$130,20,FALSE)),"Chk",""),"-")</f>
        <v>-</v>
      </c>
      <c r="AM58" s="380" t="str">
        <f>IF(I58&lt;&gt;"",IF(ISERROR(VLOOKUP(I58,Positions!$C$4:$V$130,20,FALSE)),"Chk",""),"-")</f>
        <v>-</v>
      </c>
      <c r="AN58" s="380" t="str">
        <f>IF(J58&lt;&gt;"",IF(ISERROR(VLOOKUP(J58,Positions!$C$4:$V$130,20,FALSE)),"Chk",""),"-")</f>
        <v>-</v>
      </c>
      <c r="AO58" s="380" t="str">
        <f>IF(K58&lt;&gt;"",IF(ISERROR(VLOOKUP(K58,Positions!$C$4:$V$130,20,FALSE)),"Chk",""),"-")</f>
        <v>-</v>
      </c>
      <c r="AP58" s="380" t="str">
        <f>IF(L58&lt;&gt;"",IF(ISERROR(VLOOKUP(L58,Positions!$C$4:$V$130,20,FALSE)),"Chk",""),"-")</f>
        <v>-</v>
      </c>
      <c r="AQ58" s="381" t="str">
        <f>IF(M58&lt;&gt;"",IF(ISERROR(VLOOKUP(M58,Positions!$C$4:$V$130,20,FALSE)),"Chk",""),"-")</f>
        <v>-</v>
      </c>
      <c r="AR58" s="382" t="str">
        <f>IF(N58&lt;&gt;"",IF(ISERROR(VLOOKUP(N58,Positions!$C$4:$V$130,20,FALSE)),"Chk",""),"-")</f>
        <v>-</v>
      </c>
      <c r="AS58" s="380" t="str">
        <f>IF(O58&lt;&gt;"",IF(ISERROR(VLOOKUP(O58,Positions!$C$4:$V$130,20,FALSE)),"Chk",""),"-")</f>
        <v>-</v>
      </c>
      <c r="AT58" s="380" t="str">
        <f>IF(P58&lt;&gt;"",IF(ISERROR(VLOOKUP(P58,Positions!$C$4:$V$130,20,FALSE)),"Chk",""),"-")</f>
        <v>-</v>
      </c>
      <c r="AU58" s="380" t="str">
        <f>IF(Q58&lt;&gt;"",IF(ISERROR(VLOOKUP(Q58,Positions!$C$4:$V$130,20,FALSE)),"Chk",""),"-")</f>
        <v>-</v>
      </c>
      <c r="AV58" s="380" t="str">
        <f>IF(R58&lt;&gt;"",IF(ISERROR(VLOOKUP(R58,Positions!$C$4:$V$130,20,FALSE)),"Chk",""),"-")</f>
        <v>-</v>
      </c>
      <c r="AW58" s="380" t="str">
        <f>IF(S58&lt;&gt;"",IF(ISERROR(VLOOKUP(S58,Positions!$C$4:$V$130,20,FALSE)),"Chk",""),"-")</f>
        <v>-</v>
      </c>
      <c r="AX58" s="383" t="str">
        <f>IF(T58&lt;&gt;"",IF(ISERROR(VLOOKUP(T58,Positions!$C$4:$V$130,20,FALSE)),"Chk",""),"-")</f>
        <v>-</v>
      </c>
      <c r="AY58" s="379" t="str">
        <f>IF(U58&lt;&gt;"",IF(ISERROR(VLOOKUP(U58,Positions!$C$4:$V$130,20,FALSE)),"Chk",""),"-")</f>
        <v>-</v>
      </c>
      <c r="AZ58" s="380" t="str">
        <f>IF(V58&lt;&gt;"",IF(ISERROR(VLOOKUP(V58,Positions!$C$4:$V$130,20,FALSE)),"Chk",""),"-")</f>
        <v>-</v>
      </c>
      <c r="BA58" s="380" t="str">
        <f>IF(W58&lt;&gt;"",IF(ISERROR(VLOOKUP(W58,Positions!$C$4:$V$130,20,FALSE)),"Chk",""),"-")</f>
        <v>-</v>
      </c>
      <c r="BB58" s="380" t="str">
        <f>IF(X58&lt;&gt;"",IF(ISERROR(VLOOKUP(X58,Positions!$C$4:$V$130,20,FALSE)),"Chk",""),"-")</f>
        <v>-</v>
      </c>
      <c r="BC58" s="380" t="str">
        <f>IF(Y58&lt;&gt;"",IF(ISERROR(VLOOKUP(Y58,Positions!$C$4:$V$130,20,FALSE)),"Chk",""),"-")</f>
        <v>-</v>
      </c>
      <c r="BD58" s="380" t="str">
        <f>IF(Z58&lt;&gt;"",IF(ISERROR(VLOOKUP(Z58,Positions!$C$4:$V$130,20,FALSE)),"Chk",""),"-")</f>
        <v>-</v>
      </c>
      <c r="BE58" s="381" t="str">
        <f>IF(AA58&lt;&gt;"",IF(ISERROR(VLOOKUP(AA58,Positions!$C$4:$V$130,20,FALSE)),"Chk",""),"-")</f>
        <v>-</v>
      </c>
      <c r="BF58" s="382" t="str">
        <f>IF(AB58&lt;&gt;"",IF(ISERROR(VLOOKUP(AB58,Positions!$C$4:$V$130,20,FALSE)),"Chk",""),"-")</f>
        <v>-</v>
      </c>
      <c r="BG58" s="380" t="str">
        <f>IF(AC58&lt;&gt;"",IF(ISERROR(VLOOKUP(AC58,Positions!$C$4:$V$130,20,FALSE)),"Chk",""),"-")</f>
        <v>-</v>
      </c>
      <c r="BH58" s="380" t="str">
        <f>IF(AD58&lt;&gt;"",IF(ISERROR(VLOOKUP(AD58,Positions!$C$4:$V$130,20,FALSE)),"Chk",""),"-")</f>
        <v>-</v>
      </c>
      <c r="BI58" s="380" t="str">
        <f>IF(AE58&lt;&gt;"",IF(ISERROR(VLOOKUP(AE58,Positions!$C$4:$V$130,20,FALSE)),"Chk",""),"-")</f>
        <v>-</v>
      </c>
      <c r="BJ58" s="380" t="str">
        <f>IF(AF58&lt;&gt;"",IF(ISERROR(VLOOKUP(AF58,Positions!$C$4:$V$130,20,FALSE)),"Chk",""),"-")</f>
        <v>-</v>
      </c>
      <c r="BK58" s="380" t="str">
        <f>IF(AG58&lt;&gt;"",IF(ISERROR(VLOOKUP(AG58,Positions!$C$4:$V$130,20,FALSE)),"Chk",""),"-")</f>
        <v>-</v>
      </c>
      <c r="BL58" s="383" t="str">
        <f>IF(AH58&lt;&gt;"",IF(ISERROR(VLOOKUP(AH58,Positions!$C$4:$V$130,20,FALSE)),"Chk",""),"-")</f>
        <v>-</v>
      </c>
      <c r="BM58" s="152"/>
      <c r="BN58" s="161">
        <f>IF(ISERROR(VLOOKUP(G58,Positions!$C$4:$V$130,20,FALSE)),0,VLOOKUP(G58,Positions!$C$4:$V$130,20,FALSE))</f>
        <v>0</v>
      </c>
      <c r="BO58" s="161">
        <f>IF(ISERROR(VLOOKUP(H58,Positions!$C$4:$V$130,20,FALSE)),0,VLOOKUP(H58,Positions!$C$4:$V$130,20,FALSE))</f>
        <v>0</v>
      </c>
      <c r="BP58" s="161">
        <f>IF(ISERROR(VLOOKUP(I58,Positions!$C$4:$V$130,20,FALSE)),0,VLOOKUP(I58,Positions!$C$4:$V$130,20,FALSE))</f>
        <v>0</v>
      </c>
      <c r="BQ58" s="161">
        <f>IF(ISERROR(VLOOKUP(J58,Positions!$C$4:$V$130,20,FALSE)),0,VLOOKUP(J58,Positions!$C$4:$V$130,20,FALSE))</f>
        <v>0</v>
      </c>
      <c r="BR58" s="161">
        <f>IF(ISERROR(VLOOKUP(K58,Positions!$C$4:$V$130,20,FALSE)),0,VLOOKUP(K58,Positions!$C$4:$V$130,20,FALSE))</f>
        <v>0</v>
      </c>
      <c r="BS58" s="161">
        <f>IF(ISERROR(VLOOKUP(L58,Positions!$C$4:$V$130,20,FALSE)),0,VLOOKUP(L58,Positions!$C$4:$V$130,20,FALSE))</f>
        <v>0</v>
      </c>
      <c r="BT58" s="161">
        <f>IF(ISERROR(VLOOKUP(M58,Positions!$C$4:$V$130,20,FALSE)),0,VLOOKUP(M58,Positions!$C$4:$V$130,20,FALSE))</f>
        <v>0</v>
      </c>
      <c r="BU58" s="161">
        <f>IF(ISERROR(VLOOKUP(N58,Positions!$C$4:$V$130,20,FALSE)),0,VLOOKUP(N58,Positions!$C$4:$V$130,20,FALSE))</f>
        <v>0</v>
      </c>
      <c r="BV58" s="161">
        <f>IF(ISERROR(VLOOKUP(O58,Positions!$C$4:$V$130,20,FALSE)),0,VLOOKUP(O58,Positions!$C$4:$V$130,20,FALSE))</f>
        <v>0</v>
      </c>
      <c r="BW58" s="161">
        <f>IF(ISERROR(VLOOKUP(P58,Positions!$C$4:$V$130,20,FALSE)),0,VLOOKUP(P58,Positions!$C$4:$V$130,20,FALSE))</f>
        <v>0</v>
      </c>
      <c r="BX58" s="161">
        <f>IF(ISERROR(VLOOKUP(Q58,Positions!$C$4:$V$130,20,FALSE)),0,VLOOKUP(Q58,Positions!$C$4:$V$130,20,FALSE))</f>
        <v>0</v>
      </c>
      <c r="BY58" s="161">
        <f>IF(ISERROR(VLOOKUP(R58,Positions!$C$4:$V$130,20,FALSE)),0,VLOOKUP(R58,Positions!$C$4:$V$130,20,FALSE))</f>
        <v>0</v>
      </c>
      <c r="BZ58" s="161">
        <f>IF(ISERROR(VLOOKUP(S58,Positions!$C$4:$V$130,20,FALSE)),0,VLOOKUP(S58,Positions!$C$4:$V$130,20,FALSE))</f>
        <v>0</v>
      </c>
      <c r="CA58" s="161">
        <f>IF(ISERROR(VLOOKUP(T58,Positions!$C$4:$V$130,20,FALSE)),0,VLOOKUP(T58,Positions!$C$4:$V$130,20,FALSE))</f>
        <v>0</v>
      </c>
      <c r="CB58" s="161">
        <f>IF(ISERROR(VLOOKUP(U58,Positions!$C$4:$V$130,20,FALSE)),0,VLOOKUP(U58,Positions!$C$4:$V$130,20,FALSE))</f>
        <v>0</v>
      </c>
      <c r="CC58" s="161">
        <f>IF(ISERROR(VLOOKUP(V58,Positions!$C$4:$V$130,20,FALSE)),0,VLOOKUP(V58,Positions!$C$4:$V$130,20,FALSE))</f>
        <v>0</v>
      </c>
      <c r="CD58" s="161">
        <f>IF(ISERROR(VLOOKUP(W58,Positions!$C$4:$V$130,20,FALSE)),0,VLOOKUP(W58,Positions!$C$4:$V$130,20,FALSE))</f>
        <v>0</v>
      </c>
      <c r="CE58" s="161">
        <f>IF(ISERROR(VLOOKUP(X58,Positions!$C$4:$V$130,20,FALSE)),0,VLOOKUP(X58,Positions!$C$4:$V$130,20,FALSE))</f>
        <v>0</v>
      </c>
      <c r="CF58" s="161">
        <f>IF(ISERROR(VLOOKUP(Y58,Positions!$C$4:$V$130,20,FALSE)),0,VLOOKUP(Y58,Positions!$C$4:$V$130,20,FALSE))</f>
        <v>0</v>
      </c>
      <c r="CG58" s="161">
        <f>IF(ISERROR(VLOOKUP(Z58,Positions!$C$4:$V$130,20,FALSE)),0,VLOOKUP(Z58,Positions!$C$4:$V$130,20,FALSE))</f>
        <v>0</v>
      </c>
      <c r="CH58" s="161">
        <f>IF(ISERROR(VLOOKUP(AA58,Positions!$C$4:$V$130,20,FALSE)),0,VLOOKUP(AA58,Positions!$C$4:$V$130,20,FALSE))</f>
        <v>0</v>
      </c>
      <c r="CI58" s="161">
        <f>IF(ISERROR(VLOOKUP(AB58,Positions!$C$4:$V$130,20,FALSE)),0,VLOOKUP(AB58,Positions!$C$4:$V$130,20,FALSE))</f>
        <v>0</v>
      </c>
      <c r="CJ58" s="161">
        <f>IF(ISERROR(VLOOKUP(AC58,Positions!$C$4:$V$130,20,FALSE)),0,VLOOKUP(AC58,Positions!$C$4:$V$130,20,FALSE))</f>
        <v>0</v>
      </c>
      <c r="CK58" s="161">
        <f>IF(ISERROR(VLOOKUP(AD58,Positions!$C$4:$V$130,20,FALSE)),0,VLOOKUP(AD58,Positions!$C$4:$V$130,20,FALSE))</f>
        <v>0</v>
      </c>
      <c r="CL58" s="161">
        <f>IF(ISERROR(VLOOKUP(AE58,Positions!$C$4:$V$130,20,FALSE)),0,VLOOKUP(AE58,Positions!$C$4:$V$130,20,FALSE))</f>
        <v>0</v>
      </c>
      <c r="CM58" s="161">
        <f>IF(ISERROR(VLOOKUP(AF58,Positions!$C$4:$V$130,20,FALSE)),0,VLOOKUP(AF58,Positions!$C$4:$V$130,20,FALSE))</f>
        <v>0</v>
      </c>
      <c r="CN58" s="161">
        <f>IF(ISERROR(VLOOKUP(AG58,Positions!$C$4:$V$130,20,FALSE)),0,VLOOKUP(AG58,Positions!$C$4:$V$130,20,FALSE))</f>
        <v>0</v>
      </c>
      <c r="CO58" s="161">
        <f>IF(ISERROR(VLOOKUP(AH58,Positions!$C$4:$V$130,20,FALSE)),0,VLOOKUP(AH58,Positions!$C$4:$V$130,20,FALSE))</f>
        <v>0</v>
      </c>
      <c r="CP58" s="162"/>
      <c r="CQ58" s="163"/>
    </row>
    <row r="59" spans="1:95" s="155" customFormat="1" ht="30" hidden="1" customHeight="1" x14ac:dyDescent="0.25">
      <c r="A59" s="153"/>
      <c r="B59" s="153"/>
      <c r="C59" s="160"/>
      <c r="D59" s="160"/>
      <c r="E59" s="417" t="str">
        <f>IF($D59&lt;&gt;"",VLOOKUP($D59,StaffEstb!$G$4:$K$203,4,FALSE),"")</f>
        <v/>
      </c>
      <c r="F59" s="656" t="str">
        <f>IF($D59&lt;&gt;"",VLOOKUP($D59,StaffEstb!$G$4:$K$203,5,FALSE),"")</f>
        <v/>
      </c>
      <c r="G59" s="657"/>
      <c r="H59" s="657"/>
      <c r="I59" s="657"/>
      <c r="J59" s="657"/>
      <c r="K59" s="657"/>
      <c r="L59" s="658"/>
      <c r="M59" s="658"/>
      <c r="N59" s="657"/>
      <c r="O59" s="657"/>
      <c r="P59" s="657"/>
      <c r="Q59" s="657"/>
      <c r="R59" s="657"/>
      <c r="S59" s="658"/>
      <c r="T59" s="658"/>
      <c r="U59" s="657"/>
      <c r="V59" s="657"/>
      <c r="W59" s="657"/>
      <c r="X59" s="657"/>
      <c r="Y59" s="657"/>
      <c r="Z59" s="658"/>
      <c r="AA59" s="658"/>
      <c r="AB59" s="657"/>
      <c r="AC59" s="657"/>
      <c r="AD59" s="657"/>
      <c r="AE59" s="657"/>
      <c r="AF59" s="657"/>
      <c r="AG59" s="658"/>
      <c r="AH59" s="658"/>
      <c r="AI59" s="377">
        <f t="shared" si="7"/>
        <v>0</v>
      </c>
      <c r="AJ59" s="378">
        <f t="shared" si="8"/>
        <v>0</v>
      </c>
      <c r="AK59" s="379" t="str">
        <f>IF(G59&lt;&gt;"",IF(ISERROR(VLOOKUP(G59,Positions!$C$4:$V$130,20,FALSE)),"Chk",""),"-")</f>
        <v>-</v>
      </c>
      <c r="AL59" s="380" t="str">
        <f>IF(H59&lt;&gt;"",IF(ISERROR(VLOOKUP(H59,Positions!$C$4:$V$130,20,FALSE)),"Chk",""),"-")</f>
        <v>-</v>
      </c>
      <c r="AM59" s="380" t="str">
        <f>IF(I59&lt;&gt;"",IF(ISERROR(VLOOKUP(I59,Positions!$C$4:$V$130,20,FALSE)),"Chk",""),"-")</f>
        <v>-</v>
      </c>
      <c r="AN59" s="380" t="str">
        <f>IF(J59&lt;&gt;"",IF(ISERROR(VLOOKUP(J59,Positions!$C$4:$V$130,20,FALSE)),"Chk",""),"-")</f>
        <v>-</v>
      </c>
      <c r="AO59" s="380" t="str">
        <f>IF(K59&lt;&gt;"",IF(ISERROR(VLOOKUP(K59,Positions!$C$4:$V$130,20,FALSE)),"Chk",""),"-")</f>
        <v>-</v>
      </c>
      <c r="AP59" s="380" t="str">
        <f>IF(L59&lt;&gt;"",IF(ISERROR(VLOOKUP(L59,Positions!$C$4:$V$130,20,FALSE)),"Chk",""),"-")</f>
        <v>-</v>
      </c>
      <c r="AQ59" s="381" t="str">
        <f>IF(M59&lt;&gt;"",IF(ISERROR(VLOOKUP(M59,Positions!$C$4:$V$130,20,FALSE)),"Chk",""),"-")</f>
        <v>-</v>
      </c>
      <c r="AR59" s="382" t="str">
        <f>IF(N59&lt;&gt;"",IF(ISERROR(VLOOKUP(N59,Positions!$C$4:$V$130,20,FALSE)),"Chk",""),"-")</f>
        <v>-</v>
      </c>
      <c r="AS59" s="380" t="str">
        <f>IF(O59&lt;&gt;"",IF(ISERROR(VLOOKUP(O59,Positions!$C$4:$V$130,20,FALSE)),"Chk",""),"-")</f>
        <v>-</v>
      </c>
      <c r="AT59" s="380" t="str">
        <f>IF(P59&lt;&gt;"",IF(ISERROR(VLOOKUP(P59,Positions!$C$4:$V$130,20,FALSE)),"Chk",""),"-")</f>
        <v>-</v>
      </c>
      <c r="AU59" s="380" t="str">
        <f>IF(Q59&lt;&gt;"",IF(ISERROR(VLOOKUP(Q59,Positions!$C$4:$V$130,20,FALSE)),"Chk",""),"-")</f>
        <v>-</v>
      </c>
      <c r="AV59" s="380" t="str">
        <f>IF(R59&lt;&gt;"",IF(ISERROR(VLOOKUP(R59,Positions!$C$4:$V$130,20,FALSE)),"Chk",""),"-")</f>
        <v>-</v>
      </c>
      <c r="AW59" s="380" t="str">
        <f>IF(S59&lt;&gt;"",IF(ISERROR(VLOOKUP(S59,Positions!$C$4:$V$130,20,FALSE)),"Chk",""),"-")</f>
        <v>-</v>
      </c>
      <c r="AX59" s="383" t="str">
        <f>IF(T59&lt;&gt;"",IF(ISERROR(VLOOKUP(T59,Positions!$C$4:$V$130,20,FALSE)),"Chk",""),"-")</f>
        <v>-</v>
      </c>
      <c r="AY59" s="379" t="str">
        <f>IF(U59&lt;&gt;"",IF(ISERROR(VLOOKUP(U59,Positions!$C$4:$V$130,20,FALSE)),"Chk",""),"-")</f>
        <v>-</v>
      </c>
      <c r="AZ59" s="380" t="str">
        <f>IF(V59&lt;&gt;"",IF(ISERROR(VLOOKUP(V59,Positions!$C$4:$V$130,20,FALSE)),"Chk",""),"-")</f>
        <v>-</v>
      </c>
      <c r="BA59" s="380" t="str">
        <f>IF(W59&lt;&gt;"",IF(ISERROR(VLOOKUP(W59,Positions!$C$4:$V$130,20,FALSE)),"Chk",""),"-")</f>
        <v>-</v>
      </c>
      <c r="BB59" s="380" t="str">
        <f>IF(X59&lt;&gt;"",IF(ISERROR(VLOOKUP(X59,Positions!$C$4:$V$130,20,FALSE)),"Chk",""),"-")</f>
        <v>-</v>
      </c>
      <c r="BC59" s="380" t="str">
        <f>IF(Y59&lt;&gt;"",IF(ISERROR(VLOOKUP(Y59,Positions!$C$4:$V$130,20,FALSE)),"Chk",""),"-")</f>
        <v>-</v>
      </c>
      <c r="BD59" s="380" t="str">
        <f>IF(Z59&lt;&gt;"",IF(ISERROR(VLOOKUP(Z59,Positions!$C$4:$V$130,20,FALSE)),"Chk",""),"-")</f>
        <v>-</v>
      </c>
      <c r="BE59" s="381" t="str">
        <f>IF(AA59&lt;&gt;"",IF(ISERROR(VLOOKUP(AA59,Positions!$C$4:$V$130,20,FALSE)),"Chk",""),"-")</f>
        <v>-</v>
      </c>
      <c r="BF59" s="382" t="str">
        <f>IF(AB59&lt;&gt;"",IF(ISERROR(VLOOKUP(AB59,Positions!$C$4:$V$130,20,FALSE)),"Chk",""),"-")</f>
        <v>-</v>
      </c>
      <c r="BG59" s="380" t="str">
        <f>IF(AC59&lt;&gt;"",IF(ISERROR(VLOOKUP(AC59,Positions!$C$4:$V$130,20,FALSE)),"Chk",""),"-")</f>
        <v>-</v>
      </c>
      <c r="BH59" s="380" t="str">
        <f>IF(AD59&lt;&gt;"",IF(ISERROR(VLOOKUP(AD59,Positions!$C$4:$V$130,20,FALSE)),"Chk",""),"-")</f>
        <v>-</v>
      </c>
      <c r="BI59" s="380" t="str">
        <f>IF(AE59&lt;&gt;"",IF(ISERROR(VLOOKUP(AE59,Positions!$C$4:$V$130,20,FALSE)),"Chk",""),"-")</f>
        <v>-</v>
      </c>
      <c r="BJ59" s="380" t="str">
        <f>IF(AF59&lt;&gt;"",IF(ISERROR(VLOOKUP(AF59,Positions!$C$4:$V$130,20,FALSE)),"Chk",""),"-")</f>
        <v>-</v>
      </c>
      <c r="BK59" s="380" t="str">
        <f>IF(AG59&lt;&gt;"",IF(ISERROR(VLOOKUP(AG59,Positions!$C$4:$V$130,20,FALSE)),"Chk",""),"-")</f>
        <v>-</v>
      </c>
      <c r="BL59" s="383" t="str">
        <f>IF(AH59&lt;&gt;"",IF(ISERROR(VLOOKUP(AH59,Positions!$C$4:$V$130,20,FALSE)),"Chk",""),"-")</f>
        <v>-</v>
      </c>
      <c r="BM59" s="152"/>
      <c r="BN59" s="161">
        <f>IF(ISERROR(VLOOKUP(G59,Positions!$C$4:$V$130,20,FALSE)),0,VLOOKUP(G59,Positions!$C$4:$V$130,20,FALSE))</f>
        <v>0</v>
      </c>
      <c r="BO59" s="161">
        <f>IF(ISERROR(VLOOKUP(H59,Positions!$C$4:$V$130,20,FALSE)),0,VLOOKUP(H59,Positions!$C$4:$V$130,20,FALSE))</f>
        <v>0</v>
      </c>
      <c r="BP59" s="161">
        <f>IF(ISERROR(VLOOKUP(I59,Positions!$C$4:$V$130,20,FALSE)),0,VLOOKUP(I59,Positions!$C$4:$V$130,20,FALSE))</f>
        <v>0</v>
      </c>
      <c r="BQ59" s="161">
        <f>IF(ISERROR(VLOOKUP(J59,Positions!$C$4:$V$130,20,FALSE)),0,VLOOKUP(J59,Positions!$C$4:$V$130,20,FALSE))</f>
        <v>0</v>
      </c>
      <c r="BR59" s="161">
        <f>IF(ISERROR(VLOOKUP(K59,Positions!$C$4:$V$130,20,FALSE)),0,VLOOKUP(K59,Positions!$C$4:$V$130,20,FALSE))</f>
        <v>0</v>
      </c>
      <c r="BS59" s="161">
        <f>IF(ISERROR(VLOOKUP(L59,Positions!$C$4:$V$130,20,FALSE)),0,VLOOKUP(L59,Positions!$C$4:$V$130,20,FALSE))</f>
        <v>0</v>
      </c>
      <c r="BT59" s="161">
        <f>IF(ISERROR(VLOOKUP(M59,Positions!$C$4:$V$130,20,FALSE)),0,VLOOKUP(M59,Positions!$C$4:$V$130,20,FALSE))</f>
        <v>0</v>
      </c>
      <c r="BU59" s="161">
        <f>IF(ISERROR(VLOOKUP(N59,Positions!$C$4:$V$130,20,FALSE)),0,VLOOKUP(N59,Positions!$C$4:$V$130,20,FALSE))</f>
        <v>0</v>
      </c>
      <c r="BV59" s="161">
        <f>IF(ISERROR(VLOOKUP(O59,Positions!$C$4:$V$130,20,FALSE)),0,VLOOKUP(O59,Positions!$C$4:$V$130,20,FALSE))</f>
        <v>0</v>
      </c>
      <c r="BW59" s="161">
        <f>IF(ISERROR(VLOOKUP(P59,Positions!$C$4:$V$130,20,FALSE)),0,VLOOKUP(P59,Positions!$C$4:$V$130,20,FALSE))</f>
        <v>0</v>
      </c>
      <c r="BX59" s="161">
        <f>IF(ISERROR(VLOOKUP(Q59,Positions!$C$4:$V$130,20,FALSE)),0,VLOOKUP(Q59,Positions!$C$4:$V$130,20,FALSE))</f>
        <v>0</v>
      </c>
      <c r="BY59" s="161">
        <f>IF(ISERROR(VLOOKUP(R59,Positions!$C$4:$V$130,20,FALSE)),0,VLOOKUP(R59,Positions!$C$4:$V$130,20,FALSE))</f>
        <v>0</v>
      </c>
      <c r="BZ59" s="161">
        <f>IF(ISERROR(VLOOKUP(S59,Positions!$C$4:$V$130,20,FALSE)),0,VLOOKUP(S59,Positions!$C$4:$V$130,20,FALSE))</f>
        <v>0</v>
      </c>
      <c r="CA59" s="161">
        <f>IF(ISERROR(VLOOKUP(T59,Positions!$C$4:$V$130,20,FALSE)),0,VLOOKUP(T59,Positions!$C$4:$V$130,20,FALSE))</f>
        <v>0</v>
      </c>
      <c r="CB59" s="161">
        <f>IF(ISERROR(VLOOKUP(U59,Positions!$C$4:$V$130,20,FALSE)),0,VLOOKUP(U59,Positions!$C$4:$V$130,20,FALSE))</f>
        <v>0</v>
      </c>
      <c r="CC59" s="161">
        <f>IF(ISERROR(VLOOKUP(V59,Positions!$C$4:$V$130,20,FALSE)),0,VLOOKUP(V59,Positions!$C$4:$V$130,20,FALSE))</f>
        <v>0</v>
      </c>
      <c r="CD59" s="161">
        <f>IF(ISERROR(VLOOKUP(W59,Positions!$C$4:$V$130,20,FALSE)),0,VLOOKUP(W59,Positions!$C$4:$V$130,20,FALSE))</f>
        <v>0</v>
      </c>
      <c r="CE59" s="161">
        <f>IF(ISERROR(VLOOKUP(X59,Positions!$C$4:$V$130,20,FALSE)),0,VLOOKUP(X59,Positions!$C$4:$V$130,20,FALSE))</f>
        <v>0</v>
      </c>
      <c r="CF59" s="161">
        <f>IF(ISERROR(VLOOKUP(Y59,Positions!$C$4:$V$130,20,FALSE)),0,VLOOKUP(Y59,Positions!$C$4:$V$130,20,FALSE))</f>
        <v>0</v>
      </c>
      <c r="CG59" s="161">
        <f>IF(ISERROR(VLOOKUP(Z59,Positions!$C$4:$V$130,20,FALSE)),0,VLOOKUP(Z59,Positions!$C$4:$V$130,20,FALSE))</f>
        <v>0</v>
      </c>
      <c r="CH59" s="161">
        <f>IF(ISERROR(VLOOKUP(AA59,Positions!$C$4:$V$130,20,FALSE)),0,VLOOKUP(AA59,Positions!$C$4:$V$130,20,FALSE))</f>
        <v>0</v>
      </c>
      <c r="CI59" s="161">
        <f>IF(ISERROR(VLOOKUP(AB59,Positions!$C$4:$V$130,20,FALSE)),0,VLOOKUP(AB59,Positions!$C$4:$V$130,20,FALSE))</f>
        <v>0</v>
      </c>
      <c r="CJ59" s="161">
        <f>IF(ISERROR(VLOOKUP(AC59,Positions!$C$4:$V$130,20,FALSE)),0,VLOOKUP(AC59,Positions!$C$4:$V$130,20,FALSE))</f>
        <v>0</v>
      </c>
      <c r="CK59" s="161">
        <f>IF(ISERROR(VLOOKUP(AD59,Positions!$C$4:$V$130,20,FALSE)),0,VLOOKUP(AD59,Positions!$C$4:$V$130,20,FALSE))</f>
        <v>0</v>
      </c>
      <c r="CL59" s="161">
        <f>IF(ISERROR(VLOOKUP(AE59,Positions!$C$4:$V$130,20,FALSE)),0,VLOOKUP(AE59,Positions!$C$4:$V$130,20,FALSE))</f>
        <v>0</v>
      </c>
      <c r="CM59" s="161">
        <f>IF(ISERROR(VLOOKUP(AF59,Positions!$C$4:$V$130,20,FALSE)),0,VLOOKUP(AF59,Positions!$C$4:$V$130,20,FALSE))</f>
        <v>0</v>
      </c>
      <c r="CN59" s="161">
        <f>IF(ISERROR(VLOOKUP(AG59,Positions!$C$4:$V$130,20,FALSE)),0,VLOOKUP(AG59,Positions!$C$4:$V$130,20,FALSE))</f>
        <v>0</v>
      </c>
      <c r="CO59" s="161">
        <f>IF(ISERROR(VLOOKUP(AH59,Positions!$C$4:$V$130,20,FALSE)),0,VLOOKUP(AH59,Positions!$C$4:$V$130,20,FALSE))</f>
        <v>0</v>
      </c>
      <c r="CP59" s="162"/>
      <c r="CQ59" s="163"/>
    </row>
    <row r="60" spans="1:95" s="155" customFormat="1" ht="30" hidden="1" customHeight="1" x14ac:dyDescent="0.25">
      <c r="A60" s="153"/>
      <c r="B60" s="153"/>
      <c r="C60" s="160"/>
      <c r="D60" s="160"/>
      <c r="E60" s="417" t="str">
        <f>IF($D60&lt;&gt;"",VLOOKUP($D60,StaffEstb!$G$4:$K$203,4,FALSE),"")</f>
        <v/>
      </c>
      <c r="F60" s="656" t="str">
        <f>IF($D60&lt;&gt;"",VLOOKUP($D60,StaffEstb!$G$4:$K$203,5,FALSE),"")</f>
        <v/>
      </c>
      <c r="G60" s="657"/>
      <c r="H60" s="657"/>
      <c r="I60" s="657"/>
      <c r="J60" s="657"/>
      <c r="K60" s="657"/>
      <c r="L60" s="658"/>
      <c r="M60" s="658"/>
      <c r="N60" s="657"/>
      <c r="O60" s="657"/>
      <c r="P60" s="657"/>
      <c r="Q60" s="657"/>
      <c r="R60" s="657"/>
      <c r="S60" s="658"/>
      <c r="T60" s="658"/>
      <c r="U60" s="657"/>
      <c r="V60" s="657"/>
      <c r="W60" s="657"/>
      <c r="X60" s="657"/>
      <c r="Y60" s="657"/>
      <c r="Z60" s="658"/>
      <c r="AA60" s="658"/>
      <c r="AB60" s="657"/>
      <c r="AC60" s="657"/>
      <c r="AD60" s="657"/>
      <c r="AE60" s="657"/>
      <c r="AF60" s="657"/>
      <c r="AG60" s="658"/>
      <c r="AH60" s="658"/>
      <c r="AI60" s="377">
        <f t="shared" si="7"/>
        <v>0</v>
      </c>
      <c r="AJ60" s="378">
        <f t="shared" si="8"/>
        <v>0</v>
      </c>
      <c r="AK60" s="379" t="str">
        <f>IF(G60&lt;&gt;"",IF(ISERROR(VLOOKUP(G60,Positions!$C$4:$V$130,20,FALSE)),"Chk",""),"-")</f>
        <v>-</v>
      </c>
      <c r="AL60" s="380" t="str">
        <f>IF(H60&lt;&gt;"",IF(ISERROR(VLOOKUP(H60,Positions!$C$4:$V$130,20,FALSE)),"Chk",""),"-")</f>
        <v>-</v>
      </c>
      <c r="AM60" s="380" t="str">
        <f>IF(I60&lt;&gt;"",IF(ISERROR(VLOOKUP(I60,Positions!$C$4:$V$130,20,FALSE)),"Chk",""),"-")</f>
        <v>-</v>
      </c>
      <c r="AN60" s="380" t="str">
        <f>IF(J60&lt;&gt;"",IF(ISERROR(VLOOKUP(J60,Positions!$C$4:$V$130,20,FALSE)),"Chk",""),"-")</f>
        <v>-</v>
      </c>
      <c r="AO60" s="380" t="str">
        <f>IF(K60&lt;&gt;"",IF(ISERROR(VLOOKUP(K60,Positions!$C$4:$V$130,20,FALSE)),"Chk",""),"-")</f>
        <v>-</v>
      </c>
      <c r="AP60" s="380" t="str">
        <f>IF(L60&lt;&gt;"",IF(ISERROR(VLOOKUP(L60,Positions!$C$4:$V$130,20,FALSE)),"Chk",""),"-")</f>
        <v>-</v>
      </c>
      <c r="AQ60" s="381" t="str">
        <f>IF(M60&lt;&gt;"",IF(ISERROR(VLOOKUP(M60,Positions!$C$4:$V$130,20,FALSE)),"Chk",""),"-")</f>
        <v>-</v>
      </c>
      <c r="AR60" s="382" t="str">
        <f>IF(N60&lt;&gt;"",IF(ISERROR(VLOOKUP(N60,Positions!$C$4:$V$130,20,FALSE)),"Chk",""),"-")</f>
        <v>-</v>
      </c>
      <c r="AS60" s="380" t="str">
        <f>IF(O60&lt;&gt;"",IF(ISERROR(VLOOKUP(O60,Positions!$C$4:$V$130,20,FALSE)),"Chk",""),"-")</f>
        <v>-</v>
      </c>
      <c r="AT60" s="380" t="str">
        <f>IF(P60&lt;&gt;"",IF(ISERROR(VLOOKUP(P60,Positions!$C$4:$V$130,20,FALSE)),"Chk",""),"-")</f>
        <v>-</v>
      </c>
      <c r="AU60" s="380" t="str">
        <f>IF(Q60&lt;&gt;"",IF(ISERROR(VLOOKUP(Q60,Positions!$C$4:$V$130,20,FALSE)),"Chk",""),"-")</f>
        <v>-</v>
      </c>
      <c r="AV60" s="380" t="str">
        <f>IF(R60&lt;&gt;"",IF(ISERROR(VLOOKUP(R60,Positions!$C$4:$V$130,20,FALSE)),"Chk",""),"-")</f>
        <v>-</v>
      </c>
      <c r="AW60" s="380" t="str">
        <f>IF(S60&lt;&gt;"",IF(ISERROR(VLOOKUP(S60,Positions!$C$4:$V$130,20,FALSE)),"Chk",""),"-")</f>
        <v>-</v>
      </c>
      <c r="AX60" s="383" t="str">
        <f>IF(T60&lt;&gt;"",IF(ISERROR(VLOOKUP(T60,Positions!$C$4:$V$130,20,FALSE)),"Chk",""),"-")</f>
        <v>-</v>
      </c>
      <c r="AY60" s="379" t="str">
        <f>IF(U60&lt;&gt;"",IF(ISERROR(VLOOKUP(U60,Positions!$C$4:$V$130,20,FALSE)),"Chk",""),"-")</f>
        <v>-</v>
      </c>
      <c r="AZ60" s="380" t="str">
        <f>IF(V60&lt;&gt;"",IF(ISERROR(VLOOKUP(V60,Positions!$C$4:$V$130,20,FALSE)),"Chk",""),"-")</f>
        <v>-</v>
      </c>
      <c r="BA60" s="380" t="str">
        <f>IF(W60&lt;&gt;"",IF(ISERROR(VLOOKUP(W60,Positions!$C$4:$V$130,20,FALSE)),"Chk",""),"-")</f>
        <v>-</v>
      </c>
      <c r="BB60" s="380" t="str">
        <f>IF(X60&lt;&gt;"",IF(ISERROR(VLOOKUP(X60,Positions!$C$4:$V$130,20,FALSE)),"Chk",""),"-")</f>
        <v>-</v>
      </c>
      <c r="BC60" s="380" t="str">
        <f>IF(Y60&lt;&gt;"",IF(ISERROR(VLOOKUP(Y60,Positions!$C$4:$V$130,20,FALSE)),"Chk",""),"-")</f>
        <v>-</v>
      </c>
      <c r="BD60" s="380" t="str">
        <f>IF(Z60&lt;&gt;"",IF(ISERROR(VLOOKUP(Z60,Positions!$C$4:$V$130,20,FALSE)),"Chk",""),"-")</f>
        <v>-</v>
      </c>
      <c r="BE60" s="381" t="str">
        <f>IF(AA60&lt;&gt;"",IF(ISERROR(VLOOKUP(AA60,Positions!$C$4:$V$130,20,FALSE)),"Chk",""),"-")</f>
        <v>-</v>
      </c>
      <c r="BF60" s="382" t="str">
        <f>IF(AB60&lt;&gt;"",IF(ISERROR(VLOOKUP(AB60,Positions!$C$4:$V$130,20,FALSE)),"Chk",""),"-")</f>
        <v>-</v>
      </c>
      <c r="BG60" s="380" t="str">
        <f>IF(AC60&lt;&gt;"",IF(ISERROR(VLOOKUP(AC60,Positions!$C$4:$V$130,20,FALSE)),"Chk",""),"-")</f>
        <v>-</v>
      </c>
      <c r="BH60" s="380" t="str">
        <f>IF(AD60&lt;&gt;"",IF(ISERROR(VLOOKUP(AD60,Positions!$C$4:$V$130,20,FALSE)),"Chk",""),"-")</f>
        <v>-</v>
      </c>
      <c r="BI60" s="380" t="str">
        <f>IF(AE60&lt;&gt;"",IF(ISERROR(VLOOKUP(AE60,Positions!$C$4:$V$130,20,FALSE)),"Chk",""),"-")</f>
        <v>-</v>
      </c>
      <c r="BJ60" s="380" t="str">
        <f>IF(AF60&lt;&gt;"",IF(ISERROR(VLOOKUP(AF60,Positions!$C$4:$V$130,20,FALSE)),"Chk",""),"-")</f>
        <v>-</v>
      </c>
      <c r="BK60" s="380" t="str">
        <f>IF(AG60&lt;&gt;"",IF(ISERROR(VLOOKUP(AG60,Positions!$C$4:$V$130,20,FALSE)),"Chk",""),"-")</f>
        <v>-</v>
      </c>
      <c r="BL60" s="383" t="str">
        <f>IF(AH60&lt;&gt;"",IF(ISERROR(VLOOKUP(AH60,Positions!$C$4:$V$130,20,FALSE)),"Chk",""),"-")</f>
        <v>-</v>
      </c>
      <c r="BM60" s="152"/>
      <c r="BN60" s="161">
        <f>IF(ISERROR(VLOOKUP(G60,Positions!$C$4:$V$130,20,FALSE)),0,VLOOKUP(G60,Positions!$C$4:$V$130,20,FALSE))</f>
        <v>0</v>
      </c>
      <c r="BO60" s="161">
        <f>IF(ISERROR(VLOOKUP(H60,Positions!$C$4:$V$130,20,FALSE)),0,VLOOKUP(H60,Positions!$C$4:$V$130,20,FALSE))</f>
        <v>0</v>
      </c>
      <c r="BP60" s="161">
        <f>IF(ISERROR(VLOOKUP(I60,Positions!$C$4:$V$130,20,FALSE)),0,VLOOKUP(I60,Positions!$C$4:$V$130,20,FALSE))</f>
        <v>0</v>
      </c>
      <c r="BQ60" s="161">
        <f>IF(ISERROR(VLOOKUP(J60,Positions!$C$4:$V$130,20,FALSE)),0,VLOOKUP(J60,Positions!$C$4:$V$130,20,FALSE))</f>
        <v>0</v>
      </c>
      <c r="BR60" s="161">
        <f>IF(ISERROR(VLOOKUP(K60,Positions!$C$4:$V$130,20,FALSE)),0,VLOOKUP(K60,Positions!$C$4:$V$130,20,FALSE))</f>
        <v>0</v>
      </c>
      <c r="BS60" s="161">
        <f>IF(ISERROR(VLOOKUP(L60,Positions!$C$4:$V$130,20,FALSE)),0,VLOOKUP(L60,Positions!$C$4:$V$130,20,FALSE))</f>
        <v>0</v>
      </c>
      <c r="BT60" s="161">
        <f>IF(ISERROR(VLOOKUP(M60,Positions!$C$4:$V$130,20,FALSE)),0,VLOOKUP(M60,Positions!$C$4:$V$130,20,FALSE))</f>
        <v>0</v>
      </c>
      <c r="BU60" s="161">
        <f>IF(ISERROR(VLOOKUP(N60,Positions!$C$4:$V$130,20,FALSE)),0,VLOOKUP(N60,Positions!$C$4:$V$130,20,FALSE))</f>
        <v>0</v>
      </c>
      <c r="BV60" s="161">
        <f>IF(ISERROR(VLOOKUP(O60,Positions!$C$4:$V$130,20,FALSE)),0,VLOOKUP(O60,Positions!$C$4:$V$130,20,FALSE))</f>
        <v>0</v>
      </c>
      <c r="BW60" s="161">
        <f>IF(ISERROR(VLOOKUP(P60,Positions!$C$4:$V$130,20,FALSE)),0,VLOOKUP(P60,Positions!$C$4:$V$130,20,FALSE))</f>
        <v>0</v>
      </c>
      <c r="BX60" s="161">
        <f>IF(ISERROR(VLOOKUP(Q60,Positions!$C$4:$V$130,20,FALSE)),0,VLOOKUP(Q60,Positions!$C$4:$V$130,20,FALSE))</f>
        <v>0</v>
      </c>
      <c r="BY60" s="161">
        <f>IF(ISERROR(VLOOKUP(R60,Positions!$C$4:$V$130,20,FALSE)),0,VLOOKUP(R60,Positions!$C$4:$V$130,20,FALSE))</f>
        <v>0</v>
      </c>
      <c r="BZ60" s="161">
        <f>IF(ISERROR(VLOOKUP(S60,Positions!$C$4:$V$130,20,FALSE)),0,VLOOKUP(S60,Positions!$C$4:$V$130,20,FALSE))</f>
        <v>0</v>
      </c>
      <c r="CA60" s="161">
        <f>IF(ISERROR(VLOOKUP(T60,Positions!$C$4:$V$130,20,FALSE)),0,VLOOKUP(T60,Positions!$C$4:$V$130,20,FALSE))</f>
        <v>0</v>
      </c>
      <c r="CB60" s="161">
        <f>IF(ISERROR(VLOOKUP(U60,Positions!$C$4:$V$130,20,FALSE)),0,VLOOKUP(U60,Positions!$C$4:$V$130,20,FALSE))</f>
        <v>0</v>
      </c>
      <c r="CC60" s="161">
        <f>IF(ISERROR(VLOOKUP(V60,Positions!$C$4:$V$130,20,FALSE)),0,VLOOKUP(V60,Positions!$C$4:$V$130,20,FALSE))</f>
        <v>0</v>
      </c>
      <c r="CD60" s="161">
        <f>IF(ISERROR(VLOOKUP(W60,Positions!$C$4:$V$130,20,FALSE)),0,VLOOKUP(W60,Positions!$C$4:$V$130,20,FALSE))</f>
        <v>0</v>
      </c>
      <c r="CE60" s="161">
        <f>IF(ISERROR(VLOOKUP(X60,Positions!$C$4:$V$130,20,FALSE)),0,VLOOKUP(X60,Positions!$C$4:$V$130,20,FALSE))</f>
        <v>0</v>
      </c>
      <c r="CF60" s="161">
        <f>IF(ISERROR(VLOOKUP(Y60,Positions!$C$4:$V$130,20,FALSE)),0,VLOOKUP(Y60,Positions!$C$4:$V$130,20,FALSE))</f>
        <v>0</v>
      </c>
      <c r="CG60" s="161">
        <f>IF(ISERROR(VLOOKUP(Z60,Positions!$C$4:$V$130,20,FALSE)),0,VLOOKUP(Z60,Positions!$C$4:$V$130,20,FALSE))</f>
        <v>0</v>
      </c>
      <c r="CH60" s="161">
        <f>IF(ISERROR(VLOOKUP(AA60,Positions!$C$4:$V$130,20,FALSE)),0,VLOOKUP(AA60,Positions!$C$4:$V$130,20,FALSE))</f>
        <v>0</v>
      </c>
      <c r="CI60" s="161">
        <f>IF(ISERROR(VLOOKUP(AB60,Positions!$C$4:$V$130,20,FALSE)),0,VLOOKUP(AB60,Positions!$C$4:$V$130,20,FALSE))</f>
        <v>0</v>
      </c>
      <c r="CJ60" s="161">
        <f>IF(ISERROR(VLOOKUP(AC60,Positions!$C$4:$V$130,20,FALSE)),0,VLOOKUP(AC60,Positions!$C$4:$V$130,20,FALSE))</f>
        <v>0</v>
      </c>
      <c r="CK60" s="161">
        <f>IF(ISERROR(VLOOKUP(AD60,Positions!$C$4:$V$130,20,FALSE)),0,VLOOKUP(AD60,Positions!$C$4:$V$130,20,FALSE))</f>
        <v>0</v>
      </c>
      <c r="CL60" s="161">
        <f>IF(ISERROR(VLOOKUP(AE60,Positions!$C$4:$V$130,20,FALSE)),0,VLOOKUP(AE60,Positions!$C$4:$V$130,20,FALSE))</f>
        <v>0</v>
      </c>
      <c r="CM60" s="161">
        <f>IF(ISERROR(VLOOKUP(AF60,Positions!$C$4:$V$130,20,FALSE)),0,VLOOKUP(AF60,Positions!$C$4:$V$130,20,FALSE))</f>
        <v>0</v>
      </c>
      <c r="CN60" s="161">
        <f>IF(ISERROR(VLOOKUP(AG60,Positions!$C$4:$V$130,20,FALSE)),0,VLOOKUP(AG60,Positions!$C$4:$V$130,20,FALSE))</f>
        <v>0</v>
      </c>
      <c r="CO60" s="161">
        <f>IF(ISERROR(VLOOKUP(AH60,Positions!$C$4:$V$130,20,FALSE)),0,VLOOKUP(AH60,Positions!$C$4:$V$130,20,FALSE))</f>
        <v>0</v>
      </c>
      <c r="CP60" s="162"/>
      <c r="CQ60" s="163"/>
    </row>
    <row r="61" spans="1:95" s="155" customFormat="1" ht="30" hidden="1" customHeight="1" x14ac:dyDescent="0.25">
      <c r="A61" s="153"/>
      <c r="B61" s="153"/>
      <c r="C61" s="160"/>
      <c r="D61" s="160"/>
      <c r="E61" s="417" t="str">
        <f>IF($D61&lt;&gt;"",VLOOKUP($D61,StaffEstb!$G$4:$K$203,4,FALSE),"")</f>
        <v/>
      </c>
      <c r="F61" s="656" t="str">
        <f>IF($D61&lt;&gt;"",VLOOKUP($D61,StaffEstb!$G$4:$K$203,5,FALSE),"")</f>
        <v/>
      </c>
      <c r="G61" s="657"/>
      <c r="H61" s="657"/>
      <c r="I61" s="657"/>
      <c r="J61" s="657"/>
      <c r="K61" s="657"/>
      <c r="L61" s="658"/>
      <c r="M61" s="658"/>
      <c r="N61" s="657"/>
      <c r="O61" s="657"/>
      <c r="P61" s="657"/>
      <c r="Q61" s="657"/>
      <c r="R61" s="657"/>
      <c r="S61" s="658"/>
      <c r="T61" s="658"/>
      <c r="U61" s="657"/>
      <c r="V61" s="657"/>
      <c r="W61" s="657"/>
      <c r="X61" s="657"/>
      <c r="Y61" s="657"/>
      <c r="Z61" s="658"/>
      <c r="AA61" s="658"/>
      <c r="AB61" s="657"/>
      <c r="AC61" s="657"/>
      <c r="AD61" s="657"/>
      <c r="AE61" s="657"/>
      <c r="AF61" s="657"/>
      <c r="AG61" s="658"/>
      <c r="AH61" s="658"/>
      <c r="AI61" s="377">
        <f t="shared" si="7"/>
        <v>0</v>
      </c>
      <c r="AJ61" s="378">
        <f t="shared" si="8"/>
        <v>0</v>
      </c>
      <c r="AK61" s="379" t="str">
        <f>IF(G61&lt;&gt;"",IF(ISERROR(VLOOKUP(G61,Positions!$C$4:$V$130,20,FALSE)),"Chk",""),"-")</f>
        <v>-</v>
      </c>
      <c r="AL61" s="380" t="str">
        <f>IF(H61&lt;&gt;"",IF(ISERROR(VLOOKUP(H61,Positions!$C$4:$V$130,20,FALSE)),"Chk",""),"-")</f>
        <v>-</v>
      </c>
      <c r="AM61" s="380" t="str">
        <f>IF(I61&lt;&gt;"",IF(ISERROR(VLOOKUP(I61,Positions!$C$4:$V$130,20,FALSE)),"Chk",""),"-")</f>
        <v>-</v>
      </c>
      <c r="AN61" s="380" t="str">
        <f>IF(J61&lt;&gt;"",IF(ISERROR(VLOOKUP(J61,Positions!$C$4:$V$130,20,FALSE)),"Chk",""),"-")</f>
        <v>-</v>
      </c>
      <c r="AO61" s="380" t="str">
        <f>IF(K61&lt;&gt;"",IF(ISERROR(VLOOKUP(K61,Positions!$C$4:$V$130,20,FALSE)),"Chk",""),"-")</f>
        <v>-</v>
      </c>
      <c r="AP61" s="380" t="str">
        <f>IF(L61&lt;&gt;"",IF(ISERROR(VLOOKUP(L61,Positions!$C$4:$V$130,20,FALSE)),"Chk",""),"-")</f>
        <v>-</v>
      </c>
      <c r="AQ61" s="381" t="str">
        <f>IF(M61&lt;&gt;"",IF(ISERROR(VLOOKUP(M61,Positions!$C$4:$V$130,20,FALSE)),"Chk",""),"-")</f>
        <v>-</v>
      </c>
      <c r="AR61" s="382" t="str">
        <f>IF(N61&lt;&gt;"",IF(ISERROR(VLOOKUP(N61,Positions!$C$4:$V$130,20,FALSE)),"Chk",""),"-")</f>
        <v>-</v>
      </c>
      <c r="AS61" s="380" t="str">
        <f>IF(O61&lt;&gt;"",IF(ISERROR(VLOOKUP(O61,Positions!$C$4:$V$130,20,FALSE)),"Chk",""),"-")</f>
        <v>-</v>
      </c>
      <c r="AT61" s="380" t="str">
        <f>IF(P61&lt;&gt;"",IF(ISERROR(VLOOKUP(P61,Positions!$C$4:$V$130,20,FALSE)),"Chk",""),"-")</f>
        <v>-</v>
      </c>
      <c r="AU61" s="380" t="str">
        <f>IF(Q61&lt;&gt;"",IF(ISERROR(VLOOKUP(Q61,Positions!$C$4:$V$130,20,FALSE)),"Chk",""),"-")</f>
        <v>-</v>
      </c>
      <c r="AV61" s="380" t="str">
        <f>IF(R61&lt;&gt;"",IF(ISERROR(VLOOKUP(R61,Positions!$C$4:$V$130,20,FALSE)),"Chk",""),"-")</f>
        <v>-</v>
      </c>
      <c r="AW61" s="380" t="str">
        <f>IF(S61&lt;&gt;"",IF(ISERROR(VLOOKUP(S61,Positions!$C$4:$V$130,20,FALSE)),"Chk",""),"-")</f>
        <v>-</v>
      </c>
      <c r="AX61" s="383" t="str">
        <f>IF(T61&lt;&gt;"",IF(ISERROR(VLOOKUP(T61,Positions!$C$4:$V$130,20,FALSE)),"Chk",""),"-")</f>
        <v>-</v>
      </c>
      <c r="AY61" s="379" t="str">
        <f>IF(U61&lt;&gt;"",IF(ISERROR(VLOOKUP(U61,Positions!$C$4:$V$130,20,FALSE)),"Chk",""),"-")</f>
        <v>-</v>
      </c>
      <c r="AZ61" s="380" t="str">
        <f>IF(V61&lt;&gt;"",IF(ISERROR(VLOOKUP(V61,Positions!$C$4:$V$130,20,FALSE)),"Chk",""),"-")</f>
        <v>-</v>
      </c>
      <c r="BA61" s="380" t="str">
        <f>IF(W61&lt;&gt;"",IF(ISERROR(VLOOKUP(W61,Positions!$C$4:$V$130,20,FALSE)),"Chk",""),"-")</f>
        <v>-</v>
      </c>
      <c r="BB61" s="380" t="str">
        <f>IF(X61&lt;&gt;"",IF(ISERROR(VLOOKUP(X61,Positions!$C$4:$V$130,20,FALSE)),"Chk",""),"-")</f>
        <v>-</v>
      </c>
      <c r="BC61" s="380" t="str">
        <f>IF(Y61&lt;&gt;"",IF(ISERROR(VLOOKUP(Y61,Positions!$C$4:$V$130,20,FALSE)),"Chk",""),"-")</f>
        <v>-</v>
      </c>
      <c r="BD61" s="380" t="str">
        <f>IF(Z61&lt;&gt;"",IF(ISERROR(VLOOKUP(Z61,Positions!$C$4:$V$130,20,FALSE)),"Chk",""),"-")</f>
        <v>-</v>
      </c>
      <c r="BE61" s="381" t="str">
        <f>IF(AA61&lt;&gt;"",IF(ISERROR(VLOOKUP(AA61,Positions!$C$4:$V$130,20,FALSE)),"Chk",""),"-")</f>
        <v>-</v>
      </c>
      <c r="BF61" s="382" t="str">
        <f>IF(AB61&lt;&gt;"",IF(ISERROR(VLOOKUP(AB61,Positions!$C$4:$V$130,20,FALSE)),"Chk",""),"-")</f>
        <v>-</v>
      </c>
      <c r="BG61" s="380" t="str">
        <f>IF(AC61&lt;&gt;"",IF(ISERROR(VLOOKUP(AC61,Positions!$C$4:$V$130,20,FALSE)),"Chk",""),"-")</f>
        <v>-</v>
      </c>
      <c r="BH61" s="380" t="str">
        <f>IF(AD61&lt;&gt;"",IF(ISERROR(VLOOKUP(AD61,Positions!$C$4:$V$130,20,FALSE)),"Chk",""),"-")</f>
        <v>-</v>
      </c>
      <c r="BI61" s="380" t="str">
        <f>IF(AE61&lt;&gt;"",IF(ISERROR(VLOOKUP(AE61,Positions!$C$4:$V$130,20,FALSE)),"Chk",""),"-")</f>
        <v>-</v>
      </c>
      <c r="BJ61" s="380" t="str">
        <f>IF(AF61&lt;&gt;"",IF(ISERROR(VLOOKUP(AF61,Positions!$C$4:$V$130,20,FALSE)),"Chk",""),"-")</f>
        <v>-</v>
      </c>
      <c r="BK61" s="380" t="str">
        <f>IF(AG61&lt;&gt;"",IF(ISERROR(VLOOKUP(AG61,Positions!$C$4:$V$130,20,FALSE)),"Chk",""),"-")</f>
        <v>-</v>
      </c>
      <c r="BL61" s="383" t="str">
        <f>IF(AH61&lt;&gt;"",IF(ISERROR(VLOOKUP(AH61,Positions!$C$4:$V$130,20,FALSE)),"Chk",""),"-")</f>
        <v>-</v>
      </c>
      <c r="BM61" s="152"/>
      <c r="BN61" s="161">
        <f>IF(ISERROR(VLOOKUP(G61,Positions!$C$4:$V$130,20,FALSE)),0,VLOOKUP(G61,Positions!$C$4:$V$130,20,FALSE))</f>
        <v>0</v>
      </c>
      <c r="BO61" s="161">
        <f>IF(ISERROR(VLOOKUP(H61,Positions!$C$4:$V$130,20,FALSE)),0,VLOOKUP(H61,Positions!$C$4:$V$130,20,FALSE))</f>
        <v>0</v>
      </c>
      <c r="BP61" s="161">
        <f>IF(ISERROR(VLOOKUP(I61,Positions!$C$4:$V$130,20,FALSE)),0,VLOOKUP(I61,Positions!$C$4:$V$130,20,FALSE))</f>
        <v>0</v>
      </c>
      <c r="BQ61" s="161">
        <f>IF(ISERROR(VLOOKUP(J61,Positions!$C$4:$V$130,20,FALSE)),0,VLOOKUP(J61,Positions!$C$4:$V$130,20,FALSE))</f>
        <v>0</v>
      </c>
      <c r="BR61" s="161">
        <f>IF(ISERROR(VLOOKUP(K61,Positions!$C$4:$V$130,20,FALSE)),0,VLOOKUP(K61,Positions!$C$4:$V$130,20,FALSE))</f>
        <v>0</v>
      </c>
      <c r="BS61" s="161">
        <f>IF(ISERROR(VLOOKUP(L61,Positions!$C$4:$V$130,20,FALSE)),0,VLOOKUP(L61,Positions!$C$4:$V$130,20,FALSE))</f>
        <v>0</v>
      </c>
      <c r="BT61" s="161">
        <f>IF(ISERROR(VLOOKUP(M61,Positions!$C$4:$V$130,20,FALSE)),0,VLOOKUP(M61,Positions!$C$4:$V$130,20,FALSE))</f>
        <v>0</v>
      </c>
      <c r="BU61" s="161">
        <f>IF(ISERROR(VLOOKUP(N61,Positions!$C$4:$V$130,20,FALSE)),0,VLOOKUP(N61,Positions!$C$4:$V$130,20,FALSE))</f>
        <v>0</v>
      </c>
      <c r="BV61" s="161">
        <f>IF(ISERROR(VLOOKUP(O61,Positions!$C$4:$V$130,20,FALSE)),0,VLOOKUP(O61,Positions!$C$4:$V$130,20,FALSE))</f>
        <v>0</v>
      </c>
      <c r="BW61" s="161">
        <f>IF(ISERROR(VLOOKUP(P61,Positions!$C$4:$V$130,20,FALSE)),0,VLOOKUP(P61,Positions!$C$4:$V$130,20,FALSE))</f>
        <v>0</v>
      </c>
      <c r="BX61" s="161">
        <f>IF(ISERROR(VLOOKUP(Q61,Positions!$C$4:$V$130,20,FALSE)),0,VLOOKUP(Q61,Positions!$C$4:$V$130,20,FALSE))</f>
        <v>0</v>
      </c>
      <c r="BY61" s="161">
        <f>IF(ISERROR(VLOOKUP(R61,Positions!$C$4:$V$130,20,FALSE)),0,VLOOKUP(R61,Positions!$C$4:$V$130,20,FALSE))</f>
        <v>0</v>
      </c>
      <c r="BZ61" s="161">
        <f>IF(ISERROR(VLOOKUP(S61,Positions!$C$4:$V$130,20,FALSE)),0,VLOOKUP(S61,Positions!$C$4:$V$130,20,FALSE))</f>
        <v>0</v>
      </c>
      <c r="CA61" s="161">
        <f>IF(ISERROR(VLOOKUP(T61,Positions!$C$4:$V$130,20,FALSE)),0,VLOOKUP(T61,Positions!$C$4:$V$130,20,FALSE))</f>
        <v>0</v>
      </c>
      <c r="CB61" s="161">
        <f>IF(ISERROR(VLOOKUP(U61,Positions!$C$4:$V$130,20,FALSE)),0,VLOOKUP(U61,Positions!$C$4:$V$130,20,FALSE))</f>
        <v>0</v>
      </c>
      <c r="CC61" s="161">
        <f>IF(ISERROR(VLOOKUP(V61,Positions!$C$4:$V$130,20,FALSE)),0,VLOOKUP(V61,Positions!$C$4:$V$130,20,FALSE))</f>
        <v>0</v>
      </c>
      <c r="CD61" s="161">
        <f>IF(ISERROR(VLOOKUP(W61,Positions!$C$4:$V$130,20,FALSE)),0,VLOOKUP(W61,Positions!$C$4:$V$130,20,FALSE))</f>
        <v>0</v>
      </c>
      <c r="CE61" s="161">
        <f>IF(ISERROR(VLOOKUP(X61,Positions!$C$4:$V$130,20,FALSE)),0,VLOOKUP(X61,Positions!$C$4:$V$130,20,FALSE))</f>
        <v>0</v>
      </c>
      <c r="CF61" s="161">
        <f>IF(ISERROR(VLOOKUP(Y61,Positions!$C$4:$V$130,20,FALSE)),0,VLOOKUP(Y61,Positions!$C$4:$V$130,20,FALSE))</f>
        <v>0</v>
      </c>
      <c r="CG61" s="161">
        <f>IF(ISERROR(VLOOKUP(Z61,Positions!$C$4:$V$130,20,FALSE)),0,VLOOKUP(Z61,Positions!$C$4:$V$130,20,FALSE))</f>
        <v>0</v>
      </c>
      <c r="CH61" s="161">
        <f>IF(ISERROR(VLOOKUP(AA61,Positions!$C$4:$V$130,20,FALSE)),0,VLOOKUP(AA61,Positions!$C$4:$V$130,20,FALSE))</f>
        <v>0</v>
      </c>
      <c r="CI61" s="161">
        <f>IF(ISERROR(VLOOKUP(AB61,Positions!$C$4:$V$130,20,FALSE)),0,VLOOKUP(AB61,Positions!$C$4:$V$130,20,FALSE))</f>
        <v>0</v>
      </c>
      <c r="CJ61" s="161">
        <f>IF(ISERROR(VLOOKUP(AC61,Positions!$C$4:$V$130,20,FALSE)),0,VLOOKUP(AC61,Positions!$C$4:$V$130,20,FALSE))</f>
        <v>0</v>
      </c>
      <c r="CK61" s="161">
        <f>IF(ISERROR(VLOOKUP(AD61,Positions!$C$4:$V$130,20,FALSE)),0,VLOOKUP(AD61,Positions!$C$4:$V$130,20,FALSE))</f>
        <v>0</v>
      </c>
      <c r="CL61" s="161">
        <f>IF(ISERROR(VLOOKUP(AE61,Positions!$C$4:$V$130,20,FALSE)),0,VLOOKUP(AE61,Positions!$C$4:$V$130,20,FALSE))</f>
        <v>0</v>
      </c>
      <c r="CM61" s="161">
        <f>IF(ISERROR(VLOOKUP(AF61,Positions!$C$4:$V$130,20,FALSE)),0,VLOOKUP(AF61,Positions!$C$4:$V$130,20,FALSE))</f>
        <v>0</v>
      </c>
      <c r="CN61" s="161">
        <f>IF(ISERROR(VLOOKUP(AG61,Positions!$C$4:$V$130,20,FALSE)),0,VLOOKUP(AG61,Positions!$C$4:$V$130,20,FALSE))</f>
        <v>0</v>
      </c>
      <c r="CO61" s="161">
        <f>IF(ISERROR(VLOOKUP(AH61,Positions!$C$4:$V$130,20,FALSE)),0,VLOOKUP(AH61,Positions!$C$4:$V$130,20,FALSE))</f>
        <v>0</v>
      </c>
      <c r="CP61" s="162"/>
      <c r="CQ61" s="163"/>
    </row>
    <row r="62" spans="1:95" s="155" customFormat="1" ht="30" hidden="1" customHeight="1" x14ac:dyDescent="0.25">
      <c r="A62" s="153"/>
      <c r="B62" s="153"/>
      <c r="C62" s="160"/>
      <c r="D62" s="160"/>
      <c r="E62" s="417" t="str">
        <f>IF($D62&lt;&gt;"",VLOOKUP($D62,StaffEstb!$G$4:$K$203,4,FALSE),"")</f>
        <v/>
      </c>
      <c r="F62" s="656" t="str">
        <f>IF($D62&lt;&gt;"",VLOOKUP($D62,StaffEstb!$G$4:$K$203,5,FALSE),"")</f>
        <v/>
      </c>
      <c r="G62" s="657"/>
      <c r="H62" s="657"/>
      <c r="I62" s="657"/>
      <c r="J62" s="657"/>
      <c r="K62" s="657"/>
      <c r="L62" s="658"/>
      <c r="M62" s="658"/>
      <c r="N62" s="657"/>
      <c r="O62" s="657"/>
      <c r="P62" s="657"/>
      <c r="Q62" s="657"/>
      <c r="R62" s="657"/>
      <c r="S62" s="658"/>
      <c r="T62" s="658"/>
      <c r="U62" s="657"/>
      <c r="V62" s="657"/>
      <c r="W62" s="657"/>
      <c r="X62" s="657"/>
      <c r="Y62" s="657"/>
      <c r="Z62" s="658"/>
      <c r="AA62" s="658"/>
      <c r="AB62" s="657"/>
      <c r="AC62" s="657"/>
      <c r="AD62" s="657"/>
      <c r="AE62" s="657"/>
      <c r="AF62" s="657"/>
      <c r="AG62" s="658"/>
      <c r="AH62" s="658"/>
      <c r="AI62" s="377">
        <f t="shared" si="7"/>
        <v>0</v>
      </c>
      <c r="AJ62" s="378">
        <f t="shared" si="8"/>
        <v>0</v>
      </c>
      <c r="AK62" s="379" t="str">
        <f>IF(G62&lt;&gt;"",IF(ISERROR(VLOOKUP(G62,Positions!$C$4:$V$130,20,FALSE)),"Chk",""),"-")</f>
        <v>-</v>
      </c>
      <c r="AL62" s="380" t="str">
        <f>IF(H62&lt;&gt;"",IF(ISERROR(VLOOKUP(H62,Positions!$C$4:$V$130,20,FALSE)),"Chk",""),"-")</f>
        <v>-</v>
      </c>
      <c r="AM62" s="380" t="str">
        <f>IF(I62&lt;&gt;"",IF(ISERROR(VLOOKUP(I62,Positions!$C$4:$V$130,20,FALSE)),"Chk",""),"-")</f>
        <v>-</v>
      </c>
      <c r="AN62" s="380" t="str">
        <f>IF(J62&lt;&gt;"",IF(ISERROR(VLOOKUP(J62,Positions!$C$4:$V$130,20,FALSE)),"Chk",""),"-")</f>
        <v>-</v>
      </c>
      <c r="AO62" s="380" t="str">
        <f>IF(K62&lt;&gt;"",IF(ISERROR(VLOOKUP(K62,Positions!$C$4:$V$130,20,FALSE)),"Chk",""),"-")</f>
        <v>-</v>
      </c>
      <c r="AP62" s="380" t="str">
        <f>IF(L62&lt;&gt;"",IF(ISERROR(VLOOKUP(L62,Positions!$C$4:$V$130,20,FALSE)),"Chk",""),"-")</f>
        <v>-</v>
      </c>
      <c r="AQ62" s="381" t="str">
        <f>IF(M62&lt;&gt;"",IF(ISERROR(VLOOKUP(M62,Positions!$C$4:$V$130,20,FALSE)),"Chk",""),"-")</f>
        <v>-</v>
      </c>
      <c r="AR62" s="382" t="str">
        <f>IF(N62&lt;&gt;"",IF(ISERROR(VLOOKUP(N62,Positions!$C$4:$V$130,20,FALSE)),"Chk",""),"-")</f>
        <v>-</v>
      </c>
      <c r="AS62" s="380" t="str">
        <f>IF(O62&lt;&gt;"",IF(ISERROR(VLOOKUP(O62,Positions!$C$4:$V$130,20,FALSE)),"Chk",""),"-")</f>
        <v>-</v>
      </c>
      <c r="AT62" s="380" t="str">
        <f>IF(P62&lt;&gt;"",IF(ISERROR(VLOOKUP(P62,Positions!$C$4:$V$130,20,FALSE)),"Chk",""),"-")</f>
        <v>-</v>
      </c>
      <c r="AU62" s="380" t="str">
        <f>IF(Q62&lt;&gt;"",IF(ISERROR(VLOOKUP(Q62,Positions!$C$4:$V$130,20,FALSE)),"Chk",""),"-")</f>
        <v>-</v>
      </c>
      <c r="AV62" s="380" t="str">
        <f>IF(R62&lt;&gt;"",IF(ISERROR(VLOOKUP(R62,Positions!$C$4:$V$130,20,FALSE)),"Chk",""),"-")</f>
        <v>-</v>
      </c>
      <c r="AW62" s="380" t="str">
        <f>IF(S62&lt;&gt;"",IF(ISERROR(VLOOKUP(S62,Positions!$C$4:$V$130,20,FALSE)),"Chk",""),"-")</f>
        <v>-</v>
      </c>
      <c r="AX62" s="383" t="str">
        <f>IF(T62&lt;&gt;"",IF(ISERROR(VLOOKUP(T62,Positions!$C$4:$V$130,20,FALSE)),"Chk",""),"-")</f>
        <v>-</v>
      </c>
      <c r="AY62" s="379" t="str">
        <f>IF(U62&lt;&gt;"",IF(ISERROR(VLOOKUP(U62,Positions!$C$4:$V$130,20,FALSE)),"Chk",""),"-")</f>
        <v>-</v>
      </c>
      <c r="AZ62" s="380" t="str">
        <f>IF(V62&lt;&gt;"",IF(ISERROR(VLOOKUP(V62,Positions!$C$4:$V$130,20,FALSE)),"Chk",""),"-")</f>
        <v>-</v>
      </c>
      <c r="BA62" s="380" t="str">
        <f>IF(W62&lt;&gt;"",IF(ISERROR(VLOOKUP(W62,Positions!$C$4:$V$130,20,FALSE)),"Chk",""),"-")</f>
        <v>-</v>
      </c>
      <c r="BB62" s="380" t="str">
        <f>IF(X62&lt;&gt;"",IF(ISERROR(VLOOKUP(X62,Positions!$C$4:$V$130,20,FALSE)),"Chk",""),"-")</f>
        <v>-</v>
      </c>
      <c r="BC62" s="380" t="str">
        <f>IF(Y62&lt;&gt;"",IF(ISERROR(VLOOKUP(Y62,Positions!$C$4:$V$130,20,FALSE)),"Chk",""),"-")</f>
        <v>-</v>
      </c>
      <c r="BD62" s="380" t="str">
        <f>IF(Z62&lt;&gt;"",IF(ISERROR(VLOOKUP(Z62,Positions!$C$4:$V$130,20,FALSE)),"Chk",""),"-")</f>
        <v>-</v>
      </c>
      <c r="BE62" s="381" t="str">
        <f>IF(AA62&lt;&gt;"",IF(ISERROR(VLOOKUP(AA62,Positions!$C$4:$V$130,20,FALSE)),"Chk",""),"-")</f>
        <v>-</v>
      </c>
      <c r="BF62" s="382" t="str">
        <f>IF(AB62&lt;&gt;"",IF(ISERROR(VLOOKUP(AB62,Positions!$C$4:$V$130,20,FALSE)),"Chk",""),"-")</f>
        <v>-</v>
      </c>
      <c r="BG62" s="380" t="str">
        <f>IF(AC62&lt;&gt;"",IF(ISERROR(VLOOKUP(AC62,Positions!$C$4:$V$130,20,FALSE)),"Chk",""),"-")</f>
        <v>-</v>
      </c>
      <c r="BH62" s="380" t="str">
        <f>IF(AD62&lt;&gt;"",IF(ISERROR(VLOOKUP(AD62,Positions!$C$4:$V$130,20,FALSE)),"Chk",""),"-")</f>
        <v>-</v>
      </c>
      <c r="BI62" s="380" t="str">
        <f>IF(AE62&lt;&gt;"",IF(ISERROR(VLOOKUP(AE62,Positions!$C$4:$V$130,20,FALSE)),"Chk",""),"-")</f>
        <v>-</v>
      </c>
      <c r="BJ62" s="380" t="str">
        <f>IF(AF62&lt;&gt;"",IF(ISERROR(VLOOKUP(AF62,Positions!$C$4:$V$130,20,FALSE)),"Chk",""),"-")</f>
        <v>-</v>
      </c>
      <c r="BK62" s="380" t="str">
        <f>IF(AG62&lt;&gt;"",IF(ISERROR(VLOOKUP(AG62,Positions!$C$4:$V$130,20,FALSE)),"Chk",""),"-")</f>
        <v>-</v>
      </c>
      <c r="BL62" s="383" t="str">
        <f>IF(AH62&lt;&gt;"",IF(ISERROR(VLOOKUP(AH62,Positions!$C$4:$V$130,20,FALSE)),"Chk",""),"-")</f>
        <v>-</v>
      </c>
      <c r="BM62" s="152"/>
      <c r="BN62" s="161">
        <f>IF(ISERROR(VLOOKUP(G62,Positions!$C$4:$V$130,20,FALSE)),0,VLOOKUP(G62,Positions!$C$4:$V$130,20,FALSE))</f>
        <v>0</v>
      </c>
      <c r="BO62" s="161">
        <f>IF(ISERROR(VLOOKUP(H62,Positions!$C$4:$V$130,20,FALSE)),0,VLOOKUP(H62,Positions!$C$4:$V$130,20,FALSE))</f>
        <v>0</v>
      </c>
      <c r="BP62" s="161">
        <f>IF(ISERROR(VLOOKUP(I62,Positions!$C$4:$V$130,20,FALSE)),0,VLOOKUP(I62,Positions!$C$4:$V$130,20,FALSE))</f>
        <v>0</v>
      </c>
      <c r="BQ62" s="161">
        <f>IF(ISERROR(VLOOKUP(J62,Positions!$C$4:$V$130,20,FALSE)),0,VLOOKUP(J62,Positions!$C$4:$V$130,20,FALSE))</f>
        <v>0</v>
      </c>
      <c r="BR62" s="161">
        <f>IF(ISERROR(VLOOKUP(K62,Positions!$C$4:$V$130,20,FALSE)),0,VLOOKUP(K62,Positions!$C$4:$V$130,20,FALSE))</f>
        <v>0</v>
      </c>
      <c r="BS62" s="161">
        <f>IF(ISERROR(VLOOKUP(L62,Positions!$C$4:$V$130,20,FALSE)),0,VLOOKUP(L62,Positions!$C$4:$V$130,20,FALSE))</f>
        <v>0</v>
      </c>
      <c r="BT62" s="161">
        <f>IF(ISERROR(VLOOKUP(M62,Positions!$C$4:$V$130,20,FALSE)),0,VLOOKUP(M62,Positions!$C$4:$V$130,20,FALSE))</f>
        <v>0</v>
      </c>
      <c r="BU62" s="161">
        <f>IF(ISERROR(VLOOKUP(N62,Positions!$C$4:$V$130,20,FALSE)),0,VLOOKUP(N62,Positions!$C$4:$V$130,20,FALSE))</f>
        <v>0</v>
      </c>
      <c r="BV62" s="161">
        <f>IF(ISERROR(VLOOKUP(O62,Positions!$C$4:$V$130,20,FALSE)),0,VLOOKUP(O62,Positions!$C$4:$V$130,20,FALSE))</f>
        <v>0</v>
      </c>
      <c r="BW62" s="161">
        <f>IF(ISERROR(VLOOKUP(P62,Positions!$C$4:$V$130,20,FALSE)),0,VLOOKUP(P62,Positions!$C$4:$V$130,20,FALSE))</f>
        <v>0</v>
      </c>
      <c r="BX62" s="161">
        <f>IF(ISERROR(VLOOKUP(Q62,Positions!$C$4:$V$130,20,FALSE)),0,VLOOKUP(Q62,Positions!$C$4:$V$130,20,FALSE))</f>
        <v>0</v>
      </c>
      <c r="BY62" s="161">
        <f>IF(ISERROR(VLOOKUP(R62,Positions!$C$4:$V$130,20,FALSE)),0,VLOOKUP(R62,Positions!$C$4:$V$130,20,FALSE))</f>
        <v>0</v>
      </c>
      <c r="BZ62" s="161">
        <f>IF(ISERROR(VLOOKUP(S62,Positions!$C$4:$V$130,20,FALSE)),0,VLOOKUP(S62,Positions!$C$4:$V$130,20,FALSE))</f>
        <v>0</v>
      </c>
      <c r="CA62" s="161">
        <f>IF(ISERROR(VLOOKUP(T62,Positions!$C$4:$V$130,20,FALSE)),0,VLOOKUP(T62,Positions!$C$4:$V$130,20,FALSE))</f>
        <v>0</v>
      </c>
      <c r="CB62" s="161">
        <f>IF(ISERROR(VLOOKUP(U62,Positions!$C$4:$V$130,20,FALSE)),0,VLOOKUP(U62,Positions!$C$4:$V$130,20,FALSE))</f>
        <v>0</v>
      </c>
      <c r="CC62" s="161">
        <f>IF(ISERROR(VLOOKUP(V62,Positions!$C$4:$V$130,20,FALSE)),0,VLOOKUP(V62,Positions!$C$4:$V$130,20,FALSE))</f>
        <v>0</v>
      </c>
      <c r="CD62" s="161">
        <f>IF(ISERROR(VLOOKUP(W62,Positions!$C$4:$V$130,20,FALSE)),0,VLOOKUP(W62,Positions!$C$4:$V$130,20,FALSE))</f>
        <v>0</v>
      </c>
      <c r="CE62" s="161">
        <f>IF(ISERROR(VLOOKUP(X62,Positions!$C$4:$V$130,20,FALSE)),0,VLOOKUP(X62,Positions!$C$4:$V$130,20,FALSE))</f>
        <v>0</v>
      </c>
      <c r="CF62" s="161">
        <f>IF(ISERROR(VLOOKUP(Y62,Positions!$C$4:$V$130,20,FALSE)),0,VLOOKUP(Y62,Positions!$C$4:$V$130,20,FALSE))</f>
        <v>0</v>
      </c>
      <c r="CG62" s="161">
        <f>IF(ISERROR(VLOOKUP(Z62,Positions!$C$4:$V$130,20,FALSE)),0,VLOOKUP(Z62,Positions!$C$4:$V$130,20,FALSE))</f>
        <v>0</v>
      </c>
      <c r="CH62" s="161">
        <f>IF(ISERROR(VLOOKUP(AA62,Positions!$C$4:$V$130,20,FALSE)),0,VLOOKUP(AA62,Positions!$C$4:$V$130,20,FALSE))</f>
        <v>0</v>
      </c>
      <c r="CI62" s="161">
        <f>IF(ISERROR(VLOOKUP(AB62,Positions!$C$4:$V$130,20,FALSE)),0,VLOOKUP(AB62,Positions!$C$4:$V$130,20,FALSE))</f>
        <v>0</v>
      </c>
      <c r="CJ62" s="161">
        <f>IF(ISERROR(VLOOKUP(AC62,Positions!$C$4:$V$130,20,FALSE)),0,VLOOKUP(AC62,Positions!$C$4:$V$130,20,FALSE))</f>
        <v>0</v>
      </c>
      <c r="CK62" s="161">
        <f>IF(ISERROR(VLOOKUP(AD62,Positions!$C$4:$V$130,20,FALSE)),0,VLOOKUP(AD62,Positions!$C$4:$V$130,20,FALSE))</f>
        <v>0</v>
      </c>
      <c r="CL62" s="161">
        <f>IF(ISERROR(VLOOKUP(AE62,Positions!$C$4:$V$130,20,FALSE)),0,VLOOKUP(AE62,Positions!$C$4:$V$130,20,FALSE))</f>
        <v>0</v>
      </c>
      <c r="CM62" s="161">
        <f>IF(ISERROR(VLOOKUP(AF62,Positions!$C$4:$V$130,20,FALSE)),0,VLOOKUP(AF62,Positions!$C$4:$V$130,20,FALSE))</f>
        <v>0</v>
      </c>
      <c r="CN62" s="161">
        <f>IF(ISERROR(VLOOKUP(AG62,Positions!$C$4:$V$130,20,FALSE)),0,VLOOKUP(AG62,Positions!$C$4:$V$130,20,FALSE))</f>
        <v>0</v>
      </c>
      <c r="CO62" s="161">
        <f>IF(ISERROR(VLOOKUP(AH62,Positions!$C$4:$V$130,20,FALSE)),0,VLOOKUP(AH62,Positions!$C$4:$V$130,20,FALSE))</f>
        <v>0</v>
      </c>
      <c r="CP62" s="162"/>
      <c r="CQ62" s="163"/>
    </row>
    <row r="63" spans="1:95" s="155" customFormat="1" ht="30" hidden="1" customHeight="1" x14ac:dyDescent="0.25">
      <c r="A63" s="153"/>
      <c r="B63" s="153"/>
      <c r="C63" s="160"/>
      <c r="D63" s="160"/>
      <c r="E63" s="417" t="str">
        <f>IF($D63&lt;&gt;"",VLOOKUP($D63,StaffEstb!$G$4:$K$203,4,FALSE),"")</f>
        <v/>
      </c>
      <c r="F63" s="656" t="str">
        <f>IF($D63&lt;&gt;"",VLOOKUP($D63,StaffEstb!$G$4:$K$203,5,FALSE),"")</f>
        <v/>
      </c>
      <c r="G63" s="657"/>
      <c r="H63" s="657"/>
      <c r="I63" s="657"/>
      <c r="J63" s="657"/>
      <c r="K63" s="657"/>
      <c r="L63" s="658"/>
      <c r="M63" s="658"/>
      <c r="N63" s="657"/>
      <c r="O63" s="657"/>
      <c r="P63" s="657"/>
      <c r="Q63" s="657"/>
      <c r="R63" s="657"/>
      <c r="S63" s="658"/>
      <c r="T63" s="658"/>
      <c r="U63" s="657"/>
      <c r="V63" s="657"/>
      <c r="W63" s="657"/>
      <c r="X63" s="657"/>
      <c r="Y63" s="657"/>
      <c r="Z63" s="658"/>
      <c r="AA63" s="658"/>
      <c r="AB63" s="657"/>
      <c r="AC63" s="657"/>
      <c r="AD63" s="657"/>
      <c r="AE63" s="657"/>
      <c r="AF63" s="657"/>
      <c r="AG63" s="658"/>
      <c r="AH63" s="658"/>
      <c r="AI63" s="377">
        <f t="shared" si="7"/>
        <v>0</v>
      </c>
      <c r="AJ63" s="378">
        <f t="shared" si="8"/>
        <v>0</v>
      </c>
      <c r="AK63" s="379" t="str">
        <f>IF(G63&lt;&gt;"",IF(ISERROR(VLOOKUP(G63,Positions!$C$4:$V$130,20,FALSE)),"Chk",""),"-")</f>
        <v>-</v>
      </c>
      <c r="AL63" s="380" t="str">
        <f>IF(H63&lt;&gt;"",IF(ISERROR(VLOOKUP(H63,Positions!$C$4:$V$130,20,FALSE)),"Chk",""),"-")</f>
        <v>-</v>
      </c>
      <c r="AM63" s="380" t="str">
        <f>IF(I63&lt;&gt;"",IF(ISERROR(VLOOKUP(I63,Positions!$C$4:$V$130,20,FALSE)),"Chk",""),"-")</f>
        <v>-</v>
      </c>
      <c r="AN63" s="380" t="str">
        <f>IF(J63&lt;&gt;"",IF(ISERROR(VLOOKUP(J63,Positions!$C$4:$V$130,20,FALSE)),"Chk",""),"-")</f>
        <v>-</v>
      </c>
      <c r="AO63" s="380" t="str">
        <f>IF(K63&lt;&gt;"",IF(ISERROR(VLOOKUP(K63,Positions!$C$4:$V$130,20,FALSE)),"Chk",""),"-")</f>
        <v>-</v>
      </c>
      <c r="AP63" s="380" t="str">
        <f>IF(L63&lt;&gt;"",IF(ISERROR(VLOOKUP(L63,Positions!$C$4:$V$130,20,FALSE)),"Chk",""),"-")</f>
        <v>-</v>
      </c>
      <c r="AQ63" s="381" t="str">
        <f>IF(M63&lt;&gt;"",IF(ISERROR(VLOOKUP(M63,Positions!$C$4:$V$130,20,FALSE)),"Chk",""),"-")</f>
        <v>-</v>
      </c>
      <c r="AR63" s="382" t="str">
        <f>IF(N63&lt;&gt;"",IF(ISERROR(VLOOKUP(N63,Positions!$C$4:$V$130,20,FALSE)),"Chk",""),"-")</f>
        <v>-</v>
      </c>
      <c r="AS63" s="380" t="str">
        <f>IF(O63&lt;&gt;"",IF(ISERROR(VLOOKUP(O63,Positions!$C$4:$V$130,20,FALSE)),"Chk",""),"-")</f>
        <v>-</v>
      </c>
      <c r="AT63" s="380" t="str">
        <f>IF(P63&lt;&gt;"",IF(ISERROR(VLOOKUP(P63,Positions!$C$4:$V$130,20,FALSE)),"Chk",""),"-")</f>
        <v>-</v>
      </c>
      <c r="AU63" s="380" t="str">
        <f>IF(Q63&lt;&gt;"",IF(ISERROR(VLOOKUP(Q63,Positions!$C$4:$V$130,20,FALSE)),"Chk",""),"-")</f>
        <v>-</v>
      </c>
      <c r="AV63" s="380" t="str">
        <f>IF(R63&lt;&gt;"",IF(ISERROR(VLOOKUP(R63,Positions!$C$4:$V$130,20,FALSE)),"Chk",""),"-")</f>
        <v>-</v>
      </c>
      <c r="AW63" s="380" t="str">
        <f>IF(S63&lt;&gt;"",IF(ISERROR(VLOOKUP(S63,Positions!$C$4:$V$130,20,FALSE)),"Chk",""),"-")</f>
        <v>-</v>
      </c>
      <c r="AX63" s="383" t="str">
        <f>IF(T63&lt;&gt;"",IF(ISERROR(VLOOKUP(T63,Positions!$C$4:$V$130,20,FALSE)),"Chk",""),"-")</f>
        <v>-</v>
      </c>
      <c r="AY63" s="379" t="str">
        <f>IF(U63&lt;&gt;"",IF(ISERROR(VLOOKUP(U63,Positions!$C$4:$V$130,20,FALSE)),"Chk",""),"-")</f>
        <v>-</v>
      </c>
      <c r="AZ63" s="380" t="str">
        <f>IF(V63&lt;&gt;"",IF(ISERROR(VLOOKUP(V63,Positions!$C$4:$V$130,20,FALSE)),"Chk",""),"-")</f>
        <v>-</v>
      </c>
      <c r="BA63" s="380" t="str">
        <f>IF(W63&lt;&gt;"",IF(ISERROR(VLOOKUP(W63,Positions!$C$4:$V$130,20,FALSE)),"Chk",""),"-")</f>
        <v>-</v>
      </c>
      <c r="BB63" s="380" t="str">
        <f>IF(X63&lt;&gt;"",IF(ISERROR(VLOOKUP(X63,Positions!$C$4:$V$130,20,FALSE)),"Chk",""),"-")</f>
        <v>-</v>
      </c>
      <c r="BC63" s="380" t="str">
        <f>IF(Y63&lt;&gt;"",IF(ISERROR(VLOOKUP(Y63,Positions!$C$4:$V$130,20,FALSE)),"Chk",""),"-")</f>
        <v>-</v>
      </c>
      <c r="BD63" s="380" t="str">
        <f>IF(Z63&lt;&gt;"",IF(ISERROR(VLOOKUP(Z63,Positions!$C$4:$V$130,20,FALSE)),"Chk",""),"-")</f>
        <v>-</v>
      </c>
      <c r="BE63" s="381" t="str">
        <f>IF(AA63&lt;&gt;"",IF(ISERROR(VLOOKUP(AA63,Positions!$C$4:$V$130,20,FALSE)),"Chk",""),"-")</f>
        <v>-</v>
      </c>
      <c r="BF63" s="382" t="str">
        <f>IF(AB63&lt;&gt;"",IF(ISERROR(VLOOKUP(AB63,Positions!$C$4:$V$130,20,FALSE)),"Chk",""),"-")</f>
        <v>-</v>
      </c>
      <c r="BG63" s="380" t="str">
        <f>IF(AC63&lt;&gt;"",IF(ISERROR(VLOOKUP(AC63,Positions!$C$4:$V$130,20,FALSE)),"Chk",""),"-")</f>
        <v>-</v>
      </c>
      <c r="BH63" s="380" t="str">
        <f>IF(AD63&lt;&gt;"",IF(ISERROR(VLOOKUP(AD63,Positions!$C$4:$V$130,20,FALSE)),"Chk",""),"-")</f>
        <v>-</v>
      </c>
      <c r="BI63" s="380" t="str">
        <f>IF(AE63&lt;&gt;"",IF(ISERROR(VLOOKUP(AE63,Positions!$C$4:$V$130,20,FALSE)),"Chk",""),"-")</f>
        <v>-</v>
      </c>
      <c r="BJ63" s="380" t="str">
        <f>IF(AF63&lt;&gt;"",IF(ISERROR(VLOOKUP(AF63,Positions!$C$4:$V$130,20,FALSE)),"Chk",""),"-")</f>
        <v>-</v>
      </c>
      <c r="BK63" s="380" t="str">
        <f>IF(AG63&lt;&gt;"",IF(ISERROR(VLOOKUP(AG63,Positions!$C$4:$V$130,20,FALSE)),"Chk",""),"-")</f>
        <v>-</v>
      </c>
      <c r="BL63" s="383" t="str">
        <f>IF(AH63&lt;&gt;"",IF(ISERROR(VLOOKUP(AH63,Positions!$C$4:$V$130,20,FALSE)),"Chk",""),"-")</f>
        <v>-</v>
      </c>
      <c r="BM63" s="152"/>
      <c r="BN63" s="161">
        <f>IF(ISERROR(VLOOKUP(G63,Positions!$C$4:$V$130,20,FALSE)),0,VLOOKUP(G63,Positions!$C$4:$V$130,20,FALSE))</f>
        <v>0</v>
      </c>
      <c r="BO63" s="161">
        <f>IF(ISERROR(VLOOKUP(H63,Positions!$C$4:$V$130,20,FALSE)),0,VLOOKUP(H63,Positions!$C$4:$V$130,20,FALSE))</f>
        <v>0</v>
      </c>
      <c r="BP63" s="161">
        <f>IF(ISERROR(VLOOKUP(I63,Positions!$C$4:$V$130,20,FALSE)),0,VLOOKUP(I63,Positions!$C$4:$V$130,20,FALSE))</f>
        <v>0</v>
      </c>
      <c r="BQ63" s="161">
        <f>IF(ISERROR(VLOOKUP(J63,Positions!$C$4:$V$130,20,FALSE)),0,VLOOKUP(J63,Positions!$C$4:$V$130,20,FALSE))</f>
        <v>0</v>
      </c>
      <c r="BR63" s="161">
        <f>IF(ISERROR(VLOOKUP(K63,Positions!$C$4:$V$130,20,FALSE)),0,VLOOKUP(K63,Positions!$C$4:$V$130,20,FALSE))</f>
        <v>0</v>
      </c>
      <c r="BS63" s="161">
        <f>IF(ISERROR(VLOOKUP(L63,Positions!$C$4:$V$130,20,FALSE)),0,VLOOKUP(L63,Positions!$C$4:$V$130,20,FALSE))</f>
        <v>0</v>
      </c>
      <c r="BT63" s="161">
        <f>IF(ISERROR(VLOOKUP(M63,Positions!$C$4:$V$130,20,FALSE)),0,VLOOKUP(M63,Positions!$C$4:$V$130,20,FALSE))</f>
        <v>0</v>
      </c>
      <c r="BU63" s="161">
        <f>IF(ISERROR(VLOOKUP(N63,Positions!$C$4:$V$130,20,FALSE)),0,VLOOKUP(N63,Positions!$C$4:$V$130,20,FALSE))</f>
        <v>0</v>
      </c>
      <c r="BV63" s="161">
        <f>IF(ISERROR(VLOOKUP(O63,Positions!$C$4:$V$130,20,FALSE)),0,VLOOKUP(O63,Positions!$C$4:$V$130,20,FALSE))</f>
        <v>0</v>
      </c>
      <c r="BW63" s="161">
        <f>IF(ISERROR(VLOOKUP(P63,Positions!$C$4:$V$130,20,FALSE)),0,VLOOKUP(P63,Positions!$C$4:$V$130,20,FALSE))</f>
        <v>0</v>
      </c>
      <c r="BX63" s="161">
        <f>IF(ISERROR(VLOOKUP(Q63,Positions!$C$4:$V$130,20,FALSE)),0,VLOOKUP(Q63,Positions!$C$4:$V$130,20,FALSE))</f>
        <v>0</v>
      </c>
      <c r="BY63" s="161">
        <f>IF(ISERROR(VLOOKUP(R63,Positions!$C$4:$V$130,20,FALSE)),0,VLOOKUP(R63,Positions!$C$4:$V$130,20,FALSE))</f>
        <v>0</v>
      </c>
      <c r="BZ63" s="161">
        <f>IF(ISERROR(VLOOKUP(S63,Positions!$C$4:$V$130,20,FALSE)),0,VLOOKUP(S63,Positions!$C$4:$V$130,20,FALSE))</f>
        <v>0</v>
      </c>
      <c r="CA63" s="161">
        <f>IF(ISERROR(VLOOKUP(T63,Positions!$C$4:$V$130,20,FALSE)),0,VLOOKUP(T63,Positions!$C$4:$V$130,20,FALSE))</f>
        <v>0</v>
      </c>
      <c r="CB63" s="161">
        <f>IF(ISERROR(VLOOKUP(U63,Positions!$C$4:$V$130,20,FALSE)),0,VLOOKUP(U63,Positions!$C$4:$V$130,20,FALSE))</f>
        <v>0</v>
      </c>
      <c r="CC63" s="161">
        <f>IF(ISERROR(VLOOKUP(V63,Positions!$C$4:$V$130,20,FALSE)),0,VLOOKUP(V63,Positions!$C$4:$V$130,20,FALSE))</f>
        <v>0</v>
      </c>
      <c r="CD63" s="161">
        <f>IF(ISERROR(VLOOKUP(W63,Positions!$C$4:$V$130,20,FALSE)),0,VLOOKUP(W63,Positions!$C$4:$V$130,20,FALSE))</f>
        <v>0</v>
      </c>
      <c r="CE63" s="161">
        <f>IF(ISERROR(VLOOKUP(X63,Positions!$C$4:$V$130,20,FALSE)),0,VLOOKUP(X63,Positions!$C$4:$V$130,20,FALSE))</f>
        <v>0</v>
      </c>
      <c r="CF63" s="161">
        <f>IF(ISERROR(VLOOKUP(Y63,Positions!$C$4:$V$130,20,FALSE)),0,VLOOKUP(Y63,Positions!$C$4:$V$130,20,FALSE))</f>
        <v>0</v>
      </c>
      <c r="CG63" s="161">
        <f>IF(ISERROR(VLOOKUP(Z63,Positions!$C$4:$V$130,20,FALSE)),0,VLOOKUP(Z63,Positions!$C$4:$V$130,20,FALSE))</f>
        <v>0</v>
      </c>
      <c r="CH63" s="161">
        <f>IF(ISERROR(VLOOKUP(AA63,Positions!$C$4:$V$130,20,FALSE)),0,VLOOKUP(AA63,Positions!$C$4:$V$130,20,FALSE))</f>
        <v>0</v>
      </c>
      <c r="CI63" s="161">
        <f>IF(ISERROR(VLOOKUP(AB63,Positions!$C$4:$V$130,20,FALSE)),0,VLOOKUP(AB63,Positions!$C$4:$V$130,20,FALSE))</f>
        <v>0</v>
      </c>
      <c r="CJ63" s="161">
        <f>IF(ISERROR(VLOOKUP(AC63,Positions!$C$4:$V$130,20,FALSE)),0,VLOOKUP(AC63,Positions!$C$4:$V$130,20,FALSE))</f>
        <v>0</v>
      </c>
      <c r="CK63" s="161">
        <f>IF(ISERROR(VLOOKUP(AD63,Positions!$C$4:$V$130,20,FALSE)),0,VLOOKUP(AD63,Positions!$C$4:$V$130,20,FALSE))</f>
        <v>0</v>
      </c>
      <c r="CL63" s="161">
        <f>IF(ISERROR(VLOOKUP(AE63,Positions!$C$4:$V$130,20,FALSE)),0,VLOOKUP(AE63,Positions!$C$4:$V$130,20,FALSE))</f>
        <v>0</v>
      </c>
      <c r="CM63" s="161">
        <f>IF(ISERROR(VLOOKUP(AF63,Positions!$C$4:$V$130,20,FALSE)),0,VLOOKUP(AF63,Positions!$C$4:$V$130,20,FALSE))</f>
        <v>0</v>
      </c>
      <c r="CN63" s="161">
        <f>IF(ISERROR(VLOOKUP(AG63,Positions!$C$4:$V$130,20,FALSE)),0,VLOOKUP(AG63,Positions!$C$4:$V$130,20,FALSE))</f>
        <v>0</v>
      </c>
      <c r="CO63" s="161">
        <f>IF(ISERROR(VLOOKUP(AH63,Positions!$C$4:$V$130,20,FALSE)),0,VLOOKUP(AH63,Positions!$C$4:$V$130,20,FALSE))</f>
        <v>0</v>
      </c>
      <c r="CP63" s="162"/>
      <c r="CQ63" s="163"/>
    </row>
    <row r="64" spans="1:95" s="155" customFormat="1" ht="30" hidden="1" customHeight="1" x14ac:dyDescent="0.25">
      <c r="A64" s="153"/>
      <c r="B64" s="153"/>
      <c r="C64" s="160"/>
      <c r="D64" s="160"/>
      <c r="E64" s="417" t="str">
        <f>IF($D64&lt;&gt;"",VLOOKUP($D64,StaffEstb!$G$4:$K$203,4,FALSE),"")</f>
        <v/>
      </c>
      <c r="F64" s="656" t="str">
        <f>IF($D64&lt;&gt;"",VLOOKUP($D64,StaffEstb!$G$4:$K$203,5,FALSE),"")</f>
        <v/>
      </c>
      <c r="G64" s="657"/>
      <c r="H64" s="657"/>
      <c r="I64" s="657"/>
      <c r="J64" s="657"/>
      <c r="K64" s="657"/>
      <c r="L64" s="658"/>
      <c r="M64" s="658"/>
      <c r="N64" s="657"/>
      <c r="O64" s="657"/>
      <c r="P64" s="657"/>
      <c r="Q64" s="657"/>
      <c r="R64" s="657"/>
      <c r="S64" s="658"/>
      <c r="T64" s="658"/>
      <c r="U64" s="657"/>
      <c r="V64" s="657"/>
      <c r="W64" s="657"/>
      <c r="X64" s="657"/>
      <c r="Y64" s="657"/>
      <c r="Z64" s="658"/>
      <c r="AA64" s="658"/>
      <c r="AB64" s="657"/>
      <c r="AC64" s="657"/>
      <c r="AD64" s="657"/>
      <c r="AE64" s="657"/>
      <c r="AF64" s="657"/>
      <c r="AG64" s="658"/>
      <c r="AH64" s="658"/>
      <c r="AI64" s="377">
        <f t="shared" si="7"/>
        <v>0</v>
      </c>
      <c r="AJ64" s="378">
        <f t="shared" si="8"/>
        <v>0</v>
      </c>
      <c r="AK64" s="379" t="str">
        <f>IF(G64&lt;&gt;"",IF(ISERROR(VLOOKUP(G64,Positions!$C$4:$V$130,20,FALSE)),"Chk",""),"-")</f>
        <v>-</v>
      </c>
      <c r="AL64" s="380" t="str">
        <f>IF(H64&lt;&gt;"",IF(ISERROR(VLOOKUP(H64,Positions!$C$4:$V$130,20,FALSE)),"Chk",""),"-")</f>
        <v>-</v>
      </c>
      <c r="AM64" s="380" t="str">
        <f>IF(I64&lt;&gt;"",IF(ISERROR(VLOOKUP(I64,Positions!$C$4:$V$130,20,FALSE)),"Chk",""),"-")</f>
        <v>-</v>
      </c>
      <c r="AN64" s="380" t="str">
        <f>IF(J64&lt;&gt;"",IF(ISERROR(VLOOKUP(J64,Positions!$C$4:$V$130,20,FALSE)),"Chk",""),"-")</f>
        <v>-</v>
      </c>
      <c r="AO64" s="380" t="str">
        <f>IF(K64&lt;&gt;"",IF(ISERROR(VLOOKUP(K64,Positions!$C$4:$V$130,20,FALSE)),"Chk",""),"-")</f>
        <v>-</v>
      </c>
      <c r="AP64" s="380" t="str">
        <f>IF(L64&lt;&gt;"",IF(ISERROR(VLOOKUP(L64,Positions!$C$4:$V$130,20,FALSE)),"Chk",""),"-")</f>
        <v>-</v>
      </c>
      <c r="AQ64" s="381" t="str">
        <f>IF(M64&lt;&gt;"",IF(ISERROR(VLOOKUP(M64,Positions!$C$4:$V$130,20,FALSE)),"Chk",""),"-")</f>
        <v>-</v>
      </c>
      <c r="AR64" s="382" t="str">
        <f>IF(N64&lt;&gt;"",IF(ISERROR(VLOOKUP(N64,Positions!$C$4:$V$130,20,FALSE)),"Chk",""),"-")</f>
        <v>-</v>
      </c>
      <c r="AS64" s="380" t="str">
        <f>IF(O64&lt;&gt;"",IF(ISERROR(VLOOKUP(O64,Positions!$C$4:$V$130,20,FALSE)),"Chk",""),"-")</f>
        <v>-</v>
      </c>
      <c r="AT64" s="380" t="str">
        <f>IF(P64&lt;&gt;"",IF(ISERROR(VLOOKUP(P64,Positions!$C$4:$V$130,20,FALSE)),"Chk",""),"-")</f>
        <v>-</v>
      </c>
      <c r="AU64" s="380" t="str">
        <f>IF(Q64&lt;&gt;"",IF(ISERROR(VLOOKUP(Q64,Positions!$C$4:$V$130,20,FALSE)),"Chk",""),"-")</f>
        <v>-</v>
      </c>
      <c r="AV64" s="380" t="str">
        <f>IF(R64&lt;&gt;"",IF(ISERROR(VLOOKUP(R64,Positions!$C$4:$V$130,20,FALSE)),"Chk",""),"-")</f>
        <v>-</v>
      </c>
      <c r="AW64" s="380" t="str">
        <f>IF(S64&lt;&gt;"",IF(ISERROR(VLOOKUP(S64,Positions!$C$4:$V$130,20,FALSE)),"Chk",""),"-")</f>
        <v>-</v>
      </c>
      <c r="AX64" s="383" t="str">
        <f>IF(T64&lt;&gt;"",IF(ISERROR(VLOOKUP(T64,Positions!$C$4:$V$130,20,FALSE)),"Chk",""),"-")</f>
        <v>-</v>
      </c>
      <c r="AY64" s="379" t="str">
        <f>IF(U64&lt;&gt;"",IF(ISERROR(VLOOKUP(U64,Positions!$C$4:$V$130,20,FALSE)),"Chk",""),"-")</f>
        <v>-</v>
      </c>
      <c r="AZ64" s="380" t="str">
        <f>IF(V64&lt;&gt;"",IF(ISERROR(VLOOKUP(V64,Positions!$C$4:$V$130,20,FALSE)),"Chk",""),"-")</f>
        <v>-</v>
      </c>
      <c r="BA64" s="380" t="str">
        <f>IF(W64&lt;&gt;"",IF(ISERROR(VLOOKUP(W64,Positions!$C$4:$V$130,20,FALSE)),"Chk",""),"-")</f>
        <v>-</v>
      </c>
      <c r="BB64" s="380" t="str">
        <f>IF(X64&lt;&gt;"",IF(ISERROR(VLOOKUP(X64,Positions!$C$4:$V$130,20,FALSE)),"Chk",""),"-")</f>
        <v>-</v>
      </c>
      <c r="BC64" s="380" t="str">
        <f>IF(Y64&lt;&gt;"",IF(ISERROR(VLOOKUP(Y64,Positions!$C$4:$V$130,20,FALSE)),"Chk",""),"-")</f>
        <v>-</v>
      </c>
      <c r="BD64" s="380" t="str">
        <f>IF(Z64&lt;&gt;"",IF(ISERROR(VLOOKUP(Z64,Positions!$C$4:$V$130,20,FALSE)),"Chk",""),"-")</f>
        <v>-</v>
      </c>
      <c r="BE64" s="381" t="str">
        <f>IF(AA64&lt;&gt;"",IF(ISERROR(VLOOKUP(AA64,Positions!$C$4:$V$130,20,FALSE)),"Chk",""),"-")</f>
        <v>-</v>
      </c>
      <c r="BF64" s="382" t="str">
        <f>IF(AB64&lt;&gt;"",IF(ISERROR(VLOOKUP(AB64,Positions!$C$4:$V$130,20,FALSE)),"Chk",""),"-")</f>
        <v>-</v>
      </c>
      <c r="BG64" s="380" t="str">
        <f>IF(AC64&lt;&gt;"",IF(ISERROR(VLOOKUP(AC64,Positions!$C$4:$V$130,20,FALSE)),"Chk",""),"-")</f>
        <v>-</v>
      </c>
      <c r="BH64" s="380" t="str">
        <f>IF(AD64&lt;&gt;"",IF(ISERROR(VLOOKUP(AD64,Positions!$C$4:$V$130,20,FALSE)),"Chk",""),"-")</f>
        <v>-</v>
      </c>
      <c r="BI64" s="380" t="str">
        <f>IF(AE64&lt;&gt;"",IF(ISERROR(VLOOKUP(AE64,Positions!$C$4:$V$130,20,FALSE)),"Chk",""),"-")</f>
        <v>-</v>
      </c>
      <c r="BJ64" s="380" t="str">
        <f>IF(AF64&lt;&gt;"",IF(ISERROR(VLOOKUP(AF64,Positions!$C$4:$V$130,20,FALSE)),"Chk",""),"-")</f>
        <v>-</v>
      </c>
      <c r="BK64" s="380" t="str">
        <f>IF(AG64&lt;&gt;"",IF(ISERROR(VLOOKUP(AG64,Positions!$C$4:$V$130,20,FALSE)),"Chk",""),"-")</f>
        <v>-</v>
      </c>
      <c r="BL64" s="383" t="str">
        <f>IF(AH64&lt;&gt;"",IF(ISERROR(VLOOKUP(AH64,Positions!$C$4:$V$130,20,FALSE)),"Chk",""),"-")</f>
        <v>-</v>
      </c>
      <c r="BM64" s="152"/>
      <c r="BN64" s="161">
        <f>IF(ISERROR(VLOOKUP(G64,Positions!$C$4:$V$130,20,FALSE)),0,VLOOKUP(G64,Positions!$C$4:$V$130,20,FALSE))</f>
        <v>0</v>
      </c>
      <c r="BO64" s="161">
        <f>IF(ISERROR(VLOOKUP(H64,Positions!$C$4:$V$130,20,FALSE)),0,VLOOKUP(H64,Positions!$C$4:$V$130,20,FALSE))</f>
        <v>0</v>
      </c>
      <c r="BP64" s="161">
        <f>IF(ISERROR(VLOOKUP(I64,Positions!$C$4:$V$130,20,FALSE)),0,VLOOKUP(I64,Positions!$C$4:$V$130,20,FALSE))</f>
        <v>0</v>
      </c>
      <c r="BQ64" s="161">
        <f>IF(ISERROR(VLOOKUP(J64,Positions!$C$4:$V$130,20,FALSE)),0,VLOOKUP(J64,Positions!$C$4:$V$130,20,FALSE))</f>
        <v>0</v>
      </c>
      <c r="BR64" s="161">
        <f>IF(ISERROR(VLOOKUP(K64,Positions!$C$4:$V$130,20,FALSE)),0,VLOOKUP(K64,Positions!$C$4:$V$130,20,FALSE))</f>
        <v>0</v>
      </c>
      <c r="BS64" s="161">
        <f>IF(ISERROR(VLOOKUP(L64,Positions!$C$4:$V$130,20,FALSE)),0,VLOOKUP(L64,Positions!$C$4:$V$130,20,FALSE))</f>
        <v>0</v>
      </c>
      <c r="BT64" s="161">
        <f>IF(ISERROR(VLOOKUP(M64,Positions!$C$4:$V$130,20,FALSE)),0,VLOOKUP(M64,Positions!$C$4:$V$130,20,FALSE))</f>
        <v>0</v>
      </c>
      <c r="BU64" s="161">
        <f>IF(ISERROR(VLOOKUP(N64,Positions!$C$4:$V$130,20,FALSE)),0,VLOOKUP(N64,Positions!$C$4:$V$130,20,FALSE))</f>
        <v>0</v>
      </c>
      <c r="BV64" s="161">
        <f>IF(ISERROR(VLOOKUP(O64,Positions!$C$4:$V$130,20,FALSE)),0,VLOOKUP(O64,Positions!$C$4:$V$130,20,FALSE))</f>
        <v>0</v>
      </c>
      <c r="BW64" s="161">
        <f>IF(ISERROR(VLOOKUP(P64,Positions!$C$4:$V$130,20,FALSE)),0,VLOOKUP(P64,Positions!$C$4:$V$130,20,FALSE))</f>
        <v>0</v>
      </c>
      <c r="BX64" s="161">
        <f>IF(ISERROR(VLOOKUP(Q64,Positions!$C$4:$V$130,20,FALSE)),0,VLOOKUP(Q64,Positions!$C$4:$V$130,20,FALSE))</f>
        <v>0</v>
      </c>
      <c r="BY64" s="161">
        <f>IF(ISERROR(VLOOKUP(R64,Positions!$C$4:$V$130,20,FALSE)),0,VLOOKUP(R64,Positions!$C$4:$V$130,20,FALSE))</f>
        <v>0</v>
      </c>
      <c r="BZ64" s="161">
        <f>IF(ISERROR(VLOOKUP(S64,Positions!$C$4:$V$130,20,FALSE)),0,VLOOKUP(S64,Positions!$C$4:$V$130,20,FALSE))</f>
        <v>0</v>
      </c>
      <c r="CA64" s="161">
        <f>IF(ISERROR(VLOOKUP(T64,Positions!$C$4:$V$130,20,FALSE)),0,VLOOKUP(T64,Positions!$C$4:$V$130,20,FALSE))</f>
        <v>0</v>
      </c>
      <c r="CB64" s="161">
        <f>IF(ISERROR(VLOOKUP(U64,Positions!$C$4:$V$130,20,FALSE)),0,VLOOKUP(U64,Positions!$C$4:$V$130,20,FALSE))</f>
        <v>0</v>
      </c>
      <c r="CC64" s="161">
        <f>IF(ISERROR(VLOOKUP(V64,Positions!$C$4:$V$130,20,FALSE)),0,VLOOKUP(V64,Positions!$C$4:$V$130,20,FALSE))</f>
        <v>0</v>
      </c>
      <c r="CD64" s="161">
        <f>IF(ISERROR(VLOOKUP(W64,Positions!$C$4:$V$130,20,FALSE)),0,VLOOKUP(W64,Positions!$C$4:$V$130,20,FALSE))</f>
        <v>0</v>
      </c>
      <c r="CE64" s="161">
        <f>IF(ISERROR(VLOOKUP(X64,Positions!$C$4:$V$130,20,FALSE)),0,VLOOKUP(X64,Positions!$C$4:$V$130,20,FALSE))</f>
        <v>0</v>
      </c>
      <c r="CF64" s="161">
        <f>IF(ISERROR(VLOOKUP(Y64,Positions!$C$4:$V$130,20,FALSE)),0,VLOOKUP(Y64,Positions!$C$4:$V$130,20,FALSE))</f>
        <v>0</v>
      </c>
      <c r="CG64" s="161">
        <f>IF(ISERROR(VLOOKUP(Z64,Positions!$C$4:$V$130,20,FALSE)),0,VLOOKUP(Z64,Positions!$C$4:$V$130,20,FALSE))</f>
        <v>0</v>
      </c>
      <c r="CH64" s="161">
        <f>IF(ISERROR(VLOOKUP(AA64,Positions!$C$4:$V$130,20,FALSE)),0,VLOOKUP(AA64,Positions!$C$4:$V$130,20,FALSE))</f>
        <v>0</v>
      </c>
      <c r="CI64" s="161">
        <f>IF(ISERROR(VLOOKUP(AB64,Positions!$C$4:$V$130,20,FALSE)),0,VLOOKUP(AB64,Positions!$C$4:$V$130,20,FALSE))</f>
        <v>0</v>
      </c>
      <c r="CJ64" s="161">
        <f>IF(ISERROR(VLOOKUP(AC64,Positions!$C$4:$V$130,20,FALSE)),0,VLOOKUP(AC64,Positions!$C$4:$V$130,20,FALSE))</f>
        <v>0</v>
      </c>
      <c r="CK64" s="161">
        <f>IF(ISERROR(VLOOKUP(AD64,Positions!$C$4:$V$130,20,FALSE)),0,VLOOKUP(AD64,Positions!$C$4:$V$130,20,FALSE))</f>
        <v>0</v>
      </c>
      <c r="CL64" s="161">
        <f>IF(ISERROR(VLOOKUP(AE64,Positions!$C$4:$V$130,20,FALSE)),0,VLOOKUP(AE64,Positions!$C$4:$V$130,20,FALSE))</f>
        <v>0</v>
      </c>
      <c r="CM64" s="161">
        <f>IF(ISERROR(VLOOKUP(AF64,Positions!$C$4:$V$130,20,FALSE)),0,VLOOKUP(AF64,Positions!$C$4:$V$130,20,FALSE))</f>
        <v>0</v>
      </c>
      <c r="CN64" s="161">
        <f>IF(ISERROR(VLOOKUP(AG64,Positions!$C$4:$V$130,20,FALSE)),0,VLOOKUP(AG64,Positions!$C$4:$V$130,20,FALSE))</f>
        <v>0</v>
      </c>
      <c r="CO64" s="161">
        <f>IF(ISERROR(VLOOKUP(AH64,Positions!$C$4:$V$130,20,FALSE)),0,VLOOKUP(AH64,Positions!$C$4:$V$130,20,FALSE))</f>
        <v>0</v>
      </c>
      <c r="CP64" s="162"/>
      <c r="CQ64" s="163"/>
    </row>
    <row r="65" spans="1:95" s="155" customFormat="1" ht="30" hidden="1" customHeight="1" x14ac:dyDescent="0.25">
      <c r="A65" s="153"/>
      <c r="B65" s="153"/>
      <c r="C65" s="160"/>
      <c r="D65" s="160"/>
      <c r="E65" s="417" t="str">
        <f>IF($D65&lt;&gt;"",VLOOKUP($D65,StaffEstb!$G$4:$K$203,4,FALSE),"")</f>
        <v/>
      </c>
      <c r="F65" s="656" t="str">
        <f>IF($D65&lt;&gt;"",VLOOKUP($D65,StaffEstb!$G$4:$K$203,5,FALSE),"")</f>
        <v/>
      </c>
      <c r="G65" s="657"/>
      <c r="H65" s="657"/>
      <c r="I65" s="657"/>
      <c r="J65" s="657"/>
      <c r="K65" s="657"/>
      <c r="L65" s="658"/>
      <c r="M65" s="658"/>
      <c r="N65" s="657"/>
      <c r="O65" s="657"/>
      <c r="P65" s="657"/>
      <c r="Q65" s="657"/>
      <c r="R65" s="657"/>
      <c r="S65" s="658"/>
      <c r="T65" s="658"/>
      <c r="U65" s="657"/>
      <c r="V65" s="657"/>
      <c r="W65" s="657"/>
      <c r="X65" s="657"/>
      <c r="Y65" s="657"/>
      <c r="Z65" s="658"/>
      <c r="AA65" s="658"/>
      <c r="AB65" s="657"/>
      <c r="AC65" s="657"/>
      <c r="AD65" s="657"/>
      <c r="AE65" s="657"/>
      <c r="AF65" s="657"/>
      <c r="AG65" s="658"/>
      <c r="AH65" s="658"/>
      <c r="AI65" s="377">
        <f t="shared" si="7"/>
        <v>0</v>
      </c>
      <c r="AJ65" s="378">
        <f t="shared" si="8"/>
        <v>0</v>
      </c>
      <c r="AK65" s="379" t="str">
        <f>IF(G65&lt;&gt;"",IF(ISERROR(VLOOKUP(G65,Positions!$C$4:$V$130,20,FALSE)),"Chk",""),"-")</f>
        <v>-</v>
      </c>
      <c r="AL65" s="380" t="str">
        <f>IF(H65&lt;&gt;"",IF(ISERROR(VLOOKUP(H65,Positions!$C$4:$V$130,20,FALSE)),"Chk",""),"-")</f>
        <v>-</v>
      </c>
      <c r="AM65" s="380" t="str">
        <f>IF(I65&lt;&gt;"",IF(ISERROR(VLOOKUP(I65,Positions!$C$4:$V$130,20,FALSE)),"Chk",""),"-")</f>
        <v>-</v>
      </c>
      <c r="AN65" s="380" t="str">
        <f>IF(J65&lt;&gt;"",IF(ISERROR(VLOOKUP(J65,Positions!$C$4:$V$130,20,FALSE)),"Chk",""),"-")</f>
        <v>-</v>
      </c>
      <c r="AO65" s="380" t="str">
        <f>IF(K65&lt;&gt;"",IF(ISERROR(VLOOKUP(K65,Positions!$C$4:$V$130,20,FALSE)),"Chk",""),"-")</f>
        <v>-</v>
      </c>
      <c r="AP65" s="380" t="str">
        <f>IF(L65&lt;&gt;"",IF(ISERROR(VLOOKUP(L65,Positions!$C$4:$V$130,20,FALSE)),"Chk",""),"-")</f>
        <v>-</v>
      </c>
      <c r="AQ65" s="381" t="str">
        <f>IF(M65&lt;&gt;"",IF(ISERROR(VLOOKUP(M65,Positions!$C$4:$V$130,20,FALSE)),"Chk",""),"-")</f>
        <v>-</v>
      </c>
      <c r="AR65" s="382" t="str">
        <f>IF(N65&lt;&gt;"",IF(ISERROR(VLOOKUP(N65,Positions!$C$4:$V$130,20,FALSE)),"Chk",""),"-")</f>
        <v>-</v>
      </c>
      <c r="AS65" s="380" t="str">
        <f>IF(O65&lt;&gt;"",IF(ISERROR(VLOOKUP(O65,Positions!$C$4:$V$130,20,FALSE)),"Chk",""),"-")</f>
        <v>-</v>
      </c>
      <c r="AT65" s="380" t="str">
        <f>IF(P65&lt;&gt;"",IF(ISERROR(VLOOKUP(P65,Positions!$C$4:$V$130,20,FALSE)),"Chk",""),"-")</f>
        <v>-</v>
      </c>
      <c r="AU65" s="380" t="str">
        <f>IF(Q65&lt;&gt;"",IF(ISERROR(VLOOKUP(Q65,Positions!$C$4:$V$130,20,FALSE)),"Chk",""),"-")</f>
        <v>-</v>
      </c>
      <c r="AV65" s="380" t="str">
        <f>IF(R65&lt;&gt;"",IF(ISERROR(VLOOKUP(R65,Positions!$C$4:$V$130,20,FALSE)),"Chk",""),"-")</f>
        <v>-</v>
      </c>
      <c r="AW65" s="380" t="str">
        <f>IF(S65&lt;&gt;"",IF(ISERROR(VLOOKUP(S65,Positions!$C$4:$V$130,20,FALSE)),"Chk",""),"-")</f>
        <v>-</v>
      </c>
      <c r="AX65" s="383" t="str">
        <f>IF(T65&lt;&gt;"",IF(ISERROR(VLOOKUP(T65,Positions!$C$4:$V$130,20,FALSE)),"Chk",""),"-")</f>
        <v>-</v>
      </c>
      <c r="AY65" s="379" t="str">
        <f>IF(U65&lt;&gt;"",IF(ISERROR(VLOOKUP(U65,Positions!$C$4:$V$130,20,FALSE)),"Chk",""),"-")</f>
        <v>-</v>
      </c>
      <c r="AZ65" s="380" t="str">
        <f>IF(V65&lt;&gt;"",IF(ISERROR(VLOOKUP(V65,Positions!$C$4:$V$130,20,FALSE)),"Chk",""),"-")</f>
        <v>-</v>
      </c>
      <c r="BA65" s="380" t="str">
        <f>IF(W65&lt;&gt;"",IF(ISERROR(VLOOKUP(W65,Positions!$C$4:$V$130,20,FALSE)),"Chk",""),"-")</f>
        <v>-</v>
      </c>
      <c r="BB65" s="380" t="str">
        <f>IF(X65&lt;&gt;"",IF(ISERROR(VLOOKUP(X65,Positions!$C$4:$V$130,20,FALSE)),"Chk",""),"-")</f>
        <v>-</v>
      </c>
      <c r="BC65" s="380" t="str">
        <f>IF(Y65&lt;&gt;"",IF(ISERROR(VLOOKUP(Y65,Positions!$C$4:$V$130,20,FALSE)),"Chk",""),"-")</f>
        <v>-</v>
      </c>
      <c r="BD65" s="380" t="str">
        <f>IF(Z65&lt;&gt;"",IF(ISERROR(VLOOKUP(Z65,Positions!$C$4:$V$130,20,FALSE)),"Chk",""),"-")</f>
        <v>-</v>
      </c>
      <c r="BE65" s="381" t="str">
        <f>IF(AA65&lt;&gt;"",IF(ISERROR(VLOOKUP(AA65,Positions!$C$4:$V$130,20,FALSE)),"Chk",""),"-")</f>
        <v>-</v>
      </c>
      <c r="BF65" s="382" t="str">
        <f>IF(AB65&lt;&gt;"",IF(ISERROR(VLOOKUP(AB65,Positions!$C$4:$V$130,20,FALSE)),"Chk",""),"-")</f>
        <v>-</v>
      </c>
      <c r="BG65" s="380" t="str">
        <f>IF(AC65&lt;&gt;"",IF(ISERROR(VLOOKUP(AC65,Positions!$C$4:$V$130,20,FALSE)),"Chk",""),"-")</f>
        <v>-</v>
      </c>
      <c r="BH65" s="380" t="str">
        <f>IF(AD65&lt;&gt;"",IF(ISERROR(VLOOKUP(AD65,Positions!$C$4:$V$130,20,FALSE)),"Chk",""),"-")</f>
        <v>-</v>
      </c>
      <c r="BI65" s="380" t="str">
        <f>IF(AE65&lt;&gt;"",IF(ISERROR(VLOOKUP(AE65,Positions!$C$4:$V$130,20,FALSE)),"Chk",""),"-")</f>
        <v>-</v>
      </c>
      <c r="BJ65" s="380" t="str">
        <f>IF(AF65&lt;&gt;"",IF(ISERROR(VLOOKUP(AF65,Positions!$C$4:$V$130,20,FALSE)),"Chk",""),"-")</f>
        <v>-</v>
      </c>
      <c r="BK65" s="380" t="str">
        <f>IF(AG65&lt;&gt;"",IF(ISERROR(VLOOKUP(AG65,Positions!$C$4:$V$130,20,FALSE)),"Chk",""),"-")</f>
        <v>-</v>
      </c>
      <c r="BL65" s="383" t="str">
        <f>IF(AH65&lt;&gt;"",IF(ISERROR(VLOOKUP(AH65,Positions!$C$4:$V$130,20,FALSE)),"Chk",""),"-")</f>
        <v>-</v>
      </c>
      <c r="BM65" s="152"/>
      <c r="BN65" s="161">
        <f>IF(ISERROR(VLOOKUP(G65,Positions!$C$4:$V$130,20,FALSE)),0,VLOOKUP(G65,Positions!$C$4:$V$130,20,FALSE))</f>
        <v>0</v>
      </c>
      <c r="BO65" s="161">
        <f>IF(ISERROR(VLOOKUP(H65,Positions!$C$4:$V$130,20,FALSE)),0,VLOOKUP(H65,Positions!$C$4:$V$130,20,FALSE))</f>
        <v>0</v>
      </c>
      <c r="BP65" s="161">
        <f>IF(ISERROR(VLOOKUP(I65,Positions!$C$4:$V$130,20,FALSE)),0,VLOOKUP(I65,Positions!$C$4:$V$130,20,FALSE))</f>
        <v>0</v>
      </c>
      <c r="BQ65" s="161">
        <f>IF(ISERROR(VLOOKUP(J65,Positions!$C$4:$V$130,20,FALSE)),0,VLOOKUP(J65,Positions!$C$4:$V$130,20,FALSE))</f>
        <v>0</v>
      </c>
      <c r="BR65" s="161">
        <f>IF(ISERROR(VLOOKUP(K65,Positions!$C$4:$V$130,20,FALSE)),0,VLOOKUP(K65,Positions!$C$4:$V$130,20,FALSE))</f>
        <v>0</v>
      </c>
      <c r="BS65" s="161">
        <f>IF(ISERROR(VLOOKUP(L65,Positions!$C$4:$V$130,20,FALSE)),0,VLOOKUP(L65,Positions!$C$4:$V$130,20,FALSE))</f>
        <v>0</v>
      </c>
      <c r="BT65" s="161">
        <f>IF(ISERROR(VLOOKUP(M65,Positions!$C$4:$V$130,20,FALSE)),0,VLOOKUP(M65,Positions!$C$4:$V$130,20,FALSE))</f>
        <v>0</v>
      </c>
      <c r="BU65" s="161">
        <f>IF(ISERROR(VLOOKUP(N65,Positions!$C$4:$V$130,20,FALSE)),0,VLOOKUP(N65,Positions!$C$4:$V$130,20,FALSE))</f>
        <v>0</v>
      </c>
      <c r="BV65" s="161">
        <f>IF(ISERROR(VLOOKUP(O65,Positions!$C$4:$V$130,20,FALSE)),0,VLOOKUP(O65,Positions!$C$4:$V$130,20,FALSE))</f>
        <v>0</v>
      </c>
      <c r="BW65" s="161">
        <f>IF(ISERROR(VLOOKUP(P65,Positions!$C$4:$V$130,20,FALSE)),0,VLOOKUP(P65,Positions!$C$4:$V$130,20,FALSE))</f>
        <v>0</v>
      </c>
      <c r="BX65" s="161">
        <f>IF(ISERROR(VLOOKUP(Q65,Positions!$C$4:$V$130,20,FALSE)),0,VLOOKUP(Q65,Positions!$C$4:$V$130,20,FALSE))</f>
        <v>0</v>
      </c>
      <c r="BY65" s="161">
        <f>IF(ISERROR(VLOOKUP(R65,Positions!$C$4:$V$130,20,FALSE)),0,VLOOKUP(R65,Positions!$C$4:$V$130,20,FALSE))</f>
        <v>0</v>
      </c>
      <c r="BZ65" s="161">
        <f>IF(ISERROR(VLOOKUP(S65,Positions!$C$4:$V$130,20,FALSE)),0,VLOOKUP(S65,Positions!$C$4:$V$130,20,FALSE))</f>
        <v>0</v>
      </c>
      <c r="CA65" s="161">
        <f>IF(ISERROR(VLOOKUP(T65,Positions!$C$4:$V$130,20,FALSE)),0,VLOOKUP(T65,Positions!$C$4:$V$130,20,FALSE))</f>
        <v>0</v>
      </c>
      <c r="CB65" s="161">
        <f>IF(ISERROR(VLOOKUP(U65,Positions!$C$4:$V$130,20,FALSE)),0,VLOOKUP(U65,Positions!$C$4:$V$130,20,FALSE))</f>
        <v>0</v>
      </c>
      <c r="CC65" s="161">
        <f>IF(ISERROR(VLOOKUP(V65,Positions!$C$4:$V$130,20,FALSE)),0,VLOOKUP(V65,Positions!$C$4:$V$130,20,FALSE))</f>
        <v>0</v>
      </c>
      <c r="CD65" s="161">
        <f>IF(ISERROR(VLOOKUP(W65,Positions!$C$4:$V$130,20,FALSE)),0,VLOOKUP(W65,Positions!$C$4:$V$130,20,FALSE))</f>
        <v>0</v>
      </c>
      <c r="CE65" s="161">
        <f>IF(ISERROR(VLOOKUP(X65,Positions!$C$4:$V$130,20,FALSE)),0,VLOOKUP(X65,Positions!$C$4:$V$130,20,FALSE))</f>
        <v>0</v>
      </c>
      <c r="CF65" s="161">
        <f>IF(ISERROR(VLOOKUP(Y65,Positions!$C$4:$V$130,20,FALSE)),0,VLOOKUP(Y65,Positions!$C$4:$V$130,20,FALSE))</f>
        <v>0</v>
      </c>
      <c r="CG65" s="161">
        <f>IF(ISERROR(VLOOKUP(Z65,Positions!$C$4:$V$130,20,FALSE)),0,VLOOKUP(Z65,Positions!$C$4:$V$130,20,FALSE))</f>
        <v>0</v>
      </c>
      <c r="CH65" s="161">
        <f>IF(ISERROR(VLOOKUP(AA65,Positions!$C$4:$V$130,20,FALSE)),0,VLOOKUP(AA65,Positions!$C$4:$V$130,20,FALSE))</f>
        <v>0</v>
      </c>
      <c r="CI65" s="161">
        <f>IF(ISERROR(VLOOKUP(AB65,Positions!$C$4:$V$130,20,FALSE)),0,VLOOKUP(AB65,Positions!$C$4:$V$130,20,FALSE))</f>
        <v>0</v>
      </c>
      <c r="CJ65" s="161">
        <f>IF(ISERROR(VLOOKUP(AC65,Positions!$C$4:$V$130,20,FALSE)),0,VLOOKUP(AC65,Positions!$C$4:$V$130,20,FALSE))</f>
        <v>0</v>
      </c>
      <c r="CK65" s="161">
        <f>IF(ISERROR(VLOOKUP(AD65,Positions!$C$4:$V$130,20,FALSE)),0,VLOOKUP(AD65,Positions!$C$4:$V$130,20,FALSE))</f>
        <v>0</v>
      </c>
      <c r="CL65" s="161">
        <f>IF(ISERROR(VLOOKUP(AE65,Positions!$C$4:$V$130,20,FALSE)),0,VLOOKUP(AE65,Positions!$C$4:$V$130,20,FALSE))</f>
        <v>0</v>
      </c>
      <c r="CM65" s="161">
        <f>IF(ISERROR(VLOOKUP(AF65,Positions!$C$4:$V$130,20,FALSE)),0,VLOOKUP(AF65,Positions!$C$4:$V$130,20,FALSE))</f>
        <v>0</v>
      </c>
      <c r="CN65" s="161">
        <f>IF(ISERROR(VLOOKUP(AG65,Positions!$C$4:$V$130,20,FALSE)),0,VLOOKUP(AG65,Positions!$C$4:$V$130,20,FALSE))</f>
        <v>0</v>
      </c>
      <c r="CO65" s="161">
        <f>IF(ISERROR(VLOOKUP(AH65,Positions!$C$4:$V$130,20,FALSE)),0,VLOOKUP(AH65,Positions!$C$4:$V$130,20,FALSE))</f>
        <v>0</v>
      </c>
      <c r="CP65" s="162"/>
      <c r="CQ65" s="163"/>
    </row>
    <row r="66" spans="1:95" s="155" customFormat="1" ht="30" hidden="1" customHeight="1" x14ac:dyDescent="0.25">
      <c r="A66" s="153"/>
      <c r="B66" s="153"/>
      <c r="C66" s="160"/>
      <c r="D66" s="160"/>
      <c r="E66" s="417" t="str">
        <f>IF($D66&lt;&gt;"",VLOOKUP($D66,StaffEstb!$G$4:$K$203,4,FALSE),"")</f>
        <v/>
      </c>
      <c r="F66" s="656" t="str">
        <f>IF($D66&lt;&gt;"",VLOOKUP($D66,StaffEstb!$G$4:$K$203,5,FALSE),"")</f>
        <v/>
      </c>
      <c r="G66" s="657"/>
      <c r="H66" s="657"/>
      <c r="I66" s="657"/>
      <c r="J66" s="657"/>
      <c r="K66" s="657"/>
      <c r="L66" s="658"/>
      <c r="M66" s="658"/>
      <c r="N66" s="657"/>
      <c r="O66" s="657"/>
      <c r="P66" s="657"/>
      <c r="Q66" s="657"/>
      <c r="R66" s="657"/>
      <c r="S66" s="658"/>
      <c r="T66" s="658"/>
      <c r="U66" s="657"/>
      <c r="V66" s="657"/>
      <c r="W66" s="657"/>
      <c r="X66" s="657"/>
      <c r="Y66" s="657"/>
      <c r="Z66" s="658"/>
      <c r="AA66" s="658"/>
      <c r="AB66" s="657"/>
      <c r="AC66" s="657"/>
      <c r="AD66" s="657"/>
      <c r="AE66" s="657"/>
      <c r="AF66" s="657"/>
      <c r="AG66" s="658"/>
      <c r="AH66" s="658"/>
      <c r="AI66" s="377">
        <f t="shared" si="7"/>
        <v>0</v>
      </c>
      <c r="AJ66" s="378">
        <f t="shared" si="8"/>
        <v>0</v>
      </c>
      <c r="AK66" s="379" t="str">
        <f>IF(G66&lt;&gt;"",IF(ISERROR(VLOOKUP(G66,Positions!$C$4:$V$130,20,FALSE)),"Chk",""),"-")</f>
        <v>-</v>
      </c>
      <c r="AL66" s="380" t="str">
        <f>IF(H66&lt;&gt;"",IF(ISERROR(VLOOKUP(H66,Positions!$C$4:$V$130,20,FALSE)),"Chk",""),"-")</f>
        <v>-</v>
      </c>
      <c r="AM66" s="380" t="str">
        <f>IF(I66&lt;&gt;"",IF(ISERROR(VLOOKUP(I66,Positions!$C$4:$V$130,20,FALSE)),"Chk",""),"-")</f>
        <v>-</v>
      </c>
      <c r="AN66" s="380" t="str">
        <f>IF(J66&lt;&gt;"",IF(ISERROR(VLOOKUP(J66,Positions!$C$4:$V$130,20,FALSE)),"Chk",""),"-")</f>
        <v>-</v>
      </c>
      <c r="AO66" s="380" t="str">
        <f>IF(K66&lt;&gt;"",IF(ISERROR(VLOOKUP(K66,Positions!$C$4:$V$130,20,FALSE)),"Chk",""),"-")</f>
        <v>-</v>
      </c>
      <c r="AP66" s="380" t="str">
        <f>IF(L66&lt;&gt;"",IF(ISERROR(VLOOKUP(L66,Positions!$C$4:$V$130,20,FALSE)),"Chk",""),"-")</f>
        <v>-</v>
      </c>
      <c r="AQ66" s="381" t="str">
        <f>IF(M66&lt;&gt;"",IF(ISERROR(VLOOKUP(M66,Positions!$C$4:$V$130,20,FALSE)),"Chk",""),"-")</f>
        <v>-</v>
      </c>
      <c r="AR66" s="382" t="str">
        <f>IF(N66&lt;&gt;"",IF(ISERROR(VLOOKUP(N66,Positions!$C$4:$V$130,20,FALSE)),"Chk",""),"-")</f>
        <v>-</v>
      </c>
      <c r="AS66" s="380" t="str">
        <f>IF(O66&lt;&gt;"",IF(ISERROR(VLOOKUP(O66,Positions!$C$4:$V$130,20,FALSE)),"Chk",""),"-")</f>
        <v>-</v>
      </c>
      <c r="AT66" s="380" t="str">
        <f>IF(P66&lt;&gt;"",IF(ISERROR(VLOOKUP(P66,Positions!$C$4:$V$130,20,FALSE)),"Chk",""),"-")</f>
        <v>-</v>
      </c>
      <c r="AU66" s="380" t="str">
        <f>IF(Q66&lt;&gt;"",IF(ISERROR(VLOOKUP(Q66,Positions!$C$4:$V$130,20,FALSE)),"Chk",""),"-")</f>
        <v>-</v>
      </c>
      <c r="AV66" s="380" t="str">
        <f>IF(R66&lt;&gt;"",IF(ISERROR(VLOOKUP(R66,Positions!$C$4:$V$130,20,FALSE)),"Chk",""),"-")</f>
        <v>-</v>
      </c>
      <c r="AW66" s="380" t="str">
        <f>IF(S66&lt;&gt;"",IF(ISERROR(VLOOKUP(S66,Positions!$C$4:$V$130,20,FALSE)),"Chk",""),"-")</f>
        <v>-</v>
      </c>
      <c r="AX66" s="383" t="str">
        <f>IF(T66&lt;&gt;"",IF(ISERROR(VLOOKUP(T66,Positions!$C$4:$V$130,20,FALSE)),"Chk",""),"-")</f>
        <v>-</v>
      </c>
      <c r="AY66" s="379" t="str">
        <f>IF(U66&lt;&gt;"",IF(ISERROR(VLOOKUP(U66,Positions!$C$4:$V$130,20,FALSE)),"Chk",""),"-")</f>
        <v>-</v>
      </c>
      <c r="AZ66" s="380" t="str">
        <f>IF(V66&lt;&gt;"",IF(ISERROR(VLOOKUP(V66,Positions!$C$4:$V$130,20,FALSE)),"Chk",""),"-")</f>
        <v>-</v>
      </c>
      <c r="BA66" s="380" t="str">
        <f>IF(W66&lt;&gt;"",IF(ISERROR(VLOOKUP(W66,Positions!$C$4:$V$130,20,FALSE)),"Chk",""),"-")</f>
        <v>-</v>
      </c>
      <c r="BB66" s="380" t="str">
        <f>IF(X66&lt;&gt;"",IF(ISERROR(VLOOKUP(X66,Positions!$C$4:$V$130,20,FALSE)),"Chk",""),"-")</f>
        <v>-</v>
      </c>
      <c r="BC66" s="380" t="str">
        <f>IF(Y66&lt;&gt;"",IF(ISERROR(VLOOKUP(Y66,Positions!$C$4:$V$130,20,FALSE)),"Chk",""),"-")</f>
        <v>-</v>
      </c>
      <c r="BD66" s="380" t="str">
        <f>IF(Z66&lt;&gt;"",IF(ISERROR(VLOOKUP(Z66,Positions!$C$4:$V$130,20,FALSE)),"Chk",""),"-")</f>
        <v>-</v>
      </c>
      <c r="BE66" s="381" t="str">
        <f>IF(AA66&lt;&gt;"",IF(ISERROR(VLOOKUP(AA66,Positions!$C$4:$V$130,20,FALSE)),"Chk",""),"-")</f>
        <v>-</v>
      </c>
      <c r="BF66" s="382" t="str">
        <f>IF(AB66&lt;&gt;"",IF(ISERROR(VLOOKUP(AB66,Positions!$C$4:$V$130,20,FALSE)),"Chk",""),"-")</f>
        <v>-</v>
      </c>
      <c r="BG66" s="380" t="str">
        <f>IF(AC66&lt;&gt;"",IF(ISERROR(VLOOKUP(AC66,Positions!$C$4:$V$130,20,FALSE)),"Chk",""),"-")</f>
        <v>-</v>
      </c>
      <c r="BH66" s="380" t="str">
        <f>IF(AD66&lt;&gt;"",IF(ISERROR(VLOOKUP(AD66,Positions!$C$4:$V$130,20,FALSE)),"Chk",""),"-")</f>
        <v>-</v>
      </c>
      <c r="BI66" s="380" t="str">
        <f>IF(AE66&lt;&gt;"",IF(ISERROR(VLOOKUP(AE66,Positions!$C$4:$V$130,20,FALSE)),"Chk",""),"-")</f>
        <v>-</v>
      </c>
      <c r="BJ66" s="380" t="str">
        <f>IF(AF66&lt;&gt;"",IF(ISERROR(VLOOKUP(AF66,Positions!$C$4:$V$130,20,FALSE)),"Chk",""),"-")</f>
        <v>-</v>
      </c>
      <c r="BK66" s="380" t="str">
        <f>IF(AG66&lt;&gt;"",IF(ISERROR(VLOOKUP(AG66,Positions!$C$4:$V$130,20,FALSE)),"Chk",""),"-")</f>
        <v>-</v>
      </c>
      <c r="BL66" s="383" t="str">
        <f>IF(AH66&lt;&gt;"",IF(ISERROR(VLOOKUP(AH66,Positions!$C$4:$V$130,20,FALSE)),"Chk",""),"-")</f>
        <v>-</v>
      </c>
      <c r="BM66" s="152"/>
      <c r="BN66" s="161">
        <f>IF(ISERROR(VLOOKUP(G66,Positions!$C$4:$V$130,20,FALSE)),0,VLOOKUP(G66,Positions!$C$4:$V$130,20,FALSE))</f>
        <v>0</v>
      </c>
      <c r="BO66" s="161">
        <f>IF(ISERROR(VLOOKUP(H66,Positions!$C$4:$V$130,20,FALSE)),0,VLOOKUP(H66,Positions!$C$4:$V$130,20,FALSE))</f>
        <v>0</v>
      </c>
      <c r="BP66" s="161">
        <f>IF(ISERROR(VLOOKUP(I66,Positions!$C$4:$V$130,20,FALSE)),0,VLOOKUP(I66,Positions!$C$4:$V$130,20,FALSE))</f>
        <v>0</v>
      </c>
      <c r="BQ66" s="161">
        <f>IF(ISERROR(VLOOKUP(J66,Positions!$C$4:$V$130,20,FALSE)),0,VLOOKUP(J66,Positions!$C$4:$V$130,20,FALSE))</f>
        <v>0</v>
      </c>
      <c r="BR66" s="161">
        <f>IF(ISERROR(VLOOKUP(K66,Positions!$C$4:$V$130,20,FALSE)),0,VLOOKUP(K66,Positions!$C$4:$V$130,20,FALSE))</f>
        <v>0</v>
      </c>
      <c r="BS66" s="161">
        <f>IF(ISERROR(VLOOKUP(L66,Positions!$C$4:$V$130,20,FALSE)),0,VLOOKUP(L66,Positions!$C$4:$V$130,20,FALSE))</f>
        <v>0</v>
      </c>
      <c r="BT66" s="161">
        <f>IF(ISERROR(VLOOKUP(M66,Positions!$C$4:$V$130,20,FALSE)),0,VLOOKUP(M66,Positions!$C$4:$V$130,20,FALSE))</f>
        <v>0</v>
      </c>
      <c r="BU66" s="161">
        <f>IF(ISERROR(VLOOKUP(N66,Positions!$C$4:$V$130,20,FALSE)),0,VLOOKUP(N66,Positions!$C$4:$V$130,20,FALSE))</f>
        <v>0</v>
      </c>
      <c r="BV66" s="161">
        <f>IF(ISERROR(VLOOKUP(O66,Positions!$C$4:$V$130,20,FALSE)),0,VLOOKUP(O66,Positions!$C$4:$V$130,20,FALSE))</f>
        <v>0</v>
      </c>
      <c r="BW66" s="161">
        <f>IF(ISERROR(VLOOKUP(P66,Positions!$C$4:$V$130,20,FALSE)),0,VLOOKUP(P66,Positions!$C$4:$V$130,20,FALSE))</f>
        <v>0</v>
      </c>
      <c r="BX66" s="161">
        <f>IF(ISERROR(VLOOKUP(Q66,Positions!$C$4:$V$130,20,FALSE)),0,VLOOKUP(Q66,Positions!$C$4:$V$130,20,FALSE))</f>
        <v>0</v>
      </c>
      <c r="BY66" s="161">
        <f>IF(ISERROR(VLOOKUP(R66,Positions!$C$4:$V$130,20,FALSE)),0,VLOOKUP(R66,Positions!$C$4:$V$130,20,FALSE))</f>
        <v>0</v>
      </c>
      <c r="BZ66" s="161">
        <f>IF(ISERROR(VLOOKUP(S66,Positions!$C$4:$V$130,20,FALSE)),0,VLOOKUP(S66,Positions!$C$4:$V$130,20,FALSE))</f>
        <v>0</v>
      </c>
      <c r="CA66" s="161">
        <f>IF(ISERROR(VLOOKUP(T66,Positions!$C$4:$V$130,20,FALSE)),0,VLOOKUP(T66,Positions!$C$4:$V$130,20,FALSE))</f>
        <v>0</v>
      </c>
      <c r="CB66" s="161">
        <f>IF(ISERROR(VLOOKUP(U66,Positions!$C$4:$V$130,20,FALSE)),0,VLOOKUP(U66,Positions!$C$4:$V$130,20,FALSE))</f>
        <v>0</v>
      </c>
      <c r="CC66" s="161">
        <f>IF(ISERROR(VLOOKUP(V66,Positions!$C$4:$V$130,20,FALSE)),0,VLOOKUP(V66,Positions!$C$4:$V$130,20,FALSE))</f>
        <v>0</v>
      </c>
      <c r="CD66" s="161">
        <f>IF(ISERROR(VLOOKUP(W66,Positions!$C$4:$V$130,20,FALSE)),0,VLOOKUP(W66,Positions!$C$4:$V$130,20,FALSE))</f>
        <v>0</v>
      </c>
      <c r="CE66" s="161">
        <f>IF(ISERROR(VLOOKUP(X66,Positions!$C$4:$V$130,20,FALSE)),0,VLOOKUP(X66,Positions!$C$4:$V$130,20,FALSE))</f>
        <v>0</v>
      </c>
      <c r="CF66" s="161">
        <f>IF(ISERROR(VLOOKUP(Y66,Positions!$C$4:$V$130,20,FALSE)),0,VLOOKUP(Y66,Positions!$C$4:$V$130,20,FALSE))</f>
        <v>0</v>
      </c>
      <c r="CG66" s="161">
        <f>IF(ISERROR(VLOOKUP(Z66,Positions!$C$4:$V$130,20,FALSE)),0,VLOOKUP(Z66,Positions!$C$4:$V$130,20,FALSE))</f>
        <v>0</v>
      </c>
      <c r="CH66" s="161">
        <f>IF(ISERROR(VLOOKUP(AA66,Positions!$C$4:$V$130,20,FALSE)),0,VLOOKUP(AA66,Positions!$C$4:$V$130,20,FALSE))</f>
        <v>0</v>
      </c>
      <c r="CI66" s="161">
        <f>IF(ISERROR(VLOOKUP(AB66,Positions!$C$4:$V$130,20,FALSE)),0,VLOOKUP(AB66,Positions!$C$4:$V$130,20,FALSE))</f>
        <v>0</v>
      </c>
      <c r="CJ66" s="161">
        <f>IF(ISERROR(VLOOKUP(AC66,Positions!$C$4:$V$130,20,FALSE)),0,VLOOKUP(AC66,Positions!$C$4:$V$130,20,FALSE))</f>
        <v>0</v>
      </c>
      <c r="CK66" s="161">
        <f>IF(ISERROR(VLOOKUP(AD66,Positions!$C$4:$V$130,20,FALSE)),0,VLOOKUP(AD66,Positions!$C$4:$V$130,20,FALSE))</f>
        <v>0</v>
      </c>
      <c r="CL66" s="161">
        <f>IF(ISERROR(VLOOKUP(AE66,Positions!$C$4:$V$130,20,FALSE)),0,VLOOKUP(AE66,Positions!$C$4:$V$130,20,FALSE))</f>
        <v>0</v>
      </c>
      <c r="CM66" s="161">
        <f>IF(ISERROR(VLOOKUP(AF66,Positions!$C$4:$V$130,20,FALSE)),0,VLOOKUP(AF66,Positions!$C$4:$V$130,20,FALSE))</f>
        <v>0</v>
      </c>
      <c r="CN66" s="161">
        <f>IF(ISERROR(VLOOKUP(AG66,Positions!$C$4:$V$130,20,FALSE)),0,VLOOKUP(AG66,Positions!$C$4:$V$130,20,FALSE))</f>
        <v>0</v>
      </c>
      <c r="CO66" s="161">
        <f>IF(ISERROR(VLOOKUP(AH66,Positions!$C$4:$V$130,20,FALSE)),0,VLOOKUP(AH66,Positions!$C$4:$V$130,20,FALSE))</f>
        <v>0</v>
      </c>
      <c r="CP66" s="162"/>
      <c r="CQ66" s="163"/>
    </row>
    <row r="67" spans="1:95" s="155" customFormat="1" ht="30" hidden="1" customHeight="1" x14ac:dyDescent="0.25">
      <c r="A67" s="153"/>
      <c r="B67" s="153"/>
      <c r="C67" s="160"/>
      <c r="D67" s="160"/>
      <c r="E67" s="417" t="str">
        <f>IF($D67&lt;&gt;"",VLOOKUP($D67,StaffEstb!$G$4:$K$203,4,FALSE),"")</f>
        <v/>
      </c>
      <c r="F67" s="656" t="str">
        <f>IF($D67&lt;&gt;"",VLOOKUP($D67,StaffEstb!$G$4:$K$203,5,FALSE),"")</f>
        <v/>
      </c>
      <c r="G67" s="657"/>
      <c r="H67" s="657"/>
      <c r="I67" s="657"/>
      <c r="J67" s="657"/>
      <c r="K67" s="657"/>
      <c r="L67" s="658"/>
      <c r="M67" s="658"/>
      <c r="N67" s="657"/>
      <c r="O67" s="657"/>
      <c r="P67" s="657"/>
      <c r="Q67" s="657"/>
      <c r="R67" s="657"/>
      <c r="S67" s="658"/>
      <c r="T67" s="658"/>
      <c r="U67" s="657"/>
      <c r="V67" s="657"/>
      <c r="W67" s="657"/>
      <c r="X67" s="657"/>
      <c r="Y67" s="657"/>
      <c r="Z67" s="658"/>
      <c r="AA67" s="658"/>
      <c r="AB67" s="657"/>
      <c r="AC67" s="657"/>
      <c r="AD67" s="657"/>
      <c r="AE67" s="657"/>
      <c r="AF67" s="657"/>
      <c r="AG67" s="658"/>
      <c r="AH67" s="658"/>
      <c r="AI67" s="377">
        <f t="shared" si="7"/>
        <v>0</v>
      </c>
      <c r="AJ67" s="378">
        <f t="shared" si="8"/>
        <v>0</v>
      </c>
      <c r="AK67" s="379" t="str">
        <f>IF(G67&lt;&gt;"",IF(ISERROR(VLOOKUP(G67,Positions!$C$4:$V$130,20,FALSE)),"Chk",""),"-")</f>
        <v>-</v>
      </c>
      <c r="AL67" s="380" t="str">
        <f>IF(H67&lt;&gt;"",IF(ISERROR(VLOOKUP(H67,Positions!$C$4:$V$130,20,FALSE)),"Chk",""),"-")</f>
        <v>-</v>
      </c>
      <c r="AM67" s="380" t="str">
        <f>IF(I67&lt;&gt;"",IF(ISERROR(VLOOKUP(I67,Positions!$C$4:$V$130,20,FALSE)),"Chk",""),"-")</f>
        <v>-</v>
      </c>
      <c r="AN67" s="380" t="str">
        <f>IF(J67&lt;&gt;"",IF(ISERROR(VLOOKUP(J67,Positions!$C$4:$V$130,20,FALSE)),"Chk",""),"-")</f>
        <v>-</v>
      </c>
      <c r="AO67" s="380" t="str">
        <f>IF(K67&lt;&gt;"",IF(ISERROR(VLOOKUP(K67,Positions!$C$4:$V$130,20,FALSE)),"Chk",""),"-")</f>
        <v>-</v>
      </c>
      <c r="AP67" s="380" t="str">
        <f>IF(L67&lt;&gt;"",IF(ISERROR(VLOOKUP(L67,Positions!$C$4:$V$130,20,FALSE)),"Chk",""),"-")</f>
        <v>-</v>
      </c>
      <c r="AQ67" s="381" t="str">
        <f>IF(M67&lt;&gt;"",IF(ISERROR(VLOOKUP(M67,Positions!$C$4:$V$130,20,FALSE)),"Chk",""),"-")</f>
        <v>-</v>
      </c>
      <c r="AR67" s="382" t="str">
        <f>IF(N67&lt;&gt;"",IF(ISERROR(VLOOKUP(N67,Positions!$C$4:$V$130,20,FALSE)),"Chk",""),"-")</f>
        <v>-</v>
      </c>
      <c r="AS67" s="380" t="str">
        <f>IF(O67&lt;&gt;"",IF(ISERROR(VLOOKUP(O67,Positions!$C$4:$V$130,20,FALSE)),"Chk",""),"-")</f>
        <v>-</v>
      </c>
      <c r="AT67" s="380" t="str">
        <f>IF(P67&lt;&gt;"",IF(ISERROR(VLOOKUP(P67,Positions!$C$4:$V$130,20,FALSE)),"Chk",""),"-")</f>
        <v>-</v>
      </c>
      <c r="AU67" s="380" t="str">
        <f>IF(Q67&lt;&gt;"",IF(ISERROR(VLOOKUP(Q67,Positions!$C$4:$V$130,20,FALSE)),"Chk",""),"-")</f>
        <v>-</v>
      </c>
      <c r="AV67" s="380" t="str">
        <f>IF(R67&lt;&gt;"",IF(ISERROR(VLOOKUP(R67,Positions!$C$4:$V$130,20,FALSE)),"Chk",""),"-")</f>
        <v>-</v>
      </c>
      <c r="AW67" s="380" t="str">
        <f>IF(S67&lt;&gt;"",IF(ISERROR(VLOOKUP(S67,Positions!$C$4:$V$130,20,FALSE)),"Chk",""),"-")</f>
        <v>-</v>
      </c>
      <c r="AX67" s="383" t="str">
        <f>IF(T67&lt;&gt;"",IF(ISERROR(VLOOKUP(T67,Positions!$C$4:$V$130,20,FALSE)),"Chk",""),"-")</f>
        <v>-</v>
      </c>
      <c r="AY67" s="379" t="str">
        <f>IF(U67&lt;&gt;"",IF(ISERROR(VLOOKUP(U67,Positions!$C$4:$V$130,20,FALSE)),"Chk",""),"-")</f>
        <v>-</v>
      </c>
      <c r="AZ67" s="380" t="str">
        <f>IF(V67&lt;&gt;"",IF(ISERROR(VLOOKUP(V67,Positions!$C$4:$V$130,20,FALSE)),"Chk",""),"-")</f>
        <v>-</v>
      </c>
      <c r="BA67" s="380" t="str">
        <f>IF(W67&lt;&gt;"",IF(ISERROR(VLOOKUP(W67,Positions!$C$4:$V$130,20,FALSE)),"Chk",""),"-")</f>
        <v>-</v>
      </c>
      <c r="BB67" s="380" t="str">
        <f>IF(X67&lt;&gt;"",IF(ISERROR(VLOOKUP(X67,Positions!$C$4:$V$130,20,FALSE)),"Chk",""),"-")</f>
        <v>-</v>
      </c>
      <c r="BC67" s="380" t="str">
        <f>IF(Y67&lt;&gt;"",IF(ISERROR(VLOOKUP(Y67,Positions!$C$4:$V$130,20,FALSE)),"Chk",""),"-")</f>
        <v>-</v>
      </c>
      <c r="BD67" s="380" t="str">
        <f>IF(Z67&lt;&gt;"",IF(ISERROR(VLOOKUP(Z67,Positions!$C$4:$V$130,20,FALSE)),"Chk",""),"-")</f>
        <v>-</v>
      </c>
      <c r="BE67" s="381" t="str">
        <f>IF(AA67&lt;&gt;"",IF(ISERROR(VLOOKUP(AA67,Positions!$C$4:$V$130,20,FALSE)),"Chk",""),"-")</f>
        <v>-</v>
      </c>
      <c r="BF67" s="382" t="str">
        <f>IF(AB67&lt;&gt;"",IF(ISERROR(VLOOKUP(AB67,Positions!$C$4:$V$130,20,FALSE)),"Chk",""),"-")</f>
        <v>-</v>
      </c>
      <c r="BG67" s="380" t="str">
        <f>IF(AC67&lt;&gt;"",IF(ISERROR(VLOOKUP(AC67,Positions!$C$4:$V$130,20,FALSE)),"Chk",""),"-")</f>
        <v>-</v>
      </c>
      <c r="BH67" s="380" t="str">
        <f>IF(AD67&lt;&gt;"",IF(ISERROR(VLOOKUP(AD67,Positions!$C$4:$V$130,20,FALSE)),"Chk",""),"-")</f>
        <v>-</v>
      </c>
      <c r="BI67" s="380" t="str">
        <f>IF(AE67&lt;&gt;"",IF(ISERROR(VLOOKUP(AE67,Positions!$C$4:$V$130,20,FALSE)),"Chk",""),"-")</f>
        <v>-</v>
      </c>
      <c r="BJ67" s="380" t="str">
        <f>IF(AF67&lt;&gt;"",IF(ISERROR(VLOOKUP(AF67,Positions!$C$4:$V$130,20,FALSE)),"Chk",""),"-")</f>
        <v>-</v>
      </c>
      <c r="BK67" s="380" t="str">
        <f>IF(AG67&lt;&gt;"",IF(ISERROR(VLOOKUP(AG67,Positions!$C$4:$V$130,20,FALSE)),"Chk",""),"-")</f>
        <v>-</v>
      </c>
      <c r="BL67" s="383" t="str">
        <f>IF(AH67&lt;&gt;"",IF(ISERROR(VLOOKUP(AH67,Positions!$C$4:$V$130,20,FALSE)),"Chk",""),"-")</f>
        <v>-</v>
      </c>
      <c r="BM67" s="152"/>
      <c r="BN67" s="161">
        <f>IF(ISERROR(VLOOKUP(G67,Positions!$C$4:$V$130,20,FALSE)),0,VLOOKUP(G67,Positions!$C$4:$V$130,20,FALSE))</f>
        <v>0</v>
      </c>
      <c r="BO67" s="161">
        <f>IF(ISERROR(VLOOKUP(H67,Positions!$C$4:$V$130,20,FALSE)),0,VLOOKUP(H67,Positions!$C$4:$V$130,20,FALSE))</f>
        <v>0</v>
      </c>
      <c r="BP67" s="161">
        <f>IF(ISERROR(VLOOKUP(I67,Positions!$C$4:$V$130,20,FALSE)),0,VLOOKUP(I67,Positions!$C$4:$V$130,20,FALSE))</f>
        <v>0</v>
      </c>
      <c r="BQ67" s="161">
        <f>IF(ISERROR(VLOOKUP(J67,Positions!$C$4:$V$130,20,FALSE)),0,VLOOKUP(J67,Positions!$C$4:$V$130,20,FALSE))</f>
        <v>0</v>
      </c>
      <c r="BR67" s="161">
        <f>IF(ISERROR(VLOOKUP(K67,Positions!$C$4:$V$130,20,FALSE)),0,VLOOKUP(K67,Positions!$C$4:$V$130,20,FALSE))</f>
        <v>0</v>
      </c>
      <c r="BS67" s="161">
        <f>IF(ISERROR(VLOOKUP(L67,Positions!$C$4:$V$130,20,FALSE)),0,VLOOKUP(L67,Positions!$C$4:$V$130,20,FALSE))</f>
        <v>0</v>
      </c>
      <c r="BT67" s="161">
        <f>IF(ISERROR(VLOOKUP(M67,Positions!$C$4:$V$130,20,FALSE)),0,VLOOKUP(M67,Positions!$C$4:$V$130,20,FALSE))</f>
        <v>0</v>
      </c>
      <c r="BU67" s="161">
        <f>IF(ISERROR(VLOOKUP(N67,Positions!$C$4:$V$130,20,FALSE)),0,VLOOKUP(N67,Positions!$C$4:$V$130,20,FALSE))</f>
        <v>0</v>
      </c>
      <c r="BV67" s="161">
        <f>IF(ISERROR(VLOOKUP(O67,Positions!$C$4:$V$130,20,FALSE)),0,VLOOKUP(O67,Positions!$C$4:$V$130,20,FALSE))</f>
        <v>0</v>
      </c>
      <c r="BW67" s="161">
        <f>IF(ISERROR(VLOOKUP(P67,Positions!$C$4:$V$130,20,FALSE)),0,VLOOKUP(P67,Positions!$C$4:$V$130,20,FALSE))</f>
        <v>0</v>
      </c>
      <c r="BX67" s="161">
        <f>IF(ISERROR(VLOOKUP(Q67,Positions!$C$4:$V$130,20,FALSE)),0,VLOOKUP(Q67,Positions!$C$4:$V$130,20,FALSE))</f>
        <v>0</v>
      </c>
      <c r="BY67" s="161">
        <f>IF(ISERROR(VLOOKUP(R67,Positions!$C$4:$V$130,20,FALSE)),0,VLOOKUP(R67,Positions!$C$4:$V$130,20,FALSE))</f>
        <v>0</v>
      </c>
      <c r="BZ67" s="161">
        <f>IF(ISERROR(VLOOKUP(S67,Positions!$C$4:$V$130,20,FALSE)),0,VLOOKUP(S67,Positions!$C$4:$V$130,20,FALSE))</f>
        <v>0</v>
      </c>
      <c r="CA67" s="161">
        <f>IF(ISERROR(VLOOKUP(T67,Positions!$C$4:$V$130,20,FALSE)),0,VLOOKUP(T67,Positions!$C$4:$V$130,20,FALSE))</f>
        <v>0</v>
      </c>
      <c r="CB67" s="161">
        <f>IF(ISERROR(VLOOKUP(U67,Positions!$C$4:$V$130,20,FALSE)),0,VLOOKUP(U67,Positions!$C$4:$V$130,20,FALSE))</f>
        <v>0</v>
      </c>
      <c r="CC67" s="161">
        <f>IF(ISERROR(VLOOKUP(V67,Positions!$C$4:$V$130,20,FALSE)),0,VLOOKUP(V67,Positions!$C$4:$V$130,20,FALSE))</f>
        <v>0</v>
      </c>
      <c r="CD67" s="161">
        <f>IF(ISERROR(VLOOKUP(W67,Positions!$C$4:$V$130,20,FALSE)),0,VLOOKUP(W67,Positions!$C$4:$V$130,20,FALSE))</f>
        <v>0</v>
      </c>
      <c r="CE67" s="161">
        <f>IF(ISERROR(VLOOKUP(X67,Positions!$C$4:$V$130,20,FALSE)),0,VLOOKUP(X67,Positions!$C$4:$V$130,20,FALSE))</f>
        <v>0</v>
      </c>
      <c r="CF67" s="161">
        <f>IF(ISERROR(VLOOKUP(Y67,Positions!$C$4:$V$130,20,FALSE)),0,VLOOKUP(Y67,Positions!$C$4:$V$130,20,FALSE))</f>
        <v>0</v>
      </c>
      <c r="CG67" s="161">
        <f>IF(ISERROR(VLOOKUP(Z67,Positions!$C$4:$V$130,20,FALSE)),0,VLOOKUP(Z67,Positions!$C$4:$V$130,20,FALSE))</f>
        <v>0</v>
      </c>
      <c r="CH67" s="161">
        <f>IF(ISERROR(VLOOKUP(AA67,Positions!$C$4:$V$130,20,FALSE)),0,VLOOKUP(AA67,Positions!$C$4:$V$130,20,FALSE))</f>
        <v>0</v>
      </c>
      <c r="CI67" s="161">
        <f>IF(ISERROR(VLOOKUP(AB67,Positions!$C$4:$V$130,20,FALSE)),0,VLOOKUP(AB67,Positions!$C$4:$V$130,20,FALSE))</f>
        <v>0</v>
      </c>
      <c r="CJ67" s="161">
        <f>IF(ISERROR(VLOOKUP(AC67,Positions!$C$4:$V$130,20,FALSE)),0,VLOOKUP(AC67,Positions!$C$4:$V$130,20,FALSE))</f>
        <v>0</v>
      </c>
      <c r="CK67" s="161">
        <f>IF(ISERROR(VLOOKUP(AD67,Positions!$C$4:$V$130,20,FALSE)),0,VLOOKUP(AD67,Positions!$C$4:$V$130,20,FALSE))</f>
        <v>0</v>
      </c>
      <c r="CL67" s="161">
        <f>IF(ISERROR(VLOOKUP(AE67,Positions!$C$4:$V$130,20,FALSE)),0,VLOOKUP(AE67,Positions!$C$4:$V$130,20,FALSE))</f>
        <v>0</v>
      </c>
      <c r="CM67" s="161">
        <f>IF(ISERROR(VLOOKUP(AF67,Positions!$C$4:$V$130,20,FALSE)),0,VLOOKUP(AF67,Positions!$C$4:$V$130,20,FALSE))</f>
        <v>0</v>
      </c>
      <c r="CN67" s="161">
        <f>IF(ISERROR(VLOOKUP(AG67,Positions!$C$4:$V$130,20,FALSE)),0,VLOOKUP(AG67,Positions!$C$4:$V$130,20,FALSE))</f>
        <v>0</v>
      </c>
      <c r="CO67" s="161">
        <f>IF(ISERROR(VLOOKUP(AH67,Positions!$C$4:$V$130,20,FALSE)),0,VLOOKUP(AH67,Positions!$C$4:$V$130,20,FALSE))</f>
        <v>0</v>
      </c>
      <c r="CP67" s="162"/>
      <c r="CQ67" s="163"/>
    </row>
    <row r="68" spans="1:95" s="155" customFormat="1" ht="30" hidden="1" customHeight="1" x14ac:dyDescent="0.25">
      <c r="A68" s="153"/>
      <c r="B68" s="153"/>
      <c r="C68" s="160"/>
      <c r="D68" s="160"/>
      <c r="E68" s="417" t="str">
        <f>IF($D68&lt;&gt;"",VLOOKUP($D68,StaffEstb!$G$4:$K$203,4,FALSE),"")</f>
        <v/>
      </c>
      <c r="F68" s="656" t="str">
        <f>IF($D68&lt;&gt;"",VLOOKUP($D68,StaffEstb!$G$4:$K$203,5,FALSE),"")</f>
        <v/>
      </c>
      <c r="G68" s="657"/>
      <c r="H68" s="657"/>
      <c r="I68" s="657"/>
      <c r="J68" s="657"/>
      <c r="K68" s="657"/>
      <c r="L68" s="658"/>
      <c r="M68" s="658"/>
      <c r="N68" s="657"/>
      <c r="O68" s="657"/>
      <c r="P68" s="657"/>
      <c r="Q68" s="657"/>
      <c r="R68" s="657"/>
      <c r="S68" s="658"/>
      <c r="T68" s="658"/>
      <c r="U68" s="657"/>
      <c r="V68" s="657"/>
      <c r="W68" s="657"/>
      <c r="X68" s="657"/>
      <c r="Y68" s="657"/>
      <c r="Z68" s="658"/>
      <c r="AA68" s="658"/>
      <c r="AB68" s="657"/>
      <c r="AC68" s="657"/>
      <c r="AD68" s="657"/>
      <c r="AE68" s="657"/>
      <c r="AF68" s="657"/>
      <c r="AG68" s="658"/>
      <c r="AH68" s="658"/>
      <c r="AI68" s="377">
        <f t="shared" si="7"/>
        <v>0</v>
      </c>
      <c r="AJ68" s="378">
        <f t="shared" si="8"/>
        <v>0</v>
      </c>
      <c r="AK68" s="379" t="str">
        <f>IF(G68&lt;&gt;"",IF(ISERROR(VLOOKUP(G68,Positions!$C$4:$V$130,20,FALSE)),"Chk",""),"-")</f>
        <v>-</v>
      </c>
      <c r="AL68" s="380" t="str">
        <f>IF(H68&lt;&gt;"",IF(ISERROR(VLOOKUP(H68,Positions!$C$4:$V$130,20,FALSE)),"Chk",""),"-")</f>
        <v>-</v>
      </c>
      <c r="AM68" s="380" t="str">
        <f>IF(I68&lt;&gt;"",IF(ISERROR(VLOOKUP(I68,Positions!$C$4:$V$130,20,FALSE)),"Chk",""),"-")</f>
        <v>-</v>
      </c>
      <c r="AN68" s="380" t="str">
        <f>IF(J68&lt;&gt;"",IF(ISERROR(VLOOKUP(J68,Positions!$C$4:$V$130,20,FALSE)),"Chk",""),"-")</f>
        <v>-</v>
      </c>
      <c r="AO68" s="380" t="str">
        <f>IF(K68&lt;&gt;"",IF(ISERROR(VLOOKUP(K68,Positions!$C$4:$V$130,20,FALSE)),"Chk",""),"-")</f>
        <v>-</v>
      </c>
      <c r="AP68" s="380" t="str">
        <f>IF(L68&lt;&gt;"",IF(ISERROR(VLOOKUP(L68,Positions!$C$4:$V$130,20,FALSE)),"Chk",""),"-")</f>
        <v>-</v>
      </c>
      <c r="AQ68" s="381" t="str">
        <f>IF(M68&lt;&gt;"",IF(ISERROR(VLOOKUP(M68,Positions!$C$4:$V$130,20,FALSE)),"Chk",""),"-")</f>
        <v>-</v>
      </c>
      <c r="AR68" s="382" t="str">
        <f>IF(N68&lt;&gt;"",IF(ISERROR(VLOOKUP(N68,Positions!$C$4:$V$130,20,FALSE)),"Chk",""),"-")</f>
        <v>-</v>
      </c>
      <c r="AS68" s="380" t="str">
        <f>IF(O68&lt;&gt;"",IF(ISERROR(VLOOKUP(O68,Positions!$C$4:$V$130,20,FALSE)),"Chk",""),"-")</f>
        <v>-</v>
      </c>
      <c r="AT68" s="380" t="str">
        <f>IF(P68&lt;&gt;"",IF(ISERROR(VLOOKUP(P68,Positions!$C$4:$V$130,20,FALSE)),"Chk",""),"-")</f>
        <v>-</v>
      </c>
      <c r="AU68" s="380" t="str">
        <f>IF(Q68&lt;&gt;"",IF(ISERROR(VLOOKUP(Q68,Positions!$C$4:$V$130,20,FALSE)),"Chk",""),"-")</f>
        <v>-</v>
      </c>
      <c r="AV68" s="380" t="str">
        <f>IF(R68&lt;&gt;"",IF(ISERROR(VLOOKUP(R68,Positions!$C$4:$V$130,20,FALSE)),"Chk",""),"-")</f>
        <v>-</v>
      </c>
      <c r="AW68" s="380" t="str">
        <f>IF(S68&lt;&gt;"",IF(ISERROR(VLOOKUP(S68,Positions!$C$4:$V$130,20,FALSE)),"Chk",""),"-")</f>
        <v>-</v>
      </c>
      <c r="AX68" s="383" t="str">
        <f>IF(T68&lt;&gt;"",IF(ISERROR(VLOOKUP(T68,Positions!$C$4:$V$130,20,FALSE)),"Chk",""),"-")</f>
        <v>-</v>
      </c>
      <c r="AY68" s="379" t="str">
        <f>IF(U68&lt;&gt;"",IF(ISERROR(VLOOKUP(U68,Positions!$C$4:$V$130,20,FALSE)),"Chk",""),"-")</f>
        <v>-</v>
      </c>
      <c r="AZ68" s="380" t="str">
        <f>IF(V68&lt;&gt;"",IF(ISERROR(VLOOKUP(V68,Positions!$C$4:$V$130,20,FALSE)),"Chk",""),"-")</f>
        <v>-</v>
      </c>
      <c r="BA68" s="380" t="str">
        <f>IF(W68&lt;&gt;"",IF(ISERROR(VLOOKUP(W68,Positions!$C$4:$V$130,20,FALSE)),"Chk",""),"-")</f>
        <v>-</v>
      </c>
      <c r="BB68" s="380" t="str">
        <f>IF(X68&lt;&gt;"",IF(ISERROR(VLOOKUP(X68,Positions!$C$4:$V$130,20,FALSE)),"Chk",""),"-")</f>
        <v>-</v>
      </c>
      <c r="BC68" s="380" t="str">
        <f>IF(Y68&lt;&gt;"",IF(ISERROR(VLOOKUP(Y68,Positions!$C$4:$V$130,20,FALSE)),"Chk",""),"-")</f>
        <v>-</v>
      </c>
      <c r="BD68" s="380" t="str">
        <f>IF(Z68&lt;&gt;"",IF(ISERROR(VLOOKUP(Z68,Positions!$C$4:$V$130,20,FALSE)),"Chk",""),"-")</f>
        <v>-</v>
      </c>
      <c r="BE68" s="381" t="str">
        <f>IF(AA68&lt;&gt;"",IF(ISERROR(VLOOKUP(AA68,Positions!$C$4:$V$130,20,FALSE)),"Chk",""),"-")</f>
        <v>-</v>
      </c>
      <c r="BF68" s="382" t="str">
        <f>IF(AB68&lt;&gt;"",IF(ISERROR(VLOOKUP(AB68,Positions!$C$4:$V$130,20,FALSE)),"Chk",""),"-")</f>
        <v>-</v>
      </c>
      <c r="BG68" s="380" t="str">
        <f>IF(AC68&lt;&gt;"",IF(ISERROR(VLOOKUP(AC68,Positions!$C$4:$V$130,20,FALSE)),"Chk",""),"-")</f>
        <v>-</v>
      </c>
      <c r="BH68" s="380" t="str">
        <f>IF(AD68&lt;&gt;"",IF(ISERROR(VLOOKUP(AD68,Positions!$C$4:$V$130,20,FALSE)),"Chk",""),"-")</f>
        <v>-</v>
      </c>
      <c r="BI68" s="380" t="str">
        <f>IF(AE68&lt;&gt;"",IF(ISERROR(VLOOKUP(AE68,Positions!$C$4:$V$130,20,FALSE)),"Chk",""),"-")</f>
        <v>-</v>
      </c>
      <c r="BJ68" s="380" t="str">
        <f>IF(AF68&lt;&gt;"",IF(ISERROR(VLOOKUP(AF68,Positions!$C$4:$V$130,20,FALSE)),"Chk",""),"-")</f>
        <v>-</v>
      </c>
      <c r="BK68" s="380" t="str">
        <f>IF(AG68&lt;&gt;"",IF(ISERROR(VLOOKUP(AG68,Positions!$C$4:$V$130,20,FALSE)),"Chk",""),"-")</f>
        <v>-</v>
      </c>
      <c r="BL68" s="383" t="str">
        <f>IF(AH68&lt;&gt;"",IF(ISERROR(VLOOKUP(AH68,Positions!$C$4:$V$130,20,FALSE)),"Chk",""),"-")</f>
        <v>-</v>
      </c>
      <c r="BM68" s="152"/>
      <c r="BN68" s="161">
        <f>IF(ISERROR(VLOOKUP(G68,Positions!$C$4:$V$130,20,FALSE)),0,VLOOKUP(G68,Positions!$C$4:$V$130,20,FALSE))</f>
        <v>0</v>
      </c>
      <c r="BO68" s="161">
        <f>IF(ISERROR(VLOOKUP(H68,Positions!$C$4:$V$130,20,FALSE)),0,VLOOKUP(H68,Positions!$C$4:$V$130,20,FALSE))</f>
        <v>0</v>
      </c>
      <c r="BP68" s="161">
        <f>IF(ISERROR(VLOOKUP(I68,Positions!$C$4:$V$130,20,FALSE)),0,VLOOKUP(I68,Positions!$C$4:$V$130,20,FALSE))</f>
        <v>0</v>
      </c>
      <c r="BQ68" s="161">
        <f>IF(ISERROR(VLOOKUP(J68,Positions!$C$4:$V$130,20,FALSE)),0,VLOOKUP(J68,Positions!$C$4:$V$130,20,FALSE))</f>
        <v>0</v>
      </c>
      <c r="BR68" s="161">
        <f>IF(ISERROR(VLOOKUP(K68,Positions!$C$4:$V$130,20,FALSE)),0,VLOOKUP(K68,Positions!$C$4:$V$130,20,FALSE))</f>
        <v>0</v>
      </c>
      <c r="BS68" s="161">
        <f>IF(ISERROR(VLOOKUP(L68,Positions!$C$4:$V$130,20,FALSE)),0,VLOOKUP(L68,Positions!$C$4:$V$130,20,FALSE))</f>
        <v>0</v>
      </c>
      <c r="BT68" s="161">
        <f>IF(ISERROR(VLOOKUP(M68,Positions!$C$4:$V$130,20,FALSE)),0,VLOOKUP(M68,Positions!$C$4:$V$130,20,FALSE))</f>
        <v>0</v>
      </c>
      <c r="BU68" s="161">
        <f>IF(ISERROR(VLOOKUP(N68,Positions!$C$4:$V$130,20,FALSE)),0,VLOOKUP(N68,Positions!$C$4:$V$130,20,FALSE))</f>
        <v>0</v>
      </c>
      <c r="BV68" s="161">
        <f>IF(ISERROR(VLOOKUP(O68,Positions!$C$4:$V$130,20,FALSE)),0,VLOOKUP(O68,Positions!$C$4:$V$130,20,FALSE))</f>
        <v>0</v>
      </c>
      <c r="BW68" s="161">
        <f>IF(ISERROR(VLOOKUP(P68,Positions!$C$4:$V$130,20,FALSE)),0,VLOOKUP(P68,Positions!$C$4:$V$130,20,FALSE))</f>
        <v>0</v>
      </c>
      <c r="BX68" s="161">
        <f>IF(ISERROR(VLOOKUP(Q68,Positions!$C$4:$V$130,20,FALSE)),0,VLOOKUP(Q68,Positions!$C$4:$V$130,20,FALSE))</f>
        <v>0</v>
      </c>
      <c r="BY68" s="161">
        <f>IF(ISERROR(VLOOKUP(R68,Positions!$C$4:$V$130,20,FALSE)),0,VLOOKUP(R68,Positions!$C$4:$V$130,20,FALSE))</f>
        <v>0</v>
      </c>
      <c r="BZ68" s="161">
        <f>IF(ISERROR(VLOOKUP(S68,Positions!$C$4:$V$130,20,FALSE)),0,VLOOKUP(S68,Positions!$C$4:$V$130,20,FALSE))</f>
        <v>0</v>
      </c>
      <c r="CA68" s="161">
        <f>IF(ISERROR(VLOOKUP(T68,Positions!$C$4:$V$130,20,FALSE)),0,VLOOKUP(T68,Positions!$C$4:$V$130,20,FALSE))</f>
        <v>0</v>
      </c>
      <c r="CB68" s="161">
        <f>IF(ISERROR(VLOOKUP(U68,Positions!$C$4:$V$130,20,FALSE)),0,VLOOKUP(U68,Positions!$C$4:$V$130,20,FALSE))</f>
        <v>0</v>
      </c>
      <c r="CC68" s="161">
        <f>IF(ISERROR(VLOOKUP(V68,Positions!$C$4:$V$130,20,FALSE)),0,VLOOKUP(V68,Positions!$C$4:$V$130,20,FALSE))</f>
        <v>0</v>
      </c>
      <c r="CD68" s="161">
        <f>IF(ISERROR(VLOOKUP(W68,Positions!$C$4:$V$130,20,FALSE)),0,VLOOKUP(W68,Positions!$C$4:$V$130,20,FALSE))</f>
        <v>0</v>
      </c>
      <c r="CE68" s="161">
        <f>IF(ISERROR(VLOOKUP(X68,Positions!$C$4:$V$130,20,FALSE)),0,VLOOKUP(X68,Positions!$C$4:$V$130,20,FALSE))</f>
        <v>0</v>
      </c>
      <c r="CF68" s="161">
        <f>IF(ISERROR(VLOOKUP(Y68,Positions!$C$4:$V$130,20,FALSE)),0,VLOOKUP(Y68,Positions!$C$4:$V$130,20,FALSE))</f>
        <v>0</v>
      </c>
      <c r="CG68" s="161">
        <f>IF(ISERROR(VLOOKUP(Z68,Positions!$C$4:$V$130,20,FALSE)),0,VLOOKUP(Z68,Positions!$C$4:$V$130,20,FALSE))</f>
        <v>0</v>
      </c>
      <c r="CH68" s="161">
        <f>IF(ISERROR(VLOOKUP(AA68,Positions!$C$4:$V$130,20,FALSE)),0,VLOOKUP(AA68,Positions!$C$4:$V$130,20,FALSE))</f>
        <v>0</v>
      </c>
      <c r="CI68" s="161">
        <f>IF(ISERROR(VLOOKUP(AB68,Positions!$C$4:$V$130,20,FALSE)),0,VLOOKUP(AB68,Positions!$C$4:$V$130,20,FALSE))</f>
        <v>0</v>
      </c>
      <c r="CJ68" s="161">
        <f>IF(ISERROR(VLOOKUP(AC68,Positions!$C$4:$V$130,20,FALSE)),0,VLOOKUP(AC68,Positions!$C$4:$V$130,20,FALSE))</f>
        <v>0</v>
      </c>
      <c r="CK68" s="161">
        <f>IF(ISERROR(VLOOKUP(AD68,Positions!$C$4:$V$130,20,FALSE)),0,VLOOKUP(AD68,Positions!$C$4:$V$130,20,FALSE))</f>
        <v>0</v>
      </c>
      <c r="CL68" s="161">
        <f>IF(ISERROR(VLOOKUP(AE68,Positions!$C$4:$V$130,20,FALSE)),0,VLOOKUP(AE68,Positions!$C$4:$V$130,20,FALSE))</f>
        <v>0</v>
      </c>
      <c r="CM68" s="161">
        <f>IF(ISERROR(VLOOKUP(AF68,Positions!$C$4:$V$130,20,FALSE)),0,VLOOKUP(AF68,Positions!$C$4:$V$130,20,FALSE))</f>
        <v>0</v>
      </c>
      <c r="CN68" s="161">
        <f>IF(ISERROR(VLOOKUP(AG68,Positions!$C$4:$V$130,20,FALSE)),0,VLOOKUP(AG68,Positions!$C$4:$V$130,20,FALSE))</f>
        <v>0</v>
      </c>
      <c r="CO68" s="161">
        <f>IF(ISERROR(VLOOKUP(AH68,Positions!$C$4:$V$130,20,FALSE)),0,VLOOKUP(AH68,Positions!$C$4:$V$130,20,FALSE))</f>
        <v>0</v>
      </c>
      <c r="CP68" s="162"/>
      <c r="CQ68" s="163"/>
    </row>
    <row r="69" spans="1:95" s="155" customFormat="1" ht="30" hidden="1" customHeight="1" x14ac:dyDescent="0.25">
      <c r="A69" s="153"/>
      <c r="B69" s="153"/>
      <c r="C69" s="160"/>
      <c r="D69" s="160"/>
      <c r="E69" s="417" t="str">
        <f>IF($D69&lt;&gt;"",VLOOKUP($D69,StaffEstb!$G$4:$K$203,4,FALSE),"")</f>
        <v/>
      </c>
      <c r="F69" s="656" t="str">
        <f>IF($D69&lt;&gt;"",VLOOKUP($D69,StaffEstb!$G$4:$K$203,5,FALSE),"")</f>
        <v/>
      </c>
      <c r="G69" s="657"/>
      <c r="H69" s="657"/>
      <c r="I69" s="657"/>
      <c r="J69" s="657"/>
      <c r="K69" s="657"/>
      <c r="L69" s="658"/>
      <c r="M69" s="658"/>
      <c r="N69" s="657"/>
      <c r="O69" s="657"/>
      <c r="P69" s="657"/>
      <c r="Q69" s="657"/>
      <c r="R69" s="657"/>
      <c r="S69" s="658"/>
      <c r="T69" s="658"/>
      <c r="U69" s="657"/>
      <c r="V69" s="657"/>
      <c r="W69" s="657"/>
      <c r="X69" s="657"/>
      <c r="Y69" s="657"/>
      <c r="Z69" s="658"/>
      <c r="AA69" s="658"/>
      <c r="AB69" s="657"/>
      <c r="AC69" s="657"/>
      <c r="AD69" s="657"/>
      <c r="AE69" s="657"/>
      <c r="AF69" s="657"/>
      <c r="AG69" s="658"/>
      <c r="AH69" s="658"/>
      <c r="AI69" s="377">
        <f t="shared" si="7"/>
        <v>0</v>
      </c>
      <c r="AJ69" s="378">
        <f t="shared" si="8"/>
        <v>0</v>
      </c>
      <c r="AK69" s="379" t="str">
        <f>IF(G69&lt;&gt;"",IF(ISERROR(VLOOKUP(G69,Positions!$C$4:$V$130,20,FALSE)),"Chk",""),"-")</f>
        <v>-</v>
      </c>
      <c r="AL69" s="380" t="str">
        <f>IF(H69&lt;&gt;"",IF(ISERROR(VLOOKUP(H69,Positions!$C$4:$V$130,20,FALSE)),"Chk",""),"-")</f>
        <v>-</v>
      </c>
      <c r="AM69" s="380" t="str">
        <f>IF(I69&lt;&gt;"",IF(ISERROR(VLOOKUP(I69,Positions!$C$4:$V$130,20,FALSE)),"Chk",""),"-")</f>
        <v>-</v>
      </c>
      <c r="AN69" s="380" t="str">
        <f>IF(J69&lt;&gt;"",IF(ISERROR(VLOOKUP(J69,Positions!$C$4:$V$130,20,FALSE)),"Chk",""),"-")</f>
        <v>-</v>
      </c>
      <c r="AO69" s="380" t="str">
        <f>IF(K69&lt;&gt;"",IF(ISERROR(VLOOKUP(K69,Positions!$C$4:$V$130,20,FALSE)),"Chk",""),"-")</f>
        <v>-</v>
      </c>
      <c r="AP69" s="380" t="str">
        <f>IF(L69&lt;&gt;"",IF(ISERROR(VLOOKUP(L69,Positions!$C$4:$V$130,20,FALSE)),"Chk",""),"-")</f>
        <v>-</v>
      </c>
      <c r="AQ69" s="381" t="str">
        <f>IF(M69&lt;&gt;"",IF(ISERROR(VLOOKUP(M69,Positions!$C$4:$V$130,20,FALSE)),"Chk",""),"-")</f>
        <v>-</v>
      </c>
      <c r="AR69" s="382" t="str">
        <f>IF(N69&lt;&gt;"",IF(ISERROR(VLOOKUP(N69,Positions!$C$4:$V$130,20,FALSE)),"Chk",""),"-")</f>
        <v>-</v>
      </c>
      <c r="AS69" s="380" t="str">
        <f>IF(O69&lt;&gt;"",IF(ISERROR(VLOOKUP(O69,Positions!$C$4:$V$130,20,FALSE)),"Chk",""),"-")</f>
        <v>-</v>
      </c>
      <c r="AT69" s="380" t="str">
        <f>IF(P69&lt;&gt;"",IF(ISERROR(VLOOKUP(P69,Positions!$C$4:$V$130,20,FALSE)),"Chk",""),"-")</f>
        <v>-</v>
      </c>
      <c r="AU69" s="380" t="str">
        <f>IF(Q69&lt;&gt;"",IF(ISERROR(VLOOKUP(Q69,Positions!$C$4:$V$130,20,FALSE)),"Chk",""),"-")</f>
        <v>-</v>
      </c>
      <c r="AV69" s="380" t="str">
        <f>IF(R69&lt;&gt;"",IF(ISERROR(VLOOKUP(R69,Positions!$C$4:$V$130,20,FALSE)),"Chk",""),"-")</f>
        <v>-</v>
      </c>
      <c r="AW69" s="380" t="str">
        <f>IF(S69&lt;&gt;"",IF(ISERROR(VLOOKUP(S69,Positions!$C$4:$V$130,20,FALSE)),"Chk",""),"-")</f>
        <v>-</v>
      </c>
      <c r="AX69" s="383" t="str">
        <f>IF(T69&lt;&gt;"",IF(ISERROR(VLOOKUP(T69,Positions!$C$4:$V$130,20,FALSE)),"Chk",""),"-")</f>
        <v>-</v>
      </c>
      <c r="AY69" s="379" t="str">
        <f>IF(U69&lt;&gt;"",IF(ISERROR(VLOOKUP(U69,Positions!$C$4:$V$130,20,FALSE)),"Chk",""),"-")</f>
        <v>-</v>
      </c>
      <c r="AZ69" s="380" t="str">
        <f>IF(V69&lt;&gt;"",IF(ISERROR(VLOOKUP(V69,Positions!$C$4:$V$130,20,FALSE)),"Chk",""),"-")</f>
        <v>-</v>
      </c>
      <c r="BA69" s="380" t="str">
        <f>IF(W69&lt;&gt;"",IF(ISERROR(VLOOKUP(W69,Positions!$C$4:$V$130,20,FALSE)),"Chk",""),"-")</f>
        <v>-</v>
      </c>
      <c r="BB69" s="380" t="str">
        <f>IF(X69&lt;&gt;"",IF(ISERROR(VLOOKUP(X69,Positions!$C$4:$V$130,20,FALSE)),"Chk",""),"-")</f>
        <v>-</v>
      </c>
      <c r="BC69" s="380" t="str">
        <f>IF(Y69&lt;&gt;"",IF(ISERROR(VLOOKUP(Y69,Positions!$C$4:$V$130,20,FALSE)),"Chk",""),"-")</f>
        <v>-</v>
      </c>
      <c r="BD69" s="380" t="str">
        <f>IF(Z69&lt;&gt;"",IF(ISERROR(VLOOKUP(Z69,Positions!$C$4:$V$130,20,FALSE)),"Chk",""),"-")</f>
        <v>-</v>
      </c>
      <c r="BE69" s="381" t="str">
        <f>IF(AA69&lt;&gt;"",IF(ISERROR(VLOOKUP(AA69,Positions!$C$4:$V$130,20,FALSE)),"Chk",""),"-")</f>
        <v>-</v>
      </c>
      <c r="BF69" s="382" t="str">
        <f>IF(AB69&lt;&gt;"",IF(ISERROR(VLOOKUP(AB69,Positions!$C$4:$V$130,20,FALSE)),"Chk",""),"-")</f>
        <v>-</v>
      </c>
      <c r="BG69" s="380" t="str">
        <f>IF(AC69&lt;&gt;"",IF(ISERROR(VLOOKUP(AC69,Positions!$C$4:$V$130,20,FALSE)),"Chk",""),"-")</f>
        <v>-</v>
      </c>
      <c r="BH69" s="380" t="str">
        <f>IF(AD69&lt;&gt;"",IF(ISERROR(VLOOKUP(AD69,Positions!$C$4:$V$130,20,FALSE)),"Chk",""),"-")</f>
        <v>-</v>
      </c>
      <c r="BI69" s="380" t="str">
        <f>IF(AE69&lt;&gt;"",IF(ISERROR(VLOOKUP(AE69,Positions!$C$4:$V$130,20,FALSE)),"Chk",""),"-")</f>
        <v>-</v>
      </c>
      <c r="BJ69" s="380" t="str">
        <f>IF(AF69&lt;&gt;"",IF(ISERROR(VLOOKUP(AF69,Positions!$C$4:$V$130,20,FALSE)),"Chk",""),"-")</f>
        <v>-</v>
      </c>
      <c r="BK69" s="380" t="str">
        <f>IF(AG69&lt;&gt;"",IF(ISERROR(VLOOKUP(AG69,Positions!$C$4:$V$130,20,FALSE)),"Chk",""),"-")</f>
        <v>-</v>
      </c>
      <c r="BL69" s="383" t="str">
        <f>IF(AH69&lt;&gt;"",IF(ISERROR(VLOOKUP(AH69,Positions!$C$4:$V$130,20,FALSE)),"Chk",""),"-")</f>
        <v>-</v>
      </c>
      <c r="BM69" s="152"/>
      <c r="BN69" s="161">
        <f>IF(ISERROR(VLOOKUP(G69,Positions!$C$4:$V$130,20,FALSE)),0,VLOOKUP(G69,Positions!$C$4:$V$130,20,FALSE))</f>
        <v>0</v>
      </c>
      <c r="BO69" s="161">
        <f>IF(ISERROR(VLOOKUP(H69,Positions!$C$4:$V$130,20,FALSE)),0,VLOOKUP(H69,Positions!$C$4:$V$130,20,FALSE))</f>
        <v>0</v>
      </c>
      <c r="BP69" s="161">
        <f>IF(ISERROR(VLOOKUP(I69,Positions!$C$4:$V$130,20,FALSE)),0,VLOOKUP(I69,Positions!$C$4:$V$130,20,FALSE))</f>
        <v>0</v>
      </c>
      <c r="BQ69" s="161">
        <f>IF(ISERROR(VLOOKUP(J69,Positions!$C$4:$V$130,20,FALSE)),0,VLOOKUP(J69,Positions!$C$4:$V$130,20,FALSE))</f>
        <v>0</v>
      </c>
      <c r="BR69" s="161">
        <f>IF(ISERROR(VLOOKUP(K69,Positions!$C$4:$V$130,20,FALSE)),0,VLOOKUP(K69,Positions!$C$4:$V$130,20,FALSE))</f>
        <v>0</v>
      </c>
      <c r="BS69" s="161">
        <f>IF(ISERROR(VLOOKUP(L69,Positions!$C$4:$V$130,20,FALSE)),0,VLOOKUP(L69,Positions!$C$4:$V$130,20,FALSE))</f>
        <v>0</v>
      </c>
      <c r="BT69" s="161">
        <f>IF(ISERROR(VLOOKUP(M69,Positions!$C$4:$V$130,20,FALSE)),0,VLOOKUP(M69,Positions!$C$4:$V$130,20,FALSE))</f>
        <v>0</v>
      </c>
      <c r="BU69" s="161">
        <f>IF(ISERROR(VLOOKUP(N69,Positions!$C$4:$V$130,20,FALSE)),0,VLOOKUP(N69,Positions!$C$4:$V$130,20,FALSE))</f>
        <v>0</v>
      </c>
      <c r="BV69" s="161">
        <f>IF(ISERROR(VLOOKUP(O69,Positions!$C$4:$V$130,20,FALSE)),0,VLOOKUP(O69,Positions!$C$4:$V$130,20,FALSE))</f>
        <v>0</v>
      </c>
      <c r="BW69" s="161">
        <f>IF(ISERROR(VLOOKUP(P69,Positions!$C$4:$V$130,20,FALSE)),0,VLOOKUP(P69,Positions!$C$4:$V$130,20,FALSE))</f>
        <v>0</v>
      </c>
      <c r="BX69" s="161">
        <f>IF(ISERROR(VLOOKUP(Q69,Positions!$C$4:$V$130,20,FALSE)),0,VLOOKUP(Q69,Positions!$C$4:$V$130,20,FALSE))</f>
        <v>0</v>
      </c>
      <c r="BY69" s="161">
        <f>IF(ISERROR(VLOOKUP(R69,Positions!$C$4:$V$130,20,FALSE)),0,VLOOKUP(R69,Positions!$C$4:$V$130,20,FALSE))</f>
        <v>0</v>
      </c>
      <c r="BZ69" s="161">
        <f>IF(ISERROR(VLOOKUP(S69,Positions!$C$4:$V$130,20,FALSE)),0,VLOOKUP(S69,Positions!$C$4:$V$130,20,FALSE))</f>
        <v>0</v>
      </c>
      <c r="CA69" s="161">
        <f>IF(ISERROR(VLOOKUP(T69,Positions!$C$4:$V$130,20,FALSE)),0,VLOOKUP(T69,Positions!$C$4:$V$130,20,FALSE))</f>
        <v>0</v>
      </c>
      <c r="CB69" s="161">
        <f>IF(ISERROR(VLOOKUP(U69,Positions!$C$4:$V$130,20,FALSE)),0,VLOOKUP(U69,Positions!$C$4:$V$130,20,FALSE))</f>
        <v>0</v>
      </c>
      <c r="CC69" s="161">
        <f>IF(ISERROR(VLOOKUP(V69,Positions!$C$4:$V$130,20,FALSE)),0,VLOOKUP(V69,Positions!$C$4:$V$130,20,FALSE))</f>
        <v>0</v>
      </c>
      <c r="CD69" s="161">
        <f>IF(ISERROR(VLOOKUP(W69,Positions!$C$4:$V$130,20,FALSE)),0,VLOOKUP(W69,Positions!$C$4:$V$130,20,FALSE))</f>
        <v>0</v>
      </c>
      <c r="CE69" s="161">
        <f>IF(ISERROR(VLOOKUP(X69,Positions!$C$4:$V$130,20,FALSE)),0,VLOOKUP(X69,Positions!$C$4:$V$130,20,FALSE))</f>
        <v>0</v>
      </c>
      <c r="CF69" s="161">
        <f>IF(ISERROR(VLOOKUP(Y69,Positions!$C$4:$V$130,20,FALSE)),0,VLOOKUP(Y69,Positions!$C$4:$V$130,20,FALSE))</f>
        <v>0</v>
      </c>
      <c r="CG69" s="161">
        <f>IF(ISERROR(VLOOKUP(Z69,Positions!$C$4:$V$130,20,FALSE)),0,VLOOKUP(Z69,Positions!$C$4:$V$130,20,FALSE))</f>
        <v>0</v>
      </c>
      <c r="CH69" s="161">
        <f>IF(ISERROR(VLOOKUP(AA69,Positions!$C$4:$V$130,20,FALSE)),0,VLOOKUP(AA69,Positions!$C$4:$V$130,20,FALSE))</f>
        <v>0</v>
      </c>
      <c r="CI69" s="161">
        <f>IF(ISERROR(VLOOKUP(AB69,Positions!$C$4:$V$130,20,FALSE)),0,VLOOKUP(AB69,Positions!$C$4:$V$130,20,FALSE))</f>
        <v>0</v>
      </c>
      <c r="CJ69" s="161">
        <f>IF(ISERROR(VLOOKUP(AC69,Positions!$C$4:$V$130,20,FALSE)),0,VLOOKUP(AC69,Positions!$C$4:$V$130,20,FALSE))</f>
        <v>0</v>
      </c>
      <c r="CK69" s="161">
        <f>IF(ISERROR(VLOOKUP(AD69,Positions!$C$4:$V$130,20,FALSE)),0,VLOOKUP(AD69,Positions!$C$4:$V$130,20,FALSE))</f>
        <v>0</v>
      </c>
      <c r="CL69" s="161">
        <f>IF(ISERROR(VLOOKUP(AE69,Positions!$C$4:$V$130,20,FALSE)),0,VLOOKUP(AE69,Positions!$C$4:$V$130,20,FALSE))</f>
        <v>0</v>
      </c>
      <c r="CM69" s="161">
        <f>IF(ISERROR(VLOOKUP(AF69,Positions!$C$4:$V$130,20,FALSE)),0,VLOOKUP(AF69,Positions!$C$4:$V$130,20,FALSE))</f>
        <v>0</v>
      </c>
      <c r="CN69" s="161">
        <f>IF(ISERROR(VLOOKUP(AG69,Positions!$C$4:$V$130,20,FALSE)),0,VLOOKUP(AG69,Positions!$C$4:$V$130,20,FALSE))</f>
        <v>0</v>
      </c>
      <c r="CO69" s="161">
        <f>IF(ISERROR(VLOOKUP(AH69,Positions!$C$4:$V$130,20,FALSE)),0,VLOOKUP(AH69,Positions!$C$4:$V$130,20,FALSE))</f>
        <v>0</v>
      </c>
      <c r="CP69" s="162"/>
      <c r="CQ69" s="163"/>
    </row>
    <row r="70" spans="1:95" s="155" customFormat="1" ht="30" hidden="1" customHeight="1" x14ac:dyDescent="0.25">
      <c r="A70" s="153"/>
      <c r="B70" s="153"/>
      <c r="C70" s="160"/>
      <c r="D70" s="160"/>
      <c r="E70" s="417" t="str">
        <f>IF($D70&lt;&gt;"",VLOOKUP($D70,StaffEstb!$G$4:$K$203,4,FALSE),"")</f>
        <v/>
      </c>
      <c r="F70" s="656" t="str">
        <f>IF($D70&lt;&gt;"",VLOOKUP($D70,StaffEstb!$G$4:$K$203,5,FALSE),"")</f>
        <v/>
      </c>
      <c r="G70" s="657"/>
      <c r="H70" s="657"/>
      <c r="I70" s="657"/>
      <c r="J70" s="657"/>
      <c r="K70" s="657"/>
      <c r="L70" s="658"/>
      <c r="M70" s="658"/>
      <c r="N70" s="657"/>
      <c r="O70" s="657"/>
      <c r="P70" s="657"/>
      <c r="Q70" s="657"/>
      <c r="R70" s="657"/>
      <c r="S70" s="658"/>
      <c r="T70" s="658"/>
      <c r="U70" s="657"/>
      <c r="V70" s="657"/>
      <c r="W70" s="657"/>
      <c r="X70" s="657"/>
      <c r="Y70" s="657"/>
      <c r="Z70" s="658"/>
      <c r="AA70" s="658"/>
      <c r="AB70" s="657"/>
      <c r="AC70" s="657"/>
      <c r="AD70" s="657"/>
      <c r="AE70" s="657"/>
      <c r="AF70" s="657"/>
      <c r="AG70" s="658"/>
      <c r="AH70" s="658"/>
      <c r="AI70" s="377">
        <f t="shared" si="7"/>
        <v>0</v>
      </c>
      <c r="AJ70" s="378">
        <f t="shared" si="8"/>
        <v>0</v>
      </c>
      <c r="AK70" s="379" t="str">
        <f>IF(G70&lt;&gt;"",IF(ISERROR(VLOOKUP(G70,Positions!$C$4:$V$130,20,FALSE)),"Chk",""),"-")</f>
        <v>-</v>
      </c>
      <c r="AL70" s="380" t="str">
        <f>IF(H70&lt;&gt;"",IF(ISERROR(VLOOKUP(H70,Positions!$C$4:$V$130,20,FALSE)),"Chk",""),"-")</f>
        <v>-</v>
      </c>
      <c r="AM70" s="380" t="str">
        <f>IF(I70&lt;&gt;"",IF(ISERROR(VLOOKUP(I70,Positions!$C$4:$V$130,20,FALSE)),"Chk",""),"-")</f>
        <v>-</v>
      </c>
      <c r="AN70" s="380" t="str">
        <f>IF(J70&lt;&gt;"",IF(ISERROR(VLOOKUP(J70,Positions!$C$4:$V$130,20,FALSE)),"Chk",""),"-")</f>
        <v>-</v>
      </c>
      <c r="AO70" s="380" t="str">
        <f>IF(K70&lt;&gt;"",IF(ISERROR(VLOOKUP(K70,Positions!$C$4:$V$130,20,FALSE)),"Chk",""),"-")</f>
        <v>-</v>
      </c>
      <c r="AP70" s="380" t="str">
        <f>IF(L70&lt;&gt;"",IF(ISERROR(VLOOKUP(L70,Positions!$C$4:$V$130,20,FALSE)),"Chk",""),"-")</f>
        <v>-</v>
      </c>
      <c r="AQ70" s="381" t="str">
        <f>IF(M70&lt;&gt;"",IF(ISERROR(VLOOKUP(M70,Positions!$C$4:$V$130,20,FALSE)),"Chk",""),"-")</f>
        <v>-</v>
      </c>
      <c r="AR70" s="382" t="str">
        <f>IF(N70&lt;&gt;"",IF(ISERROR(VLOOKUP(N70,Positions!$C$4:$V$130,20,FALSE)),"Chk",""),"-")</f>
        <v>-</v>
      </c>
      <c r="AS70" s="380" t="str">
        <f>IF(O70&lt;&gt;"",IF(ISERROR(VLOOKUP(O70,Positions!$C$4:$V$130,20,FALSE)),"Chk",""),"-")</f>
        <v>-</v>
      </c>
      <c r="AT70" s="380" t="str">
        <f>IF(P70&lt;&gt;"",IF(ISERROR(VLOOKUP(P70,Positions!$C$4:$V$130,20,FALSE)),"Chk",""),"-")</f>
        <v>-</v>
      </c>
      <c r="AU70" s="380" t="str">
        <f>IF(Q70&lt;&gt;"",IF(ISERROR(VLOOKUP(Q70,Positions!$C$4:$V$130,20,FALSE)),"Chk",""),"-")</f>
        <v>-</v>
      </c>
      <c r="AV70" s="380" t="str">
        <f>IF(R70&lt;&gt;"",IF(ISERROR(VLOOKUP(R70,Positions!$C$4:$V$130,20,FALSE)),"Chk",""),"-")</f>
        <v>-</v>
      </c>
      <c r="AW70" s="380" t="str">
        <f>IF(S70&lt;&gt;"",IF(ISERROR(VLOOKUP(S70,Positions!$C$4:$V$130,20,FALSE)),"Chk",""),"-")</f>
        <v>-</v>
      </c>
      <c r="AX70" s="383" t="str">
        <f>IF(T70&lt;&gt;"",IF(ISERROR(VLOOKUP(T70,Positions!$C$4:$V$130,20,FALSE)),"Chk",""),"-")</f>
        <v>-</v>
      </c>
      <c r="AY70" s="379" t="str">
        <f>IF(U70&lt;&gt;"",IF(ISERROR(VLOOKUP(U70,Positions!$C$4:$V$130,20,FALSE)),"Chk",""),"-")</f>
        <v>-</v>
      </c>
      <c r="AZ70" s="380" t="str">
        <f>IF(V70&lt;&gt;"",IF(ISERROR(VLOOKUP(V70,Positions!$C$4:$V$130,20,FALSE)),"Chk",""),"-")</f>
        <v>-</v>
      </c>
      <c r="BA70" s="380" t="str">
        <f>IF(W70&lt;&gt;"",IF(ISERROR(VLOOKUP(W70,Positions!$C$4:$V$130,20,FALSE)),"Chk",""),"-")</f>
        <v>-</v>
      </c>
      <c r="BB70" s="380" t="str">
        <f>IF(X70&lt;&gt;"",IF(ISERROR(VLOOKUP(X70,Positions!$C$4:$V$130,20,FALSE)),"Chk",""),"-")</f>
        <v>-</v>
      </c>
      <c r="BC70" s="380" t="str">
        <f>IF(Y70&lt;&gt;"",IF(ISERROR(VLOOKUP(Y70,Positions!$C$4:$V$130,20,FALSE)),"Chk",""),"-")</f>
        <v>-</v>
      </c>
      <c r="BD70" s="380" t="str">
        <f>IF(Z70&lt;&gt;"",IF(ISERROR(VLOOKUP(Z70,Positions!$C$4:$V$130,20,FALSE)),"Chk",""),"-")</f>
        <v>-</v>
      </c>
      <c r="BE70" s="381" t="str">
        <f>IF(AA70&lt;&gt;"",IF(ISERROR(VLOOKUP(AA70,Positions!$C$4:$V$130,20,FALSE)),"Chk",""),"-")</f>
        <v>-</v>
      </c>
      <c r="BF70" s="382" t="str">
        <f>IF(AB70&lt;&gt;"",IF(ISERROR(VLOOKUP(AB70,Positions!$C$4:$V$130,20,FALSE)),"Chk",""),"-")</f>
        <v>-</v>
      </c>
      <c r="BG70" s="380" t="str">
        <f>IF(AC70&lt;&gt;"",IF(ISERROR(VLOOKUP(AC70,Positions!$C$4:$V$130,20,FALSE)),"Chk",""),"-")</f>
        <v>-</v>
      </c>
      <c r="BH70" s="380" t="str">
        <f>IF(AD70&lt;&gt;"",IF(ISERROR(VLOOKUP(AD70,Positions!$C$4:$V$130,20,FALSE)),"Chk",""),"-")</f>
        <v>-</v>
      </c>
      <c r="BI70" s="380" t="str">
        <f>IF(AE70&lt;&gt;"",IF(ISERROR(VLOOKUP(AE70,Positions!$C$4:$V$130,20,FALSE)),"Chk",""),"-")</f>
        <v>-</v>
      </c>
      <c r="BJ70" s="380" t="str">
        <f>IF(AF70&lt;&gt;"",IF(ISERROR(VLOOKUP(AF70,Positions!$C$4:$V$130,20,FALSE)),"Chk",""),"-")</f>
        <v>-</v>
      </c>
      <c r="BK70" s="380" t="str">
        <f>IF(AG70&lt;&gt;"",IF(ISERROR(VLOOKUP(AG70,Positions!$C$4:$V$130,20,FALSE)),"Chk",""),"-")</f>
        <v>-</v>
      </c>
      <c r="BL70" s="383" t="str">
        <f>IF(AH70&lt;&gt;"",IF(ISERROR(VLOOKUP(AH70,Positions!$C$4:$V$130,20,FALSE)),"Chk",""),"-")</f>
        <v>-</v>
      </c>
      <c r="BM70" s="152"/>
      <c r="BN70" s="161">
        <f>IF(ISERROR(VLOOKUP(G70,Positions!$C$4:$V$130,20,FALSE)),0,VLOOKUP(G70,Positions!$C$4:$V$130,20,FALSE))</f>
        <v>0</v>
      </c>
      <c r="BO70" s="161">
        <f>IF(ISERROR(VLOOKUP(H70,Positions!$C$4:$V$130,20,FALSE)),0,VLOOKUP(H70,Positions!$C$4:$V$130,20,FALSE))</f>
        <v>0</v>
      </c>
      <c r="BP70" s="161">
        <f>IF(ISERROR(VLOOKUP(I70,Positions!$C$4:$V$130,20,FALSE)),0,VLOOKUP(I70,Positions!$C$4:$V$130,20,FALSE))</f>
        <v>0</v>
      </c>
      <c r="BQ70" s="161">
        <f>IF(ISERROR(VLOOKUP(J70,Positions!$C$4:$V$130,20,FALSE)),0,VLOOKUP(J70,Positions!$C$4:$V$130,20,FALSE))</f>
        <v>0</v>
      </c>
      <c r="BR70" s="161">
        <f>IF(ISERROR(VLOOKUP(K70,Positions!$C$4:$V$130,20,FALSE)),0,VLOOKUP(K70,Positions!$C$4:$V$130,20,FALSE))</f>
        <v>0</v>
      </c>
      <c r="BS70" s="161">
        <f>IF(ISERROR(VLOOKUP(L70,Positions!$C$4:$V$130,20,FALSE)),0,VLOOKUP(L70,Positions!$C$4:$V$130,20,FALSE))</f>
        <v>0</v>
      </c>
      <c r="BT70" s="161">
        <f>IF(ISERROR(VLOOKUP(M70,Positions!$C$4:$V$130,20,FALSE)),0,VLOOKUP(M70,Positions!$C$4:$V$130,20,FALSE))</f>
        <v>0</v>
      </c>
      <c r="BU70" s="161">
        <f>IF(ISERROR(VLOOKUP(N70,Positions!$C$4:$V$130,20,FALSE)),0,VLOOKUP(N70,Positions!$C$4:$V$130,20,FALSE))</f>
        <v>0</v>
      </c>
      <c r="BV70" s="161">
        <f>IF(ISERROR(VLOOKUP(O70,Positions!$C$4:$V$130,20,FALSE)),0,VLOOKUP(O70,Positions!$C$4:$V$130,20,FALSE))</f>
        <v>0</v>
      </c>
      <c r="BW70" s="161">
        <f>IF(ISERROR(VLOOKUP(P70,Positions!$C$4:$V$130,20,FALSE)),0,VLOOKUP(P70,Positions!$C$4:$V$130,20,FALSE))</f>
        <v>0</v>
      </c>
      <c r="BX70" s="161">
        <f>IF(ISERROR(VLOOKUP(Q70,Positions!$C$4:$V$130,20,FALSE)),0,VLOOKUP(Q70,Positions!$C$4:$V$130,20,FALSE))</f>
        <v>0</v>
      </c>
      <c r="BY70" s="161">
        <f>IF(ISERROR(VLOOKUP(R70,Positions!$C$4:$V$130,20,FALSE)),0,VLOOKUP(R70,Positions!$C$4:$V$130,20,FALSE))</f>
        <v>0</v>
      </c>
      <c r="BZ70" s="161">
        <f>IF(ISERROR(VLOOKUP(S70,Positions!$C$4:$V$130,20,FALSE)),0,VLOOKUP(S70,Positions!$C$4:$V$130,20,FALSE))</f>
        <v>0</v>
      </c>
      <c r="CA70" s="161">
        <f>IF(ISERROR(VLOOKUP(T70,Positions!$C$4:$V$130,20,FALSE)),0,VLOOKUP(T70,Positions!$C$4:$V$130,20,FALSE))</f>
        <v>0</v>
      </c>
      <c r="CB70" s="161">
        <f>IF(ISERROR(VLOOKUP(U70,Positions!$C$4:$V$130,20,FALSE)),0,VLOOKUP(U70,Positions!$C$4:$V$130,20,FALSE))</f>
        <v>0</v>
      </c>
      <c r="CC70" s="161">
        <f>IF(ISERROR(VLOOKUP(V70,Positions!$C$4:$V$130,20,FALSE)),0,VLOOKUP(V70,Positions!$C$4:$V$130,20,FALSE))</f>
        <v>0</v>
      </c>
      <c r="CD70" s="161">
        <f>IF(ISERROR(VLOOKUP(W70,Positions!$C$4:$V$130,20,FALSE)),0,VLOOKUP(W70,Positions!$C$4:$V$130,20,FALSE))</f>
        <v>0</v>
      </c>
      <c r="CE70" s="161">
        <f>IF(ISERROR(VLOOKUP(X70,Positions!$C$4:$V$130,20,FALSE)),0,VLOOKUP(X70,Positions!$C$4:$V$130,20,FALSE))</f>
        <v>0</v>
      </c>
      <c r="CF70" s="161">
        <f>IF(ISERROR(VLOOKUP(Y70,Positions!$C$4:$V$130,20,FALSE)),0,VLOOKUP(Y70,Positions!$C$4:$V$130,20,FALSE))</f>
        <v>0</v>
      </c>
      <c r="CG70" s="161">
        <f>IF(ISERROR(VLOOKUP(Z70,Positions!$C$4:$V$130,20,FALSE)),0,VLOOKUP(Z70,Positions!$C$4:$V$130,20,FALSE))</f>
        <v>0</v>
      </c>
      <c r="CH70" s="161">
        <f>IF(ISERROR(VLOOKUP(AA70,Positions!$C$4:$V$130,20,FALSE)),0,VLOOKUP(AA70,Positions!$C$4:$V$130,20,FALSE))</f>
        <v>0</v>
      </c>
      <c r="CI70" s="161">
        <f>IF(ISERROR(VLOOKUP(AB70,Positions!$C$4:$V$130,20,FALSE)),0,VLOOKUP(AB70,Positions!$C$4:$V$130,20,FALSE))</f>
        <v>0</v>
      </c>
      <c r="CJ70" s="161">
        <f>IF(ISERROR(VLOOKUP(AC70,Positions!$C$4:$V$130,20,FALSE)),0,VLOOKUP(AC70,Positions!$C$4:$V$130,20,FALSE))</f>
        <v>0</v>
      </c>
      <c r="CK70" s="161">
        <f>IF(ISERROR(VLOOKUP(AD70,Positions!$C$4:$V$130,20,FALSE)),0,VLOOKUP(AD70,Positions!$C$4:$V$130,20,FALSE))</f>
        <v>0</v>
      </c>
      <c r="CL70" s="161">
        <f>IF(ISERROR(VLOOKUP(AE70,Positions!$C$4:$V$130,20,FALSE)),0,VLOOKUP(AE70,Positions!$C$4:$V$130,20,FALSE))</f>
        <v>0</v>
      </c>
      <c r="CM70" s="161">
        <f>IF(ISERROR(VLOOKUP(AF70,Positions!$C$4:$V$130,20,FALSE)),0,VLOOKUP(AF70,Positions!$C$4:$V$130,20,FALSE))</f>
        <v>0</v>
      </c>
      <c r="CN70" s="161">
        <f>IF(ISERROR(VLOOKUP(AG70,Positions!$C$4:$V$130,20,FALSE)),0,VLOOKUP(AG70,Positions!$C$4:$V$130,20,FALSE))</f>
        <v>0</v>
      </c>
      <c r="CO70" s="161">
        <f>IF(ISERROR(VLOOKUP(AH70,Positions!$C$4:$V$130,20,FALSE)),0,VLOOKUP(AH70,Positions!$C$4:$V$130,20,FALSE))</f>
        <v>0</v>
      </c>
      <c r="CP70" s="162"/>
      <c r="CQ70" s="163"/>
    </row>
    <row r="71" spans="1:95" s="155" customFormat="1" ht="30" hidden="1" customHeight="1" x14ac:dyDescent="0.25">
      <c r="A71" s="153"/>
      <c r="B71" s="153"/>
      <c r="C71" s="160"/>
      <c r="D71" s="160"/>
      <c r="E71" s="417" t="str">
        <f>IF($D71&lt;&gt;"",VLOOKUP($D71,StaffEstb!$G$4:$K$203,4,FALSE),"")</f>
        <v/>
      </c>
      <c r="F71" s="656" t="str">
        <f>IF($D71&lt;&gt;"",VLOOKUP($D71,StaffEstb!$G$4:$K$203,5,FALSE),"")</f>
        <v/>
      </c>
      <c r="G71" s="657"/>
      <c r="H71" s="657"/>
      <c r="I71" s="657"/>
      <c r="J71" s="657"/>
      <c r="K71" s="657"/>
      <c r="L71" s="658"/>
      <c r="M71" s="658"/>
      <c r="N71" s="657"/>
      <c r="O71" s="657"/>
      <c r="P71" s="657"/>
      <c r="Q71" s="657"/>
      <c r="R71" s="657"/>
      <c r="S71" s="658"/>
      <c r="T71" s="658"/>
      <c r="U71" s="657"/>
      <c r="V71" s="657"/>
      <c r="W71" s="657"/>
      <c r="X71" s="657"/>
      <c r="Y71" s="657"/>
      <c r="Z71" s="658"/>
      <c r="AA71" s="658"/>
      <c r="AB71" s="657"/>
      <c r="AC71" s="657"/>
      <c r="AD71" s="657"/>
      <c r="AE71" s="657"/>
      <c r="AF71" s="657"/>
      <c r="AG71" s="658"/>
      <c r="AH71" s="658"/>
      <c r="AI71" s="377">
        <f t="shared" si="7"/>
        <v>0</v>
      </c>
      <c r="AJ71" s="378">
        <f t="shared" si="8"/>
        <v>0</v>
      </c>
      <c r="AK71" s="379" t="str">
        <f>IF(G71&lt;&gt;"",IF(ISERROR(VLOOKUP(G71,Positions!$C$4:$V$130,20,FALSE)),"Chk",""),"-")</f>
        <v>-</v>
      </c>
      <c r="AL71" s="380" t="str">
        <f>IF(H71&lt;&gt;"",IF(ISERROR(VLOOKUP(H71,Positions!$C$4:$V$130,20,FALSE)),"Chk",""),"-")</f>
        <v>-</v>
      </c>
      <c r="AM71" s="380" t="str">
        <f>IF(I71&lt;&gt;"",IF(ISERROR(VLOOKUP(I71,Positions!$C$4:$V$130,20,FALSE)),"Chk",""),"-")</f>
        <v>-</v>
      </c>
      <c r="AN71" s="380" t="str">
        <f>IF(J71&lt;&gt;"",IF(ISERROR(VLOOKUP(J71,Positions!$C$4:$V$130,20,FALSE)),"Chk",""),"-")</f>
        <v>-</v>
      </c>
      <c r="AO71" s="380" t="str">
        <f>IF(K71&lt;&gt;"",IF(ISERROR(VLOOKUP(K71,Positions!$C$4:$V$130,20,FALSE)),"Chk",""),"-")</f>
        <v>-</v>
      </c>
      <c r="AP71" s="380" t="str">
        <f>IF(L71&lt;&gt;"",IF(ISERROR(VLOOKUP(L71,Positions!$C$4:$V$130,20,FALSE)),"Chk",""),"-")</f>
        <v>-</v>
      </c>
      <c r="AQ71" s="381" t="str">
        <f>IF(M71&lt;&gt;"",IF(ISERROR(VLOOKUP(M71,Positions!$C$4:$V$130,20,FALSE)),"Chk",""),"-")</f>
        <v>-</v>
      </c>
      <c r="AR71" s="382" t="str">
        <f>IF(N71&lt;&gt;"",IF(ISERROR(VLOOKUP(N71,Positions!$C$4:$V$130,20,FALSE)),"Chk",""),"-")</f>
        <v>-</v>
      </c>
      <c r="AS71" s="380" t="str">
        <f>IF(O71&lt;&gt;"",IF(ISERROR(VLOOKUP(O71,Positions!$C$4:$V$130,20,FALSE)),"Chk",""),"-")</f>
        <v>-</v>
      </c>
      <c r="AT71" s="380" t="str">
        <f>IF(P71&lt;&gt;"",IF(ISERROR(VLOOKUP(P71,Positions!$C$4:$V$130,20,FALSE)),"Chk",""),"-")</f>
        <v>-</v>
      </c>
      <c r="AU71" s="380" t="str">
        <f>IF(Q71&lt;&gt;"",IF(ISERROR(VLOOKUP(Q71,Positions!$C$4:$V$130,20,FALSE)),"Chk",""),"-")</f>
        <v>-</v>
      </c>
      <c r="AV71" s="380" t="str">
        <f>IF(R71&lt;&gt;"",IF(ISERROR(VLOOKUP(R71,Positions!$C$4:$V$130,20,FALSE)),"Chk",""),"-")</f>
        <v>-</v>
      </c>
      <c r="AW71" s="380" t="str">
        <f>IF(S71&lt;&gt;"",IF(ISERROR(VLOOKUP(S71,Positions!$C$4:$V$130,20,FALSE)),"Chk",""),"-")</f>
        <v>-</v>
      </c>
      <c r="AX71" s="383" t="str">
        <f>IF(T71&lt;&gt;"",IF(ISERROR(VLOOKUP(T71,Positions!$C$4:$V$130,20,FALSE)),"Chk",""),"-")</f>
        <v>-</v>
      </c>
      <c r="AY71" s="379" t="str">
        <f>IF(U71&lt;&gt;"",IF(ISERROR(VLOOKUP(U71,Positions!$C$4:$V$130,20,FALSE)),"Chk",""),"-")</f>
        <v>-</v>
      </c>
      <c r="AZ71" s="380" t="str">
        <f>IF(V71&lt;&gt;"",IF(ISERROR(VLOOKUP(V71,Positions!$C$4:$V$130,20,FALSE)),"Chk",""),"-")</f>
        <v>-</v>
      </c>
      <c r="BA71" s="380" t="str">
        <f>IF(W71&lt;&gt;"",IF(ISERROR(VLOOKUP(W71,Positions!$C$4:$V$130,20,FALSE)),"Chk",""),"-")</f>
        <v>-</v>
      </c>
      <c r="BB71" s="380" t="str">
        <f>IF(X71&lt;&gt;"",IF(ISERROR(VLOOKUP(X71,Positions!$C$4:$V$130,20,FALSE)),"Chk",""),"-")</f>
        <v>-</v>
      </c>
      <c r="BC71" s="380" t="str">
        <f>IF(Y71&lt;&gt;"",IF(ISERROR(VLOOKUP(Y71,Positions!$C$4:$V$130,20,FALSE)),"Chk",""),"-")</f>
        <v>-</v>
      </c>
      <c r="BD71" s="380" t="str">
        <f>IF(Z71&lt;&gt;"",IF(ISERROR(VLOOKUP(Z71,Positions!$C$4:$V$130,20,FALSE)),"Chk",""),"-")</f>
        <v>-</v>
      </c>
      <c r="BE71" s="381" t="str">
        <f>IF(AA71&lt;&gt;"",IF(ISERROR(VLOOKUP(AA71,Positions!$C$4:$V$130,20,FALSE)),"Chk",""),"-")</f>
        <v>-</v>
      </c>
      <c r="BF71" s="382" t="str">
        <f>IF(AB71&lt;&gt;"",IF(ISERROR(VLOOKUP(AB71,Positions!$C$4:$V$130,20,FALSE)),"Chk",""),"-")</f>
        <v>-</v>
      </c>
      <c r="BG71" s="380" t="str">
        <f>IF(AC71&lt;&gt;"",IF(ISERROR(VLOOKUP(AC71,Positions!$C$4:$V$130,20,FALSE)),"Chk",""),"-")</f>
        <v>-</v>
      </c>
      <c r="BH71" s="380" t="str">
        <f>IF(AD71&lt;&gt;"",IF(ISERROR(VLOOKUP(AD71,Positions!$C$4:$V$130,20,FALSE)),"Chk",""),"-")</f>
        <v>-</v>
      </c>
      <c r="BI71" s="380" t="str">
        <f>IF(AE71&lt;&gt;"",IF(ISERROR(VLOOKUP(AE71,Positions!$C$4:$V$130,20,FALSE)),"Chk",""),"-")</f>
        <v>-</v>
      </c>
      <c r="BJ71" s="380" t="str">
        <f>IF(AF71&lt;&gt;"",IF(ISERROR(VLOOKUP(AF71,Positions!$C$4:$V$130,20,FALSE)),"Chk",""),"-")</f>
        <v>-</v>
      </c>
      <c r="BK71" s="380" t="str">
        <f>IF(AG71&lt;&gt;"",IF(ISERROR(VLOOKUP(AG71,Positions!$C$4:$V$130,20,FALSE)),"Chk",""),"-")</f>
        <v>-</v>
      </c>
      <c r="BL71" s="383" t="str">
        <f>IF(AH71&lt;&gt;"",IF(ISERROR(VLOOKUP(AH71,Positions!$C$4:$V$130,20,FALSE)),"Chk",""),"-")</f>
        <v>-</v>
      </c>
      <c r="BM71" s="152"/>
      <c r="BN71" s="161">
        <f>IF(ISERROR(VLOOKUP(G71,Positions!$C$4:$V$130,20,FALSE)),0,VLOOKUP(G71,Positions!$C$4:$V$130,20,FALSE))</f>
        <v>0</v>
      </c>
      <c r="BO71" s="161">
        <f>IF(ISERROR(VLOOKUP(H71,Positions!$C$4:$V$130,20,FALSE)),0,VLOOKUP(H71,Positions!$C$4:$V$130,20,FALSE))</f>
        <v>0</v>
      </c>
      <c r="BP71" s="161">
        <f>IF(ISERROR(VLOOKUP(I71,Positions!$C$4:$V$130,20,FALSE)),0,VLOOKUP(I71,Positions!$C$4:$V$130,20,FALSE))</f>
        <v>0</v>
      </c>
      <c r="BQ71" s="161">
        <f>IF(ISERROR(VLOOKUP(J71,Positions!$C$4:$V$130,20,FALSE)),0,VLOOKUP(J71,Positions!$C$4:$V$130,20,FALSE))</f>
        <v>0</v>
      </c>
      <c r="BR71" s="161">
        <f>IF(ISERROR(VLOOKUP(K71,Positions!$C$4:$V$130,20,FALSE)),0,VLOOKUP(K71,Positions!$C$4:$V$130,20,FALSE))</f>
        <v>0</v>
      </c>
      <c r="BS71" s="161">
        <f>IF(ISERROR(VLOOKUP(L71,Positions!$C$4:$V$130,20,FALSE)),0,VLOOKUP(L71,Positions!$C$4:$V$130,20,FALSE))</f>
        <v>0</v>
      </c>
      <c r="BT71" s="161">
        <f>IF(ISERROR(VLOOKUP(M71,Positions!$C$4:$V$130,20,FALSE)),0,VLOOKUP(M71,Positions!$C$4:$V$130,20,FALSE))</f>
        <v>0</v>
      </c>
      <c r="BU71" s="161">
        <f>IF(ISERROR(VLOOKUP(N71,Positions!$C$4:$V$130,20,FALSE)),0,VLOOKUP(N71,Positions!$C$4:$V$130,20,FALSE))</f>
        <v>0</v>
      </c>
      <c r="BV71" s="161">
        <f>IF(ISERROR(VLOOKUP(O71,Positions!$C$4:$V$130,20,FALSE)),0,VLOOKUP(O71,Positions!$C$4:$V$130,20,FALSE))</f>
        <v>0</v>
      </c>
      <c r="BW71" s="161">
        <f>IF(ISERROR(VLOOKUP(P71,Positions!$C$4:$V$130,20,FALSE)),0,VLOOKUP(P71,Positions!$C$4:$V$130,20,FALSE))</f>
        <v>0</v>
      </c>
      <c r="BX71" s="161">
        <f>IF(ISERROR(VLOOKUP(Q71,Positions!$C$4:$V$130,20,FALSE)),0,VLOOKUP(Q71,Positions!$C$4:$V$130,20,FALSE))</f>
        <v>0</v>
      </c>
      <c r="BY71" s="161">
        <f>IF(ISERROR(VLOOKUP(R71,Positions!$C$4:$V$130,20,FALSE)),0,VLOOKUP(R71,Positions!$C$4:$V$130,20,FALSE))</f>
        <v>0</v>
      </c>
      <c r="BZ71" s="161">
        <f>IF(ISERROR(VLOOKUP(S71,Positions!$C$4:$V$130,20,FALSE)),0,VLOOKUP(S71,Positions!$C$4:$V$130,20,FALSE))</f>
        <v>0</v>
      </c>
      <c r="CA71" s="161">
        <f>IF(ISERROR(VLOOKUP(T71,Positions!$C$4:$V$130,20,FALSE)),0,VLOOKUP(T71,Positions!$C$4:$V$130,20,FALSE))</f>
        <v>0</v>
      </c>
      <c r="CB71" s="161">
        <f>IF(ISERROR(VLOOKUP(U71,Positions!$C$4:$V$130,20,FALSE)),0,VLOOKUP(U71,Positions!$C$4:$V$130,20,FALSE))</f>
        <v>0</v>
      </c>
      <c r="CC71" s="161">
        <f>IF(ISERROR(VLOOKUP(V71,Positions!$C$4:$V$130,20,FALSE)),0,VLOOKUP(V71,Positions!$C$4:$V$130,20,FALSE))</f>
        <v>0</v>
      </c>
      <c r="CD71" s="161">
        <f>IF(ISERROR(VLOOKUP(W71,Positions!$C$4:$V$130,20,FALSE)),0,VLOOKUP(W71,Positions!$C$4:$V$130,20,FALSE))</f>
        <v>0</v>
      </c>
      <c r="CE71" s="161">
        <f>IF(ISERROR(VLOOKUP(X71,Positions!$C$4:$V$130,20,FALSE)),0,VLOOKUP(X71,Positions!$C$4:$V$130,20,FALSE))</f>
        <v>0</v>
      </c>
      <c r="CF71" s="161">
        <f>IF(ISERROR(VLOOKUP(Y71,Positions!$C$4:$V$130,20,FALSE)),0,VLOOKUP(Y71,Positions!$C$4:$V$130,20,FALSE))</f>
        <v>0</v>
      </c>
      <c r="CG71" s="161">
        <f>IF(ISERROR(VLOOKUP(Z71,Positions!$C$4:$V$130,20,FALSE)),0,VLOOKUP(Z71,Positions!$C$4:$V$130,20,FALSE))</f>
        <v>0</v>
      </c>
      <c r="CH71" s="161">
        <f>IF(ISERROR(VLOOKUP(AA71,Positions!$C$4:$V$130,20,FALSE)),0,VLOOKUP(AA71,Positions!$C$4:$V$130,20,FALSE))</f>
        <v>0</v>
      </c>
      <c r="CI71" s="161">
        <f>IF(ISERROR(VLOOKUP(AB71,Positions!$C$4:$V$130,20,FALSE)),0,VLOOKUP(AB71,Positions!$C$4:$V$130,20,FALSE))</f>
        <v>0</v>
      </c>
      <c r="CJ71" s="161">
        <f>IF(ISERROR(VLOOKUP(AC71,Positions!$C$4:$V$130,20,FALSE)),0,VLOOKUP(AC71,Positions!$C$4:$V$130,20,FALSE))</f>
        <v>0</v>
      </c>
      <c r="CK71" s="161">
        <f>IF(ISERROR(VLOOKUP(AD71,Positions!$C$4:$V$130,20,FALSE)),0,VLOOKUP(AD71,Positions!$C$4:$V$130,20,FALSE))</f>
        <v>0</v>
      </c>
      <c r="CL71" s="161">
        <f>IF(ISERROR(VLOOKUP(AE71,Positions!$C$4:$V$130,20,FALSE)),0,VLOOKUP(AE71,Positions!$C$4:$V$130,20,FALSE))</f>
        <v>0</v>
      </c>
      <c r="CM71" s="161">
        <f>IF(ISERROR(VLOOKUP(AF71,Positions!$C$4:$V$130,20,FALSE)),0,VLOOKUP(AF71,Positions!$C$4:$V$130,20,FALSE))</f>
        <v>0</v>
      </c>
      <c r="CN71" s="161">
        <f>IF(ISERROR(VLOOKUP(AG71,Positions!$C$4:$V$130,20,FALSE)),0,VLOOKUP(AG71,Positions!$C$4:$V$130,20,FALSE))</f>
        <v>0</v>
      </c>
      <c r="CO71" s="161">
        <f>IF(ISERROR(VLOOKUP(AH71,Positions!$C$4:$V$130,20,FALSE)),0,VLOOKUP(AH71,Positions!$C$4:$V$130,20,FALSE))</f>
        <v>0</v>
      </c>
      <c r="CP71" s="162"/>
      <c r="CQ71" s="163"/>
    </row>
    <row r="72" spans="1:95" s="155" customFormat="1" ht="30" hidden="1" customHeight="1" x14ac:dyDescent="0.25">
      <c r="A72" s="153"/>
      <c r="B72" s="153"/>
      <c r="C72" s="160"/>
      <c r="D72" s="160"/>
      <c r="E72" s="417" t="str">
        <f>IF($D72&lt;&gt;"",VLOOKUP($D72,StaffEstb!$G$4:$K$203,4,FALSE),"")</f>
        <v/>
      </c>
      <c r="F72" s="656" t="str">
        <f>IF($D72&lt;&gt;"",VLOOKUP($D72,StaffEstb!$G$4:$K$203,5,FALSE),"")</f>
        <v/>
      </c>
      <c r="G72" s="657"/>
      <c r="H72" s="657"/>
      <c r="I72" s="657"/>
      <c r="J72" s="657"/>
      <c r="K72" s="657"/>
      <c r="L72" s="658"/>
      <c r="M72" s="658"/>
      <c r="N72" s="657"/>
      <c r="O72" s="657"/>
      <c r="P72" s="657"/>
      <c r="Q72" s="657"/>
      <c r="R72" s="657"/>
      <c r="S72" s="658"/>
      <c r="T72" s="658"/>
      <c r="U72" s="657"/>
      <c r="V72" s="657"/>
      <c r="W72" s="657"/>
      <c r="X72" s="657"/>
      <c r="Y72" s="657"/>
      <c r="Z72" s="658"/>
      <c r="AA72" s="658"/>
      <c r="AB72" s="657"/>
      <c r="AC72" s="657"/>
      <c r="AD72" s="657"/>
      <c r="AE72" s="657"/>
      <c r="AF72" s="657"/>
      <c r="AG72" s="658"/>
      <c r="AH72" s="658"/>
      <c r="AI72" s="377">
        <f t="shared" si="7"/>
        <v>0</v>
      </c>
      <c r="AJ72" s="378">
        <f t="shared" si="8"/>
        <v>0</v>
      </c>
      <c r="AK72" s="379" t="str">
        <f>IF(G72&lt;&gt;"",IF(ISERROR(VLOOKUP(G72,Positions!$C$4:$V$130,20,FALSE)),"Chk",""),"-")</f>
        <v>-</v>
      </c>
      <c r="AL72" s="380" t="str">
        <f>IF(H72&lt;&gt;"",IF(ISERROR(VLOOKUP(H72,Positions!$C$4:$V$130,20,FALSE)),"Chk",""),"-")</f>
        <v>-</v>
      </c>
      <c r="AM72" s="380" t="str">
        <f>IF(I72&lt;&gt;"",IF(ISERROR(VLOOKUP(I72,Positions!$C$4:$V$130,20,FALSE)),"Chk",""),"-")</f>
        <v>-</v>
      </c>
      <c r="AN72" s="380" t="str">
        <f>IF(J72&lt;&gt;"",IF(ISERROR(VLOOKUP(J72,Positions!$C$4:$V$130,20,FALSE)),"Chk",""),"-")</f>
        <v>-</v>
      </c>
      <c r="AO72" s="380" t="str">
        <f>IF(K72&lt;&gt;"",IF(ISERROR(VLOOKUP(K72,Positions!$C$4:$V$130,20,FALSE)),"Chk",""),"-")</f>
        <v>-</v>
      </c>
      <c r="AP72" s="380" t="str">
        <f>IF(L72&lt;&gt;"",IF(ISERROR(VLOOKUP(L72,Positions!$C$4:$V$130,20,FALSE)),"Chk",""),"-")</f>
        <v>-</v>
      </c>
      <c r="AQ72" s="381" t="str">
        <f>IF(M72&lt;&gt;"",IF(ISERROR(VLOOKUP(M72,Positions!$C$4:$V$130,20,FALSE)),"Chk",""),"-")</f>
        <v>-</v>
      </c>
      <c r="AR72" s="382" t="str">
        <f>IF(N72&lt;&gt;"",IF(ISERROR(VLOOKUP(N72,Positions!$C$4:$V$130,20,FALSE)),"Chk",""),"-")</f>
        <v>-</v>
      </c>
      <c r="AS72" s="380" t="str">
        <f>IF(O72&lt;&gt;"",IF(ISERROR(VLOOKUP(O72,Positions!$C$4:$V$130,20,FALSE)),"Chk",""),"-")</f>
        <v>-</v>
      </c>
      <c r="AT72" s="380" t="str">
        <f>IF(P72&lt;&gt;"",IF(ISERROR(VLOOKUP(P72,Positions!$C$4:$V$130,20,FALSE)),"Chk",""),"-")</f>
        <v>-</v>
      </c>
      <c r="AU72" s="380" t="str">
        <f>IF(Q72&lt;&gt;"",IF(ISERROR(VLOOKUP(Q72,Positions!$C$4:$V$130,20,FALSE)),"Chk",""),"-")</f>
        <v>-</v>
      </c>
      <c r="AV72" s="380" t="str">
        <f>IF(R72&lt;&gt;"",IF(ISERROR(VLOOKUP(R72,Positions!$C$4:$V$130,20,FALSE)),"Chk",""),"-")</f>
        <v>-</v>
      </c>
      <c r="AW72" s="380" t="str">
        <f>IF(S72&lt;&gt;"",IF(ISERROR(VLOOKUP(S72,Positions!$C$4:$V$130,20,FALSE)),"Chk",""),"-")</f>
        <v>-</v>
      </c>
      <c r="AX72" s="383" t="str">
        <f>IF(T72&lt;&gt;"",IF(ISERROR(VLOOKUP(T72,Positions!$C$4:$V$130,20,FALSE)),"Chk",""),"-")</f>
        <v>-</v>
      </c>
      <c r="AY72" s="379" t="str">
        <f>IF(U72&lt;&gt;"",IF(ISERROR(VLOOKUP(U72,Positions!$C$4:$V$130,20,FALSE)),"Chk",""),"-")</f>
        <v>-</v>
      </c>
      <c r="AZ72" s="380" t="str">
        <f>IF(V72&lt;&gt;"",IF(ISERROR(VLOOKUP(V72,Positions!$C$4:$V$130,20,FALSE)),"Chk",""),"-")</f>
        <v>-</v>
      </c>
      <c r="BA72" s="380" t="str">
        <f>IF(W72&lt;&gt;"",IF(ISERROR(VLOOKUP(W72,Positions!$C$4:$V$130,20,FALSE)),"Chk",""),"-")</f>
        <v>-</v>
      </c>
      <c r="BB72" s="380" t="str">
        <f>IF(X72&lt;&gt;"",IF(ISERROR(VLOOKUP(X72,Positions!$C$4:$V$130,20,FALSE)),"Chk",""),"-")</f>
        <v>-</v>
      </c>
      <c r="BC72" s="380" t="str">
        <f>IF(Y72&lt;&gt;"",IF(ISERROR(VLOOKUP(Y72,Positions!$C$4:$V$130,20,FALSE)),"Chk",""),"-")</f>
        <v>-</v>
      </c>
      <c r="BD72" s="380" t="str">
        <f>IF(Z72&lt;&gt;"",IF(ISERROR(VLOOKUP(Z72,Positions!$C$4:$V$130,20,FALSE)),"Chk",""),"-")</f>
        <v>-</v>
      </c>
      <c r="BE72" s="381" t="str">
        <f>IF(AA72&lt;&gt;"",IF(ISERROR(VLOOKUP(AA72,Positions!$C$4:$V$130,20,FALSE)),"Chk",""),"-")</f>
        <v>-</v>
      </c>
      <c r="BF72" s="382" t="str">
        <f>IF(AB72&lt;&gt;"",IF(ISERROR(VLOOKUP(AB72,Positions!$C$4:$V$130,20,FALSE)),"Chk",""),"-")</f>
        <v>-</v>
      </c>
      <c r="BG72" s="380" t="str">
        <f>IF(AC72&lt;&gt;"",IF(ISERROR(VLOOKUP(AC72,Positions!$C$4:$V$130,20,FALSE)),"Chk",""),"-")</f>
        <v>-</v>
      </c>
      <c r="BH72" s="380" t="str">
        <f>IF(AD72&lt;&gt;"",IF(ISERROR(VLOOKUP(AD72,Positions!$C$4:$V$130,20,FALSE)),"Chk",""),"-")</f>
        <v>-</v>
      </c>
      <c r="BI72" s="380" t="str">
        <f>IF(AE72&lt;&gt;"",IF(ISERROR(VLOOKUP(AE72,Positions!$C$4:$V$130,20,FALSE)),"Chk",""),"-")</f>
        <v>-</v>
      </c>
      <c r="BJ72" s="380" t="str">
        <f>IF(AF72&lt;&gt;"",IF(ISERROR(VLOOKUP(AF72,Positions!$C$4:$V$130,20,FALSE)),"Chk",""),"-")</f>
        <v>-</v>
      </c>
      <c r="BK72" s="380" t="str">
        <f>IF(AG72&lt;&gt;"",IF(ISERROR(VLOOKUP(AG72,Positions!$C$4:$V$130,20,FALSE)),"Chk",""),"-")</f>
        <v>-</v>
      </c>
      <c r="BL72" s="383" t="str">
        <f>IF(AH72&lt;&gt;"",IF(ISERROR(VLOOKUP(AH72,Positions!$C$4:$V$130,20,FALSE)),"Chk",""),"-")</f>
        <v>-</v>
      </c>
      <c r="BM72" s="152"/>
      <c r="BN72" s="161">
        <f>IF(ISERROR(VLOOKUP(G72,Positions!$C$4:$V$130,20,FALSE)),0,VLOOKUP(G72,Positions!$C$4:$V$130,20,FALSE))</f>
        <v>0</v>
      </c>
      <c r="BO72" s="161">
        <f>IF(ISERROR(VLOOKUP(H72,Positions!$C$4:$V$130,20,FALSE)),0,VLOOKUP(H72,Positions!$C$4:$V$130,20,FALSE))</f>
        <v>0</v>
      </c>
      <c r="BP72" s="161">
        <f>IF(ISERROR(VLOOKUP(I72,Positions!$C$4:$V$130,20,FALSE)),0,VLOOKUP(I72,Positions!$C$4:$V$130,20,FALSE))</f>
        <v>0</v>
      </c>
      <c r="BQ72" s="161">
        <f>IF(ISERROR(VLOOKUP(J72,Positions!$C$4:$V$130,20,FALSE)),0,VLOOKUP(J72,Positions!$C$4:$V$130,20,FALSE))</f>
        <v>0</v>
      </c>
      <c r="BR72" s="161">
        <f>IF(ISERROR(VLOOKUP(K72,Positions!$C$4:$V$130,20,FALSE)),0,VLOOKUP(K72,Positions!$C$4:$V$130,20,FALSE))</f>
        <v>0</v>
      </c>
      <c r="BS72" s="161">
        <f>IF(ISERROR(VLOOKUP(L72,Positions!$C$4:$V$130,20,FALSE)),0,VLOOKUP(L72,Positions!$C$4:$V$130,20,FALSE))</f>
        <v>0</v>
      </c>
      <c r="BT72" s="161">
        <f>IF(ISERROR(VLOOKUP(M72,Positions!$C$4:$V$130,20,FALSE)),0,VLOOKUP(M72,Positions!$C$4:$V$130,20,FALSE))</f>
        <v>0</v>
      </c>
      <c r="BU72" s="161">
        <f>IF(ISERROR(VLOOKUP(N72,Positions!$C$4:$V$130,20,FALSE)),0,VLOOKUP(N72,Positions!$C$4:$V$130,20,FALSE))</f>
        <v>0</v>
      </c>
      <c r="BV72" s="161">
        <f>IF(ISERROR(VLOOKUP(O72,Positions!$C$4:$V$130,20,FALSE)),0,VLOOKUP(O72,Positions!$C$4:$V$130,20,FALSE))</f>
        <v>0</v>
      </c>
      <c r="BW72" s="161">
        <f>IF(ISERROR(VLOOKUP(P72,Positions!$C$4:$V$130,20,FALSE)),0,VLOOKUP(P72,Positions!$C$4:$V$130,20,FALSE))</f>
        <v>0</v>
      </c>
      <c r="BX72" s="161">
        <f>IF(ISERROR(VLOOKUP(Q72,Positions!$C$4:$V$130,20,FALSE)),0,VLOOKUP(Q72,Positions!$C$4:$V$130,20,FALSE))</f>
        <v>0</v>
      </c>
      <c r="BY72" s="161">
        <f>IF(ISERROR(VLOOKUP(R72,Positions!$C$4:$V$130,20,FALSE)),0,VLOOKUP(R72,Positions!$C$4:$V$130,20,FALSE))</f>
        <v>0</v>
      </c>
      <c r="BZ72" s="161">
        <f>IF(ISERROR(VLOOKUP(S72,Positions!$C$4:$V$130,20,FALSE)),0,VLOOKUP(S72,Positions!$C$4:$V$130,20,FALSE))</f>
        <v>0</v>
      </c>
      <c r="CA72" s="161">
        <f>IF(ISERROR(VLOOKUP(T72,Positions!$C$4:$V$130,20,FALSE)),0,VLOOKUP(T72,Positions!$C$4:$V$130,20,FALSE))</f>
        <v>0</v>
      </c>
      <c r="CB72" s="161">
        <f>IF(ISERROR(VLOOKUP(U72,Positions!$C$4:$V$130,20,FALSE)),0,VLOOKUP(U72,Positions!$C$4:$V$130,20,FALSE))</f>
        <v>0</v>
      </c>
      <c r="CC72" s="161">
        <f>IF(ISERROR(VLOOKUP(V72,Positions!$C$4:$V$130,20,FALSE)),0,VLOOKUP(V72,Positions!$C$4:$V$130,20,FALSE))</f>
        <v>0</v>
      </c>
      <c r="CD72" s="161">
        <f>IF(ISERROR(VLOOKUP(W72,Positions!$C$4:$V$130,20,FALSE)),0,VLOOKUP(W72,Positions!$C$4:$V$130,20,FALSE))</f>
        <v>0</v>
      </c>
      <c r="CE72" s="161">
        <f>IF(ISERROR(VLOOKUP(X72,Positions!$C$4:$V$130,20,FALSE)),0,VLOOKUP(X72,Positions!$C$4:$V$130,20,FALSE))</f>
        <v>0</v>
      </c>
      <c r="CF72" s="161">
        <f>IF(ISERROR(VLOOKUP(Y72,Positions!$C$4:$V$130,20,FALSE)),0,VLOOKUP(Y72,Positions!$C$4:$V$130,20,FALSE))</f>
        <v>0</v>
      </c>
      <c r="CG72" s="161">
        <f>IF(ISERROR(VLOOKUP(Z72,Positions!$C$4:$V$130,20,FALSE)),0,VLOOKUP(Z72,Positions!$C$4:$V$130,20,FALSE))</f>
        <v>0</v>
      </c>
      <c r="CH72" s="161">
        <f>IF(ISERROR(VLOOKUP(AA72,Positions!$C$4:$V$130,20,FALSE)),0,VLOOKUP(AA72,Positions!$C$4:$V$130,20,FALSE))</f>
        <v>0</v>
      </c>
      <c r="CI72" s="161">
        <f>IF(ISERROR(VLOOKUP(AB72,Positions!$C$4:$V$130,20,FALSE)),0,VLOOKUP(AB72,Positions!$C$4:$V$130,20,FALSE))</f>
        <v>0</v>
      </c>
      <c r="CJ72" s="161">
        <f>IF(ISERROR(VLOOKUP(AC72,Positions!$C$4:$V$130,20,FALSE)),0,VLOOKUP(AC72,Positions!$C$4:$V$130,20,FALSE))</f>
        <v>0</v>
      </c>
      <c r="CK72" s="161">
        <f>IF(ISERROR(VLOOKUP(AD72,Positions!$C$4:$V$130,20,FALSE)),0,VLOOKUP(AD72,Positions!$C$4:$V$130,20,FALSE))</f>
        <v>0</v>
      </c>
      <c r="CL72" s="161">
        <f>IF(ISERROR(VLOOKUP(AE72,Positions!$C$4:$V$130,20,FALSE)),0,VLOOKUP(AE72,Positions!$C$4:$V$130,20,FALSE))</f>
        <v>0</v>
      </c>
      <c r="CM72" s="161">
        <f>IF(ISERROR(VLOOKUP(AF72,Positions!$C$4:$V$130,20,FALSE)),0,VLOOKUP(AF72,Positions!$C$4:$V$130,20,FALSE))</f>
        <v>0</v>
      </c>
      <c r="CN72" s="161">
        <f>IF(ISERROR(VLOOKUP(AG72,Positions!$C$4:$V$130,20,FALSE)),0,VLOOKUP(AG72,Positions!$C$4:$V$130,20,FALSE))</f>
        <v>0</v>
      </c>
      <c r="CO72" s="161">
        <f>IF(ISERROR(VLOOKUP(AH72,Positions!$C$4:$V$130,20,FALSE)),0,VLOOKUP(AH72,Positions!$C$4:$V$130,20,FALSE))</f>
        <v>0</v>
      </c>
      <c r="CP72" s="162"/>
      <c r="CQ72" s="163"/>
    </row>
    <row r="73" spans="1:95" s="155" customFormat="1" ht="30" hidden="1" customHeight="1" x14ac:dyDescent="0.25">
      <c r="A73" s="153"/>
      <c r="B73" s="153"/>
      <c r="C73" s="160"/>
      <c r="D73" s="160"/>
      <c r="E73" s="417" t="str">
        <f>IF($D73&lt;&gt;"",VLOOKUP($D73,StaffEstb!$G$4:$K$203,4,FALSE),"")</f>
        <v/>
      </c>
      <c r="F73" s="656" t="str">
        <f>IF($D73&lt;&gt;"",VLOOKUP($D73,StaffEstb!$G$4:$K$203,5,FALSE),"")</f>
        <v/>
      </c>
      <c r="G73" s="657"/>
      <c r="H73" s="657"/>
      <c r="I73" s="657"/>
      <c r="J73" s="657"/>
      <c r="K73" s="657"/>
      <c r="L73" s="658"/>
      <c r="M73" s="658"/>
      <c r="N73" s="657"/>
      <c r="O73" s="657"/>
      <c r="P73" s="657"/>
      <c r="Q73" s="657"/>
      <c r="R73" s="657"/>
      <c r="S73" s="658"/>
      <c r="T73" s="658"/>
      <c r="U73" s="657"/>
      <c r="V73" s="657"/>
      <c r="W73" s="657"/>
      <c r="X73" s="657"/>
      <c r="Y73" s="657"/>
      <c r="Z73" s="658"/>
      <c r="AA73" s="658"/>
      <c r="AB73" s="657"/>
      <c r="AC73" s="657"/>
      <c r="AD73" s="657"/>
      <c r="AE73" s="657"/>
      <c r="AF73" s="657"/>
      <c r="AG73" s="658"/>
      <c r="AH73" s="658"/>
      <c r="AI73" s="377">
        <f t="shared" si="7"/>
        <v>0</v>
      </c>
      <c r="AJ73" s="378">
        <f t="shared" si="8"/>
        <v>0</v>
      </c>
      <c r="AK73" s="379" t="str">
        <f>IF(G73&lt;&gt;"",IF(ISERROR(VLOOKUP(G73,Positions!$C$4:$V$130,20,FALSE)),"Chk",""),"-")</f>
        <v>-</v>
      </c>
      <c r="AL73" s="380" t="str">
        <f>IF(H73&lt;&gt;"",IF(ISERROR(VLOOKUP(H73,Positions!$C$4:$V$130,20,FALSE)),"Chk",""),"-")</f>
        <v>-</v>
      </c>
      <c r="AM73" s="380" t="str">
        <f>IF(I73&lt;&gt;"",IF(ISERROR(VLOOKUP(I73,Positions!$C$4:$V$130,20,FALSE)),"Chk",""),"-")</f>
        <v>-</v>
      </c>
      <c r="AN73" s="380" t="str">
        <f>IF(J73&lt;&gt;"",IF(ISERROR(VLOOKUP(J73,Positions!$C$4:$V$130,20,FALSE)),"Chk",""),"-")</f>
        <v>-</v>
      </c>
      <c r="AO73" s="380" t="str">
        <f>IF(K73&lt;&gt;"",IF(ISERROR(VLOOKUP(K73,Positions!$C$4:$V$130,20,FALSE)),"Chk",""),"-")</f>
        <v>-</v>
      </c>
      <c r="AP73" s="380" t="str">
        <f>IF(L73&lt;&gt;"",IF(ISERROR(VLOOKUP(L73,Positions!$C$4:$V$130,20,FALSE)),"Chk",""),"-")</f>
        <v>-</v>
      </c>
      <c r="AQ73" s="381" t="str">
        <f>IF(M73&lt;&gt;"",IF(ISERROR(VLOOKUP(M73,Positions!$C$4:$V$130,20,FALSE)),"Chk",""),"-")</f>
        <v>-</v>
      </c>
      <c r="AR73" s="382" t="str">
        <f>IF(N73&lt;&gt;"",IF(ISERROR(VLOOKUP(N73,Positions!$C$4:$V$130,20,FALSE)),"Chk",""),"-")</f>
        <v>-</v>
      </c>
      <c r="AS73" s="380" t="str">
        <f>IF(O73&lt;&gt;"",IF(ISERROR(VLOOKUP(O73,Positions!$C$4:$V$130,20,FALSE)),"Chk",""),"-")</f>
        <v>-</v>
      </c>
      <c r="AT73" s="380" t="str">
        <f>IF(P73&lt;&gt;"",IF(ISERROR(VLOOKUP(P73,Positions!$C$4:$V$130,20,FALSE)),"Chk",""),"-")</f>
        <v>-</v>
      </c>
      <c r="AU73" s="380" t="str">
        <f>IF(Q73&lt;&gt;"",IF(ISERROR(VLOOKUP(Q73,Positions!$C$4:$V$130,20,FALSE)),"Chk",""),"-")</f>
        <v>-</v>
      </c>
      <c r="AV73" s="380" t="str">
        <f>IF(R73&lt;&gt;"",IF(ISERROR(VLOOKUP(R73,Positions!$C$4:$V$130,20,FALSE)),"Chk",""),"-")</f>
        <v>-</v>
      </c>
      <c r="AW73" s="380" t="str">
        <f>IF(S73&lt;&gt;"",IF(ISERROR(VLOOKUP(S73,Positions!$C$4:$V$130,20,FALSE)),"Chk",""),"-")</f>
        <v>-</v>
      </c>
      <c r="AX73" s="383" t="str">
        <f>IF(T73&lt;&gt;"",IF(ISERROR(VLOOKUP(T73,Positions!$C$4:$V$130,20,FALSE)),"Chk",""),"-")</f>
        <v>-</v>
      </c>
      <c r="AY73" s="379" t="str">
        <f>IF(U73&lt;&gt;"",IF(ISERROR(VLOOKUP(U73,Positions!$C$4:$V$130,20,FALSE)),"Chk",""),"-")</f>
        <v>-</v>
      </c>
      <c r="AZ73" s="380" t="str">
        <f>IF(V73&lt;&gt;"",IF(ISERROR(VLOOKUP(V73,Positions!$C$4:$V$130,20,FALSE)),"Chk",""),"-")</f>
        <v>-</v>
      </c>
      <c r="BA73" s="380" t="str">
        <f>IF(W73&lt;&gt;"",IF(ISERROR(VLOOKUP(W73,Positions!$C$4:$V$130,20,FALSE)),"Chk",""),"-")</f>
        <v>-</v>
      </c>
      <c r="BB73" s="380" t="str">
        <f>IF(X73&lt;&gt;"",IF(ISERROR(VLOOKUP(X73,Positions!$C$4:$V$130,20,FALSE)),"Chk",""),"-")</f>
        <v>-</v>
      </c>
      <c r="BC73" s="380" t="str">
        <f>IF(Y73&lt;&gt;"",IF(ISERROR(VLOOKUP(Y73,Positions!$C$4:$V$130,20,FALSE)),"Chk",""),"-")</f>
        <v>-</v>
      </c>
      <c r="BD73" s="380" t="str">
        <f>IF(Z73&lt;&gt;"",IF(ISERROR(VLOOKUP(Z73,Positions!$C$4:$V$130,20,FALSE)),"Chk",""),"-")</f>
        <v>-</v>
      </c>
      <c r="BE73" s="381" t="str">
        <f>IF(AA73&lt;&gt;"",IF(ISERROR(VLOOKUP(AA73,Positions!$C$4:$V$130,20,FALSE)),"Chk",""),"-")</f>
        <v>-</v>
      </c>
      <c r="BF73" s="382" t="str">
        <f>IF(AB73&lt;&gt;"",IF(ISERROR(VLOOKUP(AB73,Positions!$C$4:$V$130,20,FALSE)),"Chk",""),"-")</f>
        <v>-</v>
      </c>
      <c r="BG73" s="380" t="str">
        <f>IF(AC73&lt;&gt;"",IF(ISERROR(VLOOKUP(AC73,Positions!$C$4:$V$130,20,FALSE)),"Chk",""),"-")</f>
        <v>-</v>
      </c>
      <c r="BH73" s="380" t="str">
        <f>IF(AD73&lt;&gt;"",IF(ISERROR(VLOOKUP(AD73,Positions!$C$4:$V$130,20,FALSE)),"Chk",""),"-")</f>
        <v>-</v>
      </c>
      <c r="BI73" s="380" t="str">
        <f>IF(AE73&lt;&gt;"",IF(ISERROR(VLOOKUP(AE73,Positions!$C$4:$V$130,20,FALSE)),"Chk",""),"-")</f>
        <v>-</v>
      </c>
      <c r="BJ73" s="380" t="str">
        <f>IF(AF73&lt;&gt;"",IF(ISERROR(VLOOKUP(AF73,Positions!$C$4:$V$130,20,FALSE)),"Chk",""),"-")</f>
        <v>-</v>
      </c>
      <c r="BK73" s="380" t="str">
        <f>IF(AG73&lt;&gt;"",IF(ISERROR(VLOOKUP(AG73,Positions!$C$4:$V$130,20,FALSE)),"Chk",""),"-")</f>
        <v>-</v>
      </c>
      <c r="BL73" s="383" t="str">
        <f>IF(AH73&lt;&gt;"",IF(ISERROR(VLOOKUP(AH73,Positions!$C$4:$V$130,20,FALSE)),"Chk",""),"-")</f>
        <v>-</v>
      </c>
      <c r="BM73" s="152"/>
      <c r="BN73" s="161">
        <f>IF(ISERROR(VLOOKUP(G73,Positions!$C$4:$V$130,20,FALSE)),0,VLOOKUP(G73,Positions!$C$4:$V$130,20,FALSE))</f>
        <v>0</v>
      </c>
      <c r="BO73" s="161">
        <f>IF(ISERROR(VLOOKUP(H73,Positions!$C$4:$V$130,20,FALSE)),0,VLOOKUP(H73,Positions!$C$4:$V$130,20,FALSE))</f>
        <v>0</v>
      </c>
      <c r="BP73" s="161">
        <f>IF(ISERROR(VLOOKUP(I73,Positions!$C$4:$V$130,20,FALSE)),0,VLOOKUP(I73,Positions!$C$4:$V$130,20,FALSE))</f>
        <v>0</v>
      </c>
      <c r="BQ73" s="161">
        <f>IF(ISERROR(VLOOKUP(J73,Positions!$C$4:$V$130,20,FALSE)),0,VLOOKUP(J73,Positions!$C$4:$V$130,20,FALSE))</f>
        <v>0</v>
      </c>
      <c r="BR73" s="161">
        <f>IF(ISERROR(VLOOKUP(K73,Positions!$C$4:$V$130,20,FALSE)),0,VLOOKUP(K73,Positions!$C$4:$V$130,20,FALSE))</f>
        <v>0</v>
      </c>
      <c r="BS73" s="161">
        <f>IF(ISERROR(VLOOKUP(L73,Positions!$C$4:$V$130,20,FALSE)),0,VLOOKUP(L73,Positions!$C$4:$V$130,20,FALSE))</f>
        <v>0</v>
      </c>
      <c r="BT73" s="161">
        <f>IF(ISERROR(VLOOKUP(M73,Positions!$C$4:$V$130,20,FALSE)),0,VLOOKUP(M73,Positions!$C$4:$V$130,20,FALSE))</f>
        <v>0</v>
      </c>
      <c r="BU73" s="161">
        <f>IF(ISERROR(VLOOKUP(N73,Positions!$C$4:$V$130,20,FALSE)),0,VLOOKUP(N73,Positions!$C$4:$V$130,20,FALSE))</f>
        <v>0</v>
      </c>
      <c r="BV73" s="161">
        <f>IF(ISERROR(VLOOKUP(O73,Positions!$C$4:$V$130,20,FALSE)),0,VLOOKUP(O73,Positions!$C$4:$V$130,20,FALSE))</f>
        <v>0</v>
      </c>
      <c r="BW73" s="161">
        <f>IF(ISERROR(VLOOKUP(P73,Positions!$C$4:$V$130,20,FALSE)),0,VLOOKUP(P73,Positions!$C$4:$V$130,20,FALSE))</f>
        <v>0</v>
      </c>
      <c r="BX73" s="161">
        <f>IF(ISERROR(VLOOKUP(Q73,Positions!$C$4:$V$130,20,FALSE)),0,VLOOKUP(Q73,Positions!$C$4:$V$130,20,FALSE))</f>
        <v>0</v>
      </c>
      <c r="BY73" s="161">
        <f>IF(ISERROR(VLOOKUP(R73,Positions!$C$4:$V$130,20,FALSE)),0,VLOOKUP(R73,Positions!$C$4:$V$130,20,FALSE))</f>
        <v>0</v>
      </c>
      <c r="BZ73" s="161">
        <f>IF(ISERROR(VLOOKUP(S73,Positions!$C$4:$V$130,20,FALSE)),0,VLOOKUP(S73,Positions!$C$4:$V$130,20,FALSE))</f>
        <v>0</v>
      </c>
      <c r="CA73" s="161">
        <f>IF(ISERROR(VLOOKUP(T73,Positions!$C$4:$V$130,20,FALSE)),0,VLOOKUP(T73,Positions!$C$4:$V$130,20,FALSE))</f>
        <v>0</v>
      </c>
      <c r="CB73" s="161">
        <f>IF(ISERROR(VLOOKUP(U73,Positions!$C$4:$V$130,20,FALSE)),0,VLOOKUP(U73,Positions!$C$4:$V$130,20,FALSE))</f>
        <v>0</v>
      </c>
      <c r="CC73" s="161">
        <f>IF(ISERROR(VLOOKUP(V73,Positions!$C$4:$V$130,20,FALSE)),0,VLOOKUP(V73,Positions!$C$4:$V$130,20,FALSE))</f>
        <v>0</v>
      </c>
      <c r="CD73" s="161">
        <f>IF(ISERROR(VLOOKUP(W73,Positions!$C$4:$V$130,20,FALSE)),0,VLOOKUP(W73,Positions!$C$4:$V$130,20,FALSE))</f>
        <v>0</v>
      </c>
      <c r="CE73" s="161">
        <f>IF(ISERROR(VLOOKUP(X73,Positions!$C$4:$V$130,20,FALSE)),0,VLOOKUP(X73,Positions!$C$4:$V$130,20,FALSE))</f>
        <v>0</v>
      </c>
      <c r="CF73" s="161">
        <f>IF(ISERROR(VLOOKUP(Y73,Positions!$C$4:$V$130,20,FALSE)),0,VLOOKUP(Y73,Positions!$C$4:$V$130,20,FALSE))</f>
        <v>0</v>
      </c>
      <c r="CG73" s="161">
        <f>IF(ISERROR(VLOOKUP(Z73,Positions!$C$4:$V$130,20,FALSE)),0,VLOOKUP(Z73,Positions!$C$4:$V$130,20,FALSE))</f>
        <v>0</v>
      </c>
      <c r="CH73" s="161">
        <f>IF(ISERROR(VLOOKUP(AA73,Positions!$C$4:$V$130,20,FALSE)),0,VLOOKUP(AA73,Positions!$C$4:$V$130,20,FALSE))</f>
        <v>0</v>
      </c>
      <c r="CI73" s="161">
        <f>IF(ISERROR(VLOOKUP(AB73,Positions!$C$4:$V$130,20,FALSE)),0,VLOOKUP(AB73,Positions!$C$4:$V$130,20,FALSE))</f>
        <v>0</v>
      </c>
      <c r="CJ73" s="161">
        <f>IF(ISERROR(VLOOKUP(AC73,Positions!$C$4:$V$130,20,FALSE)),0,VLOOKUP(AC73,Positions!$C$4:$V$130,20,FALSE))</f>
        <v>0</v>
      </c>
      <c r="CK73" s="161">
        <f>IF(ISERROR(VLOOKUP(AD73,Positions!$C$4:$V$130,20,FALSE)),0,VLOOKUP(AD73,Positions!$C$4:$V$130,20,FALSE))</f>
        <v>0</v>
      </c>
      <c r="CL73" s="161">
        <f>IF(ISERROR(VLOOKUP(AE73,Positions!$C$4:$V$130,20,FALSE)),0,VLOOKUP(AE73,Positions!$C$4:$V$130,20,FALSE))</f>
        <v>0</v>
      </c>
      <c r="CM73" s="161">
        <f>IF(ISERROR(VLOOKUP(AF73,Positions!$C$4:$V$130,20,FALSE)),0,VLOOKUP(AF73,Positions!$C$4:$V$130,20,FALSE))</f>
        <v>0</v>
      </c>
      <c r="CN73" s="161">
        <f>IF(ISERROR(VLOOKUP(AG73,Positions!$C$4:$V$130,20,FALSE)),0,VLOOKUP(AG73,Positions!$C$4:$V$130,20,FALSE))</f>
        <v>0</v>
      </c>
      <c r="CO73" s="161">
        <f>IF(ISERROR(VLOOKUP(AH73,Positions!$C$4:$V$130,20,FALSE)),0,VLOOKUP(AH73,Positions!$C$4:$V$130,20,FALSE))</f>
        <v>0</v>
      </c>
      <c r="CP73" s="162"/>
      <c r="CQ73" s="163"/>
    </row>
    <row r="74" spans="1:95" s="155" customFormat="1" ht="30" hidden="1" customHeight="1" x14ac:dyDescent="0.25">
      <c r="A74" s="153"/>
      <c r="B74" s="153"/>
      <c r="C74" s="160"/>
      <c r="D74" s="160"/>
      <c r="E74" s="417" t="str">
        <f>IF($D74&lt;&gt;"",VLOOKUP($D74,StaffEstb!$G$4:$K$203,4,FALSE),"")</f>
        <v/>
      </c>
      <c r="F74" s="656" t="str">
        <f>IF($D74&lt;&gt;"",VLOOKUP($D74,StaffEstb!$G$4:$K$203,5,FALSE),"")</f>
        <v/>
      </c>
      <c r="G74" s="657"/>
      <c r="H74" s="657"/>
      <c r="I74" s="657"/>
      <c r="J74" s="657"/>
      <c r="K74" s="657"/>
      <c r="L74" s="658"/>
      <c r="M74" s="658"/>
      <c r="N74" s="657"/>
      <c r="O74" s="657"/>
      <c r="P74" s="657"/>
      <c r="Q74" s="657"/>
      <c r="R74" s="657"/>
      <c r="S74" s="658"/>
      <c r="T74" s="658"/>
      <c r="U74" s="657"/>
      <c r="V74" s="657"/>
      <c r="W74" s="657"/>
      <c r="X74" s="657"/>
      <c r="Y74" s="657"/>
      <c r="Z74" s="658"/>
      <c r="AA74" s="658"/>
      <c r="AB74" s="657"/>
      <c r="AC74" s="657"/>
      <c r="AD74" s="657"/>
      <c r="AE74" s="657"/>
      <c r="AF74" s="657"/>
      <c r="AG74" s="658"/>
      <c r="AH74" s="658"/>
      <c r="AI74" s="377">
        <f t="shared" ref="AI74:AI137" si="9">SUM(BN74:CA74)</f>
        <v>0</v>
      </c>
      <c r="AJ74" s="378">
        <f t="shared" ref="AJ74:AJ137" si="10">SUM(CB74:CO74)</f>
        <v>0</v>
      </c>
      <c r="AK74" s="379" t="str">
        <f>IF(G74&lt;&gt;"",IF(ISERROR(VLOOKUP(G74,Positions!$C$4:$V$130,20,FALSE)),"Chk",""),"-")</f>
        <v>-</v>
      </c>
      <c r="AL74" s="380" t="str">
        <f>IF(H74&lt;&gt;"",IF(ISERROR(VLOOKUP(H74,Positions!$C$4:$V$130,20,FALSE)),"Chk",""),"-")</f>
        <v>-</v>
      </c>
      <c r="AM74" s="380" t="str">
        <f>IF(I74&lt;&gt;"",IF(ISERROR(VLOOKUP(I74,Positions!$C$4:$V$130,20,FALSE)),"Chk",""),"-")</f>
        <v>-</v>
      </c>
      <c r="AN74" s="380" t="str">
        <f>IF(J74&lt;&gt;"",IF(ISERROR(VLOOKUP(J74,Positions!$C$4:$V$130,20,FALSE)),"Chk",""),"-")</f>
        <v>-</v>
      </c>
      <c r="AO74" s="380" t="str">
        <f>IF(K74&lt;&gt;"",IF(ISERROR(VLOOKUP(K74,Positions!$C$4:$V$130,20,FALSE)),"Chk",""),"-")</f>
        <v>-</v>
      </c>
      <c r="AP74" s="380" t="str">
        <f>IF(L74&lt;&gt;"",IF(ISERROR(VLOOKUP(L74,Positions!$C$4:$V$130,20,FALSE)),"Chk",""),"-")</f>
        <v>-</v>
      </c>
      <c r="AQ74" s="381" t="str">
        <f>IF(M74&lt;&gt;"",IF(ISERROR(VLOOKUP(M74,Positions!$C$4:$V$130,20,FALSE)),"Chk",""),"-")</f>
        <v>-</v>
      </c>
      <c r="AR74" s="382" t="str">
        <f>IF(N74&lt;&gt;"",IF(ISERROR(VLOOKUP(N74,Positions!$C$4:$V$130,20,FALSE)),"Chk",""),"-")</f>
        <v>-</v>
      </c>
      <c r="AS74" s="380" t="str">
        <f>IF(O74&lt;&gt;"",IF(ISERROR(VLOOKUP(O74,Positions!$C$4:$V$130,20,FALSE)),"Chk",""),"-")</f>
        <v>-</v>
      </c>
      <c r="AT74" s="380" t="str">
        <f>IF(P74&lt;&gt;"",IF(ISERROR(VLOOKUP(P74,Positions!$C$4:$V$130,20,FALSE)),"Chk",""),"-")</f>
        <v>-</v>
      </c>
      <c r="AU74" s="380" t="str">
        <f>IF(Q74&lt;&gt;"",IF(ISERROR(VLOOKUP(Q74,Positions!$C$4:$V$130,20,FALSE)),"Chk",""),"-")</f>
        <v>-</v>
      </c>
      <c r="AV74" s="380" t="str">
        <f>IF(R74&lt;&gt;"",IF(ISERROR(VLOOKUP(R74,Positions!$C$4:$V$130,20,FALSE)),"Chk",""),"-")</f>
        <v>-</v>
      </c>
      <c r="AW74" s="380" t="str">
        <f>IF(S74&lt;&gt;"",IF(ISERROR(VLOOKUP(S74,Positions!$C$4:$V$130,20,FALSE)),"Chk",""),"-")</f>
        <v>-</v>
      </c>
      <c r="AX74" s="383" t="str">
        <f>IF(T74&lt;&gt;"",IF(ISERROR(VLOOKUP(T74,Positions!$C$4:$V$130,20,FALSE)),"Chk",""),"-")</f>
        <v>-</v>
      </c>
      <c r="AY74" s="379" t="str">
        <f>IF(U74&lt;&gt;"",IF(ISERROR(VLOOKUP(U74,Positions!$C$4:$V$130,20,FALSE)),"Chk",""),"-")</f>
        <v>-</v>
      </c>
      <c r="AZ74" s="380" t="str">
        <f>IF(V74&lt;&gt;"",IF(ISERROR(VLOOKUP(V74,Positions!$C$4:$V$130,20,FALSE)),"Chk",""),"-")</f>
        <v>-</v>
      </c>
      <c r="BA74" s="380" t="str">
        <f>IF(W74&lt;&gt;"",IF(ISERROR(VLOOKUP(W74,Positions!$C$4:$V$130,20,FALSE)),"Chk",""),"-")</f>
        <v>-</v>
      </c>
      <c r="BB74" s="380" t="str">
        <f>IF(X74&lt;&gt;"",IF(ISERROR(VLOOKUP(X74,Positions!$C$4:$V$130,20,FALSE)),"Chk",""),"-")</f>
        <v>-</v>
      </c>
      <c r="BC74" s="380" t="str">
        <f>IF(Y74&lt;&gt;"",IF(ISERROR(VLOOKUP(Y74,Positions!$C$4:$V$130,20,FALSE)),"Chk",""),"-")</f>
        <v>-</v>
      </c>
      <c r="BD74" s="380" t="str">
        <f>IF(Z74&lt;&gt;"",IF(ISERROR(VLOOKUP(Z74,Positions!$C$4:$V$130,20,FALSE)),"Chk",""),"-")</f>
        <v>-</v>
      </c>
      <c r="BE74" s="381" t="str">
        <f>IF(AA74&lt;&gt;"",IF(ISERROR(VLOOKUP(AA74,Positions!$C$4:$V$130,20,FALSE)),"Chk",""),"-")</f>
        <v>-</v>
      </c>
      <c r="BF74" s="382" t="str">
        <f>IF(AB74&lt;&gt;"",IF(ISERROR(VLOOKUP(AB74,Positions!$C$4:$V$130,20,FALSE)),"Chk",""),"-")</f>
        <v>-</v>
      </c>
      <c r="BG74" s="380" t="str">
        <f>IF(AC74&lt;&gt;"",IF(ISERROR(VLOOKUP(AC74,Positions!$C$4:$V$130,20,FALSE)),"Chk",""),"-")</f>
        <v>-</v>
      </c>
      <c r="BH74" s="380" t="str">
        <f>IF(AD74&lt;&gt;"",IF(ISERROR(VLOOKUP(AD74,Positions!$C$4:$V$130,20,FALSE)),"Chk",""),"-")</f>
        <v>-</v>
      </c>
      <c r="BI74" s="380" t="str">
        <f>IF(AE74&lt;&gt;"",IF(ISERROR(VLOOKUP(AE74,Positions!$C$4:$V$130,20,FALSE)),"Chk",""),"-")</f>
        <v>-</v>
      </c>
      <c r="BJ74" s="380" t="str">
        <f>IF(AF74&lt;&gt;"",IF(ISERROR(VLOOKUP(AF74,Positions!$C$4:$V$130,20,FALSE)),"Chk",""),"-")</f>
        <v>-</v>
      </c>
      <c r="BK74" s="380" t="str">
        <f>IF(AG74&lt;&gt;"",IF(ISERROR(VLOOKUP(AG74,Positions!$C$4:$V$130,20,FALSE)),"Chk",""),"-")</f>
        <v>-</v>
      </c>
      <c r="BL74" s="383" t="str">
        <f>IF(AH74&lt;&gt;"",IF(ISERROR(VLOOKUP(AH74,Positions!$C$4:$V$130,20,FALSE)),"Chk",""),"-")</f>
        <v>-</v>
      </c>
      <c r="BM74" s="152"/>
      <c r="BN74" s="161">
        <f>IF(ISERROR(VLOOKUP(G74,Positions!$C$4:$V$130,20,FALSE)),0,VLOOKUP(G74,Positions!$C$4:$V$130,20,FALSE))</f>
        <v>0</v>
      </c>
      <c r="BO74" s="161">
        <f>IF(ISERROR(VLOOKUP(H74,Positions!$C$4:$V$130,20,FALSE)),0,VLOOKUP(H74,Positions!$C$4:$V$130,20,FALSE))</f>
        <v>0</v>
      </c>
      <c r="BP74" s="161">
        <f>IF(ISERROR(VLOOKUP(I74,Positions!$C$4:$V$130,20,FALSE)),0,VLOOKUP(I74,Positions!$C$4:$V$130,20,FALSE))</f>
        <v>0</v>
      </c>
      <c r="BQ74" s="161">
        <f>IF(ISERROR(VLOOKUP(J74,Positions!$C$4:$V$130,20,FALSE)),0,VLOOKUP(J74,Positions!$C$4:$V$130,20,FALSE))</f>
        <v>0</v>
      </c>
      <c r="BR74" s="161">
        <f>IF(ISERROR(VLOOKUP(K74,Positions!$C$4:$V$130,20,FALSE)),0,VLOOKUP(K74,Positions!$C$4:$V$130,20,FALSE))</f>
        <v>0</v>
      </c>
      <c r="BS74" s="161">
        <f>IF(ISERROR(VLOOKUP(L74,Positions!$C$4:$V$130,20,FALSE)),0,VLOOKUP(L74,Positions!$C$4:$V$130,20,FALSE))</f>
        <v>0</v>
      </c>
      <c r="BT74" s="161">
        <f>IF(ISERROR(VLOOKUP(M74,Positions!$C$4:$V$130,20,FALSE)),0,VLOOKUP(M74,Positions!$C$4:$V$130,20,FALSE))</f>
        <v>0</v>
      </c>
      <c r="BU74" s="161">
        <f>IF(ISERROR(VLOOKUP(N74,Positions!$C$4:$V$130,20,FALSE)),0,VLOOKUP(N74,Positions!$C$4:$V$130,20,FALSE))</f>
        <v>0</v>
      </c>
      <c r="BV74" s="161">
        <f>IF(ISERROR(VLOOKUP(O74,Positions!$C$4:$V$130,20,FALSE)),0,VLOOKUP(O74,Positions!$C$4:$V$130,20,FALSE))</f>
        <v>0</v>
      </c>
      <c r="BW74" s="161">
        <f>IF(ISERROR(VLOOKUP(P74,Positions!$C$4:$V$130,20,FALSE)),0,VLOOKUP(P74,Positions!$C$4:$V$130,20,FALSE))</f>
        <v>0</v>
      </c>
      <c r="BX74" s="161">
        <f>IF(ISERROR(VLOOKUP(Q74,Positions!$C$4:$V$130,20,FALSE)),0,VLOOKUP(Q74,Positions!$C$4:$V$130,20,FALSE))</f>
        <v>0</v>
      </c>
      <c r="BY74" s="161">
        <f>IF(ISERROR(VLOOKUP(R74,Positions!$C$4:$V$130,20,FALSE)),0,VLOOKUP(R74,Positions!$C$4:$V$130,20,FALSE))</f>
        <v>0</v>
      </c>
      <c r="BZ74" s="161">
        <f>IF(ISERROR(VLOOKUP(S74,Positions!$C$4:$V$130,20,FALSE)),0,VLOOKUP(S74,Positions!$C$4:$V$130,20,FALSE))</f>
        <v>0</v>
      </c>
      <c r="CA74" s="161">
        <f>IF(ISERROR(VLOOKUP(T74,Positions!$C$4:$V$130,20,FALSE)),0,VLOOKUP(T74,Positions!$C$4:$V$130,20,FALSE))</f>
        <v>0</v>
      </c>
      <c r="CB74" s="161">
        <f>IF(ISERROR(VLOOKUP(U74,Positions!$C$4:$V$130,20,FALSE)),0,VLOOKUP(U74,Positions!$C$4:$V$130,20,FALSE))</f>
        <v>0</v>
      </c>
      <c r="CC74" s="161">
        <f>IF(ISERROR(VLOOKUP(V74,Positions!$C$4:$V$130,20,FALSE)),0,VLOOKUP(V74,Positions!$C$4:$V$130,20,FALSE))</f>
        <v>0</v>
      </c>
      <c r="CD74" s="161">
        <f>IF(ISERROR(VLOOKUP(W74,Positions!$C$4:$V$130,20,FALSE)),0,VLOOKUP(W74,Positions!$C$4:$V$130,20,FALSE))</f>
        <v>0</v>
      </c>
      <c r="CE74" s="161">
        <f>IF(ISERROR(VLOOKUP(X74,Positions!$C$4:$V$130,20,FALSE)),0,VLOOKUP(X74,Positions!$C$4:$V$130,20,FALSE))</f>
        <v>0</v>
      </c>
      <c r="CF74" s="161">
        <f>IF(ISERROR(VLOOKUP(Y74,Positions!$C$4:$V$130,20,FALSE)),0,VLOOKUP(Y74,Positions!$C$4:$V$130,20,FALSE))</f>
        <v>0</v>
      </c>
      <c r="CG74" s="161">
        <f>IF(ISERROR(VLOOKUP(Z74,Positions!$C$4:$V$130,20,FALSE)),0,VLOOKUP(Z74,Positions!$C$4:$V$130,20,FALSE))</f>
        <v>0</v>
      </c>
      <c r="CH74" s="161">
        <f>IF(ISERROR(VLOOKUP(AA74,Positions!$C$4:$V$130,20,FALSE)),0,VLOOKUP(AA74,Positions!$C$4:$V$130,20,FALSE))</f>
        <v>0</v>
      </c>
      <c r="CI74" s="161">
        <f>IF(ISERROR(VLOOKUP(AB74,Positions!$C$4:$V$130,20,FALSE)),0,VLOOKUP(AB74,Positions!$C$4:$V$130,20,FALSE))</f>
        <v>0</v>
      </c>
      <c r="CJ74" s="161">
        <f>IF(ISERROR(VLOOKUP(AC74,Positions!$C$4:$V$130,20,FALSE)),0,VLOOKUP(AC74,Positions!$C$4:$V$130,20,FALSE))</f>
        <v>0</v>
      </c>
      <c r="CK74" s="161">
        <f>IF(ISERROR(VLOOKUP(AD74,Positions!$C$4:$V$130,20,FALSE)),0,VLOOKUP(AD74,Positions!$C$4:$V$130,20,FALSE))</f>
        <v>0</v>
      </c>
      <c r="CL74" s="161">
        <f>IF(ISERROR(VLOOKUP(AE74,Positions!$C$4:$V$130,20,FALSE)),0,VLOOKUP(AE74,Positions!$C$4:$V$130,20,FALSE))</f>
        <v>0</v>
      </c>
      <c r="CM74" s="161">
        <f>IF(ISERROR(VLOOKUP(AF74,Positions!$C$4:$V$130,20,FALSE)),0,VLOOKUP(AF74,Positions!$C$4:$V$130,20,FALSE))</f>
        <v>0</v>
      </c>
      <c r="CN74" s="161">
        <f>IF(ISERROR(VLOOKUP(AG74,Positions!$C$4:$V$130,20,FALSE)),0,VLOOKUP(AG74,Positions!$C$4:$V$130,20,FALSE))</f>
        <v>0</v>
      </c>
      <c r="CO74" s="161">
        <f>IF(ISERROR(VLOOKUP(AH74,Positions!$C$4:$V$130,20,FALSE)),0,VLOOKUP(AH74,Positions!$C$4:$V$130,20,FALSE))</f>
        <v>0</v>
      </c>
      <c r="CP74" s="162"/>
      <c r="CQ74" s="163"/>
    </row>
    <row r="75" spans="1:95" s="155" customFormat="1" ht="30" hidden="1" customHeight="1" x14ac:dyDescent="0.25">
      <c r="A75" s="153"/>
      <c r="B75" s="153"/>
      <c r="C75" s="160"/>
      <c r="D75" s="160"/>
      <c r="E75" s="417" t="str">
        <f>IF($D75&lt;&gt;"",VLOOKUP($D75,StaffEstb!$G$4:$K$203,4,FALSE),"")</f>
        <v/>
      </c>
      <c r="F75" s="656" t="str">
        <f>IF($D75&lt;&gt;"",VLOOKUP($D75,StaffEstb!$G$4:$K$203,5,FALSE),"")</f>
        <v/>
      </c>
      <c r="G75" s="657"/>
      <c r="H75" s="657"/>
      <c r="I75" s="657"/>
      <c r="J75" s="657"/>
      <c r="K75" s="657"/>
      <c r="L75" s="658"/>
      <c r="M75" s="658"/>
      <c r="N75" s="657"/>
      <c r="O75" s="657"/>
      <c r="P75" s="657"/>
      <c r="Q75" s="657"/>
      <c r="R75" s="657"/>
      <c r="S75" s="658"/>
      <c r="T75" s="658"/>
      <c r="U75" s="657"/>
      <c r="V75" s="657"/>
      <c r="W75" s="657"/>
      <c r="X75" s="657"/>
      <c r="Y75" s="657"/>
      <c r="Z75" s="658"/>
      <c r="AA75" s="658"/>
      <c r="AB75" s="657"/>
      <c r="AC75" s="657"/>
      <c r="AD75" s="657"/>
      <c r="AE75" s="657"/>
      <c r="AF75" s="657"/>
      <c r="AG75" s="658"/>
      <c r="AH75" s="658"/>
      <c r="AI75" s="377">
        <f t="shared" si="9"/>
        <v>0</v>
      </c>
      <c r="AJ75" s="378">
        <f t="shared" si="10"/>
        <v>0</v>
      </c>
      <c r="AK75" s="379" t="str">
        <f>IF(G75&lt;&gt;"",IF(ISERROR(VLOOKUP(G75,Positions!$C$4:$V$130,20,FALSE)),"Chk",""),"-")</f>
        <v>-</v>
      </c>
      <c r="AL75" s="380" t="str">
        <f>IF(H75&lt;&gt;"",IF(ISERROR(VLOOKUP(H75,Positions!$C$4:$V$130,20,FALSE)),"Chk",""),"-")</f>
        <v>-</v>
      </c>
      <c r="AM75" s="380" t="str">
        <f>IF(I75&lt;&gt;"",IF(ISERROR(VLOOKUP(I75,Positions!$C$4:$V$130,20,FALSE)),"Chk",""),"-")</f>
        <v>-</v>
      </c>
      <c r="AN75" s="380" t="str">
        <f>IF(J75&lt;&gt;"",IF(ISERROR(VLOOKUP(J75,Positions!$C$4:$V$130,20,FALSE)),"Chk",""),"-")</f>
        <v>-</v>
      </c>
      <c r="AO75" s="380" t="str">
        <f>IF(K75&lt;&gt;"",IF(ISERROR(VLOOKUP(K75,Positions!$C$4:$V$130,20,FALSE)),"Chk",""),"-")</f>
        <v>-</v>
      </c>
      <c r="AP75" s="380" t="str">
        <f>IF(L75&lt;&gt;"",IF(ISERROR(VLOOKUP(L75,Positions!$C$4:$V$130,20,FALSE)),"Chk",""),"-")</f>
        <v>-</v>
      </c>
      <c r="AQ75" s="381" t="str">
        <f>IF(M75&lt;&gt;"",IF(ISERROR(VLOOKUP(M75,Positions!$C$4:$V$130,20,FALSE)),"Chk",""),"-")</f>
        <v>-</v>
      </c>
      <c r="AR75" s="382" t="str">
        <f>IF(N75&lt;&gt;"",IF(ISERROR(VLOOKUP(N75,Positions!$C$4:$V$130,20,FALSE)),"Chk",""),"-")</f>
        <v>-</v>
      </c>
      <c r="AS75" s="380" t="str">
        <f>IF(O75&lt;&gt;"",IF(ISERROR(VLOOKUP(O75,Positions!$C$4:$V$130,20,FALSE)),"Chk",""),"-")</f>
        <v>-</v>
      </c>
      <c r="AT75" s="380" t="str">
        <f>IF(P75&lt;&gt;"",IF(ISERROR(VLOOKUP(P75,Positions!$C$4:$V$130,20,FALSE)),"Chk",""),"-")</f>
        <v>-</v>
      </c>
      <c r="AU75" s="380" t="str">
        <f>IF(Q75&lt;&gt;"",IF(ISERROR(VLOOKUP(Q75,Positions!$C$4:$V$130,20,FALSE)),"Chk",""),"-")</f>
        <v>-</v>
      </c>
      <c r="AV75" s="380" t="str">
        <f>IF(R75&lt;&gt;"",IF(ISERROR(VLOOKUP(R75,Positions!$C$4:$V$130,20,FALSE)),"Chk",""),"-")</f>
        <v>-</v>
      </c>
      <c r="AW75" s="380" t="str">
        <f>IF(S75&lt;&gt;"",IF(ISERROR(VLOOKUP(S75,Positions!$C$4:$V$130,20,FALSE)),"Chk",""),"-")</f>
        <v>-</v>
      </c>
      <c r="AX75" s="383" t="str">
        <f>IF(T75&lt;&gt;"",IF(ISERROR(VLOOKUP(T75,Positions!$C$4:$V$130,20,FALSE)),"Chk",""),"-")</f>
        <v>-</v>
      </c>
      <c r="AY75" s="379" t="str">
        <f>IF(U75&lt;&gt;"",IF(ISERROR(VLOOKUP(U75,Positions!$C$4:$V$130,20,FALSE)),"Chk",""),"-")</f>
        <v>-</v>
      </c>
      <c r="AZ75" s="380" t="str">
        <f>IF(V75&lt;&gt;"",IF(ISERROR(VLOOKUP(V75,Positions!$C$4:$V$130,20,FALSE)),"Chk",""),"-")</f>
        <v>-</v>
      </c>
      <c r="BA75" s="380" t="str">
        <f>IF(W75&lt;&gt;"",IF(ISERROR(VLOOKUP(W75,Positions!$C$4:$V$130,20,FALSE)),"Chk",""),"-")</f>
        <v>-</v>
      </c>
      <c r="BB75" s="380" t="str">
        <f>IF(X75&lt;&gt;"",IF(ISERROR(VLOOKUP(X75,Positions!$C$4:$V$130,20,FALSE)),"Chk",""),"-")</f>
        <v>-</v>
      </c>
      <c r="BC75" s="380" t="str">
        <f>IF(Y75&lt;&gt;"",IF(ISERROR(VLOOKUP(Y75,Positions!$C$4:$V$130,20,FALSE)),"Chk",""),"-")</f>
        <v>-</v>
      </c>
      <c r="BD75" s="380" t="str">
        <f>IF(Z75&lt;&gt;"",IF(ISERROR(VLOOKUP(Z75,Positions!$C$4:$V$130,20,FALSE)),"Chk",""),"-")</f>
        <v>-</v>
      </c>
      <c r="BE75" s="381" t="str">
        <f>IF(AA75&lt;&gt;"",IF(ISERROR(VLOOKUP(AA75,Positions!$C$4:$V$130,20,FALSE)),"Chk",""),"-")</f>
        <v>-</v>
      </c>
      <c r="BF75" s="382" t="str">
        <f>IF(AB75&lt;&gt;"",IF(ISERROR(VLOOKUP(AB75,Positions!$C$4:$V$130,20,FALSE)),"Chk",""),"-")</f>
        <v>-</v>
      </c>
      <c r="BG75" s="380" t="str">
        <f>IF(AC75&lt;&gt;"",IF(ISERROR(VLOOKUP(AC75,Positions!$C$4:$V$130,20,FALSE)),"Chk",""),"-")</f>
        <v>-</v>
      </c>
      <c r="BH75" s="380" t="str">
        <f>IF(AD75&lt;&gt;"",IF(ISERROR(VLOOKUP(AD75,Positions!$C$4:$V$130,20,FALSE)),"Chk",""),"-")</f>
        <v>-</v>
      </c>
      <c r="BI75" s="380" t="str">
        <f>IF(AE75&lt;&gt;"",IF(ISERROR(VLOOKUP(AE75,Positions!$C$4:$V$130,20,FALSE)),"Chk",""),"-")</f>
        <v>-</v>
      </c>
      <c r="BJ75" s="380" t="str">
        <f>IF(AF75&lt;&gt;"",IF(ISERROR(VLOOKUP(AF75,Positions!$C$4:$V$130,20,FALSE)),"Chk",""),"-")</f>
        <v>-</v>
      </c>
      <c r="BK75" s="380" t="str">
        <f>IF(AG75&lt;&gt;"",IF(ISERROR(VLOOKUP(AG75,Positions!$C$4:$V$130,20,FALSE)),"Chk",""),"-")</f>
        <v>-</v>
      </c>
      <c r="BL75" s="383" t="str">
        <f>IF(AH75&lt;&gt;"",IF(ISERROR(VLOOKUP(AH75,Positions!$C$4:$V$130,20,FALSE)),"Chk",""),"-")</f>
        <v>-</v>
      </c>
      <c r="BM75" s="152"/>
      <c r="BN75" s="161">
        <f>IF(ISERROR(VLOOKUP(G75,Positions!$C$4:$V$130,20,FALSE)),0,VLOOKUP(G75,Positions!$C$4:$V$130,20,FALSE))</f>
        <v>0</v>
      </c>
      <c r="BO75" s="161">
        <f>IF(ISERROR(VLOOKUP(H75,Positions!$C$4:$V$130,20,FALSE)),0,VLOOKUP(H75,Positions!$C$4:$V$130,20,FALSE))</f>
        <v>0</v>
      </c>
      <c r="BP75" s="161">
        <f>IF(ISERROR(VLOOKUP(I75,Positions!$C$4:$V$130,20,FALSE)),0,VLOOKUP(I75,Positions!$C$4:$V$130,20,FALSE))</f>
        <v>0</v>
      </c>
      <c r="BQ75" s="161">
        <f>IF(ISERROR(VLOOKUP(J75,Positions!$C$4:$V$130,20,FALSE)),0,VLOOKUP(J75,Positions!$C$4:$V$130,20,FALSE))</f>
        <v>0</v>
      </c>
      <c r="BR75" s="161">
        <f>IF(ISERROR(VLOOKUP(K75,Positions!$C$4:$V$130,20,FALSE)),0,VLOOKUP(K75,Positions!$C$4:$V$130,20,FALSE))</f>
        <v>0</v>
      </c>
      <c r="BS75" s="161">
        <f>IF(ISERROR(VLOOKUP(L75,Positions!$C$4:$V$130,20,FALSE)),0,VLOOKUP(L75,Positions!$C$4:$V$130,20,FALSE))</f>
        <v>0</v>
      </c>
      <c r="BT75" s="161">
        <f>IF(ISERROR(VLOOKUP(M75,Positions!$C$4:$V$130,20,FALSE)),0,VLOOKUP(M75,Positions!$C$4:$V$130,20,FALSE))</f>
        <v>0</v>
      </c>
      <c r="BU75" s="161">
        <f>IF(ISERROR(VLOOKUP(N75,Positions!$C$4:$V$130,20,FALSE)),0,VLOOKUP(N75,Positions!$C$4:$V$130,20,FALSE))</f>
        <v>0</v>
      </c>
      <c r="BV75" s="161">
        <f>IF(ISERROR(VLOOKUP(O75,Positions!$C$4:$V$130,20,FALSE)),0,VLOOKUP(O75,Positions!$C$4:$V$130,20,FALSE))</f>
        <v>0</v>
      </c>
      <c r="BW75" s="161">
        <f>IF(ISERROR(VLOOKUP(P75,Positions!$C$4:$V$130,20,FALSE)),0,VLOOKUP(P75,Positions!$C$4:$V$130,20,FALSE))</f>
        <v>0</v>
      </c>
      <c r="BX75" s="161">
        <f>IF(ISERROR(VLOOKUP(Q75,Positions!$C$4:$V$130,20,FALSE)),0,VLOOKUP(Q75,Positions!$C$4:$V$130,20,FALSE))</f>
        <v>0</v>
      </c>
      <c r="BY75" s="161">
        <f>IF(ISERROR(VLOOKUP(R75,Positions!$C$4:$V$130,20,FALSE)),0,VLOOKUP(R75,Positions!$C$4:$V$130,20,FALSE))</f>
        <v>0</v>
      </c>
      <c r="BZ75" s="161">
        <f>IF(ISERROR(VLOOKUP(S75,Positions!$C$4:$V$130,20,FALSE)),0,VLOOKUP(S75,Positions!$C$4:$V$130,20,FALSE))</f>
        <v>0</v>
      </c>
      <c r="CA75" s="161">
        <f>IF(ISERROR(VLOOKUP(T75,Positions!$C$4:$V$130,20,FALSE)),0,VLOOKUP(T75,Positions!$C$4:$V$130,20,FALSE))</f>
        <v>0</v>
      </c>
      <c r="CB75" s="161">
        <f>IF(ISERROR(VLOOKUP(U75,Positions!$C$4:$V$130,20,FALSE)),0,VLOOKUP(U75,Positions!$C$4:$V$130,20,FALSE))</f>
        <v>0</v>
      </c>
      <c r="CC75" s="161">
        <f>IF(ISERROR(VLOOKUP(V75,Positions!$C$4:$V$130,20,FALSE)),0,VLOOKUP(V75,Positions!$C$4:$V$130,20,FALSE))</f>
        <v>0</v>
      </c>
      <c r="CD75" s="161">
        <f>IF(ISERROR(VLOOKUP(W75,Positions!$C$4:$V$130,20,FALSE)),0,VLOOKUP(W75,Positions!$C$4:$V$130,20,FALSE))</f>
        <v>0</v>
      </c>
      <c r="CE75" s="161">
        <f>IF(ISERROR(VLOOKUP(X75,Positions!$C$4:$V$130,20,FALSE)),0,VLOOKUP(X75,Positions!$C$4:$V$130,20,FALSE))</f>
        <v>0</v>
      </c>
      <c r="CF75" s="161">
        <f>IF(ISERROR(VLOOKUP(Y75,Positions!$C$4:$V$130,20,FALSE)),0,VLOOKUP(Y75,Positions!$C$4:$V$130,20,FALSE))</f>
        <v>0</v>
      </c>
      <c r="CG75" s="161">
        <f>IF(ISERROR(VLOOKUP(Z75,Positions!$C$4:$V$130,20,FALSE)),0,VLOOKUP(Z75,Positions!$C$4:$V$130,20,FALSE))</f>
        <v>0</v>
      </c>
      <c r="CH75" s="161">
        <f>IF(ISERROR(VLOOKUP(AA75,Positions!$C$4:$V$130,20,FALSE)),0,VLOOKUP(AA75,Positions!$C$4:$V$130,20,FALSE))</f>
        <v>0</v>
      </c>
      <c r="CI75" s="161">
        <f>IF(ISERROR(VLOOKUP(AB75,Positions!$C$4:$V$130,20,FALSE)),0,VLOOKUP(AB75,Positions!$C$4:$V$130,20,FALSE))</f>
        <v>0</v>
      </c>
      <c r="CJ75" s="161">
        <f>IF(ISERROR(VLOOKUP(AC75,Positions!$C$4:$V$130,20,FALSE)),0,VLOOKUP(AC75,Positions!$C$4:$V$130,20,FALSE))</f>
        <v>0</v>
      </c>
      <c r="CK75" s="161">
        <f>IF(ISERROR(VLOOKUP(AD75,Positions!$C$4:$V$130,20,FALSE)),0,VLOOKUP(AD75,Positions!$C$4:$V$130,20,FALSE))</f>
        <v>0</v>
      </c>
      <c r="CL75" s="161">
        <f>IF(ISERROR(VLOOKUP(AE75,Positions!$C$4:$V$130,20,FALSE)),0,VLOOKUP(AE75,Positions!$C$4:$V$130,20,FALSE))</f>
        <v>0</v>
      </c>
      <c r="CM75" s="161">
        <f>IF(ISERROR(VLOOKUP(AF75,Positions!$C$4:$V$130,20,FALSE)),0,VLOOKUP(AF75,Positions!$C$4:$V$130,20,FALSE))</f>
        <v>0</v>
      </c>
      <c r="CN75" s="161">
        <f>IF(ISERROR(VLOOKUP(AG75,Positions!$C$4:$V$130,20,FALSE)),0,VLOOKUP(AG75,Positions!$C$4:$V$130,20,FALSE))</f>
        <v>0</v>
      </c>
      <c r="CO75" s="161">
        <f>IF(ISERROR(VLOOKUP(AH75,Positions!$C$4:$V$130,20,FALSE)),0,VLOOKUP(AH75,Positions!$C$4:$V$130,20,FALSE))</f>
        <v>0</v>
      </c>
      <c r="CP75" s="162"/>
      <c r="CQ75" s="163"/>
    </row>
    <row r="76" spans="1:95" s="155" customFormat="1" ht="30" hidden="1" customHeight="1" x14ac:dyDescent="0.25">
      <c r="A76" s="153"/>
      <c r="B76" s="153"/>
      <c r="C76" s="160"/>
      <c r="D76" s="160"/>
      <c r="E76" s="417" t="str">
        <f>IF($D76&lt;&gt;"",VLOOKUP($D76,StaffEstb!$G$4:$K$203,4,FALSE),"")</f>
        <v/>
      </c>
      <c r="F76" s="656" t="str">
        <f>IF($D76&lt;&gt;"",VLOOKUP($D76,StaffEstb!$G$4:$K$203,5,FALSE),"")</f>
        <v/>
      </c>
      <c r="G76" s="657"/>
      <c r="H76" s="657"/>
      <c r="I76" s="657"/>
      <c r="J76" s="657"/>
      <c r="K76" s="657"/>
      <c r="L76" s="658"/>
      <c r="M76" s="658"/>
      <c r="N76" s="657"/>
      <c r="O76" s="657"/>
      <c r="P76" s="657"/>
      <c r="Q76" s="657"/>
      <c r="R76" s="657"/>
      <c r="S76" s="658"/>
      <c r="T76" s="658"/>
      <c r="U76" s="657"/>
      <c r="V76" s="657"/>
      <c r="W76" s="657"/>
      <c r="X76" s="657"/>
      <c r="Y76" s="657"/>
      <c r="Z76" s="658"/>
      <c r="AA76" s="658"/>
      <c r="AB76" s="657"/>
      <c r="AC76" s="657"/>
      <c r="AD76" s="657"/>
      <c r="AE76" s="657"/>
      <c r="AF76" s="657"/>
      <c r="AG76" s="658"/>
      <c r="AH76" s="658"/>
      <c r="AI76" s="377">
        <f t="shared" si="9"/>
        <v>0</v>
      </c>
      <c r="AJ76" s="378">
        <f t="shared" si="10"/>
        <v>0</v>
      </c>
      <c r="AK76" s="379" t="str">
        <f>IF(G76&lt;&gt;"",IF(ISERROR(VLOOKUP(G76,Positions!$C$4:$V$130,20,FALSE)),"Chk",""),"-")</f>
        <v>-</v>
      </c>
      <c r="AL76" s="380" t="str">
        <f>IF(H76&lt;&gt;"",IF(ISERROR(VLOOKUP(H76,Positions!$C$4:$V$130,20,FALSE)),"Chk",""),"-")</f>
        <v>-</v>
      </c>
      <c r="AM76" s="380" t="str">
        <f>IF(I76&lt;&gt;"",IF(ISERROR(VLOOKUP(I76,Positions!$C$4:$V$130,20,FALSE)),"Chk",""),"-")</f>
        <v>-</v>
      </c>
      <c r="AN76" s="380" t="str">
        <f>IF(J76&lt;&gt;"",IF(ISERROR(VLOOKUP(J76,Positions!$C$4:$V$130,20,FALSE)),"Chk",""),"-")</f>
        <v>-</v>
      </c>
      <c r="AO76" s="380" t="str">
        <f>IF(K76&lt;&gt;"",IF(ISERROR(VLOOKUP(K76,Positions!$C$4:$V$130,20,FALSE)),"Chk",""),"-")</f>
        <v>-</v>
      </c>
      <c r="AP76" s="380" t="str">
        <f>IF(L76&lt;&gt;"",IF(ISERROR(VLOOKUP(L76,Positions!$C$4:$V$130,20,FALSE)),"Chk",""),"-")</f>
        <v>-</v>
      </c>
      <c r="AQ76" s="381" t="str">
        <f>IF(M76&lt;&gt;"",IF(ISERROR(VLOOKUP(M76,Positions!$C$4:$V$130,20,FALSE)),"Chk",""),"-")</f>
        <v>-</v>
      </c>
      <c r="AR76" s="382" t="str">
        <f>IF(N76&lt;&gt;"",IF(ISERROR(VLOOKUP(N76,Positions!$C$4:$V$130,20,FALSE)),"Chk",""),"-")</f>
        <v>-</v>
      </c>
      <c r="AS76" s="380" t="str">
        <f>IF(O76&lt;&gt;"",IF(ISERROR(VLOOKUP(O76,Positions!$C$4:$V$130,20,FALSE)),"Chk",""),"-")</f>
        <v>-</v>
      </c>
      <c r="AT76" s="380" t="str">
        <f>IF(P76&lt;&gt;"",IF(ISERROR(VLOOKUP(P76,Positions!$C$4:$V$130,20,FALSE)),"Chk",""),"-")</f>
        <v>-</v>
      </c>
      <c r="AU76" s="380" t="str">
        <f>IF(Q76&lt;&gt;"",IF(ISERROR(VLOOKUP(Q76,Positions!$C$4:$V$130,20,FALSE)),"Chk",""),"-")</f>
        <v>-</v>
      </c>
      <c r="AV76" s="380" t="str">
        <f>IF(R76&lt;&gt;"",IF(ISERROR(VLOOKUP(R76,Positions!$C$4:$V$130,20,FALSE)),"Chk",""),"-")</f>
        <v>-</v>
      </c>
      <c r="AW76" s="380" t="str">
        <f>IF(S76&lt;&gt;"",IF(ISERROR(VLOOKUP(S76,Positions!$C$4:$V$130,20,FALSE)),"Chk",""),"-")</f>
        <v>-</v>
      </c>
      <c r="AX76" s="383" t="str">
        <f>IF(T76&lt;&gt;"",IF(ISERROR(VLOOKUP(T76,Positions!$C$4:$V$130,20,FALSE)),"Chk",""),"-")</f>
        <v>-</v>
      </c>
      <c r="AY76" s="379" t="str">
        <f>IF(U76&lt;&gt;"",IF(ISERROR(VLOOKUP(U76,Positions!$C$4:$V$130,20,FALSE)),"Chk",""),"-")</f>
        <v>-</v>
      </c>
      <c r="AZ76" s="380" t="str">
        <f>IF(V76&lt;&gt;"",IF(ISERROR(VLOOKUP(V76,Positions!$C$4:$V$130,20,FALSE)),"Chk",""),"-")</f>
        <v>-</v>
      </c>
      <c r="BA76" s="380" t="str">
        <f>IF(W76&lt;&gt;"",IF(ISERROR(VLOOKUP(W76,Positions!$C$4:$V$130,20,FALSE)),"Chk",""),"-")</f>
        <v>-</v>
      </c>
      <c r="BB76" s="380" t="str">
        <f>IF(X76&lt;&gt;"",IF(ISERROR(VLOOKUP(X76,Positions!$C$4:$V$130,20,FALSE)),"Chk",""),"-")</f>
        <v>-</v>
      </c>
      <c r="BC76" s="380" t="str">
        <f>IF(Y76&lt;&gt;"",IF(ISERROR(VLOOKUP(Y76,Positions!$C$4:$V$130,20,FALSE)),"Chk",""),"-")</f>
        <v>-</v>
      </c>
      <c r="BD76" s="380" t="str">
        <f>IF(Z76&lt;&gt;"",IF(ISERROR(VLOOKUP(Z76,Positions!$C$4:$V$130,20,FALSE)),"Chk",""),"-")</f>
        <v>-</v>
      </c>
      <c r="BE76" s="381" t="str">
        <f>IF(AA76&lt;&gt;"",IF(ISERROR(VLOOKUP(AA76,Positions!$C$4:$V$130,20,FALSE)),"Chk",""),"-")</f>
        <v>-</v>
      </c>
      <c r="BF76" s="382" t="str">
        <f>IF(AB76&lt;&gt;"",IF(ISERROR(VLOOKUP(AB76,Positions!$C$4:$V$130,20,FALSE)),"Chk",""),"-")</f>
        <v>-</v>
      </c>
      <c r="BG76" s="380" t="str">
        <f>IF(AC76&lt;&gt;"",IF(ISERROR(VLOOKUP(AC76,Positions!$C$4:$V$130,20,FALSE)),"Chk",""),"-")</f>
        <v>-</v>
      </c>
      <c r="BH76" s="380" t="str">
        <f>IF(AD76&lt;&gt;"",IF(ISERROR(VLOOKUP(AD76,Positions!$C$4:$V$130,20,FALSE)),"Chk",""),"-")</f>
        <v>-</v>
      </c>
      <c r="BI76" s="380" t="str">
        <f>IF(AE76&lt;&gt;"",IF(ISERROR(VLOOKUP(AE76,Positions!$C$4:$V$130,20,FALSE)),"Chk",""),"-")</f>
        <v>-</v>
      </c>
      <c r="BJ76" s="380" t="str">
        <f>IF(AF76&lt;&gt;"",IF(ISERROR(VLOOKUP(AF76,Positions!$C$4:$V$130,20,FALSE)),"Chk",""),"-")</f>
        <v>-</v>
      </c>
      <c r="BK76" s="380" t="str">
        <f>IF(AG76&lt;&gt;"",IF(ISERROR(VLOOKUP(AG76,Positions!$C$4:$V$130,20,FALSE)),"Chk",""),"-")</f>
        <v>-</v>
      </c>
      <c r="BL76" s="383" t="str">
        <f>IF(AH76&lt;&gt;"",IF(ISERROR(VLOOKUP(AH76,Positions!$C$4:$V$130,20,FALSE)),"Chk",""),"-")</f>
        <v>-</v>
      </c>
      <c r="BM76" s="152"/>
      <c r="BN76" s="161">
        <f>IF(ISERROR(VLOOKUP(G76,Positions!$C$4:$V$130,20,FALSE)),0,VLOOKUP(G76,Positions!$C$4:$V$130,20,FALSE))</f>
        <v>0</v>
      </c>
      <c r="BO76" s="161">
        <f>IF(ISERROR(VLOOKUP(H76,Positions!$C$4:$V$130,20,FALSE)),0,VLOOKUP(H76,Positions!$C$4:$V$130,20,FALSE))</f>
        <v>0</v>
      </c>
      <c r="BP76" s="161">
        <f>IF(ISERROR(VLOOKUP(I76,Positions!$C$4:$V$130,20,FALSE)),0,VLOOKUP(I76,Positions!$C$4:$V$130,20,FALSE))</f>
        <v>0</v>
      </c>
      <c r="BQ76" s="161">
        <f>IF(ISERROR(VLOOKUP(J76,Positions!$C$4:$V$130,20,FALSE)),0,VLOOKUP(J76,Positions!$C$4:$V$130,20,FALSE))</f>
        <v>0</v>
      </c>
      <c r="BR76" s="161">
        <f>IF(ISERROR(VLOOKUP(K76,Positions!$C$4:$V$130,20,FALSE)),0,VLOOKUP(K76,Positions!$C$4:$V$130,20,FALSE))</f>
        <v>0</v>
      </c>
      <c r="BS76" s="161">
        <f>IF(ISERROR(VLOOKUP(L76,Positions!$C$4:$V$130,20,FALSE)),0,VLOOKUP(L76,Positions!$C$4:$V$130,20,FALSE))</f>
        <v>0</v>
      </c>
      <c r="BT76" s="161">
        <f>IF(ISERROR(VLOOKUP(M76,Positions!$C$4:$V$130,20,FALSE)),0,VLOOKUP(M76,Positions!$C$4:$V$130,20,FALSE))</f>
        <v>0</v>
      </c>
      <c r="BU76" s="161">
        <f>IF(ISERROR(VLOOKUP(N76,Positions!$C$4:$V$130,20,FALSE)),0,VLOOKUP(N76,Positions!$C$4:$V$130,20,FALSE))</f>
        <v>0</v>
      </c>
      <c r="BV76" s="161">
        <f>IF(ISERROR(VLOOKUP(O76,Positions!$C$4:$V$130,20,FALSE)),0,VLOOKUP(O76,Positions!$C$4:$V$130,20,FALSE))</f>
        <v>0</v>
      </c>
      <c r="BW76" s="161">
        <f>IF(ISERROR(VLOOKUP(P76,Positions!$C$4:$V$130,20,FALSE)),0,VLOOKUP(P76,Positions!$C$4:$V$130,20,FALSE))</f>
        <v>0</v>
      </c>
      <c r="BX76" s="161">
        <f>IF(ISERROR(VLOOKUP(Q76,Positions!$C$4:$V$130,20,FALSE)),0,VLOOKUP(Q76,Positions!$C$4:$V$130,20,FALSE))</f>
        <v>0</v>
      </c>
      <c r="BY76" s="161">
        <f>IF(ISERROR(VLOOKUP(R76,Positions!$C$4:$V$130,20,FALSE)),0,VLOOKUP(R76,Positions!$C$4:$V$130,20,FALSE))</f>
        <v>0</v>
      </c>
      <c r="BZ76" s="161">
        <f>IF(ISERROR(VLOOKUP(S76,Positions!$C$4:$V$130,20,FALSE)),0,VLOOKUP(S76,Positions!$C$4:$V$130,20,FALSE))</f>
        <v>0</v>
      </c>
      <c r="CA76" s="161">
        <f>IF(ISERROR(VLOOKUP(T76,Positions!$C$4:$V$130,20,FALSE)),0,VLOOKUP(T76,Positions!$C$4:$V$130,20,FALSE))</f>
        <v>0</v>
      </c>
      <c r="CB76" s="161">
        <f>IF(ISERROR(VLOOKUP(U76,Positions!$C$4:$V$130,20,FALSE)),0,VLOOKUP(U76,Positions!$C$4:$V$130,20,FALSE))</f>
        <v>0</v>
      </c>
      <c r="CC76" s="161">
        <f>IF(ISERROR(VLOOKUP(V76,Positions!$C$4:$V$130,20,FALSE)),0,VLOOKUP(V76,Positions!$C$4:$V$130,20,FALSE))</f>
        <v>0</v>
      </c>
      <c r="CD76" s="161">
        <f>IF(ISERROR(VLOOKUP(W76,Positions!$C$4:$V$130,20,FALSE)),0,VLOOKUP(W76,Positions!$C$4:$V$130,20,FALSE))</f>
        <v>0</v>
      </c>
      <c r="CE76" s="161">
        <f>IF(ISERROR(VLOOKUP(X76,Positions!$C$4:$V$130,20,FALSE)),0,VLOOKUP(X76,Positions!$C$4:$V$130,20,FALSE))</f>
        <v>0</v>
      </c>
      <c r="CF76" s="161">
        <f>IF(ISERROR(VLOOKUP(Y76,Positions!$C$4:$V$130,20,FALSE)),0,VLOOKUP(Y76,Positions!$C$4:$V$130,20,FALSE))</f>
        <v>0</v>
      </c>
      <c r="CG76" s="161">
        <f>IF(ISERROR(VLOOKUP(Z76,Positions!$C$4:$V$130,20,FALSE)),0,VLOOKUP(Z76,Positions!$C$4:$V$130,20,FALSE))</f>
        <v>0</v>
      </c>
      <c r="CH76" s="161">
        <f>IF(ISERROR(VLOOKUP(AA76,Positions!$C$4:$V$130,20,FALSE)),0,VLOOKUP(AA76,Positions!$C$4:$V$130,20,FALSE))</f>
        <v>0</v>
      </c>
      <c r="CI76" s="161">
        <f>IF(ISERROR(VLOOKUP(AB76,Positions!$C$4:$V$130,20,FALSE)),0,VLOOKUP(AB76,Positions!$C$4:$V$130,20,FALSE))</f>
        <v>0</v>
      </c>
      <c r="CJ76" s="161">
        <f>IF(ISERROR(VLOOKUP(AC76,Positions!$C$4:$V$130,20,FALSE)),0,VLOOKUP(AC76,Positions!$C$4:$V$130,20,FALSE))</f>
        <v>0</v>
      </c>
      <c r="CK76" s="161">
        <f>IF(ISERROR(VLOOKUP(AD76,Positions!$C$4:$V$130,20,FALSE)),0,VLOOKUP(AD76,Positions!$C$4:$V$130,20,FALSE))</f>
        <v>0</v>
      </c>
      <c r="CL76" s="161">
        <f>IF(ISERROR(VLOOKUP(AE76,Positions!$C$4:$V$130,20,FALSE)),0,VLOOKUP(AE76,Positions!$C$4:$V$130,20,FALSE))</f>
        <v>0</v>
      </c>
      <c r="CM76" s="161">
        <f>IF(ISERROR(VLOOKUP(AF76,Positions!$C$4:$V$130,20,FALSE)),0,VLOOKUP(AF76,Positions!$C$4:$V$130,20,FALSE))</f>
        <v>0</v>
      </c>
      <c r="CN76" s="161">
        <f>IF(ISERROR(VLOOKUP(AG76,Positions!$C$4:$V$130,20,FALSE)),0,VLOOKUP(AG76,Positions!$C$4:$V$130,20,FALSE))</f>
        <v>0</v>
      </c>
      <c r="CO76" s="161">
        <f>IF(ISERROR(VLOOKUP(AH76,Positions!$C$4:$V$130,20,FALSE)),0,VLOOKUP(AH76,Positions!$C$4:$V$130,20,FALSE))</f>
        <v>0</v>
      </c>
      <c r="CP76" s="162"/>
      <c r="CQ76" s="163"/>
    </row>
    <row r="77" spans="1:95" s="155" customFormat="1" ht="30" hidden="1" customHeight="1" x14ac:dyDescent="0.25">
      <c r="A77" s="153"/>
      <c r="B77" s="153"/>
      <c r="C77" s="160"/>
      <c r="D77" s="160"/>
      <c r="E77" s="417" t="str">
        <f>IF($D77&lt;&gt;"",VLOOKUP($D77,StaffEstb!$G$4:$K$203,4,FALSE),"")</f>
        <v/>
      </c>
      <c r="F77" s="656" t="str">
        <f>IF($D77&lt;&gt;"",VLOOKUP($D77,StaffEstb!$G$4:$K$203,5,FALSE),"")</f>
        <v/>
      </c>
      <c r="G77" s="657"/>
      <c r="H77" s="657"/>
      <c r="I77" s="657"/>
      <c r="J77" s="657"/>
      <c r="K77" s="657"/>
      <c r="L77" s="658"/>
      <c r="M77" s="658"/>
      <c r="N77" s="657"/>
      <c r="O77" s="657"/>
      <c r="P77" s="657"/>
      <c r="Q77" s="657"/>
      <c r="R77" s="657"/>
      <c r="S77" s="658"/>
      <c r="T77" s="658"/>
      <c r="U77" s="657"/>
      <c r="V77" s="657"/>
      <c r="W77" s="657"/>
      <c r="X77" s="657"/>
      <c r="Y77" s="657"/>
      <c r="Z77" s="658"/>
      <c r="AA77" s="658"/>
      <c r="AB77" s="657"/>
      <c r="AC77" s="657"/>
      <c r="AD77" s="657"/>
      <c r="AE77" s="657"/>
      <c r="AF77" s="657"/>
      <c r="AG77" s="658"/>
      <c r="AH77" s="658"/>
      <c r="AI77" s="377">
        <f t="shared" si="9"/>
        <v>0</v>
      </c>
      <c r="AJ77" s="378">
        <f t="shared" si="10"/>
        <v>0</v>
      </c>
      <c r="AK77" s="379" t="str">
        <f>IF(G77&lt;&gt;"",IF(ISERROR(VLOOKUP(G77,Positions!$C$4:$V$130,20,FALSE)),"Chk",""),"-")</f>
        <v>-</v>
      </c>
      <c r="AL77" s="380" t="str">
        <f>IF(H77&lt;&gt;"",IF(ISERROR(VLOOKUP(H77,Positions!$C$4:$V$130,20,FALSE)),"Chk",""),"-")</f>
        <v>-</v>
      </c>
      <c r="AM77" s="380" t="str">
        <f>IF(I77&lt;&gt;"",IF(ISERROR(VLOOKUP(I77,Positions!$C$4:$V$130,20,FALSE)),"Chk",""),"-")</f>
        <v>-</v>
      </c>
      <c r="AN77" s="380" t="str">
        <f>IF(J77&lt;&gt;"",IF(ISERROR(VLOOKUP(J77,Positions!$C$4:$V$130,20,FALSE)),"Chk",""),"-")</f>
        <v>-</v>
      </c>
      <c r="AO77" s="380" t="str">
        <f>IF(K77&lt;&gt;"",IF(ISERROR(VLOOKUP(K77,Positions!$C$4:$V$130,20,FALSE)),"Chk",""),"-")</f>
        <v>-</v>
      </c>
      <c r="AP77" s="380" t="str">
        <f>IF(L77&lt;&gt;"",IF(ISERROR(VLOOKUP(L77,Positions!$C$4:$V$130,20,FALSE)),"Chk",""),"-")</f>
        <v>-</v>
      </c>
      <c r="AQ77" s="381" t="str">
        <f>IF(M77&lt;&gt;"",IF(ISERROR(VLOOKUP(M77,Positions!$C$4:$V$130,20,FALSE)),"Chk",""),"-")</f>
        <v>-</v>
      </c>
      <c r="AR77" s="382" t="str">
        <f>IF(N77&lt;&gt;"",IF(ISERROR(VLOOKUP(N77,Positions!$C$4:$V$130,20,FALSE)),"Chk",""),"-")</f>
        <v>-</v>
      </c>
      <c r="AS77" s="380" t="str">
        <f>IF(O77&lt;&gt;"",IF(ISERROR(VLOOKUP(O77,Positions!$C$4:$V$130,20,FALSE)),"Chk",""),"-")</f>
        <v>-</v>
      </c>
      <c r="AT77" s="380" t="str">
        <f>IF(P77&lt;&gt;"",IF(ISERROR(VLOOKUP(P77,Positions!$C$4:$V$130,20,FALSE)),"Chk",""),"-")</f>
        <v>-</v>
      </c>
      <c r="AU77" s="380" t="str">
        <f>IF(Q77&lt;&gt;"",IF(ISERROR(VLOOKUP(Q77,Positions!$C$4:$V$130,20,FALSE)),"Chk",""),"-")</f>
        <v>-</v>
      </c>
      <c r="AV77" s="380" t="str">
        <f>IF(R77&lt;&gt;"",IF(ISERROR(VLOOKUP(R77,Positions!$C$4:$V$130,20,FALSE)),"Chk",""),"-")</f>
        <v>-</v>
      </c>
      <c r="AW77" s="380" t="str">
        <f>IF(S77&lt;&gt;"",IF(ISERROR(VLOOKUP(S77,Positions!$C$4:$V$130,20,FALSE)),"Chk",""),"-")</f>
        <v>-</v>
      </c>
      <c r="AX77" s="383" t="str">
        <f>IF(T77&lt;&gt;"",IF(ISERROR(VLOOKUP(T77,Positions!$C$4:$V$130,20,FALSE)),"Chk",""),"-")</f>
        <v>-</v>
      </c>
      <c r="AY77" s="379" t="str">
        <f>IF(U77&lt;&gt;"",IF(ISERROR(VLOOKUP(U77,Positions!$C$4:$V$130,20,FALSE)),"Chk",""),"-")</f>
        <v>-</v>
      </c>
      <c r="AZ77" s="380" t="str">
        <f>IF(V77&lt;&gt;"",IF(ISERROR(VLOOKUP(V77,Positions!$C$4:$V$130,20,FALSE)),"Chk",""),"-")</f>
        <v>-</v>
      </c>
      <c r="BA77" s="380" t="str">
        <f>IF(W77&lt;&gt;"",IF(ISERROR(VLOOKUP(W77,Positions!$C$4:$V$130,20,FALSE)),"Chk",""),"-")</f>
        <v>-</v>
      </c>
      <c r="BB77" s="380" t="str">
        <f>IF(X77&lt;&gt;"",IF(ISERROR(VLOOKUP(X77,Positions!$C$4:$V$130,20,FALSE)),"Chk",""),"-")</f>
        <v>-</v>
      </c>
      <c r="BC77" s="380" t="str">
        <f>IF(Y77&lt;&gt;"",IF(ISERROR(VLOOKUP(Y77,Positions!$C$4:$V$130,20,FALSE)),"Chk",""),"-")</f>
        <v>-</v>
      </c>
      <c r="BD77" s="380" t="str">
        <f>IF(Z77&lt;&gt;"",IF(ISERROR(VLOOKUP(Z77,Positions!$C$4:$V$130,20,FALSE)),"Chk",""),"-")</f>
        <v>-</v>
      </c>
      <c r="BE77" s="381" t="str">
        <f>IF(AA77&lt;&gt;"",IF(ISERROR(VLOOKUP(AA77,Positions!$C$4:$V$130,20,FALSE)),"Chk",""),"-")</f>
        <v>-</v>
      </c>
      <c r="BF77" s="382" t="str">
        <f>IF(AB77&lt;&gt;"",IF(ISERROR(VLOOKUP(AB77,Positions!$C$4:$V$130,20,FALSE)),"Chk",""),"-")</f>
        <v>-</v>
      </c>
      <c r="BG77" s="380" t="str">
        <f>IF(AC77&lt;&gt;"",IF(ISERROR(VLOOKUP(AC77,Positions!$C$4:$V$130,20,FALSE)),"Chk",""),"-")</f>
        <v>-</v>
      </c>
      <c r="BH77" s="380" t="str">
        <f>IF(AD77&lt;&gt;"",IF(ISERROR(VLOOKUP(AD77,Positions!$C$4:$V$130,20,FALSE)),"Chk",""),"-")</f>
        <v>-</v>
      </c>
      <c r="BI77" s="380" t="str">
        <f>IF(AE77&lt;&gt;"",IF(ISERROR(VLOOKUP(AE77,Positions!$C$4:$V$130,20,FALSE)),"Chk",""),"-")</f>
        <v>-</v>
      </c>
      <c r="BJ77" s="380" t="str">
        <f>IF(AF77&lt;&gt;"",IF(ISERROR(VLOOKUP(AF77,Positions!$C$4:$V$130,20,FALSE)),"Chk",""),"-")</f>
        <v>-</v>
      </c>
      <c r="BK77" s="380" t="str">
        <f>IF(AG77&lt;&gt;"",IF(ISERROR(VLOOKUP(AG77,Positions!$C$4:$V$130,20,FALSE)),"Chk",""),"-")</f>
        <v>-</v>
      </c>
      <c r="BL77" s="383" t="str">
        <f>IF(AH77&lt;&gt;"",IF(ISERROR(VLOOKUP(AH77,Positions!$C$4:$V$130,20,FALSE)),"Chk",""),"-")</f>
        <v>-</v>
      </c>
      <c r="BM77" s="152"/>
      <c r="BN77" s="161">
        <f>IF(ISERROR(VLOOKUP(G77,Positions!$C$4:$V$130,20,FALSE)),0,VLOOKUP(G77,Positions!$C$4:$V$130,20,FALSE))</f>
        <v>0</v>
      </c>
      <c r="BO77" s="161">
        <f>IF(ISERROR(VLOOKUP(H77,Positions!$C$4:$V$130,20,FALSE)),0,VLOOKUP(H77,Positions!$C$4:$V$130,20,FALSE))</f>
        <v>0</v>
      </c>
      <c r="BP77" s="161">
        <f>IF(ISERROR(VLOOKUP(I77,Positions!$C$4:$V$130,20,FALSE)),0,VLOOKUP(I77,Positions!$C$4:$V$130,20,FALSE))</f>
        <v>0</v>
      </c>
      <c r="BQ77" s="161">
        <f>IF(ISERROR(VLOOKUP(J77,Positions!$C$4:$V$130,20,FALSE)),0,VLOOKUP(J77,Positions!$C$4:$V$130,20,FALSE))</f>
        <v>0</v>
      </c>
      <c r="BR77" s="161">
        <f>IF(ISERROR(VLOOKUP(K77,Positions!$C$4:$V$130,20,FALSE)),0,VLOOKUP(K77,Positions!$C$4:$V$130,20,FALSE))</f>
        <v>0</v>
      </c>
      <c r="BS77" s="161">
        <f>IF(ISERROR(VLOOKUP(L77,Positions!$C$4:$V$130,20,FALSE)),0,VLOOKUP(L77,Positions!$C$4:$V$130,20,FALSE))</f>
        <v>0</v>
      </c>
      <c r="BT77" s="161">
        <f>IF(ISERROR(VLOOKUP(M77,Positions!$C$4:$V$130,20,FALSE)),0,VLOOKUP(M77,Positions!$C$4:$V$130,20,FALSE))</f>
        <v>0</v>
      </c>
      <c r="BU77" s="161">
        <f>IF(ISERROR(VLOOKUP(N77,Positions!$C$4:$V$130,20,FALSE)),0,VLOOKUP(N77,Positions!$C$4:$V$130,20,FALSE))</f>
        <v>0</v>
      </c>
      <c r="BV77" s="161">
        <f>IF(ISERROR(VLOOKUP(O77,Positions!$C$4:$V$130,20,FALSE)),0,VLOOKUP(O77,Positions!$C$4:$V$130,20,FALSE))</f>
        <v>0</v>
      </c>
      <c r="BW77" s="161">
        <f>IF(ISERROR(VLOOKUP(P77,Positions!$C$4:$V$130,20,FALSE)),0,VLOOKUP(P77,Positions!$C$4:$V$130,20,FALSE))</f>
        <v>0</v>
      </c>
      <c r="BX77" s="161">
        <f>IF(ISERROR(VLOOKUP(Q77,Positions!$C$4:$V$130,20,FALSE)),0,VLOOKUP(Q77,Positions!$C$4:$V$130,20,FALSE))</f>
        <v>0</v>
      </c>
      <c r="BY77" s="161">
        <f>IF(ISERROR(VLOOKUP(R77,Positions!$C$4:$V$130,20,FALSE)),0,VLOOKUP(R77,Positions!$C$4:$V$130,20,FALSE))</f>
        <v>0</v>
      </c>
      <c r="BZ77" s="161">
        <f>IF(ISERROR(VLOOKUP(S77,Positions!$C$4:$V$130,20,FALSE)),0,VLOOKUP(S77,Positions!$C$4:$V$130,20,FALSE))</f>
        <v>0</v>
      </c>
      <c r="CA77" s="161">
        <f>IF(ISERROR(VLOOKUP(T77,Positions!$C$4:$V$130,20,FALSE)),0,VLOOKUP(T77,Positions!$C$4:$V$130,20,FALSE))</f>
        <v>0</v>
      </c>
      <c r="CB77" s="161">
        <f>IF(ISERROR(VLOOKUP(U77,Positions!$C$4:$V$130,20,FALSE)),0,VLOOKUP(U77,Positions!$C$4:$V$130,20,FALSE))</f>
        <v>0</v>
      </c>
      <c r="CC77" s="161">
        <f>IF(ISERROR(VLOOKUP(V77,Positions!$C$4:$V$130,20,FALSE)),0,VLOOKUP(V77,Positions!$C$4:$V$130,20,FALSE))</f>
        <v>0</v>
      </c>
      <c r="CD77" s="161">
        <f>IF(ISERROR(VLOOKUP(W77,Positions!$C$4:$V$130,20,FALSE)),0,VLOOKUP(W77,Positions!$C$4:$V$130,20,FALSE))</f>
        <v>0</v>
      </c>
      <c r="CE77" s="161">
        <f>IF(ISERROR(VLOOKUP(X77,Positions!$C$4:$V$130,20,FALSE)),0,VLOOKUP(X77,Positions!$C$4:$V$130,20,FALSE))</f>
        <v>0</v>
      </c>
      <c r="CF77" s="161">
        <f>IF(ISERROR(VLOOKUP(Y77,Positions!$C$4:$V$130,20,FALSE)),0,VLOOKUP(Y77,Positions!$C$4:$V$130,20,FALSE))</f>
        <v>0</v>
      </c>
      <c r="CG77" s="161">
        <f>IF(ISERROR(VLOOKUP(Z77,Positions!$C$4:$V$130,20,FALSE)),0,VLOOKUP(Z77,Positions!$C$4:$V$130,20,FALSE))</f>
        <v>0</v>
      </c>
      <c r="CH77" s="161">
        <f>IF(ISERROR(VLOOKUP(AA77,Positions!$C$4:$V$130,20,FALSE)),0,VLOOKUP(AA77,Positions!$C$4:$V$130,20,FALSE))</f>
        <v>0</v>
      </c>
      <c r="CI77" s="161">
        <f>IF(ISERROR(VLOOKUP(AB77,Positions!$C$4:$V$130,20,FALSE)),0,VLOOKUP(AB77,Positions!$C$4:$V$130,20,FALSE))</f>
        <v>0</v>
      </c>
      <c r="CJ77" s="161">
        <f>IF(ISERROR(VLOOKUP(AC77,Positions!$C$4:$V$130,20,FALSE)),0,VLOOKUP(AC77,Positions!$C$4:$V$130,20,FALSE))</f>
        <v>0</v>
      </c>
      <c r="CK77" s="161">
        <f>IF(ISERROR(VLOOKUP(AD77,Positions!$C$4:$V$130,20,FALSE)),0,VLOOKUP(AD77,Positions!$C$4:$V$130,20,FALSE))</f>
        <v>0</v>
      </c>
      <c r="CL77" s="161">
        <f>IF(ISERROR(VLOOKUP(AE77,Positions!$C$4:$V$130,20,FALSE)),0,VLOOKUP(AE77,Positions!$C$4:$V$130,20,FALSE))</f>
        <v>0</v>
      </c>
      <c r="CM77" s="161">
        <f>IF(ISERROR(VLOOKUP(AF77,Positions!$C$4:$V$130,20,FALSE)),0,VLOOKUP(AF77,Positions!$C$4:$V$130,20,FALSE))</f>
        <v>0</v>
      </c>
      <c r="CN77" s="161">
        <f>IF(ISERROR(VLOOKUP(AG77,Positions!$C$4:$V$130,20,FALSE)),0,VLOOKUP(AG77,Positions!$C$4:$V$130,20,FALSE))</f>
        <v>0</v>
      </c>
      <c r="CO77" s="161">
        <f>IF(ISERROR(VLOOKUP(AH77,Positions!$C$4:$V$130,20,FALSE)),0,VLOOKUP(AH77,Positions!$C$4:$V$130,20,FALSE))</f>
        <v>0</v>
      </c>
      <c r="CP77" s="162"/>
      <c r="CQ77" s="163"/>
    </row>
    <row r="78" spans="1:95" s="155" customFormat="1" ht="30" hidden="1" customHeight="1" x14ac:dyDescent="0.25">
      <c r="A78" s="153"/>
      <c r="B78" s="153"/>
      <c r="C78" s="160"/>
      <c r="D78" s="160"/>
      <c r="E78" s="417" t="str">
        <f>IF($D78&lt;&gt;"",VLOOKUP($D78,StaffEstb!$G$4:$K$203,4,FALSE),"")</f>
        <v/>
      </c>
      <c r="F78" s="656" t="str">
        <f>IF($D78&lt;&gt;"",VLOOKUP($D78,StaffEstb!$G$4:$K$203,5,FALSE),"")</f>
        <v/>
      </c>
      <c r="G78" s="657"/>
      <c r="H78" s="657"/>
      <c r="I78" s="657"/>
      <c r="J78" s="657"/>
      <c r="K78" s="657"/>
      <c r="L78" s="658"/>
      <c r="M78" s="658"/>
      <c r="N78" s="657"/>
      <c r="O78" s="657"/>
      <c r="P78" s="657"/>
      <c r="Q78" s="657"/>
      <c r="R78" s="657"/>
      <c r="S78" s="658"/>
      <c r="T78" s="658"/>
      <c r="U78" s="657"/>
      <c r="V78" s="657"/>
      <c r="W78" s="657"/>
      <c r="X78" s="657"/>
      <c r="Y78" s="657"/>
      <c r="Z78" s="658"/>
      <c r="AA78" s="658"/>
      <c r="AB78" s="657"/>
      <c r="AC78" s="657"/>
      <c r="AD78" s="657"/>
      <c r="AE78" s="657"/>
      <c r="AF78" s="657"/>
      <c r="AG78" s="658"/>
      <c r="AH78" s="658"/>
      <c r="AI78" s="377">
        <f t="shared" si="9"/>
        <v>0</v>
      </c>
      <c r="AJ78" s="378">
        <f t="shared" si="10"/>
        <v>0</v>
      </c>
      <c r="AK78" s="379" t="str">
        <f>IF(G78&lt;&gt;"",IF(ISERROR(VLOOKUP(G78,Positions!$C$4:$V$130,20,FALSE)),"Chk",""),"-")</f>
        <v>-</v>
      </c>
      <c r="AL78" s="380" t="str">
        <f>IF(H78&lt;&gt;"",IF(ISERROR(VLOOKUP(H78,Positions!$C$4:$V$130,20,FALSE)),"Chk",""),"-")</f>
        <v>-</v>
      </c>
      <c r="AM78" s="380" t="str">
        <f>IF(I78&lt;&gt;"",IF(ISERROR(VLOOKUP(I78,Positions!$C$4:$V$130,20,FALSE)),"Chk",""),"-")</f>
        <v>-</v>
      </c>
      <c r="AN78" s="380" t="str">
        <f>IF(J78&lt;&gt;"",IF(ISERROR(VLOOKUP(J78,Positions!$C$4:$V$130,20,FALSE)),"Chk",""),"-")</f>
        <v>-</v>
      </c>
      <c r="AO78" s="380" t="str">
        <f>IF(K78&lt;&gt;"",IF(ISERROR(VLOOKUP(K78,Positions!$C$4:$V$130,20,FALSE)),"Chk",""),"-")</f>
        <v>-</v>
      </c>
      <c r="AP78" s="380" t="str">
        <f>IF(L78&lt;&gt;"",IF(ISERROR(VLOOKUP(L78,Positions!$C$4:$V$130,20,FALSE)),"Chk",""),"-")</f>
        <v>-</v>
      </c>
      <c r="AQ78" s="381" t="str">
        <f>IF(M78&lt;&gt;"",IF(ISERROR(VLOOKUP(M78,Positions!$C$4:$V$130,20,FALSE)),"Chk",""),"-")</f>
        <v>-</v>
      </c>
      <c r="AR78" s="382" t="str">
        <f>IF(N78&lt;&gt;"",IF(ISERROR(VLOOKUP(N78,Positions!$C$4:$V$130,20,FALSE)),"Chk",""),"-")</f>
        <v>-</v>
      </c>
      <c r="AS78" s="380" t="str">
        <f>IF(O78&lt;&gt;"",IF(ISERROR(VLOOKUP(O78,Positions!$C$4:$V$130,20,FALSE)),"Chk",""),"-")</f>
        <v>-</v>
      </c>
      <c r="AT78" s="380" t="str">
        <f>IF(P78&lt;&gt;"",IF(ISERROR(VLOOKUP(P78,Positions!$C$4:$V$130,20,FALSE)),"Chk",""),"-")</f>
        <v>-</v>
      </c>
      <c r="AU78" s="380" t="str">
        <f>IF(Q78&lt;&gt;"",IF(ISERROR(VLOOKUP(Q78,Positions!$C$4:$V$130,20,FALSE)),"Chk",""),"-")</f>
        <v>-</v>
      </c>
      <c r="AV78" s="380" t="str">
        <f>IF(R78&lt;&gt;"",IF(ISERROR(VLOOKUP(R78,Positions!$C$4:$V$130,20,FALSE)),"Chk",""),"-")</f>
        <v>-</v>
      </c>
      <c r="AW78" s="380" t="str">
        <f>IF(S78&lt;&gt;"",IF(ISERROR(VLOOKUP(S78,Positions!$C$4:$V$130,20,FALSE)),"Chk",""),"-")</f>
        <v>-</v>
      </c>
      <c r="AX78" s="383" t="str">
        <f>IF(T78&lt;&gt;"",IF(ISERROR(VLOOKUP(T78,Positions!$C$4:$V$130,20,FALSE)),"Chk",""),"-")</f>
        <v>-</v>
      </c>
      <c r="AY78" s="379" t="str">
        <f>IF(U78&lt;&gt;"",IF(ISERROR(VLOOKUP(U78,Positions!$C$4:$V$130,20,FALSE)),"Chk",""),"-")</f>
        <v>-</v>
      </c>
      <c r="AZ78" s="380" t="str">
        <f>IF(V78&lt;&gt;"",IF(ISERROR(VLOOKUP(V78,Positions!$C$4:$V$130,20,FALSE)),"Chk",""),"-")</f>
        <v>-</v>
      </c>
      <c r="BA78" s="380" t="str">
        <f>IF(W78&lt;&gt;"",IF(ISERROR(VLOOKUP(W78,Positions!$C$4:$V$130,20,FALSE)),"Chk",""),"-")</f>
        <v>-</v>
      </c>
      <c r="BB78" s="380" t="str">
        <f>IF(X78&lt;&gt;"",IF(ISERROR(VLOOKUP(X78,Positions!$C$4:$V$130,20,FALSE)),"Chk",""),"-")</f>
        <v>-</v>
      </c>
      <c r="BC78" s="380" t="str">
        <f>IF(Y78&lt;&gt;"",IF(ISERROR(VLOOKUP(Y78,Positions!$C$4:$V$130,20,FALSE)),"Chk",""),"-")</f>
        <v>-</v>
      </c>
      <c r="BD78" s="380" t="str">
        <f>IF(Z78&lt;&gt;"",IF(ISERROR(VLOOKUP(Z78,Positions!$C$4:$V$130,20,FALSE)),"Chk",""),"-")</f>
        <v>-</v>
      </c>
      <c r="BE78" s="381" t="str">
        <f>IF(AA78&lt;&gt;"",IF(ISERROR(VLOOKUP(AA78,Positions!$C$4:$V$130,20,FALSE)),"Chk",""),"-")</f>
        <v>-</v>
      </c>
      <c r="BF78" s="382" t="str">
        <f>IF(AB78&lt;&gt;"",IF(ISERROR(VLOOKUP(AB78,Positions!$C$4:$V$130,20,FALSE)),"Chk",""),"-")</f>
        <v>-</v>
      </c>
      <c r="BG78" s="380" t="str">
        <f>IF(AC78&lt;&gt;"",IF(ISERROR(VLOOKUP(AC78,Positions!$C$4:$V$130,20,FALSE)),"Chk",""),"-")</f>
        <v>-</v>
      </c>
      <c r="BH78" s="380" t="str">
        <f>IF(AD78&lt;&gt;"",IF(ISERROR(VLOOKUP(AD78,Positions!$C$4:$V$130,20,FALSE)),"Chk",""),"-")</f>
        <v>-</v>
      </c>
      <c r="BI78" s="380" t="str">
        <f>IF(AE78&lt;&gt;"",IF(ISERROR(VLOOKUP(AE78,Positions!$C$4:$V$130,20,FALSE)),"Chk",""),"-")</f>
        <v>-</v>
      </c>
      <c r="BJ78" s="380" t="str">
        <f>IF(AF78&lt;&gt;"",IF(ISERROR(VLOOKUP(AF78,Positions!$C$4:$V$130,20,FALSE)),"Chk",""),"-")</f>
        <v>-</v>
      </c>
      <c r="BK78" s="380" t="str">
        <f>IF(AG78&lt;&gt;"",IF(ISERROR(VLOOKUP(AG78,Positions!$C$4:$V$130,20,FALSE)),"Chk",""),"-")</f>
        <v>-</v>
      </c>
      <c r="BL78" s="383" t="str">
        <f>IF(AH78&lt;&gt;"",IF(ISERROR(VLOOKUP(AH78,Positions!$C$4:$V$130,20,FALSE)),"Chk",""),"-")</f>
        <v>-</v>
      </c>
      <c r="BM78" s="152"/>
      <c r="BN78" s="161">
        <f>IF(ISERROR(VLOOKUP(G78,Positions!$C$4:$V$130,20,FALSE)),0,VLOOKUP(G78,Positions!$C$4:$V$130,20,FALSE))</f>
        <v>0</v>
      </c>
      <c r="BO78" s="161">
        <f>IF(ISERROR(VLOOKUP(H78,Positions!$C$4:$V$130,20,FALSE)),0,VLOOKUP(H78,Positions!$C$4:$V$130,20,FALSE))</f>
        <v>0</v>
      </c>
      <c r="BP78" s="161">
        <f>IF(ISERROR(VLOOKUP(I78,Positions!$C$4:$V$130,20,FALSE)),0,VLOOKUP(I78,Positions!$C$4:$V$130,20,FALSE))</f>
        <v>0</v>
      </c>
      <c r="BQ78" s="161">
        <f>IF(ISERROR(VLOOKUP(J78,Positions!$C$4:$V$130,20,FALSE)),0,VLOOKUP(J78,Positions!$C$4:$V$130,20,FALSE))</f>
        <v>0</v>
      </c>
      <c r="BR78" s="161">
        <f>IF(ISERROR(VLOOKUP(K78,Positions!$C$4:$V$130,20,FALSE)),0,VLOOKUP(K78,Positions!$C$4:$V$130,20,FALSE))</f>
        <v>0</v>
      </c>
      <c r="BS78" s="161">
        <f>IF(ISERROR(VLOOKUP(L78,Positions!$C$4:$V$130,20,FALSE)),0,VLOOKUP(L78,Positions!$C$4:$V$130,20,FALSE))</f>
        <v>0</v>
      </c>
      <c r="BT78" s="161">
        <f>IF(ISERROR(VLOOKUP(M78,Positions!$C$4:$V$130,20,FALSE)),0,VLOOKUP(M78,Positions!$C$4:$V$130,20,FALSE))</f>
        <v>0</v>
      </c>
      <c r="BU78" s="161">
        <f>IF(ISERROR(VLOOKUP(N78,Positions!$C$4:$V$130,20,FALSE)),0,VLOOKUP(N78,Positions!$C$4:$V$130,20,FALSE))</f>
        <v>0</v>
      </c>
      <c r="BV78" s="161">
        <f>IF(ISERROR(VLOOKUP(O78,Positions!$C$4:$V$130,20,FALSE)),0,VLOOKUP(O78,Positions!$C$4:$V$130,20,FALSE))</f>
        <v>0</v>
      </c>
      <c r="BW78" s="161">
        <f>IF(ISERROR(VLOOKUP(P78,Positions!$C$4:$V$130,20,FALSE)),0,VLOOKUP(P78,Positions!$C$4:$V$130,20,FALSE))</f>
        <v>0</v>
      </c>
      <c r="BX78" s="161">
        <f>IF(ISERROR(VLOOKUP(Q78,Positions!$C$4:$V$130,20,FALSE)),0,VLOOKUP(Q78,Positions!$C$4:$V$130,20,FALSE))</f>
        <v>0</v>
      </c>
      <c r="BY78" s="161">
        <f>IF(ISERROR(VLOOKUP(R78,Positions!$C$4:$V$130,20,FALSE)),0,VLOOKUP(R78,Positions!$C$4:$V$130,20,FALSE))</f>
        <v>0</v>
      </c>
      <c r="BZ78" s="161">
        <f>IF(ISERROR(VLOOKUP(S78,Positions!$C$4:$V$130,20,FALSE)),0,VLOOKUP(S78,Positions!$C$4:$V$130,20,FALSE))</f>
        <v>0</v>
      </c>
      <c r="CA78" s="161">
        <f>IF(ISERROR(VLOOKUP(T78,Positions!$C$4:$V$130,20,FALSE)),0,VLOOKUP(T78,Positions!$C$4:$V$130,20,FALSE))</f>
        <v>0</v>
      </c>
      <c r="CB78" s="161">
        <f>IF(ISERROR(VLOOKUP(U78,Positions!$C$4:$V$130,20,FALSE)),0,VLOOKUP(U78,Positions!$C$4:$V$130,20,FALSE))</f>
        <v>0</v>
      </c>
      <c r="CC78" s="161">
        <f>IF(ISERROR(VLOOKUP(V78,Positions!$C$4:$V$130,20,FALSE)),0,VLOOKUP(V78,Positions!$C$4:$V$130,20,FALSE))</f>
        <v>0</v>
      </c>
      <c r="CD78" s="161">
        <f>IF(ISERROR(VLOOKUP(W78,Positions!$C$4:$V$130,20,FALSE)),0,VLOOKUP(W78,Positions!$C$4:$V$130,20,FALSE))</f>
        <v>0</v>
      </c>
      <c r="CE78" s="161">
        <f>IF(ISERROR(VLOOKUP(X78,Positions!$C$4:$V$130,20,FALSE)),0,VLOOKUP(X78,Positions!$C$4:$V$130,20,FALSE))</f>
        <v>0</v>
      </c>
      <c r="CF78" s="161">
        <f>IF(ISERROR(VLOOKUP(Y78,Positions!$C$4:$V$130,20,FALSE)),0,VLOOKUP(Y78,Positions!$C$4:$V$130,20,FALSE))</f>
        <v>0</v>
      </c>
      <c r="CG78" s="161">
        <f>IF(ISERROR(VLOOKUP(Z78,Positions!$C$4:$V$130,20,FALSE)),0,VLOOKUP(Z78,Positions!$C$4:$V$130,20,FALSE))</f>
        <v>0</v>
      </c>
      <c r="CH78" s="161">
        <f>IF(ISERROR(VLOOKUP(AA78,Positions!$C$4:$V$130,20,FALSE)),0,VLOOKUP(AA78,Positions!$C$4:$V$130,20,FALSE))</f>
        <v>0</v>
      </c>
      <c r="CI78" s="161">
        <f>IF(ISERROR(VLOOKUP(AB78,Positions!$C$4:$V$130,20,FALSE)),0,VLOOKUP(AB78,Positions!$C$4:$V$130,20,FALSE))</f>
        <v>0</v>
      </c>
      <c r="CJ78" s="161">
        <f>IF(ISERROR(VLOOKUP(AC78,Positions!$C$4:$V$130,20,FALSE)),0,VLOOKUP(AC78,Positions!$C$4:$V$130,20,FALSE))</f>
        <v>0</v>
      </c>
      <c r="CK78" s="161">
        <f>IF(ISERROR(VLOOKUP(AD78,Positions!$C$4:$V$130,20,FALSE)),0,VLOOKUP(AD78,Positions!$C$4:$V$130,20,FALSE))</f>
        <v>0</v>
      </c>
      <c r="CL78" s="161">
        <f>IF(ISERROR(VLOOKUP(AE78,Positions!$C$4:$V$130,20,FALSE)),0,VLOOKUP(AE78,Positions!$C$4:$V$130,20,FALSE))</f>
        <v>0</v>
      </c>
      <c r="CM78" s="161">
        <f>IF(ISERROR(VLOOKUP(AF78,Positions!$C$4:$V$130,20,FALSE)),0,VLOOKUP(AF78,Positions!$C$4:$V$130,20,FALSE))</f>
        <v>0</v>
      </c>
      <c r="CN78" s="161">
        <f>IF(ISERROR(VLOOKUP(AG78,Positions!$C$4:$V$130,20,FALSE)),0,VLOOKUP(AG78,Positions!$C$4:$V$130,20,FALSE))</f>
        <v>0</v>
      </c>
      <c r="CO78" s="161">
        <f>IF(ISERROR(VLOOKUP(AH78,Positions!$C$4:$V$130,20,FALSE)),0,VLOOKUP(AH78,Positions!$C$4:$V$130,20,FALSE))</f>
        <v>0</v>
      </c>
      <c r="CP78" s="162"/>
      <c r="CQ78" s="163"/>
    </row>
    <row r="79" spans="1:95" s="155" customFormat="1" ht="30" hidden="1" customHeight="1" x14ac:dyDescent="0.25">
      <c r="A79" s="153"/>
      <c r="B79" s="153"/>
      <c r="C79" s="160"/>
      <c r="D79" s="160"/>
      <c r="E79" s="417" t="str">
        <f>IF($D79&lt;&gt;"",VLOOKUP($D79,StaffEstb!$G$4:$K$203,4,FALSE),"")</f>
        <v/>
      </c>
      <c r="F79" s="656" t="str">
        <f>IF($D79&lt;&gt;"",VLOOKUP($D79,StaffEstb!$G$4:$K$203,5,FALSE),"")</f>
        <v/>
      </c>
      <c r="G79" s="657"/>
      <c r="H79" s="657"/>
      <c r="I79" s="657"/>
      <c r="J79" s="657"/>
      <c r="K79" s="657"/>
      <c r="L79" s="658"/>
      <c r="M79" s="658"/>
      <c r="N79" s="657"/>
      <c r="O79" s="657"/>
      <c r="P79" s="657"/>
      <c r="Q79" s="657"/>
      <c r="R79" s="657"/>
      <c r="S79" s="658"/>
      <c r="T79" s="658"/>
      <c r="U79" s="657"/>
      <c r="V79" s="657"/>
      <c r="W79" s="657"/>
      <c r="X79" s="657"/>
      <c r="Y79" s="657"/>
      <c r="Z79" s="658"/>
      <c r="AA79" s="658"/>
      <c r="AB79" s="657"/>
      <c r="AC79" s="657"/>
      <c r="AD79" s="657"/>
      <c r="AE79" s="657"/>
      <c r="AF79" s="657"/>
      <c r="AG79" s="658"/>
      <c r="AH79" s="658"/>
      <c r="AI79" s="377">
        <f t="shared" si="9"/>
        <v>0</v>
      </c>
      <c r="AJ79" s="378">
        <f t="shared" si="10"/>
        <v>0</v>
      </c>
      <c r="AK79" s="379" t="str">
        <f>IF(G79&lt;&gt;"",IF(ISERROR(VLOOKUP(G79,Positions!$C$4:$V$130,20,FALSE)),"Chk",""),"-")</f>
        <v>-</v>
      </c>
      <c r="AL79" s="380" t="str">
        <f>IF(H79&lt;&gt;"",IF(ISERROR(VLOOKUP(H79,Positions!$C$4:$V$130,20,FALSE)),"Chk",""),"-")</f>
        <v>-</v>
      </c>
      <c r="AM79" s="380" t="str">
        <f>IF(I79&lt;&gt;"",IF(ISERROR(VLOOKUP(I79,Positions!$C$4:$V$130,20,FALSE)),"Chk",""),"-")</f>
        <v>-</v>
      </c>
      <c r="AN79" s="380" t="str">
        <f>IF(J79&lt;&gt;"",IF(ISERROR(VLOOKUP(J79,Positions!$C$4:$V$130,20,FALSE)),"Chk",""),"-")</f>
        <v>-</v>
      </c>
      <c r="AO79" s="380" t="str">
        <f>IF(K79&lt;&gt;"",IF(ISERROR(VLOOKUP(K79,Positions!$C$4:$V$130,20,FALSE)),"Chk",""),"-")</f>
        <v>-</v>
      </c>
      <c r="AP79" s="380" t="str">
        <f>IF(L79&lt;&gt;"",IF(ISERROR(VLOOKUP(L79,Positions!$C$4:$V$130,20,FALSE)),"Chk",""),"-")</f>
        <v>-</v>
      </c>
      <c r="AQ79" s="381" t="str">
        <f>IF(M79&lt;&gt;"",IF(ISERROR(VLOOKUP(M79,Positions!$C$4:$V$130,20,FALSE)),"Chk",""),"-")</f>
        <v>-</v>
      </c>
      <c r="AR79" s="382" t="str">
        <f>IF(N79&lt;&gt;"",IF(ISERROR(VLOOKUP(N79,Positions!$C$4:$V$130,20,FALSE)),"Chk",""),"-")</f>
        <v>-</v>
      </c>
      <c r="AS79" s="380" t="str">
        <f>IF(O79&lt;&gt;"",IF(ISERROR(VLOOKUP(O79,Positions!$C$4:$V$130,20,FALSE)),"Chk",""),"-")</f>
        <v>-</v>
      </c>
      <c r="AT79" s="380" t="str">
        <f>IF(P79&lt;&gt;"",IF(ISERROR(VLOOKUP(P79,Positions!$C$4:$V$130,20,FALSE)),"Chk",""),"-")</f>
        <v>-</v>
      </c>
      <c r="AU79" s="380" t="str">
        <f>IF(Q79&lt;&gt;"",IF(ISERROR(VLOOKUP(Q79,Positions!$C$4:$V$130,20,FALSE)),"Chk",""),"-")</f>
        <v>-</v>
      </c>
      <c r="AV79" s="380" t="str">
        <f>IF(R79&lt;&gt;"",IF(ISERROR(VLOOKUP(R79,Positions!$C$4:$V$130,20,FALSE)),"Chk",""),"-")</f>
        <v>-</v>
      </c>
      <c r="AW79" s="380" t="str">
        <f>IF(S79&lt;&gt;"",IF(ISERROR(VLOOKUP(S79,Positions!$C$4:$V$130,20,FALSE)),"Chk",""),"-")</f>
        <v>-</v>
      </c>
      <c r="AX79" s="383" t="str">
        <f>IF(T79&lt;&gt;"",IF(ISERROR(VLOOKUP(T79,Positions!$C$4:$V$130,20,FALSE)),"Chk",""),"-")</f>
        <v>-</v>
      </c>
      <c r="AY79" s="379" t="str">
        <f>IF(U79&lt;&gt;"",IF(ISERROR(VLOOKUP(U79,Positions!$C$4:$V$130,20,FALSE)),"Chk",""),"-")</f>
        <v>-</v>
      </c>
      <c r="AZ79" s="380" t="str">
        <f>IF(V79&lt;&gt;"",IF(ISERROR(VLOOKUP(V79,Positions!$C$4:$V$130,20,FALSE)),"Chk",""),"-")</f>
        <v>-</v>
      </c>
      <c r="BA79" s="380" t="str">
        <f>IF(W79&lt;&gt;"",IF(ISERROR(VLOOKUP(W79,Positions!$C$4:$V$130,20,FALSE)),"Chk",""),"-")</f>
        <v>-</v>
      </c>
      <c r="BB79" s="380" t="str">
        <f>IF(X79&lt;&gt;"",IF(ISERROR(VLOOKUP(X79,Positions!$C$4:$V$130,20,FALSE)),"Chk",""),"-")</f>
        <v>-</v>
      </c>
      <c r="BC79" s="380" t="str">
        <f>IF(Y79&lt;&gt;"",IF(ISERROR(VLOOKUP(Y79,Positions!$C$4:$V$130,20,FALSE)),"Chk",""),"-")</f>
        <v>-</v>
      </c>
      <c r="BD79" s="380" t="str">
        <f>IF(Z79&lt;&gt;"",IF(ISERROR(VLOOKUP(Z79,Positions!$C$4:$V$130,20,FALSE)),"Chk",""),"-")</f>
        <v>-</v>
      </c>
      <c r="BE79" s="381" t="str">
        <f>IF(AA79&lt;&gt;"",IF(ISERROR(VLOOKUP(AA79,Positions!$C$4:$V$130,20,FALSE)),"Chk",""),"-")</f>
        <v>-</v>
      </c>
      <c r="BF79" s="382" t="str">
        <f>IF(AB79&lt;&gt;"",IF(ISERROR(VLOOKUP(AB79,Positions!$C$4:$V$130,20,FALSE)),"Chk",""),"-")</f>
        <v>-</v>
      </c>
      <c r="BG79" s="380" t="str">
        <f>IF(AC79&lt;&gt;"",IF(ISERROR(VLOOKUP(AC79,Positions!$C$4:$V$130,20,FALSE)),"Chk",""),"-")</f>
        <v>-</v>
      </c>
      <c r="BH79" s="380" t="str">
        <f>IF(AD79&lt;&gt;"",IF(ISERROR(VLOOKUP(AD79,Positions!$C$4:$V$130,20,FALSE)),"Chk",""),"-")</f>
        <v>-</v>
      </c>
      <c r="BI79" s="380" t="str">
        <f>IF(AE79&lt;&gt;"",IF(ISERROR(VLOOKUP(AE79,Positions!$C$4:$V$130,20,FALSE)),"Chk",""),"-")</f>
        <v>-</v>
      </c>
      <c r="BJ79" s="380" t="str">
        <f>IF(AF79&lt;&gt;"",IF(ISERROR(VLOOKUP(AF79,Positions!$C$4:$V$130,20,FALSE)),"Chk",""),"-")</f>
        <v>-</v>
      </c>
      <c r="BK79" s="380" t="str">
        <f>IF(AG79&lt;&gt;"",IF(ISERROR(VLOOKUP(AG79,Positions!$C$4:$V$130,20,FALSE)),"Chk",""),"-")</f>
        <v>-</v>
      </c>
      <c r="BL79" s="383" t="str">
        <f>IF(AH79&lt;&gt;"",IF(ISERROR(VLOOKUP(AH79,Positions!$C$4:$V$130,20,FALSE)),"Chk",""),"-")</f>
        <v>-</v>
      </c>
      <c r="BM79" s="152"/>
      <c r="BN79" s="161">
        <f>IF(ISERROR(VLOOKUP(G79,Positions!$C$4:$V$130,20,FALSE)),0,VLOOKUP(G79,Positions!$C$4:$V$130,20,FALSE))</f>
        <v>0</v>
      </c>
      <c r="BO79" s="161">
        <f>IF(ISERROR(VLOOKUP(H79,Positions!$C$4:$V$130,20,FALSE)),0,VLOOKUP(H79,Positions!$C$4:$V$130,20,FALSE))</f>
        <v>0</v>
      </c>
      <c r="BP79" s="161">
        <f>IF(ISERROR(VLOOKUP(I79,Positions!$C$4:$V$130,20,FALSE)),0,VLOOKUP(I79,Positions!$C$4:$V$130,20,FALSE))</f>
        <v>0</v>
      </c>
      <c r="BQ79" s="161">
        <f>IF(ISERROR(VLOOKUP(J79,Positions!$C$4:$V$130,20,FALSE)),0,VLOOKUP(J79,Positions!$C$4:$V$130,20,FALSE))</f>
        <v>0</v>
      </c>
      <c r="BR79" s="161">
        <f>IF(ISERROR(VLOOKUP(K79,Positions!$C$4:$V$130,20,FALSE)),0,VLOOKUP(K79,Positions!$C$4:$V$130,20,FALSE))</f>
        <v>0</v>
      </c>
      <c r="BS79" s="161">
        <f>IF(ISERROR(VLOOKUP(L79,Positions!$C$4:$V$130,20,FALSE)),0,VLOOKUP(L79,Positions!$C$4:$V$130,20,FALSE))</f>
        <v>0</v>
      </c>
      <c r="BT79" s="161">
        <f>IF(ISERROR(VLOOKUP(M79,Positions!$C$4:$V$130,20,FALSE)),0,VLOOKUP(M79,Positions!$C$4:$V$130,20,FALSE))</f>
        <v>0</v>
      </c>
      <c r="BU79" s="161">
        <f>IF(ISERROR(VLOOKUP(N79,Positions!$C$4:$V$130,20,FALSE)),0,VLOOKUP(N79,Positions!$C$4:$V$130,20,FALSE))</f>
        <v>0</v>
      </c>
      <c r="BV79" s="161">
        <f>IF(ISERROR(VLOOKUP(O79,Positions!$C$4:$V$130,20,FALSE)),0,VLOOKUP(O79,Positions!$C$4:$V$130,20,FALSE))</f>
        <v>0</v>
      </c>
      <c r="BW79" s="161">
        <f>IF(ISERROR(VLOOKUP(P79,Positions!$C$4:$V$130,20,FALSE)),0,VLOOKUP(P79,Positions!$C$4:$V$130,20,FALSE))</f>
        <v>0</v>
      </c>
      <c r="BX79" s="161">
        <f>IF(ISERROR(VLOOKUP(Q79,Positions!$C$4:$V$130,20,FALSE)),0,VLOOKUP(Q79,Positions!$C$4:$V$130,20,FALSE))</f>
        <v>0</v>
      </c>
      <c r="BY79" s="161">
        <f>IF(ISERROR(VLOOKUP(R79,Positions!$C$4:$V$130,20,FALSE)),0,VLOOKUP(R79,Positions!$C$4:$V$130,20,FALSE))</f>
        <v>0</v>
      </c>
      <c r="BZ79" s="161">
        <f>IF(ISERROR(VLOOKUP(S79,Positions!$C$4:$V$130,20,FALSE)),0,VLOOKUP(S79,Positions!$C$4:$V$130,20,FALSE))</f>
        <v>0</v>
      </c>
      <c r="CA79" s="161">
        <f>IF(ISERROR(VLOOKUP(T79,Positions!$C$4:$V$130,20,FALSE)),0,VLOOKUP(T79,Positions!$C$4:$V$130,20,FALSE))</f>
        <v>0</v>
      </c>
      <c r="CB79" s="161">
        <f>IF(ISERROR(VLOOKUP(U79,Positions!$C$4:$V$130,20,FALSE)),0,VLOOKUP(U79,Positions!$C$4:$V$130,20,FALSE))</f>
        <v>0</v>
      </c>
      <c r="CC79" s="161">
        <f>IF(ISERROR(VLOOKUP(V79,Positions!$C$4:$V$130,20,FALSE)),0,VLOOKUP(V79,Positions!$C$4:$V$130,20,FALSE))</f>
        <v>0</v>
      </c>
      <c r="CD79" s="161">
        <f>IF(ISERROR(VLOOKUP(W79,Positions!$C$4:$V$130,20,FALSE)),0,VLOOKUP(W79,Positions!$C$4:$V$130,20,FALSE))</f>
        <v>0</v>
      </c>
      <c r="CE79" s="161">
        <f>IF(ISERROR(VLOOKUP(X79,Positions!$C$4:$V$130,20,FALSE)),0,VLOOKUP(X79,Positions!$C$4:$V$130,20,FALSE))</f>
        <v>0</v>
      </c>
      <c r="CF79" s="161">
        <f>IF(ISERROR(VLOOKUP(Y79,Positions!$C$4:$V$130,20,FALSE)),0,VLOOKUP(Y79,Positions!$C$4:$V$130,20,FALSE))</f>
        <v>0</v>
      </c>
      <c r="CG79" s="161">
        <f>IF(ISERROR(VLOOKUP(Z79,Positions!$C$4:$V$130,20,FALSE)),0,VLOOKUP(Z79,Positions!$C$4:$V$130,20,FALSE))</f>
        <v>0</v>
      </c>
      <c r="CH79" s="161">
        <f>IF(ISERROR(VLOOKUP(AA79,Positions!$C$4:$V$130,20,FALSE)),0,VLOOKUP(AA79,Positions!$C$4:$V$130,20,FALSE))</f>
        <v>0</v>
      </c>
      <c r="CI79" s="161">
        <f>IF(ISERROR(VLOOKUP(AB79,Positions!$C$4:$V$130,20,FALSE)),0,VLOOKUP(AB79,Positions!$C$4:$V$130,20,FALSE))</f>
        <v>0</v>
      </c>
      <c r="CJ79" s="161">
        <f>IF(ISERROR(VLOOKUP(AC79,Positions!$C$4:$V$130,20,FALSE)),0,VLOOKUP(AC79,Positions!$C$4:$V$130,20,FALSE))</f>
        <v>0</v>
      </c>
      <c r="CK79" s="161">
        <f>IF(ISERROR(VLOOKUP(AD79,Positions!$C$4:$V$130,20,FALSE)),0,VLOOKUP(AD79,Positions!$C$4:$V$130,20,FALSE))</f>
        <v>0</v>
      </c>
      <c r="CL79" s="161">
        <f>IF(ISERROR(VLOOKUP(AE79,Positions!$C$4:$V$130,20,FALSE)),0,VLOOKUP(AE79,Positions!$C$4:$V$130,20,FALSE))</f>
        <v>0</v>
      </c>
      <c r="CM79" s="161">
        <f>IF(ISERROR(VLOOKUP(AF79,Positions!$C$4:$V$130,20,FALSE)),0,VLOOKUP(AF79,Positions!$C$4:$V$130,20,FALSE))</f>
        <v>0</v>
      </c>
      <c r="CN79" s="161">
        <f>IF(ISERROR(VLOOKUP(AG79,Positions!$C$4:$V$130,20,FALSE)),0,VLOOKUP(AG79,Positions!$C$4:$V$130,20,FALSE))</f>
        <v>0</v>
      </c>
      <c r="CO79" s="161">
        <f>IF(ISERROR(VLOOKUP(AH79,Positions!$C$4:$V$130,20,FALSE)),0,VLOOKUP(AH79,Positions!$C$4:$V$130,20,FALSE))</f>
        <v>0</v>
      </c>
      <c r="CP79" s="162"/>
      <c r="CQ79" s="163"/>
    </row>
    <row r="80" spans="1:95" s="155" customFormat="1" ht="30" hidden="1" customHeight="1" x14ac:dyDescent="0.25">
      <c r="A80" s="153"/>
      <c r="B80" s="153"/>
      <c r="C80" s="160"/>
      <c r="D80" s="160"/>
      <c r="E80" s="417" t="str">
        <f>IF($D80&lt;&gt;"",VLOOKUP($D80,StaffEstb!$G$4:$K$203,4,FALSE),"")</f>
        <v/>
      </c>
      <c r="F80" s="656" t="str">
        <f>IF($D80&lt;&gt;"",VLOOKUP($D80,StaffEstb!$G$4:$K$203,5,FALSE),"")</f>
        <v/>
      </c>
      <c r="G80" s="657"/>
      <c r="H80" s="657"/>
      <c r="I80" s="657"/>
      <c r="J80" s="657"/>
      <c r="K80" s="657"/>
      <c r="L80" s="658"/>
      <c r="M80" s="658"/>
      <c r="N80" s="657"/>
      <c r="O80" s="657"/>
      <c r="P80" s="657"/>
      <c r="Q80" s="657"/>
      <c r="R80" s="657"/>
      <c r="S80" s="658"/>
      <c r="T80" s="658"/>
      <c r="U80" s="657"/>
      <c r="V80" s="657"/>
      <c r="W80" s="657"/>
      <c r="X80" s="657"/>
      <c r="Y80" s="657"/>
      <c r="Z80" s="658"/>
      <c r="AA80" s="658"/>
      <c r="AB80" s="657"/>
      <c r="AC80" s="657"/>
      <c r="AD80" s="657"/>
      <c r="AE80" s="657"/>
      <c r="AF80" s="657"/>
      <c r="AG80" s="658"/>
      <c r="AH80" s="658"/>
      <c r="AI80" s="377">
        <f t="shared" si="9"/>
        <v>0</v>
      </c>
      <c r="AJ80" s="378">
        <f t="shared" si="10"/>
        <v>0</v>
      </c>
      <c r="AK80" s="379" t="str">
        <f>IF(G80&lt;&gt;"",IF(ISERROR(VLOOKUP(G80,Positions!$C$4:$V$130,20,FALSE)),"Chk",""),"-")</f>
        <v>-</v>
      </c>
      <c r="AL80" s="380" t="str">
        <f>IF(H80&lt;&gt;"",IF(ISERROR(VLOOKUP(H80,Positions!$C$4:$V$130,20,FALSE)),"Chk",""),"-")</f>
        <v>-</v>
      </c>
      <c r="AM80" s="380" t="str">
        <f>IF(I80&lt;&gt;"",IF(ISERROR(VLOOKUP(I80,Positions!$C$4:$V$130,20,FALSE)),"Chk",""),"-")</f>
        <v>-</v>
      </c>
      <c r="AN80" s="380" t="str">
        <f>IF(J80&lt;&gt;"",IF(ISERROR(VLOOKUP(J80,Positions!$C$4:$V$130,20,FALSE)),"Chk",""),"-")</f>
        <v>-</v>
      </c>
      <c r="AO80" s="380" t="str">
        <f>IF(K80&lt;&gt;"",IF(ISERROR(VLOOKUP(K80,Positions!$C$4:$V$130,20,FALSE)),"Chk",""),"-")</f>
        <v>-</v>
      </c>
      <c r="AP80" s="380" t="str">
        <f>IF(L80&lt;&gt;"",IF(ISERROR(VLOOKUP(L80,Positions!$C$4:$V$130,20,FALSE)),"Chk",""),"-")</f>
        <v>-</v>
      </c>
      <c r="AQ80" s="381" t="str">
        <f>IF(M80&lt;&gt;"",IF(ISERROR(VLOOKUP(M80,Positions!$C$4:$V$130,20,FALSE)),"Chk",""),"-")</f>
        <v>-</v>
      </c>
      <c r="AR80" s="382" t="str">
        <f>IF(N80&lt;&gt;"",IF(ISERROR(VLOOKUP(N80,Positions!$C$4:$V$130,20,FALSE)),"Chk",""),"-")</f>
        <v>-</v>
      </c>
      <c r="AS80" s="380" t="str">
        <f>IF(O80&lt;&gt;"",IF(ISERROR(VLOOKUP(O80,Positions!$C$4:$V$130,20,FALSE)),"Chk",""),"-")</f>
        <v>-</v>
      </c>
      <c r="AT80" s="380" t="str">
        <f>IF(P80&lt;&gt;"",IF(ISERROR(VLOOKUP(P80,Positions!$C$4:$V$130,20,FALSE)),"Chk",""),"-")</f>
        <v>-</v>
      </c>
      <c r="AU80" s="380" t="str">
        <f>IF(Q80&lt;&gt;"",IF(ISERROR(VLOOKUP(Q80,Positions!$C$4:$V$130,20,FALSE)),"Chk",""),"-")</f>
        <v>-</v>
      </c>
      <c r="AV80" s="380" t="str">
        <f>IF(R80&lt;&gt;"",IF(ISERROR(VLOOKUP(R80,Positions!$C$4:$V$130,20,FALSE)),"Chk",""),"-")</f>
        <v>-</v>
      </c>
      <c r="AW80" s="380" t="str">
        <f>IF(S80&lt;&gt;"",IF(ISERROR(VLOOKUP(S80,Positions!$C$4:$V$130,20,FALSE)),"Chk",""),"-")</f>
        <v>-</v>
      </c>
      <c r="AX80" s="383" t="str">
        <f>IF(T80&lt;&gt;"",IF(ISERROR(VLOOKUP(T80,Positions!$C$4:$V$130,20,FALSE)),"Chk",""),"-")</f>
        <v>-</v>
      </c>
      <c r="AY80" s="379" t="str">
        <f>IF(U80&lt;&gt;"",IF(ISERROR(VLOOKUP(U80,Positions!$C$4:$V$130,20,FALSE)),"Chk",""),"-")</f>
        <v>-</v>
      </c>
      <c r="AZ80" s="380" t="str">
        <f>IF(V80&lt;&gt;"",IF(ISERROR(VLOOKUP(V80,Positions!$C$4:$V$130,20,FALSE)),"Chk",""),"-")</f>
        <v>-</v>
      </c>
      <c r="BA80" s="380" t="str">
        <f>IF(W80&lt;&gt;"",IF(ISERROR(VLOOKUP(W80,Positions!$C$4:$V$130,20,FALSE)),"Chk",""),"-")</f>
        <v>-</v>
      </c>
      <c r="BB80" s="380" t="str">
        <f>IF(X80&lt;&gt;"",IF(ISERROR(VLOOKUP(X80,Positions!$C$4:$V$130,20,FALSE)),"Chk",""),"-")</f>
        <v>-</v>
      </c>
      <c r="BC80" s="380" t="str">
        <f>IF(Y80&lt;&gt;"",IF(ISERROR(VLOOKUP(Y80,Positions!$C$4:$V$130,20,FALSE)),"Chk",""),"-")</f>
        <v>-</v>
      </c>
      <c r="BD80" s="380" t="str">
        <f>IF(Z80&lt;&gt;"",IF(ISERROR(VLOOKUP(Z80,Positions!$C$4:$V$130,20,FALSE)),"Chk",""),"-")</f>
        <v>-</v>
      </c>
      <c r="BE80" s="381" t="str">
        <f>IF(AA80&lt;&gt;"",IF(ISERROR(VLOOKUP(AA80,Positions!$C$4:$V$130,20,FALSE)),"Chk",""),"-")</f>
        <v>-</v>
      </c>
      <c r="BF80" s="382" t="str">
        <f>IF(AB80&lt;&gt;"",IF(ISERROR(VLOOKUP(AB80,Positions!$C$4:$V$130,20,FALSE)),"Chk",""),"-")</f>
        <v>-</v>
      </c>
      <c r="BG80" s="380" t="str">
        <f>IF(AC80&lt;&gt;"",IF(ISERROR(VLOOKUP(AC80,Positions!$C$4:$V$130,20,FALSE)),"Chk",""),"-")</f>
        <v>-</v>
      </c>
      <c r="BH80" s="380" t="str">
        <f>IF(AD80&lt;&gt;"",IF(ISERROR(VLOOKUP(AD80,Positions!$C$4:$V$130,20,FALSE)),"Chk",""),"-")</f>
        <v>-</v>
      </c>
      <c r="BI80" s="380" t="str">
        <f>IF(AE80&lt;&gt;"",IF(ISERROR(VLOOKUP(AE80,Positions!$C$4:$V$130,20,FALSE)),"Chk",""),"-")</f>
        <v>-</v>
      </c>
      <c r="BJ80" s="380" t="str">
        <f>IF(AF80&lt;&gt;"",IF(ISERROR(VLOOKUP(AF80,Positions!$C$4:$V$130,20,FALSE)),"Chk",""),"-")</f>
        <v>-</v>
      </c>
      <c r="BK80" s="380" t="str">
        <f>IF(AG80&lt;&gt;"",IF(ISERROR(VLOOKUP(AG80,Positions!$C$4:$V$130,20,FALSE)),"Chk",""),"-")</f>
        <v>-</v>
      </c>
      <c r="BL80" s="383" t="str">
        <f>IF(AH80&lt;&gt;"",IF(ISERROR(VLOOKUP(AH80,Positions!$C$4:$V$130,20,FALSE)),"Chk",""),"-")</f>
        <v>-</v>
      </c>
      <c r="BM80" s="152"/>
      <c r="BN80" s="161">
        <f>IF(ISERROR(VLOOKUP(G80,Positions!$C$4:$V$130,20,FALSE)),0,VLOOKUP(G80,Positions!$C$4:$V$130,20,FALSE))</f>
        <v>0</v>
      </c>
      <c r="BO80" s="161">
        <f>IF(ISERROR(VLOOKUP(H80,Positions!$C$4:$V$130,20,FALSE)),0,VLOOKUP(H80,Positions!$C$4:$V$130,20,FALSE))</f>
        <v>0</v>
      </c>
      <c r="BP80" s="161">
        <f>IF(ISERROR(VLOOKUP(I80,Positions!$C$4:$V$130,20,FALSE)),0,VLOOKUP(I80,Positions!$C$4:$V$130,20,FALSE))</f>
        <v>0</v>
      </c>
      <c r="BQ80" s="161">
        <f>IF(ISERROR(VLOOKUP(J80,Positions!$C$4:$V$130,20,FALSE)),0,VLOOKUP(J80,Positions!$C$4:$V$130,20,FALSE))</f>
        <v>0</v>
      </c>
      <c r="BR80" s="161">
        <f>IF(ISERROR(VLOOKUP(K80,Positions!$C$4:$V$130,20,FALSE)),0,VLOOKUP(K80,Positions!$C$4:$V$130,20,FALSE))</f>
        <v>0</v>
      </c>
      <c r="BS80" s="161">
        <f>IF(ISERROR(VLOOKUP(L80,Positions!$C$4:$V$130,20,FALSE)),0,VLOOKUP(L80,Positions!$C$4:$V$130,20,FALSE))</f>
        <v>0</v>
      </c>
      <c r="BT80" s="161">
        <f>IF(ISERROR(VLOOKUP(M80,Positions!$C$4:$V$130,20,FALSE)),0,VLOOKUP(M80,Positions!$C$4:$V$130,20,FALSE))</f>
        <v>0</v>
      </c>
      <c r="BU80" s="161">
        <f>IF(ISERROR(VLOOKUP(N80,Positions!$C$4:$V$130,20,FALSE)),0,VLOOKUP(N80,Positions!$C$4:$V$130,20,FALSE))</f>
        <v>0</v>
      </c>
      <c r="BV80" s="161">
        <f>IF(ISERROR(VLOOKUP(O80,Positions!$C$4:$V$130,20,FALSE)),0,VLOOKUP(O80,Positions!$C$4:$V$130,20,FALSE))</f>
        <v>0</v>
      </c>
      <c r="BW80" s="161">
        <f>IF(ISERROR(VLOOKUP(P80,Positions!$C$4:$V$130,20,FALSE)),0,VLOOKUP(P80,Positions!$C$4:$V$130,20,FALSE))</f>
        <v>0</v>
      </c>
      <c r="BX80" s="161">
        <f>IF(ISERROR(VLOOKUP(Q80,Positions!$C$4:$V$130,20,FALSE)),0,VLOOKUP(Q80,Positions!$C$4:$V$130,20,FALSE))</f>
        <v>0</v>
      </c>
      <c r="BY80" s="161">
        <f>IF(ISERROR(VLOOKUP(R80,Positions!$C$4:$V$130,20,FALSE)),0,VLOOKUP(R80,Positions!$C$4:$V$130,20,FALSE))</f>
        <v>0</v>
      </c>
      <c r="BZ80" s="161">
        <f>IF(ISERROR(VLOOKUP(S80,Positions!$C$4:$V$130,20,FALSE)),0,VLOOKUP(S80,Positions!$C$4:$V$130,20,FALSE))</f>
        <v>0</v>
      </c>
      <c r="CA80" s="161">
        <f>IF(ISERROR(VLOOKUP(T80,Positions!$C$4:$V$130,20,FALSE)),0,VLOOKUP(T80,Positions!$C$4:$V$130,20,FALSE))</f>
        <v>0</v>
      </c>
      <c r="CB80" s="161">
        <f>IF(ISERROR(VLOOKUP(U80,Positions!$C$4:$V$130,20,FALSE)),0,VLOOKUP(U80,Positions!$C$4:$V$130,20,FALSE))</f>
        <v>0</v>
      </c>
      <c r="CC80" s="161">
        <f>IF(ISERROR(VLOOKUP(V80,Positions!$C$4:$V$130,20,FALSE)),0,VLOOKUP(V80,Positions!$C$4:$V$130,20,FALSE))</f>
        <v>0</v>
      </c>
      <c r="CD80" s="161">
        <f>IF(ISERROR(VLOOKUP(W80,Positions!$C$4:$V$130,20,FALSE)),0,VLOOKUP(W80,Positions!$C$4:$V$130,20,FALSE))</f>
        <v>0</v>
      </c>
      <c r="CE80" s="161">
        <f>IF(ISERROR(VLOOKUP(X80,Positions!$C$4:$V$130,20,FALSE)),0,VLOOKUP(X80,Positions!$C$4:$V$130,20,FALSE))</f>
        <v>0</v>
      </c>
      <c r="CF80" s="161">
        <f>IF(ISERROR(VLOOKUP(Y80,Positions!$C$4:$V$130,20,FALSE)),0,VLOOKUP(Y80,Positions!$C$4:$V$130,20,FALSE))</f>
        <v>0</v>
      </c>
      <c r="CG80" s="161">
        <f>IF(ISERROR(VLOOKUP(Z80,Positions!$C$4:$V$130,20,FALSE)),0,VLOOKUP(Z80,Positions!$C$4:$V$130,20,FALSE))</f>
        <v>0</v>
      </c>
      <c r="CH80" s="161">
        <f>IF(ISERROR(VLOOKUP(AA80,Positions!$C$4:$V$130,20,FALSE)),0,VLOOKUP(AA80,Positions!$C$4:$V$130,20,FALSE))</f>
        <v>0</v>
      </c>
      <c r="CI80" s="161">
        <f>IF(ISERROR(VLOOKUP(AB80,Positions!$C$4:$V$130,20,FALSE)),0,VLOOKUP(AB80,Positions!$C$4:$V$130,20,FALSE))</f>
        <v>0</v>
      </c>
      <c r="CJ80" s="161">
        <f>IF(ISERROR(VLOOKUP(AC80,Positions!$C$4:$V$130,20,FALSE)),0,VLOOKUP(AC80,Positions!$C$4:$V$130,20,FALSE))</f>
        <v>0</v>
      </c>
      <c r="CK80" s="161">
        <f>IF(ISERROR(VLOOKUP(AD80,Positions!$C$4:$V$130,20,FALSE)),0,VLOOKUP(AD80,Positions!$C$4:$V$130,20,FALSE))</f>
        <v>0</v>
      </c>
      <c r="CL80" s="161">
        <f>IF(ISERROR(VLOOKUP(AE80,Positions!$C$4:$V$130,20,FALSE)),0,VLOOKUP(AE80,Positions!$C$4:$V$130,20,FALSE))</f>
        <v>0</v>
      </c>
      <c r="CM80" s="161">
        <f>IF(ISERROR(VLOOKUP(AF80,Positions!$C$4:$V$130,20,FALSE)),0,VLOOKUP(AF80,Positions!$C$4:$V$130,20,FALSE))</f>
        <v>0</v>
      </c>
      <c r="CN80" s="161">
        <f>IF(ISERROR(VLOOKUP(AG80,Positions!$C$4:$V$130,20,FALSE)),0,VLOOKUP(AG80,Positions!$C$4:$V$130,20,FALSE))</f>
        <v>0</v>
      </c>
      <c r="CO80" s="161">
        <f>IF(ISERROR(VLOOKUP(AH80,Positions!$C$4:$V$130,20,FALSE)),0,VLOOKUP(AH80,Positions!$C$4:$V$130,20,FALSE))</f>
        <v>0</v>
      </c>
      <c r="CP80" s="162"/>
      <c r="CQ80" s="163"/>
    </row>
    <row r="81" spans="1:95" s="155" customFormat="1" ht="30" hidden="1" customHeight="1" x14ac:dyDescent="0.25">
      <c r="A81" s="153"/>
      <c r="B81" s="153"/>
      <c r="C81" s="160"/>
      <c r="D81" s="160"/>
      <c r="E81" s="417" t="str">
        <f>IF($D81&lt;&gt;"",VLOOKUP($D81,StaffEstb!$G$4:$K$203,4,FALSE),"")</f>
        <v/>
      </c>
      <c r="F81" s="656" t="str">
        <f>IF($D81&lt;&gt;"",VLOOKUP($D81,StaffEstb!$G$4:$K$203,5,FALSE),"")</f>
        <v/>
      </c>
      <c r="G81" s="657"/>
      <c r="H81" s="657"/>
      <c r="I81" s="657"/>
      <c r="J81" s="657"/>
      <c r="K81" s="657"/>
      <c r="L81" s="658"/>
      <c r="M81" s="658"/>
      <c r="N81" s="657"/>
      <c r="O81" s="657"/>
      <c r="P81" s="657"/>
      <c r="Q81" s="657"/>
      <c r="R81" s="657"/>
      <c r="S81" s="658"/>
      <c r="T81" s="658"/>
      <c r="U81" s="657"/>
      <c r="V81" s="657"/>
      <c r="W81" s="657"/>
      <c r="X81" s="657"/>
      <c r="Y81" s="657"/>
      <c r="Z81" s="658"/>
      <c r="AA81" s="658"/>
      <c r="AB81" s="657"/>
      <c r="AC81" s="657"/>
      <c r="AD81" s="657"/>
      <c r="AE81" s="657"/>
      <c r="AF81" s="657"/>
      <c r="AG81" s="658"/>
      <c r="AH81" s="658"/>
      <c r="AI81" s="377">
        <f t="shared" si="9"/>
        <v>0</v>
      </c>
      <c r="AJ81" s="378">
        <f t="shared" si="10"/>
        <v>0</v>
      </c>
      <c r="AK81" s="379" t="str">
        <f>IF(G81&lt;&gt;"",IF(ISERROR(VLOOKUP(G81,Positions!$C$4:$V$130,20,FALSE)),"Chk",""),"-")</f>
        <v>-</v>
      </c>
      <c r="AL81" s="380" t="str">
        <f>IF(H81&lt;&gt;"",IF(ISERROR(VLOOKUP(H81,Positions!$C$4:$V$130,20,FALSE)),"Chk",""),"-")</f>
        <v>-</v>
      </c>
      <c r="AM81" s="380" t="str">
        <f>IF(I81&lt;&gt;"",IF(ISERROR(VLOOKUP(I81,Positions!$C$4:$V$130,20,FALSE)),"Chk",""),"-")</f>
        <v>-</v>
      </c>
      <c r="AN81" s="380" t="str">
        <f>IF(J81&lt;&gt;"",IF(ISERROR(VLOOKUP(J81,Positions!$C$4:$V$130,20,FALSE)),"Chk",""),"-")</f>
        <v>-</v>
      </c>
      <c r="AO81" s="380" t="str">
        <f>IF(K81&lt;&gt;"",IF(ISERROR(VLOOKUP(K81,Positions!$C$4:$V$130,20,FALSE)),"Chk",""),"-")</f>
        <v>-</v>
      </c>
      <c r="AP81" s="380" t="str">
        <f>IF(L81&lt;&gt;"",IF(ISERROR(VLOOKUP(L81,Positions!$C$4:$V$130,20,FALSE)),"Chk",""),"-")</f>
        <v>-</v>
      </c>
      <c r="AQ81" s="381" t="str">
        <f>IF(M81&lt;&gt;"",IF(ISERROR(VLOOKUP(M81,Positions!$C$4:$V$130,20,FALSE)),"Chk",""),"-")</f>
        <v>-</v>
      </c>
      <c r="AR81" s="382" t="str">
        <f>IF(N81&lt;&gt;"",IF(ISERROR(VLOOKUP(N81,Positions!$C$4:$V$130,20,FALSE)),"Chk",""),"-")</f>
        <v>-</v>
      </c>
      <c r="AS81" s="380" t="str">
        <f>IF(O81&lt;&gt;"",IF(ISERROR(VLOOKUP(O81,Positions!$C$4:$V$130,20,FALSE)),"Chk",""),"-")</f>
        <v>-</v>
      </c>
      <c r="AT81" s="380" t="str">
        <f>IF(P81&lt;&gt;"",IF(ISERROR(VLOOKUP(P81,Positions!$C$4:$V$130,20,FALSE)),"Chk",""),"-")</f>
        <v>-</v>
      </c>
      <c r="AU81" s="380" t="str">
        <f>IF(Q81&lt;&gt;"",IF(ISERROR(VLOOKUP(Q81,Positions!$C$4:$V$130,20,FALSE)),"Chk",""),"-")</f>
        <v>-</v>
      </c>
      <c r="AV81" s="380" t="str">
        <f>IF(R81&lt;&gt;"",IF(ISERROR(VLOOKUP(R81,Positions!$C$4:$V$130,20,FALSE)),"Chk",""),"-")</f>
        <v>-</v>
      </c>
      <c r="AW81" s="380" t="str">
        <f>IF(S81&lt;&gt;"",IF(ISERROR(VLOOKUP(S81,Positions!$C$4:$V$130,20,FALSE)),"Chk",""),"-")</f>
        <v>-</v>
      </c>
      <c r="AX81" s="383" t="str">
        <f>IF(T81&lt;&gt;"",IF(ISERROR(VLOOKUP(T81,Positions!$C$4:$V$130,20,FALSE)),"Chk",""),"-")</f>
        <v>-</v>
      </c>
      <c r="AY81" s="379" t="str">
        <f>IF(U81&lt;&gt;"",IF(ISERROR(VLOOKUP(U81,Positions!$C$4:$V$130,20,FALSE)),"Chk",""),"-")</f>
        <v>-</v>
      </c>
      <c r="AZ81" s="380" t="str">
        <f>IF(V81&lt;&gt;"",IF(ISERROR(VLOOKUP(V81,Positions!$C$4:$V$130,20,FALSE)),"Chk",""),"-")</f>
        <v>-</v>
      </c>
      <c r="BA81" s="380" t="str">
        <f>IF(W81&lt;&gt;"",IF(ISERROR(VLOOKUP(W81,Positions!$C$4:$V$130,20,FALSE)),"Chk",""),"-")</f>
        <v>-</v>
      </c>
      <c r="BB81" s="380" t="str">
        <f>IF(X81&lt;&gt;"",IF(ISERROR(VLOOKUP(X81,Positions!$C$4:$V$130,20,FALSE)),"Chk",""),"-")</f>
        <v>-</v>
      </c>
      <c r="BC81" s="380" t="str">
        <f>IF(Y81&lt;&gt;"",IF(ISERROR(VLOOKUP(Y81,Positions!$C$4:$V$130,20,FALSE)),"Chk",""),"-")</f>
        <v>-</v>
      </c>
      <c r="BD81" s="380" t="str">
        <f>IF(Z81&lt;&gt;"",IF(ISERROR(VLOOKUP(Z81,Positions!$C$4:$V$130,20,FALSE)),"Chk",""),"-")</f>
        <v>-</v>
      </c>
      <c r="BE81" s="381" t="str">
        <f>IF(AA81&lt;&gt;"",IF(ISERROR(VLOOKUP(AA81,Positions!$C$4:$V$130,20,FALSE)),"Chk",""),"-")</f>
        <v>-</v>
      </c>
      <c r="BF81" s="382" t="str">
        <f>IF(AB81&lt;&gt;"",IF(ISERROR(VLOOKUP(AB81,Positions!$C$4:$V$130,20,FALSE)),"Chk",""),"-")</f>
        <v>-</v>
      </c>
      <c r="BG81" s="380" t="str">
        <f>IF(AC81&lt;&gt;"",IF(ISERROR(VLOOKUP(AC81,Positions!$C$4:$V$130,20,FALSE)),"Chk",""),"-")</f>
        <v>-</v>
      </c>
      <c r="BH81" s="380" t="str">
        <f>IF(AD81&lt;&gt;"",IF(ISERROR(VLOOKUP(AD81,Positions!$C$4:$V$130,20,FALSE)),"Chk",""),"-")</f>
        <v>-</v>
      </c>
      <c r="BI81" s="380" t="str">
        <f>IF(AE81&lt;&gt;"",IF(ISERROR(VLOOKUP(AE81,Positions!$C$4:$V$130,20,FALSE)),"Chk",""),"-")</f>
        <v>-</v>
      </c>
      <c r="BJ81" s="380" t="str">
        <f>IF(AF81&lt;&gt;"",IF(ISERROR(VLOOKUP(AF81,Positions!$C$4:$V$130,20,FALSE)),"Chk",""),"-")</f>
        <v>-</v>
      </c>
      <c r="BK81" s="380" t="str">
        <f>IF(AG81&lt;&gt;"",IF(ISERROR(VLOOKUP(AG81,Positions!$C$4:$V$130,20,FALSE)),"Chk",""),"-")</f>
        <v>-</v>
      </c>
      <c r="BL81" s="383" t="str">
        <f>IF(AH81&lt;&gt;"",IF(ISERROR(VLOOKUP(AH81,Positions!$C$4:$V$130,20,FALSE)),"Chk",""),"-")</f>
        <v>-</v>
      </c>
      <c r="BM81" s="152"/>
      <c r="BN81" s="161">
        <f>IF(ISERROR(VLOOKUP(G81,Positions!$C$4:$V$130,20,FALSE)),0,VLOOKUP(G81,Positions!$C$4:$V$130,20,FALSE))</f>
        <v>0</v>
      </c>
      <c r="BO81" s="161">
        <f>IF(ISERROR(VLOOKUP(H81,Positions!$C$4:$V$130,20,FALSE)),0,VLOOKUP(H81,Positions!$C$4:$V$130,20,FALSE))</f>
        <v>0</v>
      </c>
      <c r="BP81" s="161">
        <f>IF(ISERROR(VLOOKUP(I81,Positions!$C$4:$V$130,20,FALSE)),0,VLOOKUP(I81,Positions!$C$4:$V$130,20,FALSE))</f>
        <v>0</v>
      </c>
      <c r="BQ81" s="161">
        <f>IF(ISERROR(VLOOKUP(J81,Positions!$C$4:$V$130,20,FALSE)),0,VLOOKUP(J81,Positions!$C$4:$V$130,20,FALSE))</f>
        <v>0</v>
      </c>
      <c r="BR81" s="161">
        <f>IF(ISERROR(VLOOKUP(K81,Positions!$C$4:$V$130,20,FALSE)),0,VLOOKUP(K81,Positions!$C$4:$V$130,20,FALSE))</f>
        <v>0</v>
      </c>
      <c r="BS81" s="161">
        <f>IF(ISERROR(VLOOKUP(L81,Positions!$C$4:$V$130,20,FALSE)),0,VLOOKUP(L81,Positions!$C$4:$V$130,20,FALSE))</f>
        <v>0</v>
      </c>
      <c r="BT81" s="161">
        <f>IF(ISERROR(VLOOKUP(M81,Positions!$C$4:$V$130,20,FALSE)),0,VLOOKUP(M81,Positions!$C$4:$V$130,20,FALSE))</f>
        <v>0</v>
      </c>
      <c r="BU81" s="161">
        <f>IF(ISERROR(VLOOKUP(N81,Positions!$C$4:$V$130,20,FALSE)),0,VLOOKUP(N81,Positions!$C$4:$V$130,20,FALSE))</f>
        <v>0</v>
      </c>
      <c r="BV81" s="161">
        <f>IF(ISERROR(VLOOKUP(O81,Positions!$C$4:$V$130,20,FALSE)),0,VLOOKUP(O81,Positions!$C$4:$V$130,20,FALSE))</f>
        <v>0</v>
      </c>
      <c r="BW81" s="161">
        <f>IF(ISERROR(VLOOKUP(P81,Positions!$C$4:$V$130,20,FALSE)),0,VLOOKUP(P81,Positions!$C$4:$V$130,20,FALSE))</f>
        <v>0</v>
      </c>
      <c r="BX81" s="161">
        <f>IF(ISERROR(VLOOKUP(Q81,Positions!$C$4:$V$130,20,FALSE)),0,VLOOKUP(Q81,Positions!$C$4:$V$130,20,FALSE))</f>
        <v>0</v>
      </c>
      <c r="BY81" s="161">
        <f>IF(ISERROR(VLOOKUP(R81,Positions!$C$4:$V$130,20,FALSE)),0,VLOOKUP(R81,Positions!$C$4:$V$130,20,FALSE))</f>
        <v>0</v>
      </c>
      <c r="BZ81" s="161">
        <f>IF(ISERROR(VLOOKUP(S81,Positions!$C$4:$V$130,20,FALSE)),0,VLOOKUP(S81,Positions!$C$4:$V$130,20,FALSE))</f>
        <v>0</v>
      </c>
      <c r="CA81" s="161">
        <f>IF(ISERROR(VLOOKUP(T81,Positions!$C$4:$V$130,20,FALSE)),0,VLOOKUP(T81,Positions!$C$4:$V$130,20,FALSE))</f>
        <v>0</v>
      </c>
      <c r="CB81" s="161">
        <f>IF(ISERROR(VLOOKUP(U81,Positions!$C$4:$V$130,20,FALSE)),0,VLOOKUP(U81,Positions!$C$4:$V$130,20,FALSE))</f>
        <v>0</v>
      </c>
      <c r="CC81" s="161">
        <f>IF(ISERROR(VLOOKUP(V81,Positions!$C$4:$V$130,20,FALSE)),0,VLOOKUP(V81,Positions!$C$4:$V$130,20,FALSE))</f>
        <v>0</v>
      </c>
      <c r="CD81" s="161">
        <f>IF(ISERROR(VLOOKUP(W81,Positions!$C$4:$V$130,20,FALSE)),0,VLOOKUP(W81,Positions!$C$4:$V$130,20,FALSE))</f>
        <v>0</v>
      </c>
      <c r="CE81" s="161">
        <f>IF(ISERROR(VLOOKUP(X81,Positions!$C$4:$V$130,20,FALSE)),0,VLOOKUP(X81,Positions!$C$4:$V$130,20,FALSE))</f>
        <v>0</v>
      </c>
      <c r="CF81" s="161">
        <f>IF(ISERROR(VLOOKUP(Y81,Positions!$C$4:$V$130,20,FALSE)),0,VLOOKUP(Y81,Positions!$C$4:$V$130,20,FALSE))</f>
        <v>0</v>
      </c>
      <c r="CG81" s="161">
        <f>IF(ISERROR(VLOOKUP(Z81,Positions!$C$4:$V$130,20,FALSE)),0,VLOOKUP(Z81,Positions!$C$4:$V$130,20,FALSE))</f>
        <v>0</v>
      </c>
      <c r="CH81" s="161">
        <f>IF(ISERROR(VLOOKUP(AA81,Positions!$C$4:$V$130,20,FALSE)),0,VLOOKUP(AA81,Positions!$C$4:$V$130,20,FALSE))</f>
        <v>0</v>
      </c>
      <c r="CI81" s="161">
        <f>IF(ISERROR(VLOOKUP(AB81,Positions!$C$4:$V$130,20,FALSE)),0,VLOOKUP(AB81,Positions!$C$4:$V$130,20,FALSE))</f>
        <v>0</v>
      </c>
      <c r="CJ81" s="161">
        <f>IF(ISERROR(VLOOKUP(AC81,Positions!$C$4:$V$130,20,FALSE)),0,VLOOKUP(AC81,Positions!$C$4:$V$130,20,FALSE))</f>
        <v>0</v>
      </c>
      <c r="CK81" s="161">
        <f>IF(ISERROR(VLOOKUP(AD81,Positions!$C$4:$V$130,20,FALSE)),0,VLOOKUP(AD81,Positions!$C$4:$V$130,20,FALSE))</f>
        <v>0</v>
      </c>
      <c r="CL81" s="161">
        <f>IF(ISERROR(VLOOKUP(AE81,Positions!$C$4:$V$130,20,FALSE)),0,VLOOKUP(AE81,Positions!$C$4:$V$130,20,FALSE))</f>
        <v>0</v>
      </c>
      <c r="CM81" s="161">
        <f>IF(ISERROR(VLOOKUP(AF81,Positions!$C$4:$V$130,20,FALSE)),0,VLOOKUP(AF81,Positions!$C$4:$V$130,20,FALSE))</f>
        <v>0</v>
      </c>
      <c r="CN81" s="161">
        <f>IF(ISERROR(VLOOKUP(AG81,Positions!$C$4:$V$130,20,FALSE)),0,VLOOKUP(AG81,Positions!$C$4:$V$130,20,FALSE))</f>
        <v>0</v>
      </c>
      <c r="CO81" s="161">
        <f>IF(ISERROR(VLOOKUP(AH81,Positions!$C$4:$V$130,20,FALSE)),0,VLOOKUP(AH81,Positions!$C$4:$V$130,20,FALSE))</f>
        <v>0</v>
      </c>
      <c r="CP81" s="162"/>
      <c r="CQ81" s="163"/>
    </row>
    <row r="82" spans="1:95" s="155" customFormat="1" ht="30" hidden="1" customHeight="1" x14ac:dyDescent="0.25">
      <c r="A82" s="153"/>
      <c r="B82" s="153"/>
      <c r="C82" s="160"/>
      <c r="D82" s="160"/>
      <c r="E82" s="417" t="str">
        <f>IF($D82&lt;&gt;"",VLOOKUP($D82,StaffEstb!$G$4:$K$203,4,FALSE),"")</f>
        <v/>
      </c>
      <c r="F82" s="656" t="str">
        <f>IF($D82&lt;&gt;"",VLOOKUP($D82,StaffEstb!$G$4:$K$203,5,FALSE),"")</f>
        <v/>
      </c>
      <c r="G82" s="657"/>
      <c r="H82" s="657"/>
      <c r="I82" s="657"/>
      <c r="J82" s="657"/>
      <c r="K82" s="657"/>
      <c r="L82" s="658"/>
      <c r="M82" s="658"/>
      <c r="N82" s="657"/>
      <c r="O82" s="657"/>
      <c r="P82" s="657"/>
      <c r="Q82" s="657"/>
      <c r="R82" s="657"/>
      <c r="S82" s="658"/>
      <c r="T82" s="658"/>
      <c r="U82" s="657"/>
      <c r="V82" s="657"/>
      <c r="W82" s="657"/>
      <c r="X82" s="657"/>
      <c r="Y82" s="657"/>
      <c r="Z82" s="658"/>
      <c r="AA82" s="658"/>
      <c r="AB82" s="657"/>
      <c r="AC82" s="657"/>
      <c r="AD82" s="657"/>
      <c r="AE82" s="657"/>
      <c r="AF82" s="657"/>
      <c r="AG82" s="658"/>
      <c r="AH82" s="658"/>
      <c r="AI82" s="377">
        <f t="shared" si="9"/>
        <v>0</v>
      </c>
      <c r="AJ82" s="378">
        <f t="shared" si="10"/>
        <v>0</v>
      </c>
      <c r="AK82" s="379" t="str">
        <f>IF(G82&lt;&gt;"",IF(ISERROR(VLOOKUP(G82,Positions!$C$4:$V$130,20,FALSE)),"Chk",""),"-")</f>
        <v>-</v>
      </c>
      <c r="AL82" s="380" t="str">
        <f>IF(H82&lt;&gt;"",IF(ISERROR(VLOOKUP(H82,Positions!$C$4:$V$130,20,FALSE)),"Chk",""),"-")</f>
        <v>-</v>
      </c>
      <c r="AM82" s="380" t="str">
        <f>IF(I82&lt;&gt;"",IF(ISERROR(VLOOKUP(I82,Positions!$C$4:$V$130,20,FALSE)),"Chk",""),"-")</f>
        <v>-</v>
      </c>
      <c r="AN82" s="380" t="str">
        <f>IF(J82&lt;&gt;"",IF(ISERROR(VLOOKUP(J82,Positions!$C$4:$V$130,20,FALSE)),"Chk",""),"-")</f>
        <v>-</v>
      </c>
      <c r="AO82" s="380" t="str">
        <f>IF(K82&lt;&gt;"",IF(ISERROR(VLOOKUP(K82,Positions!$C$4:$V$130,20,FALSE)),"Chk",""),"-")</f>
        <v>-</v>
      </c>
      <c r="AP82" s="380" t="str">
        <f>IF(L82&lt;&gt;"",IF(ISERROR(VLOOKUP(L82,Positions!$C$4:$V$130,20,FALSE)),"Chk",""),"-")</f>
        <v>-</v>
      </c>
      <c r="AQ82" s="381" t="str">
        <f>IF(M82&lt;&gt;"",IF(ISERROR(VLOOKUP(M82,Positions!$C$4:$V$130,20,FALSE)),"Chk",""),"-")</f>
        <v>-</v>
      </c>
      <c r="AR82" s="382" t="str">
        <f>IF(N82&lt;&gt;"",IF(ISERROR(VLOOKUP(N82,Positions!$C$4:$V$130,20,FALSE)),"Chk",""),"-")</f>
        <v>-</v>
      </c>
      <c r="AS82" s="380" t="str">
        <f>IF(O82&lt;&gt;"",IF(ISERROR(VLOOKUP(O82,Positions!$C$4:$V$130,20,FALSE)),"Chk",""),"-")</f>
        <v>-</v>
      </c>
      <c r="AT82" s="380" t="str">
        <f>IF(P82&lt;&gt;"",IF(ISERROR(VLOOKUP(P82,Positions!$C$4:$V$130,20,FALSE)),"Chk",""),"-")</f>
        <v>-</v>
      </c>
      <c r="AU82" s="380" t="str">
        <f>IF(Q82&lt;&gt;"",IF(ISERROR(VLOOKUP(Q82,Positions!$C$4:$V$130,20,FALSE)),"Chk",""),"-")</f>
        <v>-</v>
      </c>
      <c r="AV82" s="380" t="str">
        <f>IF(R82&lt;&gt;"",IF(ISERROR(VLOOKUP(R82,Positions!$C$4:$V$130,20,FALSE)),"Chk",""),"-")</f>
        <v>-</v>
      </c>
      <c r="AW82" s="380" t="str">
        <f>IF(S82&lt;&gt;"",IF(ISERROR(VLOOKUP(S82,Positions!$C$4:$V$130,20,FALSE)),"Chk",""),"-")</f>
        <v>-</v>
      </c>
      <c r="AX82" s="383" t="str">
        <f>IF(T82&lt;&gt;"",IF(ISERROR(VLOOKUP(T82,Positions!$C$4:$V$130,20,FALSE)),"Chk",""),"-")</f>
        <v>-</v>
      </c>
      <c r="AY82" s="379" t="str">
        <f>IF(U82&lt;&gt;"",IF(ISERROR(VLOOKUP(U82,Positions!$C$4:$V$130,20,FALSE)),"Chk",""),"-")</f>
        <v>-</v>
      </c>
      <c r="AZ82" s="380" t="str">
        <f>IF(V82&lt;&gt;"",IF(ISERROR(VLOOKUP(V82,Positions!$C$4:$V$130,20,FALSE)),"Chk",""),"-")</f>
        <v>-</v>
      </c>
      <c r="BA82" s="380" t="str">
        <f>IF(W82&lt;&gt;"",IF(ISERROR(VLOOKUP(W82,Positions!$C$4:$V$130,20,FALSE)),"Chk",""),"-")</f>
        <v>-</v>
      </c>
      <c r="BB82" s="380" t="str">
        <f>IF(X82&lt;&gt;"",IF(ISERROR(VLOOKUP(X82,Positions!$C$4:$V$130,20,FALSE)),"Chk",""),"-")</f>
        <v>-</v>
      </c>
      <c r="BC82" s="380" t="str">
        <f>IF(Y82&lt;&gt;"",IF(ISERROR(VLOOKUP(Y82,Positions!$C$4:$V$130,20,FALSE)),"Chk",""),"-")</f>
        <v>-</v>
      </c>
      <c r="BD82" s="380" t="str">
        <f>IF(Z82&lt;&gt;"",IF(ISERROR(VLOOKUP(Z82,Positions!$C$4:$V$130,20,FALSE)),"Chk",""),"-")</f>
        <v>-</v>
      </c>
      <c r="BE82" s="381" t="str">
        <f>IF(AA82&lt;&gt;"",IF(ISERROR(VLOOKUP(AA82,Positions!$C$4:$V$130,20,FALSE)),"Chk",""),"-")</f>
        <v>-</v>
      </c>
      <c r="BF82" s="382" t="str">
        <f>IF(AB82&lt;&gt;"",IF(ISERROR(VLOOKUP(AB82,Positions!$C$4:$V$130,20,FALSE)),"Chk",""),"-")</f>
        <v>-</v>
      </c>
      <c r="BG82" s="380" t="str">
        <f>IF(AC82&lt;&gt;"",IF(ISERROR(VLOOKUP(AC82,Positions!$C$4:$V$130,20,FALSE)),"Chk",""),"-")</f>
        <v>-</v>
      </c>
      <c r="BH82" s="380" t="str">
        <f>IF(AD82&lt;&gt;"",IF(ISERROR(VLOOKUP(AD82,Positions!$C$4:$V$130,20,FALSE)),"Chk",""),"-")</f>
        <v>-</v>
      </c>
      <c r="BI82" s="380" t="str">
        <f>IF(AE82&lt;&gt;"",IF(ISERROR(VLOOKUP(AE82,Positions!$C$4:$V$130,20,FALSE)),"Chk",""),"-")</f>
        <v>-</v>
      </c>
      <c r="BJ82" s="380" t="str">
        <f>IF(AF82&lt;&gt;"",IF(ISERROR(VLOOKUP(AF82,Positions!$C$4:$V$130,20,FALSE)),"Chk",""),"-")</f>
        <v>-</v>
      </c>
      <c r="BK82" s="380" t="str">
        <f>IF(AG82&lt;&gt;"",IF(ISERROR(VLOOKUP(AG82,Positions!$C$4:$V$130,20,FALSE)),"Chk",""),"-")</f>
        <v>-</v>
      </c>
      <c r="BL82" s="383" t="str">
        <f>IF(AH82&lt;&gt;"",IF(ISERROR(VLOOKUP(AH82,Positions!$C$4:$V$130,20,FALSE)),"Chk",""),"-")</f>
        <v>-</v>
      </c>
      <c r="BM82" s="152"/>
      <c r="BN82" s="161">
        <f>IF(ISERROR(VLOOKUP(G82,Positions!$C$4:$V$130,20,FALSE)),0,VLOOKUP(G82,Positions!$C$4:$V$130,20,FALSE))</f>
        <v>0</v>
      </c>
      <c r="BO82" s="161">
        <f>IF(ISERROR(VLOOKUP(H82,Positions!$C$4:$V$130,20,FALSE)),0,VLOOKUP(H82,Positions!$C$4:$V$130,20,FALSE))</f>
        <v>0</v>
      </c>
      <c r="BP82" s="161">
        <f>IF(ISERROR(VLOOKUP(I82,Positions!$C$4:$V$130,20,FALSE)),0,VLOOKUP(I82,Positions!$C$4:$V$130,20,FALSE))</f>
        <v>0</v>
      </c>
      <c r="BQ82" s="161">
        <f>IF(ISERROR(VLOOKUP(J82,Positions!$C$4:$V$130,20,FALSE)),0,VLOOKUP(J82,Positions!$C$4:$V$130,20,FALSE))</f>
        <v>0</v>
      </c>
      <c r="BR82" s="161">
        <f>IF(ISERROR(VLOOKUP(K82,Positions!$C$4:$V$130,20,FALSE)),0,VLOOKUP(K82,Positions!$C$4:$V$130,20,FALSE))</f>
        <v>0</v>
      </c>
      <c r="BS82" s="161">
        <f>IF(ISERROR(VLOOKUP(L82,Positions!$C$4:$V$130,20,FALSE)),0,VLOOKUP(L82,Positions!$C$4:$V$130,20,FALSE))</f>
        <v>0</v>
      </c>
      <c r="BT82" s="161">
        <f>IF(ISERROR(VLOOKUP(M82,Positions!$C$4:$V$130,20,FALSE)),0,VLOOKUP(M82,Positions!$C$4:$V$130,20,FALSE))</f>
        <v>0</v>
      </c>
      <c r="BU82" s="161">
        <f>IF(ISERROR(VLOOKUP(N82,Positions!$C$4:$V$130,20,FALSE)),0,VLOOKUP(N82,Positions!$C$4:$V$130,20,FALSE))</f>
        <v>0</v>
      </c>
      <c r="BV82" s="161">
        <f>IF(ISERROR(VLOOKUP(O82,Positions!$C$4:$V$130,20,FALSE)),0,VLOOKUP(O82,Positions!$C$4:$V$130,20,FALSE))</f>
        <v>0</v>
      </c>
      <c r="BW82" s="161">
        <f>IF(ISERROR(VLOOKUP(P82,Positions!$C$4:$V$130,20,FALSE)),0,VLOOKUP(P82,Positions!$C$4:$V$130,20,FALSE))</f>
        <v>0</v>
      </c>
      <c r="BX82" s="161">
        <f>IF(ISERROR(VLOOKUP(Q82,Positions!$C$4:$V$130,20,FALSE)),0,VLOOKUP(Q82,Positions!$C$4:$V$130,20,FALSE))</f>
        <v>0</v>
      </c>
      <c r="BY82" s="161">
        <f>IF(ISERROR(VLOOKUP(R82,Positions!$C$4:$V$130,20,FALSE)),0,VLOOKUP(R82,Positions!$C$4:$V$130,20,FALSE))</f>
        <v>0</v>
      </c>
      <c r="BZ82" s="161">
        <f>IF(ISERROR(VLOOKUP(S82,Positions!$C$4:$V$130,20,FALSE)),0,VLOOKUP(S82,Positions!$C$4:$V$130,20,FALSE))</f>
        <v>0</v>
      </c>
      <c r="CA82" s="161">
        <f>IF(ISERROR(VLOOKUP(T82,Positions!$C$4:$V$130,20,FALSE)),0,VLOOKUP(T82,Positions!$C$4:$V$130,20,FALSE))</f>
        <v>0</v>
      </c>
      <c r="CB82" s="161">
        <f>IF(ISERROR(VLOOKUP(U82,Positions!$C$4:$V$130,20,FALSE)),0,VLOOKUP(U82,Positions!$C$4:$V$130,20,FALSE))</f>
        <v>0</v>
      </c>
      <c r="CC82" s="161">
        <f>IF(ISERROR(VLOOKUP(V82,Positions!$C$4:$V$130,20,FALSE)),0,VLOOKUP(V82,Positions!$C$4:$V$130,20,FALSE))</f>
        <v>0</v>
      </c>
      <c r="CD82" s="161">
        <f>IF(ISERROR(VLOOKUP(W82,Positions!$C$4:$V$130,20,FALSE)),0,VLOOKUP(W82,Positions!$C$4:$V$130,20,FALSE))</f>
        <v>0</v>
      </c>
      <c r="CE82" s="161">
        <f>IF(ISERROR(VLOOKUP(X82,Positions!$C$4:$V$130,20,FALSE)),0,VLOOKUP(X82,Positions!$C$4:$V$130,20,FALSE))</f>
        <v>0</v>
      </c>
      <c r="CF82" s="161">
        <f>IF(ISERROR(VLOOKUP(Y82,Positions!$C$4:$V$130,20,FALSE)),0,VLOOKUP(Y82,Positions!$C$4:$V$130,20,FALSE))</f>
        <v>0</v>
      </c>
      <c r="CG82" s="161">
        <f>IF(ISERROR(VLOOKUP(Z82,Positions!$C$4:$V$130,20,FALSE)),0,VLOOKUP(Z82,Positions!$C$4:$V$130,20,FALSE))</f>
        <v>0</v>
      </c>
      <c r="CH82" s="161">
        <f>IF(ISERROR(VLOOKUP(AA82,Positions!$C$4:$V$130,20,FALSE)),0,VLOOKUP(AA82,Positions!$C$4:$V$130,20,FALSE))</f>
        <v>0</v>
      </c>
      <c r="CI82" s="161">
        <f>IF(ISERROR(VLOOKUP(AB82,Positions!$C$4:$V$130,20,FALSE)),0,VLOOKUP(AB82,Positions!$C$4:$V$130,20,FALSE))</f>
        <v>0</v>
      </c>
      <c r="CJ82" s="161">
        <f>IF(ISERROR(VLOOKUP(AC82,Positions!$C$4:$V$130,20,FALSE)),0,VLOOKUP(AC82,Positions!$C$4:$V$130,20,FALSE))</f>
        <v>0</v>
      </c>
      <c r="CK82" s="161">
        <f>IF(ISERROR(VLOOKUP(AD82,Positions!$C$4:$V$130,20,FALSE)),0,VLOOKUP(AD82,Positions!$C$4:$V$130,20,FALSE))</f>
        <v>0</v>
      </c>
      <c r="CL82" s="161">
        <f>IF(ISERROR(VLOOKUP(AE82,Positions!$C$4:$V$130,20,FALSE)),0,VLOOKUP(AE82,Positions!$C$4:$V$130,20,FALSE))</f>
        <v>0</v>
      </c>
      <c r="CM82" s="161">
        <f>IF(ISERROR(VLOOKUP(AF82,Positions!$C$4:$V$130,20,FALSE)),0,VLOOKUP(AF82,Positions!$C$4:$V$130,20,FALSE))</f>
        <v>0</v>
      </c>
      <c r="CN82" s="161">
        <f>IF(ISERROR(VLOOKUP(AG82,Positions!$C$4:$V$130,20,FALSE)),0,VLOOKUP(AG82,Positions!$C$4:$V$130,20,FALSE))</f>
        <v>0</v>
      </c>
      <c r="CO82" s="161">
        <f>IF(ISERROR(VLOOKUP(AH82,Positions!$C$4:$V$130,20,FALSE)),0,VLOOKUP(AH82,Positions!$C$4:$V$130,20,FALSE))</f>
        <v>0</v>
      </c>
      <c r="CP82" s="162"/>
      <c r="CQ82" s="163"/>
    </row>
    <row r="83" spans="1:95" s="155" customFormat="1" ht="30" hidden="1" customHeight="1" x14ac:dyDescent="0.25">
      <c r="A83" s="153"/>
      <c r="B83" s="153"/>
      <c r="C83" s="160"/>
      <c r="D83" s="160"/>
      <c r="E83" s="417" t="str">
        <f>IF($D83&lt;&gt;"",VLOOKUP($D83,StaffEstb!$G$4:$K$203,4,FALSE),"")</f>
        <v/>
      </c>
      <c r="F83" s="656" t="str">
        <f>IF($D83&lt;&gt;"",VLOOKUP($D83,StaffEstb!$G$4:$K$203,5,FALSE),"")</f>
        <v/>
      </c>
      <c r="G83" s="657"/>
      <c r="H83" s="657"/>
      <c r="I83" s="657"/>
      <c r="J83" s="657"/>
      <c r="K83" s="657"/>
      <c r="L83" s="658"/>
      <c r="M83" s="658"/>
      <c r="N83" s="657"/>
      <c r="O83" s="657"/>
      <c r="P83" s="657"/>
      <c r="Q83" s="657"/>
      <c r="R83" s="657"/>
      <c r="S83" s="658"/>
      <c r="T83" s="658"/>
      <c r="U83" s="657"/>
      <c r="V83" s="657"/>
      <c r="W83" s="657"/>
      <c r="X83" s="657"/>
      <c r="Y83" s="657"/>
      <c r="Z83" s="658"/>
      <c r="AA83" s="658"/>
      <c r="AB83" s="657"/>
      <c r="AC83" s="657"/>
      <c r="AD83" s="657"/>
      <c r="AE83" s="657"/>
      <c r="AF83" s="657"/>
      <c r="AG83" s="658"/>
      <c r="AH83" s="658"/>
      <c r="AI83" s="377">
        <f t="shared" si="9"/>
        <v>0</v>
      </c>
      <c r="AJ83" s="378">
        <f t="shared" si="10"/>
        <v>0</v>
      </c>
      <c r="AK83" s="379" t="str">
        <f>IF(G83&lt;&gt;"",IF(ISERROR(VLOOKUP(G83,Positions!$C$4:$V$130,20,FALSE)),"Chk",""),"-")</f>
        <v>-</v>
      </c>
      <c r="AL83" s="380" t="str">
        <f>IF(H83&lt;&gt;"",IF(ISERROR(VLOOKUP(H83,Positions!$C$4:$V$130,20,FALSE)),"Chk",""),"-")</f>
        <v>-</v>
      </c>
      <c r="AM83" s="380" t="str">
        <f>IF(I83&lt;&gt;"",IF(ISERROR(VLOOKUP(I83,Positions!$C$4:$V$130,20,FALSE)),"Chk",""),"-")</f>
        <v>-</v>
      </c>
      <c r="AN83" s="380" t="str">
        <f>IF(J83&lt;&gt;"",IF(ISERROR(VLOOKUP(J83,Positions!$C$4:$V$130,20,FALSE)),"Chk",""),"-")</f>
        <v>-</v>
      </c>
      <c r="AO83" s="380" t="str">
        <f>IF(K83&lt;&gt;"",IF(ISERROR(VLOOKUP(K83,Positions!$C$4:$V$130,20,FALSE)),"Chk",""),"-")</f>
        <v>-</v>
      </c>
      <c r="AP83" s="380" t="str">
        <f>IF(L83&lt;&gt;"",IF(ISERROR(VLOOKUP(L83,Positions!$C$4:$V$130,20,FALSE)),"Chk",""),"-")</f>
        <v>-</v>
      </c>
      <c r="AQ83" s="381" t="str">
        <f>IF(M83&lt;&gt;"",IF(ISERROR(VLOOKUP(M83,Positions!$C$4:$V$130,20,FALSE)),"Chk",""),"-")</f>
        <v>-</v>
      </c>
      <c r="AR83" s="382" t="str">
        <f>IF(N83&lt;&gt;"",IF(ISERROR(VLOOKUP(N83,Positions!$C$4:$V$130,20,FALSE)),"Chk",""),"-")</f>
        <v>-</v>
      </c>
      <c r="AS83" s="380" t="str">
        <f>IF(O83&lt;&gt;"",IF(ISERROR(VLOOKUP(O83,Positions!$C$4:$V$130,20,FALSE)),"Chk",""),"-")</f>
        <v>-</v>
      </c>
      <c r="AT83" s="380" t="str">
        <f>IF(P83&lt;&gt;"",IF(ISERROR(VLOOKUP(P83,Positions!$C$4:$V$130,20,FALSE)),"Chk",""),"-")</f>
        <v>-</v>
      </c>
      <c r="AU83" s="380" t="str">
        <f>IF(Q83&lt;&gt;"",IF(ISERROR(VLOOKUP(Q83,Positions!$C$4:$V$130,20,FALSE)),"Chk",""),"-")</f>
        <v>-</v>
      </c>
      <c r="AV83" s="380" t="str">
        <f>IF(R83&lt;&gt;"",IF(ISERROR(VLOOKUP(R83,Positions!$C$4:$V$130,20,FALSE)),"Chk",""),"-")</f>
        <v>-</v>
      </c>
      <c r="AW83" s="380" t="str">
        <f>IF(S83&lt;&gt;"",IF(ISERROR(VLOOKUP(S83,Positions!$C$4:$V$130,20,FALSE)),"Chk",""),"-")</f>
        <v>-</v>
      </c>
      <c r="AX83" s="383" t="str">
        <f>IF(T83&lt;&gt;"",IF(ISERROR(VLOOKUP(T83,Positions!$C$4:$V$130,20,FALSE)),"Chk",""),"-")</f>
        <v>-</v>
      </c>
      <c r="AY83" s="379" t="str">
        <f>IF(U83&lt;&gt;"",IF(ISERROR(VLOOKUP(U83,Positions!$C$4:$V$130,20,FALSE)),"Chk",""),"-")</f>
        <v>-</v>
      </c>
      <c r="AZ83" s="380" t="str">
        <f>IF(V83&lt;&gt;"",IF(ISERROR(VLOOKUP(V83,Positions!$C$4:$V$130,20,FALSE)),"Chk",""),"-")</f>
        <v>-</v>
      </c>
      <c r="BA83" s="380" t="str">
        <f>IF(W83&lt;&gt;"",IF(ISERROR(VLOOKUP(W83,Positions!$C$4:$V$130,20,FALSE)),"Chk",""),"-")</f>
        <v>-</v>
      </c>
      <c r="BB83" s="380" t="str">
        <f>IF(X83&lt;&gt;"",IF(ISERROR(VLOOKUP(X83,Positions!$C$4:$V$130,20,FALSE)),"Chk",""),"-")</f>
        <v>-</v>
      </c>
      <c r="BC83" s="380" t="str">
        <f>IF(Y83&lt;&gt;"",IF(ISERROR(VLOOKUP(Y83,Positions!$C$4:$V$130,20,FALSE)),"Chk",""),"-")</f>
        <v>-</v>
      </c>
      <c r="BD83" s="380" t="str">
        <f>IF(Z83&lt;&gt;"",IF(ISERROR(VLOOKUP(Z83,Positions!$C$4:$V$130,20,FALSE)),"Chk",""),"-")</f>
        <v>-</v>
      </c>
      <c r="BE83" s="381" t="str">
        <f>IF(AA83&lt;&gt;"",IF(ISERROR(VLOOKUP(AA83,Positions!$C$4:$V$130,20,FALSE)),"Chk",""),"-")</f>
        <v>-</v>
      </c>
      <c r="BF83" s="382" t="str">
        <f>IF(AB83&lt;&gt;"",IF(ISERROR(VLOOKUP(AB83,Positions!$C$4:$V$130,20,FALSE)),"Chk",""),"-")</f>
        <v>-</v>
      </c>
      <c r="BG83" s="380" t="str">
        <f>IF(AC83&lt;&gt;"",IF(ISERROR(VLOOKUP(AC83,Positions!$C$4:$V$130,20,FALSE)),"Chk",""),"-")</f>
        <v>-</v>
      </c>
      <c r="BH83" s="380" t="str">
        <f>IF(AD83&lt;&gt;"",IF(ISERROR(VLOOKUP(AD83,Positions!$C$4:$V$130,20,FALSE)),"Chk",""),"-")</f>
        <v>-</v>
      </c>
      <c r="BI83" s="380" t="str">
        <f>IF(AE83&lt;&gt;"",IF(ISERROR(VLOOKUP(AE83,Positions!$C$4:$V$130,20,FALSE)),"Chk",""),"-")</f>
        <v>-</v>
      </c>
      <c r="BJ83" s="380" t="str">
        <f>IF(AF83&lt;&gt;"",IF(ISERROR(VLOOKUP(AF83,Positions!$C$4:$V$130,20,FALSE)),"Chk",""),"-")</f>
        <v>-</v>
      </c>
      <c r="BK83" s="380" t="str">
        <f>IF(AG83&lt;&gt;"",IF(ISERROR(VLOOKUP(AG83,Positions!$C$4:$V$130,20,FALSE)),"Chk",""),"-")</f>
        <v>-</v>
      </c>
      <c r="BL83" s="383" t="str">
        <f>IF(AH83&lt;&gt;"",IF(ISERROR(VLOOKUP(AH83,Positions!$C$4:$V$130,20,FALSE)),"Chk",""),"-")</f>
        <v>-</v>
      </c>
      <c r="BM83" s="152"/>
      <c r="BN83" s="161">
        <f>IF(ISERROR(VLOOKUP(G83,Positions!$C$4:$V$130,20,FALSE)),0,VLOOKUP(G83,Positions!$C$4:$V$130,20,FALSE))</f>
        <v>0</v>
      </c>
      <c r="BO83" s="161">
        <f>IF(ISERROR(VLOOKUP(H83,Positions!$C$4:$V$130,20,FALSE)),0,VLOOKUP(H83,Positions!$C$4:$V$130,20,FALSE))</f>
        <v>0</v>
      </c>
      <c r="BP83" s="161">
        <f>IF(ISERROR(VLOOKUP(I83,Positions!$C$4:$V$130,20,FALSE)),0,VLOOKUP(I83,Positions!$C$4:$V$130,20,FALSE))</f>
        <v>0</v>
      </c>
      <c r="BQ83" s="161">
        <f>IF(ISERROR(VLOOKUP(J83,Positions!$C$4:$V$130,20,FALSE)),0,VLOOKUP(J83,Positions!$C$4:$V$130,20,FALSE))</f>
        <v>0</v>
      </c>
      <c r="BR83" s="161">
        <f>IF(ISERROR(VLOOKUP(K83,Positions!$C$4:$V$130,20,FALSE)),0,VLOOKUP(K83,Positions!$C$4:$V$130,20,FALSE))</f>
        <v>0</v>
      </c>
      <c r="BS83" s="161">
        <f>IF(ISERROR(VLOOKUP(L83,Positions!$C$4:$V$130,20,FALSE)),0,VLOOKUP(L83,Positions!$C$4:$V$130,20,FALSE))</f>
        <v>0</v>
      </c>
      <c r="BT83" s="161">
        <f>IF(ISERROR(VLOOKUP(M83,Positions!$C$4:$V$130,20,FALSE)),0,VLOOKUP(M83,Positions!$C$4:$V$130,20,FALSE))</f>
        <v>0</v>
      </c>
      <c r="BU83" s="161">
        <f>IF(ISERROR(VLOOKUP(N83,Positions!$C$4:$V$130,20,FALSE)),0,VLOOKUP(N83,Positions!$C$4:$V$130,20,FALSE))</f>
        <v>0</v>
      </c>
      <c r="BV83" s="161">
        <f>IF(ISERROR(VLOOKUP(O83,Positions!$C$4:$V$130,20,FALSE)),0,VLOOKUP(O83,Positions!$C$4:$V$130,20,FALSE))</f>
        <v>0</v>
      </c>
      <c r="BW83" s="161">
        <f>IF(ISERROR(VLOOKUP(P83,Positions!$C$4:$V$130,20,FALSE)),0,VLOOKUP(P83,Positions!$C$4:$V$130,20,FALSE))</f>
        <v>0</v>
      </c>
      <c r="BX83" s="161">
        <f>IF(ISERROR(VLOOKUP(Q83,Positions!$C$4:$V$130,20,FALSE)),0,VLOOKUP(Q83,Positions!$C$4:$V$130,20,FALSE))</f>
        <v>0</v>
      </c>
      <c r="BY83" s="161">
        <f>IF(ISERROR(VLOOKUP(R83,Positions!$C$4:$V$130,20,FALSE)),0,VLOOKUP(R83,Positions!$C$4:$V$130,20,FALSE))</f>
        <v>0</v>
      </c>
      <c r="BZ83" s="161">
        <f>IF(ISERROR(VLOOKUP(S83,Positions!$C$4:$V$130,20,FALSE)),0,VLOOKUP(S83,Positions!$C$4:$V$130,20,FALSE))</f>
        <v>0</v>
      </c>
      <c r="CA83" s="161">
        <f>IF(ISERROR(VLOOKUP(T83,Positions!$C$4:$V$130,20,FALSE)),0,VLOOKUP(T83,Positions!$C$4:$V$130,20,FALSE))</f>
        <v>0</v>
      </c>
      <c r="CB83" s="161">
        <f>IF(ISERROR(VLOOKUP(U83,Positions!$C$4:$V$130,20,FALSE)),0,VLOOKUP(U83,Positions!$C$4:$V$130,20,FALSE))</f>
        <v>0</v>
      </c>
      <c r="CC83" s="161">
        <f>IF(ISERROR(VLOOKUP(V83,Positions!$C$4:$V$130,20,FALSE)),0,VLOOKUP(V83,Positions!$C$4:$V$130,20,FALSE))</f>
        <v>0</v>
      </c>
      <c r="CD83" s="161">
        <f>IF(ISERROR(VLOOKUP(W83,Positions!$C$4:$V$130,20,FALSE)),0,VLOOKUP(W83,Positions!$C$4:$V$130,20,FALSE))</f>
        <v>0</v>
      </c>
      <c r="CE83" s="161">
        <f>IF(ISERROR(VLOOKUP(X83,Positions!$C$4:$V$130,20,FALSE)),0,VLOOKUP(X83,Positions!$C$4:$V$130,20,FALSE))</f>
        <v>0</v>
      </c>
      <c r="CF83" s="161">
        <f>IF(ISERROR(VLOOKUP(Y83,Positions!$C$4:$V$130,20,FALSE)),0,VLOOKUP(Y83,Positions!$C$4:$V$130,20,FALSE))</f>
        <v>0</v>
      </c>
      <c r="CG83" s="161">
        <f>IF(ISERROR(VLOOKUP(Z83,Positions!$C$4:$V$130,20,FALSE)),0,VLOOKUP(Z83,Positions!$C$4:$V$130,20,FALSE))</f>
        <v>0</v>
      </c>
      <c r="CH83" s="161">
        <f>IF(ISERROR(VLOOKUP(AA83,Positions!$C$4:$V$130,20,FALSE)),0,VLOOKUP(AA83,Positions!$C$4:$V$130,20,FALSE))</f>
        <v>0</v>
      </c>
      <c r="CI83" s="161">
        <f>IF(ISERROR(VLOOKUP(AB83,Positions!$C$4:$V$130,20,FALSE)),0,VLOOKUP(AB83,Positions!$C$4:$V$130,20,FALSE))</f>
        <v>0</v>
      </c>
      <c r="CJ83" s="161">
        <f>IF(ISERROR(VLOOKUP(AC83,Positions!$C$4:$V$130,20,FALSE)),0,VLOOKUP(AC83,Positions!$C$4:$V$130,20,FALSE))</f>
        <v>0</v>
      </c>
      <c r="CK83" s="161">
        <f>IF(ISERROR(VLOOKUP(AD83,Positions!$C$4:$V$130,20,FALSE)),0,VLOOKUP(AD83,Positions!$C$4:$V$130,20,FALSE))</f>
        <v>0</v>
      </c>
      <c r="CL83" s="161">
        <f>IF(ISERROR(VLOOKUP(AE83,Positions!$C$4:$V$130,20,FALSE)),0,VLOOKUP(AE83,Positions!$C$4:$V$130,20,FALSE))</f>
        <v>0</v>
      </c>
      <c r="CM83" s="161">
        <f>IF(ISERROR(VLOOKUP(AF83,Positions!$C$4:$V$130,20,FALSE)),0,VLOOKUP(AF83,Positions!$C$4:$V$130,20,FALSE))</f>
        <v>0</v>
      </c>
      <c r="CN83" s="161">
        <f>IF(ISERROR(VLOOKUP(AG83,Positions!$C$4:$V$130,20,FALSE)),0,VLOOKUP(AG83,Positions!$C$4:$V$130,20,FALSE))</f>
        <v>0</v>
      </c>
      <c r="CO83" s="161">
        <f>IF(ISERROR(VLOOKUP(AH83,Positions!$C$4:$V$130,20,FALSE)),0,VLOOKUP(AH83,Positions!$C$4:$V$130,20,FALSE))</f>
        <v>0</v>
      </c>
      <c r="CP83" s="162"/>
      <c r="CQ83" s="163"/>
    </row>
    <row r="84" spans="1:95" s="155" customFormat="1" ht="30" hidden="1" customHeight="1" x14ac:dyDescent="0.25">
      <c r="A84" s="153"/>
      <c r="B84" s="153"/>
      <c r="C84" s="160"/>
      <c r="D84" s="160"/>
      <c r="E84" s="417" t="str">
        <f>IF($D84&lt;&gt;"",VLOOKUP($D84,StaffEstb!$G$4:$K$203,4,FALSE),"")</f>
        <v/>
      </c>
      <c r="F84" s="656" t="str">
        <f>IF($D84&lt;&gt;"",VLOOKUP($D84,StaffEstb!$G$4:$K$203,5,FALSE),"")</f>
        <v/>
      </c>
      <c r="G84" s="657"/>
      <c r="H84" s="657"/>
      <c r="I84" s="657"/>
      <c r="J84" s="657"/>
      <c r="K84" s="657"/>
      <c r="L84" s="658"/>
      <c r="M84" s="658"/>
      <c r="N84" s="657"/>
      <c r="O84" s="657"/>
      <c r="P84" s="657"/>
      <c r="Q84" s="657"/>
      <c r="R84" s="657"/>
      <c r="S84" s="658"/>
      <c r="T84" s="658"/>
      <c r="U84" s="657"/>
      <c r="V84" s="657"/>
      <c r="W84" s="657"/>
      <c r="X84" s="657"/>
      <c r="Y84" s="657"/>
      <c r="Z84" s="658"/>
      <c r="AA84" s="658"/>
      <c r="AB84" s="657"/>
      <c r="AC84" s="657"/>
      <c r="AD84" s="657"/>
      <c r="AE84" s="657"/>
      <c r="AF84" s="657"/>
      <c r="AG84" s="658"/>
      <c r="AH84" s="658"/>
      <c r="AI84" s="377">
        <f t="shared" si="9"/>
        <v>0</v>
      </c>
      <c r="AJ84" s="378">
        <f t="shared" si="10"/>
        <v>0</v>
      </c>
      <c r="AK84" s="379" t="str">
        <f>IF(G84&lt;&gt;"",IF(ISERROR(VLOOKUP(G84,Positions!$C$4:$V$130,20,FALSE)),"Chk",""),"-")</f>
        <v>-</v>
      </c>
      <c r="AL84" s="380" t="str">
        <f>IF(H84&lt;&gt;"",IF(ISERROR(VLOOKUP(H84,Positions!$C$4:$V$130,20,FALSE)),"Chk",""),"-")</f>
        <v>-</v>
      </c>
      <c r="AM84" s="380" t="str">
        <f>IF(I84&lt;&gt;"",IF(ISERROR(VLOOKUP(I84,Positions!$C$4:$V$130,20,FALSE)),"Chk",""),"-")</f>
        <v>-</v>
      </c>
      <c r="AN84" s="380" t="str">
        <f>IF(J84&lt;&gt;"",IF(ISERROR(VLOOKUP(J84,Positions!$C$4:$V$130,20,FALSE)),"Chk",""),"-")</f>
        <v>-</v>
      </c>
      <c r="AO84" s="380" t="str">
        <f>IF(K84&lt;&gt;"",IF(ISERROR(VLOOKUP(K84,Positions!$C$4:$V$130,20,FALSE)),"Chk",""),"-")</f>
        <v>-</v>
      </c>
      <c r="AP84" s="380" t="str">
        <f>IF(L84&lt;&gt;"",IF(ISERROR(VLOOKUP(L84,Positions!$C$4:$V$130,20,FALSE)),"Chk",""),"-")</f>
        <v>-</v>
      </c>
      <c r="AQ84" s="381" t="str">
        <f>IF(M84&lt;&gt;"",IF(ISERROR(VLOOKUP(M84,Positions!$C$4:$V$130,20,FALSE)),"Chk",""),"-")</f>
        <v>-</v>
      </c>
      <c r="AR84" s="382" t="str">
        <f>IF(N84&lt;&gt;"",IF(ISERROR(VLOOKUP(N84,Positions!$C$4:$V$130,20,FALSE)),"Chk",""),"-")</f>
        <v>-</v>
      </c>
      <c r="AS84" s="380" t="str">
        <f>IF(O84&lt;&gt;"",IF(ISERROR(VLOOKUP(O84,Positions!$C$4:$V$130,20,FALSE)),"Chk",""),"-")</f>
        <v>-</v>
      </c>
      <c r="AT84" s="380" t="str">
        <f>IF(P84&lt;&gt;"",IF(ISERROR(VLOOKUP(P84,Positions!$C$4:$V$130,20,FALSE)),"Chk",""),"-")</f>
        <v>-</v>
      </c>
      <c r="AU84" s="380" t="str">
        <f>IF(Q84&lt;&gt;"",IF(ISERROR(VLOOKUP(Q84,Positions!$C$4:$V$130,20,FALSE)),"Chk",""),"-")</f>
        <v>-</v>
      </c>
      <c r="AV84" s="380" t="str">
        <f>IF(R84&lt;&gt;"",IF(ISERROR(VLOOKUP(R84,Positions!$C$4:$V$130,20,FALSE)),"Chk",""),"-")</f>
        <v>-</v>
      </c>
      <c r="AW84" s="380" t="str">
        <f>IF(S84&lt;&gt;"",IF(ISERROR(VLOOKUP(S84,Positions!$C$4:$V$130,20,FALSE)),"Chk",""),"-")</f>
        <v>-</v>
      </c>
      <c r="AX84" s="383" t="str">
        <f>IF(T84&lt;&gt;"",IF(ISERROR(VLOOKUP(T84,Positions!$C$4:$V$130,20,FALSE)),"Chk",""),"-")</f>
        <v>-</v>
      </c>
      <c r="AY84" s="379" t="str">
        <f>IF(U84&lt;&gt;"",IF(ISERROR(VLOOKUP(U84,Positions!$C$4:$V$130,20,FALSE)),"Chk",""),"-")</f>
        <v>-</v>
      </c>
      <c r="AZ84" s="380" t="str">
        <f>IF(V84&lt;&gt;"",IF(ISERROR(VLOOKUP(V84,Positions!$C$4:$V$130,20,FALSE)),"Chk",""),"-")</f>
        <v>-</v>
      </c>
      <c r="BA84" s="380" t="str">
        <f>IF(W84&lt;&gt;"",IF(ISERROR(VLOOKUP(W84,Positions!$C$4:$V$130,20,FALSE)),"Chk",""),"-")</f>
        <v>-</v>
      </c>
      <c r="BB84" s="380" t="str">
        <f>IF(X84&lt;&gt;"",IF(ISERROR(VLOOKUP(X84,Positions!$C$4:$V$130,20,FALSE)),"Chk",""),"-")</f>
        <v>-</v>
      </c>
      <c r="BC84" s="380" t="str">
        <f>IF(Y84&lt;&gt;"",IF(ISERROR(VLOOKUP(Y84,Positions!$C$4:$V$130,20,FALSE)),"Chk",""),"-")</f>
        <v>-</v>
      </c>
      <c r="BD84" s="380" t="str">
        <f>IF(Z84&lt;&gt;"",IF(ISERROR(VLOOKUP(Z84,Positions!$C$4:$V$130,20,FALSE)),"Chk",""),"-")</f>
        <v>-</v>
      </c>
      <c r="BE84" s="381" t="str">
        <f>IF(AA84&lt;&gt;"",IF(ISERROR(VLOOKUP(AA84,Positions!$C$4:$V$130,20,FALSE)),"Chk",""),"-")</f>
        <v>-</v>
      </c>
      <c r="BF84" s="382" t="str">
        <f>IF(AB84&lt;&gt;"",IF(ISERROR(VLOOKUP(AB84,Positions!$C$4:$V$130,20,FALSE)),"Chk",""),"-")</f>
        <v>-</v>
      </c>
      <c r="BG84" s="380" t="str">
        <f>IF(AC84&lt;&gt;"",IF(ISERROR(VLOOKUP(AC84,Positions!$C$4:$V$130,20,FALSE)),"Chk",""),"-")</f>
        <v>-</v>
      </c>
      <c r="BH84" s="380" t="str">
        <f>IF(AD84&lt;&gt;"",IF(ISERROR(VLOOKUP(AD84,Positions!$C$4:$V$130,20,FALSE)),"Chk",""),"-")</f>
        <v>-</v>
      </c>
      <c r="BI84" s="380" t="str">
        <f>IF(AE84&lt;&gt;"",IF(ISERROR(VLOOKUP(AE84,Positions!$C$4:$V$130,20,FALSE)),"Chk",""),"-")</f>
        <v>-</v>
      </c>
      <c r="BJ84" s="380" t="str">
        <f>IF(AF84&lt;&gt;"",IF(ISERROR(VLOOKUP(AF84,Positions!$C$4:$V$130,20,FALSE)),"Chk",""),"-")</f>
        <v>-</v>
      </c>
      <c r="BK84" s="380" t="str">
        <f>IF(AG84&lt;&gt;"",IF(ISERROR(VLOOKUP(AG84,Positions!$C$4:$V$130,20,FALSE)),"Chk",""),"-")</f>
        <v>-</v>
      </c>
      <c r="BL84" s="383" t="str">
        <f>IF(AH84&lt;&gt;"",IF(ISERROR(VLOOKUP(AH84,Positions!$C$4:$V$130,20,FALSE)),"Chk",""),"-")</f>
        <v>-</v>
      </c>
      <c r="BM84" s="152"/>
      <c r="BN84" s="161">
        <f>IF(ISERROR(VLOOKUP(G84,Positions!$C$4:$V$130,20,FALSE)),0,VLOOKUP(G84,Positions!$C$4:$V$130,20,FALSE))</f>
        <v>0</v>
      </c>
      <c r="BO84" s="161">
        <f>IF(ISERROR(VLOOKUP(H84,Positions!$C$4:$V$130,20,FALSE)),0,VLOOKUP(H84,Positions!$C$4:$V$130,20,FALSE))</f>
        <v>0</v>
      </c>
      <c r="BP84" s="161">
        <f>IF(ISERROR(VLOOKUP(I84,Positions!$C$4:$V$130,20,FALSE)),0,VLOOKUP(I84,Positions!$C$4:$V$130,20,FALSE))</f>
        <v>0</v>
      </c>
      <c r="BQ84" s="161">
        <f>IF(ISERROR(VLOOKUP(J84,Positions!$C$4:$V$130,20,FALSE)),0,VLOOKUP(J84,Positions!$C$4:$V$130,20,FALSE))</f>
        <v>0</v>
      </c>
      <c r="BR84" s="161">
        <f>IF(ISERROR(VLOOKUP(K84,Positions!$C$4:$V$130,20,FALSE)),0,VLOOKUP(K84,Positions!$C$4:$V$130,20,FALSE))</f>
        <v>0</v>
      </c>
      <c r="BS84" s="161">
        <f>IF(ISERROR(VLOOKUP(L84,Positions!$C$4:$V$130,20,FALSE)),0,VLOOKUP(L84,Positions!$C$4:$V$130,20,FALSE))</f>
        <v>0</v>
      </c>
      <c r="BT84" s="161">
        <f>IF(ISERROR(VLOOKUP(M84,Positions!$C$4:$V$130,20,FALSE)),0,VLOOKUP(M84,Positions!$C$4:$V$130,20,FALSE))</f>
        <v>0</v>
      </c>
      <c r="BU84" s="161">
        <f>IF(ISERROR(VLOOKUP(N84,Positions!$C$4:$V$130,20,FALSE)),0,VLOOKUP(N84,Positions!$C$4:$V$130,20,FALSE))</f>
        <v>0</v>
      </c>
      <c r="BV84" s="161">
        <f>IF(ISERROR(VLOOKUP(O84,Positions!$C$4:$V$130,20,FALSE)),0,VLOOKUP(O84,Positions!$C$4:$V$130,20,FALSE))</f>
        <v>0</v>
      </c>
      <c r="BW84" s="161">
        <f>IF(ISERROR(VLOOKUP(P84,Positions!$C$4:$V$130,20,FALSE)),0,VLOOKUP(P84,Positions!$C$4:$V$130,20,FALSE))</f>
        <v>0</v>
      </c>
      <c r="BX84" s="161">
        <f>IF(ISERROR(VLOOKUP(Q84,Positions!$C$4:$V$130,20,FALSE)),0,VLOOKUP(Q84,Positions!$C$4:$V$130,20,FALSE))</f>
        <v>0</v>
      </c>
      <c r="BY84" s="161">
        <f>IF(ISERROR(VLOOKUP(R84,Positions!$C$4:$V$130,20,FALSE)),0,VLOOKUP(R84,Positions!$C$4:$V$130,20,FALSE))</f>
        <v>0</v>
      </c>
      <c r="BZ84" s="161">
        <f>IF(ISERROR(VLOOKUP(S84,Positions!$C$4:$V$130,20,FALSE)),0,VLOOKUP(S84,Positions!$C$4:$V$130,20,FALSE))</f>
        <v>0</v>
      </c>
      <c r="CA84" s="161">
        <f>IF(ISERROR(VLOOKUP(T84,Positions!$C$4:$V$130,20,FALSE)),0,VLOOKUP(T84,Positions!$C$4:$V$130,20,FALSE))</f>
        <v>0</v>
      </c>
      <c r="CB84" s="161">
        <f>IF(ISERROR(VLOOKUP(U84,Positions!$C$4:$V$130,20,FALSE)),0,VLOOKUP(U84,Positions!$C$4:$V$130,20,FALSE))</f>
        <v>0</v>
      </c>
      <c r="CC84" s="161">
        <f>IF(ISERROR(VLOOKUP(V84,Positions!$C$4:$V$130,20,FALSE)),0,VLOOKUP(V84,Positions!$C$4:$V$130,20,FALSE))</f>
        <v>0</v>
      </c>
      <c r="CD84" s="161">
        <f>IF(ISERROR(VLOOKUP(W84,Positions!$C$4:$V$130,20,FALSE)),0,VLOOKUP(W84,Positions!$C$4:$V$130,20,FALSE))</f>
        <v>0</v>
      </c>
      <c r="CE84" s="161">
        <f>IF(ISERROR(VLOOKUP(X84,Positions!$C$4:$V$130,20,FALSE)),0,VLOOKUP(X84,Positions!$C$4:$V$130,20,FALSE))</f>
        <v>0</v>
      </c>
      <c r="CF84" s="161">
        <f>IF(ISERROR(VLOOKUP(Y84,Positions!$C$4:$V$130,20,FALSE)),0,VLOOKUP(Y84,Positions!$C$4:$V$130,20,FALSE))</f>
        <v>0</v>
      </c>
      <c r="CG84" s="161">
        <f>IF(ISERROR(VLOOKUP(Z84,Positions!$C$4:$V$130,20,FALSE)),0,VLOOKUP(Z84,Positions!$C$4:$V$130,20,FALSE))</f>
        <v>0</v>
      </c>
      <c r="CH84" s="161">
        <f>IF(ISERROR(VLOOKUP(AA84,Positions!$C$4:$V$130,20,FALSE)),0,VLOOKUP(AA84,Positions!$C$4:$V$130,20,FALSE))</f>
        <v>0</v>
      </c>
      <c r="CI84" s="161">
        <f>IF(ISERROR(VLOOKUP(AB84,Positions!$C$4:$V$130,20,FALSE)),0,VLOOKUP(AB84,Positions!$C$4:$V$130,20,FALSE))</f>
        <v>0</v>
      </c>
      <c r="CJ84" s="161">
        <f>IF(ISERROR(VLOOKUP(AC84,Positions!$C$4:$V$130,20,FALSE)),0,VLOOKUP(AC84,Positions!$C$4:$V$130,20,FALSE))</f>
        <v>0</v>
      </c>
      <c r="CK84" s="161">
        <f>IF(ISERROR(VLOOKUP(AD84,Positions!$C$4:$V$130,20,FALSE)),0,VLOOKUP(AD84,Positions!$C$4:$V$130,20,FALSE))</f>
        <v>0</v>
      </c>
      <c r="CL84" s="161">
        <f>IF(ISERROR(VLOOKUP(AE84,Positions!$C$4:$V$130,20,FALSE)),0,VLOOKUP(AE84,Positions!$C$4:$V$130,20,FALSE))</f>
        <v>0</v>
      </c>
      <c r="CM84" s="161">
        <f>IF(ISERROR(VLOOKUP(AF84,Positions!$C$4:$V$130,20,FALSE)),0,VLOOKUP(AF84,Positions!$C$4:$V$130,20,FALSE))</f>
        <v>0</v>
      </c>
      <c r="CN84" s="161">
        <f>IF(ISERROR(VLOOKUP(AG84,Positions!$C$4:$V$130,20,FALSE)),0,VLOOKUP(AG84,Positions!$C$4:$V$130,20,FALSE))</f>
        <v>0</v>
      </c>
      <c r="CO84" s="161">
        <f>IF(ISERROR(VLOOKUP(AH84,Positions!$C$4:$V$130,20,FALSE)),0,VLOOKUP(AH84,Positions!$C$4:$V$130,20,FALSE))</f>
        <v>0</v>
      </c>
      <c r="CP84" s="162"/>
      <c r="CQ84" s="163"/>
    </row>
    <row r="85" spans="1:95" s="155" customFormat="1" ht="30" hidden="1" customHeight="1" x14ac:dyDescent="0.25">
      <c r="A85" s="153"/>
      <c r="B85" s="153"/>
      <c r="C85" s="160"/>
      <c r="D85" s="160"/>
      <c r="E85" s="417" t="str">
        <f>IF($D85&lt;&gt;"",VLOOKUP($D85,StaffEstb!$G$4:$K$203,4,FALSE),"")</f>
        <v/>
      </c>
      <c r="F85" s="656" t="str">
        <f>IF($D85&lt;&gt;"",VLOOKUP($D85,StaffEstb!$G$4:$K$203,5,FALSE),"")</f>
        <v/>
      </c>
      <c r="G85" s="657"/>
      <c r="H85" s="657"/>
      <c r="I85" s="657"/>
      <c r="J85" s="657"/>
      <c r="K85" s="657"/>
      <c r="L85" s="658"/>
      <c r="M85" s="658"/>
      <c r="N85" s="657"/>
      <c r="O85" s="657"/>
      <c r="P85" s="657"/>
      <c r="Q85" s="657"/>
      <c r="R85" s="657"/>
      <c r="S85" s="658"/>
      <c r="T85" s="658"/>
      <c r="U85" s="657"/>
      <c r="V85" s="657"/>
      <c r="W85" s="657"/>
      <c r="X85" s="657"/>
      <c r="Y85" s="657"/>
      <c r="Z85" s="658"/>
      <c r="AA85" s="658"/>
      <c r="AB85" s="657"/>
      <c r="AC85" s="657"/>
      <c r="AD85" s="657"/>
      <c r="AE85" s="657"/>
      <c r="AF85" s="657"/>
      <c r="AG85" s="658"/>
      <c r="AH85" s="658"/>
      <c r="AI85" s="377">
        <f t="shared" si="9"/>
        <v>0</v>
      </c>
      <c r="AJ85" s="378">
        <f t="shared" si="10"/>
        <v>0</v>
      </c>
      <c r="AK85" s="379" t="str">
        <f>IF(G85&lt;&gt;"",IF(ISERROR(VLOOKUP(G85,Positions!$C$4:$V$130,20,FALSE)),"Chk",""),"-")</f>
        <v>-</v>
      </c>
      <c r="AL85" s="380" t="str">
        <f>IF(H85&lt;&gt;"",IF(ISERROR(VLOOKUP(H85,Positions!$C$4:$V$130,20,FALSE)),"Chk",""),"-")</f>
        <v>-</v>
      </c>
      <c r="AM85" s="380" t="str">
        <f>IF(I85&lt;&gt;"",IF(ISERROR(VLOOKUP(I85,Positions!$C$4:$V$130,20,FALSE)),"Chk",""),"-")</f>
        <v>-</v>
      </c>
      <c r="AN85" s="380" t="str">
        <f>IF(J85&lt;&gt;"",IF(ISERROR(VLOOKUP(J85,Positions!$C$4:$V$130,20,FALSE)),"Chk",""),"-")</f>
        <v>-</v>
      </c>
      <c r="AO85" s="380" t="str">
        <f>IF(K85&lt;&gt;"",IF(ISERROR(VLOOKUP(K85,Positions!$C$4:$V$130,20,FALSE)),"Chk",""),"-")</f>
        <v>-</v>
      </c>
      <c r="AP85" s="380" t="str">
        <f>IF(L85&lt;&gt;"",IF(ISERROR(VLOOKUP(L85,Positions!$C$4:$V$130,20,FALSE)),"Chk",""),"-")</f>
        <v>-</v>
      </c>
      <c r="AQ85" s="381" t="str">
        <f>IF(M85&lt;&gt;"",IF(ISERROR(VLOOKUP(M85,Positions!$C$4:$V$130,20,FALSE)),"Chk",""),"-")</f>
        <v>-</v>
      </c>
      <c r="AR85" s="382" t="str">
        <f>IF(N85&lt;&gt;"",IF(ISERROR(VLOOKUP(N85,Positions!$C$4:$V$130,20,FALSE)),"Chk",""),"-")</f>
        <v>-</v>
      </c>
      <c r="AS85" s="380" t="str">
        <f>IF(O85&lt;&gt;"",IF(ISERROR(VLOOKUP(O85,Positions!$C$4:$V$130,20,FALSE)),"Chk",""),"-")</f>
        <v>-</v>
      </c>
      <c r="AT85" s="380" t="str">
        <f>IF(P85&lt;&gt;"",IF(ISERROR(VLOOKUP(P85,Positions!$C$4:$V$130,20,FALSE)),"Chk",""),"-")</f>
        <v>-</v>
      </c>
      <c r="AU85" s="380" t="str">
        <f>IF(Q85&lt;&gt;"",IF(ISERROR(VLOOKUP(Q85,Positions!$C$4:$V$130,20,FALSE)),"Chk",""),"-")</f>
        <v>-</v>
      </c>
      <c r="AV85" s="380" t="str">
        <f>IF(R85&lt;&gt;"",IF(ISERROR(VLOOKUP(R85,Positions!$C$4:$V$130,20,FALSE)),"Chk",""),"-")</f>
        <v>-</v>
      </c>
      <c r="AW85" s="380" t="str">
        <f>IF(S85&lt;&gt;"",IF(ISERROR(VLOOKUP(S85,Positions!$C$4:$V$130,20,FALSE)),"Chk",""),"-")</f>
        <v>-</v>
      </c>
      <c r="AX85" s="383" t="str">
        <f>IF(T85&lt;&gt;"",IF(ISERROR(VLOOKUP(T85,Positions!$C$4:$V$130,20,FALSE)),"Chk",""),"-")</f>
        <v>-</v>
      </c>
      <c r="AY85" s="379" t="str">
        <f>IF(U85&lt;&gt;"",IF(ISERROR(VLOOKUP(U85,Positions!$C$4:$V$130,20,FALSE)),"Chk",""),"-")</f>
        <v>-</v>
      </c>
      <c r="AZ85" s="380" t="str">
        <f>IF(V85&lt;&gt;"",IF(ISERROR(VLOOKUP(V85,Positions!$C$4:$V$130,20,FALSE)),"Chk",""),"-")</f>
        <v>-</v>
      </c>
      <c r="BA85" s="380" t="str">
        <f>IF(W85&lt;&gt;"",IF(ISERROR(VLOOKUP(W85,Positions!$C$4:$V$130,20,FALSE)),"Chk",""),"-")</f>
        <v>-</v>
      </c>
      <c r="BB85" s="380" t="str">
        <f>IF(X85&lt;&gt;"",IF(ISERROR(VLOOKUP(X85,Positions!$C$4:$V$130,20,FALSE)),"Chk",""),"-")</f>
        <v>-</v>
      </c>
      <c r="BC85" s="380" t="str">
        <f>IF(Y85&lt;&gt;"",IF(ISERROR(VLOOKUP(Y85,Positions!$C$4:$V$130,20,FALSE)),"Chk",""),"-")</f>
        <v>-</v>
      </c>
      <c r="BD85" s="380" t="str">
        <f>IF(Z85&lt;&gt;"",IF(ISERROR(VLOOKUP(Z85,Positions!$C$4:$V$130,20,FALSE)),"Chk",""),"-")</f>
        <v>-</v>
      </c>
      <c r="BE85" s="381" t="str">
        <f>IF(AA85&lt;&gt;"",IF(ISERROR(VLOOKUP(AA85,Positions!$C$4:$V$130,20,FALSE)),"Chk",""),"-")</f>
        <v>-</v>
      </c>
      <c r="BF85" s="382" t="str">
        <f>IF(AB85&lt;&gt;"",IF(ISERROR(VLOOKUP(AB85,Positions!$C$4:$V$130,20,FALSE)),"Chk",""),"-")</f>
        <v>-</v>
      </c>
      <c r="BG85" s="380" t="str">
        <f>IF(AC85&lt;&gt;"",IF(ISERROR(VLOOKUP(AC85,Positions!$C$4:$V$130,20,FALSE)),"Chk",""),"-")</f>
        <v>-</v>
      </c>
      <c r="BH85" s="380" t="str">
        <f>IF(AD85&lt;&gt;"",IF(ISERROR(VLOOKUP(AD85,Positions!$C$4:$V$130,20,FALSE)),"Chk",""),"-")</f>
        <v>-</v>
      </c>
      <c r="BI85" s="380" t="str">
        <f>IF(AE85&lt;&gt;"",IF(ISERROR(VLOOKUP(AE85,Positions!$C$4:$V$130,20,FALSE)),"Chk",""),"-")</f>
        <v>-</v>
      </c>
      <c r="BJ85" s="380" t="str">
        <f>IF(AF85&lt;&gt;"",IF(ISERROR(VLOOKUP(AF85,Positions!$C$4:$V$130,20,FALSE)),"Chk",""),"-")</f>
        <v>-</v>
      </c>
      <c r="BK85" s="380" t="str">
        <f>IF(AG85&lt;&gt;"",IF(ISERROR(VLOOKUP(AG85,Positions!$C$4:$V$130,20,FALSE)),"Chk",""),"-")</f>
        <v>-</v>
      </c>
      <c r="BL85" s="383" t="str">
        <f>IF(AH85&lt;&gt;"",IF(ISERROR(VLOOKUP(AH85,Positions!$C$4:$V$130,20,FALSE)),"Chk",""),"-")</f>
        <v>-</v>
      </c>
      <c r="BM85" s="152"/>
      <c r="BN85" s="161">
        <f>IF(ISERROR(VLOOKUP(G85,Positions!$C$4:$V$130,20,FALSE)),0,VLOOKUP(G85,Positions!$C$4:$V$130,20,FALSE))</f>
        <v>0</v>
      </c>
      <c r="BO85" s="161">
        <f>IF(ISERROR(VLOOKUP(H85,Positions!$C$4:$V$130,20,FALSE)),0,VLOOKUP(H85,Positions!$C$4:$V$130,20,FALSE))</f>
        <v>0</v>
      </c>
      <c r="BP85" s="161">
        <f>IF(ISERROR(VLOOKUP(I85,Positions!$C$4:$V$130,20,FALSE)),0,VLOOKUP(I85,Positions!$C$4:$V$130,20,FALSE))</f>
        <v>0</v>
      </c>
      <c r="BQ85" s="161">
        <f>IF(ISERROR(VLOOKUP(J85,Positions!$C$4:$V$130,20,FALSE)),0,VLOOKUP(J85,Positions!$C$4:$V$130,20,FALSE))</f>
        <v>0</v>
      </c>
      <c r="BR85" s="161">
        <f>IF(ISERROR(VLOOKUP(K85,Positions!$C$4:$V$130,20,FALSE)),0,VLOOKUP(K85,Positions!$C$4:$V$130,20,FALSE))</f>
        <v>0</v>
      </c>
      <c r="BS85" s="161">
        <f>IF(ISERROR(VLOOKUP(L85,Positions!$C$4:$V$130,20,FALSE)),0,VLOOKUP(L85,Positions!$C$4:$V$130,20,FALSE))</f>
        <v>0</v>
      </c>
      <c r="BT85" s="161">
        <f>IF(ISERROR(VLOOKUP(M85,Positions!$C$4:$V$130,20,FALSE)),0,VLOOKUP(M85,Positions!$C$4:$V$130,20,FALSE))</f>
        <v>0</v>
      </c>
      <c r="BU85" s="161">
        <f>IF(ISERROR(VLOOKUP(N85,Positions!$C$4:$V$130,20,FALSE)),0,VLOOKUP(N85,Positions!$C$4:$V$130,20,FALSE))</f>
        <v>0</v>
      </c>
      <c r="BV85" s="161">
        <f>IF(ISERROR(VLOOKUP(O85,Positions!$C$4:$V$130,20,FALSE)),0,VLOOKUP(O85,Positions!$C$4:$V$130,20,FALSE))</f>
        <v>0</v>
      </c>
      <c r="BW85" s="161">
        <f>IF(ISERROR(VLOOKUP(P85,Positions!$C$4:$V$130,20,FALSE)),0,VLOOKUP(P85,Positions!$C$4:$V$130,20,FALSE))</f>
        <v>0</v>
      </c>
      <c r="BX85" s="161">
        <f>IF(ISERROR(VLOOKUP(Q85,Positions!$C$4:$V$130,20,FALSE)),0,VLOOKUP(Q85,Positions!$C$4:$V$130,20,FALSE))</f>
        <v>0</v>
      </c>
      <c r="BY85" s="161">
        <f>IF(ISERROR(VLOOKUP(R85,Positions!$C$4:$V$130,20,FALSE)),0,VLOOKUP(R85,Positions!$C$4:$V$130,20,FALSE))</f>
        <v>0</v>
      </c>
      <c r="BZ85" s="161">
        <f>IF(ISERROR(VLOOKUP(S85,Positions!$C$4:$V$130,20,FALSE)),0,VLOOKUP(S85,Positions!$C$4:$V$130,20,FALSE))</f>
        <v>0</v>
      </c>
      <c r="CA85" s="161">
        <f>IF(ISERROR(VLOOKUP(T85,Positions!$C$4:$V$130,20,FALSE)),0,VLOOKUP(T85,Positions!$C$4:$V$130,20,FALSE))</f>
        <v>0</v>
      </c>
      <c r="CB85" s="161">
        <f>IF(ISERROR(VLOOKUP(U85,Positions!$C$4:$V$130,20,FALSE)),0,VLOOKUP(U85,Positions!$C$4:$V$130,20,FALSE))</f>
        <v>0</v>
      </c>
      <c r="CC85" s="161">
        <f>IF(ISERROR(VLOOKUP(V85,Positions!$C$4:$V$130,20,FALSE)),0,VLOOKUP(V85,Positions!$C$4:$V$130,20,FALSE))</f>
        <v>0</v>
      </c>
      <c r="CD85" s="161">
        <f>IF(ISERROR(VLOOKUP(W85,Positions!$C$4:$V$130,20,FALSE)),0,VLOOKUP(W85,Positions!$C$4:$V$130,20,FALSE))</f>
        <v>0</v>
      </c>
      <c r="CE85" s="161">
        <f>IF(ISERROR(VLOOKUP(X85,Positions!$C$4:$V$130,20,FALSE)),0,VLOOKUP(X85,Positions!$C$4:$V$130,20,FALSE))</f>
        <v>0</v>
      </c>
      <c r="CF85" s="161">
        <f>IF(ISERROR(VLOOKUP(Y85,Positions!$C$4:$V$130,20,FALSE)),0,VLOOKUP(Y85,Positions!$C$4:$V$130,20,FALSE))</f>
        <v>0</v>
      </c>
      <c r="CG85" s="161">
        <f>IF(ISERROR(VLOOKUP(Z85,Positions!$C$4:$V$130,20,FALSE)),0,VLOOKUP(Z85,Positions!$C$4:$V$130,20,FALSE))</f>
        <v>0</v>
      </c>
      <c r="CH85" s="161">
        <f>IF(ISERROR(VLOOKUP(AA85,Positions!$C$4:$V$130,20,FALSE)),0,VLOOKUP(AA85,Positions!$C$4:$V$130,20,FALSE))</f>
        <v>0</v>
      </c>
      <c r="CI85" s="161">
        <f>IF(ISERROR(VLOOKUP(AB85,Positions!$C$4:$V$130,20,FALSE)),0,VLOOKUP(AB85,Positions!$C$4:$V$130,20,FALSE))</f>
        <v>0</v>
      </c>
      <c r="CJ85" s="161">
        <f>IF(ISERROR(VLOOKUP(AC85,Positions!$C$4:$V$130,20,FALSE)),0,VLOOKUP(AC85,Positions!$C$4:$V$130,20,FALSE))</f>
        <v>0</v>
      </c>
      <c r="CK85" s="161">
        <f>IF(ISERROR(VLOOKUP(AD85,Positions!$C$4:$V$130,20,FALSE)),0,VLOOKUP(AD85,Positions!$C$4:$V$130,20,FALSE))</f>
        <v>0</v>
      </c>
      <c r="CL85" s="161">
        <f>IF(ISERROR(VLOOKUP(AE85,Positions!$C$4:$V$130,20,FALSE)),0,VLOOKUP(AE85,Positions!$C$4:$V$130,20,FALSE))</f>
        <v>0</v>
      </c>
      <c r="CM85" s="161">
        <f>IF(ISERROR(VLOOKUP(AF85,Positions!$C$4:$V$130,20,FALSE)),0,VLOOKUP(AF85,Positions!$C$4:$V$130,20,FALSE))</f>
        <v>0</v>
      </c>
      <c r="CN85" s="161">
        <f>IF(ISERROR(VLOOKUP(AG85,Positions!$C$4:$V$130,20,FALSE)),0,VLOOKUP(AG85,Positions!$C$4:$V$130,20,FALSE))</f>
        <v>0</v>
      </c>
      <c r="CO85" s="161">
        <f>IF(ISERROR(VLOOKUP(AH85,Positions!$C$4:$V$130,20,FALSE)),0,VLOOKUP(AH85,Positions!$C$4:$V$130,20,FALSE))</f>
        <v>0</v>
      </c>
      <c r="CP85" s="162"/>
      <c r="CQ85" s="163"/>
    </row>
    <row r="86" spans="1:95" s="155" customFormat="1" ht="30" hidden="1" customHeight="1" x14ac:dyDescent="0.25">
      <c r="A86" s="153"/>
      <c r="B86" s="153"/>
      <c r="C86" s="160"/>
      <c r="D86" s="160"/>
      <c r="E86" s="417" t="str">
        <f>IF($D86&lt;&gt;"",VLOOKUP($D86,StaffEstb!$G$4:$K$203,4,FALSE),"")</f>
        <v/>
      </c>
      <c r="F86" s="656" t="str">
        <f>IF($D86&lt;&gt;"",VLOOKUP($D86,StaffEstb!$G$4:$K$203,5,FALSE),"")</f>
        <v/>
      </c>
      <c r="G86" s="657"/>
      <c r="H86" s="657"/>
      <c r="I86" s="657"/>
      <c r="J86" s="657"/>
      <c r="K86" s="657"/>
      <c r="L86" s="658"/>
      <c r="M86" s="658"/>
      <c r="N86" s="657"/>
      <c r="O86" s="657"/>
      <c r="P86" s="657"/>
      <c r="Q86" s="657"/>
      <c r="R86" s="657"/>
      <c r="S86" s="658"/>
      <c r="T86" s="658"/>
      <c r="U86" s="657"/>
      <c r="V86" s="657"/>
      <c r="W86" s="657"/>
      <c r="X86" s="657"/>
      <c r="Y86" s="657"/>
      <c r="Z86" s="658"/>
      <c r="AA86" s="658"/>
      <c r="AB86" s="657"/>
      <c r="AC86" s="657"/>
      <c r="AD86" s="657"/>
      <c r="AE86" s="657"/>
      <c r="AF86" s="657"/>
      <c r="AG86" s="658"/>
      <c r="AH86" s="658"/>
      <c r="AI86" s="377">
        <f t="shared" si="9"/>
        <v>0</v>
      </c>
      <c r="AJ86" s="378">
        <f t="shared" si="10"/>
        <v>0</v>
      </c>
      <c r="AK86" s="379" t="str">
        <f>IF(G86&lt;&gt;"",IF(ISERROR(VLOOKUP(G86,Positions!$C$4:$V$130,20,FALSE)),"Chk",""),"-")</f>
        <v>-</v>
      </c>
      <c r="AL86" s="380" t="str">
        <f>IF(H86&lt;&gt;"",IF(ISERROR(VLOOKUP(H86,Positions!$C$4:$V$130,20,FALSE)),"Chk",""),"-")</f>
        <v>-</v>
      </c>
      <c r="AM86" s="380" t="str">
        <f>IF(I86&lt;&gt;"",IF(ISERROR(VLOOKUP(I86,Positions!$C$4:$V$130,20,FALSE)),"Chk",""),"-")</f>
        <v>-</v>
      </c>
      <c r="AN86" s="380" t="str">
        <f>IF(J86&lt;&gt;"",IF(ISERROR(VLOOKUP(J86,Positions!$C$4:$V$130,20,FALSE)),"Chk",""),"-")</f>
        <v>-</v>
      </c>
      <c r="AO86" s="380" t="str">
        <f>IF(K86&lt;&gt;"",IF(ISERROR(VLOOKUP(K86,Positions!$C$4:$V$130,20,FALSE)),"Chk",""),"-")</f>
        <v>-</v>
      </c>
      <c r="AP86" s="380" t="str">
        <f>IF(L86&lt;&gt;"",IF(ISERROR(VLOOKUP(L86,Positions!$C$4:$V$130,20,FALSE)),"Chk",""),"-")</f>
        <v>-</v>
      </c>
      <c r="AQ86" s="381" t="str">
        <f>IF(M86&lt;&gt;"",IF(ISERROR(VLOOKUP(M86,Positions!$C$4:$V$130,20,FALSE)),"Chk",""),"-")</f>
        <v>-</v>
      </c>
      <c r="AR86" s="382" t="str">
        <f>IF(N86&lt;&gt;"",IF(ISERROR(VLOOKUP(N86,Positions!$C$4:$V$130,20,FALSE)),"Chk",""),"-")</f>
        <v>-</v>
      </c>
      <c r="AS86" s="380" t="str">
        <f>IF(O86&lt;&gt;"",IF(ISERROR(VLOOKUP(O86,Positions!$C$4:$V$130,20,FALSE)),"Chk",""),"-")</f>
        <v>-</v>
      </c>
      <c r="AT86" s="380" t="str">
        <f>IF(P86&lt;&gt;"",IF(ISERROR(VLOOKUP(P86,Positions!$C$4:$V$130,20,FALSE)),"Chk",""),"-")</f>
        <v>-</v>
      </c>
      <c r="AU86" s="380" t="str">
        <f>IF(Q86&lt;&gt;"",IF(ISERROR(VLOOKUP(Q86,Positions!$C$4:$V$130,20,FALSE)),"Chk",""),"-")</f>
        <v>-</v>
      </c>
      <c r="AV86" s="380" t="str">
        <f>IF(R86&lt;&gt;"",IF(ISERROR(VLOOKUP(R86,Positions!$C$4:$V$130,20,FALSE)),"Chk",""),"-")</f>
        <v>-</v>
      </c>
      <c r="AW86" s="380" t="str">
        <f>IF(S86&lt;&gt;"",IF(ISERROR(VLOOKUP(S86,Positions!$C$4:$V$130,20,FALSE)),"Chk",""),"-")</f>
        <v>-</v>
      </c>
      <c r="AX86" s="383" t="str">
        <f>IF(T86&lt;&gt;"",IF(ISERROR(VLOOKUP(T86,Positions!$C$4:$V$130,20,FALSE)),"Chk",""),"-")</f>
        <v>-</v>
      </c>
      <c r="AY86" s="379" t="str">
        <f>IF(U86&lt;&gt;"",IF(ISERROR(VLOOKUP(U86,Positions!$C$4:$V$130,20,FALSE)),"Chk",""),"-")</f>
        <v>-</v>
      </c>
      <c r="AZ86" s="380" t="str">
        <f>IF(V86&lt;&gt;"",IF(ISERROR(VLOOKUP(V86,Positions!$C$4:$V$130,20,FALSE)),"Chk",""),"-")</f>
        <v>-</v>
      </c>
      <c r="BA86" s="380" t="str">
        <f>IF(W86&lt;&gt;"",IF(ISERROR(VLOOKUP(W86,Positions!$C$4:$V$130,20,FALSE)),"Chk",""),"-")</f>
        <v>-</v>
      </c>
      <c r="BB86" s="380" t="str">
        <f>IF(X86&lt;&gt;"",IF(ISERROR(VLOOKUP(X86,Positions!$C$4:$V$130,20,FALSE)),"Chk",""),"-")</f>
        <v>-</v>
      </c>
      <c r="BC86" s="380" t="str">
        <f>IF(Y86&lt;&gt;"",IF(ISERROR(VLOOKUP(Y86,Positions!$C$4:$V$130,20,FALSE)),"Chk",""),"-")</f>
        <v>-</v>
      </c>
      <c r="BD86" s="380" t="str">
        <f>IF(Z86&lt;&gt;"",IF(ISERROR(VLOOKUP(Z86,Positions!$C$4:$V$130,20,FALSE)),"Chk",""),"-")</f>
        <v>-</v>
      </c>
      <c r="BE86" s="381" t="str">
        <f>IF(AA86&lt;&gt;"",IF(ISERROR(VLOOKUP(AA86,Positions!$C$4:$V$130,20,FALSE)),"Chk",""),"-")</f>
        <v>-</v>
      </c>
      <c r="BF86" s="382" t="str">
        <f>IF(AB86&lt;&gt;"",IF(ISERROR(VLOOKUP(AB86,Positions!$C$4:$V$130,20,FALSE)),"Chk",""),"-")</f>
        <v>-</v>
      </c>
      <c r="BG86" s="380" t="str">
        <f>IF(AC86&lt;&gt;"",IF(ISERROR(VLOOKUP(AC86,Positions!$C$4:$V$130,20,FALSE)),"Chk",""),"-")</f>
        <v>-</v>
      </c>
      <c r="BH86" s="380" t="str">
        <f>IF(AD86&lt;&gt;"",IF(ISERROR(VLOOKUP(AD86,Positions!$C$4:$V$130,20,FALSE)),"Chk",""),"-")</f>
        <v>-</v>
      </c>
      <c r="BI86" s="380" t="str">
        <f>IF(AE86&lt;&gt;"",IF(ISERROR(VLOOKUP(AE86,Positions!$C$4:$V$130,20,FALSE)),"Chk",""),"-")</f>
        <v>-</v>
      </c>
      <c r="BJ86" s="380" t="str">
        <f>IF(AF86&lt;&gt;"",IF(ISERROR(VLOOKUP(AF86,Positions!$C$4:$V$130,20,FALSE)),"Chk",""),"-")</f>
        <v>-</v>
      </c>
      <c r="BK86" s="380" t="str">
        <f>IF(AG86&lt;&gt;"",IF(ISERROR(VLOOKUP(AG86,Positions!$C$4:$V$130,20,FALSE)),"Chk",""),"-")</f>
        <v>-</v>
      </c>
      <c r="BL86" s="383" t="str">
        <f>IF(AH86&lt;&gt;"",IF(ISERROR(VLOOKUP(AH86,Positions!$C$4:$V$130,20,FALSE)),"Chk",""),"-")</f>
        <v>-</v>
      </c>
      <c r="BM86" s="152"/>
      <c r="BN86" s="161">
        <f>IF(ISERROR(VLOOKUP(G86,Positions!$C$4:$V$130,20,FALSE)),0,VLOOKUP(G86,Positions!$C$4:$V$130,20,FALSE))</f>
        <v>0</v>
      </c>
      <c r="BO86" s="161">
        <f>IF(ISERROR(VLOOKUP(H86,Positions!$C$4:$V$130,20,FALSE)),0,VLOOKUP(H86,Positions!$C$4:$V$130,20,FALSE))</f>
        <v>0</v>
      </c>
      <c r="BP86" s="161">
        <f>IF(ISERROR(VLOOKUP(I86,Positions!$C$4:$V$130,20,FALSE)),0,VLOOKUP(I86,Positions!$C$4:$V$130,20,FALSE))</f>
        <v>0</v>
      </c>
      <c r="BQ86" s="161">
        <f>IF(ISERROR(VLOOKUP(J86,Positions!$C$4:$V$130,20,FALSE)),0,VLOOKUP(J86,Positions!$C$4:$V$130,20,FALSE))</f>
        <v>0</v>
      </c>
      <c r="BR86" s="161">
        <f>IF(ISERROR(VLOOKUP(K86,Positions!$C$4:$V$130,20,FALSE)),0,VLOOKUP(K86,Positions!$C$4:$V$130,20,FALSE))</f>
        <v>0</v>
      </c>
      <c r="BS86" s="161">
        <f>IF(ISERROR(VLOOKUP(L86,Positions!$C$4:$V$130,20,FALSE)),0,VLOOKUP(L86,Positions!$C$4:$V$130,20,FALSE))</f>
        <v>0</v>
      </c>
      <c r="BT86" s="161">
        <f>IF(ISERROR(VLOOKUP(M86,Positions!$C$4:$V$130,20,FALSE)),0,VLOOKUP(M86,Positions!$C$4:$V$130,20,FALSE))</f>
        <v>0</v>
      </c>
      <c r="BU86" s="161">
        <f>IF(ISERROR(VLOOKUP(N86,Positions!$C$4:$V$130,20,FALSE)),0,VLOOKUP(N86,Positions!$C$4:$V$130,20,FALSE))</f>
        <v>0</v>
      </c>
      <c r="BV86" s="161">
        <f>IF(ISERROR(VLOOKUP(O86,Positions!$C$4:$V$130,20,FALSE)),0,VLOOKUP(O86,Positions!$C$4:$V$130,20,FALSE))</f>
        <v>0</v>
      </c>
      <c r="BW86" s="161">
        <f>IF(ISERROR(VLOOKUP(P86,Positions!$C$4:$V$130,20,FALSE)),0,VLOOKUP(P86,Positions!$C$4:$V$130,20,FALSE))</f>
        <v>0</v>
      </c>
      <c r="BX86" s="161">
        <f>IF(ISERROR(VLOOKUP(Q86,Positions!$C$4:$V$130,20,FALSE)),0,VLOOKUP(Q86,Positions!$C$4:$V$130,20,FALSE))</f>
        <v>0</v>
      </c>
      <c r="BY86" s="161">
        <f>IF(ISERROR(VLOOKUP(R86,Positions!$C$4:$V$130,20,FALSE)),0,VLOOKUP(R86,Positions!$C$4:$V$130,20,FALSE))</f>
        <v>0</v>
      </c>
      <c r="BZ86" s="161">
        <f>IF(ISERROR(VLOOKUP(S86,Positions!$C$4:$V$130,20,FALSE)),0,VLOOKUP(S86,Positions!$C$4:$V$130,20,FALSE))</f>
        <v>0</v>
      </c>
      <c r="CA86" s="161">
        <f>IF(ISERROR(VLOOKUP(T86,Positions!$C$4:$V$130,20,FALSE)),0,VLOOKUP(T86,Positions!$C$4:$V$130,20,FALSE))</f>
        <v>0</v>
      </c>
      <c r="CB86" s="161">
        <f>IF(ISERROR(VLOOKUP(U86,Positions!$C$4:$V$130,20,FALSE)),0,VLOOKUP(U86,Positions!$C$4:$V$130,20,FALSE))</f>
        <v>0</v>
      </c>
      <c r="CC86" s="161">
        <f>IF(ISERROR(VLOOKUP(V86,Positions!$C$4:$V$130,20,FALSE)),0,VLOOKUP(V86,Positions!$C$4:$V$130,20,FALSE))</f>
        <v>0</v>
      </c>
      <c r="CD86" s="161">
        <f>IF(ISERROR(VLOOKUP(W86,Positions!$C$4:$V$130,20,FALSE)),0,VLOOKUP(W86,Positions!$C$4:$V$130,20,FALSE))</f>
        <v>0</v>
      </c>
      <c r="CE86" s="161">
        <f>IF(ISERROR(VLOOKUP(X86,Positions!$C$4:$V$130,20,FALSE)),0,VLOOKUP(X86,Positions!$C$4:$V$130,20,FALSE))</f>
        <v>0</v>
      </c>
      <c r="CF86" s="161">
        <f>IF(ISERROR(VLOOKUP(Y86,Positions!$C$4:$V$130,20,FALSE)),0,VLOOKUP(Y86,Positions!$C$4:$V$130,20,FALSE))</f>
        <v>0</v>
      </c>
      <c r="CG86" s="161">
        <f>IF(ISERROR(VLOOKUP(Z86,Positions!$C$4:$V$130,20,FALSE)),0,VLOOKUP(Z86,Positions!$C$4:$V$130,20,FALSE))</f>
        <v>0</v>
      </c>
      <c r="CH86" s="161">
        <f>IF(ISERROR(VLOOKUP(AA86,Positions!$C$4:$V$130,20,FALSE)),0,VLOOKUP(AA86,Positions!$C$4:$V$130,20,FALSE))</f>
        <v>0</v>
      </c>
      <c r="CI86" s="161">
        <f>IF(ISERROR(VLOOKUP(AB86,Positions!$C$4:$V$130,20,FALSE)),0,VLOOKUP(AB86,Positions!$C$4:$V$130,20,FALSE))</f>
        <v>0</v>
      </c>
      <c r="CJ86" s="161">
        <f>IF(ISERROR(VLOOKUP(AC86,Positions!$C$4:$V$130,20,FALSE)),0,VLOOKUP(AC86,Positions!$C$4:$V$130,20,FALSE))</f>
        <v>0</v>
      </c>
      <c r="CK86" s="161">
        <f>IF(ISERROR(VLOOKUP(AD86,Positions!$C$4:$V$130,20,FALSE)),0,VLOOKUP(AD86,Positions!$C$4:$V$130,20,FALSE))</f>
        <v>0</v>
      </c>
      <c r="CL86" s="161">
        <f>IF(ISERROR(VLOOKUP(AE86,Positions!$C$4:$V$130,20,FALSE)),0,VLOOKUP(AE86,Positions!$C$4:$V$130,20,FALSE))</f>
        <v>0</v>
      </c>
      <c r="CM86" s="161">
        <f>IF(ISERROR(VLOOKUP(AF86,Positions!$C$4:$V$130,20,FALSE)),0,VLOOKUP(AF86,Positions!$C$4:$V$130,20,FALSE))</f>
        <v>0</v>
      </c>
      <c r="CN86" s="161">
        <f>IF(ISERROR(VLOOKUP(AG86,Positions!$C$4:$V$130,20,FALSE)),0,VLOOKUP(AG86,Positions!$C$4:$V$130,20,FALSE))</f>
        <v>0</v>
      </c>
      <c r="CO86" s="161">
        <f>IF(ISERROR(VLOOKUP(AH86,Positions!$C$4:$V$130,20,FALSE)),0,VLOOKUP(AH86,Positions!$C$4:$V$130,20,FALSE))</f>
        <v>0</v>
      </c>
      <c r="CP86" s="162"/>
      <c r="CQ86" s="163"/>
    </row>
    <row r="87" spans="1:95" s="155" customFormat="1" ht="30" hidden="1" customHeight="1" x14ac:dyDescent="0.25">
      <c r="A87" s="153"/>
      <c r="B87" s="153"/>
      <c r="C87" s="160"/>
      <c r="D87" s="160"/>
      <c r="E87" s="417" t="str">
        <f>IF($D87&lt;&gt;"",VLOOKUP($D87,StaffEstb!$G$4:$K$203,4,FALSE),"")</f>
        <v/>
      </c>
      <c r="F87" s="656" t="str">
        <f>IF($D87&lt;&gt;"",VLOOKUP($D87,StaffEstb!$G$4:$K$203,5,FALSE),"")</f>
        <v/>
      </c>
      <c r="G87" s="657"/>
      <c r="H87" s="657"/>
      <c r="I87" s="657"/>
      <c r="J87" s="657"/>
      <c r="K87" s="657"/>
      <c r="L87" s="658"/>
      <c r="M87" s="658"/>
      <c r="N87" s="657"/>
      <c r="O87" s="657"/>
      <c r="P87" s="657"/>
      <c r="Q87" s="657"/>
      <c r="R87" s="657"/>
      <c r="S87" s="658"/>
      <c r="T87" s="658"/>
      <c r="U87" s="657"/>
      <c r="V87" s="657"/>
      <c r="W87" s="657"/>
      <c r="X87" s="657"/>
      <c r="Y87" s="657"/>
      <c r="Z87" s="658"/>
      <c r="AA87" s="658"/>
      <c r="AB87" s="657"/>
      <c r="AC87" s="657"/>
      <c r="AD87" s="657"/>
      <c r="AE87" s="657"/>
      <c r="AF87" s="657"/>
      <c r="AG87" s="658"/>
      <c r="AH87" s="658"/>
      <c r="AI87" s="377">
        <f t="shared" si="9"/>
        <v>0</v>
      </c>
      <c r="AJ87" s="378">
        <f t="shared" si="10"/>
        <v>0</v>
      </c>
      <c r="AK87" s="379" t="str">
        <f>IF(G87&lt;&gt;"",IF(ISERROR(VLOOKUP(G87,Positions!$C$4:$V$130,20,FALSE)),"Chk",""),"-")</f>
        <v>-</v>
      </c>
      <c r="AL87" s="380" t="str">
        <f>IF(H87&lt;&gt;"",IF(ISERROR(VLOOKUP(H87,Positions!$C$4:$V$130,20,FALSE)),"Chk",""),"-")</f>
        <v>-</v>
      </c>
      <c r="AM87" s="380" t="str">
        <f>IF(I87&lt;&gt;"",IF(ISERROR(VLOOKUP(I87,Positions!$C$4:$V$130,20,FALSE)),"Chk",""),"-")</f>
        <v>-</v>
      </c>
      <c r="AN87" s="380" t="str">
        <f>IF(J87&lt;&gt;"",IF(ISERROR(VLOOKUP(J87,Positions!$C$4:$V$130,20,FALSE)),"Chk",""),"-")</f>
        <v>-</v>
      </c>
      <c r="AO87" s="380" t="str">
        <f>IF(K87&lt;&gt;"",IF(ISERROR(VLOOKUP(K87,Positions!$C$4:$V$130,20,FALSE)),"Chk",""),"-")</f>
        <v>-</v>
      </c>
      <c r="AP87" s="380" t="str">
        <f>IF(L87&lt;&gt;"",IF(ISERROR(VLOOKUP(L87,Positions!$C$4:$V$130,20,FALSE)),"Chk",""),"-")</f>
        <v>-</v>
      </c>
      <c r="AQ87" s="381" t="str">
        <f>IF(M87&lt;&gt;"",IF(ISERROR(VLOOKUP(M87,Positions!$C$4:$V$130,20,FALSE)),"Chk",""),"-")</f>
        <v>-</v>
      </c>
      <c r="AR87" s="382" t="str">
        <f>IF(N87&lt;&gt;"",IF(ISERROR(VLOOKUP(N87,Positions!$C$4:$V$130,20,FALSE)),"Chk",""),"-")</f>
        <v>-</v>
      </c>
      <c r="AS87" s="380" t="str">
        <f>IF(O87&lt;&gt;"",IF(ISERROR(VLOOKUP(O87,Positions!$C$4:$V$130,20,FALSE)),"Chk",""),"-")</f>
        <v>-</v>
      </c>
      <c r="AT87" s="380" t="str">
        <f>IF(P87&lt;&gt;"",IF(ISERROR(VLOOKUP(P87,Positions!$C$4:$V$130,20,FALSE)),"Chk",""),"-")</f>
        <v>-</v>
      </c>
      <c r="AU87" s="380" t="str">
        <f>IF(Q87&lt;&gt;"",IF(ISERROR(VLOOKUP(Q87,Positions!$C$4:$V$130,20,FALSE)),"Chk",""),"-")</f>
        <v>-</v>
      </c>
      <c r="AV87" s="380" t="str">
        <f>IF(R87&lt;&gt;"",IF(ISERROR(VLOOKUP(R87,Positions!$C$4:$V$130,20,FALSE)),"Chk",""),"-")</f>
        <v>-</v>
      </c>
      <c r="AW87" s="380" t="str">
        <f>IF(S87&lt;&gt;"",IF(ISERROR(VLOOKUP(S87,Positions!$C$4:$V$130,20,FALSE)),"Chk",""),"-")</f>
        <v>-</v>
      </c>
      <c r="AX87" s="383" t="str">
        <f>IF(T87&lt;&gt;"",IF(ISERROR(VLOOKUP(T87,Positions!$C$4:$V$130,20,FALSE)),"Chk",""),"-")</f>
        <v>-</v>
      </c>
      <c r="AY87" s="379" t="str">
        <f>IF(U87&lt;&gt;"",IF(ISERROR(VLOOKUP(U87,Positions!$C$4:$V$130,20,FALSE)),"Chk",""),"-")</f>
        <v>-</v>
      </c>
      <c r="AZ87" s="380" t="str">
        <f>IF(V87&lt;&gt;"",IF(ISERROR(VLOOKUP(V87,Positions!$C$4:$V$130,20,FALSE)),"Chk",""),"-")</f>
        <v>-</v>
      </c>
      <c r="BA87" s="380" t="str">
        <f>IF(W87&lt;&gt;"",IF(ISERROR(VLOOKUP(W87,Positions!$C$4:$V$130,20,FALSE)),"Chk",""),"-")</f>
        <v>-</v>
      </c>
      <c r="BB87" s="380" t="str">
        <f>IF(X87&lt;&gt;"",IF(ISERROR(VLOOKUP(X87,Positions!$C$4:$V$130,20,FALSE)),"Chk",""),"-")</f>
        <v>-</v>
      </c>
      <c r="BC87" s="380" t="str">
        <f>IF(Y87&lt;&gt;"",IF(ISERROR(VLOOKUP(Y87,Positions!$C$4:$V$130,20,FALSE)),"Chk",""),"-")</f>
        <v>-</v>
      </c>
      <c r="BD87" s="380" t="str">
        <f>IF(Z87&lt;&gt;"",IF(ISERROR(VLOOKUP(Z87,Positions!$C$4:$V$130,20,FALSE)),"Chk",""),"-")</f>
        <v>-</v>
      </c>
      <c r="BE87" s="381" t="str">
        <f>IF(AA87&lt;&gt;"",IF(ISERROR(VLOOKUP(AA87,Positions!$C$4:$V$130,20,FALSE)),"Chk",""),"-")</f>
        <v>-</v>
      </c>
      <c r="BF87" s="382" t="str">
        <f>IF(AB87&lt;&gt;"",IF(ISERROR(VLOOKUP(AB87,Positions!$C$4:$V$130,20,FALSE)),"Chk",""),"-")</f>
        <v>-</v>
      </c>
      <c r="BG87" s="380" t="str">
        <f>IF(AC87&lt;&gt;"",IF(ISERROR(VLOOKUP(AC87,Positions!$C$4:$V$130,20,FALSE)),"Chk",""),"-")</f>
        <v>-</v>
      </c>
      <c r="BH87" s="380" t="str">
        <f>IF(AD87&lt;&gt;"",IF(ISERROR(VLOOKUP(AD87,Positions!$C$4:$V$130,20,FALSE)),"Chk",""),"-")</f>
        <v>-</v>
      </c>
      <c r="BI87" s="380" t="str">
        <f>IF(AE87&lt;&gt;"",IF(ISERROR(VLOOKUP(AE87,Positions!$C$4:$V$130,20,FALSE)),"Chk",""),"-")</f>
        <v>-</v>
      </c>
      <c r="BJ87" s="380" t="str">
        <f>IF(AF87&lt;&gt;"",IF(ISERROR(VLOOKUP(AF87,Positions!$C$4:$V$130,20,FALSE)),"Chk",""),"-")</f>
        <v>-</v>
      </c>
      <c r="BK87" s="380" t="str">
        <f>IF(AG87&lt;&gt;"",IF(ISERROR(VLOOKUP(AG87,Positions!$C$4:$V$130,20,FALSE)),"Chk",""),"-")</f>
        <v>-</v>
      </c>
      <c r="BL87" s="383" t="str">
        <f>IF(AH87&lt;&gt;"",IF(ISERROR(VLOOKUP(AH87,Positions!$C$4:$V$130,20,FALSE)),"Chk",""),"-")</f>
        <v>-</v>
      </c>
      <c r="BM87" s="152"/>
      <c r="BN87" s="161">
        <f>IF(ISERROR(VLOOKUP(G87,Positions!$C$4:$V$130,20,FALSE)),0,VLOOKUP(G87,Positions!$C$4:$V$130,20,FALSE))</f>
        <v>0</v>
      </c>
      <c r="BO87" s="161">
        <f>IF(ISERROR(VLOOKUP(H87,Positions!$C$4:$V$130,20,FALSE)),0,VLOOKUP(H87,Positions!$C$4:$V$130,20,FALSE))</f>
        <v>0</v>
      </c>
      <c r="BP87" s="161">
        <f>IF(ISERROR(VLOOKUP(I87,Positions!$C$4:$V$130,20,FALSE)),0,VLOOKUP(I87,Positions!$C$4:$V$130,20,FALSE))</f>
        <v>0</v>
      </c>
      <c r="BQ87" s="161">
        <f>IF(ISERROR(VLOOKUP(J87,Positions!$C$4:$V$130,20,FALSE)),0,VLOOKUP(J87,Positions!$C$4:$V$130,20,FALSE))</f>
        <v>0</v>
      </c>
      <c r="BR87" s="161">
        <f>IF(ISERROR(VLOOKUP(K87,Positions!$C$4:$V$130,20,FALSE)),0,VLOOKUP(K87,Positions!$C$4:$V$130,20,FALSE))</f>
        <v>0</v>
      </c>
      <c r="BS87" s="161">
        <f>IF(ISERROR(VLOOKUP(L87,Positions!$C$4:$V$130,20,FALSE)),0,VLOOKUP(L87,Positions!$C$4:$V$130,20,FALSE))</f>
        <v>0</v>
      </c>
      <c r="BT87" s="161">
        <f>IF(ISERROR(VLOOKUP(M87,Positions!$C$4:$V$130,20,FALSE)),0,VLOOKUP(M87,Positions!$C$4:$V$130,20,FALSE))</f>
        <v>0</v>
      </c>
      <c r="BU87" s="161">
        <f>IF(ISERROR(VLOOKUP(N87,Positions!$C$4:$V$130,20,FALSE)),0,VLOOKUP(N87,Positions!$C$4:$V$130,20,FALSE))</f>
        <v>0</v>
      </c>
      <c r="BV87" s="161">
        <f>IF(ISERROR(VLOOKUP(O87,Positions!$C$4:$V$130,20,FALSE)),0,VLOOKUP(O87,Positions!$C$4:$V$130,20,FALSE))</f>
        <v>0</v>
      </c>
      <c r="BW87" s="161">
        <f>IF(ISERROR(VLOOKUP(P87,Positions!$C$4:$V$130,20,FALSE)),0,VLOOKUP(P87,Positions!$C$4:$V$130,20,FALSE))</f>
        <v>0</v>
      </c>
      <c r="BX87" s="161">
        <f>IF(ISERROR(VLOOKUP(Q87,Positions!$C$4:$V$130,20,FALSE)),0,VLOOKUP(Q87,Positions!$C$4:$V$130,20,FALSE))</f>
        <v>0</v>
      </c>
      <c r="BY87" s="161">
        <f>IF(ISERROR(VLOOKUP(R87,Positions!$C$4:$V$130,20,FALSE)),0,VLOOKUP(R87,Positions!$C$4:$V$130,20,FALSE))</f>
        <v>0</v>
      </c>
      <c r="BZ87" s="161">
        <f>IF(ISERROR(VLOOKUP(S87,Positions!$C$4:$V$130,20,FALSE)),0,VLOOKUP(S87,Positions!$C$4:$V$130,20,FALSE))</f>
        <v>0</v>
      </c>
      <c r="CA87" s="161">
        <f>IF(ISERROR(VLOOKUP(T87,Positions!$C$4:$V$130,20,FALSE)),0,VLOOKUP(T87,Positions!$C$4:$V$130,20,FALSE))</f>
        <v>0</v>
      </c>
      <c r="CB87" s="161">
        <f>IF(ISERROR(VLOOKUP(U87,Positions!$C$4:$V$130,20,FALSE)),0,VLOOKUP(U87,Positions!$C$4:$V$130,20,FALSE))</f>
        <v>0</v>
      </c>
      <c r="CC87" s="161">
        <f>IF(ISERROR(VLOOKUP(V87,Positions!$C$4:$V$130,20,FALSE)),0,VLOOKUP(V87,Positions!$C$4:$V$130,20,FALSE))</f>
        <v>0</v>
      </c>
      <c r="CD87" s="161">
        <f>IF(ISERROR(VLOOKUP(W87,Positions!$C$4:$V$130,20,FALSE)),0,VLOOKUP(W87,Positions!$C$4:$V$130,20,FALSE))</f>
        <v>0</v>
      </c>
      <c r="CE87" s="161">
        <f>IF(ISERROR(VLOOKUP(X87,Positions!$C$4:$V$130,20,FALSE)),0,VLOOKUP(X87,Positions!$C$4:$V$130,20,FALSE))</f>
        <v>0</v>
      </c>
      <c r="CF87" s="161">
        <f>IF(ISERROR(VLOOKUP(Y87,Positions!$C$4:$V$130,20,FALSE)),0,VLOOKUP(Y87,Positions!$C$4:$V$130,20,FALSE))</f>
        <v>0</v>
      </c>
      <c r="CG87" s="161">
        <f>IF(ISERROR(VLOOKUP(Z87,Positions!$C$4:$V$130,20,FALSE)),0,VLOOKUP(Z87,Positions!$C$4:$V$130,20,FALSE))</f>
        <v>0</v>
      </c>
      <c r="CH87" s="161">
        <f>IF(ISERROR(VLOOKUP(AA87,Positions!$C$4:$V$130,20,FALSE)),0,VLOOKUP(AA87,Positions!$C$4:$V$130,20,FALSE))</f>
        <v>0</v>
      </c>
      <c r="CI87" s="161">
        <f>IF(ISERROR(VLOOKUP(AB87,Positions!$C$4:$V$130,20,FALSE)),0,VLOOKUP(AB87,Positions!$C$4:$V$130,20,FALSE))</f>
        <v>0</v>
      </c>
      <c r="CJ87" s="161">
        <f>IF(ISERROR(VLOOKUP(AC87,Positions!$C$4:$V$130,20,FALSE)),0,VLOOKUP(AC87,Positions!$C$4:$V$130,20,FALSE))</f>
        <v>0</v>
      </c>
      <c r="CK87" s="161">
        <f>IF(ISERROR(VLOOKUP(AD87,Positions!$C$4:$V$130,20,FALSE)),0,VLOOKUP(AD87,Positions!$C$4:$V$130,20,FALSE))</f>
        <v>0</v>
      </c>
      <c r="CL87" s="161">
        <f>IF(ISERROR(VLOOKUP(AE87,Positions!$C$4:$V$130,20,FALSE)),0,VLOOKUP(AE87,Positions!$C$4:$V$130,20,FALSE))</f>
        <v>0</v>
      </c>
      <c r="CM87" s="161">
        <f>IF(ISERROR(VLOOKUP(AF87,Positions!$C$4:$V$130,20,FALSE)),0,VLOOKUP(AF87,Positions!$C$4:$V$130,20,FALSE))</f>
        <v>0</v>
      </c>
      <c r="CN87" s="161">
        <f>IF(ISERROR(VLOOKUP(AG87,Positions!$C$4:$V$130,20,FALSE)),0,VLOOKUP(AG87,Positions!$C$4:$V$130,20,FALSE))</f>
        <v>0</v>
      </c>
      <c r="CO87" s="161">
        <f>IF(ISERROR(VLOOKUP(AH87,Positions!$C$4:$V$130,20,FALSE)),0,VLOOKUP(AH87,Positions!$C$4:$V$130,20,FALSE))</f>
        <v>0</v>
      </c>
      <c r="CP87" s="162"/>
      <c r="CQ87" s="163"/>
    </row>
    <row r="88" spans="1:95" s="155" customFormat="1" ht="30" hidden="1" customHeight="1" x14ac:dyDescent="0.25">
      <c r="A88" s="153"/>
      <c r="B88" s="153"/>
      <c r="C88" s="160"/>
      <c r="D88" s="160"/>
      <c r="E88" s="417" t="str">
        <f>IF($D88&lt;&gt;"",VLOOKUP($D88,StaffEstb!$G$4:$K$203,4,FALSE),"")</f>
        <v/>
      </c>
      <c r="F88" s="656" t="str">
        <f>IF($D88&lt;&gt;"",VLOOKUP($D88,StaffEstb!$G$4:$K$203,5,FALSE),"")</f>
        <v/>
      </c>
      <c r="G88" s="657"/>
      <c r="H88" s="657"/>
      <c r="I88" s="657"/>
      <c r="J88" s="657"/>
      <c r="K88" s="657"/>
      <c r="L88" s="658"/>
      <c r="M88" s="658"/>
      <c r="N88" s="657"/>
      <c r="O88" s="657"/>
      <c r="P88" s="657"/>
      <c r="Q88" s="657"/>
      <c r="R88" s="657"/>
      <c r="S88" s="658"/>
      <c r="T88" s="658"/>
      <c r="U88" s="657"/>
      <c r="V88" s="657"/>
      <c r="W88" s="657"/>
      <c r="X88" s="657"/>
      <c r="Y88" s="657"/>
      <c r="Z88" s="658"/>
      <c r="AA88" s="658"/>
      <c r="AB88" s="657"/>
      <c r="AC88" s="657"/>
      <c r="AD88" s="657"/>
      <c r="AE88" s="657"/>
      <c r="AF88" s="657"/>
      <c r="AG88" s="658"/>
      <c r="AH88" s="658"/>
      <c r="AI88" s="377">
        <f t="shared" si="9"/>
        <v>0</v>
      </c>
      <c r="AJ88" s="378">
        <f t="shared" si="10"/>
        <v>0</v>
      </c>
      <c r="AK88" s="379" t="str">
        <f>IF(G88&lt;&gt;"",IF(ISERROR(VLOOKUP(G88,Positions!$C$4:$V$130,20,FALSE)),"Chk",""),"-")</f>
        <v>-</v>
      </c>
      <c r="AL88" s="380" t="str">
        <f>IF(H88&lt;&gt;"",IF(ISERROR(VLOOKUP(H88,Positions!$C$4:$V$130,20,FALSE)),"Chk",""),"-")</f>
        <v>-</v>
      </c>
      <c r="AM88" s="380" t="str">
        <f>IF(I88&lt;&gt;"",IF(ISERROR(VLOOKUP(I88,Positions!$C$4:$V$130,20,FALSE)),"Chk",""),"-")</f>
        <v>-</v>
      </c>
      <c r="AN88" s="380" t="str">
        <f>IF(J88&lt;&gt;"",IF(ISERROR(VLOOKUP(J88,Positions!$C$4:$V$130,20,FALSE)),"Chk",""),"-")</f>
        <v>-</v>
      </c>
      <c r="AO88" s="380" t="str">
        <f>IF(K88&lt;&gt;"",IF(ISERROR(VLOOKUP(K88,Positions!$C$4:$V$130,20,FALSE)),"Chk",""),"-")</f>
        <v>-</v>
      </c>
      <c r="AP88" s="380" t="str">
        <f>IF(L88&lt;&gt;"",IF(ISERROR(VLOOKUP(L88,Positions!$C$4:$V$130,20,FALSE)),"Chk",""),"-")</f>
        <v>-</v>
      </c>
      <c r="AQ88" s="381" t="str">
        <f>IF(M88&lt;&gt;"",IF(ISERROR(VLOOKUP(M88,Positions!$C$4:$V$130,20,FALSE)),"Chk",""),"-")</f>
        <v>-</v>
      </c>
      <c r="AR88" s="382" t="str">
        <f>IF(N88&lt;&gt;"",IF(ISERROR(VLOOKUP(N88,Positions!$C$4:$V$130,20,FALSE)),"Chk",""),"-")</f>
        <v>-</v>
      </c>
      <c r="AS88" s="380" t="str">
        <f>IF(O88&lt;&gt;"",IF(ISERROR(VLOOKUP(O88,Positions!$C$4:$V$130,20,FALSE)),"Chk",""),"-")</f>
        <v>-</v>
      </c>
      <c r="AT88" s="380" t="str">
        <f>IF(P88&lt;&gt;"",IF(ISERROR(VLOOKUP(P88,Positions!$C$4:$V$130,20,FALSE)),"Chk",""),"-")</f>
        <v>-</v>
      </c>
      <c r="AU88" s="380" t="str">
        <f>IF(Q88&lt;&gt;"",IF(ISERROR(VLOOKUP(Q88,Positions!$C$4:$V$130,20,FALSE)),"Chk",""),"-")</f>
        <v>-</v>
      </c>
      <c r="AV88" s="380" t="str">
        <f>IF(R88&lt;&gt;"",IF(ISERROR(VLOOKUP(R88,Positions!$C$4:$V$130,20,FALSE)),"Chk",""),"-")</f>
        <v>-</v>
      </c>
      <c r="AW88" s="380" t="str">
        <f>IF(S88&lt;&gt;"",IF(ISERROR(VLOOKUP(S88,Positions!$C$4:$V$130,20,FALSE)),"Chk",""),"-")</f>
        <v>-</v>
      </c>
      <c r="AX88" s="383" t="str">
        <f>IF(T88&lt;&gt;"",IF(ISERROR(VLOOKUP(T88,Positions!$C$4:$V$130,20,FALSE)),"Chk",""),"-")</f>
        <v>-</v>
      </c>
      <c r="AY88" s="379" t="str">
        <f>IF(U88&lt;&gt;"",IF(ISERROR(VLOOKUP(U88,Positions!$C$4:$V$130,20,FALSE)),"Chk",""),"-")</f>
        <v>-</v>
      </c>
      <c r="AZ88" s="380" t="str">
        <f>IF(V88&lt;&gt;"",IF(ISERROR(VLOOKUP(V88,Positions!$C$4:$V$130,20,FALSE)),"Chk",""),"-")</f>
        <v>-</v>
      </c>
      <c r="BA88" s="380" t="str">
        <f>IF(W88&lt;&gt;"",IF(ISERROR(VLOOKUP(W88,Positions!$C$4:$V$130,20,FALSE)),"Chk",""),"-")</f>
        <v>-</v>
      </c>
      <c r="BB88" s="380" t="str">
        <f>IF(X88&lt;&gt;"",IF(ISERROR(VLOOKUP(X88,Positions!$C$4:$V$130,20,FALSE)),"Chk",""),"-")</f>
        <v>-</v>
      </c>
      <c r="BC88" s="380" t="str">
        <f>IF(Y88&lt;&gt;"",IF(ISERROR(VLOOKUP(Y88,Positions!$C$4:$V$130,20,FALSE)),"Chk",""),"-")</f>
        <v>-</v>
      </c>
      <c r="BD88" s="380" t="str">
        <f>IF(Z88&lt;&gt;"",IF(ISERROR(VLOOKUP(Z88,Positions!$C$4:$V$130,20,FALSE)),"Chk",""),"-")</f>
        <v>-</v>
      </c>
      <c r="BE88" s="381" t="str">
        <f>IF(AA88&lt;&gt;"",IF(ISERROR(VLOOKUP(AA88,Positions!$C$4:$V$130,20,FALSE)),"Chk",""),"-")</f>
        <v>-</v>
      </c>
      <c r="BF88" s="382" t="str">
        <f>IF(AB88&lt;&gt;"",IF(ISERROR(VLOOKUP(AB88,Positions!$C$4:$V$130,20,FALSE)),"Chk",""),"-")</f>
        <v>-</v>
      </c>
      <c r="BG88" s="380" t="str">
        <f>IF(AC88&lt;&gt;"",IF(ISERROR(VLOOKUP(AC88,Positions!$C$4:$V$130,20,FALSE)),"Chk",""),"-")</f>
        <v>-</v>
      </c>
      <c r="BH88" s="380" t="str">
        <f>IF(AD88&lt;&gt;"",IF(ISERROR(VLOOKUP(AD88,Positions!$C$4:$V$130,20,FALSE)),"Chk",""),"-")</f>
        <v>-</v>
      </c>
      <c r="BI88" s="380" t="str">
        <f>IF(AE88&lt;&gt;"",IF(ISERROR(VLOOKUP(AE88,Positions!$C$4:$V$130,20,FALSE)),"Chk",""),"-")</f>
        <v>-</v>
      </c>
      <c r="BJ88" s="380" t="str">
        <f>IF(AF88&lt;&gt;"",IF(ISERROR(VLOOKUP(AF88,Positions!$C$4:$V$130,20,FALSE)),"Chk",""),"-")</f>
        <v>-</v>
      </c>
      <c r="BK88" s="380" t="str">
        <f>IF(AG88&lt;&gt;"",IF(ISERROR(VLOOKUP(AG88,Positions!$C$4:$V$130,20,FALSE)),"Chk",""),"-")</f>
        <v>-</v>
      </c>
      <c r="BL88" s="383" t="str">
        <f>IF(AH88&lt;&gt;"",IF(ISERROR(VLOOKUP(AH88,Positions!$C$4:$V$130,20,FALSE)),"Chk",""),"-")</f>
        <v>-</v>
      </c>
      <c r="BM88" s="152"/>
      <c r="BN88" s="161">
        <f>IF(ISERROR(VLOOKUP(G88,Positions!$C$4:$V$130,20,FALSE)),0,VLOOKUP(G88,Positions!$C$4:$V$130,20,FALSE))</f>
        <v>0</v>
      </c>
      <c r="BO88" s="161">
        <f>IF(ISERROR(VLOOKUP(H88,Positions!$C$4:$V$130,20,FALSE)),0,VLOOKUP(H88,Positions!$C$4:$V$130,20,FALSE))</f>
        <v>0</v>
      </c>
      <c r="BP88" s="161">
        <f>IF(ISERROR(VLOOKUP(I88,Positions!$C$4:$V$130,20,FALSE)),0,VLOOKUP(I88,Positions!$C$4:$V$130,20,FALSE))</f>
        <v>0</v>
      </c>
      <c r="BQ88" s="161">
        <f>IF(ISERROR(VLOOKUP(J88,Positions!$C$4:$V$130,20,FALSE)),0,VLOOKUP(J88,Positions!$C$4:$V$130,20,FALSE))</f>
        <v>0</v>
      </c>
      <c r="BR88" s="161">
        <f>IF(ISERROR(VLOOKUP(K88,Positions!$C$4:$V$130,20,FALSE)),0,VLOOKUP(K88,Positions!$C$4:$V$130,20,FALSE))</f>
        <v>0</v>
      </c>
      <c r="BS88" s="161">
        <f>IF(ISERROR(VLOOKUP(L88,Positions!$C$4:$V$130,20,FALSE)),0,VLOOKUP(L88,Positions!$C$4:$V$130,20,FALSE))</f>
        <v>0</v>
      </c>
      <c r="BT88" s="161">
        <f>IF(ISERROR(VLOOKUP(M88,Positions!$C$4:$V$130,20,FALSE)),0,VLOOKUP(M88,Positions!$C$4:$V$130,20,FALSE))</f>
        <v>0</v>
      </c>
      <c r="BU88" s="161">
        <f>IF(ISERROR(VLOOKUP(N88,Positions!$C$4:$V$130,20,FALSE)),0,VLOOKUP(N88,Positions!$C$4:$V$130,20,FALSE))</f>
        <v>0</v>
      </c>
      <c r="BV88" s="161">
        <f>IF(ISERROR(VLOOKUP(O88,Positions!$C$4:$V$130,20,FALSE)),0,VLOOKUP(O88,Positions!$C$4:$V$130,20,FALSE))</f>
        <v>0</v>
      </c>
      <c r="BW88" s="161">
        <f>IF(ISERROR(VLOOKUP(P88,Positions!$C$4:$V$130,20,FALSE)),0,VLOOKUP(P88,Positions!$C$4:$V$130,20,FALSE))</f>
        <v>0</v>
      </c>
      <c r="BX88" s="161">
        <f>IF(ISERROR(VLOOKUP(Q88,Positions!$C$4:$V$130,20,FALSE)),0,VLOOKUP(Q88,Positions!$C$4:$V$130,20,FALSE))</f>
        <v>0</v>
      </c>
      <c r="BY88" s="161">
        <f>IF(ISERROR(VLOOKUP(R88,Positions!$C$4:$V$130,20,FALSE)),0,VLOOKUP(R88,Positions!$C$4:$V$130,20,FALSE))</f>
        <v>0</v>
      </c>
      <c r="BZ88" s="161">
        <f>IF(ISERROR(VLOOKUP(S88,Positions!$C$4:$V$130,20,FALSE)),0,VLOOKUP(S88,Positions!$C$4:$V$130,20,FALSE))</f>
        <v>0</v>
      </c>
      <c r="CA88" s="161">
        <f>IF(ISERROR(VLOOKUP(T88,Positions!$C$4:$V$130,20,FALSE)),0,VLOOKUP(T88,Positions!$C$4:$V$130,20,FALSE))</f>
        <v>0</v>
      </c>
      <c r="CB88" s="161">
        <f>IF(ISERROR(VLOOKUP(U88,Positions!$C$4:$V$130,20,FALSE)),0,VLOOKUP(U88,Positions!$C$4:$V$130,20,FALSE))</f>
        <v>0</v>
      </c>
      <c r="CC88" s="161">
        <f>IF(ISERROR(VLOOKUP(V88,Positions!$C$4:$V$130,20,FALSE)),0,VLOOKUP(V88,Positions!$C$4:$V$130,20,FALSE))</f>
        <v>0</v>
      </c>
      <c r="CD88" s="161">
        <f>IF(ISERROR(VLOOKUP(W88,Positions!$C$4:$V$130,20,FALSE)),0,VLOOKUP(W88,Positions!$C$4:$V$130,20,FALSE))</f>
        <v>0</v>
      </c>
      <c r="CE88" s="161">
        <f>IF(ISERROR(VLOOKUP(X88,Positions!$C$4:$V$130,20,FALSE)),0,VLOOKUP(X88,Positions!$C$4:$V$130,20,FALSE))</f>
        <v>0</v>
      </c>
      <c r="CF88" s="161">
        <f>IF(ISERROR(VLOOKUP(Y88,Positions!$C$4:$V$130,20,FALSE)),0,VLOOKUP(Y88,Positions!$C$4:$V$130,20,FALSE))</f>
        <v>0</v>
      </c>
      <c r="CG88" s="161">
        <f>IF(ISERROR(VLOOKUP(Z88,Positions!$C$4:$V$130,20,FALSE)),0,VLOOKUP(Z88,Positions!$C$4:$V$130,20,FALSE))</f>
        <v>0</v>
      </c>
      <c r="CH88" s="161">
        <f>IF(ISERROR(VLOOKUP(AA88,Positions!$C$4:$V$130,20,FALSE)),0,VLOOKUP(AA88,Positions!$C$4:$V$130,20,FALSE))</f>
        <v>0</v>
      </c>
      <c r="CI88" s="161">
        <f>IF(ISERROR(VLOOKUP(AB88,Positions!$C$4:$V$130,20,FALSE)),0,VLOOKUP(AB88,Positions!$C$4:$V$130,20,FALSE))</f>
        <v>0</v>
      </c>
      <c r="CJ88" s="161">
        <f>IF(ISERROR(VLOOKUP(AC88,Positions!$C$4:$V$130,20,FALSE)),0,VLOOKUP(AC88,Positions!$C$4:$V$130,20,FALSE))</f>
        <v>0</v>
      </c>
      <c r="CK88" s="161">
        <f>IF(ISERROR(VLOOKUP(AD88,Positions!$C$4:$V$130,20,FALSE)),0,VLOOKUP(AD88,Positions!$C$4:$V$130,20,FALSE))</f>
        <v>0</v>
      </c>
      <c r="CL88" s="161">
        <f>IF(ISERROR(VLOOKUP(AE88,Positions!$C$4:$V$130,20,FALSE)),0,VLOOKUP(AE88,Positions!$C$4:$V$130,20,FALSE))</f>
        <v>0</v>
      </c>
      <c r="CM88" s="161">
        <f>IF(ISERROR(VLOOKUP(AF88,Positions!$C$4:$V$130,20,FALSE)),0,VLOOKUP(AF88,Positions!$C$4:$V$130,20,FALSE))</f>
        <v>0</v>
      </c>
      <c r="CN88" s="161">
        <f>IF(ISERROR(VLOOKUP(AG88,Positions!$C$4:$V$130,20,FALSE)),0,VLOOKUP(AG88,Positions!$C$4:$V$130,20,FALSE))</f>
        <v>0</v>
      </c>
      <c r="CO88" s="161">
        <f>IF(ISERROR(VLOOKUP(AH88,Positions!$C$4:$V$130,20,FALSE)),0,VLOOKUP(AH88,Positions!$C$4:$V$130,20,FALSE))</f>
        <v>0</v>
      </c>
      <c r="CP88" s="162"/>
      <c r="CQ88" s="163"/>
    </row>
    <row r="89" spans="1:95" s="155" customFormat="1" ht="30" hidden="1" customHeight="1" x14ac:dyDescent="0.25">
      <c r="A89" s="153"/>
      <c r="B89" s="153"/>
      <c r="C89" s="160"/>
      <c r="D89" s="160"/>
      <c r="E89" s="417" t="str">
        <f>IF($D89&lt;&gt;"",VLOOKUP($D89,StaffEstb!$G$4:$K$203,4,FALSE),"")</f>
        <v/>
      </c>
      <c r="F89" s="656" t="str">
        <f>IF($D89&lt;&gt;"",VLOOKUP($D89,StaffEstb!$G$4:$K$203,5,FALSE),"")</f>
        <v/>
      </c>
      <c r="G89" s="657"/>
      <c r="H89" s="657"/>
      <c r="I89" s="657"/>
      <c r="J89" s="657"/>
      <c r="K89" s="657"/>
      <c r="L89" s="658"/>
      <c r="M89" s="658"/>
      <c r="N89" s="657"/>
      <c r="O89" s="657"/>
      <c r="P89" s="657"/>
      <c r="Q89" s="657"/>
      <c r="R89" s="657"/>
      <c r="S89" s="658"/>
      <c r="T89" s="658"/>
      <c r="U89" s="657"/>
      <c r="V89" s="657"/>
      <c r="W89" s="657"/>
      <c r="X89" s="657"/>
      <c r="Y89" s="657"/>
      <c r="Z89" s="658"/>
      <c r="AA89" s="658"/>
      <c r="AB89" s="657"/>
      <c r="AC89" s="657"/>
      <c r="AD89" s="657"/>
      <c r="AE89" s="657"/>
      <c r="AF89" s="657"/>
      <c r="AG89" s="658"/>
      <c r="AH89" s="658"/>
      <c r="AI89" s="377">
        <f t="shared" si="9"/>
        <v>0</v>
      </c>
      <c r="AJ89" s="378">
        <f t="shared" si="10"/>
        <v>0</v>
      </c>
      <c r="AK89" s="379" t="str">
        <f>IF(G89&lt;&gt;"",IF(ISERROR(VLOOKUP(G89,Positions!$C$4:$V$130,20,FALSE)),"Chk",""),"-")</f>
        <v>-</v>
      </c>
      <c r="AL89" s="380" t="str">
        <f>IF(H89&lt;&gt;"",IF(ISERROR(VLOOKUP(H89,Positions!$C$4:$V$130,20,FALSE)),"Chk",""),"-")</f>
        <v>-</v>
      </c>
      <c r="AM89" s="380" t="str">
        <f>IF(I89&lt;&gt;"",IF(ISERROR(VLOOKUP(I89,Positions!$C$4:$V$130,20,FALSE)),"Chk",""),"-")</f>
        <v>-</v>
      </c>
      <c r="AN89" s="380" t="str">
        <f>IF(J89&lt;&gt;"",IF(ISERROR(VLOOKUP(J89,Positions!$C$4:$V$130,20,FALSE)),"Chk",""),"-")</f>
        <v>-</v>
      </c>
      <c r="AO89" s="380" t="str">
        <f>IF(K89&lt;&gt;"",IF(ISERROR(VLOOKUP(K89,Positions!$C$4:$V$130,20,FALSE)),"Chk",""),"-")</f>
        <v>-</v>
      </c>
      <c r="AP89" s="380" t="str">
        <f>IF(L89&lt;&gt;"",IF(ISERROR(VLOOKUP(L89,Positions!$C$4:$V$130,20,FALSE)),"Chk",""),"-")</f>
        <v>-</v>
      </c>
      <c r="AQ89" s="381" t="str">
        <f>IF(M89&lt;&gt;"",IF(ISERROR(VLOOKUP(M89,Positions!$C$4:$V$130,20,FALSE)),"Chk",""),"-")</f>
        <v>-</v>
      </c>
      <c r="AR89" s="382" t="str">
        <f>IF(N89&lt;&gt;"",IF(ISERROR(VLOOKUP(N89,Positions!$C$4:$V$130,20,FALSE)),"Chk",""),"-")</f>
        <v>-</v>
      </c>
      <c r="AS89" s="380" t="str">
        <f>IF(O89&lt;&gt;"",IF(ISERROR(VLOOKUP(O89,Positions!$C$4:$V$130,20,FALSE)),"Chk",""),"-")</f>
        <v>-</v>
      </c>
      <c r="AT89" s="380" t="str">
        <f>IF(P89&lt;&gt;"",IF(ISERROR(VLOOKUP(P89,Positions!$C$4:$V$130,20,FALSE)),"Chk",""),"-")</f>
        <v>-</v>
      </c>
      <c r="AU89" s="380" t="str">
        <f>IF(Q89&lt;&gt;"",IF(ISERROR(VLOOKUP(Q89,Positions!$C$4:$V$130,20,FALSE)),"Chk",""),"-")</f>
        <v>-</v>
      </c>
      <c r="AV89" s="380" t="str">
        <f>IF(R89&lt;&gt;"",IF(ISERROR(VLOOKUP(R89,Positions!$C$4:$V$130,20,FALSE)),"Chk",""),"-")</f>
        <v>-</v>
      </c>
      <c r="AW89" s="380" t="str">
        <f>IF(S89&lt;&gt;"",IF(ISERROR(VLOOKUP(S89,Positions!$C$4:$V$130,20,FALSE)),"Chk",""),"-")</f>
        <v>-</v>
      </c>
      <c r="AX89" s="383" t="str">
        <f>IF(T89&lt;&gt;"",IF(ISERROR(VLOOKUP(T89,Positions!$C$4:$V$130,20,FALSE)),"Chk",""),"-")</f>
        <v>-</v>
      </c>
      <c r="AY89" s="379" t="str">
        <f>IF(U89&lt;&gt;"",IF(ISERROR(VLOOKUP(U89,Positions!$C$4:$V$130,20,FALSE)),"Chk",""),"-")</f>
        <v>-</v>
      </c>
      <c r="AZ89" s="380" t="str">
        <f>IF(V89&lt;&gt;"",IF(ISERROR(VLOOKUP(V89,Positions!$C$4:$V$130,20,FALSE)),"Chk",""),"-")</f>
        <v>-</v>
      </c>
      <c r="BA89" s="380" t="str">
        <f>IF(W89&lt;&gt;"",IF(ISERROR(VLOOKUP(W89,Positions!$C$4:$V$130,20,FALSE)),"Chk",""),"-")</f>
        <v>-</v>
      </c>
      <c r="BB89" s="380" t="str">
        <f>IF(X89&lt;&gt;"",IF(ISERROR(VLOOKUP(X89,Positions!$C$4:$V$130,20,FALSE)),"Chk",""),"-")</f>
        <v>-</v>
      </c>
      <c r="BC89" s="380" t="str">
        <f>IF(Y89&lt;&gt;"",IF(ISERROR(VLOOKUP(Y89,Positions!$C$4:$V$130,20,FALSE)),"Chk",""),"-")</f>
        <v>-</v>
      </c>
      <c r="BD89" s="380" t="str">
        <f>IF(Z89&lt;&gt;"",IF(ISERROR(VLOOKUP(Z89,Positions!$C$4:$V$130,20,FALSE)),"Chk",""),"-")</f>
        <v>-</v>
      </c>
      <c r="BE89" s="381" t="str">
        <f>IF(AA89&lt;&gt;"",IF(ISERROR(VLOOKUP(AA89,Positions!$C$4:$V$130,20,FALSE)),"Chk",""),"-")</f>
        <v>-</v>
      </c>
      <c r="BF89" s="382" t="str">
        <f>IF(AB89&lt;&gt;"",IF(ISERROR(VLOOKUP(AB89,Positions!$C$4:$V$130,20,FALSE)),"Chk",""),"-")</f>
        <v>-</v>
      </c>
      <c r="BG89" s="380" t="str">
        <f>IF(AC89&lt;&gt;"",IF(ISERROR(VLOOKUP(AC89,Positions!$C$4:$V$130,20,FALSE)),"Chk",""),"-")</f>
        <v>-</v>
      </c>
      <c r="BH89" s="380" t="str">
        <f>IF(AD89&lt;&gt;"",IF(ISERROR(VLOOKUP(AD89,Positions!$C$4:$V$130,20,FALSE)),"Chk",""),"-")</f>
        <v>-</v>
      </c>
      <c r="BI89" s="380" t="str">
        <f>IF(AE89&lt;&gt;"",IF(ISERROR(VLOOKUP(AE89,Positions!$C$4:$V$130,20,FALSE)),"Chk",""),"-")</f>
        <v>-</v>
      </c>
      <c r="BJ89" s="380" t="str">
        <f>IF(AF89&lt;&gt;"",IF(ISERROR(VLOOKUP(AF89,Positions!$C$4:$V$130,20,FALSE)),"Chk",""),"-")</f>
        <v>-</v>
      </c>
      <c r="BK89" s="380" t="str">
        <f>IF(AG89&lt;&gt;"",IF(ISERROR(VLOOKUP(AG89,Positions!$C$4:$V$130,20,FALSE)),"Chk",""),"-")</f>
        <v>-</v>
      </c>
      <c r="BL89" s="383" t="str">
        <f>IF(AH89&lt;&gt;"",IF(ISERROR(VLOOKUP(AH89,Positions!$C$4:$V$130,20,FALSE)),"Chk",""),"-")</f>
        <v>-</v>
      </c>
      <c r="BM89" s="152"/>
      <c r="BN89" s="161">
        <f>IF(ISERROR(VLOOKUP(G89,Positions!$C$4:$V$130,20,FALSE)),0,VLOOKUP(G89,Positions!$C$4:$V$130,20,FALSE))</f>
        <v>0</v>
      </c>
      <c r="BO89" s="161">
        <f>IF(ISERROR(VLOOKUP(H89,Positions!$C$4:$V$130,20,FALSE)),0,VLOOKUP(H89,Positions!$C$4:$V$130,20,FALSE))</f>
        <v>0</v>
      </c>
      <c r="BP89" s="161">
        <f>IF(ISERROR(VLOOKUP(I89,Positions!$C$4:$V$130,20,FALSE)),0,VLOOKUP(I89,Positions!$C$4:$V$130,20,FALSE))</f>
        <v>0</v>
      </c>
      <c r="BQ89" s="161">
        <f>IF(ISERROR(VLOOKUP(J89,Positions!$C$4:$V$130,20,FALSE)),0,VLOOKUP(J89,Positions!$C$4:$V$130,20,FALSE))</f>
        <v>0</v>
      </c>
      <c r="BR89" s="161">
        <f>IF(ISERROR(VLOOKUP(K89,Positions!$C$4:$V$130,20,FALSE)),0,VLOOKUP(K89,Positions!$C$4:$V$130,20,FALSE))</f>
        <v>0</v>
      </c>
      <c r="BS89" s="161">
        <f>IF(ISERROR(VLOOKUP(L89,Positions!$C$4:$V$130,20,FALSE)),0,VLOOKUP(L89,Positions!$C$4:$V$130,20,FALSE))</f>
        <v>0</v>
      </c>
      <c r="BT89" s="161">
        <f>IF(ISERROR(VLOOKUP(M89,Positions!$C$4:$V$130,20,FALSE)),0,VLOOKUP(M89,Positions!$C$4:$V$130,20,FALSE))</f>
        <v>0</v>
      </c>
      <c r="BU89" s="161">
        <f>IF(ISERROR(VLOOKUP(N89,Positions!$C$4:$V$130,20,FALSE)),0,VLOOKUP(N89,Positions!$C$4:$V$130,20,FALSE))</f>
        <v>0</v>
      </c>
      <c r="BV89" s="161">
        <f>IF(ISERROR(VLOOKUP(O89,Positions!$C$4:$V$130,20,FALSE)),0,VLOOKUP(O89,Positions!$C$4:$V$130,20,FALSE))</f>
        <v>0</v>
      </c>
      <c r="BW89" s="161">
        <f>IF(ISERROR(VLOOKUP(P89,Positions!$C$4:$V$130,20,FALSE)),0,VLOOKUP(P89,Positions!$C$4:$V$130,20,FALSE))</f>
        <v>0</v>
      </c>
      <c r="BX89" s="161">
        <f>IF(ISERROR(VLOOKUP(Q89,Positions!$C$4:$V$130,20,FALSE)),0,VLOOKUP(Q89,Positions!$C$4:$V$130,20,FALSE))</f>
        <v>0</v>
      </c>
      <c r="BY89" s="161">
        <f>IF(ISERROR(VLOOKUP(R89,Positions!$C$4:$V$130,20,FALSE)),0,VLOOKUP(R89,Positions!$C$4:$V$130,20,FALSE))</f>
        <v>0</v>
      </c>
      <c r="BZ89" s="161">
        <f>IF(ISERROR(VLOOKUP(S89,Positions!$C$4:$V$130,20,FALSE)),0,VLOOKUP(S89,Positions!$C$4:$V$130,20,FALSE))</f>
        <v>0</v>
      </c>
      <c r="CA89" s="161">
        <f>IF(ISERROR(VLOOKUP(T89,Positions!$C$4:$V$130,20,FALSE)),0,VLOOKUP(T89,Positions!$C$4:$V$130,20,FALSE))</f>
        <v>0</v>
      </c>
      <c r="CB89" s="161">
        <f>IF(ISERROR(VLOOKUP(U89,Positions!$C$4:$V$130,20,FALSE)),0,VLOOKUP(U89,Positions!$C$4:$V$130,20,FALSE))</f>
        <v>0</v>
      </c>
      <c r="CC89" s="161">
        <f>IF(ISERROR(VLOOKUP(V89,Positions!$C$4:$V$130,20,FALSE)),0,VLOOKUP(V89,Positions!$C$4:$V$130,20,FALSE))</f>
        <v>0</v>
      </c>
      <c r="CD89" s="161">
        <f>IF(ISERROR(VLOOKUP(W89,Positions!$C$4:$V$130,20,FALSE)),0,VLOOKUP(W89,Positions!$C$4:$V$130,20,FALSE))</f>
        <v>0</v>
      </c>
      <c r="CE89" s="161">
        <f>IF(ISERROR(VLOOKUP(X89,Positions!$C$4:$V$130,20,FALSE)),0,VLOOKUP(X89,Positions!$C$4:$V$130,20,FALSE))</f>
        <v>0</v>
      </c>
      <c r="CF89" s="161">
        <f>IF(ISERROR(VLOOKUP(Y89,Positions!$C$4:$V$130,20,FALSE)),0,VLOOKUP(Y89,Positions!$C$4:$V$130,20,FALSE))</f>
        <v>0</v>
      </c>
      <c r="CG89" s="161">
        <f>IF(ISERROR(VLOOKUP(Z89,Positions!$C$4:$V$130,20,FALSE)),0,VLOOKUP(Z89,Positions!$C$4:$V$130,20,FALSE))</f>
        <v>0</v>
      </c>
      <c r="CH89" s="161">
        <f>IF(ISERROR(VLOOKUP(AA89,Positions!$C$4:$V$130,20,FALSE)),0,VLOOKUP(AA89,Positions!$C$4:$V$130,20,FALSE))</f>
        <v>0</v>
      </c>
      <c r="CI89" s="161">
        <f>IF(ISERROR(VLOOKUP(AB89,Positions!$C$4:$V$130,20,FALSE)),0,VLOOKUP(AB89,Positions!$C$4:$V$130,20,FALSE))</f>
        <v>0</v>
      </c>
      <c r="CJ89" s="161">
        <f>IF(ISERROR(VLOOKUP(AC89,Positions!$C$4:$V$130,20,FALSE)),0,VLOOKUP(AC89,Positions!$C$4:$V$130,20,FALSE))</f>
        <v>0</v>
      </c>
      <c r="CK89" s="161">
        <f>IF(ISERROR(VLOOKUP(AD89,Positions!$C$4:$V$130,20,FALSE)),0,VLOOKUP(AD89,Positions!$C$4:$V$130,20,FALSE))</f>
        <v>0</v>
      </c>
      <c r="CL89" s="161">
        <f>IF(ISERROR(VLOOKUP(AE89,Positions!$C$4:$V$130,20,FALSE)),0,VLOOKUP(AE89,Positions!$C$4:$V$130,20,FALSE))</f>
        <v>0</v>
      </c>
      <c r="CM89" s="161">
        <f>IF(ISERROR(VLOOKUP(AF89,Positions!$C$4:$V$130,20,FALSE)),0,VLOOKUP(AF89,Positions!$C$4:$V$130,20,FALSE))</f>
        <v>0</v>
      </c>
      <c r="CN89" s="161">
        <f>IF(ISERROR(VLOOKUP(AG89,Positions!$C$4:$V$130,20,FALSE)),0,VLOOKUP(AG89,Positions!$C$4:$V$130,20,FALSE))</f>
        <v>0</v>
      </c>
      <c r="CO89" s="161">
        <f>IF(ISERROR(VLOOKUP(AH89,Positions!$C$4:$V$130,20,FALSE)),0,VLOOKUP(AH89,Positions!$C$4:$V$130,20,FALSE))</f>
        <v>0</v>
      </c>
      <c r="CP89" s="162"/>
      <c r="CQ89" s="163"/>
    </row>
    <row r="90" spans="1:95" s="155" customFormat="1" ht="30" hidden="1" customHeight="1" x14ac:dyDescent="0.25">
      <c r="A90" s="153"/>
      <c r="B90" s="153"/>
      <c r="C90" s="160"/>
      <c r="D90" s="160"/>
      <c r="E90" s="417" t="str">
        <f>IF($D90&lt;&gt;"",VLOOKUP($D90,StaffEstb!$G$4:$K$203,4,FALSE),"")</f>
        <v/>
      </c>
      <c r="F90" s="656" t="str">
        <f>IF($D90&lt;&gt;"",VLOOKUP($D90,StaffEstb!$G$4:$K$203,5,FALSE),"")</f>
        <v/>
      </c>
      <c r="G90" s="657"/>
      <c r="H90" s="657"/>
      <c r="I90" s="657"/>
      <c r="J90" s="657"/>
      <c r="K90" s="657"/>
      <c r="L90" s="658"/>
      <c r="M90" s="658"/>
      <c r="N90" s="657"/>
      <c r="O90" s="657"/>
      <c r="P90" s="657"/>
      <c r="Q90" s="657"/>
      <c r="R90" s="657"/>
      <c r="S90" s="658"/>
      <c r="T90" s="658"/>
      <c r="U90" s="657"/>
      <c r="V90" s="657"/>
      <c r="W90" s="657"/>
      <c r="X90" s="657"/>
      <c r="Y90" s="657"/>
      <c r="Z90" s="658"/>
      <c r="AA90" s="658"/>
      <c r="AB90" s="657"/>
      <c r="AC90" s="657"/>
      <c r="AD90" s="657"/>
      <c r="AE90" s="657"/>
      <c r="AF90" s="657"/>
      <c r="AG90" s="658"/>
      <c r="AH90" s="658"/>
      <c r="AI90" s="377">
        <f t="shared" si="9"/>
        <v>0</v>
      </c>
      <c r="AJ90" s="378">
        <f t="shared" si="10"/>
        <v>0</v>
      </c>
      <c r="AK90" s="379" t="str">
        <f>IF(G90&lt;&gt;"",IF(ISERROR(VLOOKUP(G90,Positions!$C$4:$V$130,20,FALSE)),"Chk",""),"-")</f>
        <v>-</v>
      </c>
      <c r="AL90" s="380" t="str">
        <f>IF(H90&lt;&gt;"",IF(ISERROR(VLOOKUP(H90,Positions!$C$4:$V$130,20,FALSE)),"Chk",""),"-")</f>
        <v>-</v>
      </c>
      <c r="AM90" s="380" t="str">
        <f>IF(I90&lt;&gt;"",IF(ISERROR(VLOOKUP(I90,Positions!$C$4:$V$130,20,FALSE)),"Chk",""),"-")</f>
        <v>-</v>
      </c>
      <c r="AN90" s="380" t="str">
        <f>IF(J90&lt;&gt;"",IF(ISERROR(VLOOKUP(J90,Positions!$C$4:$V$130,20,FALSE)),"Chk",""),"-")</f>
        <v>-</v>
      </c>
      <c r="AO90" s="380" t="str">
        <f>IF(K90&lt;&gt;"",IF(ISERROR(VLOOKUP(K90,Positions!$C$4:$V$130,20,FALSE)),"Chk",""),"-")</f>
        <v>-</v>
      </c>
      <c r="AP90" s="380" t="str">
        <f>IF(L90&lt;&gt;"",IF(ISERROR(VLOOKUP(L90,Positions!$C$4:$V$130,20,FALSE)),"Chk",""),"-")</f>
        <v>-</v>
      </c>
      <c r="AQ90" s="381" t="str">
        <f>IF(M90&lt;&gt;"",IF(ISERROR(VLOOKUP(M90,Positions!$C$4:$V$130,20,FALSE)),"Chk",""),"-")</f>
        <v>-</v>
      </c>
      <c r="AR90" s="382" t="str">
        <f>IF(N90&lt;&gt;"",IF(ISERROR(VLOOKUP(N90,Positions!$C$4:$V$130,20,FALSE)),"Chk",""),"-")</f>
        <v>-</v>
      </c>
      <c r="AS90" s="380" t="str">
        <f>IF(O90&lt;&gt;"",IF(ISERROR(VLOOKUP(O90,Positions!$C$4:$V$130,20,FALSE)),"Chk",""),"-")</f>
        <v>-</v>
      </c>
      <c r="AT90" s="380" t="str">
        <f>IF(P90&lt;&gt;"",IF(ISERROR(VLOOKUP(P90,Positions!$C$4:$V$130,20,FALSE)),"Chk",""),"-")</f>
        <v>-</v>
      </c>
      <c r="AU90" s="380" t="str">
        <f>IF(Q90&lt;&gt;"",IF(ISERROR(VLOOKUP(Q90,Positions!$C$4:$V$130,20,FALSE)),"Chk",""),"-")</f>
        <v>-</v>
      </c>
      <c r="AV90" s="380" t="str">
        <f>IF(R90&lt;&gt;"",IF(ISERROR(VLOOKUP(R90,Positions!$C$4:$V$130,20,FALSE)),"Chk",""),"-")</f>
        <v>-</v>
      </c>
      <c r="AW90" s="380" t="str">
        <f>IF(S90&lt;&gt;"",IF(ISERROR(VLOOKUP(S90,Positions!$C$4:$V$130,20,FALSE)),"Chk",""),"-")</f>
        <v>-</v>
      </c>
      <c r="AX90" s="383" t="str">
        <f>IF(T90&lt;&gt;"",IF(ISERROR(VLOOKUP(T90,Positions!$C$4:$V$130,20,FALSE)),"Chk",""),"-")</f>
        <v>-</v>
      </c>
      <c r="AY90" s="379" t="str">
        <f>IF(U90&lt;&gt;"",IF(ISERROR(VLOOKUP(U90,Positions!$C$4:$V$130,20,FALSE)),"Chk",""),"-")</f>
        <v>-</v>
      </c>
      <c r="AZ90" s="380" t="str">
        <f>IF(V90&lt;&gt;"",IF(ISERROR(VLOOKUP(V90,Positions!$C$4:$V$130,20,FALSE)),"Chk",""),"-")</f>
        <v>-</v>
      </c>
      <c r="BA90" s="380" t="str">
        <f>IF(W90&lt;&gt;"",IF(ISERROR(VLOOKUP(W90,Positions!$C$4:$V$130,20,FALSE)),"Chk",""),"-")</f>
        <v>-</v>
      </c>
      <c r="BB90" s="380" t="str">
        <f>IF(X90&lt;&gt;"",IF(ISERROR(VLOOKUP(X90,Positions!$C$4:$V$130,20,FALSE)),"Chk",""),"-")</f>
        <v>-</v>
      </c>
      <c r="BC90" s="380" t="str">
        <f>IF(Y90&lt;&gt;"",IF(ISERROR(VLOOKUP(Y90,Positions!$C$4:$V$130,20,FALSE)),"Chk",""),"-")</f>
        <v>-</v>
      </c>
      <c r="BD90" s="380" t="str">
        <f>IF(Z90&lt;&gt;"",IF(ISERROR(VLOOKUP(Z90,Positions!$C$4:$V$130,20,FALSE)),"Chk",""),"-")</f>
        <v>-</v>
      </c>
      <c r="BE90" s="381" t="str">
        <f>IF(AA90&lt;&gt;"",IF(ISERROR(VLOOKUP(AA90,Positions!$C$4:$V$130,20,FALSE)),"Chk",""),"-")</f>
        <v>-</v>
      </c>
      <c r="BF90" s="382" t="str">
        <f>IF(AB90&lt;&gt;"",IF(ISERROR(VLOOKUP(AB90,Positions!$C$4:$V$130,20,FALSE)),"Chk",""),"-")</f>
        <v>-</v>
      </c>
      <c r="BG90" s="380" t="str">
        <f>IF(AC90&lt;&gt;"",IF(ISERROR(VLOOKUP(AC90,Positions!$C$4:$V$130,20,FALSE)),"Chk",""),"-")</f>
        <v>-</v>
      </c>
      <c r="BH90" s="380" t="str">
        <f>IF(AD90&lt;&gt;"",IF(ISERROR(VLOOKUP(AD90,Positions!$C$4:$V$130,20,FALSE)),"Chk",""),"-")</f>
        <v>-</v>
      </c>
      <c r="BI90" s="380" t="str">
        <f>IF(AE90&lt;&gt;"",IF(ISERROR(VLOOKUP(AE90,Positions!$C$4:$V$130,20,FALSE)),"Chk",""),"-")</f>
        <v>-</v>
      </c>
      <c r="BJ90" s="380" t="str">
        <f>IF(AF90&lt;&gt;"",IF(ISERROR(VLOOKUP(AF90,Positions!$C$4:$V$130,20,FALSE)),"Chk",""),"-")</f>
        <v>-</v>
      </c>
      <c r="BK90" s="380" t="str">
        <f>IF(AG90&lt;&gt;"",IF(ISERROR(VLOOKUP(AG90,Positions!$C$4:$V$130,20,FALSE)),"Chk",""),"-")</f>
        <v>-</v>
      </c>
      <c r="BL90" s="383" t="str">
        <f>IF(AH90&lt;&gt;"",IF(ISERROR(VLOOKUP(AH90,Positions!$C$4:$V$130,20,FALSE)),"Chk",""),"-")</f>
        <v>-</v>
      </c>
      <c r="BM90" s="152"/>
      <c r="BN90" s="161">
        <f>IF(ISERROR(VLOOKUP(G90,Positions!$C$4:$V$130,20,FALSE)),0,VLOOKUP(G90,Positions!$C$4:$V$130,20,FALSE))</f>
        <v>0</v>
      </c>
      <c r="BO90" s="161">
        <f>IF(ISERROR(VLOOKUP(H90,Positions!$C$4:$V$130,20,FALSE)),0,VLOOKUP(H90,Positions!$C$4:$V$130,20,FALSE))</f>
        <v>0</v>
      </c>
      <c r="BP90" s="161">
        <f>IF(ISERROR(VLOOKUP(I90,Positions!$C$4:$V$130,20,FALSE)),0,VLOOKUP(I90,Positions!$C$4:$V$130,20,FALSE))</f>
        <v>0</v>
      </c>
      <c r="BQ90" s="161">
        <f>IF(ISERROR(VLOOKUP(J90,Positions!$C$4:$V$130,20,FALSE)),0,VLOOKUP(J90,Positions!$C$4:$V$130,20,FALSE))</f>
        <v>0</v>
      </c>
      <c r="BR90" s="161">
        <f>IF(ISERROR(VLOOKUP(K90,Positions!$C$4:$V$130,20,FALSE)),0,VLOOKUP(K90,Positions!$C$4:$V$130,20,FALSE))</f>
        <v>0</v>
      </c>
      <c r="BS90" s="161">
        <f>IF(ISERROR(VLOOKUP(L90,Positions!$C$4:$V$130,20,FALSE)),0,VLOOKUP(L90,Positions!$C$4:$V$130,20,FALSE))</f>
        <v>0</v>
      </c>
      <c r="BT90" s="161">
        <f>IF(ISERROR(VLOOKUP(M90,Positions!$C$4:$V$130,20,FALSE)),0,VLOOKUP(M90,Positions!$C$4:$V$130,20,FALSE))</f>
        <v>0</v>
      </c>
      <c r="BU90" s="161">
        <f>IF(ISERROR(VLOOKUP(N90,Positions!$C$4:$V$130,20,FALSE)),0,VLOOKUP(N90,Positions!$C$4:$V$130,20,FALSE))</f>
        <v>0</v>
      </c>
      <c r="BV90" s="161">
        <f>IF(ISERROR(VLOOKUP(O90,Positions!$C$4:$V$130,20,FALSE)),0,VLOOKUP(O90,Positions!$C$4:$V$130,20,FALSE))</f>
        <v>0</v>
      </c>
      <c r="BW90" s="161">
        <f>IF(ISERROR(VLOOKUP(P90,Positions!$C$4:$V$130,20,FALSE)),0,VLOOKUP(P90,Positions!$C$4:$V$130,20,FALSE))</f>
        <v>0</v>
      </c>
      <c r="BX90" s="161">
        <f>IF(ISERROR(VLOOKUP(Q90,Positions!$C$4:$V$130,20,FALSE)),0,VLOOKUP(Q90,Positions!$C$4:$V$130,20,FALSE))</f>
        <v>0</v>
      </c>
      <c r="BY90" s="161">
        <f>IF(ISERROR(VLOOKUP(R90,Positions!$C$4:$V$130,20,FALSE)),0,VLOOKUP(R90,Positions!$C$4:$V$130,20,FALSE))</f>
        <v>0</v>
      </c>
      <c r="BZ90" s="161">
        <f>IF(ISERROR(VLOOKUP(S90,Positions!$C$4:$V$130,20,FALSE)),0,VLOOKUP(S90,Positions!$C$4:$V$130,20,FALSE))</f>
        <v>0</v>
      </c>
      <c r="CA90" s="161">
        <f>IF(ISERROR(VLOOKUP(T90,Positions!$C$4:$V$130,20,FALSE)),0,VLOOKUP(T90,Positions!$C$4:$V$130,20,FALSE))</f>
        <v>0</v>
      </c>
      <c r="CB90" s="161">
        <f>IF(ISERROR(VLOOKUP(U90,Positions!$C$4:$V$130,20,FALSE)),0,VLOOKUP(U90,Positions!$C$4:$V$130,20,FALSE))</f>
        <v>0</v>
      </c>
      <c r="CC90" s="161">
        <f>IF(ISERROR(VLOOKUP(V90,Positions!$C$4:$V$130,20,FALSE)),0,VLOOKUP(V90,Positions!$C$4:$V$130,20,FALSE))</f>
        <v>0</v>
      </c>
      <c r="CD90" s="161">
        <f>IF(ISERROR(VLOOKUP(W90,Positions!$C$4:$V$130,20,FALSE)),0,VLOOKUP(W90,Positions!$C$4:$V$130,20,FALSE))</f>
        <v>0</v>
      </c>
      <c r="CE90" s="161">
        <f>IF(ISERROR(VLOOKUP(X90,Positions!$C$4:$V$130,20,FALSE)),0,VLOOKUP(X90,Positions!$C$4:$V$130,20,FALSE))</f>
        <v>0</v>
      </c>
      <c r="CF90" s="161">
        <f>IF(ISERROR(VLOOKUP(Y90,Positions!$C$4:$V$130,20,FALSE)),0,VLOOKUP(Y90,Positions!$C$4:$V$130,20,FALSE))</f>
        <v>0</v>
      </c>
      <c r="CG90" s="161">
        <f>IF(ISERROR(VLOOKUP(Z90,Positions!$C$4:$V$130,20,FALSE)),0,VLOOKUP(Z90,Positions!$C$4:$V$130,20,FALSE))</f>
        <v>0</v>
      </c>
      <c r="CH90" s="161">
        <f>IF(ISERROR(VLOOKUP(AA90,Positions!$C$4:$V$130,20,FALSE)),0,VLOOKUP(AA90,Positions!$C$4:$V$130,20,FALSE))</f>
        <v>0</v>
      </c>
      <c r="CI90" s="161">
        <f>IF(ISERROR(VLOOKUP(AB90,Positions!$C$4:$V$130,20,FALSE)),0,VLOOKUP(AB90,Positions!$C$4:$V$130,20,FALSE))</f>
        <v>0</v>
      </c>
      <c r="CJ90" s="161">
        <f>IF(ISERROR(VLOOKUP(AC90,Positions!$C$4:$V$130,20,FALSE)),0,VLOOKUP(AC90,Positions!$C$4:$V$130,20,FALSE))</f>
        <v>0</v>
      </c>
      <c r="CK90" s="161">
        <f>IF(ISERROR(VLOOKUP(AD90,Positions!$C$4:$V$130,20,FALSE)),0,VLOOKUP(AD90,Positions!$C$4:$V$130,20,FALSE))</f>
        <v>0</v>
      </c>
      <c r="CL90" s="161">
        <f>IF(ISERROR(VLOOKUP(AE90,Positions!$C$4:$V$130,20,FALSE)),0,VLOOKUP(AE90,Positions!$C$4:$V$130,20,FALSE))</f>
        <v>0</v>
      </c>
      <c r="CM90" s="161">
        <f>IF(ISERROR(VLOOKUP(AF90,Positions!$C$4:$V$130,20,FALSE)),0,VLOOKUP(AF90,Positions!$C$4:$V$130,20,FALSE))</f>
        <v>0</v>
      </c>
      <c r="CN90" s="161">
        <f>IF(ISERROR(VLOOKUP(AG90,Positions!$C$4:$V$130,20,FALSE)),0,VLOOKUP(AG90,Positions!$C$4:$V$130,20,FALSE))</f>
        <v>0</v>
      </c>
      <c r="CO90" s="161">
        <f>IF(ISERROR(VLOOKUP(AH90,Positions!$C$4:$V$130,20,FALSE)),0,VLOOKUP(AH90,Positions!$C$4:$V$130,20,FALSE))</f>
        <v>0</v>
      </c>
      <c r="CP90" s="162"/>
      <c r="CQ90" s="163"/>
    </row>
    <row r="91" spans="1:95" s="155" customFormat="1" ht="30" hidden="1" customHeight="1" x14ac:dyDescent="0.25">
      <c r="A91" s="153"/>
      <c r="B91" s="153"/>
      <c r="C91" s="160"/>
      <c r="D91" s="160"/>
      <c r="E91" s="417" t="str">
        <f>IF($D91&lt;&gt;"",VLOOKUP($D91,StaffEstb!$G$4:$K$203,4,FALSE),"")</f>
        <v/>
      </c>
      <c r="F91" s="656" t="str">
        <f>IF($D91&lt;&gt;"",VLOOKUP($D91,StaffEstb!$G$4:$K$203,5,FALSE),"")</f>
        <v/>
      </c>
      <c r="G91" s="657"/>
      <c r="H91" s="657"/>
      <c r="I91" s="657"/>
      <c r="J91" s="657"/>
      <c r="K91" s="657"/>
      <c r="L91" s="658"/>
      <c r="M91" s="658"/>
      <c r="N91" s="657"/>
      <c r="O91" s="657"/>
      <c r="P91" s="657"/>
      <c r="Q91" s="657"/>
      <c r="R91" s="657"/>
      <c r="S91" s="658"/>
      <c r="T91" s="658"/>
      <c r="U91" s="657"/>
      <c r="V91" s="657"/>
      <c r="W91" s="657"/>
      <c r="X91" s="657"/>
      <c r="Y91" s="657"/>
      <c r="Z91" s="658"/>
      <c r="AA91" s="658"/>
      <c r="AB91" s="657"/>
      <c r="AC91" s="657"/>
      <c r="AD91" s="657"/>
      <c r="AE91" s="657"/>
      <c r="AF91" s="657"/>
      <c r="AG91" s="658"/>
      <c r="AH91" s="658"/>
      <c r="AI91" s="377">
        <f t="shared" si="9"/>
        <v>0</v>
      </c>
      <c r="AJ91" s="378">
        <f t="shared" si="10"/>
        <v>0</v>
      </c>
      <c r="AK91" s="379" t="str">
        <f>IF(G91&lt;&gt;"",IF(ISERROR(VLOOKUP(G91,Positions!$C$4:$V$130,20,FALSE)),"Chk",""),"-")</f>
        <v>-</v>
      </c>
      <c r="AL91" s="380" t="str">
        <f>IF(H91&lt;&gt;"",IF(ISERROR(VLOOKUP(H91,Positions!$C$4:$V$130,20,FALSE)),"Chk",""),"-")</f>
        <v>-</v>
      </c>
      <c r="AM91" s="380" t="str">
        <f>IF(I91&lt;&gt;"",IF(ISERROR(VLOOKUP(I91,Positions!$C$4:$V$130,20,FALSE)),"Chk",""),"-")</f>
        <v>-</v>
      </c>
      <c r="AN91" s="380" t="str">
        <f>IF(J91&lt;&gt;"",IF(ISERROR(VLOOKUP(J91,Positions!$C$4:$V$130,20,FALSE)),"Chk",""),"-")</f>
        <v>-</v>
      </c>
      <c r="AO91" s="380" t="str">
        <f>IF(K91&lt;&gt;"",IF(ISERROR(VLOOKUP(K91,Positions!$C$4:$V$130,20,FALSE)),"Chk",""),"-")</f>
        <v>-</v>
      </c>
      <c r="AP91" s="380" t="str">
        <f>IF(L91&lt;&gt;"",IF(ISERROR(VLOOKUP(L91,Positions!$C$4:$V$130,20,FALSE)),"Chk",""),"-")</f>
        <v>-</v>
      </c>
      <c r="AQ91" s="381" t="str">
        <f>IF(M91&lt;&gt;"",IF(ISERROR(VLOOKUP(M91,Positions!$C$4:$V$130,20,FALSE)),"Chk",""),"-")</f>
        <v>-</v>
      </c>
      <c r="AR91" s="382" t="str">
        <f>IF(N91&lt;&gt;"",IF(ISERROR(VLOOKUP(N91,Positions!$C$4:$V$130,20,FALSE)),"Chk",""),"-")</f>
        <v>-</v>
      </c>
      <c r="AS91" s="380" t="str">
        <f>IF(O91&lt;&gt;"",IF(ISERROR(VLOOKUP(O91,Positions!$C$4:$V$130,20,FALSE)),"Chk",""),"-")</f>
        <v>-</v>
      </c>
      <c r="AT91" s="380" t="str">
        <f>IF(P91&lt;&gt;"",IF(ISERROR(VLOOKUP(P91,Positions!$C$4:$V$130,20,FALSE)),"Chk",""),"-")</f>
        <v>-</v>
      </c>
      <c r="AU91" s="380" t="str">
        <f>IF(Q91&lt;&gt;"",IF(ISERROR(VLOOKUP(Q91,Positions!$C$4:$V$130,20,FALSE)),"Chk",""),"-")</f>
        <v>-</v>
      </c>
      <c r="AV91" s="380" t="str">
        <f>IF(R91&lt;&gt;"",IF(ISERROR(VLOOKUP(R91,Positions!$C$4:$V$130,20,FALSE)),"Chk",""),"-")</f>
        <v>-</v>
      </c>
      <c r="AW91" s="380" t="str">
        <f>IF(S91&lt;&gt;"",IF(ISERROR(VLOOKUP(S91,Positions!$C$4:$V$130,20,FALSE)),"Chk",""),"-")</f>
        <v>-</v>
      </c>
      <c r="AX91" s="383" t="str">
        <f>IF(T91&lt;&gt;"",IF(ISERROR(VLOOKUP(T91,Positions!$C$4:$V$130,20,FALSE)),"Chk",""),"-")</f>
        <v>-</v>
      </c>
      <c r="AY91" s="379" t="str">
        <f>IF(U91&lt;&gt;"",IF(ISERROR(VLOOKUP(U91,Positions!$C$4:$V$130,20,FALSE)),"Chk",""),"-")</f>
        <v>-</v>
      </c>
      <c r="AZ91" s="380" t="str">
        <f>IF(V91&lt;&gt;"",IF(ISERROR(VLOOKUP(V91,Positions!$C$4:$V$130,20,FALSE)),"Chk",""),"-")</f>
        <v>-</v>
      </c>
      <c r="BA91" s="380" t="str">
        <f>IF(W91&lt;&gt;"",IF(ISERROR(VLOOKUP(W91,Positions!$C$4:$V$130,20,FALSE)),"Chk",""),"-")</f>
        <v>-</v>
      </c>
      <c r="BB91" s="380" t="str">
        <f>IF(X91&lt;&gt;"",IF(ISERROR(VLOOKUP(X91,Positions!$C$4:$V$130,20,FALSE)),"Chk",""),"-")</f>
        <v>-</v>
      </c>
      <c r="BC91" s="380" t="str">
        <f>IF(Y91&lt;&gt;"",IF(ISERROR(VLOOKUP(Y91,Positions!$C$4:$V$130,20,FALSE)),"Chk",""),"-")</f>
        <v>-</v>
      </c>
      <c r="BD91" s="380" t="str">
        <f>IF(Z91&lt;&gt;"",IF(ISERROR(VLOOKUP(Z91,Positions!$C$4:$V$130,20,FALSE)),"Chk",""),"-")</f>
        <v>-</v>
      </c>
      <c r="BE91" s="381" t="str">
        <f>IF(AA91&lt;&gt;"",IF(ISERROR(VLOOKUP(AA91,Positions!$C$4:$V$130,20,FALSE)),"Chk",""),"-")</f>
        <v>-</v>
      </c>
      <c r="BF91" s="382" t="str">
        <f>IF(AB91&lt;&gt;"",IF(ISERROR(VLOOKUP(AB91,Positions!$C$4:$V$130,20,FALSE)),"Chk",""),"-")</f>
        <v>-</v>
      </c>
      <c r="BG91" s="380" t="str">
        <f>IF(AC91&lt;&gt;"",IF(ISERROR(VLOOKUP(AC91,Positions!$C$4:$V$130,20,FALSE)),"Chk",""),"-")</f>
        <v>-</v>
      </c>
      <c r="BH91" s="380" t="str">
        <f>IF(AD91&lt;&gt;"",IF(ISERROR(VLOOKUP(AD91,Positions!$C$4:$V$130,20,FALSE)),"Chk",""),"-")</f>
        <v>-</v>
      </c>
      <c r="BI91" s="380" t="str">
        <f>IF(AE91&lt;&gt;"",IF(ISERROR(VLOOKUP(AE91,Positions!$C$4:$V$130,20,FALSE)),"Chk",""),"-")</f>
        <v>-</v>
      </c>
      <c r="BJ91" s="380" t="str">
        <f>IF(AF91&lt;&gt;"",IF(ISERROR(VLOOKUP(AF91,Positions!$C$4:$V$130,20,FALSE)),"Chk",""),"-")</f>
        <v>-</v>
      </c>
      <c r="BK91" s="380" t="str">
        <f>IF(AG91&lt;&gt;"",IF(ISERROR(VLOOKUP(AG91,Positions!$C$4:$V$130,20,FALSE)),"Chk",""),"-")</f>
        <v>-</v>
      </c>
      <c r="BL91" s="383" t="str">
        <f>IF(AH91&lt;&gt;"",IF(ISERROR(VLOOKUP(AH91,Positions!$C$4:$V$130,20,FALSE)),"Chk",""),"-")</f>
        <v>-</v>
      </c>
      <c r="BM91" s="152"/>
      <c r="BN91" s="161">
        <f>IF(ISERROR(VLOOKUP(G91,Positions!$C$4:$V$130,20,FALSE)),0,VLOOKUP(G91,Positions!$C$4:$V$130,20,FALSE))</f>
        <v>0</v>
      </c>
      <c r="BO91" s="161">
        <f>IF(ISERROR(VLOOKUP(H91,Positions!$C$4:$V$130,20,FALSE)),0,VLOOKUP(H91,Positions!$C$4:$V$130,20,FALSE))</f>
        <v>0</v>
      </c>
      <c r="BP91" s="161">
        <f>IF(ISERROR(VLOOKUP(I91,Positions!$C$4:$V$130,20,FALSE)),0,VLOOKUP(I91,Positions!$C$4:$V$130,20,FALSE))</f>
        <v>0</v>
      </c>
      <c r="BQ91" s="161">
        <f>IF(ISERROR(VLOOKUP(J91,Positions!$C$4:$V$130,20,FALSE)),0,VLOOKUP(J91,Positions!$C$4:$V$130,20,FALSE))</f>
        <v>0</v>
      </c>
      <c r="BR91" s="161">
        <f>IF(ISERROR(VLOOKUP(K91,Positions!$C$4:$V$130,20,FALSE)),0,VLOOKUP(K91,Positions!$C$4:$V$130,20,FALSE))</f>
        <v>0</v>
      </c>
      <c r="BS91" s="161">
        <f>IF(ISERROR(VLOOKUP(L91,Positions!$C$4:$V$130,20,FALSE)),0,VLOOKUP(L91,Positions!$C$4:$V$130,20,FALSE))</f>
        <v>0</v>
      </c>
      <c r="BT91" s="161">
        <f>IF(ISERROR(VLOOKUP(M91,Positions!$C$4:$V$130,20,FALSE)),0,VLOOKUP(M91,Positions!$C$4:$V$130,20,FALSE))</f>
        <v>0</v>
      </c>
      <c r="BU91" s="161">
        <f>IF(ISERROR(VLOOKUP(N91,Positions!$C$4:$V$130,20,FALSE)),0,VLOOKUP(N91,Positions!$C$4:$V$130,20,FALSE))</f>
        <v>0</v>
      </c>
      <c r="BV91" s="161">
        <f>IF(ISERROR(VLOOKUP(O91,Positions!$C$4:$V$130,20,FALSE)),0,VLOOKUP(O91,Positions!$C$4:$V$130,20,FALSE))</f>
        <v>0</v>
      </c>
      <c r="BW91" s="161">
        <f>IF(ISERROR(VLOOKUP(P91,Positions!$C$4:$V$130,20,FALSE)),0,VLOOKUP(P91,Positions!$C$4:$V$130,20,FALSE))</f>
        <v>0</v>
      </c>
      <c r="BX91" s="161">
        <f>IF(ISERROR(VLOOKUP(Q91,Positions!$C$4:$V$130,20,FALSE)),0,VLOOKUP(Q91,Positions!$C$4:$V$130,20,FALSE))</f>
        <v>0</v>
      </c>
      <c r="BY91" s="161">
        <f>IF(ISERROR(VLOOKUP(R91,Positions!$C$4:$V$130,20,FALSE)),0,VLOOKUP(R91,Positions!$C$4:$V$130,20,FALSE))</f>
        <v>0</v>
      </c>
      <c r="BZ91" s="161">
        <f>IF(ISERROR(VLOOKUP(S91,Positions!$C$4:$V$130,20,FALSE)),0,VLOOKUP(S91,Positions!$C$4:$V$130,20,FALSE))</f>
        <v>0</v>
      </c>
      <c r="CA91" s="161">
        <f>IF(ISERROR(VLOOKUP(T91,Positions!$C$4:$V$130,20,FALSE)),0,VLOOKUP(T91,Positions!$C$4:$V$130,20,FALSE))</f>
        <v>0</v>
      </c>
      <c r="CB91" s="161">
        <f>IF(ISERROR(VLOOKUP(U91,Positions!$C$4:$V$130,20,FALSE)),0,VLOOKUP(U91,Positions!$C$4:$V$130,20,FALSE))</f>
        <v>0</v>
      </c>
      <c r="CC91" s="161">
        <f>IF(ISERROR(VLOOKUP(V91,Positions!$C$4:$V$130,20,FALSE)),0,VLOOKUP(V91,Positions!$C$4:$V$130,20,FALSE))</f>
        <v>0</v>
      </c>
      <c r="CD91" s="161">
        <f>IF(ISERROR(VLOOKUP(W91,Positions!$C$4:$V$130,20,FALSE)),0,VLOOKUP(W91,Positions!$C$4:$V$130,20,FALSE))</f>
        <v>0</v>
      </c>
      <c r="CE91" s="161">
        <f>IF(ISERROR(VLOOKUP(X91,Positions!$C$4:$V$130,20,FALSE)),0,VLOOKUP(X91,Positions!$C$4:$V$130,20,FALSE))</f>
        <v>0</v>
      </c>
      <c r="CF91" s="161">
        <f>IF(ISERROR(VLOOKUP(Y91,Positions!$C$4:$V$130,20,FALSE)),0,VLOOKUP(Y91,Positions!$C$4:$V$130,20,FALSE))</f>
        <v>0</v>
      </c>
      <c r="CG91" s="161">
        <f>IF(ISERROR(VLOOKUP(Z91,Positions!$C$4:$V$130,20,FALSE)),0,VLOOKUP(Z91,Positions!$C$4:$V$130,20,FALSE))</f>
        <v>0</v>
      </c>
      <c r="CH91" s="161">
        <f>IF(ISERROR(VLOOKUP(AA91,Positions!$C$4:$V$130,20,FALSE)),0,VLOOKUP(AA91,Positions!$C$4:$V$130,20,FALSE))</f>
        <v>0</v>
      </c>
      <c r="CI91" s="161">
        <f>IF(ISERROR(VLOOKUP(AB91,Positions!$C$4:$V$130,20,FALSE)),0,VLOOKUP(AB91,Positions!$C$4:$V$130,20,FALSE))</f>
        <v>0</v>
      </c>
      <c r="CJ91" s="161">
        <f>IF(ISERROR(VLOOKUP(AC91,Positions!$C$4:$V$130,20,FALSE)),0,VLOOKUP(AC91,Positions!$C$4:$V$130,20,FALSE))</f>
        <v>0</v>
      </c>
      <c r="CK91" s="161">
        <f>IF(ISERROR(VLOOKUP(AD91,Positions!$C$4:$V$130,20,FALSE)),0,VLOOKUP(AD91,Positions!$C$4:$V$130,20,FALSE))</f>
        <v>0</v>
      </c>
      <c r="CL91" s="161">
        <f>IF(ISERROR(VLOOKUP(AE91,Positions!$C$4:$V$130,20,FALSE)),0,VLOOKUP(AE91,Positions!$C$4:$V$130,20,FALSE))</f>
        <v>0</v>
      </c>
      <c r="CM91" s="161">
        <f>IF(ISERROR(VLOOKUP(AF91,Positions!$C$4:$V$130,20,FALSE)),0,VLOOKUP(AF91,Positions!$C$4:$V$130,20,FALSE))</f>
        <v>0</v>
      </c>
      <c r="CN91" s="161">
        <f>IF(ISERROR(VLOOKUP(AG91,Positions!$C$4:$V$130,20,FALSE)),0,VLOOKUP(AG91,Positions!$C$4:$V$130,20,FALSE))</f>
        <v>0</v>
      </c>
      <c r="CO91" s="161">
        <f>IF(ISERROR(VLOOKUP(AH91,Positions!$C$4:$V$130,20,FALSE)),0,VLOOKUP(AH91,Positions!$C$4:$V$130,20,FALSE))</f>
        <v>0</v>
      </c>
      <c r="CP91" s="162"/>
      <c r="CQ91" s="163"/>
    </row>
    <row r="92" spans="1:95" s="155" customFormat="1" ht="30" hidden="1" customHeight="1" x14ac:dyDescent="0.25">
      <c r="A92" s="153"/>
      <c r="B92" s="153"/>
      <c r="C92" s="160"/>
      <c r="D92" s="160"/>
      <c r="E92" s="417" t="str">
        <f>IF($D92&lt;&gt;"",VLOOKUP($D92,StaffEstb!$G$4:$K$203,4,FALSE),"")</f>
        <v/>
      </c>
      <c r="F92" s="656" t="str">
        <f>IF($D92&lt;&gt;"",VLOOKUP($D92,StaffEstb!$G$4:$K$203,5,FALSE),"")</f>
        <v/>
      </c>
      <c r="G92" s="657"/>
      <c r="H92" s="657"/>
      <c r="I92" s="657"/>
      <c r="J92" s="657"/>
      <c r="K92" s="657"/>
      <c r="L92" s="658"/>
      <c r="M92" s="658"/>
      <c r="N92" s="657"/>
      <c r="O92" s="657"/>
      <c r="P92" s="657"/>
      <c r="Q92" s="657"/>
      <c r="R92" s="657"/>
      <c r="S92" s="658"/>
      <c r="T92" s="658"/>
      <c r="U92" s="657"/>
      <c r="V92" s="657"/>
      <c r="W92" s="657"/>
      <c r="X92" s="657"/>
      <c r="Y92" s="657"/>
      <c r="Z92" s="658"/>
      <c r="AA92" s="658"/>
      <c r="AB92" s="657"/>
      <c r="AC92" s="657"/>
      <c r="AD92" s="657"/>
      <c r="AE92" s="657"/>
      <c r="AF92" s="657"/>
      <c r="AG92" s="658"/>
      <c r="AH92" s="658"/>
      <c r="AI92" s="377">
        <f t="shared" si="9"/>
        <v>0</v>
      </c>
      <c r="AJ92" s="378">
        <f t="shared" si="10"/>
        <v>0</v>
      </c>
      <c r="AK92" s="379" t="str">
        <f>IF(G92&lt;&gt;"",IF(ISERROR(VLOOKUP(G92,Positions!$C$4:$V$130,20,FALSE)),"Chk",""),"-")</f>
        <v>-</v>
      </c>
      <c r="AL92" s="380" t="str">
        <f>IF(H92&lt;&gt;"",IF(ISERROR(VLOOKUP(H92,Positions!$C$4:$V$130,20,FALSE)),"Chk",""),"-")</f>
        <v>-</v>
      </c>
      <c r="AM92" s="380" t="str">
        <f>IF(I92&lt;&gt;"",IF(ISERROR(VLOOKUP(I92,Positions!$C$4:$V$130,20,FALSE)),"Chk",""),"-")</f>
        <v>-</v>
      </c>
      <c r="AN92" s="380" t="str">
        <f>IF(J92&lt;&gt;"",IF(ISERROR(VLOOKUP(J92,Positions!$C$4:$V$130,20,FALSE)),"Chk",""),"-")</f>
        <v>-</v>
      </c>
      <c r="AO92" s="380" t="str">
        <f>IF(K92&lt;&gt;"",IF(ISERROR(VLOOKUP(K92,Positions!$C$4:$V$130,20,FALSE)),"Chk",""),"-")</f>
        <v>-</v>
      </c>
      <c r="AP92" s="380" t="str">
        <f>IF(L92&lt;&gt;"",IF(ISERROR(VLOOKUP(L92,Positions!$C$4:$V$130,20,FALSE)),"Chk",""),"-")</f>
        <v>-</v>
      </c>
      <c r="AQ92" s="381" t="str">
        <f>IF(M92&lt;&gt;"",IF(ISERROR(VLOOKUP(M92,Positions!$C$4:$V$130,20,FALSE)),"Chk",""),"-")</f>
        <v>-</v>
      </c>
      <c r="AR92" s="382" t="str">
        <f>IF(N92&lt;&gt;"",IF(ISERROR(VLOOKUP(N92,Positions!$C$4:$V$130,20,FALSE)),"Chk",""),"-")</f>
        <v>-</v>
      </c>
      <c r="AS92" s="380" t="str">
        <f>IF(O92&lt;&gt;"",IF(ISERROR(VLOOKUP(O92,Positions!$C$4:$V$130,20,FALSE)),"Chk",""),"-")</f>
        <v>-</v>
      </c>
      <c r="AT92" s="380" t="str">
        <f>IF(P92&lt;&gt;"",IF(ISERROR(VLOOKUP(P92,Positions!$C$4:$V$130,20,FALSE)),"Chk",""),"-")</f>
        <v>-</v>
      </c>
      <c r="AU92" s="380" t="str">
        <f>IF(Q92&lt;&gt;"",IF(ISERROR(VLOOKUP(Q92,Positions!$C$4:$V$130,20,FALSE)),"Chk",""),"-")</f>
        <v>-</v>
      </c>
      <c r="AV92" s="380" t="str">
        <f>IF(R92&lt;&gt;"",IF(ISERROR(VLOOKUP(R92,Positions!$C$4:$V$130,20,FALSE)),"Chk",""),"-")</f>
        <v>-</v>
      </c>
      <c r="AW92" s="380" t="str">
        <f>IF(S92&lt;&gt;"",IF(ISERROR(VLOOKUP(S92,Positions!$C$4:$V$130,20,FALSE)),"Chk",""),"-")</f>
        <v>-</v>
      </c>
      <c r="AX92" s="383" t="str">
        <f>IF(T92&lt;&gt;"",IF(ISERROR(VLOOKUP(T92,Positions!$C$4:$V$130,20,FALSE)),"Chk",""),"-")</f>
        <v>-</v>
      </c>
      <c r="AY92" s="379" t="str">
        <f>IF(U92&lt;&gt;"",IF(ISERROR(VLOOKUP(U92,Positions!$C$4:$V$130,20,FALSE)),"Chk",""),"-")</f>
        <v>-</v>
      </c>
      <c r="AZ92" s="380" t="str">
        <f>IF(V92&lt;&gt;"",IF(ISERROR(VLOOKUP(V92,Positions!$C$4:$V$130,20,FALSE)),"Chk",""),"-")</f>
        <v>-</v>
      </c>
      <c r="BA92" s="380" t="str">
        <f>IF(W92&lt;&gt;"",IF(ISERROR(VLOOKUP(W92,Positions!$C$4:$V$130,20,FALSE)),"Chk",""),"-")</f>
        <v>-</v>
      </c>
      <c r="BB92" s="380" t="str">
        <f>IF(X92&lt;&gt;"",IF(ISERROR(VLOOKUP(X92,Positions!$C$4:$V$130,20,FALSE)),"Chk",""),"-")</f>
        <v>-</v>
      </c>
      <c r="BC92" s="380" t="str">
        <f>IF(Y92&lt;&gt;"",IF(ISERROR(VLOOKUP(Y92,Positions!$C$4:$V$130,20,FALSE)),"Chk",""),"-")</f>
        <v>-</v>
      </c>
      <c r="BD92" s="380" t="str">
        <f>IF(Z92&lt;&gt;"",IF(ISERROR(VLOOKUP(Z92,Positions!$C$4:$V$130,20,FALSE)),"Chk",""),"-")</f>
        <v>-</v>
      </c>
      <c r="BE92" s="381" t="str">
        <f>IF(AA92&lt;&gt;"",IF(ISERROR(VLOOKUP(AA92,Positions!$C$4:$V$130,20,FALSE)),"Chk",""),"-")</f>
        <v>-</v>
      </c>
      <c r="BF92" s="382" t="str">
        <f>IF(AB92&lt;&gt;"",IF(ISERROR(VLOOKUP(AB92,Positions!$C$4:$V$130,20,FALSE)),"Chk",""),"-")</f>
        <v>-</v>
      </c>
      <c r="BG92" s="380" t="str">
        <f>IF(AC92&lt;&gt;"",IF(ISERROR(VLOOKUP(AC92,Positions!$C$4:$V$130,20,FALSE)),"Chk",""),"-")</f>
        <v>-</v>
      </c>
      <c r="BH92" s="380" t="str">
        <f>IF(AD92&lt;&gt;"",IF(ISERROR(VLOOKUP(AD92,Positions!$C$4:$V$130,20,FALSE)),"Chk",""),"-")</f>
        <v>-</v>
      </c>
      <c r="BI92" s="380" t="str">
        <f>IF(AE92&lt;&gt;"",IF(ISERROR(VLOOKUP(AE92,Positions!$C$4:$V$130,20,FALSE)),"Chk",""),"-")</f>
        <v>-</v>
      </c>
      <c r="BJ92" s="380" t="str">
        <f>IF(AF92&lt;&gt;"",IF(ISERROR(VLOOKUP(AF92,Positions!$C$4:$V$130,20,FALSE)),"Chk",""),"-")</f>
        <v>-</v>
      </c>
      <c r="BK92" s="380" t="str">
        <f>IF(AG92&lt;&gt;"",IF(ISERROR(VLOOKUP(AG92,Positions!$C$4:$V$130,20,FALSE)),"Chk",""),"-")</f>
        <v>-</v>
      </c>
      <c r="BL92" s="383" t="str">
        <f>IF(AH92&lt;&gt;"",IF(ISERROR(VLOOKUP(AH92,Positions!$C$4:$V$130,20,FALSE)),"Chk",""),"-")</f>
        <v>-</v>
      </c>
      <c r="BM92" s="152"/>
      <c r="BN92" s="161">
        <f>IF(ISERROR(VLOOKUP(G92,Positions!$C$4:$V$130,20,FALSE)),0,VLOOKUP(G92,Positions!$C$4:$V$130,20,FALSE))</f>
        <v>0</v>
      </c>
      <c r="BO92" s="161">
        <f>IF(ISERROR(VLOOKUP(H92,Positions!$C$4:$V$130,20,FALSE)),0,VLOOKUP(H92,Positions!$C$4:$V$130,20,FALSE))</f>
        <v>0</v>
      </c>
      <c r="BP92" s="161">
        <f>IF(ISERROR(VLOOKUP(I92,Positions!$C$4:$V$130,20,FALSE)),0,VLOOKUP(I92,Positions!$C$4:$V$130,20,FALSE))</f>
        <v>0</v>
      </c>
      <c r="BQ92" s="161">
        <f>IF(ISERROR(VLOOKUP(J92,Positions!$C$4:$V$130,20,FALSE)),0,VLOOKUP(J92,Positions!$C$4:$V$130,20,FALSE))</f>
        <v>0</v>
      </c>
      <c r="BR92" s="161">
        <f>IF(ISERROR(VLOOKUP(K92,Positions!$C$4:$V$130,20,FALSE)),0,VLOOKUP(K92,Positions!$C$4:$V$130,20,FALSE))</f>
        <v>0</v>
      </c>
      <c r="BS92" s="161">
        <f>IF(ISERROR(VLOOKUP(L92,Positions!$C$4:$V$130,20,FALSE)),0,VLOOKUP(L92,Positions!$C$4:$V$130,20,FALSE))</f>
        <v>0</v>
      </c>
      <c r="BT92" s="161">
        <f>IF(ISERROR(VLOOKUP(M92,Positions!$C$4:$V$130,20,FALSE)),0,VLOOKUP(M92,Positions!$C$4:$V$130,20,FALSE))</f>
        <v>0</v>
      </c>
      <c r="BU92" s="161">
        <f>IF(ISERROR(VLOOKUP(N92,Positions!$C$4:$V$130,20,FALSE)),0,VLOOKUP(N92,Positions!$C$4:$V$130,20,FALSE))</f>
        <v>0</v>
      </c>
      <c r="BV92" s="161">
        <f>IF(ISERROR(VLOOKUP(O92,Positions!$C$4:$V$130,20,FALSE)),0,VLOOKUP(O92,Positions!$C$4:$V$130,20,FALSE))</f>
        <v>0</v>
      </c>
      <c r="BW92" s="161">
        <f>IF(ISERROR(VLOOKUP(P92,Positions!$C$4:$V$130,20,FALSE)),0,VLOOKUP(P92,Positions!$C$4:$V$130,20,FALSE))</f>
        <v>0</v>
      </c>
      <c r="BX92" s="161">
        <f>IF(ISERROR(VLOOKUP(Q92,Positions!$C$4:$V$130,20,FALSE)),0,VLOOKUP(Q92,Positions!$C$4:$V$130,20,FALSE))</f>
        <v>0</v>
      </c>
      <c r="BY92" s="161">
        <f>IF(ISERROR(VLOOKUP(R92,Positions!$C$4:$V$130,20,FALSE)),0,VLOOKUP(R92,Positions!$C$4:$V$130,20,FALSE))</f>
        <v>0</v>
      </c>
      <c r="BZ92" s="161">
        <f>IF(ISERROR(VLOOKUP(S92,Positions!$C$4:$V$130,20,FALSE)),0,VLOOKUP(S92,Positions!$C$4:$V$130,20,FALSE))</f>
        <v>0</v>
      </c>
      <c r="CA92" s="161">
        <f>IF(ISERROR(VLOOKUP(T92,Positions!$C$4:$V$130,20,FALSE)),0,VLOOKUP(T92,Positions!$C$4:$V$130,20,FALSE))</f>
        <v>0</v>
      </c>
      <c r="CB92" s="161">
        <f>IF(ISERROR(VLOOKUP(U92,Positions!$C$4:$V$130,20,FALSE)),0,VLOOKUP(U92,Positions!$C$4:$V$130,20,FALSE))</f>
        <v>0</v>
      </c>
      <c r="CC92" s="161">
        <f>IF(ISERROR(VLOOKUP(V92,Positions!$C$4:$V$130,20,FALSE)),0,VLOOKUP(V92,Positions!$C$4:$V$130,20,FALSE))</f>
        <v>0</v>
      </c>
      <c r="CD92" s="161">
        <f>IF(ISERROR(VLOOKUP(W92,Positions!$C$4:$V$130,20,FALSE)),0,VLOOKUP(W92,Positions!$C$4:$V$130,20,FALSE))</f>
        <v>0</v>
      </c>
      <c r="CE92" s="161">
        <f>IF(ISERROR(VLOOKUP(X92,Positions!$C$4:$V$130,20,FALSE)),0,VLOOKUP(X92,Positions!$C$4:$V$130,20,FALSE))</f>
        <v>0</v>
      </c>
      <c r="CF92" s="161">
        <f>IF(ISERROR(VLOOKUP(Y92,Positions!$C$4:$V$130,20,FALSE)),0,VLOOKUP(Y92,Positions!$C$4:$V$130,20,FALSE))</f>
        <v>0</v>
      </c>
      <c r="CG92" s="161">
        <f>IF(ISERROR(VLOOKUP(Z92,Positions!$C$4:$V$130,20,FALSE)),0,VLOOKUP(Z92,Positions!$C$4:$V$130,20,FALSE))</f>
        <v>0</v>
      </c>
      <c r="CH92" s="161">
        <f>IF(ISERROR(VLOOKUP(AA92,Positions!$C$4:$V$130,20,FALSE)),0,VLOOKUP(AA92,Positions!$C$4:$V$130,20,FALSE))</f>
        <v>0</v>
      </c>
      <c r="CI92" s="161">
        <f>IF(ISERROR(VLOOKUP(AB92,Positions!$C$4:$V$130,20,FALSE)),0,VLOOKUP(AB92,Positions!$C$4:$V$130,20,FALSE))</f>
        <v>0</v>
      </c>
      <c r="CJ92" s="161">
        <f>IF(ISERROR(VLOOKUP(AC92,Positions!$C$4:$V$130,20,FALSE)),0,VLOOKUP(AC92,Positions!$C$4:$V$130,20,FALSE))</f>
        <v>0</v>
      </c>
      <c r="CK92" s="161">
        <f>IF(ISERROR(VLOOKUP(AD92,Positions!$C$4:$V$130,20,FALSE)),0,VLOOKUP(AD92,Positions!$C$4:$V$130,20,FALSE))</f>
        <v>0</v>
      </c>
      <c r="CL92" s="161">
        <f>IF(ISERROR(VLOOKUP(AE92,Positions!$C$4:$V$130,20,FALSE)),0,VLOOKUP(AE92,Positions!$C$4:$V$130,20,FALSE))</f>
        <v>0</v>
      </c>
      <c r="CM92" s="161">
        <f>IF(ISERROR(VLOOKUP(AF92,Positions!$C$4:$V$130,20,FALSE)),0,VLOOKUP(AF92,Positions!$C$4:$V$130,20,FALSE))</f>
        <v>0</v>
      </c>
      <c r="CN92" s="161">
        <f>IF(ISERROR(VLOOKUP(AG92,Positions!$C$4:$V$130,20,FALSE)),0,VLOOKUP(AG92,Positions!$C$4:$V$130,20,FALSE))</f>
        <v>0</v>
      </c>
      <c r="CO92" s="161">
        <f>IF(ISERROR(VLOOKUP(AH92,Positions!$C$4:$V$130,20,FALSE)),0,VLOOKUP(AH92,Positions!$C$4:$V$130,20,FALSE))</f>
        <v>0</v>
      </c>
      <c r="CP92" s="162"/>
      <c r="CQ92" s="163"/>
    </row>
    <row r="93" spans="1:95" s="155" customFormat="1" ht="30" hidden="1" customHeight="1" x14ac:dyDescent="0.25">
      <c r="A93" s="153"/>
      <c r="B93" s="153"/>
      <c r="C93" s="160"/>
      <c r="D93" s="160"/>
      <c r="E93" s="417" t="str">
        <f>IF($D93&lt;&gt;"",VLOOKUP($D93,StaffEstb!$G$4:$K$203,4,FALSE),"")</f>
        <v/>
      </c>
      <c r="F93" s="656" t="str">
        <f>IF($D93&lt;&gt;"",VLOOKUP($D93,StaffEstb!$G$4:$K$203,5,FALSE),"")</f>
        <v/>
      </c>
      <c r="G93" s="657"/>
      <c r="H93" s="657"/>
      <c r="I93" s="657"/>
      <c r="J93" s="657"/>
      <c r="K93" s="657"/>
      <c r="L93" s="658"/>
      <c r="M93" s="658"/>
      <c r="N93" s="657"/>
      <c r="O93" s="657"/>
      <c r="P93" s="657"/>
      <c r="Q93" s="657"/>
      <c r="R93" s="657"/>
      <c r="S93" s="658"/>
      <c r="T93" s="658"/>
      <c r="U93" s="657"/>
      <c r="V93" s="657"/>
      <c r="W93" s="657"/>
      <c r="X93" s="657"/>
      <c r="Y93" s="657"/>
      <c r="Z93" s="658"/>
      <c r="AA93" s="658"/>
      <c r="AB93" s="657"/>
      <c r="AC93" s="657"/>
      <c r="AD93" s="657"/>
      <c r="AE93" s="657"/>
      <c r="AF93" s="657"/>
      <c r="AG93" s="658"/>
      <c r="AH93" s="658"/>
      <c r="AI93" s="377">
        <f t="shared" si="9"/>
        <v>0</v>
      </c>
      <c r="AJ93" s="378">
        <f t="shared" si="10"/>
        <v>0</v>
      </c>
      <c r="AK93" s="379" t="str">
        <f>IF(G93&lt;&gt;"",IF(ISERROR(VLOOKUP(G93,Positions!$C$4:$V$130,20,FALSE)),"Chk",""),"-")</f>
        <v>-</v>
      </c>
      <c r="AL93" s="380" t="str">
        <f>IF(H93&lt;&gt;"",IF(ISERROR(VLOOKUP(H93,Positions!$C$4:$V$130,20,FALSE)),"Chk",""),"-")</f>
        <v>-</v>
      </c>
      <c r="AM93" s="380" t="str">
        <f>IF(I93&lt;&gt;"",IF(ISERROR(VLOOKUP(I93,Positions!$C$4:$V$130,20,FALSE)),"Chk",""),"-")</f>
        <v>-</v>
      </c>
      <c r="AN93" s="380" t="str">
        <f>IF(J93&lt;&gt;"",IF(ISERROR(VLOOKUP(J93,Positions!$C$4:$V$130,20,FALSE)),"Chk",""),"-")</f>
        <v>-</v>
      </c>
      <c r="AO93" s="380" t="str">
        <f>IF(K93&lt;&gt;"",IF(ISERROR(VLOOKUP(K93,Positions!$C$4:$V$130,20,FALSE)),"Chk",""),"-")</f>
        <v>-</v>
      </c>
      <c r="AP93" s="380" t="str">
        <f>IF(L93&lt;&gt;"",IF(ISERROR(VLOOKUP(L93,Positions!$C$4:$V$130,20,FALSE)),"Chk",""),"-")</f>
        <v>-</v>
      </c>
      <c r="AQ93" s="381" t="str">
        <f>IF(M93&lt;&gt;"",IF(ISERROR(VLOOKUP(M93,Positions!$C$4:$V$130,20,FALSE)),"Chk",""),"-")</f>
        <v>-</v>
      </c>
      <c r="AR93" s="382" t="str">
        <f>IF(N93&lt;&gt;"",IF(ISERROR(VLOOKUP(N93,Positions!$C$4:$V$130,20,FALSE)),"Chk",""),"-")</f>
        <v>-</v>
      </c>
      <c r="AS93" s="380" t="str">
        <f>IF(O93&lt;&gt;"",IF(ISERROR(VLOOKUP(O93,Positions!$C$4:$V$130,20,FALSE)),"Chk",""),"-")</f>
        <v>-</v>
      </c>
      <c r="AT93" s="380" t="str">
        <f>IF(P93&lt;&gt;"",IF(ISERROR(VLOOKUP(P93,Positions!$C$4:$V$130,20,FALSE)),"Chk",""),"-")</f>
        <v>-</v>
      </c>
      <c r="AU93" s="380" t="str">
        <f>IF(Q93&lt;&gt;"",IF(ISERROR(VLOOKUP(Q93,Positions!$C$4:$V$130,20,FALSE)),"Chk",""),"-")</f>
        <v>-</v>
      </c>
      <c r="AV93" s="380" t="str">
        <f>IF(R93&lt;&gt;"",IF(ISERROR(VLOOKUP(R93,Positions!$C$4:$V$130,20,FALSE)),"Chk",""),"-")</f>
        <v>-</v>
      </c>
      <c r="AW93" s="380" t="str">
        <f>IF(S93&lt;&gt;"",IF(ISERROR(VLOOKUP(S93,Positions!$C$4:$V$130,20,FALSE)),"Chk",""),"-")</f>
        <v>-</v>
      </c>
      <c r="AX93" s="383" t="str">
        <f>IF(T93&lt;&gt;"",IF(ISERROR(VLOOKUP(T93,Positions!$C$4:$V$130,20,FALSE)),"Chk",""),"-")</f>
        <v>-</v>
      </c>
      <c r="AY93" s="379" t="str">
        <f>IF(U93&lt;&gt;"",IF(ISERROR(VLOOKUP(U93,Positions!$C$4:$V$130,20,FALSE)),"Chk",""),"-")</f>
        <v>-</v>
      </c>
      <c r="AZ93" s="380" t="str">
        <f>IF(V93&lt;&gt;"",IF(ISERROR(VLOOKUP(V93,Positions!$C$4:$V$130,20,FALSE)),"Chk",""),"-")</f>
        <v>-</v>
      </c>
      <c r="BA93" s="380" t="str">
        <f>IF(W93&lt;&gt;"",IF(ISERROR(VLOOKUP(W93,Positions!$C$4:$V$130,20,FALSE)),"Chk",""),"-")</f>
        <v>-</v>
      </c>
      <c r="BB93" s="380" t="str">
        <f>IF(X93&lt;&gt;"",IF(ISERROR(VLOOKUP(X93,Positions!$C$4:$V$130,20,FALSE)),"Chk",""),"-")</f>
        <v>-</v>
      </c>
      <c r="BC93" s="380" t="str">
        <f>IF(Y93&lt;&gt;"",IF(ISERROR(VLOOKUP(Y93,Positions!$C$4:$V$130,20,FALSE)),"Chk",""),"-")</f>
        <v>-</v>
      </c>
      <c r="BD93" s="380" t="str">
        <f>IF(Z93&lt;&gt;"",IF(ISERROR(VLOOKUP(Z93,Positions!$C$4:$V$130,20,FALSE)),"Chk",""),"-")</f>
        <v>-</v>
      </c>
      <c r="BE93" s="381" t="str">
        <f>IF(AA93&lt;&gt;"",IF(ISERROR(VLOOKUP(AA93,Positions!$C$4:$V$130,20,FALSE)),"Chk",""),"-")</f>
        <v>-</v>
      </c>
      <c r="BF93" s="382" t="str">
        <f>IF(AB93&lt;&gt;"",IF(ISERROR(VLOOKUP(AB93,Positions!$C$4:$V$130,20,FALSE)),"Chk",""),"-")</f>
        <v>-</v>
      </c>
      <c r="BG93" s="380" t="str">
        <f>IF(AC93&lt;&gt;"",IF(ISERROR(VLOOKUP(AC93,Positions!$C$4:$V$130,20,FALSE)),"Chk",""),"-")</f>
        <v>-</v>
      </c>
      <c r="BH93" s="380" t="str">
        <f>IF(AD93&lt;&gt;"",IF(ISERROR(VLOOKUP(AD93,Positions!$C$4:$V$130,20,FALSE)),"Chk",""),"-")</f>
        <v>-</v>
      </c>
      <c r="BI93" s="380" t="str">
        <f>IF(AE93&lt;&gt;"",IF(ISERROR(VLOOKUP(AE93,Positions!$C$4:$V$130,20,FALSE)),"Chk",""),"-")</f>
        <v>-</v>
      </c>
      <c r="BJ93" s="380" t="str">
        <f>IF(AF93&lt;&gt;"",IF(ISERROR(VLOOKUP(AF93,Positions!$C$4:$V$130,20,FALSE)),"Chk",""),"-")</f>
        <v>-</v>
      </c>
      <c r="BK93" s="380" t="str">
        <f>IF(AG93&lt;&gt;"",IF(ISERROR(VLOOKUP(AG93,Positions!$C$4:$V$130,20,FALSE)),"Chk",""),"-")</f>
        <v>-</v>
      </c>
      <c r="BL93" s="383" t="str">
        <f>IF(AH93&lt;&gt;"",IF(ISERROR(VLOOKUP(AH93,Positions!$C$4:$V$130,20,FALSE)),"Chk",""),"-")</f>
        <v>-</v>
      </c>
      <c r="BM93" s="152"/>
      <c r="BN93" s="161">
        <f>IF(ISERROR(VLOOKUP(G93,Positions!$C$4:$V$130,20,FALSE)),0,VLOOKUP(G93,Positions!$C$4:$V$130,20,FALSE))</f>
        <v>0</v>
      </c>
      <c r="BO93" s="161">
        <f>IF(ISERROR(VLOOKUP(H93,Positions!$C$4:$V$130,20,FALSE)),0,VLOOKUP(H93,Positions!$C$4:$V$130,20,FALSE))</f>
        <v>0</v>
      </c>
      <c r="BP93" s="161">
        <f>IF(ISERROR(VLOOKUP(I93,Positions!$C$4:$V$130,20,FALSE)),0,VLOOKUP(I93,Positions!$C$4:$V$130,20,FALSE))</f>
        <v>0</v>
      </c>
      <c r="BQ93" s="161">
        <f>IF(ISERROR(VLOOKUP(J93,Positions!$C$4:$V$130,20,FALSE)),0,VLOOKUP(J93,Positions!$C$4:$V$130,20,FALSE))</f>
        <v>0</v>
      </c>
      <c r="BR93" s="161">
        <f>IF(ISERROR(VLOOKUP(K93,Positions!$C$4:$V$130,20,FALSE)),0,VLOOKUP(K93,Positions!$C$4:$V$130,20,FALSE))</f>
        <v>0</v>
      </c>
      <c r="BS93" s="161">
        <f>IF(ISERROR(VLOOKUP(L93,Positions!$C$4:$V$130,20,FALSE)),0,VLOOKUP(L93,Positions!$C$4:$V$130,20,FALSE))</f>
        <v>0</v>
      </c>
      <c r="BT93" s="161">
        <f>IF(ISERROR(VLOOKUP(M93,Positions!$C$4:$V$130,20,FALSE)),0,VLOOKUP(M93,Positions!$C$4:$V$130,20,FALSE))</f>
        <v>0</v>
      </c>
      <c r="BU93" s="161">
        <f>IF(ISERROR(VLOOKUP(N93,Positions!$C$4:$V$130,20,FALSE)),0,VLOOKUP(N93,Positions!$C$4:$V$130,20,FALSE))</f>
        <v>0</v>
      </c>
      <c r="BV93" s="161">
        <f>IF(ISERROR(VLOOKUP(O93,Positions!$C$4:$V$130,20,FALSE)),0,VLOOKUP(O93,Positions!$C$4:$V$130,20,FALSE))</f>
        <v>0</v>
      </c>
      <c r="BW93" s="161">
        <f>IF(ISERROR(VLOOKUP(P93,Positions!$C$4:$V$130,20,FALSE)),0,VLOOKUP(P93,Positions!$C$4:$V$130,20,FALSE))</f>
        <v>0</v>
      </c>
      <c r="BX93" s="161">
        <f>IF(ISERROR(VLOOKUP(Q93,Positions!$C$4:$V$130,20,FALSE)),0,VLOOKUP(Q93,Positions!$C$4:$V$130,20,FALSE))</f>
        <v>0</v>
      </c>
      <c r="BY93" s="161">
        <f>IF(ISERROR(VLOOKUP(R93,Positions!$C$4:$V$130,20,FALSE)),0,VLOOKUP(R93,Positions!$C$4:$V$130,20,FALSE))</f>
        <v>0</v>
      </c>
      <c r="BZ93" s="161">
        <f>IF(ISERROR(VLOOKUP(S93,Positions!$C$4:$V$130,20,FALSE)),0,VLOOKUP(S93,Positions!$C$4:$V$130,20,FALSE))</f>
        <v>0</v>
      </c>
      <c r="CA93" s="161">
        <f>IF(ISERROR(VLOOKUP(T93,Positions!$C$4:$V$130,20,FALSE)),0,VLOOKUP(T93,Positions!$C$4:$V$130,20,FALSE))</f>
        <v>0</v>
      </c>
      <c r="CB93" s="161">
        <f>IF(ISERROR(VLOOKUP(U93,Positions!$C$4:$V$130,20,FALSE)),0,VLOOKUP(U93,Positions!$C$4:$V$130,20,FALSE))</f>
        <v>0</v>
      </c>
      <c r="CC93" s="161">
        <f>IF(ISERROR(VLOOKUP(V93,Positions!$C$4:$V$130,20,FALSE)),0,VLOOKUP(V93,Positions!$C$4:$V$130,20,FALSE))</f>
        <v>0</v>
      </c>
      <c r="CD93" s="161">
        <f>IF(ISERROR(VLOOKUP(W93,Positions!$C$4:$V$130,20,FALSE)),0,VLOOKUP(W93,Positions!$C$4:$V$130,20,FALSE))</f>
        <v>0</v>
      </c>
      <c r="CE93" s="161">
        <f>IF(ISERROR(VLOOKUP(X93,Positions!$C$4:$V$130,20,FALSE)),0,VLOOKUP(X93,Positions!$C$4:$V$130,20,FALSE))</f>
        <v>0</v>
      </c>
      <c r="CF93" s="161">
        <f>IF(ISERROR(VLOOKUP(Y93,Positions!$C$4:$V$130,20,FALSE)),0,VLOOKUP(Y93,Positions!$C$4:$V$130,20,FALSE))</f>
        <v>0</v>
      </c>
      <c r="CG93" s="161">
        <f>IF(ISERROR(VLOOKUP(Z93,Positions!$C$4:$V$130,20,FALSE)),0,VLOOKUP(Z93,Positions!$C$4:$V$130,20,FALSE))</f>
        <v>0</v>
      </c>
      <c r="CH93" s="161">
        <f>IF(ISERROR(VLOOKUP(AA93,Positions!$C$4:$V$130,20,FALSE)),0,VLOOKUP(AA93,Positions!$C$4:$V$130,20,FALSE))</f>
        <v>0</v>
      </c>
      <c r="CI93" s="161">
        <f>IF(ISERROR(VLOOKUP(AB93,Positions!$C$4:$V$130,20,FALSE)),0,VLOOKUP(AB93,Positions!$C$4:$V$130,20,FALSE))</f>
        <v>0</v>
      </c>
      <c r="CJ93" s="161">
        <f>IF(ISERROR(VLOOKUP(AC93,Positions!$C$4:$V$130,20,FALSE)),0,VLOOKUP(AC93,Positions!$C$4:$V$130,20,FALSE))</f>
        <v>0</v>
      </c>
      <c r="CK93" s="161">
        <f>IF(ISERROR(VLOOKUP(AD93,Positions!$C$4:$V$130,20,FALSE)),0,VLOOKUP(AD93,Positions!$C$4:$V$130,20,FALSE))</f>
        <v>0</v>
      </c>
      <c r="CL93" s="161">
        <f>IF(ISERROR(VLOOKUP(AE93,Positions!$C$4:$V$130,20,FALSE)),0,VLOOKUP(AE93,Positions!$C$4:$V$130,20,FALSE))</f>
        <v>0</v>
      </c>
      <c r="CM93" s="161">
        <f>IF(ISERROR(VLOOKUP(AF93,Positions!$C$4:$V$130,20,FALSE)),0,VLOOKUP(AF93,Positions!$C$4:$V$130,20,FALSE))</f>
        <v>0</v>
      </c>
      <c r="CN93" s="161">
        <f>IF(ISERROR(VLOOKUP(AG93,Positions!$C$4:$V$130,20,FALSE)),0,VLOOKUP(AG93,Positions!$C$4:$V$130,20,FALSE))</f>
        <v>0</v>
      </c>
      <c r="CO93" s="161">
        <f>IF(ISERROR(VLOOKUP(AH93,Positions!$C$4:$V$130,20,FALSE)),0,VLOOKUP(AH93,Positions!$C$4:$V$130,20,FALSE))</f>
        <v>0</v>
      </c>
      <c r="CP93" s="162"/>
      <c r="CQ93" s="163"/>
    </row>
    <row r="94" spans="1:95" s="155" customFormat="1" ht="30" hidden="1" customHeight="1" x14ac:dyDescent="0.25">
      <c r="A94" s="153"/>
      <c r="B94" s="153"/>
      <c r="C94" s="160"/>
      <c r="D94" s="160"/>
      <c r="E94" s="417" t="str">
        <f>IF($D94&lt;&gt;"",VLOOKUP($D94,StaffEstb!$G$4:$K$203,4,FALSE),"")</f>
        <v/>
      </c>
      <c r="F94" s="656" t="str">
        <f>IF($D94&lt;&gt;"",VLOOKUP($D94,StaffEstb!$G$4:$K$203,5,FALSE),"")</f>
        <v/>
      </c>
      <c r="G94" s="657"/>
      <c r="H94" s="657"/>
      <c r="I94" s="657"/>
      <c r="J94" s="657"/>
      <c r="K94" s="657"/>
      <c r="L94" s="658"/>
      <c r="M94" s="658"/>
      <c r="N94" s="657"/>
      <c r="O94" s="657"/>
      <c r="P94" s="657"/>
      <c r="Q94" s="657"/>
      <c r="R94" s="657"/>
      <c r="S94" s="658"/>
      <c r="T94" s="658"/>
      <c r="U94" s="657"/>
      <c r="V94" s="657"/>
      <c r="W94" s="657"/>
      <c r="X94" s="657"/>
      <c r="Y94" s="657"/>
      <c r="Z94" s="658"/>
      <c r="AA94" s="658"/>
      <c r="AB94" s="657"/>
      <c r="AC94" s="657"/>
      <c r="AD94" s="657"/>
      <c r="AE94" s="657"/>
      <c r="AF94" s="657"/>
      <c r="AG94" s="658"/>
      <c r="AH94" s="658"/>
      <c r="AI94" s="377">
        <f t="shared" si="9"/>
        <v>0</v>
      </c>
      <c r="AJ94" s="378">
        <f t="shared" si="10"/>
        <v>0</v>
      </c>
      <c r="AK94" s="379" t="str">
        <f>IF(G94&lt;&gt;"",IF(ISERROR(VLOOKUP(G94,Positions!$C$4:$V$130,20,FALSE)),"Chk",""),"-")</f>
        <v>-</v>
      </c>
      <c r="AL94" s="380" t="str">
        <f>IF(H94&lt;&gt;"",IF(ISERROR(VLOOKUP(H94,Positions!$C$4:$V$130,20,FALSE)),"Chk",""),"-")</f>
        <v>-</v>
      </c>
      <c r="AM94" s="380" t="str">
        <f>IF(I94&lt;&gt;"",IF(ISERROR(VLOOKUP(I94,Positions!$C$4:$V$130,20,FALSE)),"Chk",""),"-")</f>
        <v>-</v>
      </c>
      <c r="AN94" s="380" t="str">
        <f>IF(J94&lt;&gt;"",IF(ISERROR(VLOOKUP(J94,Positions!$C$4:$V$130,20,FALSE)),"Chk",""),"-")</f>
        <v>-</v>
      </c>
      <c r="AO94" s="380" t="str">
        <f>IF(K94&lt;&gt;"",IF(ISERROR(VLOOKUP(K94,Positions!$C$4:$V$130,20,FALSE)),"Chk",""),"-")</f>
        <v>-</v>
      </c>
      <c r="AP94" s="380" t="str">
        <f>IF(L94&lt;&gt;"",IF(ISERROR(VLOOKUP(L94,Positions!$C$4:$V$130,20,FALSE)),"Chk",""),"-")</f>
        <v>-</v>
      </c>
      <c r="AQ94" s="381" t="str">
        <f>IF(M94&lt;&gt;"",IF(ISERROR(VLOOKUP(M94,Positions!$C$4:$V$130,20,FALSE)),"Chk",""),"-")</f>
        <v>-</v>
      </c>
      <c r="AR94" s="382" t="str">
        <f>IF(N94&lt;&gt;"",IF(ISERROR(VLOOKUP(N94,Positions!$C$4:$V$130,20,FALSE)),"Chk",""),"-")</f>
        <v>-</v>
      </c>
      <c r="AS94" s="380" t="str">
        <f>IF(O94&lt;&gt;"",IF(ISERROR(VLOOKUP(O94,Positions!$C$4:$V$130,20,FALSE)),"Chk",""),"-")</f>
        <v>-</v>
      </c>
      <c r="AT94" s="380" t="str">
        <f>IF(P94&lt;&gt;"",IF(ISERROR(VLOOKUP(P94,Positions!$C$4:$V$130,20,FALSE)),"Chk",""),"-")</f>
        <v>-</v>
      </c>
      <c r="AU94" s="380" t="str">
        <f>IF(Q94&lt;&gt;"",IF(ISERROR(VLOOKUP(Q94,Positions!$C$4:$V$130,20,FALSE)),"Chk",""),"-")</f>
        <v>-</v>
      </c>
      <c r="AV94" s="380" t="str">
        <f>IF(R94&lt;&gt;"",IF(ISERROR(VLOOKUP(R94,Positions!$C$4:$V$130,20,FALSE)),"Chk",""),"-")</f>
        <v>-</v>
      </c>
      <c r="AW94" s="380" t="str">
        <f>IF(S94&lt;&gt;"",IF(ISERROR(VLOOKUP(S94,Positions!$C$4:$V$130,20,FALSE)),"Chk",""),"-")</f>
        <v>-</v>
      </c>
      <c r="AX94" s="383" t="str">
        <f>IF(T94&lt;&gt;"",IF(ISERROR(VLOOKUP(T94,Positions!$C$4:$V$130,20,FALSE)),"Chk",""),"-")</f>
        <v>-</v>
      </c>
      <c r="AY94" s="379" t="str">
        <f>IF(U94&lt;&gt;"",IF(ISERROR(VLOOKUP(U94,Positions!$C$4:$V$130,20,FALSE)),"Chk",""),"-")</f>
        <v>-</v>
      </c>
      <c r="AZ94" s="380" t="str">
        <f>IF(V94&lt;&gt;"",IF(ISERROR(VLOOKUP(V94,Positions!$C$4:$V$130,20,FALSE)),"Chk",""),"-")</f>
        <v>-</v>
      </c>
      <c r="BA94" s="380" t="str">
        <f>IF(W94&lt;&gt;"",IF(ISERROR(VLOOKUP(W94,Positions!$C$4:$V$130,20,FALSE)),"Chk",""),"-")</f>
        <v>-</v>
      </c>
      <c r="BB94" s="380" t="str">
        <f>IF(X94&lt;&gt;"",IF(ISERROR(VLOOKUP(X94,Positions!$C$4:$V$130,20,FALSE)),"Chk",""),"-")</f>
        <v>-</v>
      </c>
      <c r="BC94" s="380" t="str">
        <f>IF(Y94&lt;&gt;"",IF(ISERROR(VLOOKUP(Y94,Positions!$C$4:$V$130,20,FALSE)),"Chk",""),"-")</f>
        <v>-</v>
      </c>
      <c r="BD94" s="380" t="str">
        <f>IF(Z94&lt;&gt;"",IF(ISERROR(VLOOKUP(Z94,Positions!$C$4:$V$130,20,FALSE)),"Chk",""),"-")</f>
        <v>-</v>
      </c>
      <c r="BE94" s="381" t="str">
        <f>IF(AA94&lt;&gt;"",IF(ISERROR(VLOOKUP(AA94,Positions!$C$4:$V$130,20,FALSE)),"Chk",""),"-")</f>
        <v>-</v>
      </c>
      <c r="BF94" s="382" t="str">
        <f>IF(AB94&lt;&gt;"",IF(ISERROR(VLOOKUP(AB94,Positions!$C$4:$V$130,20,FALSE)),"Chk",""),"-")</f>
        <v>-</v>
      </c>
      <c r="BG94" s="380" t="str">
        <f>IF(AC94&lt;&gt;"",IF(ISERROR(VLOOKUP(AC94,Positions!$C$4:$V$130,20,FALSE)),"Chk",""),"-")</f>
        <v>-</v>
      </c>
      <c r="BH94" s="380" t="str">
        <f>IF(AD94&lt;&gt;"",IF(ISERROR(VLOOKUP(AD94,Positions!$C$4:$V$130,20,FALSE)),"Chk",""),"-")</f>
        <v>-</v>
      </c>
      <c r="BI94" s="380" t="str">
        <f>IF(AE94&lt;&gt;"",IF(ISERROR(VLOOKUP(AE94,Positions!$C$4:$V$130,20,FALSE)),"Chk",""),"-")</f>
        <v>-</v>
      </c>
      <c r="BJ94" s="380" t="str">
        <f>IF(AF94&lt;&gt;"",IF(ISERROR(VLOOKUP(AF94,Positions!$C$4:$V$130,20,FALSE)),"Chk",""),"-")</f>
        <v>-</v>
      </c>
      <c r="BK94" s="380" t="str">
        <f>IF(AG94&lt;&gt;"",IF(ISERROR(VLOOKUP(AG94,Positions!$C$4:$V$130,20,FALSE)),"Chk",""),"-")</f>
        <v>-</v>
      </c>
      <c r="BL94" s="383" t="str">
        <f>IF(AH94&lt;&gt;"",IF(ISERROR(VLOOKUP(AH94,Positions!$C$4:$V$130,20,FALSE)),"Chk",""),"-")</f>
        <v>-</v>
      </c>
      <c r="BM94" s="152"/>
      <c r="BN94" s="161">
        <f>IF(ISERROR(VLOOKUP(G94,Positions!$C$4:$V$130,20,FALSE)),0,VLOOKUP(G94,Positions!$C$4:$V$130,20,FALSE))</f>
        <v>0</v>
      </c>
      <c r="BO94" s="161">
        <f>IF(ISERROR(VLOOKUP(H94,Positions!$C$4:$V$130,20,FALSE)),0,VLOOKUP(H94,Positions!$C$4:$V$130,20,FALSE))</f>
        <v>0</v>
      </c>
      <c r="BP94" s="161">
        <f>IF(ISERROR(VLOOKUP(I94,Positions!$C$4:$V$130,20,FALSE)),0,VLOOKUP(I94,Positions!$C$4:$V$130,20,FALSE))</f>
        <v>0</v>
      </c>
      <c r="BQ94" s="161">
        <f>IF(ISERROR(VLOOKUP(J94,Positions!$C$4:$V$130,20,FALSE)),0,VLOOKUP(J94,Positions!$C$4:$V$130,20,FALSE))</f>
        <v>0</v>
      </c>
      <c r="BR94" s="161">
        <f>IF(ISERROR(VLOOKUP(K94,Positions!$C$4:$V$130,20,FALSE)),0,VLOOKUP(K94,Positions!$C$4:$V$130,20,FALSE))</f>
        <v>0</v>
      </c>
      <c r="BS94" s="161">
        <f>IF(ISERROR(VLOOKUP(L94,Positions!$C$4:$V$130,20,FALSE)),0,VLOOKUP(L94,Positions!$C$4:$V$130,20,FALSE))</f>
        <v>0</v>
      </c>
      <c r="BT94" s="161">
        <f>IF(ISERROR(VLOOKUP(M94,Positions!$C$4:$V$130,20,FALSE)),0,VLOOKUP(M94,Positions!$C$4:$V$130,20,FALSE))</f>
        <v>0</v>
      </c>
      <c r="BU94" s="161">
        <f>IF(ISERROR(VLOOKUP(N94,Positions!$C$4:$V$130,20,FALSE)),0,VLOOKUP(N94,Positions!$C$4:$V$130,20,FALSE))</f>
        <v>0</v>
      </c>
      <c r="BV94" s="161">
        <f>IF(ISERROR(VLOOKUP(O94,Positions!$C$4:$V$130,20,FALSE)),0,VLOOKUP(O94,Positions!$C$4:$V$130,20,FALSE))</f>
        <v>0</v>
      </c>
      <c r="BW94" s="161">
        <f>IF(ISERROR(VLOOKUP(P94,Positions!$C$4:$V$130,20,FALSE)),0,VLOOKUP(P94,Positions!$C$4:$V$130,20,FALSE))</f>
        <v>0</v>
      </c>
      <c r="BX94" s="161">
        <f>IF(ISERROR(VLOOKUP(Q94,Positions!$C$4:$V$130,20,FALSE)),0,VLOOKUP(Q94,Positions!$C$4:$V$130,20,FALSE))</f>
        <v>0</v>
      </c>
      <c r="BY94" s="161">
        <f>IF(ISERROR(VLOOKUP(R94,Positions!$C$4:$V$130,20,FALSE)),0,VLOOKUP(R94,Positions!$C$4:$V$130,20,FALSE))</f>
        <v>0</v>
      </c>
      <c r="BZ94" s="161">
        <f>IF(ISERROR(VLOOKUP(S94,Positions!$C$4:$V$130,20,FALSE)),0,VLOOKUP(S94,Positions!$C$4:$V$130,20,FALSE))</f>
        <v>0</v>
      </c>
      <c r="CA94" s="161">
        <f>IF(ISERROR(VLOOKUP(T94,Positions!$C$4:$V$130,20,FALSE)),0,VLOOKUP(T94,Positions!$C$4:$V$130,20,FALSE))</f>
        <v>0</v>
      </c>
      <c r="CB94" s="161">
        <f>IF(ISERROR(VLOOKUP(U94,Positions!$C$4:$V$130,20,FALSE)),0,VLOOKUP(U94,Positions!$C$4:$V$130,20,FALSE))</f>
        <v>0</v>
      </c>
      <c r="CC94" s="161">
        <f>IF(ISERROR(VLOOKUP(V94,Positions!$C$4:$V$130,20,FALSE)),0,VLOOKUP(V94,Positions!$C$4:$V$130,20,FALSE))</f>
        <v>0</v>
      </c>
      <c r="CD94" s="161">
        <f>IF(ISERROR(VLOOKUP(W94,Positions!$C$4:$V$130,20,FALSE)),0,VLOOKUP(W94,Positions!$C$4:$V$130,20,FALSE))</f>
        <v>0</v>
      </c>
      <c r="CE94" s="161">
        <f>IF(ISERROR(VLOOKUP(X94,Positions!$C$4:$V$130,20,FALSE)),0,VLOOKUP(X94,Positions!$C$4:$V$130,20,FALSE))</f>
        <v>0</v>
      </c>
      <c r="CF94" s="161">
        <f>IF(ISERROR(VLOOKUP(Y94,Positions!$C$4:$V$130,20,FALSE)),0,VLOOKUP(Y94,Positions!$C$4:$V$130,20,FALSE))</f>
        <v>0</v>
      </c>
      <c r="CG94" s="161">
        <f>IF(ISERROR(VLOOKUP(Z94,Positions!$C$4:$V$130,20,FALSE)),0,VLOOKUP(Z94,Positions!$C$4:$V$130,20,FALSE))</f>
        <v>0</v>
      </c>
      <c r="CH94" s="161">
        <f>IF(ISERROR(VLOOKUP(AA94,Positions!$C$4:$V$130,20,FALSE)),0,VLOOKUP(AA94,Positions!$C$4:$V$130,20,FALSE))</f>
        <v>0</v>
      </c>
      <c r="CI94" s="161">
        <f>IF(ISERROR(VLOOKUP(AB94,Positions!$C$4:$V$130,20,FALSE)),0,VLOOKUP(AB94,Positions!$C$4:$V$130,20,FALSE))</f>
        <v>0</v>
      </c>
      <c r="CJ94" s="161">
        <f>IF(ISERROR(VLOOKUP(AC94,Positions!$C$4:$V$130,20,FALSE)),0,VLOOKUP(AC94,Positions!$C$4:$V$130,20,FALSE))</f>
        <v>0</v>
      </c>
      <c r="CK94" s="161">
        <f>IF(ISERROR(VLOOKUP(AD94,Positions!$C$4:$V$130,20,FALSE)),0,VLOOKUP(AD94,Positions!$C$4:$V$130,20,FALSE))</f>
        <v>0</v>
      </c>
      <c r="CL94" s="161">
        <f>IF(ISERROR(VLOOKUP(AE94,Positions!$C$4:$V$130,20,FALSE)),0,VLOOKUP(AE94,Positions!$C$4:$V$130,20,FALSE))</f>
        <v>0</v>
      </c>
      <c r="CM94" s="161">
        <f>IF(ISERROR(VLOOKUP(AF94,Positions!$C$4:$V$130,20,FALSE)),0,VLOOKUP(AF94,Positions!$C$4:$V$130,20,FALSE))</f>
        <v>0</v>
      </c>
      <c r="CN94" s="161">
        <f>IF(ISERROR(VLOOKUP(AG94,Positions!$C$4:$V$130,20,FALSE)),0,VLOOKUP(AG94,Positions!$C$4:$V$130,20,FALSE))</f>
        <v>0</v>
      </c>
      <c r="CO94" s="161">
        <f>IF(ISERROR(VLOOKUP(AH94,Positions!$C$4:$V$130,20,FALSE)),0,VLOOKUP(AH94,Positions!$C$4:$V$130,20,FALSE))</f>
        <v>0</v>
      </c>
      <c r="CP94" s="162"/>
      <c r="CQ94" s="163"/>
    </row>
    <row r="95" spans="1:95" s="155" customFormat="1" ht="30" hidden="1" customHeight="1" x14ac:dyDescent="0.25">
      <c r="A95" s="153"/>
      <c r="B95" s="153"/>
      <c r="C95" s="160"/>
      <c r="D95" s="160"/>
      <c r="E95" s="417" t="str">
        <f>IF($D95&lt;&gt;"",VLOOKUP($D95,StaffEstb!$G$4:$K$203,4,FALSE),"")</f>
        <v/>
      </c>
      <c r="F95" s="656" t="str">
        <f>IF($D95&lt;&gt;"",VLOOKUP($D95,StaffEstb!$G$4:$K$203,5,FALSE),"")</f>
        <v/>
      </c>
      <c r="G95" s="657"/>
      <c r="H95" s="657"/>
      <c r="I95" s="657"/>
      <c r="J95" s="657"/>
      <c r="K95" s="657"/>
      <c r="L95" s="658"/>
      <c r="M95" s="658"/>
      <c r="N95" s="657"/>
      <c r="O95" s="657"/>
      <c r="P95" s="657"/>
      <c r="Q95" s="657"/>
      <c r="R95" s="657"/>
      <c r="S95" s="658"/>
      <c r="T95" s="658"/>
      <c r="U95" s="657"/>
      <c r="V95" s="657"/>
      <c r="W95" s="657"/>
      <c r="X95" s="657"/>
      <c r="Y95" s="657"/>
      <c r="Z95" s="658"/>
      <c r="AA95" s="658"/>
      <c r="AB95" s="657"/>
      <c r="AC95" s="657"/>
      <c r="AD95" s="657"/>
      <c r="AE95" s="657"/>
      <c r="AF95" s="657"/>
      <c r="AG95" s="658"/>
      <c r="AH95" s="658"/>
      <c r="AI95" s="377">
        <f t="shared" si="9"/>
        <v>0</v>
      </c>
      <c r="AJ95" s="378">
        <f t="shared" si="10"/>
        <v>0</v>
      </c>
      <c r="AK95" s="379" t="str">
        <f>IF(G95&lt;&gt;"",IF(ISERROR(VLOOKUP(G95,Positions!$C$4:$V$130,20,FALSE)),"Chk",""),"-")</f>
        <v>-</v>
      </c>
      <c r="AL95" s="380" t="str">
        <f>IF(H95&lt;&gt;"",IF(ISERROR(VLOOKUP(H95,Positions!$C$4:$V$130,20,FALSE)),"Chk",""),"-")</f>
        <v>-</v>
      </c>
      <c r="AM95" s="380" t="str">
        <f>IF(I95&lt;&gt;"",IF(ISERROR(VLOOKUP(I95,Positions!$C$4:$V$130,20,FALSE)),"Chk",""),"-")</f>
        <v>-</v>
      </c>
      <c r="AN95" s="380" t="str">
        <f>IF(J95&lt;&gt;"",IF(ISERROR(VLOOKUP(J95,Positions!$C$4:$V$130,20,FALSE)),"Chk",""),"-")</f>
        <v>-</v>
      </c>
      <c r="AO95" s="380" t="str">
        <f>IF(K95&lt;&gt;"",IF(ISERROR(VLOOKUP(K95,Positions!$C$4:$V$130,20,FALSE)),"Chk",""),"-")</f>
        <v>-</v>
      </c>
      <c r="AP95" s="380" t="str">
        <f>IF(L95&lt;&gt;"",IF(ISERROR(VLOOKUP(L95,Positions!$C$4:$V$130,20,FALSE)),"Chk",""),"-")</f>
        <v>-</v>
      </c>
      <c r="AQ95" s="381" t="str">
        <f>IF(M95&lt;&gt;"",IF(ISERROR(VLOOKUP(M95,Positions!$C$4:$V$130,20,FALSE)),"Chk",""),"-")</f>
        <v>-</v>
      </c>
      <c r="AR95" s="382" t="str">
        <f>IF(N95&lt;&gt;"",IF(ISERROR(VLOOKUP(N95,Positions!$C$4:$V$130,20,FALSE)),"Chk",""),"-")</f>
        <v>-</v>
      </c>
      <c r="AS95" s="380" t="str">
        <f>IF(O95&lt;&gt;"",IF(ISERROR(VLOOKUP(O95,Positions!$C$4:$V$130,20,FALSE)),"Chk",""),"-")</f>
        <v>-</v>
      </c>
      <c r="AT95" s="380" t="str">
        <f>IF(P95&lt;&gt;"",IF(ISERROR(VLOOKUP(P95,Positions!$C$4:$V$130,20,FALSE)),"Chk",""),"-")</f>
        <v>-</v>
      </c>
      <c r="AU95" s="380" t="str">
        <f>IF(Q95&lt;&gt;"",IF(ISERROR(VLOOKUP(Q95,Positions!$C$4:$V$130,20,FALSE)),"Chk",""),"-")</f>
        <v>-</v>
      </c>
      <c r="AV95" s="380" t="str">
        <f>IF(R95&lt;&gt;"",IF(ISERROR(VLOOKUP(R95,Positions!$C$4:$V$130,20,FALSE)),"Chk",""),"-")</f>
        <v>-</v>
      </c>
      <c r="AW95" s="380" t="str">
        <f>IF(S95&lt;&gt;"",IF(ISERROR(VLOOKUP(S95,Positions!$C$4:$V$130,20,FALSE)),"Chk",""),"-")</f>
        <v>-</v>
      </c>
      <c r="AX95" s="383" t="str">
        <f>IF(T95&lt;&gt;"",IF(ISERROR(VLOOKUP(T95,Positions!$C$4:$V$130,20,FALSE)),"Chk",""),"-")</f>
        <v>-</v>
      </c>
      <c r="AY95" s="379" t="str">
        <f>IF(U95&lt;&gt;"",IF(ISERROR(VLOOKUP(U95,Positions!$C$4:$V$130,20,FALSE)),"Chk",""),"-")</f>
        <v>-</v>
      </c>
      <c r="AZ95" s="380" t="str">
        <f>IF(V95&lt;&gt;"",IF(ISERROR(VLOOKUP(V95,Positions!$C$4:$V$130,20,FALSE)),"Chk",""),"-")</f>
        <v>-</v>
      </c>
      <c r="BA95" s="380" t="str">
        <f>IF(W95&lt;&gt;"",IF(ISERROR(VLOOKUP(W95,Positions!$C$4:$V$130,20,FALSE)),"Chk",""),"-")</f>
        <v>-</v>
      </c>
      <c r="BB95" s="380" t="str">
        <f>IF(X95&lt;&gt;"",IF(ISERROR(VLOOKUP(X95,Positions!$C$4:$V$130,20,FALSE)),"Chk",""),"-")</f>
        <v>-</v>
      </c>
      <c r="BC95" s="380" t="str">
        <f>IF(Y95&lt;&gt;"",IF(ISERROR(VLOOKUP(Y95,Positions!$C$4:$V$130,20,FALSE)),"Chk",""),"-")</f>
        <v>-</v>
      </c>
      <c r="BD95" s="380" t="str">
        <f>IF(Z95&lt;&gt;"",IF(ISERROR(VLOOKUP(Z95,Positions!$C$4:$V$130,20,FALSE)),"Chk",""),"-")</f>
        <v>-</v>
      </c>
      <c r="BE95" s="381" t="str">
        <f>IF(AA95&lt;&gt;"",IF(ISERROR(VLOOKUP(AA95,Positions!$C$4:$V$130,20,FALSE)),"Chk",""),"-")</f>
        <v>-</v>
      </c>
      <c r="BF95" s="382" t="str">
        <f>IF(AB95&lt;&gt;"",IF(ISERROR(VLOOKUP(AB95,Positions!$C$4:$V$130,20,FALSE)),"Chk",""),"-")</f>
        <v>-</v>
      </c>
      <c r="BG95" s="380" t="str">
        <f>IF(AC95&lt;&gt;"",IF(ISERROR(VLOOKUP(AC95,Positions!$C$4:$V$130,20,FALSE)),"Chk",""),"-")</f>
        <v>-</v>
      </c>
      <c r="BH95" s="380" t="str">
        <f>IF(AD95&lt;&gt;"",IF(ISERROR(VLOOKUP(AD95,Positions!$C$4:$V$130,20,FALSE)),"Chk",""),"-")</f>
        <v>-</v>
      </c>
      <c r="BI95" s="380" t="str">
        <f>IF(AE95&lt;&gt;"",IF(ISERROR(VLOOKUP(AE95,Positions!$C$4:$V$130,20,FALSE)),"Chk",""),"-")</f>
        <v>-</v>
      </c>
      <c r="BJ95" s="380" t="str">
        <f>IF(AF95&lt;&gt;"",IF(ISERROR(VLOOKUP(AF95,Positions!$C$4:$V$130,20,FALSE)),"Chk",""),"-")</f>
        <v>-</v>
      </c>
      <c r="BK95" s="380" t="str">
        <f>IF(AG95&lt;&gt;"",IF(ISERROR(VLOOKUP(AG95,Positions!$C$4:$V$130,20,FALSE)),"Chk",""),"-")</f>
        <v>-</v>
      </c>
      <c r="BL95" s="383" t="str">
        <f>IF(AH95&lt;&gt;"",IF(ISERROR(VLOOKUP(AH95,Positions!$C$4:$V$130,20,FALSE)),"Chk",""),"-")</f>
        <v>-</v>
      </c>
      <c r="BM95" s="152"/>
      <c r="BN95" s="161">
        <f>IF(ISERROR(VLOOKUP(G95,Positions!$C$4:$V$130,20,FALSE)),0,VLOOKUP(G95,Positions!$C$4:$V$130,20,FALSE))</f>
        <v>0</v>
      </c>
      <c r="BO95" s="161">
        <f>IF(ISERROR(VLOOKUP(H95,Positions!$C$4:$V$130,20,FALSE)),0,VLOOKUP(H95,Positions!$C$4:$V$130,20,FALSE))</f>
        <v>0</v>
      </c>
      <c r="BP95" s="161">
        <f>IF(ISERROR(VLOOKUP(I95,Positions!$C$4:$V$130,20,FALSE)),0,VLOOKUP(I95,Positions!$C$4:$V$130,20,FALSE))</f>
        <v>0</v>
      </c>
      <c r="BQ95" s="161">
        <f>IF(ISERROR(VLOOKUP(J95,Positions!$C$4:$V$130,20,FALSE)),0,VLOOKUP(J95,Positions!$C$4:$V$130,20,FALSE))</f>
        <v>0</v>
      </c>
      <c r="BR95" s="161">
        <f>IF(ISERROR(VLOOKUP(K95,Positions!$C$4:$V$130,20,FALSE)),0,VLOOKUP(K95,Positions!$C$4:$V$130,20,FALSE))</f>
        <v>0</v>
      </c>
      <c r="BS95" s="161">
        <f>IF(ISERROR(VLOOKUP(L95,Positions!$C$4:$V$130,20,FALSE)),0,VLOOKUP(L95,Positions!$C$4:$V$130,20,FALSE))</f>
        <v>0</v>
      </c>
      <c r="BT95" s="161">
        <f>IF(ISERROR(VLOOKUP(M95,Positions!$C$4:$V$130,20,FALSE)),0,VLOOKUP(M95,Positions!$C$4:$V$130,20,FALSE))</f>
        <v>0</v>
      </c>
      <c r="BU95" s="161">
        <f>IF(ISERROR(VLOOKUP(N95,Positions!$C$4:$V$130,20,FALSE)),0,VLOOKUP(N95,Positions!$C$4:$V$130,20,FALSE))</f>
        <v>0</v>
      </c>
      <c r="BV95" s="161">
        <f>IF(ISERROR(VLOOKUP(O95,Positions!$C$4:$V$130,20,FALSE)),0,VLOOKUP(O95,Positions!$C$4:$V$130,20,FALSE))</f>
        <v>0</v>
      </c>
      <c r="BW95" s="161">
        <f>IF(ISERROR(VLOOKUP(P95,Positions!$C$4:$V$130,20,FALSE)),0,VLOOKUP(P95,Positions!$C$4:$V$130,20,FALSE))</f>
        <v>0</v>
      </c>
      <c r="BX95" s="161">
        <f>IF(ISERROR(VLOOKUP(Q95,Positions!$C$4:$V$130,20,FALSE)),0,VLOOKUP(Q95,Positions!$C$4:$V$130,20,FALSE))</f>
        <v>0</v>
      </c>
      <c r="BY95" s="161">
        <f>IF(ISERROR(VLOOKUP(R95,Positions!$C$4:$V$130,20,FALSE)),0,VLOOKUP(R95,Positions!$C$4:$V$130,20,FALSE))</f>
        <v>0</v>
      </c>
      <c r="BZ95" s="161">
        <f>IF(ISERROR(VLOOKUP(S95,Positions!$C$4:$V$130,20,FALSE)),0,VLOOKUP(S95,Positions!$C$4:$V$130,20,FALSE))</f>
        <v>0</v>
      </c>
      <c r="CA95" s="161">
        <f>IF(ISERROR(VLOOKUP(T95,Positions!$C$4:$V$130,20,FALSE)),0,VLOOKUP(T95,Positions!$C$4:$V$130,20,FALSE))</f>
        <v>0</v>
      </c>
      <c r="CB95" s="161">
        <f>IF(ISERROR(VLOOKUP(U95,Positions!$C$4:$V$130,20,FALSE)),0,VLOOKUP(U95,Positions!$C$4:$V$130,20,FALSE))</f>
        <v>0</v>
      </c>
      <c r="CC95" s="161">
        <f>IF(ISERROR(VLOOKUP(V95,Positions!$C$4:$V$130,20,FALSE)),0,VLOOKUP(V95,Positions!$C$4:$V$130,20,FALSE))</f>
        <v>0</v>
      </c>
      <c r="CD95" s="161">
        <f>IF(ISERROR(VLOOKUP(W95,Positions!$C$4:$V$130,20,FALSE)),0,VLOOKUP(W95,Positions!$C$4:$V$130,20,FALSE))</f>
        <v>0</v>
      </c>
      <c r="CE95" s="161">
        <f>IF(ISERROR(VLOOKUP(X95,Positions!$C$4:$V$130,20,FALSE)),0,VLOOKUP(X95,Positions!$C$4:$V$130,20,FALSE))</f>
        <v>0</v>
      </c>
      <c r="CF95" s="161">
        <f>IF(ISERROR(VLOOKUP(Y95,Positions!$C$4:$V$130,20,FALSE)),0,VLOOKUP(Y95,Positions!$C$4:$V$130,20,FALSE))</f>
        <v>0</v>
      </c>
      <c r="CG95" s="161">
        <f>IF(ISERROR(VLOOKUP(Z95,Positions!$C$4:$V$130,20,FALSE)),0,VLOOKUP(Z95,Positions!$C$4:$V$130,20,FALSE))</f>
        <v>0</v>
      </c>
      <c r="CH95" s="161">
        <f>IF(ISERROR(VLOOKUP(AA95,Positions!$C$4:$V$130,20,FALSE)),0,VLOOKUP(AA95,Positions!$C$4:$V$130,20,FALSE))</f>
        <v>0</v>
      </c>
      <c r="CI95" s="161">
        <f>IF(ISERROR(VLOOKUP(AB95,Positions!$C$4:$V$130,20,FALSE)),0,VLOOKUP(AB95,Positions!$C$4:$V$130,20,FALSE))</f>
        <v>0</v>
      </c>
      <c r="CJ95" s="161">
        <f>IF(ISERROR(VLOOKUP(AC95,Positions!$C$4:$V$130,20,FALSE)),0,VLOOKUP(AC95,Positions!$C$4:$V$130,20,FALSE))</f>
        <v>0</v>
      </c>
      <c r="CK95" s="161">
        <f>IF(ISERROR(VLOOKUP(AD95,Positions!$C$4:$V$130,20,FALSE)),0,VLOOKUP(AD95,Positions!$C$4:$V$130,20,FALSE))</f>
        <v>0</v>
      </c>
      <c r="CL95" s="161">
        <f>IF(ISERROR(VLOOKUP(AE95,Positions!$C$4:$V$130,20,FALSE)),0,VLOOKUP(AE95,Positions!$C$4:$V$130,20,FALSE))</f>
        <v>0</v>
      </c>
      <c r="CM95" s="161">
        <f>IF(ISERROR(VLOOKUP(AF95,Positions!$C$4:$V$130,20,FALSE)),0,VLOOKUP(AF95,Positions!$C$4:$V$130,20,FALSE))</f>
        <v>0</v>
      </c>
      <c r="CN95" s="161">
        <f>IF(ISERROR(VLOOKUP(AG95,Positions!$C$4:$V$130,20,FALSE)),0,VLOOKUP(AG95,Positions!$C$4:$V$130,20,FALSE))</f>
        <v>0</v>
      </c>
      <c r="CO95" s="161">
        <f>IF(ISERROR(VLOOKUP(AH95,Positions!$C$4:$V$130,20,FALSE)),0,VLOOKUP(AH95,Positions!$C$4:$V$130,20,FALSE))</f>
        <v>0</v>
      </c>
      <c r="CP95" s="162"/>
      <c r="CQ95" s="163"/>
    </row>
    <row r="96" spans="1:95" s="155" customFormat="1" ht="30" hidden="1" customHeight="1" x14ac:dyDescent="0.25">
      <c r="A96" s="153"/>
      <c r="B96" s="153"/>
      <c r="C96" s="160"/>
      <c r="D96" s="160"/>
      <c r="E96" s="417" t="str">
        <f>IF($D96&lt;&gt;"",VLOOKUP($D96,StaffEstb!$G$4:$K$203,4,FALSE),"")</f>
        <v/>
      </c>
      <c r="F96" s="656" t="str">
        <f>IF($D96&lt;&gt;"",VLOOKUP($D96,StaffEstb!$G$4:$K$203,5,FALSE),"")</f>
        <v/>
      </c>
      <c r="G96" s="657"/>
      <c r="H96" s="657"/>
      <c r="I96" s="657"/>
      <c r="J96" s="657"/>
      <c r="K96" s="657"/>
      <c r="L96" s="658"/>
      <c r="M96" s="658"/>
      <c r="N96" s="657"/>
      <c r="O96" s="657"/>
      <c r="P96" s="657"/>
      <c r="Q96" s="657"/>
      <c r="R96" s="657"/>
      <c r="S96" s="658"/>
      <c r="T96" s="658"/>
      <c r="U96" s="657"/>
      <c r="V96" s="657"/>
      <c r="W96" s="657"/>
      <c r="X96" s="657"/>
      <c r="Y96" s="657"/>
      <c r="Z96" s="658"/>
      <c r="AA96" s="658"/>
      <c r="AB96" s="657"/>
      <c r="AC96" s="657"/>
      <c r="AD96" s="657"/>
      <c r="AE96" s="657"/>
      <c r="AF96" s="657"/>
      <c r="AG96" s="658"/>
      <c r="AH96" s="658"/>
      <c r="AI96" s="377">
        <f t="shared" si="9"/>
        <v>0</v>
      </c>
      <c r="AJ96" s="378">
        <f t="shared" si="10"/>
        <v>0</v>
      </c>
      <c r="AK96" s="379" t="str">
        <f>IF(G96&lt;&gt;"",IF(ISERROR(VLOOKUP(G96,Positions!$C$4:$V$130,20,FALSE)),"Chk",""),"-")</f>
        <v>-</v>
      </c>
      <c r="AL96" s="380" t="str">
        <f>IF(H96&lt;&gt;"",IF(ISERROR(VLOOKUP(H96,Positions!$C$4:$V$130,20,FALSE)),"Chk",""),"-")</f>
        <v>-</v>
      </c>
      <c r="AM96" s="380" t="str">
        <f>IF(I96&lt;&gt;"",IF(ISERROR(VLOOKUP(I96,Positions!$C$4:$V$130,20,FALSE)),"Chk",""),"-")</f>
        <v>-</v>
      </c>
      <c r="AN96" s="380" t="str">
        <f>IF(J96&lt;&gt;"",IF(ISERROR(VLOOKUP(J96,Positions!$C$4:$V$130,20,FALSE)),"Chk",""),"-")</f>
        <v>-</v>
      </c>
      <c r="AO96" s="380" t="str">
        <f>IF(K96&lt;&gt;"",IF(ISERROR(VLOOKUP(K96,Positions!$C$4:$V$130,20,FALSE)),"Chk",""),"-")</f>
        <v>-</v>
      </c>
      <c r="AP96" s="380" t="str">
        <f>IF(L96&lt;&gt;"",IF(ISERROR(VLOOKUP(L96,Positions!$C$4:$V$130,20,FALSE)),"Chk",""),"-")</f>
        <v>-</v>
      </c>
      <c r="AQ96" s="381" t="str">
        <f>IF(M96&lt;&gt;"",IF(ISERROR(VLOOKUP(M96,Positions!$C$4:$V$130,20,FALSE)),"Chk",""),"-")</f>
        <v>-</v>
      </c>
      <c r="AR96" s="382" t="str">
        <f>IF(N96&lt;&gt;"",IF(ISERROR(VLOOKUP(N96,Positions!$C$4:$V$130,20,FALSE)),"Chk",""),"-")</f>
        <v>-</v>
      </c>
      <c r="AS96" s="380" t="str">
        <f>IF(O96&lt;&gt;"",IF(ISERROR(VLOOKUP(O96,Positions!$C$4:$V$130,20,FALSE)),"Chk",""),"-")</f>
        <v>-</v>
      </c>
      <c r="AT96" s="380" t="str">
        <f>IF(P96&lt;&gt;"",IF(ISERROR(VLOOKUP(P96,Positions!$C$4:$V$130,20,FALSE)),"Chk",""),"-")</f>
        <v>-</v>
      </c>
      <c r="AU96" s="380" t="str">
        <f>IF(Q96&lt;&gt;"",IF(ISERROR(VLOOKUP(Q96,Positions!$C$4:$V$130,20,FALSE)),"Chk",""),"-")</f>
        <v>-</v>
      </c>
      <c r="AV96" s="380" t="str">
        <f>IF(R96&lt;&gt;"",IF(ISERROR(VLOOKUP(R96,Positions!$C$4:$V$130,20,FALSE)),"Chk",""),"-")</f>
        <v>-</v>
      </c>
      <c r="AW96" s="380" t="str">
        <f>IF(S96&lt;&gt;"",IF(ISERROR(VLOOKUP(S96,Positions!$C$4:$V$130,20,FALSE)),"Chk",""),"-")</f>
        <v>-</v>
      </c>
      <c r="AX96" s="383" t="str">
        <f>IF(T96&lt;&gt;"",IF(ISERROR(VLOOKUP(T96,Positions!$C$4:$V$130,20,FALSE)),"Chk",""),"-")</f>
        <v>-</v>
      </c>
      <c r="AY96" s="379" t="str">
        <f>IF(U96&lt;&gt;"",IF(ISERROR(VLOOKUP(U96,Positions!$C$4:$V$130,20,FALSE)),"Chk",""),"-")</f>
        <v>-</v>
      </c>
      <c r="AZ96" s="380" t="str">
        <f>IF(V96&lt;&gt;"",IF(ISERROR(VLOOKUP(V96,Positions!$C$4:$V$130,20,FALSE)),"Chk",""),"-")</f>
        <v>-</v>
      </c>
      <c r="BA96" s="380" t="str">
        <f>IF(W96&lt;&gt;"",IF(ISERROR(VLOOKUP(W96,Positions!$C$4:$V$130,20,FALSE)),"Chk",""),"-")</f>
        <v>-</v>
      </c>
      <c r="BB96" s="380" t="str">
        <f>IF(X96&lt;&gt;"",IF(ISERROR(VLOOKUP(X96,Positions!$C$4:$V$130,20,FALSE)),"Chk",""),"-")</f>
        <v>-</v>
      </c>
      <c r="BC96" s="380" t="str">
        <f>IF(Y96&lt;&gt;"",IF(ISERROR(VLOOKUP(Y96,Positions!$C$4:$V$130,20,FALSE)),"Chk",""),"-")</f>
        <v>-</v>
      </c>
      <c r="BD96" s="380" t="str">
        <f>IF(Z96&lt;&gt;"",IF(ISERROR(VLOOKUP(Z96,Positions!$C$4:$V$130,20,FALSE)),"Chk",""),"-")</f>
        <v>-</v>
      </c>
      <c r="BE96" s="381" t="str">
        <f>IF(AA96&lt;&gt;"",IF(ISERROR(VLOOKUP(AA96,Positions!$C$4:$V$130,20,FALSE)),"Chk",""),"-")</f>
        <v>-</v>
      </c>
      <c r="BF96" s="382" t="str">
        <f>IF(AB96&lt;&gt;"",IF(ISERROR(VLOOKUP(AB96,Positions!$C$4:$V$130,20,FALSE)),"Chk",""),"-")</f>
        <v>-</v>
      </c>
      <c r="BG96" s="380" t="str">
        <f>IF(AC96&lt;&gt;"",IF(ISERROR(VLOOKUP(AC96,Positions!$C$4:$V$130,20,FALSE)),"Chk",""),"-")</f>
        <v>-</v>
      </c>
      <c r="BH96" s="380" t="str">
        <f>IF(AD96&lt;&gt;"",IF(ISERROR(VLOOKUP(AD96,Positions!$C$4:$V$130,20,FALSE)),"Chk",""),"-")</f>
        <v>-</v>
      </c>
      <c r="BI96" s="380" t="str">
        <f>IF(AE96&lt;&gt;"",IF(ISERROR(VLOOKUP(AE96,Positions!$C$4:$V$130,20,FALSE)),"Chk",""),"-")</f>
        <v>-</v>
      </c>
      <c r="BJ96" s="380" t="str">
        <f>IF(AF96&lt;&gt;"",IF(ISERROR(VLOOKUP(AF96,Positions!$C$4:$V$130,20,FALSE)),"Chk",""),"-")</f>
        <v>-</v>
      </c>
      <c r="BK96" s="380" t="str">
        <f>IF(AG96&lt;&gt;"",IF(ISERROR(VLOOKUP(AG96,Positions!$C$4:$V$130,20,FALSE)),"Chk",""),"-")</f>
        <v>-</v>
      </c>
      <c r="BL96" s="383" t="str">
        <f>IF(AH96&lt;&gt;"",IF(ISERROR(VLOOKUP(AH96,Positions!$C$4:$V$130,20,FALSE)),"Chk",""),"-")</f>
        <v>-</v>
      </c>
      <c r="BM96" s="152"/>
      <c r="BN96" s="161">
        <f>IF(ISERROR(VLOOKUP(G96,Positions!$C$4:$V$130,20,FALSE)),0,VLOOKUP(G96,Positions!$C$4:$V$130,20,FALSE))</f>
        <v>0</v>
      </c>
      <c r="BO96" s="161">
        <f>IF(ISERROR(VLOOKUP(H96,Positions!$C$4:$V$130,20,FALSE)),0,VLOOKUP(H96,Positions!$C$4:$V$130,20,FALSE))</f>
        <v>0</v>
      </c>
      <c r="BP96" s="161">
        <f>IF(ISERROR(VLOOKUP(I96,Positions!$C$4:$V$130,20,FALSE)),0,VLOOKUP(I96,Positions!$C$4:$V$130,20,FALSE))</f>
        <v>0</v>
      </c>
      <c r="BQ96" s="161">
        <f>IF(ISERROR(VLOOKUP(J96,Positions!$C$4:$V$130,20,FALSE)),0,VLOOKUP(J96,Positions!$C$4:$V$130,20,FALSE))</f>
        <v>0</v>
      </c>
      <c r="BR96" s="161">
        <f>IF(ISERROR(VLOOKUP(K96,Positions!$C$4:$V$130,20,FALSE)),0,VLOOKUP(K96,Positions!$C$4:$V$130,20,FALSE))</f>
        <v>0</v>
      </c>
      <c r="BS96" s="161">
        <f>IF(ISERROR(VLOOKUP(L96,Positions!$C$4:$V$130,20,FALSE)),0,VLOOKUP(L96,Positions!$C$4:$V$130,20,FALSE))</f>
        <v>0</v>
      </c>
      <c r="BT96" s="161">
        <f>IF(ISERROR(VLOOKUP(M96,Positions!$C$4:$V$130,20,FALSE)),0,VLOOKUP(M96,Positions!$C$4:$V$130,20,FALSE))</f>
        <v>0</v>
      </c>
      <c r="BU96" s="161">
        <f>IF(ISERROR(VLOOKUP(N96,Positions!$C$4:$V$130,20,FALSE)),0,VLOOKUP(N96,Positions!$C$4:$V$130,20,FALSE))</f>
        <v>0</v>
      </c>
      <c r="BV96" s="161">
        <f>IF(ISERROR(VLOOKUP(O96,Positions!$C$4:$V$130,20,FALSE)),0,VLOOKUP(O96,Positions!$C$4:$V$130,20,FALSE))</f>
        <v>0</v>
      </c>
      <c r="BW96" s="161">
        <f>IF(ISERROR(VLOOKUP(P96,Positions!$C$4:$V$130,20,FALSE)),0,VLOOKUP(P96,Positions!$C$4:$V$130,20,FALSE))</f>
        <v>0</v>
      </c>
      <c r="BX96" s="161">
        <f>IF(ISERROR(VLOOKUP(Q96,Positions!$C$4:$V$130,20,FALSE)),0,VLOOKUP(Q96,Positions!$C$4:$V$130,20,FALSE))</f>
        <v>0</v>
      </c>
      <c r="BY96" s="161">
        <f>IF(ISERROR(VLOOKUP(R96,Positions!$C$4:$V$130,20,FALSE)),0,VLOOKUP(R96,Positions!$C$4:$V$130,20,FALSE))</f>
        <v>0</v>
      </c>
      <c r="BZ96" s="161">
        <f>IF(ISERROR(VLOOKUP(S96,Positions!$C$4:$V$130,20,FALSE)),0,VLOOKUP(S96,Positions!$C$4:$V$130,20,FALSE))</f>
        <v>0</v>
      </c>
      <c r="CA96" s="161">
        <f>IF(ISERROR(VLOOKUP(T96,Positions!$C$4:$V$130,20,FALSE)),0,VLOOKUP(T96,Positions!$C$4:$V$130,20,FALSE))</f>
        <v>0</v>
      </c>
      <c r="CB96" s="161">
        <f>IF(ISERROR(VLOOKUP(U96,Positions!$C$4:$V$130,20,FALSE)),0,VLOOKUP(U96,Positions!$C$4:$V$130,20,FALSE))</f>
        <v>0</v>
      </c>
      <c r="CC96" s="161">
        <f>IF(ISERROR(VLOOKUP(V96,Positions!$C$4:$V$130,20,FALSE)),0,VLOOKUP(V96,Positions!$C$4:$V$130,20,FALSE))</f>
        <v>0</v>
      </c>
      <c r="CD96" s="161">
        <f>IF(ISERROR(VLOOKUP(W96,Positions!$C$4:$V$130,20,FALSE)),0,VLOOKUP(W96,Positions!$C$4:$V$130,20,FALSE))</f>
        <v>0</v>
      </c>
      <c r="CE96" s="161">
        <f>IF(ISERROR(VLOOKUP(X96,Positions!$C$4:$V$130,20,FALSE)),0,VLOOKUP(X96,Positions!$C$4:$V$130,20,FALSE))</f>
        <v>0</v>
      </c>
      <c r="CF96" s="161">
        <f>IF(ISERROR(VLOOKUP(Y96,Positions!$C$4:$V$130,20,FALSE)),0,VLOOKUP(Y96,Positions!$C$4:$V$130,20,FALSE))</f>
        <v>0</v>
      </c>
      <c r="CG96" s="161">
        <f>IF(ISERROR(VLOOKUP(Z96,Positions!$C$4:$V$130,20,FALSE)),0,VLOOKUP(Z96,Positions!$C$4:$V$130,20,FALSE))</f>
        <v>0</v>
      </c>
      <c r="CH96" s="161">
        <f>IF(ISERROR(VLOOKUP(AA96,Positions!$C$4:$V$130,20,FALSE)),0,VLOOKUP(AA96,Positions!$C$4:$V$130,20,FALSE))</f>
        <v>0</v>
      </c>
      <c r="CI96" s="161">
        <f>IF(ISERROR(VLOOKUP(AB96,Positions!$C$4:$V$130,20,FALSE)),0,VLOOKUP(AB96,Positions!$C$4:$V$130,20,FALSE))</f>
        <v>0</v>
      </c>
      <c r="CJ96" s="161">
        <f>IF(ISERROR(VLOOKUP(AC96,Positions!$C$4:$V$130,20,FALSE)),0,VLOOKUP(AC96,Positions!$C$4:$V$130,20,FALSE))</f>
        <v>0</v>
      </c>
      <c r="CK96" s="161">
        <f>IF(ISERROR(VLOOKUP(AD96,Positions!$C$4:$V$130,20,FALSE)),0,VLOOKUP(AD96,Positions!$C$4:$V$130,20,FALSE))</f>
        <v>0</v>
      </c>
      <c r="CL96" s="161">
        <f>IF(ISERROR(VLOOKUP(AE96,Positions!$C$4:$V$130,20,FALSE)),0,VLOOKUP(AE96,Positions!$C$4:$V$130,20,FALSE))</f>
        <v>0</v>
      </c>
      <c r="CM96" s="161">
        <f>IF(ISERROR(VLOOKUP(AF96,Positions!$C$4:$V$130,20,FALSE)),0,VLOOKUP(AF96,Positions!$C$4:$V$130,20,FALSE))</f>
        <v>0</v>
      </c>
      <c r="CN96" s="161">
        <f>IF(ISERROR(VLOOKUP(AG96,Positions!$C$4:$V$130,20,FALSE)),0,VLOOKUP(AG96,Positions!$C$4:$V$130,20,FALSE))</f>
        <v>0</v>
      </c>
      <c r="CO96" s="161">
        <f>IF(ISERROR(VLOOKUP(AH96,Positions!$C$4:$V$130,20,FALSE)),0,VLOOKUP(AH96,Positions!$C$4:$V$130,20,FALSE))</f>
        <v>0</v>
      </c>
      <c r="CP96" s="162"/>
      <c r="CQ96" s="163"/>
    </row>
    <row r="97" spans="1:95" s="155" customFormat="1" ht="30" hidden="1" customHeight="1" x14ac:dyDescent="0.25">
      <c r="A97" s="153"/>
      <c r="B97" s="153"/>
      <c r="C97" s="160"/>
      <c r="D97" s="160"/>
      <c r="E97" s="417" t="str">
        <f>IF($D97&lt;&gt;"",VLOOKUP($D97,StaffEstb!$G$4:$K$203,4,FALSE),"")</f>
        <v/>
      </c>
      <c r="F97" s="656" t="str">
        <f>IF($D97&lt;&gt;"",VLOOKUP($D97,StaffEstb!$G$4:$K$203,5,FALSE),"")</f>
        <v/>
      </c>
      <c r="G97" s="657"/>
      <c r="H97" s="657"/>
      <c r="I97" s="657"/>
      <c r="J97" s="657"/>
      <c r="K97" s="657"/>
      <c r="L97" s="658"/>
      <c r="M97" s="658"/>
      <c r="N97" s="657"/>
      <c r="O97" s="657"/>
      <c r="P97" s="657"/>
      <c r="Q97" s="657"/>
      <c r="R97" s="657"/>
      <c r="S97" s="658"/>
      <c r="T97" s="658"/>
      <c r="U97" s="657"/>
      <c r="V97" s="657"/>
      <c r="W97" s="657"/>
      <c r="X97" s="657"/>
      <c r="Y97" s="657"/>
      <c r="Z97" s="658"/>
      <c r="AA97" s="658"/>
      <c r="AB97" s="657"/>
      <c r="AC97" s="657"/>
      <c r="AD97" s="657"/>
      <c r="AE97" s="657"/>
      <c r="AF97" s="657"/>
      <c r="AG97" s="658"/>
      <c r="AH97" s="658"/>
      <c r="AI97" s="377">
        <f t="shared" si="9"/>
        <v>0</v>
      </c>
      <c r="AJ97" s="378">
        <f t="shared" si="10"/>
        <v>0</v>
      </c>
      <c r="AK97" s="379" t="str">
        <f>IF(G97&lt;&gt;"",IF(ISERROR(VLOOKUP(G97,Positions!$C$4:$V$130,20,FALSE)),"Chk",""),"-")</f>
        <v>-</v>
      </c>
      <c r="AL97" s="380" t="str">
        <f>IF(H97&lt;&gt;"",IF(ISERROR(VLOOKUP(H97,Positions!$C$4:$V$130,20,FALSE)),"Chk",""),"-")</f>
        <v>-</v>
      </c>
      <c r="AM97" s="380" t="str">
        <f>IF(I97&lt;&gt;"",IF(ISERROR(VLOOKUP(I97,Positions!$C$4:$V$130,20,FALSE)),"Chk",""),"-")</f>
        <v>-</v>
      </c>
      <c r="AN97" s="380" t="str">
        <f>IF(J97&lt;&gt;"",IF(ISERROR(VLOOKUP(J97,Positions!$C$4:$V$130,20,FALSE)),"Chk",""),"-")</f>
        <v>-</v>
      </c>
      <c r="AO97" s="380" t="str">
        <f>IF(K97&lt;&gt;"",IF(ISERROR(VLOOKUP(K97,Positions!$C$4:$V$130,20,FALSE)),"Chk",""),"-")</f>
        <v>-</v>
      </c>
      <c r="AP97" s="380" t="str">
        <f>IF(L97&lt;&gt;"",IF(ISERROR(VLOOKUP(L97,Positions!$C$4:$V$130,20,FALSE)),"Chk",""),"-")</f>
        <v>-</v>
      </c>
      <c r="AQ97" s="381" t="str">
        <f>IF(M97&lt;&gt;"",IF(ISERROR(VLOOKUP(M97,Positions!$C$4:$V$130,20,FALSE)),"Chk",""),"-")</f>
        <v>-</v>
      </c>
      <c r="AR97" s="382" t="str">
        <f>IF(N97&lt;&gt;"",IF(ISERROR(VLOOKUP(N97,Positions!$C$4:$V$130,20,FALSE)),"Chk",""),"-")</f>
        <v>-</v>
      </c>
      <c r="AS97" s="380" t="str">
        <f>IF(O97&lt;&gt;"",IF(ISERROR(VLOOKUP(O97,Positions!$C$4:$V$130,20,FALSE)),"Chk",""),"-")</f>
        <v>-</v>
      </c>
      <c r="AT97" s="380" t="str">
        <f>IF(P97&lt;&gt;"",IF(ISERROR(VLOOKUP(P97,Positions!$C$4:$V$130,20,FALSE)),"Chk",""),"-")</f>
        <v>-</v>
      </c>
      <c r="AU97" s="380" t="str">
        <f>IF(Q97&lt;&gt;"",IF(ISERROR(VLOOKUP(Q97,Positions!$C$4:$V$130,20,FALSE)),"Chk",""),"-")</f>
        <v>-</v>
      </c>
      <c r="AV97" s="380" t="str">
        <f>IF(R97&lt;&gt;"",IF(ISERROR(VLOOKUP(R97,Positions!$C$4:$V$130,20,FALSE)),"Chk",""),"-")</f>
        <v>-</v>
      </c>
      <c r="AW97" s="380" t="str">
        <f>IF(S97&lt;&gt;"",IF(ISERROR(VLOOKUP(S97,Positions!$C$4:$V$130,20,FALSE)),"Chk",""),"-")</f>
        <v>-</v>
      </c>
      <c r="AX97" s="383" t="str">
        <f>IF(T97&lt;&gt;"",IF(ISERROR(VLOOKUP(T97,Positions!$C$4:$V$130,20,FALSE)),"Chk",""),"-")</f>
        <v>-</v>
      </c>
      <c r="AY97" s="379" t="str">
        <f>IF(U97&lt;&gt;"",IF(ISERROR(VLOOKUP(U97,Positions!$C$4:$V$130,20,FALSE)),"Chk",""),"-")</f>
        <v>-</v>
      </c>
      <c r="AZ97" s="380" t="str">
        <f>IF(V97&lt;&gt;"",IF(ISERROR(VLOOKUP(V97,Positions!$C$4:$V$130,20,FALSE)),"Chk",""),"-")</f>
        <v>-</v>
      </c>
      <c r="BA97" s="380" t="str">
        <f>IF(W97&lt;&gt;"",IF(ISERROR(VLOOKUP(W97,Positions!$C$4:$V$130,20,FALSE)),"Chk",""),"-")</f>
        <v>-</v>
      </c>
      <c r="BB97" s="380" t="str">
        <f>IF(X97&lt;&gt;"",IF(ISERROR(VLOOKUP(X97,Positions!$C$4:$V$130,20,FALSE)),"Chk",""),"-")</f>
        <v>-</v>
      </c>
      <c r="BC97" s="380" t="str">
        <f>IF(Y97&lt;&gt;"",IF(ISERROR(VLOOKUP(Y97,Positions!$C$4:$V$130,20,FALSE)),"Chk",""),"-")</f>
        <v>-</v>
      </c>
      <c r="BD97" s="380" t="str">
        <f>IF(Z97&lt;&gt;"",IF(ISERROR(VLOOKUP(Z97,Positions!$C$4:$V$130,20,FALSE)),"Chk",""),"-")</f>
        <v>-</v>
      </c>
      <c r="BE97" s="381" t="str">
        <f>IF(AA97&lt;&gt;"",IF(ISERROR(VLOOKUP(AA97,Positions!$C$4:$V$130,20,FALSE)),"Chk",""),"-")</f>
        <v>-</v>
      </c>
      <c r="BF97" s="382" t="str">
        <f>IF(AB97&lt;&gt;"",IF(ISERROR(VLOOKUP(AB97,Positions!$C$4:$V$130,20,FALSE)),"Chk",""),"-")</f>
        <v>-</v>
      </c>
      <c r="BG97" s="380" t="str">
        <f>IF(AC97&lt;&gt;"",IF(ISERROR(VLOOKUP(AC97,Positions!$C$4:$V$130,20,FALSE)),"Chk",""),"-")</f>
        <v>-</v>
      </c>
      <c r="BH97" s="380" t="str">
        <f>IF(AD97&lt;&gt;"",IF(ISERROR(VLOOKUP(AD97,Positions!$C$4:$V$130,20,FALSE)),"Chk",""),"-")</f>
        <v>-</v>
      </c>
      <c r="BI97" s="380" t="str">
        <f>IF(AE97&lt;&gt;"",IF(ISERROR(VLOOKUP(AE97,Positions!$C$4:$V$130,20,FALSE)),"Chk",""),"-")</f>
        <v>-</v>
      </c>
      <c r="BJ97" s="380" t="str">
        <f>IF(AF97&lt;&gt;"",IF(ISERROR(VLOOKUP(AF97,Positions!$C$4:$V$130,20,FALSE)),"Chk",""),"-")</f>
        <v>-</v>
      </c>
      <c r="BK97" s="380" t="str">
        <f>IF(AG97&lt;&gt;"",IF(ISERROR(VLOOKUP(AG97,Positions!$C$4:$V$130,20,FALSE)),"Chk",""),"-")</f>
        <v>-</v>
      </c>
      <c r="BL97" s="383" t="str">
        <f>IF(AH97&lt;&gt;"",IF(ISERROR(VLOOKUP(AH97,Positions!$C$4:$V$130,20,FALSE)),"Chk",""),"-")</f>
        <v>-</v>
      </c>
      <c r="BM97" s="152"/>
      <c r="BN97" s="161">
        <f>IF(ISERROR(VLOOKUP(G97,Positions!$C$4:$V$130,20,FALSE)),0,VLOOKUP(G97,Positions!$C$4:$V$130,20,FALSE))</f>
        <v>0</v>
      </c>
      <c r="BO97" s="161">
        <f>IF(ISERROR(VLOOKUP(H97,Positions!$C$4:$V$130,20,FALSE)),0,VLOOKUP(H97,Positions!$C$4:$V$130,20,FALSE))</f>
        <v>0</v>
      </c>
      <c r="BP97" s="161">
        <f>IF(ISERROR(VLOOKUP(I97,Positions!$C$4:$V$130,20,FALSE)),0,VLOOKUP(I97,Positions!$C$4:$V$130,20,FALSE))</f>
        <v>0</v>
      </c>
      <c r="BQ97" s="161">
        <f>IF(ISERROR(VLOOKUP(J97,Positions!$C$4:$V$130,20,FALSE)),0,VLOOKUP(J97,Positions!$C$4:$V$130,20,FALSE))</f>
        <v>0</v>
      </c>
      <c r="BR97" s="161">
        <f>IF(ISERROR(VLOOKUP(K97,Positions!$C$4:$V$130,20,FALSE)),0,VLOOKUP(K97,Positions!$C$4:$V$130,20,FALSE))</f>
        <v>0</v>
      </c>
      <c r="BS97" s="161">
        <f>IF(ISERROR(VLOOKUP(L97,Positions!$C$4:$V$130,20,FALSE)),0,VLOOKUP(L97,Positions!$C$4:$V$130,20,FALSE))</f>
        <v>0</v>
      </c>
      <c r="BT97" s="161">
        <f>IF(ISERROR(VLOOKUP(M97,Positions!$C$4:$V$130,20,FALSE)),0,VLOOKUP(M97,Positions!$C$4:$V$130,20,FALSE))</f>
        <v>0</v>
      </c>
      <c r="BU97" s="161">
        <f>IF(ISERROR(VLOOKUP(N97,Positions!$C$4:$V$130,20,FALSE)),0,VLOOKUP(N97,Positions!$C$4:$V$130,20,FALSE))</f>
        <v>0</v>
      </c>
      <c r="BV97" s="161">
        <f>IF(ISERROR(VLOOKUP(O97,Positions!$C$4:$V$130,20,FALSE)),0,VLOOKUP(O97,Positions!$C$4:$V$130,20,FALSE))</f>
        <v>0</v>
      </c>
      <c r="BW97" s="161">
        <f>IF(ISERROR(VLOOKUP(P97,Positions!$C$4:$V$130,20,FALSE)),0,VLOOKUP(P97,Positions!$C$4:$V$130,20,FALSE))</f>
        <v>0</v>
      </c>
      <c r="BX97" s="161">
        <f>IF(ISERROR(VLOOKUP(Q97,Positions!$C$4:$V$130,20,FALSE)),0,VLOOKUP(Q97,Positions!$C$4:$V$130,20,FALSE))</f>
        <v>0</v>
      </c>
      <c r="BY97" s="161">
        <f>IF(ISERROR(VLOOKUP(R97,Positions!$C$4:$V$130,20,FALSE)),0,VLOOKUP(R97,Positions!$C$4:$V$130,20,FALSE))</f>
        <v>0</v>
      </c>
      <c r="BZ97" s="161">
        <f>IF(ISERROR(VLOOKUP(S97,Positions!$C$4:$V$130,20,FALSE)),0,VLOOKUP(S97,Positions!$C$4:$V$130,20,FALSE))</f>
        <v>0</v>
      </c>
      <c r="CA97" s="161">
        <f>IF(ISERROR(VLOOKUP(T97,Positions!$C$4:$V$130,20,FALSE)),0,VLOOKUP(T97,Positions!$C$4:$V$130,20,FALSE))</f>
        <v>0</v>
      </c>
      <c r="CB97" s="161">
        <f>IF(ISERROR(VLOOKUP(U97,Positions!$C$4:$V$130,20,FALSE)),0,VLOOKUP(U97,Positions!$C$4:$V$130,20,FALSE))</f>
        <v>0</v>
      </c>
      <c r="CC97" s="161">
        <f>IF(ISERROR(VLOOKUP(V97,Positions!$C$4:$V$130,20,FALSE)),0,VLOOKUP(V97,Positions!$C$4:$V$130,20,FALSE))</f>
        <v>0</v>
      </c>
      <c r="CD97" s="161">
        <f>IF(ISERROR(VLOOKUP(W97,Positions!$C$4:$V$130,20,FALSE)),0,VLOOKUP(W97,Positions!$C$4:$V$130,20,FALSE))</f>
        <v>0</v>
      </c>
      <c r="CE97" s="161">
        <f>IF(ISERROR(VLOOKUP(X97,Positions!$C$4:$V$130,20,FALSE)),0,VLOOKUP(X97,Positions!$C$4:$V$130,20,FALSE))</f>
        <v>0</v>
      </c>
      <c r="CF97" s="161">
        <f>IF(ISERROR(VLOOKUP(Y97,Positions!$C$4:$V$130,20,FALSE)),0,VLOOKUP(Y97,Positions!$C$4:$V$130,20,FALSE))</f>
        <v>0</v>
      </c>
      <c r="CG97" s="161">
        <f>IF(ISERROR(VLOOKUP(Z97,Positions!$C$4:$V$130,20,FALSE)),0,VLOOKUP(Z97,Positions!$C$4:$V$130,20,FALSE))</f>
        <v>0</v>
      </c>
      <c r="CH97" s="161">
        <f>IF(ISERROR(VLOOKUP(AA97,Positions!$C$4:$V$130,20,FALSE)),0,VLOOKUP(AA97,Positions!$C$4:$V$130,20,FALSE))</f>
        <v>0</v>
      </c>
      <c r="CI97" s="161">
        <f>IF(ISERROR(VLOOKUP(AB97,Positions!$C$4:$V$130,20,FALSE)),0,VLOOKUP(AB97,Positions!$C$4:$V$130,20,FALSE))</f>
        <v>0</v>
      </c>
      <c r="CJ97" s="161">
        <f>IF(ISERROR(VLOOKUP(AC97,Positions!$C$4:$V$130,20,FALSE)),0,VLOOKUP(AC97,Positions!$C$4:$V$130,20,FALSE))</f>
        <v>0</v>
      </c>
      <c r="CK97" s="161">
        <f>IF(ISERROR(VLOOKUP(AD97,Positions!$C$4:$V$130,20,FALSE)),0,VLOOKUP(AD97,Positions!$C$4:$V$130,20,FALSE))</f>
        <v>0</v>
      </c>
      <c r="CL97" s="161">
        <f>IF(ISERROR(VLOOKUP(AE97,Positions!$C$4:$V$130,20,FALSE)),0,VLOOKUP(AE97,Positions!$C$4:$V$130,20,FALSE))</f>
        <v>0</v>
      </c>
      <c r="CM97" s="161">
        <f>IF(ISERROR(VLOOKUP(AF97,Positions!$C$4:$V$130,20,FALSE)),0,VLOOKUP(AF97,Positions!$C$4:$V$130,20,FALSE))</f>
        <v>0</v>
      </c>
      <c r="CN97" s="161">
        <f>IF(ISERROR(VLOOKUP(AG97,Positions!$C$4:$V$130,20,FALSE)),0,VLOOKUP(AG97,Positions!$C$4:$V$130,20,FALSE))</f>
        <v>0</v>
      </c>
      <c r="CO97" s="161">
        <f>IF(ISERROR(VLOOKUP(AH97,Positions!$C$4:$V$130,20,FALSE)),0,VLOOKUP(AH97,Positions!$C$4:$V$130,20,FALSE))</f>
        <v>0</v>
      </c>
      <c r="CP97" s="162"/>
      <c r="CQ97" s="163"/>
    </row>
    <row r="98" spans="1:95" s="155" customFormat="1" ht="30" hidden="1" customHeight="1" x14ac:dyDescent="0.25">
      <c r="A98" s="153"/>
      <c r="B98" s="153"/>
      <c r="C98" s="160"/>
      <c r="D98" s="160"/>
      <c r="E98" s="417" t="str">
        <f>IF($D98&lt;&gt;"",VLOOKUP($D98,StaffEstb!$G$4:$K$203,4,FALSE),"")</f>
        <v/>
      </c>
      <c r="F98" s="656" t="str">
        <f>IF($D98&lt;&gt;"",VLOOKUP($D98,StaffEstb!$G$4:$K$203,5,FALSE),"")</f>
        <v/>
      </c>
      <c r="G98" s="657"/>
      <c r="H98" s="657"/>
      <c r="I98" s="657"/>
      <c r="J98" s="657"/>
      <c r="K98" s="657"/>
      <c r="L98" s="658"/>
      <c r="M98" s="658"/>
      <c r="N98" s="657"/>
      <c r="O98" s="657"/>
      <c r="P98" s="657"/>
      <c r="Q98" s="657"/>
      <c r="R98" s="657"/>
      <c r="S98" s="658"/>
      <c r="T98" s="658"/>
      <c r="U98" s="657"/>
      <c r="V98" s="657"/>
      <c r="W98" s="657"/>
      <c r="X98" s="657"/>
      <c r="Y98" s="657"/>
      <c r="Z98" s="658"/>
      <c r="AA98" s="658"/>
      <c r="AB98" s="657"/>
      <c r="AC98" s="657"/>
      <c r="AD98" s="657"/>
      <c r="AE98" s="657"/>
      <c r="AF98" s="657"/>
      <c r="AG98" s="658"/>
      <c r="AH98" s="658"/>
      <c r="AI98" s="377">
        <f t="shared" si="9"/>
        <v>0</v>
      </c>
      <c r="AJ98" s="378">
        <f t="shared" si="10"/>
        <v>0</v>
      </c>
      <c r="AK98" s="379" t="str">
        <f>IF(G98&lt;&gt;"",IF(ISERROR(VLOOKUP(G98,Positions!$C$4:$V$130,20,FALSE)),"Chk",""),"-")</f>
        <v>-</v>
      </c>
      <c r="AL98" s="380" t="str">
        <f>IF(H98&lt;&gt;"",IF(ISERROR(VLOOKUP(H98,Positions!$C$4:$V$130,20,FALSE)),"Chk",""),"-")</f>
        <v>-</v>
      </c>
      <c r="AM98" s="380" t="str">
        <f>IF(I98&lt;&gt;"",IF(ISERROR(VLOOKUP(I98,Positions!$C$4:$V$130,20,FALSE)),"Chk",""),"-")</f>
        <v>-</v>
      </c>
      <c r="AN98" s="380" t="str">
        <f>IF(J98&lt;&gt;"",IF(ISERROR(VLOOKUP(J98,Positions!$C$4:$V$130,20,FALSE)),"Chk",""),"-")</f>
        <v>-</v>
      </c>
      <c r="AO98" s="380" t="str">
        <f>IF(K98&lt;&gt;"",IF(ISERROR(VLOOKUP(K98,Positions!$C$4:$V$130,20,FALSE)),"Chk",""),"-")</f>
        <v>-</v>
      </c>
      <c r="AP98" s="380" t="str">
        <f>IF(L98&lt;&gt;"",IF(ISERROR(VLOOKUP(L98,Positions!$C$4:$V$130,20,FALSE)),"Chk",""),"-")</f>
        <v>-</v>
      </c>
      <c r="AQ98" s="381" t="str">
        <f>IF(M98&lt;&gt;"",IF(ISERROR(VLOOKUP(M98,Positions!$C$4:$V$130,20,FALSE)),"Chk",""),"-")</f>
        <v>-</v>
      </c>
      <c r="AR98" s="382" t="str">
        <f>IF(N98&lt;&gt;"",IF(ISERROR(VLOOKUP(N98,Positions!$C$4:$V$130,20,FALSE)),"Chk",""),"-")</f>
        <v>-</v>
      </c>
      <c r="AS98" s="380" t="str">
        <f>IF(O98&lt;&gt;"",IF(ISERROR(VLOOKUP(O98,Positions!$C$4:$V$130,20,FALSE)),"Chk",""),"-")</f>
        <v>-</v>
      </c>
      <c r="AT98" s="380" t="str">
        <f>IF(P98&lt;&gt;"",IF(ISERROR(VLOOKUP(P98,Positions!$C$4:$V$130,20,FALSE)),"Chk",""),"-")</f>
        <v>-</v>
      </c>
      <c r="AU98" s="380" t="str">
        <f>IF(Q98&lt;&gt;"",IF(ISERROR(VLOOKUP(Q98,Positions!$C$4:$V$130,20,FALSE)),"Chk",""),"-")</f>
        <v>-</v>
      </c>
      <c r="AV98" s="380" t="str">
        <f>IF(R98&lt;&gt;"",IF(ISERROR(VLOOKUP(R98,Positions!$C$4:$V$130,20,FALSE)),"Chk",""),"-")</f>
        <v>-</v>
      </c>
      <c r="AW98" s="380" t="str">
        <f>IF(S98&lt;&gt;"",IF(ISERROR(VLOOKUP(S98,Positions!$C$4:$V$130,20,FALSE)),"Chk",""),"-")</f>
        <v>-</v>
      </c>
      <c r="AX98" s="383" t="str">
        <f>IF(T98&lt;&gt;"",IF(ISERROR(VLOOKUP(T98,Positions!$C$4:$V$130,20,FALSE)),"Chk",""),"-")</f>
        <v>-</v>
      </c>
      <c r="AY98" s="379" t="str">
        <f>IF(U98&lt;&gt;"",IF(ISERROR(VLOOKUP(U98,Positions!$C$4:$V$130,20,FALSE)),"Chk",""),"-")</f>
        <v>-</v>
      </c>
      <c r="AZ98" s="380" t="str">
        <f>IF(V98&lt;&gt;"",IF(ISERROR(VLOOKUP(V98,Positions!$C$4:$V$130,20,FALSE)),"Chk",""),"-")</f>
        <v>-</v>
      </c>
      <c r="BA98" s="380" t="str">
        <f>IF(W98&lt;&gt;"",IF(ISERROR(VLOOKUP(W98,Positions!$C$4:$V$130,20,FALSE)),"Chk",""),"-")</f>
        <v>-</v>
      </c>
      <c r="BB98" s="380" t="str">
        <f>IF(X98&lt;&gt;"",IF(ISERROR(VLOOKUP(X98,Positions!$C$4:$V$130,20,FALSE)),"Chk",""),"-")</f>
        <v>-</v>
      </c>
      <c r="BC98" s="380" t="str">
        <f>IF(Y98&lt;&gt;"",IF(ISERROR(VLOOKUP(Y98,Positions!$C$4:$V$130,20,FALSE)),"Chk",""),"-")</f>
        <v>-</v>
      </c>
      <c r="BD98" s="380" t="str">
        <f>IF(Z98&lt;&gt;"",IF(ISERROR(VLOOKUP(Z98,Positions!$C$4:$V$130,20,FALSE)),"Chk",""),"-")</f>
        <v>-</v>
      </c>
      <c r="BE98" s="381" t="str">
        <f>IF(AA98&lt;&gt;"",IF(ISERROR(VLOOKUP(AA98,Positions!$C$4:$V$130,20,FALSE)),"Chk",""),"-")</f>
        <v>-</v>
      </c>
      <c r="BF98" s="382" t="str">
        <f>IF(AB98&lt;&gt;"",IF(ISERROR(VLOOKUP(AB98,Positions!$C$4:$V$130,20,FALSE)),"Chk",""),"-")</f>
        <v>-</v>
      </c>
      <c r="BG98" s="380" t="str">
        <f>IF(AC98&lt;&gt;"",IF(ISERROR(VLOOKUP(AC98,Positions!$C$4:$V$130,20,FALSE)),"Chk",""),"-")</f>
        <v>-</v>
      </c>
      <c r="BH98" s="380" t="str">
        <f>IF(AD98&lt;&gt;"",IF(ISERROR(VLOOKUP(AD98,Positions!$C$4:$V$130,20,FALSE)),"Chk",""),"-")</f>
        <v>-</v>
      </c>
      <c r="BI98" s="380" t="str">
        <f>IF(AE98&lt;&gt;"",IF(ISERROR(VLOOKUP(AE98,Positions!$C$4:$V$130,20,FALSE)),"Chk",""),"-")</f>
        <v>-</v>
      </c>
      <c r="BJ98" s="380" t="str">
        <f>IF(AF98&lt;&gt;"",IF(ISERROR(VLOOKUP(AF98,Positions!$C$4:$V$130,20,FALSE)),"Chk",""),"-")</f>
        <v>-</v>
      </c>
      <c r="BK98" s="380" t="str">
        <f>IF(AG98&lt;&gt;"",IF(ISERROR(VLOOKUP(AG98,Positions!$C$4:$V$130,20,FALSE)),"Chk",""),"-")</f>
        <v>-</v>
      </c>
      <c r="BL98" s="383" t="str">
        <f>IF(AH98&lt;&gt;"",IF(ISERROR(VLOOKUP(AH98,Positions!$C$4:$V$130,20,FALSE)),"Chk",""),"-")</f>
        <v>-</v>
      </c>
      <c r="BM98" s="152"/>
      <c r="BN98" s="161">
        <f>IF(ISERROR(VLOOKUP(G98,Positions!$C$4:$V$130,20,FALSE)),0,VLOOKUP(G98,Positions!$C$4:$V$130,20,FALSE))</f>
        <v>0</v>
      </c>
      <c r="BO98" s="161">
        <f>IF(ISERROR(VLOOKUP(H98,Positions!$C$4:$V$130,20,FALSE)),0,VLOOKUP(H98,Positions!$C$4:$V$130,20,FALSE))</f>
        <v>0</v>
      </c>
      <c r="BP98" s="161">
        <f>IF(ISERROR(VLOOKUP(I98,Positions!$C$4:$V$130,20,FALSE)),0,VLOOKUP(I98,Positions!$C$4:$V$130,20,FALSE))</f>
        <v>0</v>
      </c>
      <c r="BQ98" s="161">
        <f>IF(ISERROR(VLOOKUP(J98,Positions!$C$4:$V$130,20,FALSE)),0,VLOOKUP(J98,Positions!$C$4:$V$130,20,FALSE))</f>
        <v>0</v>
      </c>
      <c r="BR98" s="161">
        <f>IF(ISERROR(VLOOKUP(K98,Positions!$C$4:$V$130,20,FALSE)),0,VLOOKUP(K98,Positions!$C$4:$V$130,20,FALSE))</f>
        <v>0</v>
      </c>
      <c r="BS98" s="161">
        <f>IF(ISERROR(VLOOKUP(L98,Positions!$C$4:$V$130,20,FALSE)),0,VLOOKUP(L98,Positions!$C$4:$V$130,20,FALSE))</f>
        <v>0</v>
      </c>
      <c r="BT98" s="161">
        <f>IF(ISERROR(VLOOKUP(M98,Positions!$C$4:$V$130,20,FALSE)),0,VLOOKUP(M98,Positions!$C$4:$V$130,20,FALSE))</f>
        <v>0</v>
      </c>
      <c r="BU98" s="161">
        <f>IF(ISERROR(VLOOKUP(N98,Positions!$C$4:$V$130,20,FALSE)),0,VLOOKUP(N98,Positions!$C$4:$V$130,20,FALSE))</f>
        <v>0</v>
      </c>
      <c r="BV98" s="161">
        <f>IF(ISERROR(VLOOKUP(O98,Positions!$C$4:$V$130,20,FALSE)),0,VLOOKUP(O98,Positions!$C$4:$V$130,20,FALSE))</f>
        <v>0</v>
      </c>
      <c r="BW98" s="161">
        <f>IF(ISERROR(VLOOKUP(P98,Positions!$C$4:$V$130,20,FALSE)),0,VLOOKUP(P98,Positions!$C$4:$V$130,20,FALSE))</f>
        <v>0</v>
      </c>
      <c r="BX98" s="161">
        <f>IF(ISERROR(VLOOKUP(Q98,Positions!$C$4:$V$130,20,FALSE)),0,VLOOKUP(Q98,Positions!$C$4:$V$130,20,FALSE))</f>
        <v>0</v>
      </c>
      <c r="BY98" s="161">
        <f>IF(ISERROR(VLOOKUP(R98,Positions!$C$4:$V$130,20,FALSE)),0,VLOOKUP(R98,Positions!$C$4:$V$130,20,FALSE))</f>
        <v>0</v>
      </c>
      <c r="BZ98" s="161">
        <f>IF(ISERROR(VLOOKUP(S98,Positions!$C$4:$V$130,20,FALSE)),0,VLOOKUP(S98,Positions!$C$4:$V$130,20,FALSE))</f>
        <v>0</v>
      </c>
      <c r="CA98" s="161">
        <f>IF(ISERROR(VLOOKUP(T98,Positions!$C$4:$V$130,20,FALSE)),0,VLOOKUP(T98,Positions!$C$4:$V$130,20,FALSE))</f>
        <v>0</v>
      </c>
      <c r="CB98" s="161">
        <f>IF(ISERROR(VLOOKUP(U98,Positions!$C$4:$V$130,20,FALSE)),0,VLOOKUP(U98,Positions!$C$4:$V$130,20,FALSE))</f>
        <v>0</v>
      </c>
      <c r="CC98" s="161">
        <f>IF(ISERROR(VLOOKUP(V98,Positions!$C$4:$V$130,20,FALSE)),0,VLOOKUP(V98,Positions!$C$4:$V$130,20,FALSE))</f>
        <v>0</v>
      </c>
      <c r="CD98" s="161">
        <f>IF(ISERROR(VLOOKUP(W98,Positions!$C$4:$V$130,20,FALSE)),0,VLOOKUP(W98,Positions!$C$4:$V$130,20,FALSE))</f>
        <v>0</v>
      </c>
      <c r="CE98" s="161">
        <f>IF(ISERROR(VLOOKUP(X98,Positions!$C$4:$V$130,20,FALSE)),0,VLOOKUP(X98,Positions!$C$4:$V$130,20,FALSE))</f>
        <v>0</v>
      </c>
      <c r="CF98" s="161">
        <f>IF(ISERROR(VLOOKUP(Y98,Positions!$C$4:$V$130,20,FALSE)),0,VLOOKUP(Y98,Positions!$C$4:$V$130,20,FALSE))</f>
        <v>0</v>
      </c>
      <c r="CG98" s="161">
        <f>IF(ISERROR(VLOOKUP(Z98,Positions!$C$4:$V$130,20,FALSE)),0,VLOOKUP(Z98,Positions!$C$4:$V$130,20,FALSE))</f>
        <v>0</v>
      </c>
      <c r="CH98" s="161">
        <f>IF(ISERROR(VLOOKUP(AA98,Positions!$C$4:$V$130,20,FALSE)),0,VLOOKUP(AA98,Positions!$C$4:$V$130,20,FALSE))</f>
        <v>0</v>
      </c>
      <c r="CI98" s="161">
        <f>IF(ISERROR(VLOOKUP(AB98,Positions!$C$4:$V$130,20,FALSE)),0,VLOOKUP(AB98,Positions!$C$4:$V$130,20,FALSE))</f>
        <v>0</v>
      </c>
      <c r="CJ98" s="161">
        <f>IF(ISERROR(VLOOKUP(AC98,Positions!$C$4:$V$130,20,FALSE)),0,VLOOKUP(AC98,Positions!$C$4:$V$130,20,FALSE))</f>
        <v>0</v>
      </c>
      <c r="CK98" s="161">
        <f>IF(ISERROR(VLOOKUP(AD98,Positions!$C$4:$V$130,20,FALSE)),0,VLOOKUP(AD98,Positions!$C$4:$V$130,20,FALSE))</f>
        <v>0</v>
      </c>
      <c r="CL98" s="161">
        <f>IF(ISERROR(VLOOKUP(AE98,Positions!$C$4:$V$130,20,FALSE)),0,VLOOKUP(AE98,Positions!$C$4:$V$130,20,FALSE))</f>
        <v>0</v>
      </c>
      <c r="CM98" s="161">
        <f>IF(ISERROR(VLOOKUP(AF98,Positions!$C$4:$V$130,20,FALSE)),0,VLOOKUP(AF98,Positions!$C$4:$V$130,20,FALSE))</f>
        <v>0</v>
      </c>
      <c r="CN98" s="161">
        <f>IF(ISERROR(VLOOKUP(AG98,Positions!$C$4:$V$130,20,FALSE)),0,VLOOKUP(AG98,Positions!$C$4:$V$130,20,FALSE))</f>
        <v>0</v>
      </c>
      <c r="CO98" s="161">
        <f>IF(ISERROR(VLOOKUP(AH98,Positions!$C$4:$V$130,20,FALSE)),0,VLOOKUP(AH98,Positions!$C$4:$V$130,20,FALSE))</f>
        <v>0</v>
      </c>
      <c r="CP98" s="162"/>
      <c r="CQ98" s="163"/>
    </row>
    <row r="99" spans="1:95" s="155" customFormat="1" ht="30" hidden="1" customHeight="1" x14ac:dyDescent="0.25">
      <c r="A99" s="153"/>
      <c r="B99" s="153"/>
      <c r="C99" s="160"/>
      <c r="D99" s="160"/>
      <c r="E99" s="417" t="str">
        <f>IF($D99&lt;&gt;"",VLOOKUP($D99,StaffEstb!$G$4:$K$203,4,FALSE),"")</f>
        <v/>
      </c>
      <c r="F99" s="656" t="str">
        <f>IF($D99&lt;&gt;"",VLOOKUP($D99,StaffEstb!$G$4:$K$203,5,FALSE),"")</f>
        <v/>
      </c>
      <c r="G99" s="657"/>
      <c r="H99" s="657"/>
      <c r="I99" s="657"/>
      <c r="J99" s="657"/>
      <c r="K99" s="657"/>
      <c r="L99" s="658"/>
      <c r="M99" s="658"/>
      <c r="N99" s="657"/>
      <c r="O99" s="657"/>
      <c r="P99" s="657"/>
      <c r="Q99" s="657"/>
      <c r="R99" s="657"/>
      <c r="S99" s="658"/>
      <c r="T99" s="658"/>
      <c r="U99" s="657"/>
      <c r="V99" s="657"/>
      <c r="W99" s="657"/>
      <c r="X99" s="657"/>
      <c r="Y99" s="657"/>
      <c r="Z99" s="658"/>
      <c r="AA99" s="658"/>
      <c r="AB99" s="657"/>
      <c r="AC99" s="657"/>
      <c r="AD99" s="657"/>
      <c r="AE99" s="657"/>
      <c r="AF99" s="657"/>
      <c r="AG99" s="658"/>
      <c r="AH99" s="658"/>
      <c r="AI99" s="377">
        <f t="shared" si="9"/>
        <v>0</v>
      </c>
      <c r="AJ99" s="378">
        <f t="shared" si="10"/>
        <v>0</v>
      </c>
      <c r="AK99" s="379" t="str">
        <f>IF(G99&lt;&gt;"",IF(ISERROR(VLOOKUP(G99,Positions!$C$4:$V$130,20,FALSE)),"Chk",""),"-")</f>
        <v>-</v>
      </c>
      <c r="AL99" s="380" t="str">
        <f>IF(H99&lt;&gt;"",IF(ISERROR(VLOOKUP(H99,Positions!$C$4:$V$130,20,FALSE)),"Chk",""),"-")</f>
        <v>-</v>
      </c>
      <c r="AM99" s="380" t="str">
        <f>IF(I99&lt;&gt;"",IF(ISERROR(VLOOKUP(I99,Positions!$C$4:$V$130,20,FALSE)),"Chk",""),"-")</f>
        <v>-</v>
      </c>
      <c r="AN99" s="380" t="str">
        <f>IF(J99&lt;&gt;"",IF(ISERROR(VLOOKUP(J99,Positions!$C$4:$V$130,20,FALSE)),"Chk",""),"-")</f>
        <v>-</v>
      </c>
      <c r="AO99" s="380" t="str">
        <f>IF(K99&lt;&gt;"",IF(ISERROR(VLOOKUP(K99,Positions!$C$4:$V$130,20,FALSE)),"Chk",""),"-")</f>
        <v>-</v>
      </c>
      <c r="AP99" s="380" t="str">
        <f>IF(L99&lt;&gt;"",IF(ISERROR(VLOOKUP(L99,Positions!$C$4:$V$130,20,FALSE)),"Chk",""),"-")</f>
        <v>-</v>
      </c>
      <c r="AQ99" s="381" t="str">
        <f>IF(M99&lt;&gt;"",IF(ISERROR(VLOOKUP(M99,Positions!$C$4:$V$130,20,FALSE)),"Chk",""),"-")</f>
        <v>-</v>
      </c>
      <c r="AR99" s="382" t="str">
        <f>IF(N99&lt;&gt;"",IF(ISERROR(VLOOKUP(N99,Positions!$C$4:$V$130,20,FALSE)),"Chk",""),"-")</f>
        <v>-</v>
      </c>
      <c r="AS99" s="380" t="str">
        <f>IF(O99&lt;&gt;"",IF(ISERROR(VLOOKUP(O99,Positions!$C$4:$V$130,20,FALSE)),"Chk",""),"-")</f>
        <v>-</v>
      </c>
      <c r="AT99" s="380" t="str">
        <f>IF(P99&lt;&gt;"",IF(ISERROR(VLOOKUP(P99,Positions!$C$4:$V$130,20,FALSE)),"Chk",""),"-")</f>
        <v>-</v>
      </c>
      <c r="AU99" s="380" t="str">
        <f>IF(Q99&lt;&gt;"",IF(ISERROR(VLOOKUP(Q99,Positions!$C$4:$V$130,20,FALSE)),"Chk",""),"-")</f>
        <v>-</v>
      </c>
      <c r="AV99" s="380" t="str">
        <f>IF(R99&lt;&gt;"",IF(ISERROR(VLOOKUP(R99,Positions!$C$4:$V$130,20,FALSE)),"Chk",""),"-")</f>
        <v>-</v>
      </c>
      <c r="AW99" s="380" t="str">
        <f>IF(S99&lt;&gt;"",IF(ISERROR(VLOOKUP(S99,Positions!$C$4:$V$130,20,FALSE)),"Chk",""),"-")</f>
        <v>-</v>
      </c>
      <c r="AX99" s="383" t="str">
        <f>IF(T99&lt;&gt;"",IF(ISERROR(VLOOKUP(T99,Positions!$C$4:$V$130,20,FALSE)),"Chk",""),"-")</f>
        <v>-</v>
      </c>
      <c r="AY99" s="379" t="str">
        <f>IF(U99&lt;&gt;"",IF(ISERROR(VLOOKUP(U99,Positions!$C$4:$V$130,20,FALSE)),"Chk",""),"-")</f>
        <v>-</v>
      </c>
      <c r="AZ99" s="380" t="str">
        <f>IF(V99&lt;&gt;"",IF(ISERROR(VLOOKUP(V99,Positions!$C$4:$V$130,20,FALSE)),"Chk",""),"-")</f>
        <v>-</v>
      </c>
      <c r="BA99" s="380" t="str">
        <f>IF(W99&lt;&gt;"",IF(ISERROR(VLOOKUP(W99,Positions!$C$4:$V$130,20,FALSE)),"Chk",""),"-")</f>
        <v>-</v>
      </c>
      <c r="BB99" s="380" t="str">
        <f>IF(X99&lt;&gt;"",IF(ISERROR(VLOOKUP(X99,Positions!$C$4:$V$130,20,FALSE)),"Chk",""),"-")</f>
        <v>-</v>
      </c>
      <c r="BC99" s="380" t="str">
        <f>IF(Y99&lt;&gt;"",IF(ISERROR(VLOOKUP(Y99,Positions!$C$4:$V$130,20,FALSE)),"Chk",""),"-")</f>
        <v>-</v>
      </c>
      <c r="BD99" s="380" t="str">
        <f>IF(Z99&lt;&gt;"",IF(ISERROR(VLOOKUP(Z99,Positions!$C$4:$V$130,20,FALSE)),"Chk",""),"-")</f>
        <v>-</v>
      </c>
      <c r="BE99" s="381" t="str">
        <f>IF(AA99&lt;&gt;"",IF(ISERROR(VLOOKUP(AA99,Positions!$C$4:$V$130,20,FALSE)),"Chk",""),"-")</f>
        <v>-</v>
      </c>
      <c r="BF99" s="382" t="str">
        <f>IF(AB99&lt;&gt;"",IF(ISERROR(VLOOKUP(AB99,Positions!$C$4:$V$130,20,FALSE)),"Chk",""),"-")</f>
        <v>-</v>
      </c>
      <c r="BG99" s="380" t="str">
        <f>IF(AC99&lt;&gt;"",IF(ISERROR(VLOOKUP(AC99,Positions!$C$4:$V$130,20,FALSE)),"Chk",""),"-")</f>
        <v>-</v>
      </c>
      <c r="BH99" s="380" t="str">
        <f>IF(AD99&lt;&gt;"",IF(ISERROR(VLOOKUP(AD99,Positions!$C$4:$V$130,20,FALSE)),"Chk",""),"-")</f>
        <v>-</v>
      </c>
      <c r="BI99" s="380" t="str">
        <f>IF(AE99&lt;&gt;"",IF(ISERROR(VLOOKUP(AE99,Positions!$C$4:$V$130,20,FALSE)),"Chk",""),"-")</f>
        <v>-</v>
      </c>
      <c r="BJ99" s="380" t="str">
        <f>IF(AF99&lt;&gt;"",IF(ISERROR(VLOOKUP(AF99,Positions!$C$4:$V$130,20,FALSE)),"Chk",""),"-")</f>
        <v>-</v>
      </c>
      <c r="BK99" s="380" t="str">
        <f>IF(AG99&lt;&gt;"",IF(ISERROR(VLOOKUP(AG99,Positions!$C$4:$V$130,20,FALSE)),"Chk",""),"-")</f>
        <v>-</v>
      </c>
      <c r="BL99" s="383" t="str">
        <f>IF(AH99&lt;&gt;"",IF(ISERROR(VLOOKUP(AH99,Positions!$C$4:$V$130,20,FALSE)),"Chk",""),"-")</f>
        <v>-</v>
      </c>
      <c r="BM99" s="152"/>
      <c r="BN99" s="161">
        <f>IF(ISERROR(VLOOKUP(G99,Positions!$C$4:$V$130,20,FALSE)),0,VLOOKUP(G99,Positions!$C$4:$V$130,20,FALSE))</f>
        <v>0</v>
      </c>
      <c r="BO99" s="161">
        <f>IF(ISERROR(VLOOKUP(H99,Positions!$C$4:$V$130,20,FALSE)),0,VLOOKUP(H99,Positions!$C$4:$V$130,20,FALSE))</f>
        <v>0</v>
      </c>
      <c r="BP99" s="161">
        <f>IF(ISERROR(VLOOKUP(I99,Positions!$C$4:$V$130,20,FALSE)),0,VLOOKUP(I99,Positions!$C$4:$V$130,20,FALSE))</f>
        <v>0</v>
      </c>
      <c r="BQ99" s="161">
        <f>IF(ISERROR(VLOOKUP(J99,Positions!$C$4:$V$130,20,FALSE)),0,VLOOKUP(J99,Positions!$C$4:$V$130,20,FALSE))</f>
        <v>0</v>
      </c>
      <c r="BR99" s="161">
        <f>IF(ISERROR(VLOOKUP(K99,Positions!$C$4:$V$130,20,FALSE)),0,VLOOKUP(K99,Positions!$C$4:$V$130,20,FALSE))</f>
        <v>0</v>
      </c>
      <c r="BS99" s="161">
        <f>IF(ISERROR(VLOOKUP(L99,Positions!$C$4:$V$130,20,FALSE)),0,VLOOKUP(L99,Positions!$C$4:$V$130,20,FALSE))</f>
        <v>0</v>
      </c>
      <c r="BT99" s="161">
        <f>IF(ISERROR(VLOOKUP(M99,Positions!$C$4:$V$130,20,FALSE)),0,VLOOKUP(M99,Positions!$C$4:$V$130,20,FALSE))</f>
        <v>0</v>
      </c>
      <c r="BU99" s="161">
        <f>IF(ISERROR(VLOOKUP(N99,Positions!$C$4:$V$130,20,FALSE)),0,VLOOKUP(N99,Positions!$C$4:$V$130,20,FALSE))</f>
        <v>0</v>
      </c>
      <c r="BV99" s="161">
        <f>IF(ISERROR(VLOOKUP(O99,Positions!$C$4:$V$130,20,FALSE)),0,VLOOKUP(O99,Positions!$C$4:$V$130,20,FALSE))</f>
        <v>0</v>
      </c>
      <c r="BW99" s="161">
        <f>IF(ISERROR(VLOOKUP(P99,Positions!$C$4:$V$130,20,FALSE)),0,VLOOKUP(P99,Positions!$C$4:$V$130,20,FALSE))</f>
        <v>0</v>
      </c>
      <c r="BX99" s="161">
        <f>IF(ISERROR(VLOOKUP(Q99,Positions!$C$4:$V$130,20,FALSE)),0,VLOOKUP(Q99,Positions!$C$4:$V$130,20,FALSE))</f>
        <v>0</v>
      </c>
      <c r="BY99" s="161">
        <f>IF(ISERROR(VLOOKUP(R99,Positions!$C$4:$V$130,20,FALSE)),0,VLOOKUP(R99,Positions!$C$4:$V$130,20,FALSE))</f>
        <v>0</v>
      </c>
      <c r="BZ99" s="161">
        <f>IF(ISERROR(VLOOKUP(S99,Positions!$C$4:$V$130,20,FALSE)),0,VLOOKUP(S99,Positions!$C$4:$V$130,20,FALSE))</f>
        <v>0</v>
      </c>
      <c r="CA99" s="161">
        <f>IF(ISERROR(VLOOKUP(T99,Positions!$C$4:$V$130,20,FALSE)),0,VLOOKUP(T99,Positions!$C$4:$V$130,20,FALSE))</f>
        <v>0</v>
      </c>
      <c r="CB99" s="161">
        <f>IF(ISERROR(VLOOKUP(U99,Positions!$C$4:$V$130,20,FALSE)),0,VLOOKUP(U99,Positions!$C$4:$V$130,20,FALSE))</f>
        <v>0</v>
      </c>
      <c r="CC99" s="161">
        <f>IF(ISERROR(VLOOKUP(V99,Positions!$C$4:$V$130,20,FALSE)),0,VLOOKUP(V99,Positions!$C$4:$V$130,20,FALSE))</f>
        <v>0</v>
      </c>
      <c r="CD99" s="161">
        <f>IF(ISERROR(VLOOKUP(W99,Positions!$C$4:$V$130,20,FALSE)),0,VLOOKUP(W99,Positions!$C$4:$V$130,20,FALSE))</f>
        <v>0</v>
      </c>
      <c r="CE99" s="161">
        <f>IF(ISERROR(VLOOKUP(X99,Positions!$C$4:$V$130,20,FALSE)),0,VLOOKUP(X99,Positions!$C$4:$V$130,20,FALSE))</f>
        <v>0</v>
      </c>
      <c r="CF99" s="161">
        <f>IF(ISERROR(VLOOKUP(Y99,Positions!$C$4:$V$130,20,FALSE)),0,VLOOKUP(Y99,Positions!$C$4:$V$130,20,FALSE))</f>
        <v>0</v>
      </c>
      <c r="CG99" s="161">
        <f>IF(ISERROR(VLOOKUP(Z99,Positions!$C$4:$V$130,20,FALSE)),0,VLOOKUP(Z99,Positions!$C$4:$V$130,20,FALSE))</f>
        <v>0</v>
      </c>
      <c r="CH99" s="161">
        <f>IF(ISERROR(VLOOKUP(AA99,Positions!$C$4:$V$130,20,FALSE)),0,VLOOKUP(AA99,Positions!$C$4:$V$130,20,FALSE))</f>
        <v>0</v>
      </c>
      <c r="CI99" s="161">
        <f>IF(ISERROR(VLOOKUP(AB99,Positions!$C$4:$V$130,20,FALSE)),0,VLOOKUP(AB99,Positions!$C$4:$V$130,20,FALSE))</f>
        <v>0</v>
      </c>
      <c r="CJ99" s="161">
        <f>IF(ISERROR(VLOOKUP(AC99,Positions!$C$4:$V$130,20,FALSE)),0,VLOOKUP(AC99,Positions!$C$4:$V$130,20,FALSE))</f>
        <v>0</v>
      </c>
      <c r="CK99" s="161">
        <f>IF(ISERROR(VLOOKUP(AD99,Positions!$C$4:$V$130,20,FALSE)),0,VLOOKUP(AD99,Positions!$C$4:$V$130,20,FALSE))</f>
        <v>0</v>
      </c>
      <c r="CL99" s="161">
        <f>IF(ISERROR(VLOOKUP(AE99,Positions!$C$4:$V$130,20,FALSE)),0,VLOOKUP(AE99,Positions!$C$4:$V$130,20,FALSE))</f>
        <v>0</v>
      </c>
      <c r="CM99" s="161">
        <f>IF(ISERROR(VLOOKUP(AF99,Positions!$C$4:$V$130,20,FALSE)),0,VLOOKUP(AF99,Positions!$C$4:$V$130,20,FALSE))</f>
        <v>0</v>
      </c>
      <c r="CN99" s="161">
        <f>IF(ISERROR(VLOOKUP(AG99,Positions!$C$4:$V$130,20,FALSE)),0,VLOOKUP(AG99,Positions!$C$4:$V$130,20,FALSE))</f>
        <v>0</v>
      </c>
      <c r="CO99" s="161">
        <f>IF(ISERROR(VLOOKUP(AH99,Positions!$C$4:$V$130,20,FALSE)),0,VLOOKUP(AH99,Positions!$C$4:$V$130,20,FALSE))</f>
        <v>0</v>
      </c>
      <c r="CP99" s="162"/>
      <c r="CQ99" s="163"/>
    </row>
    <row r="100" spans="1:95" s="155" customFormat="1" ht="30" hidden="1" customHeight="1" x14ac:dyDescent="0.25">
      <c r="A100" s="153"/>
      <c r="B100" s="153"/>
      <c r="C100" s="160"/>
      <c r="D100" s="160"/>
      <c r="E100" s="417" t="str">
        <f>IF($D100&lt;&gt;"",VLOOKUP($D100,StaffEstb!$G$4:$K$203,4,FALSE),"")</f>
        <v/>
      </c>
      <c r="F100" s="656" t="str">
        <f>IF($D100&lt;&gt;"",VLOOKUP($D100,StaffEstb!$G$4:$K$203,5,FALSE),"")</f>
        <v/>
      </c>
      <c r="G100" s="657"/>
      <c r="H100" s="657"/>
      <c r="I100" s="657"/>
      <c r="J100" s="657"/>
      <c r="K100" s="657"/>
      <c r="L100" s="658"/>
      <c r="M100" s="658"/>
      <c r="N100" s="657"/>
      <c r="O100" s="657"/>
      <c r="P100" s="657"/>
      <c r="Q100" s="657"/>
      <c r="R100" s="657"/>
      <c r="S100" s="658"/>
      <c r="T100" s="658"/>
      <c r="U100" s="657"/>
      <c r="V100" s="657"/>
      <c r="W100" s="657"/>
      <c r="X100" s="657"/>
      <c r="Y100" s="657"/>
      <c r="Z100" s="658"/>
      <c r="AA100" s="658"/>
      <c r="AB100" s="657"/>
      <c r="AC100" s="657"/>
      <c r="AD100" s="657"/>
      <c r="AE100" s="657"/>
      <c r="AF100" s="657"/>
      <c r="AG100" s="658"/>
      <c r="AH100" s="658"/>
      <c r="AI100" s="377">
        <f t="shared" si="9"/>
        <v>0</v>
      </c>
      <c r="AJ100" s="378">
        <f t="shared" si="10"/>
        <v>0</v>
      </c>
      <c r="AK100" s="379" t="str">
        <f>IF(G100&lt;&gt;"",IF(ISERROR(VLOOKUP(G100,Positions!$C$4:$V$130,20,FALSE)),"Chk",""),"-")</f>
        <v>-</v>
      </c>
      <c r="AL100" s="380" t="str">
        <f>IF(H100&lt;&gt;"",IF(ISERROR(VLOOKUP(H100,Positions!$C$4:$V$130,20,FALSE)),"Chk",""),"-")</f>
        <v>-</v>
      </c>
      <c r="AM100" s="380" t="str">
        <f>IF(I100&lt;&gt;"",IF(ISERROR(VLOOKUP(I100,Positions!$C$4:$V$130,20,FALSE)),"Chk",""),"-")</f>
        <v>-</v>
      </c>
      <c r="AN100" s="380" t="str">
        <f>IF(J100&lt;&gt;"",IF(ISERROR(VLOOKUP(J100,Positions!$C$4:$V$130,20,FALSE)),"Chk",""),"-")</f>
        <v>-</v>
      </c>
      <c r="AO100" s="380" t="str">
        <f>IF(K100&lt;&gt;"",IF(ISERROR(VLOOKUP(K100,Positions!$C$4:$V$130,20,FALSE)),"Chk",""),"-")</f>
        <v>-</v>
      </c>
      <c r="AP100" s="380" t="str">
        <f>IF(L100&lt;&gt;"",IF(ISERROR(VLOOKUP(L100,Positions!$C$4:$V$130,20,FALSE)),"Chk",""),"-")</f>
        <v>-</v>
      </c>
      <c r="AQ100" s="381" t="str">
        <f>IF(M100&lt;&gt;"",IF(ISERROR(VLOOKUP(M100,Positions!$C$4:$V$130,20,FALSE)),"Chk",""),"-")</f>
        <v>-</v>
      </c>
      <c r="AR100" s="382" t="str">
        <f>IF(N100&lt;&gt;"",IF(ISERROR(VLOOKUP(N100,Positions!$C$4:$V$130,20,FALSE)),"Chk",""),"-")</f>
        <v>-</v>
      </c>
      <c r="AS100" s="380" t="str">
        <f>IF(O100&lt;&gt;"",IF(ISERROR(VLOOKUP(O100,Positions!$C$4:$V$130,20,FALSE)),"Chk",""),"-")</f>
        <v>-</v>
      </c>
      <c r="AT100" s="380" t="str">
        <f>IF(P100&lt;&gt;"",IF(ISERROR(VLOOKUP(P100,Positions!$C$4:$V$130,20,FALSE)),"Chk",""),"-")</f>
        <v>-</v>
      </c>
      <c r="AU100" s="380" t="str">
        <f>IF(Q100&lt;&gt;"",IF(ISERROR(VLOOKUP(Q100,Positions!$C$4:$V$130,20,FALSE)),"Chk",""),"-")</f>
        <v>-</v>
      </c>
      <c r="AV100" s="380" t="str">
        <f>IF(R100&lt;&gt;"",IF(ISERROR(VLOOKUP(R100,Positions!$C$4:$V$130,20,FALSE)),"Chk",""),"-")</f>
        <v>-</v>
      </c>
      <c r="AW100" s="380" t="str">
        <f>IF(S100&lt;&gt;"",IF(ISERROR(VLOOKUP(S100,Positions!$C$4:$V$130,20,FALSE)),"Chk",""),"-")</f>
        <v>-</v>
      </c>
      <c r="AX100" s="383" t="str">
        <f>IF(T100&lt;&gt;"",IF(ISERROR(VLOOKUP(T100,Positions!$C$4:$V$130,20,FALSE)),"Chk",""),"-")</f>
        <v>-</v>
      </c>
      <c r="AY100" s="379" t="str">
        <f>IF(U100&lt;&gt;"",IF(ISERROR(VLOOKUP(U100,Positions!$C$4:$V$130,20,FALSE)),"Chk",""),"-")</f>
        <v>-</v>
      </c>
      <c r="AZ100" s="380" t="str">
        <f>IF(V100&lt;&gt;"",IF(ISERROR(VLOOKUP(V100,Positions!$C$4:$V$130,20,FALSE)),"Chk",""),"-")</f>
        <v>-</v>
      </c>
      <c r="BA100" s="380" t="str">
        <f>IF(W100&lt;&gt;"",IF(ISERROR(VLOOKUP(W100,Positions!$C$4:$V$130,20,FALSE)),"Chk",""),"-")</f>
        <v>-</v>
      </c>
      <c r="BB100" s="380" t="str">
        <f>IF(X100&lt;&gt;"",IF(ISERROR(VLOOKUP(X100,Positions!$C$4:$V$130,20,FALSE)),"Chk",""),"-")</f>
        <v>-</v>
      </c>
      <c r="BC100" s="380" t="str">
        <f>IF(Y100&lt;&gt;"",IF(ISERROR(VLOOKUP(Y100,Positions!$C$4:$V$130,20,FALSE)),"Chk",""),"-")</f>
        <v>-</v>
      </c>
      <c r="BD100" s="380" t="str">
        <f>IF(Z100&lt;&gt;"",IF(ISERROR(VLOOKUP(Z100,Positions!$C$4:$V$130,20,FALSE)),"Chk",""),"-")</f>
        <v>-</v>
      </c>
      <c r="BE100" s="381" t="str">
        <f>IF(AA100&lt;&gt;"",IF(ISERROR(VLOOKUP(AA100,Positions!$C$4:$V$130,20,FALSE)),"Chk",""),"-")</f>
        <v>-</v>
      </c>
      <c r="BF100" s="382" t="str">
        <f>IF(AB100&lt;&gt;"",IF(ISERROR(VLOOKUP(AB100,Positions!$C$4:$V$130,20,FALSE)),"Chk",""),"-")</f>
        <v>-</v>
      </c>
      <c r="BG100" s="380" t="str">
        <f>IF(AC100&lt;&gt;"",IF(ISERROR(VLOOKUP(AC100,Positions!$C$4:$V$130,20,FALSE)),"Chk",""),"-")</f>
        <v>-</v>
      </c>
      <c r="BH100" s="380" t="str">
        <f>IF(AD100&lt;&gt;"",IF(ISERROR(VLOOKUP(AD100,Positions!$C$4:$V$130,20,FALSE)),"Chk",""),"-")</f>
        <v>-</v>
      </c>
      <c r="BI100" s="380" t="str">
        <f>IF(AE100&lt;&gt;"",IF(ISERROR(VLOOKUP(AE100,Positions!$C$4:$V$130,20,FALSE)),"Chk",""),"-")</f>
        <v>-</v>
      </c>
      <c r="BJ100" s="380" t="str">
        <f>IF(AF100&lt;&gt;"",IF(ISERROR(VLOOKUP(AF100,Positions!$C$4:$V$130,20,FALSE)),"Chk",""),"-")</f>
        <v>-</v>
      </c>
      <c r="BK100" s="380" t="str">
        <f>IF(AG100&lt;&gt;"",IF(ISERROR(VLOOKUP(AG100,Positions!$C$4:$V$130,20,FALSE)),"Chk",""),"-")</f>
        <v>-</v>
      </c>
      <c r="BL100" s="383" t="str">
        <f>IF(AH100&lt;&gt;"",IF(ISERROR(VLOOKUP(AH100,Positions!$C$4:$V$130,20,FALSE)),"Chk",""),"-")</f>
        <v>-</v>
      </c>
      <c r="BM100" s="152"/>
      <c r="BN100" s="161">
        <f>IF(ISERROR(VLOOKUP(G100,Positions!$C$4:$V$130,20,FALSE)),0,VLOOKUP(G100,Positions!$C$4:$V$130,20,FALSE))</f>
        <v>0</v>
      </c>
      <c r="BO100" s="161">
        <f>IF(ISERROR(VLOOKUP(H100,Positions!$C$4:$V$130,20,FALSE)),0,VLOOKUP(H100,Positions!$C$4:$V$130,20,FALSE))</f>
        <v>0</v>
      </c>
      <c r="BP100" s="161">
        <f>IF(ISERROR(VLOOKUP(I100,Positions!$C$4:$V$130,20,FALSE)),0,VLOOKUP(I100,Positions!$C$4:$V$130,20,FALSE))</f>
        <v>0</v>
      </c>
      <c r="BQ100" s="161">
        <f>IF(ISERROR(VLOOKUP(J100,Positions!$C$4:$V$130,20,FALSE)),0,VLOOKUP(J100,Positions!$C$4:$V$130,20,FALSE))</f>
        <v>0</v>
      </c>
      <c r="BR100" s="161">
        <f>IF(ISERROR(VLOOKUP(K100,Positions!$C$4:$V$130,20,FALSE)),0,VLOOKUP(K100,Positions!$C$4:$V$130,20,FALSE))</f>
        <v>0</v>
      </c>
      <c r="BS100" s="161">
        <f>IF(ISERROR(VLOOKUP(L100,Positions!$C$4:$V$130,20,FALSE)),0,VLOOKUP(L100,Positions!$C$4:$V$130,20,FALSE))</f>
        <v>0</v>
      </c>
      <c r="BT100" s="161">
        <f>IF(ISERROR(VLOOKUP(M100,Positions!$C$4:$V$130,20,FALSE)),0,VLOOKUP(M100,Positions!$C$4:$V$130,20,FALSE))</f>
        <v>0</v>
      </c>
      <c r="BU100" s="161">
        <f>IF(ISERROR(VLOOKUP(N100,Positions!$C$4:$V$130,20,FALSE)),0,VLOOKUP(N100,Positions!$C$4:$V$130,20,FALSE))</f>
        <v>0</v>
      </c>
      <c r="BV100" s="161">
        <f>IF(ISERROR(VLOOKUP(O100,Positions!$C$4:$V$130,20,FALSE)),0,VLOOKUP(O100,Positions!$C$4:$V$130,20,FALSE))</f>
        <v>0</v>
      </c>
      <c r="BW100" s="161">
        <f>IF(ISERROR(VLOOKUP(P100,Positions!$C$4:$V$130,20,FALSE)),0,VLOOKUP(P100,Positions!$C$4:$V$130,20,FALSE))</f>
        <v>0</v>
      </c>
      <c r="BX100" s="161">
        <f>IF(ISERROR(VLOOKUP(Q100,Positions!$C$4:$V$130,20,FALSE)),0,VLOOKUP(Q100,Positions!$C$4:$V$130,20,FALSE))</f>
        <v>0</v>
      </c>
      <c r="BY100" s="161">
        <f>IF(ISERROR(VLOOKUP(R100,Positions!$C$4:$V$130,20,FALSE)),0,VLOOKUP(R100,Positions!$C$4:$V$130,20,FALSE))</f>
        <v>0</v>
      </c>
      <c r="BZ100" s="161">
        <f>IF(ISERROR(VLOOKUP(S100,Positions!$C$4:$V$130,20,FALSE)),0,VLOOKUP(S100,Positions!$C$4:$V$130,20,FALSE))</f>
        <v>0</v>
      </c>
      <c r="CA100" s="161">
        <f>IF(ISERROR(VLOOKUP(T100,Positions!$C$4:$V$130,20,FALSE)),0,VLOOKUP(T100,Positions!$C$4:$V$130,20,FALSE))</f>
        <v>0</v>
      </c>
      <c r="CB100" s="161">
        <f>IF(ISERROR(VLOOKUP(U100,Positions!$C$4:$V$130,20,FALSE)),0,VLOOKUP(U100,Positions!$C$4:$V$130,20,FALSE))</f>
        <v>0</v>
      </c>
      <c r="CC100" s="161">
        <f>IF(ISERROR(VLOOKUP(V100,Positions!$C$4:$V$130,20,FALSE)),0,VLOOKUP(V100,Positions!$C$4:$V$130,20,FALSE))</f>
        <v>0</v>
      </c>
      <c r="CD100" s="161">
        <f>IF(ISERROR(VLOOKUP(W100,Positions!$C$4:$V$130,20,FALSE)),0,VLOOKUP(W100,Positions!$C$4:$V$130,20,FALSE))</f>
        <v>0</v>
      </c>
      <c r="CE100" s="161">
        <f>IF(ISERROR(VLOOKUP(X100,Positions!$C$4:$V$130,20,FALSE)),0,VLOOKUP(X100,Positions!$C$4:$V$130,20,FALSE))</f>
        <v>0</v>
      </c>
      <c r="CF100" s="161">
        <f>IF(ISERROR(VLOOKUP(Y100,Positions!$C$4:$V$130,20,FALSE)),0,VLOOKUP(Y100,Positions!$C$4:$V$130,20,FALSE))</f>
        <v>0</v>
      </c>
      <c r="CG100" s="161">
        <f>IF(ISERROR(VLOOKUP(Z100,Positions!$C$4:$V$130,20,FALSE)),0,VLOOKUP(Z100,Positions!$C$4:$V$130,20,FALSE))</f>
        <v>0</v>
      </c>
      <c r="CH100" s="161">
        <f>IF(ISERROR(VLOOKUP(AA100,Positions!$C$4:$V$130,20,FALSE)),0,VLOOKUP(AA100,Positions!$C$4:$V$130,20,FALSE))</f>
        <v>0</v>
      </c>
      <c r="CI100" s="161">
        <f>IF(ISERROR(VLOOKUP(AB100,Positions!$C$4:$V$130,20,FALSE)),0,VLOOKUP(AB100,Positions!$C$4:$V$130,20,FALSE))</f>
        <v>0</v>
      </c>
      <c r="CJ100" s="161">
        <f>IF(ISERROR(VLOOKUP(AC100,Positions!$C$4:$V$130,20,FALSE)),0,VLOOKUP(AC100,Positions!$C$4:$V$130,20,FALSE))</f>
        <v>0</v>
      </c>
      <c r="CK100" s="161">
        <f>IF(ISERROR(VLOOKUP(AD100,Positions!$C$4:$V$130,20,FALSE)),0,VLOOKUP(AD100,Positions!$C$4:$V$130,20,FALSE))</f>
        <v>0</v>
      </c>
      <c r="CL100" s="161">
        <f>IF(ISERROR(VLOOKUP(AE100,Positions!$C$4:$V$130,20,FALSE)),0,VLOOKUP(AE100,Positions!$C$4:$V$130,20,FALSE))</f>
        <v>0</v>
      </c>
      <c r="CM100" s="161">
        <f>IF(ISERROR(VLOOKUP(AF100,Positions!$C$4:$V$130,20,FALSE)),0,VLOOKUP(AF100,Positions!$C$4:$V$130,20,FALSE))</f>
        <v>0</v>
      </c>
      <c r="CN100" s="161">
        <f>IF(ISERROR(VLOOKUP(AG100,Positions!$C$4:$V$130,20,FALSE)),0,VLOOKUP(AG100,Positions!$C$4:$V$130,20,FALSE))</f>
        <v>0</v>
      </c>
      <c r="CO100" s="161">
        <f>IF(ISERROR(VLOOKUP(AH100,Positions!$C$4:$V$130,20,FALSE)),0,VLOOKUP(AH100,Positions!$C$4:$V$130,20,FALSE))</f>
        <v>0</v>
      </c>
      <c r="CP100" s="162"/>
      <c r="CQ100" s="163"/>
    </row>
    <row r="101" spans="1:95" s="155" customFormat="1" ht="30" hidden="1" customHeight="1" x14ac:dyDescent="0.25">
      <c r="A101" s="153"/>
      <c r="B101" s="153"/>
      <c r="C101" s="160"/>
      <c r="D101" s="160"/>
      <c r="E101" s="417" t="str">
        <f>IF($D101&lt;&gt;"",VLOOKUP($D101,StaffEstb!$G$4:$K$203,4,FALSE),"")</f>
        <v/>
      </c>
      <c r="F101" s="656" t="str">
        <f>IF($D101&lt;&gt;"",VLOOKUP($D101,StaffEstb!$G$4:$K$203,5,FALSE),"")</f>
        <v/>
      </c>
      <c r="G101" s="657"/>
      <c r="H101" s="657"/>
      <c r="I101" s="657"/>
      <c r="J101" s="657"/>
      <c r="K101" s="657"/>
      <c r="L101" s="658"/>
      <c r="M101" s="658"/>
      <c r="N101" s="657"/>
      <c r="O101" s="657"/>
      <c r="P101" s="657"/>
      <c r="Q101" s="657"/>
      <c r="R101" s="657"/>
      <c r="S101" s="658"/>
      <c r="T101" s="658"/>
      <c r="U101" s="657"/>
      <c r="V101" s="657"/>
      <c r="W101" s="657"/>
      <c r="X101" s="657"/>
      <c r="Y101" s="657"/>
      <c r="Z101" s="658"/>
      <c r="AA101" s="658"/>
      <c r="AB101" s="657"/>
      <c r="AC101" s="657"/>
      <c r="AD101" s="657"/>
      <c r="AE101" s="657"/>
      <c r="AF101" s="657"/>
      <c r="AG101" s="658"/>
      <c r="AH101" s="658"/>
      <c r="AI101" s="377">
        <f t="shared" si="9"/>
        <v>0</v>
      </c>
      <c r="AJ101" s="378">
        <f t="shared" si="10"/>
        <v>0</v>
      </c>
      <c r="AK101" s="379" t="str">
        <f>IF(G101&lt;&gt;"",IF(ISERROR(VLOOKUP(G101,Positions!$C$4:$V$130,20,FALSE)),"Chk",""),"-")</f>
        <v>-</v>
      </c>
      <c r="AL101" s="380" t="str">
        <f>IF(H101&lt;&gt;"",IF(ISERROR(VLOOKUP(H101,Positions!$C$4:$V$130,20,FALSE)),"Chk",""),"-")</f>
        <v>-</v>
      </c>
      <c r="AM101" s="380" t="str">
        <f>IF(I101&lt;&gt;"",IF(ISERROR(VLOOKUP(I101,Positions!$C$4:$V$130,20,FALSE)),"Chk",""),"-")</f>
        <v>-</v>
      </c>
      <c r="AN101" s="380" t="str">
        <f>IF(J101&lt;&gt;"",IF(ISERROR(VLOOKUP(J101,Positions!$C$4:$V$130,20,FALSE)),"Chk",""),"-")</f>
        <v>-</v>
      </c>
      <c r="AO101" s="380" t="str">
        <f>IF(K101&lt;&gt;"",IF(ISERROR(VLOOKUP(K101,Positions!$C$4:$V$130,20,FALSE)),"Chk",""),"-")</f>
        <v>-</v>
      </c>
      <c r="AP101" s="380" t="str">
        <f>IF(L101&lt;&gt;"",IF(ISERROR(VLOOKUP(L101,Positions!$C$4:$V$130,20,FALSE)),"Chk",""),"-")</f>
        <v>-</v>
      </c>
      <c r="AQ101" s="381" t="str">
        <f>IF(M101&lt;&gt;"",IF(ISERROR(VLOOKUP(M101,Positions!$C$4:$V$130,20,FALSE)),"Chk",""),"-")</f>
        <v>-</v>
      </c>
      <c r="AR101" s="382" t="str">
        <f>IF(N101&lt;&gt;"",IF(ISERROR(VLOOKUP(N101,Positions!$C$4:$V$130,20,FALSE)),"Chk",""),"-")</f>
        <v>-</v>
      </c>
      <c r="AS101" s="380" t="str">
        <f>IF(O101&lt;&gt;"",IF(ISERROR(VLOOKUP(O101,Positions!$C$4:$V$130,20,FALSE)),"Chk",""),"-")</f>
        <v>-</v>
      </c>
      <c r="AT101" s="380" t="str">
        <f>IF(P101&lt;&gt;"",IF(ISERROR(VLOOKUP(P101,Positions!$C$4:$V$130,20,FALSE)),"Chk",""),"-")</f>
        <v>-</v>
      </c>
      <c r="AU101" s="380" t="str">
        <f>IF(Q101&lt;&gt;"",IF(ISERROR(VLOOKUP(Q101,Positions!$C$4:$V$130,20,FALSE)),"Chk",""),"-")</f>
        <v>-</v>
      </c>
      <c r="AV101" s="380" t="str">
        <f>IF(R101&lt;&gt;"",IF(ISERROR(VLOOKUP(R101,Positions!$C$4:$V$130,20,FALSE)),"Chk",""),"-")</f>
        <v>-</v>
      </c>
      <c r="AW101" s="380" t="str">
        <f>IF(S101&lt;&gt;"",IF(ISERROR(VLOOKUP(S101,Positions!$C$4:$V$130,20,FALSE)),"Chk",""),"-")</f>
        <v>-</v>
      </c>
      <c r="AX101" s="383" t="str">
        <f>IF(T101&lt;&gt;"",IF(ISERROR(VLOOKUP(T101,Positions!$C$4:$V$130,20,FALSE)),"Chk",""),"-")</f>
        <v>-</v>
      </c>
      <c r="AY101" s="379" t="str">
        <f>IF(U101&lt;&gt;"",IF(ISERROR(VLOOKUP(U101,Positions!$C$4:$V$130,20,FALSE)),"Chk",""),"-")</f>
        <v>-</v>
      </c>
      <c r="AZ101" s="380" t="str">
        <f>IF(V101&lt;&gt;"",IF(ISERROR(VLOOKUP(V101,Positions!$C$4:$V$130,20,FALSE)),"Chk",""),"-")</f>
        <v>-</v>
      </c>
      <c r="BA101" s="380" t="str">
        <f>IF(W101&lt;&gt;"",IF(ISERROR(VLOOKUP(W101,Positions!$C$4:$V$130,20,FALSE)),"Chk",""),"-")</f>
        <v>-</v>
      </c>
      <c r="BB101" s="380" t="str">
        <f>IF(X101&lt;&gt;"",IF(ISERROR(VLOOKUP(X101,Positions!$C$4:$V$130,20,FALSE)),"Chk",""),"-")</f>
        <v>-</v>
      </c>
      <c r="BC101" s="380" t="str">
        <f>IF(Y101&lt;&gt;"",IF(ISERROR(VLOOKUP(Y101,Positions!$C$4:$V$130,20,FALSE)),"Chk",""),"-")</f>
        <v>-</v>
      </c>
      <c r="BD101" s="380" t="str">
        <f>IF(Z101&lt;&gt;"",IF(ISERROR(VLOOKUP(Z101,Positions!$C$4:$V$130,20,FALSE)),"Chk",""),"-")</f>
        <v>-</v>
      </c>
      <c r="BE101" s="381" t="str">
        <f>IF(AA101&lt;&gt;"",IF(ISERROR(VLOOKUP(AA101,Positions!$C$4:$V$130,20,FALSE)),"Chk",""),"-")</f>
        <v>-</v>
      </c>
      <c r="BF101" s="382" t="str">
        <f>IF(AB101&lt;&gt;"",IF(ISERROR(VLOOKUP(AB101,Positions!$C$4:$V$130,20,FALSE)),"Chk",""),"-")</f>
        <v>-</v>
      </c>
      <c r="BG101" s="380" t="str">
        <f>IF(AC101&lt;&gt;"",IF(ISERROR(VLOOKUP(AC101,Positions!$C$4:$V$130,20,FALSE)),"Chk",""),"-")</f>
        <v>-</v>
      </c>
      <c r="BH101" s="380" t="str">
        <f>IF(AD101&lt;&gt;"",IF(ISERROR(VLOOKUP(AD101,Positions!$C$4:$V$130,20,FALSE)),"Chk",""),"-")</f>
        <v>-</v>
      </c>
      <c r="BI101" s="380" t="str">
        <f>IF(AE101&lt;&gt;"",IF(ISERROR(VLOOKUP(AE101,Positions!$C$4:$V$130,20,FALSE)),"Chk",""),"-")</f>
        <v>-</v>
      </c>
      <c r="BJ101" s="380" t="str">
        <f>IF(AF101&lt;&gt;"",IF(ISERROR(VLOOKUP(AF101,Positions!$C$4:$V$130,20,FALSE)),"Chk",""),"-")</f>
        <v>-</v>
      </c>
      <c r="BK101" s="380" t="str">
        <f>IF(AG101&lt;&gt;"",IF(ISERROR(VLOOKUP(AG101,Positions!$C$4:$V$130,20,FALSE)),"Chk",""),"-")</f>
        <v>-</v>
      </c>
      <c r="BL101" s="383" t="str">
        <f>IF(AH101&lt;&gt;"",IF(ISERROR(VLOOKUP(AH101,Positions!$C$4:$V$130,20,FALSE)),"Chk",""),"-")</f>
        <v>-</v>
      </c>
      <c r="BM101" s="152"/>
      <c r="BN101" s="161">
        <f>IF(ISERROR(VLOOKUP(G101,Positions!$C$4:$V$130,20,FALSE)),0,VLOOKUP(G101,Positions!$C$4:$V$130,20,FALSE))</f>
        <v>0</v>
      </c>
      <c r="BO101" s="161">
        <f>IF(ISERROR(VLOOKUP(H101,Positions!$C$4:$V$130,20,FALSE)),0,VLOOKUP(H101,Positions!$C$4:$V$130,20,FALSE))</f>
        <v>0</v>
      </c>
      <c r="BP101" s="161">
        <f>IF(ISERROR(VLOOKUP(I101,Positions!$C$4:$V$130,20,FALSE)),0,VLOOKUP(I101,Positions!$C$4:$V$130,20,FALSE))</f>
        <v>0</v>
      </c>
      <c r="BQ101" s="161">
        <f>IF(ISERROR(VLOOKUP(J101,Positions!$C$4:$V$130,20,FALSE)),0,VLOOKUP(J101,Positions!$C$4:$V$130,20,FALSE))</f>
        <v>0</v>
      </c>
      <c r="BR101" s="161">
        <f>IF(ISERROR(VLOOKUP(K101,Positions!$C$4:$V$130,20,FALSE)),0,VLOOKUP(K101,Positions!$C$4:$V$130,20,FALSE))</f>
        <v>0</v>
      </c>
      <c r="BS101" s="161">
        <f>IF(ISERROR(VLOOKUP(L101,Positions!$C$4:$V$130,20,FALSE)),0,VLOOKUP(L101,Positions!$C$4:$V$130,20,FALSE))</f>
        <v>0</v>
      </c>
      <c r="BT101" s="161">
        <f>IF(ISERROR(VLOOKUP(M101,Positions!$C$4:$V$130,20,FALSE)),0,VLOOKUP(M101,Positions!$C$4:$V$130,20,FALSE))</f>
        <v>0</v>
      </c>
      <c r="BU101" s="161">
        <f>IF(ISERROR(VLOOKUP(N101,Positions!$C$4:$V$130,20,FALSE)),0,VLOOKUP(N101,Positions!$C$4:$V$130,20,FALSE))</f>
        <v>0</v>
      </c>
      <c r="BV101" s="161">
        <f>IF(ISERROR(VLOOKUP(O101,Positions!$C$4:$V$130,20,FALSE)),0,VLOOKUP(O101,Positions!$C$4:$V$130,20,FALSE))</f>
        <v>0</v>
      </c>
      <c r="BW101" s="161">
        <f>IF(ISERROR(VLOOKUP(P101,Positions!$C$4:$V$130,20,FALSE)),0,VLOOKUP(P101,Positions!$C$4:$V$130,20,FALSE))</f>
        <v>0</v>
      </c>
      <c r="BX101" s="161">
        <f>IF(ISERROR(VLOOKUP(Q101,Positions!$C$4:$V$130,20,FALSE)),0,VLOOKUP(Q101,Positions!$C$4:$V$130,20,FALSE))</f>
        <v>0</v>
      </c>
      <c r="BY101" s="161">
        <f>IF(ISERROR(VLOOKUP(R101,Positions!$C$4:$V$130,20,FALSE)),0,VLOOKUP(R101,Positions!$C$4:$V$130,20,FALSE))</f>
        <v>0</v>
      </c>
      <c r="BZ101" s="161">
        <f>IF(ISERROR(VLOOKUP(S101,Positions!$C$4:$V$130,20,FALSE)),0,VLOOKUP(S101,Positions!$C$4:$V$130,20,FALSE))</f>
        <v>0</v>
      </c>
      <c r="CA101" s="161">
        <f>IF(ISERROR(VLOOKUP(T101,Positions!$C$4:$V$130,20,FALSE)),0,VLOOKUP(T101,Positions!$C$4:$V$130,20,FALSE))</f>
        <v>0</v>
      </c>
      <c r="CB101" s="161">
        <f>IF(ISERROR(VLOOKUP(U101,Positions!$C$4:$V$130,20,FALSE)),0,VLOOKUP(U101,Positions!$C$4:$V$130,20,FALSE))</f>
        <v>0</v>
      </c>
      <c r="CC101" s="161">
        <f>IF(ISERROR(VLOOKUP(V101,Positions!$C$4:$V$130,20,FALSE)),0,VLOOKUP(V101,Positions!$C$4:$V$130,20,FALSE))</f>
        <v>0</v>
      </c>
      <c r="CD101" s="161">
        <f>IF(ISERROR(VLOOKUP(W101,Positions!$C$4:$V$130,20,FALSE)),0,VLOOKUP(W101,Positions!$C$4:$V$130,20,FALSE))</f>
        <v>0</v>
      </c>
      <c r="CE101" s="161">
        <f>IF(ISERROR(VLOOKUP(X101,Positions!$C$4:$V$130,20,FALSE)),0,VLOOKUP(X101,Positions!$C$4:$V$130,20,FALSE))</f>
        <v>0</v>
      </c>
      <c r="CF101" s="161">
        <f>IF(ISERROR(VLOOKUP(Y101,Positions!$C$4:$V$130,20,FALSE)),0,VLOOKUP(Y101,Positions!$C$4:$V$130,20,FALSE))</f>
        <v>0</v>
      </c>
      <c r="CG101" s="161">
        <f>IF(ISERROR(VLOOKUP(Z101,Positions!$C$4:$V$130,20,FALSE)),0,VLOOKUP(Z101,Positions!$C$4:$V$130,20,FALSE))</f>
        <v>0</v>
      </c>
      <c r="CH101" s="161">
        <f>IF(ISERROR(VLOOKUP(AA101,Positions!$C$4:$V$130,20,FALSE)),0,VLOOKUP(AA101,Positions!$C$4:$V$130,20,FALSE))</f>
        <v>0</v>
      </c>
      <c r="CI101" s="161">
        <f>IF(ISERROR(VLOOKUP(AB101,Positions!$C$4:$V$130,20,FALSE)),0,VLOOKUP(AB101,Positions!$C$4:$V$130,20,FALSE))</f>
        <v>0</v>
      </c>
      <c r="CJ101" s="161">
        <f>IF(ISERROR(VLOOKUP(AC101,Positions!$C$4:$V$130,20,FALSE)),0,VLOOKUP(AC101,Positions!$C$4:$V$130,20,FALSE))</f>
        <v>0</v>
      </c>
      <c r="CK101" s="161">
        <f>IF(ISERROR(VLOOKUP(AD101,Positions!$C$4:$V$130,20,FALSE)),0,VLOOKUP(AD101,Positions!$C$4:$V$130,20,FALSE))</f>
        <v>0</v>
      </c>
      <c r="CL101" s="161">
        <f>IF(ISERROR(VLOOKUP(AE101,Positions!$C$4:$V$130,20,FALSE)),0,VLOOKUP(AE101,Positions!$C$4:$V$130,20,FALSE))</f>
        <v>0</v>
      </c>
      <c r="CM101" s="161">
        <f>IF(ISERROR(VLOOKUP(AF101,Positions!$C$4:$V$130,20,FALSE)),0,VLOOKUP(AF101,Positions!$C$4:$V$130,20,FALSE))</f>
        <v>0</v>
      </c>
      <c r="CN101" s="161">
        <f>IF(ISERROR(VLOOKUP(AG101,Positions!$C$4:$V$130,20,FALSE)),0,VLOOKUP(AG101,Positions!$C$4:$V$130,20,FALSE))</f>
        <v>0</v>
      </c>
      <c r="CO101" s="161">
        <f>IF(ISERROR(VLOOKUP(AH101,Positions!$C$4:$V$130,20,FALSE)),0,VLOOKUP(AH101,Positions!$C$4:$V$130,20,FALSE))</f>
        <v>0</v>
      </c>
      <c r="CP101" s="162"/>
      <c r="CQ101" s="163"/>
    </row>
    <row r="102" spans="1:95" s="155" customFormat="1" ht="30" hidden="1" customHeight="1" x14ac:dyDescent="0.25">
      <c r="A102" s="153"/>
      <c r="B102" s="153"/>
      <c r="C102" s="160"/>
      <c r="D102" s="160"/>
      <c r="E102" s="417" t="str">
        <f>IF($D102&lt;&gt;"",VLOOKUP($D102,StaffEstb!$G$4:$K$203,4,FALSE),"")</f>
        <v/>
      </c>
      <c r="F102" s="656" t="str">
        <f>IF($D102&lt;&gt;"",VLOOKUP($D102,StaffEstb!$G$4:$K$203,5,FALSE),"")</f>
        <v/>
      </c>
      <c r="G102" s="657"/>
      <c r="H102" s="657"/>
      <c r="I102" s="657"/>
      <c r="J102" s="657"/>
      <c r="K102" s="657"/>
      <c r="L102" s="658"/>
      <c r="M102" s="658"/>
      <c r="N102" s="657"/>
      <c r="O102" s="657"/>
      <c r="P102" s="657"/>
      <c r="Q102" s="657"/>
      <c r="R102" s="657"/>
      <c r="S102" s="658"/>
      <c r="T102" s="658"/>
      <c r="U102" s="657"/>
      <c r="V102" s="657"/>
      <c r="W102" s="657"/>
      <c r="X102" s="657"/>
      <c r="Y102" s="657"/>
      <c r="Z102" s="658"/>
      <c r="AA102" s="658"/>
      <c r="AB102" s="657"/>
      <c r="AC102" s="657"/>
      <c r="AD102" s="657"/>
      <c r="AE102" s="657"/>
      <c r="AF102" s="657"/>
      <c r="AG102" s="658"/>
      <c r="AH102" s="658"/>
      <c r="AI102" s="377">
        <f t="shared" si="9"/>
        <v>0</v>
      </c>
      <c r="AJ102" s="378">
        <f t="shared" si="10"/>
        <v>0</v>
      </c>
      <c r="AK102" s="379" t="str">
        <f>IF(G102&lt;&gt;"",IF(ISERROR(VLOOKUP(G102,Positions!$C$4:$V$130,20,FALSE)),"Chk",""),"-")</f>
        <v>-</v>
      </c>
      <c r="AL102" s="380" t="str">
        <f>IF(H102&lt;&gt;"",IF(ISERROR(VLOOKUP(H102,Positions!$C$4:$V$130,20,FALSE)),"Chk",""),"-")</f>
        <v>-</v>
      </c>
      <c r="AM102" s="380" t="str">
        <f>IF(I102&lt;&gt;"",IF(ISERROR(VLOOKUP(I102,Positions!$C$4:$V$130,20,FALSE)),"Chk",""),"-")</f>
        <v>-</v>
      </c>
      <c r="AN102" s="380" t="str">
        <f>IF(J102&lt;&gt;"",IF(ISERROR(VLOOKUP(J102,Positions!$C$4:$V$130,20,FALSE)),"Chk",""),"-")</f>
        <v>-</v>
      </c>
      <c r="AO102" s="380" t="str">
        <f>IF(K102&lt;&gt;"",IF(ISERROR(VLOOKUP(K102,Positions!$C$4:$V$130,20,FALSE)),"Chk",""),"-")</f>
        <v>-</v>
      </c>
      <c r="AP102" s="380" t="str">
        <f>IF(L102&lt;&gt;"",IF(ISERROR(VLOOKUP(L102,Positions!$C$4:$V$130,20,FALSE)),"Chk",""),"-")</f>
        <v>-</v>
      </c>
      <c r="AQ102" s="381" t="str">
        <f>IF(M102&lt;&gt;"",IF(ISERROR(VLOOKUP(M102,Positions!$C$4:$V$130,20,FALSE)),"Chk",""),"-")</f>
        <v>-</v>
      </c>
      <c r="AR102" s="382" t="str">
        <f>IF(N102&lt;&gt;"",IF(ISERROR(VLOOKUP(N102,Positions!$C$4:$V$130,20,FALSE)),"Chk",""),"-")</f>
        <v>-</v>
      </c>
      <c r="AS102" s="380" t="str">
        <f>IF(O102&lt;&gt;"",IF(ISERROR(VLOOKUP(O102,Positions!$C$4:$V$130,20,FALSE)),"Chk",""),"-")</f>
        <v>-</v>
      </c>
      <c r="AT102" s="380" t="str">
        <f>IF(P102&lt;&gt;"",IF(ISERROR(VLOOKUP(P102,Positions!$C$4:$V$130,20,FALSE)),"Chk",""),"-")</f>
        <v>-</v>
      </c>
      <c r="AU102" s="380" t="str">
        <f>IF(Q102&lt;&gt;"",IF(ISERROR(VLOOKUP(Q102,Positions!$C$4:$V$130,20,FALSE)),"Chk",""),"-")</f>
        <v>-</v>
      </c>
      <c r="AV102" s="380" t="str">
        <f>IF(R102&lt;&gt;"",IF(ISERROR(VLOOKUP(R102,Positions!$C$4:$V$130,20,FALSE)),"Chk",""),"-")</f>
        <v>-</v>
      </c>
      <c r="AW102" s="380" t="str">
        <f>IF(S102&lt;&gt;"",IF(ISERROR(VLOOKUP(S102,Positions!$C$4:$V$130,20,FALSE)),"Chk",""),"-")</f>
        <v>-</v>
      </c>
      <c r="AX102" s="383" t="str">
        <f>IF(T102&lt;&gt;"",IF(ISERROR(VLOOKUP(T102,Positions!$C$4:$V$130,20,FALSE)),"Chk",""),"-")</f>
        <v>-</v>
      </c>
      <c r="AY102" s="379" t="str">
        <f>IF(U102&lt;&gt;"",IF(ISERROR(VLOOKUP(U102,Positions!$C$4:$V$130,20,FALSE)),"Chk",""),"-")</f>
        <v>-</v>
      </c>
      <c r="AZ102" s="380" t="str">
        <f>IF(V102&lt;&gt;"",IF(ISERROR(VLOOKUP(V102,Positions!$C$4:$V$130,20,FALSE)),"Chk",""),"-")</f>
        <v>-</v>
      </c>
      <c r="BA102" s="380" t="str">
        <f>IF(W102&lt;&gt;"",IF(ISERROR(VLOOKUP(W102,Positions!$C$4:$V$130,20,FALSE)),"Chk",""),"-")</f>
        <v>-</v>
      </c>
      <c r="BB102" s="380" t="str">
        <f>IF(X102&lt;&gt;"",IF(ISERROR(VLOOKUP(X102,Positions!$C$4:$V$130,20,FALSE)),"Chk",""),"-")</f>
        <v>-</v>
      </c>
      <c r="BC102" s="380" t="str">
        <f>IF(Y102&lt;&gt;"",IF(ISERROR(VLOOKUP(Y102,Positions!$C$4:$V$130,20,FALSE)),"Chk",""),"-")</f>
        <v>-</v>
      </c>
      <c r="BD102" s="380" t="str">
        <f>IF(Z102&lt;&gt;"",IF(ISERROR(VLOOKUP(Z102,Positions!$C$4:$V$130,20,FALSE)),"Chk",""),"-")</f>
        <v>-</v>
      </c>
      <c r="BE102" s="381" t="str">
        <f>IF(AA102&lt;&gt;"",IF(ISERROR(VLOOKUP(AA102,Positions!$C$4:$V$130,20,FALSE)),"Chk",""),"-")</f>
        <v>-</v>
      </c>
      <c r="BF102" s="382" t="str">
        <f>IF(AB102&lt;&gt;"",IF(ISERROR(VLOOKUP(AB102,Positions!$C$4:$V$130,20,FALSE)),"Chk",""),"-")</f>
        <v>-</v>
      </c>
      <c r="BG102" s="380" t="str">
        <f>IF(AC102&lt;&gt;"",IF(ISERROR(VLOOKUP(AC102,Positions!$C$4:$V$130,20,FALSE)),"Chk",""),"-")</f>
        <v>-</v>
      </c>
      <c r="BH102" s="380" t="str">
        <f>IF(AD102&lt;&gt;"",IF(ISERROR(VLOOKUP(AD102,Positions!$C$4:$V$130,20,FALSE)),"Chk",""),"-")</f>
        <v>-</v>
      </c>
      <c r="BI102" s="380" t="str">
        <f>IF(AE102&lt;&gt;"",IF(ISERROR(VLOOKUP(AE102,Positions!$C$4:$V$130,20,FALSE)),"Chk",""),"-")</f>
        <v>-</v>
      </c>
      <c r="BJ102" s="380" t="str">
        <f>IF(AF102&lt;&gt;"",IF(ISERROR(VLOOKUP(AF102,Positions!$C$4:$V$130,20,FALSE)),"Chk",""),"-")</f>
        <v>-</v>
      </c>
      <c r="BK102" s="380" t="str">
        <f>IF(AG102&lt;&gt;"",IF(ISERROR(VLOOKUP(AG102,Positions!$C$4:$V$130,20,FALSE)),"Chk",""),"-")</f>
        <v>-</v>
      </c>
      <c r="BL102" s="383" t="str">
        <f>IF(AH102&lt;&gt;"",IF(ISERROR(VLOOKUP(AH102,Positions!$C$4:$V$130,20,FALSE)),"Chk",""),"-")</f>
        <v>-</v>
      </c>
      <c r="BM102" s="152"/>
      <c r="BN102" s="161">
        <f>IF(ISERROR(VLOOKUP(G102,Positions!$C$4:$V$130,20,FALSE)),0,VLOOKUP(G102,Positions!$C$4:$V$130,20,FALSE))</f>
        <v>0</v>
      </c>
      <c r="BO102" s="161">
        <f>IF(ISERROR(VLOOKUP(H102,Positions!$C$4:$V$130,20,FALSE)),0,VLOOKUP(H102,Positions!$C$4:$V$130,20,FALSE))</f>
        <v>0</v>
      </c>
      <c r="BP102" s="161">
        <f>IF(ISERROR(VLOOKUP(I102,Positions!$C$4:$V$130,20,FALSE)),0,VLOOKUP(I102,Positions!$C$4:$V$130,20,FALSE))</f>
        <v>0</v>
      </c>
      <c r="BQ102" s="161">
        <f>IF(ISERROR(VLOOKUP(J102,Positions!$C$4:$V$130,20,FALSE)),0,VLOOKUP(J102,Positions!$C$4:$V$130,20,FALSE))</f>
        <v>0</v>
      </c>
      <c r="BR102" s="161">
        <f>IF(ISERROR(VLOOKUP(K102,Positions!$C$4:$V$130,20,FALSE)),0,VLOOKUP(K102,Positions!$C$4:$V$130,20,FALSE))</f>
        <v>0</v>
      </c>
      <c r="BS102" s="161">
        <f>IF(ISERROR(VLOOKUP(L102,Positions!$C$4:$V$130,20,FALSE)),0,VLOOKUP(L102,Positions!$C$4:$V$130,20,FALSE))</f>
        <v>0</v>
      </c>
      <c r="BT102" s="161">
        <f>IF(ISERROR(VLOOKUP(M102,Positions!$C$4:$V$130,20,FALSE)),0,VLOOKUP(M102,Positions!$C$4:$V$130,20,FALSE))</f>
        <v>0</v>
      </c>
      <c r="BU102" s="161">
        <f>IF(ISERROR(VLOOKUP(N102,Positions!$C$4:$V$130,20,FALSE)),0,VLOOKUP(N102,Positions!$C$4:$V$130,20,FALSE))</f>
        <v>0</v>
      </c>
      <c r="BV102" s="161">
        <f>IF(ISERROR(VLOOKUP(O102,Positions!$C$4:$V$130,20,FALSE)),0,VLOOKUP(O102,Positions!$C$4:$V$130,20,FALSE))</f>
        <v>0</v>
      </c>
      <c r="BW102" s="161">
        <f>IF(ISERROR(VLOOKUP(P102,Positions!$C$4:$V$130,20,FALSE)),0,VLOOKUP(P102,Positions!$C$4:$V$130,20,FALSE))</f>
        <v>0</v>
      </c>
      <c r="BX102" s="161">
        <f>IF(ISERROR(VLOOKUP(Q102,Positions!$C$4:$V$130,20,FALSE)),0,VLOOKUP(Q102,Positions!$C$4:$V$130,20,FALSE))</f>
        <v>0</v>
      </c>
      <c r="BY102" s="161">
        <f>IF(ISERROR(VLOOKUP(R102,Positions!$C$4:$V$130,20,FALSE)),0,VLOOKUP(R102,Positions!$C$4:$V$130,20,FALSE))</f>
        <v>0</v>
      </c>
      <c r="BZ102" s="161">
        <f>IF(ISERROR(VLOOKUP(S102,Positions!$C$4:$V$130,20,FALSE)),0,VLOOKUP(S102,Positions!$C$4:$V$130,20,FALSE))</f>
        <v>0</v>
      </c>
      <c r="CA102" s="161">
        <f>IF(ISERROR(VLOOKUP(T102,Positions!$C$4:$V$130,20,FALSE)),0,VLOOKUP(T102,Positions!$C$4:$V$130,20,FALSE))</f>
        <v>0</v>
      </c>
      <c r="CB102" s="161">
        <f>IF(ISERROR(VLOOKUP(U102,Positions!$C$4:$V$130,20,FALSE)),0,VLOOKUP(U102,Positions!$C$4:$V$130,20,FALSE))</f>
        <v>0</v>
      </c>
      <c r="CC102" s="161">
        <f>IF(ISERROR(VLOOKUP(V102,Positions!$C$4:$V$130,20,FALSE)),0,VLOOKUP(V102,Positions!$C$4:$V$130,20,FALSE))</f>
        <v>0</v>
      </c>
      <c r="CD102" s="161">
        <f>IF(ISERROR(VLOOKUP(W102,Positions!$C$4:$V$130,20,FALSE)),0,VLOOKUP(W102,Positions!$C$4:$V$130,20,FALSE))</f>
        <v>0</v>
      </c>
      <c r="CE102" s="161">
        <f>IF(ISERROR(VLOOKUP(X102,Positions!$C$4:$V$130,20,FALSE)),0,VLOOKUP(X102,Positions!$C$4:$V$130,20,FALSE))</f>
        <v>0</v>
      </c>
      <c r="CF102" s="161">
        <f>IF(ISERROR(VLOOKUP(Y102,Positions!$C$4:$V$130,20,FALSE)),0,VLOOKUP(Y102,Positions!$C$4:$V$130,20,FALSE))</f>
        <v>0</v>
      </c>
      <c r="CG102" s="161">
        <f>IF(ISERROR(VLOOKUP(Z102,Positions!$C$4:$V$130,20,FALSE)),0,VLOOKUP(Z102,Positions!$C$4:$V$130,20,FALSE))</f>
        <v>0</v>
      </c>
      <c r="CH102" s="161">
        <f>IF(ISERROR(VLOOKUP(AA102,Positions!$C$4:$V$130,20,FALSE)),0,VLOOKUP(AA102,Positions!$C$4:$V$130,20,FALSE))</f>
        <v>0</v>
      </c>
      <c r="CI102" s="161">
        <f>IF(ISERROR(VLOOKUP(AB102,Positions!$C$4:$V$130,20,FALSE)),0,VLOOKUP(AB102,Positions!$C$4:$V$130,20,FALSE))</f>
        <v>0</v>
      </c>
      <c r="CJ102" s="161">
        <f>IF(ISERROR(VLOOKUP(AC102,Positions!$C$4:$V$130,20,FALSE)),0,VLOOKUP(AC102,Positions!$C$4:$V$130,20,FALSE))</f>
        <v>0</v>
      </c>
      <c r="CK102" s="161">
        <f>IF(ISERROR(VLOOKUP(AD102,Positions!$C$4:$V$130,20,FALSE)),0,VLOOKUP(AD102,Positions!$C$4:$V$130,20,FALSE))</f>
        <v>0</v>
      </c>
      <c r="CL102" s="161">
        <f>IF(ISERROR(VLOOKUP(AE102,Positions!$C$4:$V$130,20,FALSE)),0,VLOOKUP(AE102,Positions!$C$4:$V$130,20,FALSE))</f>
        <v>0</v>
      </c>
      <c r="CM102" s="161">
        <f>IF(ISERROR(VLOOKUP(AF102,Positions!$C$4:$V$130,20,FALSE)),0,VLOOKUP(AF102,Positions!$C$4:$V$130,20,FALSE))</f>
        <v>0</v>
      </c>
      <c r="CN102" s="161">
        <f>IF(ISERROR(VLOOKUP(AG102,Positions!$C$4:$V$130,20,FALSE)),0,VLOOKUP(AG102,Positions!$C$4:$V$130,20,FALSE))</f>
        <v>0</v>
      </c>
      <c r="CO102" s="161">
        <f>IF(ISERROR(VLOOKUP(AH102,Positions!$C$4:$V$130,20,FALSE)),0,VLOOKUP(AH102,Positions!$C$4:$V$130,20,FALSE))</f>
        <v>0</v>
      </c>
      <c r="CP102" s="162"/>
      <c r="CQ102" s="163"/>
    </row>
    <row r="103" spans="1:95" s="155" customFormat="1" ht="30" hidden="1" customHeight="1" x14ac:dyDescent="0.25">
      <c r="A103" s="153"/>
      <c r="B103" s="153"/>
      <c r="C103" s="160"/>
      <c r="D103" s="160"/>
      <c r="E103" s="417" t="str">
        <f>IF($D103&lt;&gt;"",VLOOKUP($D103,StaffEstb!$G$4:$K$203,4,FALSE),"")</f>
        <v/>
      </c>
      <c r="F103" s="656" t="str">
        <f>IF($D103&lt;&gt;"",VLOOKUP($D103,StaffEstb!$G$4:$K$203,5,FALSE),"")</f>
        <v/>
      </c>
      <c r="G103" s="657"/>
      <c r="H103" s="657"/>
      <c r="I103" s="657"/>
      <c r="J103" s="657"/>
      <c r="K103" s="657"/>
      <c r="L103" s="658"/>
      <c r="M103" s="658"/>
      <c r="N103" s="657"/>
      <c r="O103" s="657"/>
      <c r="P103" s="657"/>
      <c r="Q103" s="657"/>
      <c r="R103" s="657"/>
      <c r="S103" s="658"/>
      <c r="T103" s="658"/>
      <c r="U103" s="657"/>
      <c r="V103" s="657"/>
      <c r="W103" s="657"/>
      <c r="X103" s="657"/>
      <c r="Y103" s="657"/>
      <c r="Z103" s="658"/>
      <c r="AA103" s="658"/>
      <c r="AB103" s="657"/>
      <c r="AC103" s="657"/>
      <c r="AD103" s="657"/>
      <c r="AE103" s="657"/>
      <c r="AF103" s="657"/>
      <c r="AG103" s="658"/>
      <c r="AH103" s="658"/>
      <c r="AI103" s="377">
        <f t="shared" si="9"/>
        <v>0</v>
      </c>
      <c r="AJ103" s="378">
        <f t="shared" si="10"/>
        <v>0</v>
      </c>
      <c r="AK103" s="379" t="str">
        <f>IF(G103&lt;&gt;"",IF(ISERROR(VLOOKUP(G103,Positions!$C$4:$V$130,20,FALSE)),"Chk",""),"-")</f>
        <v>-</v>
      </c>
      <c r="AL103" s="380" t="str">
        <f>IF(H103&lt;&gt;"",IF(ISERROR(VLOOKUP(H103,Positions!$C$4:$V$130,20,FALSE)),"Chk",""),"-")</f>
        <v>-</v>
      </c>
      <c r="AM103" s="380" t="str">
        <f>IF(I103&lt;&gt;"",IF(ISERROR(VLOOKUP(I103,Positions!$C$4:$V$130,20,FALSE)),"Chk",""),"-")</f>
        <v>-</v>
      </c>
      <c r="AN103" s="380" t="str">
        <f>IF(J103&lt;&gt;"",IF(ISERROR(VLOOKUP(J103,Positions!$C$4:$V$130,20,FALSE)),"Chk",""),"-")</f>
        <v>-</v>
      </c>
      <c r="AO103" s="380" t="str">
        <f>IF(K103&lt;&gt;"",IF(ISERROR(VLOOKUP(K103,Positions!$C$4:$V$130,20,FALSE)),"Chk",""),"-")</f>
        <v>-</v>
      </c>
      <c r="AP103" s="380" t="str">
        <f>IF(L103&lt;&gt;"",IF(ISERROR(VLOOKUP(L103,Positions!$C$4:$V$130,20,FALSE)),"Chk",""),"-")</f>
        <v>-</v>
      </c>
      <c r="AQ103" s="381" t="str">
        <f>IF(M103&lt;&gt;"",IF(ISERROR(VLOOKUP(M103,Positions!$C$4:$V$130,20,FALSE)),"Chk",""),"-")</f>
        <v>-</v>
      </c>
      <c r="AR103" s="382" t="str">
        <f>IF(N103&lt;&gt;"",IF(ISERROR(VLOOKUP(N103,Positions!$C$4:$V$130,20,FALSE)),"Chk",""),"-")</f>
        <v>-</v>
      </c>
      <c r="AS103" s="380" t="str">
        <f>IF(O103&lt;&gt;"",IF(ISERROR(VLOOKUP(O103,Positions!$C$4:$V$130,20,FALSE)),"Chk",""),"-")</f>
        <v>-</v>
      </c>
      <c r="AT103" s="380" t="str">
        <f>IF(P103&lt;&gt;"",IF(ISERROR(VLOOKUP(P103,Positions!$C$4:$V$130,20,FALSE)),"Chk",""),"-")</f>
        <v>-</v>
      </c>
      <c r="AU103" s="380" t="str">
        <f>IF(Q103&lt;&gt;"",IF(ISERROR(VLOOKUP(Q103,Positions!$C$4:$V$130,20,FALSE)),"Chk",""),"-")</f>
        <v>-</v>
      </c>
      <c r="AV103" s="380" t="str">
        <f>IF(R103&lt;&gt;"",IF(ISERROR(VLOOKUP(R103,Positions!$C$4:$V$130,20,FALSE)),"Chk",""),"-")</f>
        <v>-</v>
      </c>
      <c r="AW103" s="380" t="str">
        <f>IF(S103&lt;&gt;"",IF(ISERROR(VLOOKUP(S103,Positions!$C$4:$V$130,20,FALSE)),"Chk",""),"-")</f>
        <v>-</v>
      </c>
      <c r="AX103" s="383" t="str">
        <f>IF(T103&lt;&gt;"",IF(ISERROR(VLOOKUP(T103,Positions!$C$4:$V$130,20,FALSE)),"Chk",""),"-")</f>
        <v>-</v>
      </c>
      <c r="AY103" s="379" t="str">
        <f>IF(U103&lt;&gt;"",IF(ISERROR(VLOOKUP(U103,Positions!$C$4:$V$130,20,FALSE)),"Chk",""),"-")</f>
        <v>-</v>
      </c>
      <c r="AZ103" s="380" t="str">
        <f>IF(V103&lt;&gt;"",IF(ISERROR(VLOOKUP(V103,Positions!$C$4:$V$130,20,FALSE)),"Chk",""),"-")</f>
        <v>-</v>
      </c>
      <c r="BA103" s="380" t="str">
        <f>IF(W103&lt;&gt;"",IF(ISERROR(VLOOKUP(W103,Positions!$C$4:$V$130,20,FALSE)),"Chk",""),"-")</f>
        <v>-</v>
      </c>
      <c r="BB103" s="380" t="str">
        <f>IF(X103&lt;&gt;"",IF(ISERROR(VLOOKUP(X103,Positions!$C$4:$V$130,20,FALSE)),"Chk",""),"-")</f>
        <v>-</v>
      </c>
      <c r="BC103" s="380" t="str">
        <f>IF(Y103&lt;&gt;"",IF(ISERROR(VLOOKUP(Y103,Positions!$C$4:$V$130,20,FALSE)),"Chk",""),"-")</f>
        <v>-</v>
      </c>
      <c r="BD103" s="380" t="str">
        <f>IF(Z103&lt;&gt;"",IF(ISERROR(VLOOKUP(Z103,Positions!$C$4:$V$130,20,FALSE)),"Chk",""),"-")</f>
        <v>-</v>
      </c>
      <c r="BE103" s="381" t="str">
        <f>IF(AA103&lt;&gt;"",IF(ISERROR(VLOOKUP(AA103,Positions!$C$4:$V$130,20,FALSE)),"Chk",""),"-")</f>
        <v>-</v>
      </c>
      <c r="BF103" s="382" t="str">
        <f>IF(AB103&lt;&gt;"",IF(ISERROR(VLOOKUP(AB103,Positions!$C$4:$V$130,20,FALSE)),"Chk",""),"-")</f>
        <v>-</v>
      </c>
      <c r="BG103" s="380" t="str">
        <f>IF(AC103&lt;&gt;"",IF(ISERROR(VLOOKUP(AC103,Positions!$C$4:$V$130,20,FALSE)),"Chk",""),"-")</f>
        <v>-</v>
      </c>
      <c r="BH103" s="380" t="str">
        <f>IF(AD103&lt;&gt;"",IF(ISERROR(VLOOKUP(AD103,Positions!$C$4:$V$130,20,FALSE)),"Chk",""),"-")</f>
        <v>-</v>
      </c>
      <c r="BI103" s="380" t="str">
        <f>IF(AE103&lt;&gt;"",IF(ISERROR(VLOOKUP(AE103,Positions!$C$4:$V$130,20,FALSE)),"Chk",""),"-")</f>
        <v>-</v>
      </c>
      <c r="BJ103" s="380" t="str">
        <f>IF(AF103&lt;&gt;"",IF(ISERROR(VLOOKUP(AF103,Positions!$C$4:$V$130,20,FALSE)),"Chk",""),"-")</f>
        <v>-</v>
      </c>
      <c r="BK103" s="380" t="str">
        <f>IF(AG103&lt;&gt;"",IF(ISERROR(VLOOKUP(AG103,Positions!$C$4:$V$130,20,FALSE)),"Chk",""),"-")</f>
        <v>-</v>
      </c>
      <c r="BL103" s="383" t="str">
        <f>IF(AH103&lt;&gt;"",IF(ISERROR(VLOOKUP(AH103,Positions!$C$4:$V$130,20,FALSE)),"Chk",""),"-")</f>
        <v>-</v>
      </c>
      <c r="BM103" s="152"/>
      <c r="BN103" s="161">
        <f>IF(ISERROR(VLOOKUP(G103,Positions!$C$4:$V$130,20,FALSE)),0,VLOOKUP(G103,Positions!$C$4:$V$130,20,FALSE))</f>
        <v>0</v>
      </c>
      <c r="BO103" s="161">
        <f>IF(ISERROR(VLOOKUP(H103,Positions!$C$4:$V$130,20,FALSE)),0,VLOOKUP(H103,Positions!$C$4:$V$130,20,FALSE))</f>
        <v>0</v>
      </c>
      <c r="BP103" s="161">
        <f>IF(ISERROR(VLOOKUP(I103,Positions!$C$4:$V$130,20,FALSE)),0,VLOOKUP(I103,Positions!$C$4:$V$130,20,FALSE))</f>
        <v>0</v>
      </c>
      <c r="BQ103" s="161">
        <f>IF(ISERROR(VLOOKUP(J103,Positions!$C$4:$V$130,20,FALSE)),0,VLOOKUP(J103,Positions!$C$4:$V$130,20,FALSE))</f>
        <v>0</v>
      </c>
      <c r="BR103" s="161">
        <f>IF(ISERROR(VLOOKUP(K103,Positions!$C$4:$V$130,20,FALSE)),0,VLOOKUP(K103,Positions!$C$4:$V$130,20,FALSE))</f>
        <v>0</v>
      </c>
      <c r="BS103" s="161">
        <f>IF(ISERROR(VLOOKUP(L103,Positions!$C$4:$V$130,20,FALSE)),0,VLOOKUP(L103,Positions!$C$4:$V$130,20,FALSE))</f>
        <v>0</v>
      </c>
      <c r="BT103" s="161">
        <f>IF(ISERROR(VLOOKUP(M103,Positions!$C$4:$V$130,20,FALSE)),0,VLOOKUP(M103,Positions!$C$4:$V$130,20,FALSE))</f>
        <v>0</v>
      </c>
      <c r="BU103" s="161">
        <f>IF(ISERROR(VLOOKUP(N103,Positions!$C$4:$V$130,20,FALSE)),0,VLOOKUP(N103,Positions!$C$4:$V$130,20,FALSE))</f>
        <v>0</v>
      </c>
      <c r="BV103" s="161">
        <f>IF(ISERROR(VLOOKUP(O103,Positions!$C$4:$V$130,20,FALSE)),0,VLOOKUP(O103,Positions!$C$4:$V$130,20,FALSE))</f>
        <v>0</v>
      </c>
      <c r="BW103" s="161">
        <f>IF(ISERROR(VLOOKUP(P103,Positions!$C$4:$V$130,20,FALSE)),0,VLOOKUP(P103,Positions!$C$4:$V$130,20,FALSE))</f>
        <v>0</v>
      </c>
      <c r="BX103" s="161">
        <f>IF(ISERROR(VLOOKUP(Q103,Positions!$C$4:$V$130,20,FALSE)),0,VLOOKUP(Q103,Positions!$C$4:$V$130,20,FALSE))</f>
        <v>0</v>
      </c>
      <c r="BY103" s="161">
        <f>IF(ISERROR(VLOOKUP(R103,Positions!$C$4:$V$130,20,FALSE)),0,VLOOKUP(R103,Positions!$C$4:$V$130,20,FALSE))</f>
        <v>0</v>
      </c>
      <c r="BZ103" s="161">
        <f>IF(ISERROR(VLOOKUP(S103,Positions!$C$4:$V$130,20,FALSE)),0,VLOOKUP(S103,Positions!$C$4:$V$130,20,FALSE))</f>
        <v>0</v>
      </c>
      <c r="CA103" s="161">
        <f>IF(ISERROR(VLOOKUP(T103,Positions!$C$4:$V$130,20,FALSE)),0,VLOOKUP(T103,Positions!$C$4:$V$130,20,FALSE))</f>
        <v>0</v>
      </c>
      <c r="CB103" s="161">
        <f>IF(ISERROR(VLOOKUP(U103,Positions!$C$4:$V$130,20,FALSE)),0,VLOOKUP(U103,Positions!$C$4:$V$130,20,FALSE))</f>
        <v>0</v>
      </c>
      <c r="CC103" s="161">
        <f>IF(ISERROR(VLOOKUP(V103,Positions!$C$4:$V$130,20,FALSE)),0,VLOOKUP(V103,Positions!$C$4:$V$130,20,FALSE))</f>
        <v>0</v>
      </c>
      <c r="CD103" s="161">
        <f>IF(ISERROR(VLOOKUP(W103,Positions!$C$4:$V$130,20,FALSE)),0,VLOOKUP(W103,Positions!$C$4:$V$130,20,FALSE))</f>
        <v>0</v>
      </c>
      <c r="CE103" s="161">
        <f>IF(ISERROR(VLOOKUP(X103,Positions!$C$4:$V$130,20,FALSE)),0,VLOOKUP(X103,Positions!$C$4:$V$130,20,FALSE))</f>
        <v>0</v>
      </c>
      <c r="CF103" s="161">
        <f>IF(ISERROR(VLOOKUP(Y103,Positions!$C$4:$V$130,20,FALSE)),0,VLOOKUP(Y103,Positions!$C$4:$V$130,20,FALSE))</f>
        <v>0</v>
      </c>
      <c r="CG103" s="161">
        <f>IF(ISERROR(VLOOKUP(Z103,Positions!$C$4:$V$130,20,FALSE)),0,VLOOKUP(Z103,Positions!$C$4:$V$130,20,FALSE))</f>
        <v>0</v>
      </c>
      <c r="CH103" s="161">
        <f>IF(ISERROR(VLOOKUP(AA103,Positions!$C$4:$V$130,20,FALSE)),0,VLOOKUP(AA103,Positions!$C$4:$V$130,20,FALSE))</f>
        <v>0</v>
      </c>
      <c r="CI103" s="161">
        <f>IF(ISERROR(VLOOKUP(AB103,Positions!$C$4:$V$130,20,FALSE)),0,VLOOKUP(AB103,Positions!$C$4:$V$130,20,FALSE))</f>
        <v>0</v>
      </c>
      <c r="CJ103" s="161">
        <f>IF(ISERROR(VLOOKUP(AC103,Positions!$C$4:$V$130,20,FALSE)),0,VLOOKUP(AC103,Positions!$C$4:$V$130,20,FALSE))</f>
        <v>0</v>
      </c>
      <c r="CK103" s="161">
        <f>IF(ISERROR(VLOOKUP(AD103,Positions!$C$4:$V$130,20,FALSE)),0,VLOOKUP(AD103,Positions!$C$4:$V$130,20,FALSE))</f>
        <v>0</v>
      </c>
      <c r="CL103" s="161">
        <f>IF(ISERROR(VLOOKUP(AE103,Positions!$C$4:$V$130,20,FALSE)),0,VLOOKUP(AE103,Positions!$C$4:$V$130,20,FALSE))</f>
        <v>0</v>
      </c>
      <c r="CM103" s="161">
        <f>IF(ISERROR(VLOOKUP(AF103,Positions!$C$4:$V$130,20,FALSE)),0,VLOOKUP(AF103,Positions!$C$4:$V$130,20,FALSE))</f>
        <v>0</v>
      </c>
      <c r="CN103" s="161">
        <f>IF(ISERROR(VLOOKUP(AG103,Positions!$C$4:$V$130,20,FALSE)),0,VLOOKUP(AG103,Positions!$C$4:$V$130,20,FALSE))</f>
        <v>0</v>
      </c>
      <c r="CO103" s="161">
        <f>IF(ISERROR(VLOOKUP(AH103,Positions!$C$4:$V$130,20,FALSE)),0,VLOOKUP(AH103,Positions!$C$4:$V$130,20,FALSE))</f>
        <v>0</v>
      </c>
      <c r="CP103" s="162"/>
      <c r="CQ103" s="163"/>
    </row>
    <row r="104" spans="1:95" s="155" customFormat="1" ht="30" hidden="1" customHeight="1" x14ac:dyDescent="0.25">
      <c r="A104" s="153"/>
      <c r="B104" s="153"/>
      <c r="C104" s="160"/>
      <c r="D104" s="160"/>
      <c r="E104" s="417" t="str">
        <f>IF($D104&lt;&gt;"",VLOOKUP($D104,StaffEstb!$G$4:$K$203,4,FALSE),"")</f>
        <v/>
      </c>
      <c r="F104" s="656" t="str">
        <f>IF($D104&lt;&gt;"",VLOOKUP($D104,StaffEstb!$G$4:$K$203,5,FALSE),"")</f>
        <v/>
      </c>
      <c r="G104" s="657"/>
      <c r="H104" s="657"/>
      <c r="I104" s="657"/>
      <c r="J104" s="657"/>
      <c r="K104" s="657"/>
      <c r="L104" s="658"/>
      <c r="M104" s="658"/>
      <c r="N104" s="657"/>
      <c r="O104" s="657"/>
      <c r="P104" s="657"/>
      <c r="Q104" s="657"/>
      <c r="R104" s="657"/>
      <c r="S104" s="658"/>
      <c r="T104" s="658"/>
      <c r="U104" s="657"/>
      <c r="V104" s="657"/>
      <c r="W104" s="657"/>
      <c r="X104" s="657"/>
      <c r="Y104" s="657"/>
      <c r="Z104" s="658"/>
      <c r="AA104" s="658"/>
      <c r="AB104" s="657"/>
      <c r="AC104" s="657"/>
      <c r="AD104" s="657"/>
      <c r="AE104" s="657"/>
      <c r="AF104" s="657"/>
      <c r="AG104" s="658"/>
      <c r="AH104" s="658"/>
      <c r="AI104" s="377">
        <f t="shared" si="9"/>
        <v>0</v>
      </c>
      <c r="AJ104" s="378">
        <f t="shared" si="10"/>
        <v>0</v>
      </c>
      <c r="AK104" s="379" t="str">
        <f>IF(G104&lt;&gt;"",IF(ISERROR(VLOOKUP(G104,Positions!$C$4:$V$130,20,FALSE)),"Chk",""),"-")</f>
        <v>-</v>
      </c>
      <c r="AL104" s="380" t="str">
        <f>IF(H104&lt;&gt;"",IF(ISERROR(VLOOKUP(H104,Positions!$C$4:$V$130,20,FALSE)),"Chk",""),"-")</f>
        <v>-</v>
      </c>
      <c r="AM104" s="380" t="str">
        <f>IF(I104&lt;&gt;"",IF(ISERROR(VLOOKUP(I104,Positions!$C$4:$V$130,20,FALSE)),"Chk",""),"-")</f>
        <v>-</v>
      </c>
      <c r="AN104" s="380" t="str">
        <f>IF(J104&lt;&gt;"",IF(ISERROR(VLOOKUP(J104,Positions!$C$4:$V$130,20,FALSE)),"Chk",""),"-")</f>
        <v>-</v>
      </c>
      <c r="AO104" s="380" t="str">
        <f>IF(K104&lt;&gt;"",IF(ISERROR(VLOOKUP(K104,Positions!$C$4:$V$130,20,FALSE)),"Chk",""),"-")</f>
        <v>-</v>
      </c>
      <c r="AP104" s="380" t="str">
        <f>IF(L104&lt;&gt;"",IF(ISERROR(VLOOKUP(L104,Positions!$C$4:$V$130,20,FALSE)),"Chk",""),"-")</f>
        <v>-</v>
      </c>
      <c r="AQ104" s="381" t="str">
        <f>IF(M104&lt;&gt;"",IF(ISERROR(VLOOKUP(M104,Positions!$C$4:$V$130,20,FALSE)),"Chk",""),"-")</f>
        <v>-</v>
      </c>
      <c r="AR104" s="382" t="str">
        <f>IF(N104&lt;&gt;"",IF(ISERROR(VLOOKUP(N104,Positions!$C$4:$V$130,20,FALSE)),"Chk",""),"-")</f>
        <v>-</v>
      </c>
      <c r="AS104" s="380" t="str">
        <f>IF(O104&lt;&gt;"",IF(ISERROR(VLOOKUP(O104,Positions!$C$4:$V$130,20,FALSE)),"Chk",""),"-")</f>
        <v>-</v>
      </c>
      <c r="AT104" s="380" t="str">
        <f>IF(P104&lt;&gt;"",IF(ISERROR(VLOOKUP(P104,Positions!$C$4:$V$130,20,FALSE)),"Chk",""),"-")</f>
        <v>-</v>
      </c>
      <c r="AU104" s="380" t="str">
        <f>IF(Q104&lt;&gt;"",IF(ISERROR(VLOOKUP(Q104,Positions!$C$4:$V$130,20,FALSE)),"Chk",""),"-")</f>
        <v>-</v>
      </c>
      <c r="AV104" s="380" t="str">
        <f>IF(R104&lt;&gt;"",IF(ISERROR(VLOOKUP(R104,Positions!$C$4:$V$130,20,FALSE)),"Chk",""),"-")</f>
        <v>-</v>
      </c>
      <c r="AW104" s="380" t="str">
        <f>IF(S104&lt;&gt;"",IF(ISERROR(VLOOKUP(S104,Positions!$C$4:$V$130,20,FALSE)),"Chk",""),"-")</f>
        <v>-</v>
      </c>
      <c r="AX104" s="383" t="str">
        <f>IF(T104&lt;&gt;"",IF(ISERROR(VLOOKUP(T104,Positions!$C$4:$V$130,20,FALSE)),"Chk",""),"-")</f>
        <v>-</v>
      </c>
      <c r="AY104" s="379" t="str">
        <f>IF(U104&lt;&gt;"",IF(ISERROR(VLOOKUP(U104,Positions!$C$4:$V$130,20,FALSE)),"Chk",""),"-")</f>
        <v>-</v>
      </c>
      <c r="AZ104" s="380" t="str">
        <f>IF(V104&lt;&gt;"",IF(ISERROR(VLOOKUP(V104,Positions!$C$4:$V$130,20,FALSE)),"Chk",""),"-")</f>
        <v>-</v>
      </c>
      <c r="BA104" s="380" t="str">
        <f>IF(W104&lt;&gt;"",IF(ISERROR(VLOOKUP(W104,Positions!$C$4:$V$130,20,FALSE)),"Chk",""),"-")</f>
        <v>-</v>
      </c>
      <c r="BB104" s="380" t="str">
        <f>IF(X104&lt;&gt;"",IF(ISERROR(VLOOKUP(X104,Positions!$C$4:$V$130,20,FALSE)),"Chk",""),"-")</f>
        <v>-</v>
      </c>
      <c r="BC104" s="380" t="str">
        <f>IF(Y104&lt;&gt;"",IF(ISERROR(VLOOKUP(Y104,Positions!$C$4:$V$130,20,FALSE)),"Chk",""),"-")</f>
        <v>-</v>
      </c>
      <c r="BD104" s="380" t="str">
        <f>IF(Z104&lt;&gt;"",IF(ISERROR(VLOOKUP(Z104,Positions!$C$4:$V$130,20,FALSE)),"Chk",""),"-")</f>
        <v>-</v>
      </c>
      <c r="BE104" s="381" t="str">
        <f>IF(AA104&lt;&gt;"",IF(ISERROR(VLOOKUP(AA104,Positions!$C$4:$V$130,20,FALSE)),"Chk",""),"-")</f>
        <v>-</v>
      </c>
      <c r="BF104" s="382" t="str">
        <f>IF(AB104&lt;&gt;"",IF(ISERROR(VLOOKUP(AB104,Positions!$C$4:$V$130,20,FALSE)),"Chk",""),"-")</f>
        <v>-</v>
      </c>
      <c r="BG104" s="380" t="str">
        <f>IF(AC104&lt;&gt;"",IF(ISERROR(VLOOKUP(AC104,Positions!$C$4:$V$130,20,FALSE)),"Chk",""),"-")</f>
        <v>-</v>
      </c>
      <c r="BH104" s="380" t="str">
        <f>IF(AD104&lt;&gt;"",IF(ISERROR(VLOOKUP(AD104,Positions!$C$4:$V$130,20,FALSE)),"Chk",""),"-")</f>
        <v>-</v>
      </c>
      <c r="BI104" s="380" t="str">
        <f>IF(AE104&lt;&gt;"",IF(ISERROR(VLOOKUP(AE104,Positions!$C$4:$V$130,20,FALSE)),"Chk",""),"-")</f>
        <v>-</v>
      </c>
      <c r="BJ104" s="380" t="str">
        <f>IF(AF104&lt;&gt;"",IF(ISERROR(VLOOKUP(AF104,Positions!$C$4:$V$130,20,FALSE)),"Chk",""),"-")</f>
        <v>-</v>
      </c>
      <c r="BK104" s="380" t="str">
        <f>IF(AG104&lt;&gt;"",IF(ISERROR(VLOOKUP(AG104,Positions!$C$4:$V$130,20,FALSE)),"Chk",""),"-")</f>
        <v>-</v>
      </c>
      <c r="BL104" s="383" t="str">
        <f>IF(AH104&lt;&gt;"",IF(ISERROR(VLOOKUP(AH104,Positions!$C$4:$V$130,20,FALSE)),"Chk",""),"-")</f>
        <v>-</v>
      </c>
      <c r="BM104" s="152"/>
      <c r="BN104" s="161">
        <f>IF(ISERROR(VLOOKUP(G104,Positions!$C$4:$V$130,20,FALSE)),0,VLOOKUP(G104,Positions!$C$4:$V$130,20,FALSE))</f>
        <v>0</v>
      </c>
      <c r="BO104" s="161">
        <f>IF(ISERROR(VLOOKUP(H104,Positions!$C$4:$V$130,20,FALSE)),0,VLOOKUP(H104,Positions!$C$4:$V$130,20,FALSE))</f>
        <v>0</v>
      </c>
      <c r="BP104" s="161">
        <f>IF(ISERROR(VLOOKUP(I104,Positions!$C$4:$V$130,20,FALSE)),0,VLOOKUP(I104,Positions!$C$4:$V$130,20,FALSE))</f>
        <v>0</v>
      </c>
      <c r="BQ104" s="161">
        <f>IF(ISERROR(VLOOKUP(J104,Positions!$C$4:$V$130,20,FALSE)),0,VLOOKUP(J104,Positions!$C$4:$V$130,20,FALSE))</f>
        <v>0</v>
      </c>
      <c r="BR104" s="161">
        <f>IF(ISERROR(VLOOKUP(K104,Positions!$C$4:$V$130,20,FALSE)),0,VLOOKUP(K104,Positions!$C$4:$V$130,20,FALSE))</f>
        <v>0</v>
      </c>
      <c r="BS104" s="161">
        <f>IF(ISERROR(VLOOKUP(L104,Positions!$C$4:$V$130,20,FALSE)),0,VLOOKUP(L104,Positions!$C$4:$V$130,20,FALSE))</f>
        <v>0</v>
      </c>
      <c r="BT104" s="161">
        <f>IF(ISERROR(VLOOKUP(M104,Positions!$C$4:$V$130,20,FALSE)),0,VLOOKUP(M104,Positions!$C$4:$V$130,20,FALSE))</f>
        <v>0</v>
      </c>
      <c r="BU104" s="161">
        <f>IF(ISERROR(VLOOKUP(N104,Positions!$C$4:$V$130,20,FALSE)),0,VLOOKUP(N104,Positions!$C$4:$V$130,20,FALSE))</f>
        <v>0</v>
      </c>
      <c r="BV104" s="161">
        <f>IF(ISERROR(VLOOKUP(O104,Positions!$C$4:$V$130,20,FALSE)),0,VLOOKUP(O104,Positions!$C$4:$V$130,20,FALSE))</f>
        <v>0</v>
      </c>
      <c r="BW104" s="161">
        <f>IF(ISERROR(VLOOKUP(P104,Positions!$C$4:$V$130,20,FALSE)),0,VLOOKUP(P104,Positions!$C$4:$V$130,20,FALSE))</f>
        <v>0</v>
      </c>
      <c r="BX104" s="161">
        <f>IF(ISERROR(VLOOKUP(Q104,Positions!$C$4:$V$130,20,FALSE)),0,VLOOKUP(Q104,Positions!$C$4:$V$130,20,FALSE))</f>
        <v>0</v>
      </c>
      <c r="BY104" s="161">
        <f>IF(ISERROR(VLOOKUP(R104,Positions!$C$4:$V$130,20,FALSE)),0,VLOOKUP(R104,Positions!$C$4:$V$130,20,FALSE))</f>
        <v>0</v>
      </c>
      <c r="BZ104" s="161">
        <f>IF(ISERROR(VLOOKUP(S104,Positions!$C$4:$V$130,20,FALSE)),0,VLOOKUP(S104,Positions!$C$4:$V$130,20,FALSE))</f>
        <v>0</v>
      </c>
      <c r="CA104" s="161">
        <f>IF(ISERROR(VLOOKUP(T104,Positions!$C$4:$V$130,20,FALSE)),0,VLOOKUP(T104,Positions!$C$4:$V$130,20,FALSE))</f>
        <v>0</v>
      </c>
      <c r="CB104" s="161">
        <f>IF(ISERROR(VLOOKUP(U104,Positions!$C$4:$V$130,20,FALSE)),0,VLOOKUP(U104,Positions!$C$4:$V$130,20,FALSE))</f>
        <v>0</v>
      </c>
      <c r="CC104" s="161">
        <f>IF(ISERROR(VLOOKUP(V104,Positions!$C$4:$V$130,20,FALSE)),0,VLOOKUP(V104,Positions!$C$4:$V$130,20,FALSE))</f>
        <v>0</v>
      </c>
      <c r="CD104" s="161">
        <f>IF(ISERROR(VLOOKUP(W104,Positions!$C$4:$V$130,20,FALSE)),0,VLOOKUP(W104,Positions!$C$4:$V$130,20,FALSE))</f>
        <v>0</v>
      </c>
      <c r="CE104" s="161">
        <f>IF(ISERROR(VLOOKUP(X104,Positions!$C$4:$V$130,20,FALSE)),0,VLOOKUP(X104,Positions!$C$4:$V$130,20,FALSE))</f>
        <v>0</v>
      </c>
      <c r="CF104" s="161">
        <f>IF(ISERROR(VLOOKUP(Y104,Positions!$C$4:$V$130,20,FALSE)),0,VLOOKUP(Y104,Positions!$C$4:$V$130,20,FALSE))</f>
        <v>0</v>
      </c>
      <c r="CG104" s="161">
        <f>IF(ISERROR(VLOOKUP(Z104,Positions!$C$4:$V$130,20,FALSE)),0,VLOOKUP(Z104,Positions!$C$4:$V$130,20,FALSE))</f>
        <v>0</v>
      </c>
      <c r="CH104" s="161">
        <f>IF(ISERROR(VLOOKUP(AA104,Positions!$C$4:$V$130,20,FALSE)),0,VLOOKUP(AA104,Positions!$C$4:$V$130,20,FALSE))</f>
        <v>0</v>
      </c>
      <c r="CI104" s="161">
        <f>IF(ISERROR(VLOOKUP(AB104,Positions!$C$4:$V$130,20,FALSE)),0,VLOOKUP(AB104,Positions!$C$4:$V$130,20,FALSE))</f>
        <v>0</v>
      </c>
      <c r="CJ104" s="161">
        <f>IF(ISERROR(VLOOKUP(AC104,Positions!$C$4:$V$130,20,FALSE)),0,VLOOKUP(AC104,Positions!$C$4:$V$130,20,FALSE))</f>
        <v>0</v>
      </c>
      <c r="CK104" s="161">
        <f>IF(ISERROR(VLOOKUP(AD104,Positions!$C$4:$V$130,20,FALSE)),0,VLOOKUP(AD104,Positions!$C$4:$V$130,20,FALSE))</f>
        <v>0</v>
      </c>
      <c r="CL104" s="161">
        <f>IF(ISERROR(VLOOKUP(AE104,Positions!$C$4:$V$130,20,FALSE)),0,VLOOKUP(AE104,Positions!$C$4:$V$130,20,FALSE))</f>
        <v>0</v>
      </c>
      <c r="CM104" s="161">
        <f>IF(ISERROR(VLOOKUP(AF104,Positions!$C$4:$V$130,20,FALSE)),0,VLOOKUP(AF104,Positions!$C$4:$V$130,20,FALSE))</f>
        <v>0</v>
      </c>
      <c r="CN104" s="161">
        <f>IF(ISERROR(VLOOKUP(AG104,Positions!$C$4:$V$130,20,FALSE)),0,VLOOKUP(AG104,Positions!$C$4:$V$130,20,FALSE))</f>
        <v>0</v>
      </c>
      <c r="CO104" s="161">
        <f>IF(ISERROR(VLOOKUP(AH104,Positions!$C$4:$V$130,20,FALSE)),0,VLOOKUP(AH104,Positions!$C$4:$V$130,20,FALSE))</f>
        <v>0</v>
      </c>
      <c r="CP104" s="162"/>
      <c r="CQ104" s="163"/>
    </row>
    <row r="105" spans="1:95" s="155" customFormat="1" ht="30" hidden="1" customHeight="1" x14ac:dyDescent="0.25">
      <c r="A105" s="153"/>
      <c r="B105" s="153"/>
      <c r="C105" s="160"/>
      <c r="D105" s="160"/>
      <c r="E105" s="417" t="str">
        <f>IF($D105&lt;&gt;"",VLOOKUP($D105,StaffEstb!$G$4:$K$203,4,FALSE),"")</f>
        <v/>
      </c>
      <c r="F105" s="656" t="str">
        <f>IF($D105&lt;&gt;"",VLOOKUP($D105,StaffEstb!$G$4:$K$203,5,FALSE),"")</f>
        <v/>
      </c>
      <c r="G105" s="657"/>
      <c r="H105" s="657"/>
      <c r="I105" s="657"/>
      <c r="J105" s="657"/>
      <c r="K105" s="657"/>
      <c r="L105" s="658"/>
      <c r="M105" s="658"/>
      <c r="N105" s="657"/>
      <c r="O105" s="657"/>
      <c r="P105" s="657"/>
      <c r="Q105" s="657"/>
      <c r="R105" s="657"/>
      <c r="S105" s="658"/>
      <c r="T105" s="658"/>
      <c r="U105" s="657"/>
      <c r="V105" s="657"/>
      <c r="W105" s="657"/>
      <c r="X105" s="657"/>
      <c r="Y105" s="657"/>
      <c r="Z105" s="658"/>
      <c r="AA105" s="658"/>
      <c r="AB105" s="657"/>
      <c r="AC105" s="657"/>
      <c r="AD105" s="657"/>
      <c r="AE105" s="657"/>
      <c r="AF105" s="657"/>
      <c r="AG105" s="658"/>
      <c r="AH105" s="658"/>
      <c r="AI105" s="377">
        <f t="shared" si="9"/>
        <v>0</v>
      </c>
      <c r="AJ105" s="378">
        <f t="shared" si="10"/>
        <v>0</v>
      </c>
      <c r="AK105" s="379" t="str">
        <f>IF(G105&lt;&gt;"",IF(ISERROR(VLOOKUP(G105,Positions!$C$4:$V$130,20,FALSE)),"Chk",""),"-")</f>
        <v>-</v>
      </c>
      <c r="AL105" s="380" t="str">
        <f>IF(H105&lt;&gt;"",IF(ISERROR(VLOOKUP(H105,Positions!$C$4:$V$130,20,FALSE)),"Chk",""),"-")</f>
        <v>-</v>
      </c>
      <c r="AM105" s="380" t="str">
        <f>IF(I105&lt;&gt;"",IF(ISERROR(VLOOKUP(I105,Positions!$C$4:$V$130,20,FALSE)),"Chk",""),"-")</f>
        <v>-</v>
      </c>
      <c r="AN105" s="380" t="str">
        <f>IF(J105&lt;&gt;"",IF(ISERROR(VLOOKUP(J105,Positions!$C$4:$V$130,20,FALSE)),"Chk",""),"-")</f>
        <v>-</v>
      </c>
      <c r="AO105" s="380" t="str">
        <f>IF(K105&lt;&gt;"",IF(ISERROR(VLOOKUP(K105,Positions!$C$4:$V$130,20,FALSE)),"Chk",""),"-")</f>
        <v>-</v>
      </c>
      <c r="AP105" s="380" t="str">
        <f>IF(L105&lt;&gt;"",IF(ISERROR(VLOOKUP(L105,Positions!$C$4:$V$130,20,FALSE)),"Chk",""),"-")</f>
        <v>-</v>
      </c>
      <c r="AQ105" s="381" t="str">
        <f>IF(M105&lt;&gt;"",IF(ISERROR(VLOOKUP(M105,Positions!$C$4:$V$130,20,FALSE)),"Chk",""),"-")</f>
        <v>-</v>
      </c>
      <c r="AR105" s="382" t="str">
        <f>IF(N105&lt;&gt;"",IF(ISERROR(VLOOKUP(N105,Positions!$C$4:$V$130,20,FALSE)),"Chk",""),"-")</f>
        <v>-</v>
      </c>
      <c r="AS105" s="380" t="str">
        <f>IF(O105&lt;&gt;"",IF(ISERROR(VLOOKUP(O105,Positions!$C$4:$V$130,20,FALSE)),"Chk",""),"-")</f>
        <v>-</v>
      </c>
      <c r="AT105" s="380" t="str">
        <f>IF(P105&lt;&gt;"",IF(ISERROR(VLOOKUP(P105,Positions!$C$4:$V$130,20,FALSE)),"Chk",""),"-")</f>
        <v>-</v>
      </c>
      <c r="AU105" s="380" t="str">
        <f>IF(Q105&lt;&gt;"",IF(ISERROR(VLOOKUP(Q105,Positions!$C$4:$V$130,20,FALSE)),"Chk",""),"-")</f>
        <v>-</v>
      </c>
      <c r="AV105" s="380" t="str">
        <f>IF(R105&lt;&gt;"",IF(ISERROR(VLOOKUP(R105,Positions!$C$4:$V$130,20,FALSE)),"Chk",""),"-")</f>
        <v>-</v>
      </c>
      <c r="AW105" s="380" t="str">
        <f>IF(S105&lt;&gt;"",IF(ISERROR(VLOOKUP(S105,Positions!$C$4:$V$130,20,FALSE)),"Chk",""),"-")</f>
        <v>-</v>
      </c>
      <c r="AX105" s="383" t="str">
        <f>IF(T105&lt;&gt;"",IF(ISERROR(VLOOKUP(T105,Positions!$C$4:$V$130,20,FALSE)),"Chk",""),"-")</f>
        <v>-</v>
      </c>
      <c r="AY105" s="379" t="str">
        <f>IF(U105&lt;&gt;"",IF(ISERROR(VLOOKUP(U105,Positions!$C$4:$V$130,20,FALSE)),"Chk",""),"-")</f>
        <v>-</v>
      </c>
      <c r="AZ105" s="380" t="str">
        <f>IF(V105&lt;&gt;"",IF(ISERROR(VLOOKUP(V105,Positions!$C$4:$V$130,20,FALSE)),"Chk",""),"-")</f>
        <v>-</v>
      </c>
      <c r="BA105" s="380" t="str">
        <f>IF(W105&lt;&gt;"",IF(ISERROR(VLOOKUP(W105,Positions!$C$4:$V$130,20,FALSE)),"Chk",""),"-")</f>
        <v>-</v>
      </c>
      <c r="BB105" s="380" t="str">
        <f>IF(X105&lt;&gt;"",IF(ISERROR(VLOOKUP(X105,Positions!$C$4:$V$130,20,FALSE)),"Chk",""),"-")</f>
        <v>-</v>
      </c>
      <c r="BC105" s="380" t="str">
        <f>IF(Y105&lt;&gt;"",IF(ISERROR(VLOOKUP(Y105,Positions!$C$4:$V$130,20,FALSE)),"Chk",""),"-")</f>
        <v>-</v>
      </c>
      <c r="BD105" s="380" t="str">
        <f>IF(Z105&lt;&gt;"",IF(ISERROR(VLOOKUP(Z105,Positions!$C$4:$V$130,20,FALSE)),"Chk",""),"-")</f>
        <v>-</v>
      </c>
      <c r="BE105" s="381" t="str">
        <f>IF(AA105&lt;&gt;"",IF(ISERROR(VLOOKUP(AA105,Positions!$C$4:$V$130,20,FALSE)),"Chk",""),"-")</f>
        <v>-</v>
      </c>
      <c r="BF105" s="382" t="str">
        <f>IF(AB105&lt;&gt;"",IF(ISERROR(VLOOKUP(AB105,Positions!$C$4:$V$130,20,FALSE)),"Chk",""),"-")</f>
        <v>-</v>
      </c>
      <c r="BG105" s="380" t="str">
        <f>IF(AC105&lt;&gt;"",IF(ISERROR(VLOOKUP(AC105,Positions!$C$4:$V$130,20,FALSE)),"Chk",""),"-")</f>
        <v>-</v>
      </c>
      <c r="BH105" s="380" t="str">
        <f>IF(AD105&lt;&gt;"",IF(ISERROR(VLOOKUP(AD105,Positions!$C$4:$V$130,20,FALSE)),"Chk",""),"-")</f>
        <v>-</v>
      </c>
      <c r="BI105" s="380" t="str">
        <f>IF(AE105&lt;&gt;"",IF(ISERROR(VLOOKUP(AE105,Positions!$C$4:$V$130,20,FALSE)),"Chk",""),"-")</f>
        <v>-</v>
      </c>
      <c r="BJ105" s="380" t="str">
        <f>IF(AF105&lt;&gt;"",IF(ISERROR(VLOOKUP(AF105,Positions!$C$4:$V$130,20,FALSE)),"Chk",""),"-")</f>
        <v>-</v>
      </c>
      <c r="BK105" s="380" t="str">
        <f>IF(AG105&lt;&gt;"",IF(ISERROR(VLOOKUP(AG105,Positions!$C$4:$V$130,20,FALSE)),"Chk",""),"-")</f>
        <v>-</v>
      </c>
      <c r="BL105" s="383" t="str">
        <f>IF(AH105&lt;&gt;"",IF(ISERROR(VLOOKUP(AH105,Positions!$C$4:$V$130,20,FALSE)),"Chk",""),"-")</f>
        <v>-</v>
      </c>
      <c r="BM105" s="152"/>
      <c r="BN105" s="161">
        <f>IF(ISERROR(VLOOKUP(G105,Positions!$C$4:$V$130,20,FALSE)),0,VLOOKUP(G105,Positions!$C$4:$V$130,20,FALSE))</f>
        <v>0</v>
      </c>
      <c r="BO105" s="161">
        <f>IF(ISERROR(VLOOKUP(H105,Positions!$C$4:$V$130,20,FALSE)),0,VLOOKUP(H105,Positions!$C$4:$V$130,20,FALSE))</f>
        <v>0</v>
      </c>
      <c r="BP105" s="161">
        <f>IF(ISERROR(VLOOKUP(I105,Positions!$C$4:$V$130,20,FALSE)),0,VLOOKUP(I105,Positions!$C$4:$V$130,20,FALSE))</f>
        <v>0</v>
      </c>
      <c r="BQ105" s="161">
        <f>IF(ISERROR(VLOOKUP(J105,Positions!$C$4:$V$130,20,FALSE)),0,VLOOKUP(J105,Positions!$C$4:$V$130,20,FALSE))</f>
        <v>0</v>
      </c>
      <c r="BR105" s="161">
        <f>IF(ISERROR(VLOOKUP(K105,Positions!$C$4:$V$130,20,FALSE)),0,VLOOKUP(K105,Positions!$C$4:$V$130,20,FALSE))</f>
        <v>0</v>
      </c>
      <c r="BS105" s="161">
        <f>IF(ISERROR(VLOOKUP(L105,Positions!$C$4:$V$130,20,FALSE)),0,VLOOKUP(L105,Positions!$C$4:$V$130,20,FALSE))</f>
        <v>0</v>
      </c>
      <c r="BT105" s="161">
        <f>IF(ISERROR(VLOOKUP(M105,Positions!$C$4:$V$130,20,FALSE)),0,VLOOKUP(M105,Positions!$C$4:$V$130,20,FALSE))</f>
        <v>0</v>
      </c>
      <c r="BU105" s="161">
        <f>IF(ISERROR(VLOOKUP(N105,Positions!$C$4:$V$130,20,FALSE)),0,VLOOKUP(N105,Positions!$C$4:$V$130,20,FALSE))</f>
        <v>0</v>
      </c>
      <c r="BV105" s="161">
        <f>IF(ISERROR(VLOOKUP(O105,Positions!$C$4:$V$130,20,FALSE)),0,VLOOKUP(O105,Positions!$C$4:$V$130,20,FALSE))</f>
        <v>0</v>
      </c>
      <c r="BW105" s="161">
        <f>IF(ISERROR(VLOOKUP(P105,Positions!$C$4:$V$130,20,FALSE)),0,VLOOKUP(P105,Positions!$C$4:$V$130,20,FALSE))</f>
        <v>0</v>
      </c>
      <c r="BX105" s="161">
        <f>IF(ISERROR(VLOOKUP(Q105,Positions!$C$4:$V$130,20,FALSE)),0,VLOOKUP(Q105,Positions!$C$4:$V$130,20,FALSE))</f>
        <v>0</v>
      </c>
      <c r="BY105" s="161">
        <f>IF(ISERROR(VLOOKUP(R105,Positions!$C$4:$V$130,20,FALSE)),0,VLOOKUP(R105,Positions!$C$4:$V$130,20,FALSE))</f>
        <v>0</v>
      </c>
      <c r="BZ105" s="161">
        <f>IF(ISERROR(VLOOKUP(S105,Positions!$C$4:$V$130,20,FALSE)),0,VLOOKUP(S105,Positions!$C$4:$V$130,20,FALSE))</f>
        <v>0</v>
      </c>
      <c r="CA105" s="161">
        <f>IF(ISERROR(VLOOKUP(T105,Positions!$C$4:$V$130,20,FALSE)),0,VLOOKUP(T105,Positions!$C$4:$V$130,20,FALSE))</f>
        <v>0</v>
      </c>
      <c r="CB105" s="161">
        <f>IF(ISERROR(VLOOKUP(U105,Positions!$C$4:$V$130,20,FALSE)),0,VLOOKUP(U105,Positions!$C$4:$V$130,20,FALSE))</f>
        <v>0</v>
      </c>
      <c r="CC105" s="161">
        <f>IF(ISERROR(VLOOKUP(V105,Positions!$C$4:$V$130,20,FALSE)),0,VLOOKUP(V105,Positions!$C$4:$V$130,20,FALSE))</f>
        <v>0</v>
      </c>
      <c r="CD105" s="161">
        <f>IF(ISERROR(VLOOKUP(W105,Positions!$C$4:$V$130,20,FALSE)),0,VLOOKUP(W105,Positions!$C$4:$V$130,20,FALSE))</f>
        <v>0</v>
      </c>
      <c r="CE105" s="161">
        <f>IF(ISERROR(VLOOKUP(X105,Positions!$C$4:$V$130,20,FALSE)),0,VLOOKUP(X105,Positions!$C$4:$V$130,20,FALSE))</f>
        <v>0</v>
      </c>
      <c r="CF105" s="161">
        <f>IF(ISERROR(VLOOKUP(Y105,Positions!$C$4:$V$130,20,FALSE)),0,VLOOKUP(Y105,Positions!$C$4:$V$130,20,FALSE))</f>
        <v>0</v>
      </c>
      <c r="CG105" s="161">
        <f>IF(ISERROR(VLOOKUP(Z105,Positions!$C$4:$V$130,20,FALSE)),0,VLOOKUP(Z105,Positions!$C$4:$V$130,20,FALSE))</f>
        <v>0</v>
      </c>
      <c r="CH105" s="161">
        <f>IF(ISERROR(VLOOKUP(AA105,Positions!$C$4:$V$130,20,FALSE)),0,VLOOKUP(AA105,Positions!$C$4:$V$130,20,FALSE))</f>
        <v>0</v>
      </c>
      <c r="CI105" s="161">
        <f>IF(ISERROR(VLOOKUP(AB105,Positions!$C$4:$V$130,20,FALSE)),0,VLOOKUP(AB105,Positions!$C$4:$V$130,20,FALSE))</f>
        <v>0</v>
      </c>
      <c r="CJ105" s="161">
        <f>IF(ISERROR(VLOOKUP(AC105,Positions!$C$4:$V$130,20,FALSE)),0,VLOOKUP(AC105,Positions!$C$4:$V$130,20,FALSE))</f>
        <v>0</v>
      </c>
      <c r="CK105" s="161">
        <f>IF(ISERROR(VLOOKUP(AD105,Positions!$C$4:$V$130,20,FALSE)),0,VLOOKUP(AD105,Positions!$C$4:$V$130,20,FALSE))</f>
        <v>0</v>
      </c>
      <c r="CL105" s="161">
        <f>IF(ISERROR(VLOOKUP(AE105,Positions!$C$4:$V$130,20,FALSE)),0,VLOOKUP(AE105,Positions!$C$4:$V$130,20,FALSE))</f>
        <v>0</v>
      </c>
      <c r="CM105" s="161">
        <f>IF(ISERROR(VLOOKUP(AF105,Positions!$C$4:$V$130,20,FALSE)),0,VLOOKUP(AF105,Positions!$C$4:$V$130,20,FALSE))</f>
        <v>0</v>
      </c>
      <c r="CN105" s="161">
        <f>IF(ISERROR(VLOOKUP(AG105,Positions!$C$4:$V$130,20,FALSE)),0,VLOOKUP(AG105,Positions!$C$4:$V$130,20,FALSE))</f>
        <v>0</v>
      </c>
      <c r="CO105" s="161">
        <f>IF(ISERROR(VLOOKUP(AH105,Positions!$C$4:$V$130,20,FALSE)),0,VLOOKUP(AH105,Positions!$C$4:$V$130,20,FALSE))</f>
        <v>0</v>
      </c>
      <c r="CP105" s="162"/>
      <c r="CQ105" s="163"/>
    </row>
    <row r="106" spans="1:95" s="155" customFormat="1" ht="30" hidden="1" customHeight="1" x14ac:dyDescent="0.25">
      <c r="A106" s="153"/>
      <c r="B106" s="153"/>
      <c r="C106" s="160"/>
      <c r="D106" s="160"/>
      <c r="E106" s="417" t="str">
        <f>IF($D106&lt;&gt;"",VLOOKUP($D106,StaffEstb!$G$4:$K$203,4,FALSE),"")</f>
        <v/>
      </c>
      <c r="F106" s="656" t="str">
        <f>IF($D106&lt;&gt;"",VLOOKUP($D106,StaffEstb!$G$4:$K$203,5,FALSE),"")</f>
        <v/>
      </c>
      <c r="G106" s="657"/>
      <c r="H106" s="657"/>
      <c r="I106" s="657"/>
      <c r="J106" s="657"/>
      <c r="K106" s="657"/>
      <c r="L106" s="658"/>
      <c r="M106" s="658"/>
      <c r="N106" s="657"/>
      <c r="O106" s="657"/>
      <c r="P106" s="657"/>
      <c r="Q106" s="657"/>
      <c r="R106" s="657"/>
      <c r="S106" s="658"/>
      <c r="T106" s="658"/>
      <c r="U106" s="657"/>
      <c r="V106" s="657"/>
      <c r="W106" s="657"/>
      <c r="X106" s="657"/>
      <c r="Y106" s="657"/>
      <c r="Z106" s="658"/>
      <c r="AA106" s="658"/>
      <c r="AB106" s="657"/>
      <c r="AC106" s="657"/>
      <c r="AD106" s="657"/>
      <c r="AE106" s="657"/>
      <c r="AF106" s="657"/>
      <c r="AG106" s="658"/>
      <c r="AH106" s="658"/>
      <c r="AI106" s="377">
        <f t="shared" si="9"/>
        <v>0</v>
      </c>
      <c r="AJ106" s="378">
        <f t="shared" si="10"/>
        <v>0</v>
      </c>
      <c r="AK106" s="379" t="str">
        <f>IF(G106&lt;&gt;"",IF(ISERROR(VLOOKUP(G106,Positions!$C$4:$V$130,20,FALSE)),"Chk",""),"-")</f>
        <v>-</v>
      </c>
      <c r="AL106" s="380" t="str">
        <f>IF(H106&lt;&gt;"",IF(ISERROR(VLOOKUP(H106,Positions!$C$4:$V$130,20,FALSE)),"Chk",""),"-")</f>
        <v>-</v>
      </c>
      <c r="AM106" s="380" t="str">
        <f>IF(I106&lt;&gt;"",IF(ISERROR(VLOOKUP(I106,Positions!$C$4:$V$130,20,FALSE)),"Chk",""),"-")</f>
        <v>-</v>
      </c>
      <c r="AN106" s="380" t="str">
        <f>IF(J106&lt;&gt;"",IF(ISERROR(VLOOKUP(J106,Positions!$C$4:$V$130,20,FALSE)),"Chk",""),"-")</f>
        <v>-</v>
      </c>
      <c r="AO106" s="380" t="str">
        <f>IF(K106&lt;&gt;"",IF(ISERROR(VLOOKUP(K106,Positions!$C$4:$V$130,20,FALSE)),"Chk",""),"-")</f>
        <v>-</v>
      </c>
      <c r="AP106" s="380" t="str">
        <f>IF(L106&lt;&gt;"",IF(ISERROR(VLOOKUP(L106,Positions!$C$4:$V$130,20,FALSE)),"Chk",""),"-")</f>
        <v>-</v>
      </c>
      <c r="AQ106" s="381" t="str">
        <f>IF(M106&lt;&gt;"",IF(ISERROR(VLOOKUP(M106,Positions!$C$4:$V$130,20,FALSE)),"Chk",""),"-")</f>
        <v>-</v>
      </c>
      <c r="AR106" s="382" t="str">
        <f>IF(N106&lt;&gt;"",IF(ISERROR(VLOOKUP(N106,Positions!$C$4:$V$130,20,FALSE)),"Chk",""),"-")</f>
        <v>-</v>
      </c>
      <c r="AS106" s="380" t="str">
        <f>IF(O106&lt;&gt;"",IF(ISERROR(VLOOKUP(O106,Positions!$C$4:$V$130,20,FALSE)),"Chk",""),"-")</f>
        <v>-</v>
      </c>
      <c r="AT106" s="380" t="str">
        <f>IF(P106&lt;&gt;"",IF(ISERROR(VLOOKUP(P106,Positions!$C$4:$V$130,20,FALSE)),"Chk",""),"-")</f>
        <v>-</v>
      </c>
      <c r="AU106" s="380" t="str">
        <f>IF(Q106&lt;&gt;"",IF(ISERROR(VLOOKUP(Q106,Positions!$C$4:$V$130,20,FALSE)),"Chk",""),"-")</f>
        <v>-</v>
      </c>
      <c r="AV106" s="380" t="str">
        <f>IF(R106&lt;&gt;"",IF(ISERROR(VLOOKUP(R106,Positions!$C$4:$V$130,20,FALSE)),"Chk",""),"-")</f>
        <v>-</v>
      </c>
      <c r="AW106" s="380" t="str">
        <f>IF(S106&lt;&gt;"",IF(ISERROR(VLOOKUP(S106,Positions!$C$4:$V$130,20,FALSE)),"Chk",""),"-")</f>
        <v>-</v>
      </c>
      <c r="AX106" s="383" t="str">
        <f>IF(T106&lt;&gt;"",IF(ISERROR(VLOOKUP(T106,Positions!$C$4:$V$130,20,FALSE)),"Chk",""),"-")</f>
        <v>-</v>
      </c>
      <c r="AY106" s="379" t="str">
        <f>IF(U106&lt;&gt;"",IF(ISERROR(VLOOKUP(U106,Positions!$C$4:$V$130,20,FALSE)),"Chk",""),"-")</f>
        <v>-</v>
      </c>
      <c r="AZ106" s="380" t="str">
        <f>IF(V106&lt;&gt;"",IF(ISERROR(VLOOKUP(V106,Positions!$C$4:$V$130,20,FALSE)),"Chk",""),"-")</f>
        <v>-</v>
      </c>
      <c r="BA106" s="380" t="str">
        <f>IF(W106&lt;&gt;"",IF(ISERROR(VLOOKUP(W106,Positions!$C$4:$V$130,20,FALSE)),"Chk",""),"-")</f>
        <v>-</v>
      </c>
      <c r="BB106" s="380" t="str">
        <f>IF(X106&lt;&gt;"",IF(ISERROR(VLOOKUP(X106,Positions!$C$4:$V$130,20,FALSE)),"Chk",""),"-")</f>
        <v>-</v>
      </c>
      <c r="BC106" s="380" t="str">
        <f>IF(Y106&lt;&gt;"",IF(ISERROR(VLOOKUP(Y106,Positions!$C$4:$V$130,20,FALSE)),"Chk",""),"-")</f>
        <v>-</v>
      </c>
      <c r="BD106" s="380" t="str">
        <f>IF(Z106&lt;&gt;"",IF(ISERROR(VLOOKUP(Z106,Positions!$C$4:$V$130,20,FALSE)),"Chk",""),"-")</f>
        <v>-</v>
      </c>
      <c r="BE106" s="381" t="str">
        <f>IF(AA106&lt;&gt;"",IF(ISERROR(VLOOKUP(AA106,Positions!$C$4:$V$130,20,FALSE)),"Chk",""),"-")</f>
        <v>-</v>
      </c>
      <c r="BF106" s="382" t="str">
        <f>IF(AB106&lt;&gt;"",IF(ISERROR(VLOOKUP(AB106,Positions!$C$4:$V$130,20,FALSE)),"Chk",""),"-")</f>
        <v>-</v>
      </c>
      <c r="BG106" s="380" t="str">
        <f>IF(AC106&lt;&gt;"",IF(ISERROR(VLOOKUP(AC106,Positions!$C$4:$V$130,20,FALSE)),"Chk",""),"-")</f>
        <v>-</v>
      </c>
      <c r="BH106" s="380" t="str">
        <f>IF(AD106&lt;&gt;"",IF(ISERROR(VLOOKUP(AD106,Positions!$C$4:$V$130,20,FALSE)),"Chk",""),"-")</f>
        <v>-</v>
      </c>
      <c r="BI106" s="380" t="str">
        <f>IF(AE106&lt;&gt;"",IF(ISERROR(VLOOKUP(AE106,Positions!$C$4:$V$130,20,FALSE)),"Chk",""),"-")</f>
        <v>-</v>
      </c>
      <c r="BJ106" s="380" t="str">
        <f>IF(AF106&lt;&gt;"",IF(ISERROR(VLOOKUP(AF106,Positions!$C$4:$V$130,20,FALSE)),"Chk",""),"-")</f>
        <v>-</v>
      </c>
      <c r="BK106" s="380" t="str">
        <f>IF(AG106&lt;&gt;"",IF(ISERROR(VLOOKUP(AG106,Positions!$C$4:$V$130,20,FALSE)),"Chk",""),"-")</f>
        <v>-</v>
      </c>
      <c r="BL106" s="383" t="str">
        <f>IF(AH106&lt;&gt;"",IF(ISERROR(VLOOKUP(AH106,Positions!$C$4:$V$130,20,FALSE)),"Chk",""),"-")</f>
        <v>-</v>
      </c>
      <c r="BM106" s="152"/>
      <c r="BN106" s="161">
        <f>IF(ISERROR(VLOOKUP(G106,Positions!$C$4:$V$130,20,FALSE)),0,VLOOKUP(G106,Positions!$C$4:$V$130,20,FALSE))</f>
        <v>0</v>
      </c>
      <c r="BO106" s="161">
        <f>IF(ISERROR(VLOOKUP(H106,Positions!$C$4:$V$130,20,FALSE)),0,VLOOKUP(H106,Positions!$C$4:$V$130,20,FALSE))</f>
        <v>0</v>
      </c>
      <c r="BP106" s="161">
        <f>IF(ISERROR(VLOOKUP(I106,Positions!$C$4:$V$130,20,FALSE)),0,VLOOKUP(I106,Positions!$C$4:$V$130,20,FALSE))</f>
        <v>0</v>
      </c>
      <c r="BQ106" s="161">
        <f>IF(ISERROR(VLOOKUP(J106,Positions!$C$4:$V$130,20,FALSE)),0,VLOOKUP(J106,Positions!$C$4:$V$130,20,FALSE))</f>
        <v>0</v>
      </c>
      <c r="BR106" s="161">
        <f>IF(ISERROR(VLOOKUP(K106,Positions!$C$4:$V$130,20,FALSE)),0,VLOOKUP(K106,Positions!$C$4:$V$130,20,FALSE))</f>
        <v>0</v>
      </c>
      <c r="BS106" s="161">
        <f>IF(ISERROR(VLOOKUP(L106,Positions!$C$4:$V$130,20,FALSE)),0,VLOOKUP(L106,Positions!$C$4:$V$130,20,FALSE))</f>
        <v>0</v>
      </c>
      <c r="BT106" s="161">
        <f>IF(ISERROR(VLOOKUP(M106,Positions!$C$4:$V$130,20,FALSE)),0,VLOOKUP(M106,Positions!$C$4:$V$130,20,FALSE))</f>
        <v>0</v>
      </c>
      <c r="BU106" s="161">
        <f>IF(ISERROR(VLOOKUP(N106,Positions!$C$4:$V$130,20,FALSE)),0,VLOOKUP(N106,Positions!$C$4:$V$130,20,FALSE))</f>
        <v>0</v>
      </c>
      <c r="BV106" s="161">
        <f>IF(ISERROR(VLOOKUP(O106,Positions!$C$4:$V$130,20,FALSE)),0,VLOOKUP(O106,Positions!$C$4:$V$130,20,FALSE))</f>
        <v>0</v>
      </c>
      <c r="BW106" s="161">
        <f>IF(ISERROR(VLOOKUP(P106,Positions!$C$4:$V$130,20,FALSE)),0,VLOOKUP(P106,Positions!$C$4:$V$130,20,FALSE))</f>
        <v>0</v>
      </c>
      <c r="BX106" s="161">
        <f>IF(ISERROR(VLOOKUP(Q106,Positions!$C$4:$V$130,20,FALSE)),0,VLOOKUP(Q106,Positions!$C$4:$V$130,20,FALSE))</f>
        <v>0</v>
      </c>
      <c r="BY106" s="161">
        <f>IF(ISERROR(VLOOKUP(R106,Positions!$C$4:$V$130,20,FALSE)),0,VLOOKUP(R106,Positions!$C$4:$V$130,20,FALSE))</f>
        <v>0</v>
      </c>
      <c r="BZ106" s="161">
        <f>IF(ISERROR(VLOOKUP(S106,Positions!$C$4:$V$130,20,FALSE)),0,VLOOKUP(S106,Positions!$C$4:$V$130,20,FALSE))</f>
        <v>0</v>
      </c>
      <c r="CA106" s="161">
        <f>IF(ISERROR(VLOOKUP(T106,Positions!$C$4:$V$130,20,FALSE)),0,VLOOKUP(T106,Positions!$C$4:$V$130,20,FALSE))</f>
        <v>0</v>
      </c>
      <c r="CB106" s="161">
        <f>IF(ISERROR(VLOOKUP(U106,Positions!$C$4:$V$130,20,FALSE)),0,VLOOKUP(U106,Positions!$C$4:$V$130,20,FALSE))</f>
        <v>0</v>
      </c>
      <c r="CC106" s="161">
        <f>IF(ISERROR(VLOOKUP(V106,Positions!$C$4:$V$130,20,FALSE)),0,VLOOKUP(V106,Positions!$C$4:$V$130,20,FALSE))</f>
        <v>0</v>
      </c>
      <c r="CD106" s="161">
        <f>IF(ISERROR(VLOOKUP(W106,Positions!$C$4:$V$130,20,FALSE)),0,VLOOKUP(W106,Positions!$C$4:$V$130,20,FALSE))</f>
        <v>0</v>
      </c>
      <c r="CE106" s="161">
        <f>IF(ISERROR(VLOOKUP(X106,Positions!$C$4:$V$130,20,FALSE)),0,VLOOKUP(X106,Positions!$C$4:$V$130,20,FALSE))</f>
        <v>0</v>
      </c>
      <c r="CF106" s="161">
        <f>IF(ISERROR(VLOOKUP(Y106,Positions!$C$4:$V$130,20,FALSE)),0,VLOOKUP(Y106,Positions!$C$4:$V$130,20,FALSE))</f>
        <v>0</v>
      </c>
      <c r="CG106" s="161">
        <f>IF(ISERROR(VLOOKUP(Z106,Positions!$C$4:$V$130,20,FALSE)),0,VLOOKUP(Z106,Positions!$C$4:$V$130,20,FALSE))</f>
        <v>0</v>
      </c>
      <c r="CH106" s="161">
        <f>IF(ISERROR(VLOOKUP(AA106,Positions!$C$4:$V$130,20,FALSE)),0,VLOOKUP(AA106,Positions!$C$4:$V$130,20,FALSE))</f>
        <v>0</v>
      </c>
      <c r="CI106" s="161">
        <f>IF(ISERROR(VLOOKUP(AB106,Positions!$C$4:$V$130,20,FALSE)),0,VLOOKUP(AB106,Positions!$C$4:$V$130,20,FALSE))</f>
        <v>0</v>
      </c>
      <c r="CJ106" s="161">
        <f>IF(ISERROR(VLOOKUP(AC106,Positions!$C$4:$V$130,20,FALSE)),0,VLOOKUP(AC106,Positions!$C$4:$V$130,20,FALSE))</f>
        <v>0</v>
      </c>
      <c r="CK106" s="161">
        <f>IF(ISERROR(VLOOKUP(AD106,Positions!$C$4:$V$130,20,FALSE)),0,VLOOKUP(AD106,Positions!$C$4:$V$130,20,FALSE))</f>
        <v>0</v>
      </c>
      <c r="CL106" s="161">
        <f>IF(ISERROR(VLOOKUP(AE106,Positions!$C$4:$V$130,20,FALSE)),0,VLOOKUP(AE106,Positions!$C$4:$V$130,20,FALSE))</f>
        <v>0</v>
      </c>
      <c r="CM106" s="161">
        <f>IF(ISERROR(VLOOKUP(AF106,Positions!$C$4:$V$130,20,FALSE)),0,VLOOKUP(AF106,Positions!$C$4:$V$130,20,FALSE))</f>
        <v>0</v>
      </c>
      <c r="CN106" s="161">
        <f>IF(ISERROR(VLOOKUP(AG106,Positions!$C$4:$V$130,20,FALSE)),0,VLOOKUP(AG106,Positions!$C$4:$V$130,20,FALSE))</f>
        <v>0</v>
      </c>
      <c r="CO106" s="161">
        <f>IF(ISERROR(VLOOKUP(AH106,Positions!$C$4:$V$130,20,FALSE)),0,VLOOKUP(AH106,Positions!$C$4:$V$130,20,FALSE))</f>
        <v>0</v>
      </c>
      <c r="CP106" s="162"/>
      <c r="CQ106" s="163"/>
    </row>
    <row r="107" spans="1:95" s="155" customFormat="1" ht="30" hidden="1" customHeight="1" x14ac:dyDescent="0.25">
      <c r="A107" s="153"/>
      <c r="B107" s="153"/>
      <c r="C107" s="160"/>
      <c r="D107" s="160"/>
      <c r="E107" s="417" t="str">
        <f>IF($D107&lt;&gt;"",VLOOKUP($D107,StaffEstb!$G$4:$K$203,4,FALSE),"")</f>
        <v/>
      </c>
      <c r="F107" s="656" t="str">
        <f>IF($D107&lt;&gt;"",VLOOKUP($D107,StaffEstb!$G$4:$K$203,5,FALSE),"")</f>
        <v/>
      </c>
      <c r="G107" s="657"/>
      <c r="H107" s="657"/>
      <c r="I107" s="657"/>
      <c r="J107" s="657"/>
      <c r="K107" s="657"/>
      <c r="L107" s="658"/>
      <c r="M107" s="658"/>
      <c r="N107" s="657"/>
      <c r="O107" s="657"/>
      <c r="P107" s="657"/>
      <c r="Q107" s="657"/>
      <c r="R107" s="657"/>
      <c r="S107" s="658"/>
      <c r="T107" s="658"/>
      <c r="U107" s="657"/>
      <c r="V107" s="657"/>
      <c r="W107" s="657"/>
      <c r="X107" s="657"/>
      <c r="Y107" s="657"/>
      <c r="Z107" s="658"/>
      <c r="AA107" s="658"/>
      <c r="AB107" s="657"/>
      <c r="AC107" s="657"/>
      <c r="AD107" s="657"/>
      <c r="AE107" s="657"/>
      <c r="AF107" s="657"/>
      <c r="AG107" s="658"/>
      <c r="AH107" s="658"/>
      <c r="AI107" s="377">
        <f t="shared" si="9"/>
        <v>0</v>
      </c>
      <c r="AJ107" s="378">
        <f t="shared" si="10"/>
        <v>0</v>
      </c>
      <c r="AK107" s="379" t="str">
        <f>IF(G107&lt;&gt;"",IF(ISERROR(VLOOKUP(G107,Positions!$C$4:$V$130,20,FALSE)),"Chk",""),"-")</f>
        <v>-</v>
      </c>
      <c r="AL107" s="380" t="str">
        <f>IF(H107&lt;&gt;"",IF(ISERROR(VLOOKUP(H107,Positions!$C$4:$V$130,20,FALSE)),"Chk",""),"-")</f>
        <v>-</v>
      </c>
      <c r="AM107" s="380" t="str">
        <f>IF(I107&lt;&gt;"",IF(ISERROR(VLOOKUP(I107,Positions!$C$4:$V$130,20,FALSE)),"Chk",""),"-")</f>
        <v>-</v>
      </c>
      <c r="AN107" s="380" t="str">
        <f>IF(J107&lt;&gt;"",IF(ISERROR(VLOOKUP(J107,Positions!$C$4:$V$130,20,FALSE)),"Chk",""),"-")</f>
        <v>-</v>
      </c>
      <c r="AO107" s="380" t="str">
        <f>IF(K107&lt;&gt;"",IF(ISERROR(VLOOKUP(K107,Positions!$C$4:$V$130,20,FALSE)),"Chk",""),"-")</f>
        <v>-</v>
      </c>
      <c r="AP107" s="380" t="str">
        <f>IF(L107&lt;&gt;"",IF(ISERROR(VLOOKUP(L107,Positions!$C$4:$V$130,20,FALSE)),"Chk",""),"-")</f>
        <v>-</v>
      </c>
      <c r="AQ107" s="381" t="str">
        <f>IF(M107&lt;&gt;"",IF(ISERROR(VLOOKUP(M107,Positions!$C$4:$V$130,20,FALSE)),"Chk",""),"-")</f>
        <v>-</v>
      </c>
      <c r="AR107" s="382" t="str">
        <f>IF(N107&lt;&gt;"",IF(ISERROR(VLOOKUP(N107,Positions!$C$4:$V$130,20,FALSE)),"Chk",""),"-")</f>
        <v>-</v>
      </c>
      <c r="AS107" s="380" t="str">
        <f>IF(O107&lt;&gt;"",IF(ISERROR(VLOOKUP(O107,Positions!$C$4:$V$130,20,FALSE)),"Chk",""),"-")</f>
        <v>-</v>
      </c>
      <c r="AT107" s="380" t="str">
        <f>IF(P107&lt;&gt;"",IF(ISERROR(VLOOKUP(P107,Positions!$C$4:$V$130,20,FALSE)),"Chk",""),"-")</f>
        <v>-</v>
      </c>
      <c r="AU107" s="380" t="str">
        <f>IF(Q107&lt;&gt;"",IF(ISERROR(VLOOKUP(Q107,Positions!$C$4:$V$130,20,FALSE)),"Chk",""),"-")</f>
        <v>-</v>
      </c>
      <c r="AV107" s="380" t="str">
        <f>IF(R107&lt;&gt;"",IF(ISERROR(VLOOKUP(R107,Positions!$C$4:$V$130,20,FALSE)),"Chk",""),"-")</f>
        <v>-</v>
      </c>
      <c r="AW107" s="380" t="str">
        <f>IF(S107&lt;&gt;"",IF(ISERROR(VLOOKUP(S107,Positions!$C$4:$V$130,20,FALSE)),"Chk",""),"-")</f>
        <v>-</v>
      </c>
      <c r="AX107" s="383" t="str">
        <f>IF(T107&lt;&gt;"",IF(ISERROR(VLOOKUP(T107,Positions!$C$4:$V$130,20,FALSE)),"Chk",""),"-")</f>
        <v>-</v>
      </c>
      <c r="AY107" s="379" t="str">
        <f>IF(U107&lt;&gt;"",IF(ISERROR(VLOOKUP(U107,Positions!$C$4:$V$130,20,FALSE)),"Chk",""),"-")</f>
        <v>-</v>
      </c>
      <c r="AZ107" s="380" t="str">
        <f>IF(V107&lt;&gt;"",IF(ISERROR(VLOOKUP(V107,Positions!$C$4:$V$130,20,FALSE)),"Chk",""),"-")</f>
        <v>-</v>
      </c>
      <c r="BA107" s="380" t="str">
        <f>IF(W107&lt;&gt;"",IF(ISERROR(VLOOKUP(W107,Positions!$C$4:$V$130,20,FALSE)),"Chk",""),"-")</f>
        <v>-</v>
      </c>
      <c r="BB107" s="380" t="str">
        <f>IF(X107&lt;&gt;"",IF(ISERROR(VLOOKUP(X107,Positions!$C$4:$V$130,20,FALSE)),"Chk",""),"-")</f>
        <v>-</v>
      </c>
      <c r="BC107" s="380" t="str">
        <f>IF(Y107&lt;&gt;"",IF(ISERROR(VLOOKUP(Y107,Positions!$C$4:$V$130,20,FALSE)),"Chk",""),"-")</f>
        <v>-</v>
      </c>
      <c r="BD107" s="380" t="str">
        <f>IF(Z107&lt;&gt;"",IF(ISERROR(VLOOKUP(Z107,Positions!$C$4:$V$130,20,FALSE)),"Chk",""),"-")</f>
        <v>-</v>
      </c>
      <c r="BE107" s="381" t="str">
        <f>IF(AA107&lt;&gt;"",IF(ISERROR(VLOOKUP(AA107,Positions!$C$4:$V$130,20,FALSE)),"Chk",""),"-")</f>
        <v>-</v>
      </c>
      <c r="BF107" s="382" t="str">
        <f>IF(AB107&lt;&gt;"",IF(ISERROR(VLOOKUP(AB107,Positions!$C$4:$V$130,20,FALSE)),"Chk",""),"-")</f>
        <v>-</v>
      </c>
      <c r="BG107" s="380" t="str">
        <f>IF(AC107&lt;&gt;"",IF(ISERROR(VLOOKUP(AC107,Positions!$C$4:$V$130,20,FALSE)),"Chk",""),"-")</f>
        <v>-</v>
      </c>
      <c r="BH107" s="380" t="str">
        <f>IF(AD107&lt;&gt;"",IF(ISERROR(VLOOKUP(AD107,Positions!$C$4:$V$130,20,FALSE)),"Chk",""),"-")</f>
        <v>-</v>
      </c>
      <c r="BI107" s="380" t="str">
        <f>IF(AE107&lt;&gt;"",IF(ISERROR(VLOOKUP(AE107,Positions!$C$4:$V$130,20,FALSE)),"Chk",""),"-")</f>
        <v>-</v>
      </c>
      <c r="BJ107" s="380" t="str">
        <f>IF(AF107&lt;&gt;"",IF(ISERROR(VLOOKUP(AF107,Positions!$C$4:$V$130,20,FALSE)),"Chk",""),"-")</f>
        <v>-</v>
      </c>
      <c r="BK107" s="380" t="str">
        <f>IF(AG107&lt;&gt;"",IF(ISERROR(VLOOKUP(AG107,Positions!$C$4:$V$130,20,FALSE)),"Chk",""),"-")</f>
        <v>-</v>
      </c>
      <c r="BL107" s="383" t="str">
        <f>IF(AH107&lt;&gt;"",IF(ISERROR(VLOOKUP(AH107,Positions!$C$4:$V$130,20,FALSE)),"Chk",""),"-")</f>
        <v>-</v>
      </c>
      <c r="BM107" s="152"/>
      <c r="BN107" s="161">
        <f>IF(ISERROR(VLOOKUP(G107,Positions!$C$4:$V$130,20,FALSE)),0,VLOOKUP(G107,Positions!$C$4:$V$130,20,FALSE))</f>
        <v>0</v>
      </c>
      <c r="BO107" s="161">
        <f>IF(ISERROR(VLOOKUP(H107,Positions!$C$4:$V$130,20,FALSE)),0,VLOOKUP(H107,Positions!$C$4:$V$130,20,FALSE))</f>
        <v>0</v>
      </c>
      <c r="BP107" s="161">
        <f>IF(ISERROR(VLOOKUP(I107,Positions!$C$4:$V$130,20,FALSE)),0,VLOOKUP(I107,Positions!$C$4:$V$130,20,FALSE))</f>
        <v>0</v>
      </c>
      <c r="BQ107" s="161">
        <f>IF(ISERROR(VLOOKUP(J107,Positions!$C$4:$V$130,20,FALSE)),0,VLOOKUP(J107,Positions!$C$4:$V$130,20,FALSE))</f>
        <v>0</v>
      </c>
      <c r="BR107" s="161">
        <f>IF(ISERROR(VLOOKUP(K107,Positions!$C$4:$V$130,20,FALSE)),0,VLOOKUP(K107,Positions!$C$4:$V$130,20,FALSE))</f>
        <v>0</v>
      </c>
      <c r="BS107" s="161">
        <f>IF(ISERROR(VLOOKUP(L107,Positions!$C$4:$V$130,20,FALSE)),0,VLOOKUP(L107,Positions!$C$4:$V$130,20,FALSE))</f>
        <v>0</v>
      </c>
      <c r="BT107" s="161">
        <f>IF(ISERROR(VLOOKUP(M107,Positions!$C$4:$V$130,20,FALSE)),0,VLOOKUP(M107,Positions!$C$4:$V$130,20,FALSE))</f>
        <v>0</v>
      </c>
      <c r="BU107" s="161">
        <f>IF(ISERROR(VLOOKUP(N107,Positions!$C$4:$V$130,20,FALSE)),0,VLOOKUP(N107,Positions!$C$4:$V$130,20,FALSE))</f>
        <v>0</v>
      </c>
      <c r="BV107" s="161">
        <f>IF(ISERROR(VLOOKUP(O107,Positions!$C$4:$V$130,20,FALSE)),0,VLOOKUP(O107,Positions!$C$4:$V$130,20,FALSE))</f>
        <v>0</v>
      </c>
      <c r="BW107" s="161">
        <f>IF(ISERROR(VLOOKUP(P107,Positions!$C$4:$V$130,20,FALSE)),0,VLOOKUP(P107,Positions!$C$4:$V$130,20,FALSE))</f>
        <v>0</v>
      </c>
      <c r="BX107" s="161">
        <f>IF(ISERROR(VLOOKUP(Q107,Positions!$C$4:$V$130,20,FALSE)),0,VLOOKUP(Q107,Positions!$C$4:$V$130,20,FALSE))</f>
        <v>0</v>
      </c>
      <c r="BY107" s="161">
        <f>IF(ISERROR(VLOOKUP(R107,Positions!$C$4:$V$130,20,FALSE)),0,VLOOKUP(R107,Positions!$C$4:$V$130,20,FALSE))</f>
        <v>0</v>
      </c>
      <c r="BZ107" s="161">
        <f>IF(ISERROR(VLOOKUP(S107,Positions!$C$4:$V$130,20,FALSE)),0,VLOOKUP(S107,Positions!$C$4:$V$130,20,FALSE))</f>
        <v>0</v>
      </c>
      <c r="CA107" s="161">
        <f>IF(ISERROR(VLOOKUP(T107,Positions!$C$4:$V$130,20,FALSE)),0,VLOOKUP(T107,Positions!$C$4:$V$130,20,FALSE))</f>
        <v>0</v>
      </c>
      <c r="CB107" s="161">
        <f>IF(ISERROR(VLOOKUP(U107,Positions!$C$4:$V$130,20,FALSE)),0,VLOOKUP(U107,Positions!$C$4:$V$130,20,FALSE))</f>
        <v>0</v>
      </c>
      <c r="CC107" s="161">
        <f>IF(ISERROR(VLOOKUP(V107,Positions!$C$4:$V$130,20,FALSE)),0,VLOOKUP(V107,Positions!$C$4:$V$130,20,FALSE))</f>
        <v>0</v>
      </c>
      <c r="CD107" s="161">
        <f>IF(ISERROR(VLOOKUP(W107,Positions!$C$4:$V$130,20,FALSE)),0,VLOOKUP(W107,Positions!$C$4:$V$130,20,FALSE))</f>
        <v>0</v>
      </c>
      <c r="CE107" s="161">
        <f>IF(ISERROR(VLOOKUP(X107,Positions!$C$4:$V$130,20,FALSE)),0,VLOOKUP(X107,Positions!$C$4:$V$130,20,FALSE))</f>
        <v>0</v>
      </c>
      <c r="CF107" s="161">
        <f>IF(ISERROR(VLOOKUP(Y107,Positions!$C$4:$V$130,20,FALSE)),0,VLOOKUP(Y107,Positions!$C$4:$V$130,20,FALSE))</f>
        <v>0</v>
      </c>
      <c r="CG107" s="161">
        <f>IF(ISERROR(VLOOKUP(Z107,Positions!$C$4:$V$130,20,FALSE)),0,VLOOKUP(Z107,Positions!$C$4:$V$130,20,FALSE))</f>
        <v>0</v>
      </c>
      <c r="CH107" s="161">
        <f>IF(ISERROR(VLOOKUP(AA107,Positions!$C$4:$V$130,20,FALSE)),0,VLOOKUP(AA107,Positions!$C$4:$V$130,20,FALSE))</f>
        <v>0</v>
      </c>
      <c r="CI107" s="161">
        <f>IF(ISERROR(VLOOKUP(AB107,Positions!$C$4:$V$130,20,FALSE)),0,VLOOKUP(AB107,Positions!$C$4:$V$130,20,FALSE))</f>
        <v>0</v>
      </c>
      <c r="CJ107" s="161">
        <f>IF(ISERROR(VLOOKUP(AC107,Positions!$C$4:$V$130,20,FALSE)),0,VLOOKUP(AC107,Positions!$C$4:$V$130,20,FALSE))</f>
        <v>0</v>
      </c>
      <c r="CK107" s="161">
        <f>IF(ISERROR(VLOOKUP(AD107,Positions!$C$4:$V$130,20,FALSE)),0,VLOOKUP(AD107,Positions!$C$4:$V$130,20,FALSE))</f>
        <v>0</v>
      </c>
      <c r="CL107" s="161">
        <f>IF(ISERROR(VLOOKUP(AE107,Positions!$C$4:$V$130,20,FALSE)),0,VLOOKUP(AE107,Positions!$C$4:$V$130,20,FALSE))</f>
        <v>0</v>
      </c>
      <c r="CM107" s="161">
        <f>IF(ISERROR(VLOOKUP(AF107,Positions!$C$4:$V$130,20,FALSE)),0,VLOOKUP(AF107,Positions!$C$4:$V$130,20,FALSE))</f>
        <v>0</v>
      </c>
      <c r="CN107" s="161">
        <f>IF(ISERROR(VLOOKUP(AG107,Positions!$C$4:$V$130,20,FALSE)),0,VLOOKUP(AG107,Positions!$C$4:$V$130,20,FALSE))</f>
        <v>0</v>
      </c>
      <c r="CO107" s="161">
        <f>IF(ISERROR(VLOOKUP(AH107,Positions!$C$4:$V$130,20,FALSE)),0,VLOOKUP(AH107,Positions!$C$4:$V$130,20,FALSE))</f>
        <v>0</v>
      </c>
      <c r="CP107" s="162"/>
      <c r="CQ107" s="163"/>
    </row>
    <row r="108" spans="1:95" s="155" customFormat="1" ht="30" hidden="1" customHeight="1" x14ac:dyDescent="0.25">
      <c r="A108" s="153"/>
      <c r="B108" s="153"/>
      <c r="C108" s="160"/>
      <c r="D108" s="160"/>
      <c r="E108" s="417" t="str">
        <f>IF($D108&lt;&gt;"",VLOOKUP($D108,StaffEstb!$G$4:$K$203,4,FALSE),"")</f>
        <v/>
      </c>
      <c r="F108" s="656" t="str">
        <f>IF($D108&lt;&gt;"",VLOOKUP($D108,StaffEstb!$G$4:$K$203,5,FALSE),"")</f>
        <v/>
      </c>
      <c r="G108" s="657"/>
      <c r="H108" s="657"/>
      <c r="I108" s="657"/>
      <c r="J108" s="657"/>
      <c r="K108" s="657"/>
      <c r="L108" s="658"/>
      <c r="M108" s="658"/>
      <c r="N108" s="657"/>
      <c r="O108" s="657"/>
      <c r="P108" s="657"/>
      <c r="Q108" s="657"/>
      <c r="R108" s="657"/>
      <c r="S108" s="658"/>
      <c r="T108" s="658"/>
      <c r="U108" s="657"/>
      <c r="V108" s="657"/>
      <c r="W108" s="657"/>
      <c r="X108" s="657"/>
      <c r="Y108" s="657"/>
      <c r="Z108" s="658"/>
      <c r="AA108" s="658"/>
      <c r="AB108" s="657"/>
      <c r="AC108" s="657"/>
      <c r="AD108" s="657"/>
      <c r="AE108" s="657"/>
      <c r="AF108" s="657"/>
      <c r="AG108" s="658"/>
      <c r="AH108" s="658"/>
      <c r="AI108" s="377">
        <f t="shared" si="9"/>
        <v>0</v>
      </c>
      <c r="AJ108" s="378">
        <f t="shared" si="10"/>
        <v>0</v>
      </c>
      <c r="AK108" s="379" t="str">
        <f>IF(G108&lt;&gt;"",IF(ISERROR(VLOOKUP(G108,Positions!$C$4:$V$130,20,FALSE)),"Chk",""),"-")</f>
        <v>-</v>
      </c>
      <c r="AL108" s="380" t="str">
        <f>IF(H108&lt;&gt;"",IF(ISERROR(VLOOKUP(H108,Positions!$C$4:$V$130,20,FALSE)),"Chk",""),"-")</f>
        <v>-</v>
      </c>
      <c r="AM108" s="380" t="str">
        <f>IF(I108&lt;&gt;"",IF(ISERROR(VLOOKUP(I108,Positions!$C$4:$V$130,20,FALSE)),"Chk",""),"-")</f>
        <v>-</v>
      </c>
      <c r="AN108" s="380" t="str">
        <f>IF(J108&lt;&gt;"",IF(ISERROR(VLOOKUP(J108,Positions!$C$4:$V$130,20,FALSE)),"Chk",""),"-")</f>
        <v>-</v>
      </c>
      <c r="AO108" s="380" t="str">
        <f>IF(K108&lt;&gt;"",IF(ISERROR(VLOOKUP(K108,Positions!$C$4:$V$130,20,FALSE)),"Chk",""),"-")</f>
        <v>-</v>
      </c>
      <c r="AP108" s="380" t="str">
        <f>IF(L108&lt;&gt;"",IF(ISERROR(VLOOKUP(L108,Positions!$C$4:$V$130,20,FALSE)),"Chk",""),"-")</f>
        <v>-</v>
      </c>
      <c r="AQ108" s="381" t="str">
        <f>IF(M108&lt;&gt;"",IF(ISERROR(VLOOKUP(M108,Positions!$C$4:$V$130,20,FALSE)),"Chk",""),"-")</f>
        <v>-</v>
      </c>
      <c r="AR108" s="382" t="str">
        <f>IF(N108&lt;&gt;"",IF(ISERROR(VLOOKUP(N108,Positions!$C$4:$V$130,20,FALSE)),"Chk",""),"-")</f>
        <v>-</v>
      </c>
      <c r="AS108" s="380" t="str">
        <f>IF(O108&lt;&gt;"",IF(ISERROR(VLOOKUP(O108,Positions!$C$4:$V$130,20,FALSE)),"Chk",""),"-")</f>
        <v>-</v>
      </c>
      <c r="AT108" s="380" t="str">
        <f>IF(P108&lt;&gt;"",IF(ISERROR(VLOOKUP(P108,Positions!$C$4:$V$130,20,FALSE)),"Chk",""),"-")</f>
        <v>-</v>
      </c>
      <c r="AU108" s="380" t="str">
        <f>IF(Q108&lt;&gt;"",IF(ISERROR(VLOOKUP(Q108,Positions!$C$4:$V$130,20,FALSE)),"Chk",""),"-")</f>
        <v>-</v>
      </c>
      <c r="AV108" s="380" t="str">
        <f>IF(R108&lt;&gt;"",IF(ISERROR(VLOOKUP(R108,Positions!$C$4:$V$130,20,FALSE)),"Chk",""),"-")</f>
        <v>-</v>
      </c>
      <c r="AW108" s="380" t="str">
        <f>IF(S108&lt;&gt;"",IF(ISERROR(VLOOKUP(S108,Positions!$C$4:$V$130,20,FALSE)),"Chk",""),"-")</f>
        <v>-</v>
      </c>
      <c r="AX108" s="383" t="str">
        <f>IF(T108&lt;&gt;"",IF(ISERROR(VLOOKUP(T108,Positions!$C$4:$V$130,20,FALSE)),"Chk",""),"-")</f>
        <v>-</v>
      </c>
      <c r="AY108" s="379" t="str">
        <f>IF(U108&lt;&gt;"",IF(ISERROR(VLOOKUP(U108,Positions!$C$4:$V$130,20,FALSE)),"Chk",""),"-")</f>
        <v>-</v>
      </c>
      <c r="AZ108" s="380" t="str">
        <f>IF(V108&lt;&gt;"",IF(ISERROR(VLOOKUP(V108,Positions!$C$4:$V$130,20,FALSE)),"Chk",""),"-")</f>
        <v>-</v>
      </c>
      <c r="BA108" s="380" t="str">
        <f>IF(W108&lt;&gt;"",IF(ISERROR(VLOOKUP(W108,Positions!$C$4:$V$130,20,FALSE)),"Chk",""),"-")</f>
        <v>-</v>
      </c>
      <c r="BB108" s="380" t="str">
        <f>IF(X108&lt;&gt;"",IF(ISERROR(VLOOKUP(X108,Positions!$C$4:$V$130,20,FALSE)),"Chk",""),"-")</f>
        <v>-</v>
      </c>
      <c r="BC108" s="380" t="str">
        <f>IF(Y108&lt;&gt;"",IF(ISERROR(VLOOKUP(Y108,Positions!$C$4:$V$130,20,FALSE)),"Chk",""),"-")</f>
        <v>-</v>
      </c>
      <c r="BD108" s="380" t="str">
        <f>IF(Z108&lt;&gt;"",IF(ISERROR(VLOOKUP(Z108,Positions!$C$4:$V$130,20,FALSE)),"Chk",""),"-")</f>
        <v>-</v>
      </c>
      <c r="BE108" s="381" t="str">
        <f>IF(AA108&lt;&gt;"",IF(ISERROR(VLOOKUP(AA108,Positions!$C$4:$V$130,20,FALSE)),"Chk",""),"-")</f>
        <v>-</v>
      </c>
      <c r="BF108" s="382" t="str">
        <f>IF(AB108&lt;&gt;"",IF(ISERROR(VLOOKUP(AB108,Positions!$C$4:$V$130,20,FALSE)),"Chk",""),"-")</f>
        <v>-</v>
      </c>
      <c r="BG108" s="380" t="str">
        <f>IF(AC108&lt;&gt;"",IF(ISERROR(VLOOKUP(AC108,Positions!$C$4:$V$130,20,FALSE)),"Chk",""),"-")</f>
        <v>-</v>
      </c>
      <c r="BH108" s="380" t="str">
        <f>IF(AD108&lt;&gt;"",IF(ISERROR(VLOOKUP(AD108,Positions!$C$4:$V$130,20,FALSE)),"Chk",""),"-")</f>
        <v>-</v>
      </c>
      <c r="BI108" s="380" t="str">
        <f>IF(AE108&lt;&gt;"",IF(ISERROR(VLOOKUP(AE108,Positions!$C$4:$V$130,20,FALSE)),"Chk",""),"-")</f>
        <v>-</v>
      </c>
      <c r="BJ108" s="380" t="str">
        <f>IF(AF108&lt;&gt;"",IF(ISERROR(VLOOKUP(AF108,Positions!$C$4:$V$130,20,FALSE)),"Chk",""),"-")</f>
        <v>-</v>
      </c>
      <c r="BK108" s="380" t="str">
        <f>IF(AG108&lt;&gt;"",IF(ISERROR(VLOOKUP(AG108,Positions!$C$4:$V$130,20,FALSE)),"Chk",""),"-")</f>
        <v>-</v>
      </c>
      <c r="BL108" s="383" t="str">
        <f>IF(AH108&lt;&gt;"",IF(ISERROR(VLOOKUP(AH108,Positions!$C$4:$V$130,20,FALSE)),"Chk",""),"-")</f>
        <v>-</v>
      </c>
      <c r="BM108" s="152"/>
      <c r="BN108" s="161">
        <f>IF(ISERROR(VLOOKUP(G108,Positions!$C$4:$V$130,20,FALSE)),0,VLOOKUP(G108,Positions!$C$4:$V$130,20,FALSE))</f>
        <v>0</v>
      </c>
      <c r="BO108" s="161">
        <f>IF(ISERROR(VLOOKUP(H108,Positions!$C$4:$V$130,20,FALSE)),0,VLOOKUP(H108,Positions!$C$4:$V$130,20,FALSE))</f>
        <v>0</v>
      </c>
      <c r="BP108" s="161">
        <f>IF(ISERROR(VLOOKUP(I108,Positions!$C$4:$V$130,20,FALSE)),0,VLOOKUP(I108,Positions!$C$4:$V$130,20,FALSE))</f>
        <v>0</v>
      </c>
      <c r="BQ108" s="161">
        <f>IF(ISERROR(VLOOKUP(J108,Positions!$C$4:$V$130,20,FALSE)),0,VLOOKUP(J108,Positions!$C$4:$V$130,20,FALSE))</f>
        <v>0</v>
      </c>
      <c r="BR108" s="161">
        <f>IF(ISERROR(VLOOKUP(K108,Positions!$C$4:$V$130,20,FALSE)),0,VLOOKUP(K108,Positions!$C$4:$V$130,20,FALSE))</f>
        <v>0</v>
      </c>
      <c r="BS108" s="161">
        <f>IF(ISERROR(VLOOKUP(L108,Positions!$C$4:$V$130,20,FALSE)),0,VLOOKUP(L108,Positions!$C$4:$V$130,20,FALSE))</f>
        <v>0</v>
      </c>
      <c r="BT108" s="161">
        <f>IF(ISERROR(VLOOKUP(M108,Positions!$C$4:$V$130,20,FALSE)),0,VLOOKUP(M108,Positions!$C$4:$V$130,20,FALSE))</f>
        <v>0</v>
      </c>
      <c r="BU108" s="161">
        <f>IF(ISERROR(VLOOKUP(N108,Positions!$C$4:$V$130,20,FALSE)),0,VLOOKUP(N108,Positions!$C$4:$V$130,20,FALSE))</f>
        <v>0</v>
      </c>
      <c r="BV108" s="161">
        <f>IF(ISERROR(VLOOKUP(O108,Positions!$C$4:$V$130,20,FALSE)),0,VLOOKUP(O108,Positions!$C$4:$V$130,20,FALSE))</f>
        <v>0</v>
      </c>
      <c r="BW108" s="161">
        <f>IF(ISERROR(VLOOKUP(P108,Positions!$C$4:$V$130,20,FALSE)),0,VLOOKUP(P108,Positions!$C$4:$V$130,20,FALSE))</f>
        <v>0</v>
      </c>
      <c r="BX108" s="161">
        <f>IF(ISERROR(VLOOKUP(Q108,Positions!$C$4:$V$130,20,FALSE)),0,VLOOKUP(Q108,Positions!$C$4:$V$130,20,FALSE))</f>
        <v>0</v>
      </c>
      <c r="BY108" s="161">
        <f>IF(ISERROR(VLOOKUP(R108,Positions!$C$4:$V$130,20,FALSE)),0,VLOOKUP(R108,Positions!$C$4:$V$130,20,FALSE))</f>
        <v>0</v>
      </c>
      <c r="BZ108" s="161">
        <f>IF(ISERROR(VLOOKUP(S108,Positions!$C$4:$V$130,20,FALSE)),0,VLOOKUP(S108,Positions!$C$4:$V$130,20,FALSE))</f>
        <v>0</v>
      </c>
      <c r="CA108" s="161">
        <f>IF(ISERROR(VLOOKUP(T108,Positions!$C$4:$V$130,20,FALSE)),0,VLOOKUP(T108,Positions!$C$4:$V$130,20,FALSE))</f>
        <v>0</v>
      </c>
      <c r="CB108" s="161">
        <f>IF(ISERROR(VLOOKUP(U108,Positions!$C$4:$V$130,20,FALSE)),0,VLOOKUP(U108,Positions!$C$4:$V$130,20,FALSE))</f>
        <v>0</v>
      </c>
      <c r="CC108" s="161">
        <f>IF(ISERROR(VLOOKUP(V108,Positions!$C$4:$V$130,20,FALSE)),0,VLOOKUP(V108,Positions!$C$4:$V$130,20,FALSE))</f>
        <v>0</v>
      </c>
      <c r="CD108" s="161">
        <f>IF(ISERROR(VLOOKUP(W108,Positions!$C$4:$V$130,20,FALSE)),0,VLOOKUP(W108,Positions!$C$4:$V$130,20,FALSE))</f>
        <v>0</v>
      </c>
      <c r="CE108" s="161">
        <f>IF(ISERROR(VLOOKUP(X108,Positions!$C$4:$V$130,20,FALSE)),0,VLOOKUP(X108,Positions!$C$4:$V$130,20,FALSE))</f>
        <v>0</v>
      </c>
      <c r="CF108" s="161">
        <f>IF(ISERROR(VLOOKUP(Y108,Positions!$C$4:$V$130,20,FALSE)),0,VLOOKUP(Y108,Positions!$C$4:$V$130,20,FALSE))</f>
        <v>0</v>
      </c>
      <c r="CG108" s="161">
        <f>IF(ISERROR(VLOOKUP(Z108,Positions!$C$4:$V$130,20,FALSE)),0,VLOOKUP(Z108,Positions!$C$4:$V$130,20,FALSE))</f>
        <v>0</v>
      </c>
      <c r="CH108" s="161">
        <f>IF(ISERROR(VLOOKUP(AA108,Positions!$C$4:$V$130,20,FALSE)),0,VLOOKUP(AA108,Positions!$C$4:$V$130,20,FALSE))</f>
        <v>0</v>
      </c>
      <c r="CI108" s="161">
        <f>IF(ISERROR(VLOOKUP(AB108,Positions!$C$4:$V$130,20,FALSE)),0,VLOOKUP(AB108,Positions!$C$4:$V$130,20,FALSE))</f>
        <v>0</v>
      </c>
      <c r="CJ108" s="161">
        <f>IF(ISERROR(VLOOKUP(AC108,Positions!$C$4:$V$130,20,FALSE)),0,VLOOKUP(AC108,Positions!$C$4:$V$130,20,FALSE))</f>
        <v>0</v>
      </c>
      <c r="CK108" s="161">
        <f>IF(ISERROR(VLOOKUP(AD108,Positions!$C$4:$V$130,20,FALSE)),0,VLOOKUP(AD108,Positions!$C$4:$V$130,20,FALSE))</f>
        <v>0</v>
      </c>
      <c r="CL108" s="161">
        <f>IF(ISERROR(VLOOKUP(AE108,Positions!$C$4:$V$130,20,FALSE)),0,VLOOKUP(AE108,Positions!$C$4:$V$130,20,FALSE))</f>
        <v>0</v>
      </c>
      <c r="CM108" s="161">
        <f>IF(ISERROR(VLOOKUP(AF108,Positions!$C$4:$V$130,20,FALSE)),0,VLOOKUP(AF108,Positions!$C$4:$V$130,20,FALSE))</f>
        <v>0</v>
      </c>
      <c r="CN108" s="161">
        <f>IF(ISERROR(VLOOKUP(AG108,Positions!$C$4:$V$130,20,FALSE)),0,VLOOKUP(AG108,Positions!$C$4:$V$130,20,FALSE))</f>
        <v>0</v>
      </c>
      <c r="CO108" s="161">
        <f>IF(ISERROR(VLOOKUP(AH108,Positions!$C$4:$V$130,20,FALSE)),0,VLOOKUP(AH108,Positions!$C$4:$V$130,20,FALSE))</f>
        <v>0</v>
      </c>
      <c r="CP108" s="162"/>
      <c r="CQ108" s="163"/>
    </row>
    <row r="109" spans="1:95" s="155" customFormat="1" ht="30" hidden="1" customHeight="1" x14ac:dyDescent="0.25">
      <c r="A109" s="153"/>
      <c r="B109" s="153"/>
      <c r="C109" s="160"/>
      <c r="D109" s="160"/>
      <c r="E109" s="417" t="str">
        <f>IF($D109&lt;&gt;"",VLOOKUP($D109,StaffEstb!$G$4:$K$203,4,FALSE),"")</f>
        <v/>
      </c>
      <c r="F109" s="656" t="str">
        <f>IF($D109&lt;&gt;"",VLOOKUP($D109,StaffEstb!$G$4:$K$203,5,FALSE),"")</f>
        <v/>
      </c>
      <c r="G109" s="657"/>
      <c r="H109" s="657"/>
      <c r="I109" s="657"/>
      <c r="J109" s="657"/>
      <c r="K109" s="657"/>
      <c r="L109" s="658"/>
      <c r="M109" s="658"/>
      <c r="N109" s="657"/>
      <c r="O109" s="657"/>
      <c r="P109" s="657"/>
      <c r="Q109" s="657"/>
      <c r="R109" s="657"/>
      <c r="S109" s="658"/>
      <c r="T109" s="658"/>
      <c r="U109" s="657"/>
      <c r="V109" s="657"/>
      <c r="W109" s="657"/>
      <c r="X109" s="657"/>
      <c r="Y109" s="657"/>
      <c r="Z109" s="658"/>
      <c r="AA109" s="658"/>
      <c r="AB109" s="657"/>
      <c r="AC109" s="657"/>
      <c r="AD109" s="657"/>
      <c r="AE109" s="657"/>
      <c r="AF109" s="657"/>
      <c r="AG109" s="658"/>
      <c r="AH109" s="658"/>
      <c r="AI109" s="377">
        <f t="shared" si="9"/>
        <v>0</v>
      </c>
      <c r="AJ109" s="378">
        <f t="shared" si="10"/>
        <v>0</v>
      </c>
      <c r="AK109" s="379" t="str">
        <f>IF(G109&lt;&gt;"",IF(ISERROR(VLOOKUP(G109,Positions!$C$4:$V$130,20,FALSE)),"Chk",""),"-")</f>
        <v>-</v>
      </c>
      <c r="AL109" s="380" t="str">
        <f>IF(H109&lt;&gt;"",IF(ISERROR(VLOOKUP(H109,Positions!$C$4:$V$130,20,FALSE)),"Chk",""),"-")</f>
        <v>-</v>
      </c>
      <c r="AM109" s="380" t="str">
        <f>IF(I109&lt;&gt;"",IF(ISERROR(VLOOKUP(I109,Positions!$C$4:$V$130,20,FALSE)),"Chk",""),"-")</f>
        <v>-</v>
      </c>
      <c r="AN109" s="380" t="str">
        <f>IF(J109&lt;&gt;"",IF(ISERROR(VLOOKUP(J109,Positions!$C$4:$V$130,20,FALSE)),"Chk",""),"-")</f>
        <v>-</v>
      </c>
      <c r="AO109" s="380" t="str">
        <f>IF(K109&lt;&gt;"",IF(ISERROR(VLOOKUP(K109,Positions!$C$4:$V$130,20,FALSE)),"Chk",""),"-")</f>
        <v>-</v>
      </c>
      <c r="AP109" s="380" t="str">
        <f>IF(L109&lt;&gt;"",IF(ISERROR(VLOOKUP(L109,Positions!$C$4:$V$130,20,FALSE)),"Chk",""),"-")</f>
        <v>-</v>
      </c>
      <c r="AQ109" s="381" t="str">
        <f>IF(M109&lt;&gt;"",IF(ISERROR(VLOOKUP(M109,Positions!$C$4:$V$130,20,FALSE)),"Chk",""),"-")</f>
        <v>-</v>
      </c>
      <c r="AR109" s="382" t="str">
        <f>IF(N109&lt;&gt;"",IF(ISERROR(VLOOKUP(N109,Positions!$C$4:$V$130,20,FALSE)),"Chk",""),"-")</f>
        <v>-</v>
      </c>
      <c r="AS109" s="380" t="str">
        <f>IF(O109&lt;&gt;"",IF(ISERROR(VLOOKUP(O109,Positions!$C$4:$V$130,20,FALSE)),"Chk",""),"-")</f>
        <v>-</v>
      </c>
      <c r="AT109" s="380" t="str">
        <f>IF(P109&lt;&gt;"",IF(ISERROR(VLOOKUP(P109,Positions!$C$4:$V$130,20,FALSE)),"Chk",""),"-")</f>
        <v>-</v>
      </c>
      <c r="AU109" s="380" t="str">
        <f>IF(Q109&lt;&gt;"",IF(ISERROR(VLOOKUP(Q109,Positions!$C$4:$V$130,20,FALSE)),"Chk",""),"-")</f>
        <v>-</v>
      </c>
      <c r="AV109" s="380" t="str">
        <f>IF(R109&lt;&gt;"",IF(ISERROR(VLOOKUP(R109,Positions!$C$4:$V$130,20,FALSE)),"Chk",""),"-")</f>
        <v>-</v>
      </c>
      <c r="AW109" s="380" t="str">
        <f>IF(S109&lt;&gt;"",IF(ISERROR(VLOOKUP(S109,Positions!$C$4:$V$130,20,FALSE)),"Chk",""),"-")</f>
        <v>-</v>
      </c>
      <c r="AX109" s="383" t="str">
        <f>IF(T109&lt;&gt;"",IF(ISERROR(VLOOKUP(T109,Positions!$C$4:$V$130,20,FALSE)),"Chk",""),"-")</f>
        <v>-</v>
      </c>
      <c r="AY109" s="379" t="str">
        <f>IF(U109&lt;&gt;"",IF(ISERROR(VLOOKUP(U109,Positions!$C$4:$V$130,20,FALSE)),"Chk",""),"-")</f>
        <v>-</v>
      </c>
      <c r="AZ109" s="380" t="str">
        <f>IF(V109&lt;&gt;"",IF(ISERROR(VLOOKUP(V109,Positions!$C$4:$V$130,20,FALSE)),"Chk",""),"-")</f>
        <v>-</v>
      </c>
      <c r="BA109" s="380" t="str">
        <f>IF(W109&lt;&gt;"",IF(ISERROR(VLOOKUP(W109,Positions!$C$4:$V$130,20,FALSE)),"Chk",""),"-")</f>
        <v>-</v>
      </c>
      <c r="BB109" s="380" t="str">
        <f>IF(X109&lt;&gt;"",IF(ISERROR(VLOOKUP(X109,Positions!$C$4:$V$130,20,FALSE)),"Chk",""),"-")</f>
        <v>-</v>
      </c>
      <c r="BC109" s="380" t="str">
        <f>IF(Y109&lt;&gt;"",IF(ISERROR(VLOOKUP(Y109,Positions!$C$4:$V$130,20,FALSE)),"Chk",""),"-")</f>
        <v>-</v>
      </c>
      <c r="BD109" s="380" t="str">
        <f>IF(Z109&lt;&gt;"",IF(ISERROR(VLOOKUP(Z109,Positions!$C$4:$V$130,20,FALSE)),"Chk",""),"-")</f>
        <v>-</v>
      </c>
      <c r="BE109" s="381" t="str">
        <f>IF(AA109&lt;&gt;"",IF(ISERROR(VLOOKUP(AA109,Positions!$C$4:$V$130,20,FALSE)),"Chk",""),"-")</f>
        <v>-</v>
      </c>
      <c r="BF109" s="382" t="str">
        <f>IF(AB109&lt;&gt;"",IF(ISERROR(VLOOKUP(AB109,Positions!$C$4:$V$130,20,FALSE)),"Chk",""),"-")</f>
        <v>-</v>
      </c>
      <c r="BG109" s="380" t="str">
        <f>IF(AC109&lt;&gt;"",IF(ISERROR(VLOOKUP(AC109,Positions!$C$4:$V$130,20,FALSE)),"Chk",""),"-")</f>
        <v>-</v>
      </c>
      <c r="BH109" s="380" t="str">
        <f>IF(AD109&lt;&gt;"",IF(ISERROR(VLOOKUP(AD109,Positions!$C$4:$V$130,20,FALSE)),"Chk",""),"-")</f>
        <v>-</v>
      </c>
      <c r="BI109" s="380" t="str">
        <f>IF(AE109&lt;&gt;"",IF(ISERROR(VLOOKUP(AE109,Positions!$C$4:$V$130,20,FALSE)),"Chk",""),"-")</f>
        <v>-</v>
      </c>
      <c r="BJ109" s="380" t="str">
        <f>IF(AF109&lt;&gt;"",IF(ISERROR(VLOOKUP(AF109,Positions!$C$4:$V$130,20,FALSE)),"Chk",""),"-")</f>
        <v>-</v>
      </c>
      <c r="BK109" s="380" t="str">
        <f>IF(AG109&lt;&gt;"",IF(ISERROR(VLOOKUP(AG109,Positions!$C$4:$V$130,20,FALSE)),"Chk",""),"-")</f>
        <v>-</v>
      </c>
      <c r="BL109" s="383" t="str">
        <f>IF(AH109&lt;&gt;"",IF(ISERROR(VLOOKUP(AH109,Positions!$C$4:$V$130,20,FALSE)),"Chk",""),"-")</f>
        <v>-</v>
      </c>
      <c r="BM109" s="152"/>
      <c r="BN109" s="161">
        <f>IF(ISERROR(VLOOKUP(G109,Positions!$C$4:$V$130,20,FALSE)),0,VLOOKUP(G109,Positions!$C$4:$V$130,20,FALSE))</f>
        <v>0</v>
      </c>
      <c r="BO109" s="161">
        <f>IF(ISERROR(VLOOKUP(H109,Positions!$C$4:$V$130,20,FALSE)),0,VLOOKUP(H109,Positions!$C$4:$V$130,20,FALSE))</f>
        <v>0</v>
      </c>
      <c r="BP109" s="161">
        <f>IF(ISERROR(VLOOKUP(I109,Positions!$C$4:$V$130,20,FALSE)),0,VLOOKUP(I109,Positions!$C$4:$V$130,20,FALSE))</f>
        <v>0</v>
      </c>
      <c r="BQ109" s="161">
        <f>IF(ISERROR(VLOOKUP(J109,Positions!$C$4:$V$130,20,FALSE)),0,VLOOKUP(J109,Positions!$C$4:$V$130,20,FALSE))</f>
        <v>0</v>
      </c>
      <c r="BR109" s="161">
        <f>IF(ISERROR(VLOOKUP(K109,Positions!$C$4:$V$130,20,FALSE)),0,VLOOKUP(K109,Positions!$C$4:$V$130,20,FALSE))</f>
        <v>0</v>
      </c>
      <c r="BS109" s="161">
        <f>IF(ISERROR(VLOOKUP(L109,Positions!$C$4:$V$130,20,FALSE)),0,VLOOKUP(L109,Positions!$C$4:$V$130,20,FALSE))</f>
        <v>0</v>
      </c>
      <c r="BT109" s="161">
        <f>IF(ISERROR(VLOOKUP(M109,Positions!$C$4:$V$130,20,FALSE)),0,VLOOKUP(M109,Positions!$C$4:$V$130,20,FALSE))</f>
        <v>0</v>
      </c>
      <c r="BU109" s="161">
        <f>IF(ISERROR(VLOOKUP(N109,Positions!$C$4:$V$130,20,FALSE)),0,VLOOKUP(N109,Positions!$C$4:$V$130,20,FALSE))</f>
        <v>0</v>
      </c>
      <c r="BV109" s="161">
        <f>IF(ISERROR(VLOOKUP(O109,Positions!$C$4:$V$130,20,FALSE)),0,VLOOKUP(O109,Positions!$C$4:$V$130,20,FALSE))</f>
        <v>0</v>
      </c>
      <c r="BW109" s="161">
        <f>IF(ISERROR(VLOOKUP(P109,Positions!$C$4:$V$130,20,FALSE)),0,VLOOKUP(P109,Positions!$C$4:$V$130,20,FALSE))</f>
        <v>0</v>
      </c>
      <c r="BX109" s="161">
        <f>IF(ISERROR(VLOOKUP(Q109,Positions!$C$4:$V$130,20,FALSE)),0,VLOOKUP(Q109,Positions!$C$4:$V$130,20,FALSE))</f>
        <v>0</v>
      </c>
      <c r="BY109" s="161">
        <f>IF(ISERROR(VLOOKUP(R109,Positions!$C$4:$V$130,20,FALSE)),0,VLOOKUP(R109,Positions!$C$4:$V$130,20,FALSE))</f>
        <v>0</v>
      </c>
      <c r="BZ109" s="161">
        <f>IF(ISERROR(VLOOKUP(S109,Positions!$C$4:$V$130,20,FALSE)),0,VLOOKUP(S109,Positions!$C$4:$V$130,20,FALSE))</f>
        <v>0</v>
      </c>
      <c r="CA109" s="161">
        <f>IF(ISERROR(VLOOKUP(T109,Positions!$C$4:$V$130,20,FALSE)),0,VLOOKUP(T109,Positions!$C$4:$V$130,20,FALSE))</f>
        <v>0</v>
      </c>
      <c r="CB109" s="161">
        <f>IF(ISERROR(VLOOKUP(U109,Positions!$C$4:$V$130,20,FALSE)),0,VLOOKUP(U109,Positions!$C$4:$V$130,20,FALSE))</f>
        <v>0</v>
      </c>
      <c r="CC109" s="161">
        <f>IF(ISERROR(VLOOKUP(V109,Positions!$C$4:$V$130,20,FALSE)),0,VLOOKUP(V109,Positions!$C$4:$V$130,20,FALSE))</f>
        <v>0</v>
      </c>
      <c r="CD109" s="161">
        <f>IF(ISERROR(VLOOKUP(W109,Positions!$C$4:$V$130,20,FALSE)),0,VLOOKUP(W109,Positions!$C$4:$V$130,20,FALSE))</f>
        <v>0</v>
      </c>
      <c r="CE109" s="161">
        <f>IF(ISERROR(VLOOKUP(X109,Positions!$C$4:$V$130,20,FALSE)),0,VLOOKUP(X109,Positions!$C$4:$V$130,20,FALSE))</f>
        <v>0</v>
      </c>
      <c r="CF109" s="161">
        <f>IF(ISERROR(VLOOKUP(Y109,Positions!$C$4:$V$130,20,FALSE)),0,VLOOKUP(Y109,Positions!$C$4:$V$130,20,FALSE))</f>
        <v>0</v>
      </c>
      <c r="CG109" s="161">
        <f>IF(ISERROR(VLOOKUP(Z109,Positions!$C$4:$V$130,20,FALSE)),0,VLOOKUP(Z109,Positions!$C$4:$V$130,20,FALSE))</f>
        <v>0</v>
      </c>
      <c r="CH109" s="161">
        <f>IF(ISERROR(VLOOKUP(AA109,Positions!$C$4:$V$130,20,FALSE)),0,VLOOKUP(AA109,Positions!$C$4:$V$130,20,FALSE))</f>
        <v>0</v>
      </c>
      <c r="CI109" s="161">
        <f>IF(ISERROR(VLOOKUP(AB109,Positions!$C$4:$V$130,20,FALSE)),0,VLOOKUP(AB109,Positions!$C$4:$V$130,20,FALSE))</f>
        <v>0</v>
      </c>
      <c r="CJ109" s="161">
        <f>IF(ISERROR(VLOOKUP(AC109,Positions!$C$4:$V$130,20,FALSE)),0,VLOOKUP(AC109,Positions!$C$4:$V$130,20,FALSE))</f>
        <v>0</v>
      </c>
      <c r="CK109" s="161">
        <f>IF(ISERROR(VLOOKUP(AD109,Positions!$C$4:$V$130,20,FALSE)),0,VLOOKUP(AD109,Positions!$C$4:$V$130,20,FALSE))</f>
        <v>0</v>
      </c>
      <c r="CL109" s="161">
        <f>IF(ISERROR(VLOOKUP(AE109,Positions!$C$4:$V$130,20,FALSE)),0,VLOOKUP(AE109,Positions!$C$4:$V$130,20,FALSE))</f>
        <v>0</v>
      </c>
      <c r="CM109" s="161">
        <f>IF(ISERROR(VLOOKUP(AF109,Positions!$C$4:$V$130,20,FALSE)),0,VLOOKUP(AF109,Positions!$C$4:$V$130,20,FALSE))</f>
        <v>0</v>
      </c>
      <c r="CN109" s="161">
        <f>IF(ISERROR(VLOOKUP(AG109,Positions!$C$4:$V$130,20,FALSE)),0,VLOOKUP(AG109,Positions!$C$4:$V$130,20,FALSE))</f>
        <v>0</v>
      </c>
      <c r="CO109" s="161">
        <f>IF(ISERROR(VLOOKUP(AH109,Positions!$C$4:$V$130,20,FALSE)),0,VLOOKUP(AH109,Positions!$C$4:$V$130,20,FALSE))</f>
        <v>0</v>
      </c>
      <c r="CP109" s="162"/>
      <c r="CQ109" s="163"/>
    </row>
    <row r="110" spans="1:95" s="155" customFormat="1" ht="30" hidden="1" customHeight="1" x14ac:dyDescent="0.25">
      <c r="A110" s="153"/>
      <c r="B110" s="153"/>
      <c r="C110" s="160"/>
      <c r="D110" s="160"/>
      <c r="E110" s="417" t="str">
        <f>IF($D110&lt;&gt;"",VLOOKUP($D110,StaffEstb!$G$4:$K$203,4,FALSE),"")</f>
        <v/>
      </c>
      <c r="F110" s="656" t="str">
        <f>IF($D110&lt;&gt;"",VLOOKUP($D110,StaffEstb!$G$4:$K$203,5,FALSE),"")</f>
        <v/>
      </c>
      <c r="G110" s="657"/>
      <c r="H110" s="657"/>
      <c r="I110" s="657"/>
      <c r="J110" s="657"/>
      <c r="K110" s="657"/>
      <c r="L110" s="658"/>
      <c r="M110" s="658"/>
      <c r="N110" s="657"/>
      <c r="O110" s="657"/>
      <c r="P110" s="657"/>
      <c r="Q110" s="657"/>
      <c r="R110" s="657"/>
      <c r="S110" s="658"/>
      <c r="T110" s="658"/>
      <c r="U110" s="657"/>
      <c r="V110" s="657"/>
      <c r="W110" s="657"/>
      <c r="X110" s="657"/>
      <c r="Y110" s="657"/>
      <c r="Z110" s="658"/>
      <c r="AA110" s="658"/>
      <c r="AB110" s="657"/>
      <c r="AC110" s="657"/>
      <c r="AD110" s="657"/>
      <c r="AE110" s="657"/>
      <c r="AF110" s="657"/>
      <c r="AG110" s="658"/>
      <c r="AH110" s="658"/>
      <c r="AI110" s="377">
        <f t="shared" si="9"/>
        <v>0</v>
      </c>
      <c r="AJ110" s="378">
        <f t="shared" si="10"/>
        <v>0</v>
      </c>
      <c r="AK110" s="379" t="str">
        <f>IF(G110&lt;&gt;"",IF(ISERROR(VLOOKUP(G110,Positions!$C$4:$V$130,20,FALSE)),"Chk",""),"-")</f>
        <v>-</v>
      </c>
      <c r="AL110" s="380" t="str">
        <f>IF(H110&lt;&gt;"",IF(ISERROR(VLOOKUP(H110,Positions!$C$4:$V$130,20,FALSE)),"Chk",""),"-")</f>
        <v>-</v>
      </c>
      <c r="AM110" s="380" t="str">
        <f>IF(I110&lt;&gt;"",IF(ISERROR(VLOOKUP(I110,Positions!$C$4:$V$130,20,FALSE)),"Chk",""),"-")</f>
        <v>-</v>
      </c>
      <c r="AN110" s="380" t="str">
        <f>IF(J110&lt;&gt;"",IF(ISERROR(VLOOKUP(J110,Positions!$C$4:$V$130,20,FALSE)),"Chk",""),"-")</f>
        <v>-</v>
      </c>
      <c r="AO110" s="380" t="str">
        <f>IF(K110&lt;&gt;"",IF(ISERROR(VLOOKUP(K110,Positions!$C$4:$V$130,20,FALSE)),"Chk",""),"-")</f>
        <v>-</v>
      </c>
      <c r="AP110" s="380" t="str">
        <f>IF(L110&lt;&gt;"",IF(ISERROR(VLOOKUP(L110,Positions!$C$4:$V$130,20,FALSE)),"Chk",""),"-")</f>
        <v>-</v>
      </c>
      <c r="AQ110" s="381" t="str">
        <f>IF(M110&lt;&gt;"",IF(ISERROR(VLOOKUP(M110,Positions!$C$4:$V$130,20,FALSE)),"Chk",""),"-")</f>
        <v>-</v>
      </c>
      <c r="AR110" s="382" t="str">
        <f>IF(N110&lt;&gt;"",IF(ISERROR(VLOOKUP(N110,Positions!$C$4:$V$130,20,FALSE)),"Chk",""),"-")</f>
        <v>-</v>
      </c>
      <c r="AS110" s="380" t="str">
        <f>IF(O110&lt;&gt;"",IF(ISERROR(VLOOKUP(O110,Positions!$C$4:$V$130,20,FALSE)),"Chk",""),"-")</f>
        <v>-</v>
      </c>
      <c r="AT110" s="380" t="str">
        <f>IF(P110&lt;&gt;"",IF(ISERROR(VLOOKUP(P110,Positions!$C$4:$V$130,20,FALSE)),"Chk",""),"-")</f>
        <v>-</v>
      </c>
      <c r="AU110" s="380" t="str">
        <f>IF(Q110&lt;&gt;"",IF(ISERROR(VLOOKUP(Q110,Positions!$C$4:$V$130,20,FALSE)),"Chk",""),"-")</f>
        <v>-</v>
      </c>
      <c r="AV110" s="380" t="str">
        <f>IF(R110&lt;&gt;"",IF(ISERROR(VLOOKUP(R110,Positions!$C$4:$V$130,20,FALSE)),"Chk",""),"-")</f>
        <v>-</v>
      </c>
      <c r="AW110" s="380" t="str">
        <f>IF(S110&lt;&gt;"",IF(ISERROR(VLOOKUP(S110,Positions!$C$4:$V$130,20,FALSE)),"Chk",""),"-")</f>
        <v>-</v>
      </c>
      <c r="AX110" s="383" t="str">
        <f>IF(T110&lt;&gt;"",IF(ISERROR(VLOOKUP(T110,Positions!$C$4:$V$130,20,FALSE)),"Chk",""),"-")</f>
        <v>-</v>
      </c>
      <c r="AY110" s="379" t="str">
        <f>IF(U110&lt;&gt;"",IF(ISERROR(VLOOKUP(U110,Positions!$C$4:$V$130,20,FALSE)),"Chk",""),"-")</f>
        <v>-</v>
      </c>
      <c r="AZ110" s="380" t="str">
        <f>IF(V110&lt;&gt;"",IF(ISERROR(VLOOKUP(V110,Positions!$C$4:$V$130,20,FALSE)),"Chk",""),"-")</f>
        <v>-</v>
      </c>
      <c r="BA110" s="380" t="str">
        <f>IF(W110&lt;&gt;"",IF(ISERROR(VLOOKUP(W110,Positions!$C$4:$V$130,20,FALSE)),"Chk",""),"-")</f>
        <v>-</v>
      </c>
      <c r="BB110" s="380" t="str">
        <f>IF(X110&lt;&gt;"",IF(ISERROR(VLOOKUP(X110,Positions!$C$4:$V$130,20,FALSE)),"Chk",""),"-")</f>
        <v>-</v>
      </c>
      <c r="BC110" s="380" t="str">
        <f>IF(Y110&lt;&gt;"",IF(ISERROR(VLOOKUP(Y110,Positions!$C$4:$V$130,20,FALSE)),"Chk",""),"-")</f>
        <v>-</v>
      </c>
      <c r="BD110" s="380" t="str">
        <f>IF(Z110&lt;&gt;"",IF(ISERROR(VLOOKUP(Z110,Positions!$C$4:$V$130,20,FALSE)),"Chk",""),"-")</f>
        <v>-</v>
      </c>
      <c r="BE110" s="381" t="str">
        <f>IF(AA110&lt;&gt;"",IF(ISERROR(VLOOKUP(AA110,Positions!$C$4:$V$130,20,FALSE)),"Chk",""),"-")</f>
        <v>-</v>
      </c>
      <c r="BF110" s="382" t="str">
        <f>IF(AB110&lt;&gt;"",IF(ISERROR(VLOOKUP(AB110,Positions!$C$4:$V$130,20,FALSE)),"Chk",""),"-")</f>
        <v>-</v>
      </c>
      <c r="BG110" s="380" t="str">
        <f>IF(AC110&lt;&gt;"",IF(ISERROR(VLOOKUP(AC110,Positions!$C$4:$V$130,20,FALSE)),"Chk",""),"-")</f>
        <v>-</v>
      </c>
      <c r="BH110" s="380" t="str">
        <f>IF(AD110&lt;&gt;"",IF(ISERROR(VLOOKUP(AD110,Positions!$C$4:$V$130,20,FALSE)),"Chk",""),"-")</f>
        <v>-</v>
      </c>
      <c r="BI110" s="380" t="str">
        <f>IF(AE110&lt;&gt;"",IF(ISERROR(VLOOKUP(AE110,Positions!$C$4:$V$130,20,FALSE)),"Chk",""),"-")</f>
        <v>-</v>
      </c>
      <c r="BJ110" s="380" t="str">
        <f>IF(AF110&lt;&gt;"",IF(ISERROR(VLOOKUP(AF110,Positions!$C$4:$V$130,20,FALSE)),"Chk",""),"-")</f>
        <v>-</v>
      </c>
      <c r="BK110" s="380" t="str">
        <f>IF(AG110&lt;&gt;"",IF(ISERROR(VLOOKUP(AG110,Positions!$C$4:$V$130,20,FALSE)),"Chk",""),"-")</f>
        <v>-</v>
      </c>
      <c r="BL110" s="383" t="str">
        <f>IF(AH110&lt;&gt;"",IF(ISERROR(VLOOKUP(AH110,Positions!$C$4:$V$130,20,FALSE)),"Chk",""),"-")</f>
        <v>-</v>
      </c>
      <c r="BM110" s="152"/>
      <c r="BN110" s="161">
        <f>IF(ISERROR(VLOOKUP(G110,Positions!$C$4:$V$130,20,FALSE)),0,VLOOKUP(G110,Positions!$C$4:$V$130,20,FALSE))</f>
        <v>0</v>
      </c>
      <c r="BO110" s="161">
        <f>IF(ISERROR(VLOOKUP(H110,Positions!$C$4:$V$130,20,FALSE)),0,VLOOKUP(H110,Positions!$C$4:$V$130,20,FALSE))</f>
        <v>0</v>
      </c>
      <c r="BP110" s="161">
        <f>IF(ISERROR(VLOOKUP(I110,Positions!$C$4:$V$130,20,FALSE)),0,VLOOKUP(I110,Positions!$C$4:$V$130,20,FALSE))</f>
        <v>0</v>
      </c>
      <c r="BQ110" s="161">
        <f>IF(ISERROR(VLOOKUP(J110,Positions!$C$4:$V$130,20,FALSE)),0,VLOOKUP(J110,Positions!$C$4:$V$130,20,FALSE))</f>
        <v>0</v>
      </c>
      <c r="BR110" s="161">
        <f>IF(ISERROR(VLOOKUP(K110,Positions!$C$4:$V$130,20,FALSE)),0,VLOOKUP(K110,Positions!$C$4:$V$130,20,FALSE))</f>
        <v>0</v>
      </c>
      <c r="BS110" s="161">
        <f>IF(ISERROR(VLOOKUP(L110,Positions!$C$4:$V$130,20,FALSE)),0,VLOOKUP(L110,Positions!$C$4:$V$130,20,FALSE))</f>
        <v>0</v>
      </c>
      <c r="BT110" s="161">
        <f>IF(ISERROR(VLOOKUP(M110,Positions!$C$4:$V$130,20,FALSE)),0,VLOOKUP(M110,Positions!$C$4:$V$130,20,FALSE))</f>
        <v>0</v>
      </c>
      <c r="BU110" s="161">
        <f>IF(ISERROR(VLOOKUP(N110,Positions!$C$4:$V$130,20,FALSE)),0,VLOOKUP(N110,Positions!$C$4:$V$130,20,FALSE))</f>
        <v>0</v>
      </c>
      <c r="BV110" s="161">
        <f>IF(ISERROR(VLOOKUP(O110,Positions!$C$4:$V$130,20,FALSE)),0,VLOOKUP(O110,Positions!$C$4:$V$130,20,FALSE))</f>
        <v>0</v>
      </c>
      <c r="BW110" s="161">
        <f>IF(ISERROR(VLOOKUP(P110,Positions!$C$4:$V$130,20,FALSE)),0,VLOOKUP(P110,Positions!$C$4:$V$130,20,FALSE))</f>
        <v>0</v>
      </c>
      <c r="BX110" s="161">
        <f>IF(ISERROR(VLOOKUP(Q110,Positions!$C$4:$V$130,20,FALSE)),0,VLOOKUP(Q110,Positions!$C$4:$V$130,20,FALSE))</f>
        <v>0</v>
      </c>
      <c r="BY110" s="161">
        <f>IF(ISERROR(VLOOKUP(R110,Positions!$C$4:$V$130,20,FALSE)),0,VLOOKUP(R110,Positions!$C$4:$V$130,20,FALSE))</f>
        <v>0</v>
      </c>
      <c r="BZ110" s="161">
        <f>IF(ISERROR(VLOOKUP(S110,Positions!$C$4:$V$130,20,FALSE)),0,VLOOKUP(S110,Positions!$C$4:$V$130,20,FALSE))</f>
        <v>0</v>
      </c>
      <c r="CA110" s="161">
        <f>IF(ISERROR(VLOOKUP(T110,Positions!$C$4:$V$130,20,FALSE)),0,VLOOKUP(T110,Positions!$C$4:$V$130,20,FALSE))</f>
        <v>0</v>
      </c>
      <c r="CB110" s="161">
        <f>IF(ISERROR(VLOOKUP(U110,Positions!$C$4:$V$130,20,FALSE)),0,VLOOKUP(U110,Positions!$C$4:$V$130,20,FALSE))</f>
        <v>0</v>
      </c>
      <c r="CC110" s="161">
        <f>IF(ISERROR(VLOOKUP(V110,Positions!$C$4:$V$130,20,FALSE)),0,VLOOKUP(V110,Positions!$C$4:$V$130,20,FALSE))</f>
        <v>0</v>
      </c>
      <c r="CD110" s="161">
        <f>IF(ISERROR(VLOOKUP(W110,Positions!$C$4:$V$130,20,FALSE)),0,VLOOKUP(W110,Positions!$C$4:$V$130,20,FALSE))</f>
        <v>0</v>
      </c>
      <c r="CE110" s="161">
        <f>IF(ISERROR(VLOOKUP(X110,Positions!$C$4:$V$130,20,FALSE)),0,VLOOKUP(X110,Positions!$C$4:$V$130,20,FALSE))</f>
        <v>0</v>
      </c>
      <c r="CF110" s="161">
        <f>IF(ISERROR(VLOOKUP(Y110,Positions!$C$4:$V$130,20,FALSE)),0,VLOOKUP(Y110,Positions!$C$4:$V$130,20,FALSE))</f>
        <v>0</v>
      </c>
      <c r="CG110" s="161">
        <f>IF(ISERROR(VLOOKUP(Z110,Positions!$C$4:$V$130,20,FALSE)),0,VLOOKUP(Z110,Positions!$C$4:$V$130,20,FALSE))</f>
        <v>0</v>
      </c>
      <c r="CH110" s="161">
        <f>IF(ISERROR(VLOOKUP(AA110,Positions!$C$4:$V$130,20,FALSE)),0,VLOOKUP(AA110,Positions!$C$4:$V$130,20,FALSE))</f>
        <v>0</v>
      </c>
      <c r="CI110" s="161">
        <f>IF(ISERROR(VLOOKUP(AB110,Positions!$C$4:$V$130,20,FALSE)),0,VLOOKUP(AB110,Positions!$C$4:$V$130,20,FALSE))</f>
        <v>0</v>
      </c>
      <c r="CJ110" s="161">
        <f>IF(ISERROR(VLOOKUP(AC110,Positions!$C$4:$V$130,20,FALSE)),0,VLOOKUP(AC110,Positions!$C$4:$V$130,20,FALSE))</f>
        <v>0</v>
      </c>
      <c r="CK110" s="161">
        <f>IF(ISERROR(VLOOKUP(AD110,Positions!$C$4:$V$130,20,FALSE)),0,VLOOKUP(AD110,Positions!$C$4:$V$130,20,FALSE))</f>
        <v>0</v>
      </c>
      <c r="CL110" s="161">
        <f>IF(ISERROR(VLOOKUP(AE110,Positions!$C$4:$V$130,20,FALSE)),0,VLOOKUP(AE110,Positions!$C$4:$V$130,20,FALSE))</f>
        <v>0</v>
      </c>
      <c r="CM110" s="161">
        <f>IF(ISERROR(VLOOKUP(AF110,Positions!$C$4:$V$130,20,FALSE)),0,VLOOKUP(AF110,Positions!$C$4:$V$130,20,FALSE))</f>
        <v>0</v>
      </c>
      <c r="CN110" s="161">
        <f>IF(ISERROR(VLOOKUP(AG110,Positions!$C$4:$V$130,20,FALSE)),0,VLOOKUP(AG110,Positions!$C$4:$V$130,20,FALSE))</f>
        <v>0</v>
      </c>
      <c r="CO110" s="161">
        <f>IF(ISERROR(VLOOKUP(AH110,Positions!$C$4:$V$130,20,FALSE)),0,VLOOKUP(AH110,Positions!$C$4:$V$130,20,FALSE))</f>
        <v>0</v>
      </c>
      <c r="CP110" s="162"/>
      <c r="CQ110" s="163"/>
    </row>
    <row r="111" spans="1:95" s="155" customFormat="1" ht="30" hidden="1" customHeight="1" x14ac:dyDescent="0.25">
      <c r="A111" s="153"/>
      <c r="B111" s="153"/>
      <c r="C111" s="160"/>
      <c r="D111" s="160"/>
      <c r="E111" s="417" t="str">
        <f>IF($D111&lt;&gt;"",VLOOKUP($D111,StaffEstb!$G$4:$K$203,4,FALSE),"")</f>
        <v/>
      </c>
      <c r="F111" s="656" t="str">
        <f>IF($D111&lt;&gt;"",VLOOKUP($D111,StaffEstb!$G$4:$K$203,5,FALSE),"")</f>
        <v/>
      </c>
      <c r="G111" s="657"/>
      <c r="H111" s="657"/>
      <c r="I111" s="657"/>
      <c r="J111" s="657"/>
      <c r="K111" s="657"/>
      <c r="L111" s="658"/>
      <c r="M111" s="658"/>
      <c r="N111" s="657"/>
      <c r="O111" s="657"/>
      <c r="P111" s="657"/>
      <c r="Q111" s="657"/>
      <c r="R111" s="657"/>
      <c r="S111" s="658"/>
      <c r="T111" s="658"/>
      <c r="U111" s="657"/>
      <c r="V111" s="657"/>
      <c r="W111" s="657"/>
      <c r="X111" s="657"/>
      <c r="Y111" s="657"/>
      <c r="Z111" s="658"/>
      <c r="AA111" s="658"/>
      <c r="AB111" s="657"/>
      <c r="AC111" s="657"/>
      <c r="AD111" s="657"/>
      <c r="AE111" s="657"/>
      <c r="AF111" s="657"/>
      <c r="AG111" s="658"/>
      <c r="AH111" s="658"/>
      <c r="AI111" s="377">
        <f t="shared" si="9"/>
        <v>0</v>
      </c>
      <c r="AJ111" s="378">
        <f t="shared" si="10"/>
        <v>0</v>
      </c>
      <c r="AK111" s="379" t="str">
        <f>IF(G111&lt;&gt;"",IF(ISERROR(VLOOKUP(G111,Positions!$C$4:$V$130,20,FALSE)),"Chk",""),"-")</f>
        <v>-</v>
      </c>
      <c r="AL111" s="380" t="str">
        <f>IF(H111&lt;&gt;"",IF(ISERROR(VLOOKUP(H111,Positions!$C$4:$V$130,20,FALSE)),"Chk",""),"-")</f>
        <v>-</v>
      </c>
      <c r="AM111" s="380" t="str">
        <f>IF(I111&lt;&gt;"",IF(ISERROR(VLOOKUP(I111,Positions!$C$4:$V$130,20,FALSE)),"Chk",""),"-")</f>
        <v>-</v>
      </c>
      <c r="AN111" s="380" t="str">
        <f>IF(J111&lt;&gt;"",IF(ISERROR(VLOOKUP(J111,Positions!$C$4:$V$130,20,FALSE)),"Chk",""),"-")</f>
        <v>-</v>
      </c>
      <c r="AO111" s="380" t="str">
        <f>IF(K111&lt;&gt;"",IF(ISERROR(VLOOKUP(K111,Positions!$C$4:$V$130,20,FALSE)),"Chk",""),"-")</f>
        <v>-</v>
      </c>
      <c r="AP111" s="380" t="str">
        <f>IF(L111&lt;&gt;"",IF(ISERROR(VLOOKUP(L111,Positions!$C$4:$V$130,20,FALSE)),"Chk",""),"-")</f>
        <v>-</v>
      </c>
      <c r="AQ111" s="381" t="str">
        <f>IF(M111&lt;&gt;"",IF(ISERROR(VLOOKUP(M111,Positions!$C$4:$V$130,20,FALSE)),"Chk",""),"-")</f>
        <v>-</v>
      </c>
      <c r="AR111" s="382" t="str">
        <f>IF(N111&lt;&gt;"",IF(ISERROR(VLOOKUP(N111,Positions!$C$4:$V$130,20,FALSE)),"Chk",""),"-")</f>
        <v>-</v>
      </c>
      <c r="AS111" s="380" t="str">
        <f>IF(O111&lt;&gt;"",IF(ISERROR(VLOOKUP(O111,Positions!$C$4:$V$130,20,FALSE)),"Chk",""),"-")</f>
        <v>-</v>
      </c>
      <c r="AT111" s="380" t="str">
        <f>IF(P111&lt;&gt;"",IF(ISERROR(VLOOKUP(P111,Positions!$C$4:$V$130,20,FALSE)),"Chk",""),"-")</f>
        <v>-</v>
      </c>
      <c r="AU111" s="380" t="str">
        <f>IF(Q111&lt;&gt;"",IF(ISERROR(VLOOKUP(Q111,Positions!$C$4:$V$130,20,FALSE)),"Chk",""),"-")</f>
        <v>-</v>
      </c>
      <c r="AV111" s="380" t="str">
        <f>IF(R111&lt;&gt;"",IF(ISERROR(VLOOKUP(R111,Positions!$C$4:$V$130,20,FALSE)),"Chk",""),"-")</f>
        <v>-</v>
      </c>
      <c r="AW111" s="380" t="str">
        <f>IF(S111&lt;&gt;"",IF(ISERROR(VLOOKUP(S111,Positions!$C$4:$V$130,20,FALSE)),"Chk",""),"-")</f>
        <v>-</v>
      </c>
      <c r="AX111" s="383" t="str">
        <f>IF(T111&lt;&gt;"",IF(ISERROR(VLOOKUP(T111,Positions!$C$4:$V$130,20,FALSE)),"Chk",""),"-")</f>
        <v>-</v>
      </c>
      <c r="AY111" s="379" t="str">
        <f>IF(U111&lt;&gt;"",IF(ISERROR(VLOOKUP(U111,Positions!$C$4:$V$130,20,FALSE)),"Chk",""),"-")</f>
        <v>-</v>
      </c>
      <c r="AZ111" s="380" t="str">
        <f>IF(V111&lt;&gt;"",IF(ISERROR(VLOOKUP(V111,Positions!$C$4:$V$130,20,FALSE)),"Chk",""),"-")</f>
        <v>-</v>
      </c>
      <c r="BA111" s="380" t="str">
        <f>IF(W111&lt;&gt;"",IF(ISERROR(VLOOKUP(W111,Positions!$C$4:$V$130,20,FALSE)),"Chk",""),"-")</f>
        <v>-</v>
      </c>
      <c r="BB111" s="380" t="str">
        <f>IF(X111&lt;&gt;"",IF(ISERROR(VLOOKUP(X111,Positions!$C$4:$V$130,20,FALSE)),"Chk",""),"-")</f>
        <v>-</v>
      </c>
      <c r="BC111" s="380" t="str">
        <f>IF(Y111&lt;&gt;"",IF(ISERROR(VLOOKUP(Y111,Positions!$C$4:$V$130,20,FALSE)),"Chk",""),"-")</f>
        <v>-</v>
      </c>
      <c r="BD111" s="380" t="str">
        <f>IF(Z111&lt;&gt;"",IF(ISERROR(VLOOKUP(Z111,Positions!$C$4:$V$130,20,FALSE)),"Chk",""),"-")</f>
        <v>-</v>
      </c>
      <c r="BE111" s="381" t="str">
        <f>IF(AA111&lt;&gt;"",IF(ISERROR(VLOOKUP(AA111,Positions!$C$4:$V$130,20,FALSE)),"Chk",""),"-")</f>
        <v>-</v>
      </c>
      <c r="BF111" s="382" t="str">
        <f>IF(AB111&lt;&gt;"",IF(ISERROR(VLOOKUP(AB111,Positions!$C$4:$V$130,20,FALSE)),"Chk",""),"-")</f>
        <v>-</v>
      </c>
      <c r="BG111" s="380" t="str">
        <f>IF(AC111&lt;&gt;"",IF(ISERROR(VLOOKUP(AC111,Positions!$C$4:$V$130,20,FALSE)),"Chk",""),"-")</f>
        <v>-</v>
      </c>
      <c r="BH111" s="380" t="str">
        <f>IF(AD111&lt;&gt;"",IF(ISERROR(VLOOKUP(AD111,Positions!$C$4:$V$130,20,FALSE)),"Chk",""),"-")</f>
        <v>-</v>
      </c>
      <c r="BI111" s="380" t="str">
        <f>IF(AE111&lt;&gt;"",IF(ISERROR(VLOOKUP(AE111,Positions!$C$4:$V$130,20,FALSE)),"Chk",""),"-")</f>
        <v>-</v>
      </c>
      <c r="BJ111" s="380" t="str">
        <f>IF(AF111&lt;&gt;"",IF(ISERROR(VLOOKUP(AF111,Positions!$C$4:$V$130,20,FALSE)),"Chk",""),"-")</f>
        <v>-</v>
      </c>
      <c r="BK111" s="380" t="str">
        <f>IF(AG111&lt;&gt;"",IF(ISERROR(VLOOKUP(AG111,Positions!$C$4:$V$130,20,FALSE)),"Chk",""),"-")</f>
        <v>-</v>
      </c>
      <c r="BL111" s="383" t="str">
        <f>IF(AH111&lt;&gt;"",IF(ISERROR(VLOOKUP(AH111,Positions!$C$4:$V$130,20,FALSE)),"Chk",""),"-")</f>
        <v>-</v>
      </c>
      <c r="BM111" s="152"/>
      <c r="BN111" s="161">
        <f>IF(ISERROR(VLOOKUP(G111,Positions!$C$4:$V$130,20,FALSE)),0,VLOOKUP(G111,Positions!$C$4:$V$130,20,FALSE))</f>
        <v>0</v>
      </c>
      <c r="BO111" s="161">
        <f>IF(ISERROR(VLOOKUP(H111,Positions!$C$4:$V$130,20,FALSE)),0,VLOOKUP(H111,Positions!$C$4:$V$130,20,FALSE))</f>
        <v>0</v>
      </c>
      <c r="BP111" s="161">
        <f>IF(ISERROR(VLOOKUP(I111,Positions!$C$4:$V$130,20,FALSE)),0,VLOOKUP(I111,Positions!$C$4:$V$130,20,FALSE))</f>
        <v>0</v>
      </c>
      <c r="BQ111" s="161">
        <f>IF(ISERROR(VLOOKUP(J111,Positions!$C$4:$V$130,20,FALSE)),0,VLOOKUP(J111,Positions!$C$4:$V$130,20,FALSE))</f>
        <v>0</v>
      </c>
      <c r="BR111" s="161">
        <f>IF(ISERROR(VLOOKUP(K111,Positions!$C$4:$V$130,20,FALSE)),0,VLOOKUP(K111,Positions!$C$4:$V$130,20,FALSE))</f>
        <v>0</v>
      </c>
      <c r="BS111" s="161">
        <f>IF(ISERROR(VLOOKUP(L111,Positions!$C$4:$V$130,20,FALSE)),0,VLOOKUP(L111,Positions!$C$4:$V$130,20,FALSE))</f>
        <v>0</v>
      </c>
      <c r="BT111" s="161">
        <f>IF(ISERROR(VLOOKUP(M111,Positions!$C$4:$V$130,20,FALSE)),0,VLOOKUP(M111,Positions!$C$4:$V$130,20,FALSE))</f>
        <v>0</v>
      </c>
      <c r="BU111" s="161">
        <f>IF(ISERROR(VLOOKUP(N111,Positions!$C$4:$V$130,20,FALSE)),0,VLOOKUP(N111,Positions!$C$4:$V$130,20,FALSE))</f>
        <v>0</v>
      </c>
      <c r="BV111" s="161">
        <f>IF(ISERROR(VLOOKUP(O111,Positions!$C$4:$V$130,20,FALSE)),0,VLOOKUP(O111,Positions!$C$4:$V$130,20,FALSE))</f>
        <v>0</v>
      </c>
      <c r="BW111" s="161">
        <f>IF(ISERROR(VLOOKUP(P111,Positions!$C$4:$V$130,20,FALSE)),0,VLOOKUP(P111,Positions!$C$4:$V$130,20,FALSE))</f>
        <v>0</v>
      </c>
      <c r="BX111" s="161">
        <f>IF(ISERROR(VLOOKUP(Q111,Positions!$C$4:$V$130,20,FALSE)),0,VLOOKUP(Q111,Positions!$C$4:$V$130,20,FALSE))</f>
        <v>0</v>
      </c>
      <c r="BY111" s="161">
        <f>IF(ISERROR(VLOOKUP(R111,Positions!$C$4:$V$130,20,FALSE)),0,VLOOKUP(R111,Positions!$C$4:$V$130,20,FALSE))</f>
        <v>0</v>
      </c>
      <c r="BZ111" s="161">
        <f>IF(ISERROR(VLOOKUP(S111,Positions!$C$4:$V$130,20,FALSE)),0,VLOOKUP(S111,Positions!$C$4:$V$130,20,FALSE))</f>
        <v>0</v>
      </c>
      <c r="CA111" s="161">
        <f>IF(ISERROR(VLOOKUP(T111,Positions!$C$4:$V$130,20,FALSE)),0,VLOOKUP(T111,Positions!$C$4:$V$130,20,FALSE))</f>
        <v>0</v>
      </c>
      <c r="CB111" s="161">
        <f>IF(ISERROR(VLOOKUP(U111,Positions!$C$4:$V$130,20,FALSE)),0,VLOOKUP(U111,Positions!$C$4:$V$130,20,FALSE))</f>
        <v>0</v>
      </c>
      <c r="CC111" s="161">
        <f>IF(ISERROR(VLOOKUP(V111,Positions!$C$4:$V$130,20,FALSE)),0,VLOOKUP(V111,Positions!$C$4:$V$130,20,FALSE))</f>
        <v>0</v>
      </c>
      <c r="CD111" s="161">
        <f>IF(ISERROR(VLOOKUP(W111,Positions!$C$4:$V$130,20,FALSE)),0,VLOOKUP(W111,Positions!$C$4:$V$130,20,FALSE))</f>
        <v>0</v>
      </c>
      <c r="CE111" s="161">
        <f>IF(ISERROR(VLOOKUP(X111,Positions!$C$4:$V$130,20,FALSE)),0,VLOOKUP(X111,Positions!$C$4:$V$130,20,FALSE))</f>
        <v>0</v>
      </c>
      <c r="CF111" s="161">
        <f>IF(ISERROR(VLOOKUP(Y111,Positions!$C$4:$V$130,20,FALSE)),0,VLOOKUP(Y111,Positions!$C$4:$V$130,20,FALSE))</f>
        <v>0</v>
      </c>
      <c r="CG111" s="161">
        <f>IF(ISERROR(VLOOKUP(Z111,Positions!$C$4:$V$130,20,FALSE)),0,VLOOKUP(Z111,Positions!$C$4:$V$130,20,FALSE))</f>
        <v>0</v>
      </c>
      <c r="CH111" s="161">
        <f>IF(ISERROR(VLOOKUP(AA111,Positions!$C$4:$V$130,20,FALSE)),0,VLOOKUP(AA111,Positions!$C$4:$V$130,20,FALSE))</f>
        <v>0</v>
      </c>
      <c r="CI111" s="161">
        <f>IF(ISERROR(VLOOKUP(AB111,Positions!$C$4:$V$130,20,FALSE)),0,VLOOKUP(AB111,Positions!$C$4:$V$130,20,FALSE))</f>
        <v>0</v>
      </c>
      <c r="CJ111" s="161">
        <f>IF(ISERROR(VLOOKUP(AC111,Positions!$C$4:$V$130,20,FALSE)),0,VLOOKUP(AC111,Positions!$C$4:$V$130,20,FALSE))</f>
        <v>0</v>
      </c>
      <c r="CK111" s="161">
        <f>IF(ISERROR(VLOOKUP(AD111,Positions!$C$4:$V$130,20,FALSE)),0,VLOOKUP(AD111,Positions!$C$4:$V$130,20,FALSE))</f>
        <v>0</v>
      </c>
      <c r="CL111" s="161">
        <f>IF(ISERROR(VLOOKUP(AE111,Positions!$C$4:$V$130,20,FALSE)),0,VLOOKUP(AE111,Positions!$C$4:$V$130,20,FALSE))</f>
        <v>0</v>
      </c>
      <c r="CM111" s="161">
        <f>IF(ISERROR(VLOOKUP(AF111,Positions!$C$4:$V$130,20,FALSE)),0,VLOOKUP(AF111,Positions!$C$4:$V$130,20,FALSE))</f>
        <v>0</v>
      </c>
      <c r="CN111" s="161">
        <f>IF(ISERROR(VLOOKUP(AG111,Positions!$C$4:$V$130,20,FALSE)),0,VLOOKUP(AG111,Positions!$C$4:$V$130,20,FALSE))</f>
        <v>0</v>
      </c>
      <c r="CO111" s="161">
        <f>IF(ISERROR(VLOOKUP(AH111,Positions!$C$4:$V$130,20,FALSE)),0,VLOOKUP(AH111,Positions!$C$4:$V$130,20,FALSE))</f>
        <v>0</v>
      </c>
      <c r="CP111" s="162"/>
      <c r="CQ111" s="163"/>
    </row>
    <row r="112" spans="1:95" s="155" customFormat="1" ht="30" hidden="1" customHeight="1" x14ac:dyDescent="0.25">
      <c r="A112" s="153"/>
      <c r="B112" s="153"/>
      <c r="C112" s="160"/>
      <c r="D112" s="160"/>
      <c r="E112" s="417" t="str">
        <f>IF($D112&lt;&gt;"",VLOOKUP($D112,StaffEstb!$G$4:$K$203,4,FALSE),"")</f>
        <v/>
      </c>
      <c r="F112" s="656" t="str">
        <f>IF($D112&lt;&gt;"",VLOOKUP($D112,StaffEstb!$G$4:$K$203,5,FALSE),"")</f>
        <v/>
      </c>
      <c r="G112" s="657"/>
      <c r="H112" s="657"/>
      <c r="I112" s="657"/>
      <c r="J112" s="657"/>
      <c r="K112" s="657"/>
      <c r="L112" s="658"/>
      <c r="M112" s="658"/>
      <c r="N112" s="657"/>
      <c r="O112" s="657"/>
      <c r="P112" s="657"/>
      <c r="Q112" s="657"/>
      <c r="R112" s="657"/>
      <c r="S112" s="658"/>
      <c r="T112" s="658"/>
      <c r="U112" s="657"/>
      <c r="V112" s="657"/>
      <c r="W112" s="657"/>
      <c r="X112" s="657"/>
      <c r="Y112" s="657"/>
      <c r="Z112" s="658"/>
      <c r="AA112" s="658"/>
      <c r="AB112" s="657"/>
      <c r="AC112" s="657"/>
      <c r="AD112" s="657"/>
      <c r="AE112" s="657"/>
      <c r="AF112" s="657"/>
      <c r="AG112" s="658"/>
      <c r="AH112" s="658"/>
      <c r="AI112" s="377">
        <f t="shared" si="9"/>
        <v>0</v>
      </c>
      <c r="AJ112" s="378">
        <f t="shared" si="10"/>
        <v>0</v>
      </c>
      <c r="AK112" s="379" t="str">
        <f>IF(G112&lt;&gt;"",IF(ISERROR(VLOOKUP(G112,Positions!$C$4:$V$130,20,FALSE)),"Chk",""),"-")</f>
        <v>-</v>
      </c>
      <c r="AL112" s="380" t="str">
        <f>IF(H112&lt;&gt;"",IF(ISERROR(VLOOKUP(H112,Positions!$C$4:$V$130,20,FALSE)),"Chk",""),"-")</f>
        <v>-</v>
      </c>
      <c r="AM112" s="380" t="str">
        <f>IF(I112&lt;&gt;"",IF(ISERROR(VLOOKUP(I112,Positions!$C$4:$V$130,20,FALSE)),"Chk",""),"-")</f>
        <v>-</v>
      </c>
      <c r="AN112" s="380" t="str">
        <f>IF(J112&lt;&gt;"",IF(ISERROR(VLOOKUP(J112,Positions!$C$4:$V$130,20,FALSE)),"Chk",""),"-")</f>
        <v>-</v>
      </c>
      <c r="AO112" s="380" t="str">
        <f>IF(K112&lt;&gt;"",IF(ISERROR(VLOOKUP(K112,Positions!$C$4:$V$130,20,FALSE)),"Chk",""),"-")</f>
        <v>-</v>
      </c>
      <c r="AP112" s="380" t="str">
        <f>IF(L112&lt;&gt;"",IF(ISERROR(VLOOKUP(L112,Positions!$C$4:$V$130,20,FALSE)),"Chk",""),"-")</f>
        <v>-</v>
      </c>
      <c r="AQ112" s="381" t="str">
        <f>IF(M112&lt;&gt;"",IF(ISERROR(VLOOKUP(M112,Positions!$C$4:$V$130,20,FALSE)),"Chk",""),"-")</f>
        <v>-</v>
      </c>
      <c r="AR112" s="382" t="str">
        <f>IF(N112&lt;&gt;"",IF(ISERROR(VLOOKUP(N112,Positions!$C$4:$V$130,20,FALSE)),"Chk",""),"-")</f>
        <v>-</v>
      </c>
      <c r="AS112" s="380" t="str">
        <f>IF(O112&lt;&gt;"",IF(ISERROR(VLOOKUP(O112,Positions!$C$4:$V$130,20,FALSE)),"Chk",""),"-")</f>
        <v>-</v>
      </c>
      <c r="AT112" s="380" t="str">
        <f>IF(P112&lt;&gt;"",IF(ISERROR(VLOOKUP(P112,Positions!$C$4:$V$130,20,FALSE)),"Chk",""),"-")</f>
        <v>-</v>
      </c>
      <c r="AU112" s="380" t="str">
        <f>IF(Q112&lt;&gt;"",IF(ISERROR(VLOOKUP(Q112,Positions!$C$4:$V$130,20,FALSE)),"Chk",""),"-")</f>
        <v>-</v>
      </c>
      <c r="AV112" s="380" t="str">
        <f>IF(R112&lt;&gt;"",IF(ISERROR(VLOOKUP(R112,Positions!$C$4:$V$130,20,FALSE)),"Chk",""),"-")</f>
        <v>-</v>
      </c>
      <c r="AW112" s="380" t="str">
        <f>IF(S112&lt;&gt;"",IF(ISERROR(VLOOKUP(S112,Positions!$C$4:$V$130,20,FALSE)),"Chk",""),"-")</f>
        <v>-</v>
      </c>
      <c r="AX112" s="383" t="str">
        <f>IF(T112&lt;&gt;"",IF(ISERROR(VLOOKUP(T112,Positions!$C$4:$V$130,20,FALSE)),"Chk",""),"-")</f>
        <v>-</v>
      </c>
      <c r="AY112" s="379" t="str">
        <f>IF(U112&lt;&gt;"",IF(ISERROR(VLOOKUP(U112,Positions!$C$4:$V$130,20,FALSE)),"Chk",""),"-")</f>
        <v>-</v>
      </c>
      <c r="AZ112" s="380" t="str">
        <f>IF(V112&lt;&gt;"",IF(ISERROR(VLOOKUP(V112,Positions!$C$4:$V$130,20,FALSE)),"Chk",""),"-")</f>
        <v>-</v>
      </c>
      <c r="BA112" s="380" t="str">
        <f>IF(W112&lt;&gt;"",IF(ISERROR(VLOOKUP(W112,Positions!$C$4:$V$130,20,FALSE)),"Chk",""),"-")</f>
        <v>-</v>
      </c>
      <c r="BB112" s="380" t="str">
        <f>IF(X112&lt;&gt;"",IF(ISERROR(VLOOKUP(X112,Positions!$C$4:$V$130,20,FALSE)),"Chk",""),"-")</f>
        <v>-</v>
      </c>
      <c r="BC112" s="380" t="str">
        <f>IF(Y112&lt;&gt;"",IF(ISERROR(VLOOKUP(Y112,Positions!$C$4:$V$130,20,FALSE)),"Chk",""),"-")</f>
        <v>-</v>
      </c>
      <c r="BD112" s="380" t="str">
        <f>IF(Z112&lt;&gt;"",IF(ISERROR(VLOOKUP(Z112,Positions!$C$4:$V$130,20,FALSE)),"Chk",""),"-")</f>
        <v>-</v>
      </c>
      <c r="BE112" s="381" t="str">
        <f>IF(AA112&lt;&gt;"",IF(ISERROR(VLOOKUP(AA112,Positions!$C$4:$V$130,20,FALSE)),"Chk",""),"-")</f>
        <v>-</v>
      </c>
      <c r="BF112" s="382" t="str">
        <f>IF(AB112&lt;&gt;"",IF(ISERROR(VLOOKUP(AB112,Positions!$C$4:$V$130,20,FALSE)),"Chk",""),"-")</f>
        <v>-</v>
      </c>
      <c r="BG112" s="380" t="str">
        <f>IF(AC112&lt;&gt;"",IF(ISERROR(VLOOKUP(AC112,Positions!$C$4:$V$130,20,FALSE)),"Chk",""),"-")</f>
        <v>-</v>
      </c>
      <c r="BH112" s="380" t="str">
        <f>IF(AD112&lt;&gt;"",IF(ISERROR(VLOOKUP(AD112,Positions!$C$4:$V$130,20,FALSE)),"Chk",""),"-")</f>
        <v>-</v>
      </c>
      <c r="BI112" s="380" t="str">
        <f>IF(AE112&lt;&gt;"",IF(ISERROR(VLOOKUP(AE112,Positions!$C$4:$V$130,20,FALSE)),"Chk",""),"-")</f>
        <v>-</v>
      </c>
      <c r="BJ112" s="380" t="str">
        <f>IF(AF112&lt;&gt;"",IF(ISERROR(VLOOKUP(AF112,Positions!$C$4:$V$130,20,FALSE)),"Chk",""),"-")</f>
        <v>-</v>
      </c>
      <c r="BK112" s="380" t="str">
        <f>IF(AG112&lt;&gt;"",IF(ISERROR(VLOOKUP(AG112,Positions!$C$4:$V$130,20,FALSE)),"Chk",""),"-")</f>
        <v>-</v>
      </c>
      <c r="BL112" s="383" t="str">
        <f>IF(AH112&lt;&gt;"",IF(ISERROR(VLOOKUP(AH112,Positions!$C$4:$V$130,20,FALSE)),"Chk",""),"-")</f>
        <v>-</v>
      </c>
      <c r="BM112" s="152"/>
      <c r="BN112" s="161">
        <f>IF(ISERROR(VLOOKUP(G112,Positions!$C$4:$V$130,20,FALSE)),0,VLOOKUP(G112,Positions!$C$4:$V$130,20,FALSE))</f>
        <v>0</v>
      </c>
      <c r="BO112" s="161">
        <f>IF(ISERROR(VLOOKUP(H112,Positions!$C$4:$V$130,20,FALSE)),0,VLOOKUP(H112,Positions!$C$4:$V$130,20,FALSE))</f>
        <v>0</v>
      </c>
      <c r="BP112" s="161">
        <f>IF(ISERROR(VLOOKUP(I112,Positions!$C$4:$V$130,20,FALSE)),0,VLOOKUP(I112,Positions!$C$4:$V$130,20,FALSE))</f>
        <v>0</v>
      </c>
      <c r="BQ112" s="161">
        <f>IF(ISERROR(VLOOKUP(J112,Positions!$C$4:$V$130,20,FALSE)),0,VLOOKUP(J112,Positions!$C$4:$V$130,20,FALSE))</f>
        <v>0</v>
      </c>
      <c r="BR112" s="161">
        <f>IF(ISERROR(VLOOKUP(K112,Positions!$C$4:$V$130,20,FALSE)),0,VLOOKUP(K112,Positions!$C$4:$V$130,20,FALSE))</f>
        <v>0</v>
      </c>
      <c r="BS112" s="161">
        <f>IF(ISERROR(VLOOKUP(L112,Positions!$C$4:$V$130,20,FALSE)),0,VLOOKUP(L112,Positions!$C$4:$V$130,20,FALSE))</f>
        <v>0</v>
      </c>
      <c r="BT112" s="161">
        <f>IF(ISERROR(VLOOKUP(M112,Positions!$C$4:$V$130,20,FALSE)),0,VLOOKUP(M112,Positions!$C$4:$V$130,20,FALSE))</f>
        <v>0</v>
      </c>
      <c r="BU112" s="161">
        <f>IF(ISERROR(VLOOKUP(N112,Positions!$C$4:$V$130,20,FALSE)),0,VLOOKUP(N112,Positions!$C$4:$V$130,20,FALSE))</f>
        <v>0</v>
      </c>
      <c r="BV112" s="161">
        <f>IF(ISERROR(VLOOKUP(O112,Positions!$C$4:$V$130,20,FALSE)),0,VLOOKUP(O112,Positions!$C$4:$V$130,20,FALSE))</f>
        <v>0</v>
      </c>
      <c r="BW112" s="161">
        <f>IF(ISERROR(VLOOKUP(P112,Positions!$C$4:$V$130,20,FALSE)),0,VLOOKUP(P112,Positions!$C$4:$V$130,20,FALSE))</f>
        <v>0</v>
      </c>
      <c r="BX112" s="161">
        <f>IF(ISERROR(VLOOKUP(Q112,Positions!$C$4:$V$130,20,FALSE)),0,VLOOKUP(Q112,Positions!$C$4:$V$130,20,FALSE))</f>
        <v>0</v>
      </c>
      <c r="BY112" s="161">
        <f>IF(ISERROR(VLOOKUP(R112,Positions!$C$4:$V$130,20,FALSE)),0,VLOOKUP(R112,Positions!$C$4:$V$130,20,FALSE))</f>
        <v>0</v>
      </c>
      <c r="BZ112" s="161">
        <f>IF(ISERROR(VLOOKUP(S112,Positions!$C$4:$V$130,20,FALSE)),0,VLOOKUP(S112,Positions!$C$4:$V$130,20,FALSE))</f>
        <v>0</v>
      </c>
      <c r="CA112" s="161">
        <f>IF(ISERROR(VLOOKUP(T112,Positions!$C$4:$V$130,20,FALSE)),0,VLOOKUP(T112,Positions!$C$4:$V$130,20,FALSE))</f>
        <v>0</v>
      </c>
      <c r="CB112" s="161">
        <f>IF(ISERROR(VLOOKUP(U112,Positions!$C$4:$V$130,20,FALSE)),0,VLOOKUP(U112,Positions!$C$4:$V$130,20,FALSE))</f>
        <v>0</v>
      </c>
      <c r="CC112" s="161">
        <f>IF(ISERROR(VLOOKUP(V112,Positions!$C$4:$V$130,20,FALSE)),0,VLOOKUP(V112,Positions!$C$4:$V$130,20,FALSE))</f>
        <v>0</v>
      </c>
      <c r="CD112" s="161">
        <f>IF(ISERROR(VLOOKUP(W112,Positions!$C$4:$V$130,20,FALSE)),0,VLOOKUP(W112,Positions!$C$4:$V$130,20,FALSE))</f>
        <v>0</v>
      </c>
      <c r="CE112" s="161">
        <f>IF(ISERROR(VLOOKUP(X112,Positions!$C$4:$V$130,20,FALSE)),0,VLOOKUP(X112,Positions!$C$4:$V$130,20,FALSE))</f>
        <v>0</v>
      </c>
      <c r="CF112" s="161">
        <f>IF(ISERROR(VLOOKUP(Y112,Positions!$C$4:$V$130,20,FALSE)),0,VLOOKUP(Y112,Positions!$C$4:$V$130,20,FALSE))</f>
        <v>0</v>
      </c>
      <c r="CG112" s="161">
        <f>IF(ISERROR(VLOOKUP(Z112,Positions!$C$4:$V$130,20,FALSE)),0,VLOOKUP(Z112,Positions!$C$4:$V$130,20,FALSE))</f>
        <v>0</v>
      </c>
      <c r="CH112" s="161">
        <f>IF(ISERROR(VLOOKUP(AA112,Positions!$C$4:$V$130,20,FALSE)),0,VLOOKUP(AA112,Positions!$C$4:$V$130,20,FALSE))</f>
        <v>0</v>
      </c>
      <c r="CI112" s="161">
        <f>IF(ISERROR(VLOOKUP(AB112,Positions!$C$4:$V$130,20,FALSE)),0,VLOOKUP(AB112,Positions!$C$4:$V$130,20,FALSE))</f>
        <v>0</v>
      </c>
      <c r="CJ112" s="161">
        <f>IF(ISERROR(VLOOKUP(AC112,Positions!$C$4:$V$130,20,FALSE)),0,VLOOKUP(AC112,Positions!$C$4:$V$130,20,FALSE))</f>
        <v>0</v>
      </c>
      <c r="CK112" s="161">
        <f>IF(ISERROR(VLOOKUP(AD112,Positions!$C$4:$V$130,20,FALSE)),0,VLOOKUP(AD112,Positions!$C$4:$V$130,20,FALSE))</f>
        <v>0</v>
      </c>
      <c r="CL112" s="161">
        <f>IF(ISERROR(VLOOKUP(AE112,Positions!$C$4:$V$130,20,FALSE)),0,VLOOKUP(AE112,Positions!$C$4:$V$130,20,FALSE))</f>
        <v>0</v>
      </c>
      <c r="CM112" s="161">
        <f>IF(ISERROR(VLOOKUP(AF112,Positions!$C$4:$V$130,20,FALSE)),0,VLOOKUP(AF112,Positions!$C$4:$V$130,20,FALSE))</f>
        <v>0</v>
      </c>
      <c r="CN112" s="161">
        <f>IF(ISERROR(VLOOKUP(AG112,Positions!$C$4:$V$130,20,FALSE)),0,VLOOKUP(AG112,Positions!$C$4:$V$130,20,FALSE))</f>
        <v>0</v>
      </c>
      <c r="CO112" s="161">
        <f>IF(ISERROR(VLOOKUP(AH112,Positions!$C$4:$V$130,20,FALSE)),0,VLOOKUP(AH112,Positions!$C$4:$V$130,20,FALSE))</f>
        <v>0</v>
      </c>
      <c r="CP112" s="162"/>
      <c r="CQ112" s="163"/>
    </row>
    <row r="113" spans="1:95" s="155" customFormat="1" ht="30" hidden="1" customHeight="1" x14ac:dyDescent="0.25">
      <c r="A113" s="153"/>
      <c r="B113" s="153"/>
      <c r="C113" s="160"/>
      <c r="D113" s="160"/>
      <c r="E113" s="417" t="str">
        <f>IF($D113&lt;&gt;"",VLOOKUP($D113,StaffEstb!$G$4:$K$203,4,FALSE),"")</f>
        <v/>
      </c>
      <c r="F113" s="656" t="str">
        <f>IF($D113&lt;&gt;"",VLOOKUP($D113,StaffEstb!$G$4:$K$203,5,FALSE),"")</f>
        <v/>
      </c>
      <c r="G113" s="657"/>
      <c r="H113" s="657"/>
      <c r="I113" s="657"/>
      <c r="J113" s="657"/>
      <c r="K113" s="657"/>
      <c r="L113" s="658"/>
      <c r="M113" s="658"/>
      <c r="N113" s="657"/>
      <c r="O113" s="657"/>
      <c r="P113" s="657"/>
      <c r="Q113" s="657"/>
      <c r="R113" s="657"/>
      <c r="S113" s="658"/>
      <c r="T113" s="658"/>
      <c r="U113" s="657"/>
      <c r="V113" s="657"/>
      <c r="W113" s="657"/>
      <c r="X113" s="657"/>
      <c r="Y113" s="657"/>
      <c r="Z113" s="658"/>
      <c r="AA113" s="658"/>
      <c r="AB113" s="657"/>
      <c r="AC113" s="657"/>
      <c r="AD113" s="657"/>
      <c r="AE113" s="657"/>
      <c r="AF113" s="657"/>
      <c r="AG113" s="658"/>
      <c r="AH113" s="658"/>
      <c r="AI113" s="377">
        <f t="shared" si="9"/>
        <v>0</v>
      </c>
      <c r="AJ113" s="378">
        <f t="shared" si="10"/>
        <v>0</v>
      </c>
      <c r="AK113" s="379" t="str">
        <f>IF(G113&lt;&gt;"",IF(ISERROR(VLOOKUP(G113,Positions!$C$4:$V$130,20,FALSE)),"Chk",""),"-")</f>
        <v>-</v>
      </c>
      <c r="AL113" s="380" t="str">
        <f>IF(H113&lt;&gt;"",IF(ISERROR(VLOOKUP(H113,Positions!$C$4:$V$130,20,FALSE)),"Chk",""),"-")</f>
        <v>-</v>
      </c>
      <c r="AM113" s="380" t="str">
        <f>IF(I113&lt;&gt;"",IF(ISERROR(VLOOKUP(I113,Positions!$C$4:$V$130,20,FALSE)),"Chk",""),"-")</f>
        <v>-</v>
      </c>
      <c r="AN113" s="380" t="str">
        <f>IF(J113&lt;&gt;"",IF(ISERROR(VLOOKUP(J113,Positions!$C$4:$V$130,20,FALSE)),"Chk",""),"-")</f>
        <v>-</v>
      </c>
      <c r="AO113" s="380" t="str">
        <f>IF(K113&lt;&gt;"",IF(ISERROR(VLOOKUP(K113,Positions!$C$4:$V$130,20,FALSE)),"Chk",""),"-")</f>
        <v>-</v>
      </c>
      <c r="AP113" s="380" t="str">
        <f>IF(L113&lt;&gt;"",IF(ISERROR(VLOOKUP(L113,Positions!$C$4:$V$130,20,FALSE)),"Chk",""),"-")</f>
        <v>-</v>
      </c>
      <c r="AQ113" s="381" t="str">
        <f>IF(M113&lt;&gt;"",IF(ISERROR(VLOOKUP(M113,Positions!$C$4:$V$130,20,FALSE)),"Chk",""),"-")</f>
        <v>-</v>
      </c>
      <c r="AR113" s="382" t="str">
        <f>IF(N113&lt;&gt;"",IF(ISERROR(VLOOKUP(N113,Positions!$C$4:$V$130,20,FALSE)),"Chk",""),"-")</f>
        <v>-</v>
      </c>
      <c r="AS113" s="380" t="str">
        <f>IF(O113&lt;&gt;"",IF(ISERROR(VLOOKUP(O113,Positions!$C$4:$V$130,20,FALSE)),"Chk",""),"-")</f>
        <v>-</v>
      </c>
      <c r="AT113" s="380" t="str">
        <f>IF(P113&lt;&gt;"",IF(ISERROR(VLOOKUP(P113,Positions!$C$4:$V$130,20,FALSE)),"Chk",""),"-")</f>
        <v>-</v>
      </c>
      <c r="AU113" s="380" t="str">
        <f>IF(Q113&lt;&gt;"",IF(ISERROR(VLOOKUP(Q113,Positions!$C$4:$V$130,20,FALSE)),"Chk",""),"-")</f>
        <v>-</v>
      </c>
      <c r="AV113" s="380" t="str">
        <f>IF(R113&lt;&gt;"",IF(ISERROR(VLOOKUP(R113,Positions!$C$4:$V$130,20,FALSE)),"Chk",""),"-")</f>
        <v>-</v>
      </c>
      <c r="AW113" s="380" t="str">
        <f>IF(S113&lt;&gt;"",IF(ISERROR(VLOOKUP(S113,Positions!$C$4:$V$130,20,FALSE)),"Chk",""),"-")</f>
        <v>-</v>
      </c>
      <c r="AX113" s="383" t="str">
        <f>IF(T113&lt;&gt;"",IF(ISERROR(VLOOKUP(T113,Positions!$C$4:$V$130,20,FALSE)),"Chk",""),"-")</f>
        <v>-</v>
      </c>
      <c r="AY113" s="379" t="str">
        <f>IF(U113&lt;&gt;"",IF(ISERROR(VLOOKUP(U113,Positions!$C$4:$V$130,20,FALSE)),"Chk",""),"-")</f>
        <v>-</v>
      </c>
      <c r="AZ113" s="380" t="str">
        <f>IF(V113&lt;&gt;"",IF(ISERROR(VLOOKUP(V113,Positions!$C$4:$V$130,20,FALSE)),"Chk",""),"-")</f>
        <v>-</v>
      </c>
      <c r="BA113" s="380" t="str">
        <f>IF(W113&lt;&gt;"",IF(ISERROR(VLOOKUP(W113,Positions!$C$4:$V$130,20,FALSE)),"Chk",""),"-")</f>
        <v>-</v>
      </c>
      <c r="BB113" s="380" t="str">
        <f>IF(X113&lt;&gt;"",IF(ISERROR(VLOOKUP(X113,Positions!$C$4:$V$130,20,FALSE)),"Chk",""),"-")</f>
        <v>-</v>
      </c>
      <c r="BC113" s="380" t="str">
        <f>IF(Y113&lt;&gt;"",IF(ISERROR(VLOOKUP(Y113,Positions!$C$4:$V$130,20,FALSE)),"Chk",""),"-")</f>
        <v>-</v>
      </c>
      <c r="BD113" s="380" t="str">
        <f>IF(Z113&lt;&gt;"",IF(ISERROR(VLOOKUP(Z113,Positions!$C$4:$V$130,20,FALSE)),"Chk",""),"-")</f>
        <v>-</v>
      </c>
      <c r="BE113" s="381" t="str">
        <f>IF(AA113&lt;&gt;"",IF(ISERROR(VLOOKUP(AA113,Positions!$C$4:$V$130,20,FALSE)),"Chk",""),"-")</f>
        <v>-</v>
      </c>
      <c r="BF113" s="382" t="str">
        <f>IF(AB113&lt;&gt;"",IF(ISERROR(VLOOKUP(AB113,Positions!$C$4:$V$130,20,FALSE)),"Chk",""),"-")</f>
        <v>-</v>
      </c>
      <c r="BG113" s="380" t="str">
        <f>IF(AC113&lt;&gt;"",IF(ISERROR(VLOOKUP(AC113,Positions!$C$4:$V$130,20,FALSE)),"Chk",""),"-")</f>
        <v>-</v>
      </c>
      <c r="BH113" s="380" t="str">
        <f>IF(AD113&lt;&gt;"",IF(ISERROR(VLOOKUP(AD113,Positions!$C$4:$V$130,20,FALSE)),"Chk",""),"-")</f>
        <v>-</v>
      </c>
      <c r="BI113" s="380" t="str">
        <f>IF(AE113&lt;&gt;"",IF(ISERROR(VLOOKUP(AE113,Positions!$C$4:$V$130,20,FALSE)),"Chk",""),"-")</f>
        <v>-</v>
      </c>
      <c r="BJ113" s="380" t="str">
        <f>IF(AF113&lt;&gt;"",IF(ISERROR(VLOOKUP(AF113,Positions!$C$4:$V$130,20,FALSE)),"Chk",""),"-")</f>
        <v>-</v>
      </c>
      <c r="BK113" s="380" t="str">
        <f>IF(AG113&lt;&gt;"",IF(ISERROR(VLOOKUP(AG113,Positions!$C$4:$V$130,20,FALSE)),"Chk",""),"-")</f>
        <v>-</v>
      </c>
      <c r="BL113" s="383" t="str">
        <f>IF(AH113&lt;&gt;"",IF(ISERROR(VLOOKUP(AH113,Positions!$C$4:$V$130,20,FALSE)),"Chk",""),"-")</f>
        <v>-</v>
      </c>
      <c r="BM113" s="152"/>
      <c r="BN113" s="161">
        <f>IF(ISERROR(VLOOKUP(G113,Positions!$C$4:$V$130,20,FALSE)),0,VLOOKUP(G113,Positions!$C$4:$V$130,20,FALSE))</f>
        <v>0</v>
      </c>
      <c r="BO113" s="161">
        <f>IF(ISERROR(VLOOKUP(H113,Positions!$C$4:$V$130,20,FALSE)),0,VLOOKUP(H113,Positions!$C$4:$V$130,20,FALSE))</f>
        <v>0</v>
      </c>
      <c r="BP113" s="161">
        <f>IF(ISERROR(VLOOKUP(I113,Positions!$C$4:$V$130,20,FALSE)),0,VLOOKUP(I113,Positions!$C$4:$V$130,20,FALSE))</f>
        <v>0</v>
      </c>
      <c r="BQ113" s="161">
        <f>IF(ISERROR(VLOOKUP(J113,Positions!$C$4:$V$130,20,FALSE)),0,VLOOKUP(J113,Positions!$C$4:$V$130,20,FALSE))</f>
        <v>0</v>
      </c>
      <c r="BR113" s="161">
        <f>IF(ISERROR(VLOOKUP(K113,Positions!$C$4:$V$130,20,FALSE)),0,VLOOKUP(K113,Positions!$C$4:$V$130,20,FALSE))</f>
        <v>0</v>
      </c>
      <c r="BS113" s="161">
        <f>IF(ISERROR(VLOOKUP(L113,Positions!$C$4:$V$130,20,FALSE)),0,VLOOKUP(L113,Positions!$C$4:$V$130,20,FALSE))</f>
        <v>0</v>
      </c>
      <c r="BT113" s="161">
        <f>IF(ISERROR(VLOOKUP(M113,Positions!$C$4:$V$130,20,FALSE)),0,VLOOKUP(M113,Positions!$C$4:$V$130,20,FALSE))</f>
        <v>0</v>
      </c>
      <c r="BU113" s="161">
        <f>IF(ISERROR(VLOOKUP(N113,Positions!$C$4:$V$130,20,FALSE)),0,VLOOKUP(N113,Positions!$C$4:$V$130,20,FALSE))</f>
        <v>0</v>
      </c>
      <c r="BV113" s="161">
        <f>IF(ISERROR(VLOOKUP(O113,Positions!$C$4:$V$130,20,FALSE)),0,VLOOKUP(O113,Positions!$C$4:$V$130,20,FALSE))</f>
        <v>0</v>
      </c>
      <c r="BW113" s="161">
        <f>IF(ISERROR(VLOOKUP(P113,Positions!$C$4:$V$130,20,FALSE)),0,VLOOKUP(P113,Positions!$C$4:$V$130,20,FALSE))</f>
        <v>0</v>
      </c>
      <c r="BX113" s="161">
        <f>IF(ISERROR(VLOOKUP(Q113,Positions!$C$4:$V$130,20,FALSE)),0,VLOOKUP(Q113,Positions!$C$4:$V$130,20,FALSE))</f>
        <v>0</v>
      </c>
      <c r="BY113" s="161">
        <f>IF(ISERROR(VLOOKUP(R113,Positions!$C$4:$V$130,20,FALSE)),0,VLOOKUP(R113,Positions!$C$4:$V$130,20,FALSE))</f>
        <v>0</v>
      </c>
      <c r="BZ113" s="161">
        <f>IF(ISERROR(VLOOKUP(S113,Positions!$C$4:$V$130,20,FALSE)),0,VLOOKUP(S113,Positions!$C$4:$V$130,20,FALSE))</f>
        <v>0</v>
      </c>
      <c r="CA113" s="161">
        <f>IF(ISERROR(VLOOKUP(T113,Positions!$C$4:$V$130,20,FALSE)),0,VLOOKUP(T113,Positions!$C$4:$V$130,20,FALSE))</f>
        <v>0</v>
      </c>
      <c r="CB113" s="161">
        <f>IF(ISERROR(VLOOKUP(U113,Positions!$C$4:$V$130,20,FALSE)),0,VLOOKUP(U113,Positions!$C$4:$V$130,20,FALSE))</f>
        <v>0</v>
      </c>
      <c r="CC113" s="161">
        <f>IF(ISERROR(VLOOKUP(V113,Positions!$C$4:$V$130,20,FALSE)),0,VLOOKUP(V113,Positions!$C$4:$V$130,20,FALSE))</f>
        <v>0</v>
      </c>
      <c r="CD113" s="161">
        <f>IF(ISERROR(VLOOKUP(W113,Positions!$C$4:$V$130,20,FALSE)),0,VLOOKUP(W113,Positions!$C$4:$V$130,20,FALSE))</f>
        <v>0</v>
      </c>
      <c r="CE113" s="161">
        <f>IF(ISERROR(VLOOKUP(X113,Positions!$C$4:$V$130,20,FALSE)),0,VLOOKUP(X113,Positions!$C$4:$V$130,20,FALSE))</f>
        <v>0</v>
      </c>
      <c r="CF113" s="161">
        <f>IF(ISERROR(VLOOKUP(Y113,Positions!$C$4:$V$130,20,FALSE)),0,VLOOKUP(Y113,Positions!$C$4:$V$130,20,FALSE))</f>
        <v>0</v>
      </c>
      <c r="CG113" s="161">
        <f>IF(ISERROR(VLOOKUP(Z113,Positions!$C$4:$V$130,20,FALSE)),0,VLOOKUP(Z113,Positions!$C$4:$V$130,20,FALSE))</f>
        <v>0</v>
      </c>
      <c r="CH113" s="161">
        <f>IF(ISERROR(VLOOKUP(AA113,Positions!$C$4:$V$130,20,FALSE)),0,VLOOKUP(AA113,Positions!$C$4:$V$130,20,FALSE))</f>
        <v>0</v>
      </c>
      <c r="CI113" s="161">
        <f>IF(ISERROR(VLOOKUP(AB113,Positions!$C$4:$V$130,20,FALSE)),0,VLOOKUP(AB113,Positions!$C$4:$V$130,20,FALSE))</f>
        <v>0</v>
      </c>
      <c r="CJ113" s="161">
        <f>IF(ISERROR(VLOOKUP(AC113,Positions!$C$4:$V$130,20,FALSE)),0,VLOOKUP(AC113,Positions!$C$4:$V$130,20,FALSE))</f>
        <v>0</v>
      </c>
      <c r="CK113" s="161">
        <f>IF(ISERROR(VLOOKUP(AD113,Positions!$C$4:$V$130,20,FALSE)),0,VLOOKUP(AD113,Positions!$C$4:$V$130,20,FALSE))</f>
        <v>0</v>
      </c>
      <c r="CL113" s="161">
        <f>IF(ISERROR(VLOOKUP(AE113,Positions!$C$4:$V$130,20,FALSE)),0,VLOOKUP(AE113,Positions!$C$4:$V$130,20,FALSE))</f>
        <v>0</v>
      </c>
      <c r="CM113" s="161">
        <f>IF(ISERROR(VLOOKUP(AF113,Positions!$C$4:$V$130,20,FALSE)),0,VLOOKUP(AF113,Positions!$C$4:$V$130,20,FALSE))</f>
        <v>0</v>
      </c>
      <c r="CN113" s="161">
        <f>IF(ISERROR(VLOOKUP(AG113,Positions!$C$4:$V$130,20,FALSE)),0,VLOOKUP(AG113,Positions!$C$4:$V$130,20,FALSE))</f>
        <v>0</v>
      </c>
      <c r="CO113" s="161">
        <f>IF(ISERROR(VLOOKUP(AH113,Positions!$C$4:$V$130,20,FALSE)),0,VLOOKUP(AH113,Positions!$C$4:$V$130,20,FALSE))</f>
        <v>0</v>
      </c>
      <c r="CP113" s="162"/>
      <c r="CQ113" s="163"/>
    </row>
    <row r="114" spans="1:95" s="155" customFormat="1" ht="30" hidden="1" customHeight="1" x14ac:dyDescent="0.25">
      <c r="A114" s="153"/>
      <c r="B114" s="153"/>
      <c r="C114" s="160"/>
      <c r="D114" s="160"/>
      <c r="E114" s="417" t="str">
        <f>IF($D114&lt;&gt;"",VLOOKUP($D114,StaffEstb!$G$4:$K$203,4,FALSE),"")</f>
        <v/>
      </c>
      <c r="F114" s="656" t="str">
        <f>IF($D114&lt;&gt;"",VLOOKUP($D114,StaffEstb!$G$4:$K$203,5,FALSE),"")</f>
        <v/>
      </c>
      <c r="G114" s="657"/>
      <c r="H114" s="657"/>
      <c r="I114" s="657"/>
      <c r="J114" s="657"/>
      <c r="K114" s="657"/>
      <c r="L114" s="658"/>
      <c r="M114" s="658"/>
      <c r="N114" s="657"/>
      <c r="O114" s="657"/>
      <c r="P114" s="657"/>
      <c r="Q114" s="657"/>
      <c r="R114" s="657"/>
      <c r="S114" s="658"/>
      <c r="T114" s="658"/>
      <c r="U114" s="657"/>
      <c r="V114" s="657"/>
      <c r="W114" s="657"/>
      <c r="X114" s="657"/>
      <c r="Y114" s="657"/>
      <c r="Z114" s="658"/>
      <c r="AA114" s="658"/>
      <c r="AB114" s="657"/>
      <c r="AC114" s="657"/>
      <c r="AD114" s="657"/>
      <c r="AE114" s="657"/>
      <c r="AF114" s="657"/>
      <c r="AG114" s="658"/>
      <c r="AH114" s="658"/>
      <c r="AI114" s="377">
        <f t="shared" si="9"/>
        <v>0</v>
      </c>
      <c r="AJ114" s="378">
        <f t="shared" si="10"/>
        <v>0</v>
      </c>
      <c r="AK114" s="379" t="str">
        <f>IF(G114&lt;&gt;"",IF(ISERROR(VLOOKUP(G114,Positions!$C$4:$V$130,20,FALSE)),"Chk",""),"-")</f>
        <v>-</v>
      </c>
      <c r="AL114" s="380" t="str">
        <f>IF(H114&lt;&gt;"",IF(ISERROR(VLOOKUP(H114,Positions!$C$4:$V$130,20,FALSE)),"Chk",""),"-")</f>
        <v>-</v>
      </c>
      <c r="AM114" s="380" t="str">
        <f>IF(I114&lt;&gt;"",IF(ISERROR(VLOOKUP(I114,Positions!$C$4:$V$130,20,FALSE)),"Chk",""),"-")</f>
        <v>-</v>
      </c>
      <c r="AN114" s="380" t="str">
        <f>IF(J114&lt;&gt;"",IF(ISERROR(VLOOKUP(J114,Positions!$C$4:$V$130,20,FALSE)),"Chk",""),"-")</f>
        <v>-</v>
      </c>
      <c r="AO114" s="380" t="str">
        <f>IF(K114&lt;&gt;"",IF(ISERROR(VLOOKUP(K114,Positions!$C$4:$V$130,20,FALSE)),"Chk",""),"-")</f>
        <v>-</v>
      </c>
      <c r="AP114" s="380" t="str">
        <f>IF(L114&lt;&gt;"",IF(ISERROR(VLOOKUP(L114,Positions!$C$4:$V$130,20,FALSE)),"Chk",""),"-")</f>
        <v>-</v>
      </c>
      <c r="AQ114" s="381" t="str">
        <f>IF(M114&lt;&gt;"",IF(ISERROR(VLOOKUP(M114,Positions!$C$4:$V$130,20,FALSE)),"Chk",""),"-")</f>
        <v>-</v>
      </c>
      <c r="AR114" s="382" t="str">
        <f>IF(N114&lt;&gt;"",IF(ISERROR(VLOOKUP(N114,Positions!$C$4:$V$130,20,FALSE)),"Chk",""),"-")</f>
        <v>-</v>
      </c>
      <c r="AS114" s="380" t="str">
        <f>IF(O114&lt;&gt;"",IF(ISERROR(VLOOKUP(O114,Positions!$C$4:$V$130,20,FALSE)),"Chk",""),"-")</f>
        <v>-</v>
      </c>
      <c r="AT114" s="380" t="str">
        <f>IF(P114&lt;&gt;"",IF(ISERROR(VLOOKUP(P114,Positions!$C$4:$V$130,20,FALSE)),"Chk",""),"-")</f>
        <v>-</v>
      </c>
      <c r="AU114" s="380" t="str">
        <f>IF(Q114&lt;&gt;"",IF(ISERROR(VLOOKUP(Q114,Positions!$C$4:$V$130,20,FALSE)),"Chk",""),"-")</f>
        <v>-</v>
      </c>
      <c r="AV114" s="380" t="str">
        <f>IF(R114&lt;&gt;"",IF(ISERROR(VLOOKUP(R114,Positions!$C$4:$V$130,20,FALSE)),"Chk",""),"-")</f>
        <v>-</v>
      </c>
      <c r="AW114" s="380" t="str">
        <f>IF(S114&lt;&gt;"",IF(ISERROR(VLOOKUP(S114,Positions!$C$4:$V$130,20,FALSE)),"Chk",""),"-")</f>
        <v>-</v>
      </c>
      <c r="AX114" s="383" t="str">
        <f>IF(T114&lt;&gt;"",IF(ISERROR(VLOOKUP(T114,Positions!$C$4:$V$130,20,FALSE)),"Chk",""),"-")</f>
        <v>-</v>
      </c>
      <c r="AY114" s="379" t="str">
        <f>IF(U114&lt;&gt;"",IF(ISERROR(VLOOKUP(U114,Positions!$C$4:$V$130,20,FALSE)),"Chk",""),"-")</f>
        <v>-</v>
      </c>
      <c r="AZ114" s="380" t="str">
        <f>IF(V114&lt;&gt;"",IF(ISERROR(VLOOKUP(V114,Positions!$C$4:$V$130,20,FALSE)),"Chk",""),"-")</f>
        <v>-</v>
      </c>
      <c r="BA114" s="380" t="str">
        <f>IF(W114&lt;&gt;"",IF(ISERROR(VLOOKUP(W114,Positions!$C$4:$V$130,20,FALSE)),"Chk",""),"-")</f>
        <v>-</v>
      </c>
      <c r="BB114" s="380" t="str">
        <f>IF(X114&lt;&gt;"",IF(ISERROR(VLOOKUP(X114,Positions!$C$4:$V$130,20,FALSE)),"Chk",""),"-")</f>
        <v>-</v>
      </c>
      <c r="BC114" s="380" t="str">
        <f>IF(Y114&lt;&gt;"",IF(ISERROR(VLOOKUP(Y114,Positions!$C$4:$V$130,20,FALSE)),"Chk",""),"-")</f>
        <v>-</v>
      </c>
      <c r="BD114" s="380" t="str">
        <f>IF(Z114&lt;&gt;"",IF(ISERROR(VLOOKUP(Z114,Positions!$C$4:$V$130,20,FALSE)),"Chk",""),"-")</f>
        <v>-</v>
      </c>
      <c r="BE114" s="381" t="str">
        <f>IF(AA114&lt;&gt;"",IF(ISERROR(VLOOKUP(AA114,Positions!$C$4:$V$130,20,FALSE)),"Chk",""),"-")</f>
        <v>-</v>
      </c>
      <c r="BF114" s="382" t="str">
        <f>IF(AB114&lt;&gt;"",IF(ISERROR(VLOOKUP(AB114,Positions!$C$4:$V$130,20,FALSE)),"Chk",""),"-")</f>
        <v>-</v>
      </c>
      <c r="BG114" s="380" t="str">
        <f>IF(AC114&lt;&gt;"",IF(ISERROR(VLOOKUP(AC114,Positions!$C$4:$V$130,20,FALSE)),"Chk",""),"-")</f>
        <v>-</v>
      </c>
      <c r="BH114" s="380" t="str">
        <f>IF(AD114&lt;&gt;"",IF(ISERROR(VLOOKUP(AD114,Positions!$C$4:$V$130,20,FALSE)),"Chk",""),"-")</f>
        <v>-</v>
      </c>
      <c r="BI114" s="380" t="str">
        <f>IF(AE114&lt;&gt;"",IF(ISERROR(VLOOKUP(AE114,Positions!$C$4:$V$130,20,FALSE)),"Chk",""),"-")</f>
        <v>-</v>
      </c>
      <c r="BJ114" s="380" t="str">
        <f>IF(AF114&lt;&gt;"",IF(ISERROR(VLOOKUP(AF114,Positions!$C$4:$V$130,20,FALSE)),"Chk",""),"-")</f>
        <v>-</v>
      </c>
      <c r="BK114" s="380" t="str">
        <f>IF(AG114&lt;&gt;"",IF(ISERROR(VLOOKUP(AG114,Positions!$C$4:$V$130,20,FALSE)),"Chk",""),"-")</f>
        <v>-</v>
      </c>
      <c r="BL114" s="383" t="str">
        <f>IF(AH114&lt;&gt;"",IF(ISERROR(VLOOKUP(AH114,Positions!$C$4:$V$130,20,FALSE)),"Chk",""),"-")</f>
        <v>-</v>
      </c>
      <c r="BM114" s="152"/>
      <c r="BN114" s="161">
        <f>IF(ISERROR(VLOOKUP(G114,Positions!$C$4:$V$130,20,FALSE)),0,VLOOKUP(G114,Positions!$C$4:$V$130,20,FALSE))</f>
        <v>0</v>
      </c>
      <c r="BO114" s="161">
        <f>IF(ISERROR(VLOOKUP(H114,Positions!$C$4:$V$130,20,FALSE)),0,VLOOKUP(H114,Positions!$C$4:$V$130,20,FALSE))</f>
        <v>0</v>
      </c>
      <c r="BP114" s="161">
        <f>IF(ISERROR(VLOOKUP(I114,Positions!$C$4:$V$130,20,FALSE)),0,VLOOKUP(I114,Positions!$C$4:$V$130,20,FALSE))</f>
        <v>0</v>
      </c>
      <c r="BQ114" s="161">
        <f>IF(ISERROR(VLOOKUP(J114,Positions!$C$4:$V$130,20,FALSE)),0,VLOOKUP(J114,Positions!$C$4:$V$130,20,FALSE))</f>
        <v>0</v>
      </c>
      <c r="BR114" s="161">
        <f>IF(ISERROR(VLOOKUP(K114,Positions!$C$4:$V$130,20,FALSE)),0,VLOOKUP(K114,Positions!$C$4:$V$130,20,FALSE))</f>
        <v>0</v>
      </c>
      <c r="BS114" s="161">
        <f>IF(ISERROR(VLOOKUP(L114,Positions!$C$4:$V$130,20,FALSE)),0,VLOOKUP(L114,Positions!$C$4:$V$130,20,FALSE))</f>
        <v>0</v>
      </c>
      <c r="BT114" s="161">
        <f>IF(ISERROR(VLOOKUP(M114,Positions!$C$4:$V$130,20,FALSE)),0,VLOOKUP(M114,Positions!$C$4:$V$130,20,FALSE))</f>
        <v>0</v>
      </c>
      <c r="BU114" s="161">
        <f>IF(ISERROR(VLOOKUP(N114,Positions!$C$4:$V$130,20,FALSE)),0,VLOOKUP(N114,Positions!$C$4:$V$130,20,FALSE))</f>
        <v>0</v>
      </c>
      <c r="BV114" s="161">
        <f>IF(ISERROR(VLOOKUP(O114,Positions!$C$4:$V$130,20,FALSE)),0,VLOOKUP(O114,Positions!$C$4:$V$130,20,FALSE))</f>
        <v>0</v>
      </c>
      <c r="BW114" s="161">
        <f>IF(ISERROR(VLOOKUP(P114,Positions!$C$4:$V$130,20,FALSE)),0,VLOOKUP(P114,Positions!$C$4:$V$130,20,FALSE))</f>
        <v>0</v>
      </c>
      <c r="BX114" s="161">
        <f>IF(ISERROR(VLOOKUP(Q114,Positions!$C$4:$V$130,20,FALSE)),0,VLOOKUP(Q114,Positions!$C$4:$V$130,20,FALSE))</f>
        <v>0</v>
      </c>
      <c r="BY114" s="161">
        <f>IF(ISERROR(VLOOKUP(R114,Positions!$C$4:$V$130,20,FALSE)),0,VLOOKUP(R114,Positions!$C$4:$V$130,20,FALSE))</f>
        <v>0</v>
      </c>
      <c r="BZ114" s="161">
        <f>IF(ISERROR(VLOOKUP(S114,Positions!$C$4:$V$130,20,FALSE)),0,VLOOKUP(S114,Positions!$C$4:$V$130,20,FALSE))</f>
        <v>0</v>
      </c>
      <c r="CA114" s="161">
        <f>IF(ISERROR(VLOOKUP(T114,Positions!$C$4:$V$130,20,FALSE)),0,VLOOKUP(T114,Positions!$C$4:$V$130,20,FALSE))</f>
        <v>0</v>
      </c>
      <c r="CB114" s="161">
        <f>IF(ISERROR(VLOOKUP(U114,Positions!$C$4:$V$130,20,FALSE)),0,VLOOKUP(U114,Positions!$C$4:$V$130,20,FALSE))</f>
        <v>0</v>
      </c>
      <c r="CC114" s="161">
        <f>IF(ISERROR(VLOOKUP(V114,Positions!$C$4:$V$130,20,FALSE)),0,VLOOKUP(V114,Positions!$C$4:$V$130,20,FALSE))</f>
        <v>0</v>
      </c>
      <c r="CD114" s="161">
        <f>IF(ISERROR(VLOOKUP(W114,Positions!$C$4:$V$130,20,FALSE)),0,VLOOKUP(W114,Positions!$C$4:$V$130,20,FALSE))</f>
        <v>0</v>
      </c>
      <c r="CE114" s="161">
        <f>IF(ISERROR(VLOOKUP(X114,Positions!$C$4:$V$130,20,FALSE)),0,VLOOKUP(X114,Positions!$C$4:$V$130,20,FALSE))</f>
        <v>0</v>
      </c>
      <c r="CF114" s="161">
        <f>IF(ISERROR(VLOOKUP(Y114,Positions!$C$4:$V$130,20,FALSE)),0,VLOOKUP(Y114,Positions!$C$4:$V$130,20,FALSE))</f>
        <v>0</v>
      </c>
      <c r="CG114" s="161">
        <f>IF(ISERROR(VLOOKUP(Z114,Positions!$C$4:$V$130,20,FALSE)),0,VLOOKUP(Z114,Positions!$C$4:$V$130,20,FALSE))</f>
        <v>0</v>
      </c>
      <c r="CH114" s="161">
        <f>IF(ISERROR(VLOOKUP(AA114,Positions!$C$4:$V$130,20,FALSE)),0,VLOOKUP(AA114,Positions!$C$4:$V$130,20,FALSE))</f>
        <v>0</v>
      </c>
      <c r="CI114" s="161">
        <f>IF(ISERROR(VLOOKUP(AB114,Positions!$C$4:$V$130,20,FALSE)),0,VLOOKUP(AB114,Positions!$C$4:$V$130,20,FALSE))</f>
        <v>0</v>
      </c>
      <c r="CJ114" s="161">
        <f>IF(ISERROR(VLOOKUP(AC114,Positions!$C$4:$V$130,20,FALSE)),0,VLOOKUP(AC114,Positions!$C$4:$V$130,20,FALSE))</f>
        <v>0</v>
      </c>
      <c r="CK114" s="161">
        <f>IF(ISERROR(VLOOKUP(AD114,Positions!$C$4:$V$130,20,FALSE)),0,VLOOKUP(AD114,Positions!$C$4:$V$130,20,FALSE))</f>
        <v>0</v>
      </c>
      <c r="CL114" s="161">
        <f>IF(ISERROR(VLOOKUP(AE114,Positions!$C$4:$V$130,20,FALSE)),0,VLOOKUP(AE114,Positions!$C$4:$V$130,20,FALSE))</f>
        <v>0</v>
      </c>
      <c r="CM114" s="161">
        <f>IF(ISERROR(VLOOKUP(AF114,Positions!$C$4:$V$130,20,FALSE)),0,VLOOKUP(AF114,Positions!$C$4:$V$130,20,FALSE))</f>
        <v>0</v>
      </c>
      <c r="CN114" s="161">
        <f>IF(ISERROR(VLOOKUP(AG114,Positions!$C$4:$V$130,20,FALSE)),0,VLOOKUP(AG114,Positions!$C$4:$V$130,20,FALSE))</f>
        <v>0</v>
      </c>
      <c r="CO114" s="161">
        <f>IF(ISERROR(VLOOKUP(AH114,Positions!$C$4:$V$130,20,FALSE)),0,VLOOKUP(AH114,Positions!$C$4:$V$130,20,FALSE))</f>
        <v>0</v>
      </c>
      <c r="CP114" s="162"/>
      <c r="CQ114" s="163"/>
    </row>
    <row r="115" spans="1:95" s="155" customFormat="1" ht="30" hidden="1" customHeight="1" x14ac:dyDescent="0.25">
      <c r="A115" s="153"/>
      <c r="B115" s="153"/>
      <c r="C115" s="160"/>
      <c r="D115" s="160"/>
      <c r="E115" s="417" t="str">
        <f>IF($D115&lt;&gt;"",VLOOKUP($D115,StaffEstb!$G$4:$K$203,4,FALSE),"")</f>
        <v/>
      </c>
      <c r="F115" s="656" t="str">
        <f>IF($D115&lt;&gt;"",VLOOKUP($D115,StaffEstb!$G$4:$K$203,5,FALSE),"")</f>
        <v/>
      </c>
      <c r="G115" s="657"/>
      <c r="H115" s="657"/>
      <c r="I115" s="657"/>
      <c r="J115" s="657"/>
      <c r="K115" s="657"/>
      <c r="L115" s="658"/>
      <c r="M115" s="658"/>
      <c r="N115" s="657"/>
      <c r="O115" s="657"/>
      <c r="P115" s="657"/>
      <c r="Q115" s="657"/>
      <c r="R115" s="657"/>
      <c r="S115" s="658"/>
      <c r="T115" s="658"/>
      <c r="U115" s="657"/>
      <c r="V115" s="657"/>
      <c r="W115" s="657"/>
      <c r="X115" s="657"/>
      <c r="Y115" s="657"/>
      <c r="Z115" s="658"/>
      <c r="AA115" s="658"/>
      <c r="AB115" s="657"/>
      <c r="AC115" s="657"/>
      <c r="AD115" s="657"/>
      <c r="AE115" s="657"/>
      <c r="AF115" s="657"/>
      <c r="AG115" s="658"/>
      <c r="AH115" s="658"/>
      <c r="AI115" s="377">
        <f t="shared" si="9"/>
        <v>0</v>
      </c>
      <c r="AJ115" s="378">
        <f t="shared" si="10"/>
        <v>0</v>
      </c>
      <c r="AK115" s="379" t="str">
        <f>IF(G115&lt;&gt;"",IF(ISERROR(VLOOKUP(G115,Positions!$C$4:$V$130,20,FALSE)),"Chk",""),"-")</f>
        <v>-</v>
      </c>
      <c r="AL115" s="380" t="str">
        <f>IF(H115&lt;&gt;"",IF(ISERROR(VLOOKUP(H115,Positions!$C$4:$V$130,20,FALSE)),"Chk",""),"-")</f>
        <v>-</v>
      </c>
      <c r="AM115" s="380" t="str">
        <f>IF(I115&lt;&gt;"",IF(ISERROR(VLOOKUP(I115,Positions!$C$4:$V$130,20,FALSE)),"Chk",""),"-")</f>
        <v>-</v>
      </c>
      <c r="AN115" s="380" t="str">
        <f>IF(J115&lt;&gt;"",IF(ISERROR(VLOOKUP(J115,Positions!$C$4:$V$130,20,FALSE)),"Chk",""),"-")</f>
        <v>-</v>
      </c>
      <c r="AO115" s="380" t="str">
        <f>IF(K115&lt;&gt;"",IF(ISERROR(VLOOKUP(K115,Positions!$C$4:$V$130,20,FALSE)),"Chk",""),"-")</f>
        <v>-</v>
      </c>
      <c r="AP115" s="380" t="str">
        <f>IF(L115&lt;&gt;"",IF(ISERROR(VLOOKUP(L115,Positions!$C$4:$V$130,20,FALSE)),"Chk",""),"-")</f>
        <v>-</v>
      </c>
      <c r="AQ115" s="381" t="str">
        <f>IF(M115&lt;&gt;"",IF(ISERROR(VLOOKUP(M115,Positions!$C$4:$V$130,20,FALSE)),"Chk",""),"-")</f>
        <v>-</v>
      </c>
      <c r="AR115" s="382" t="str">
        <f>IF(N115&lt;&gt;"",IF(ISERROR(VLOOKUP(N115,Positions!$C$4:$V$130,20,FALSE)),"Chk",""),"-")</f>
        <v>-</v>
      </c>
      <c r="AS115" s="380" t="str">
        <f>IF(O115&lt;&gt;"",IF(ISERROR(VLOOKUP(O115,Positions!$C$4:$V$130,20,FALSE)),"Chk",""),"-")</f>
        <v>-</v>
      </c>
      <c r="AT115" s="380" t="str">
        <f>IF(P115&lt;&gt;"",IF(ISERROR(VLOOKUP(P115,Positions!$C$4:$V$130,20,FALSE)),"Chk",""),"-")</f>
        <v>-</v>
      </c>
      <c r="AU115" s="380" t="str">
        <f>IF(Q115&lt;&gt;"",IF(ISERROR(VLOOKUP(Q115,Positions!$C$4:$V$130,20,FALSE)),"Chk",""),"-")</f>
        <v>-</v>
      </c>
      <c r="AV115" s="380" t="str">
        <f>IF(R115&lt;&gt;"",IF(ISERROR(VLOOKUP(R115,Positions!$C$4:$V$130,20,FALSE)),"Chk",""),"-")</f>
        <v>-</v>
      </c>
      <c r="AW115" s="380" t="str">
        <f>IF(S115&lt;&gt;"",IF(ISERROR(VLOOKUP(S115,Positions!$C$4:$V$130,20,FALSE)),"Chk",""),"-")</f>
        <v>-</v>
      </c>
      <c r="AX115" s="383" t="str">
        <f>IF(T115&lt;&gt;"",IF(ISERROR(VLOOKUP(T115,Positions!$C$4:$V$130,20,FALSE)),"Chk",""),"-")</f>
        <v>-</v>
      </c>
      <c r="AY115" s="379" t="str">
        <f>IF(U115&lt;&gt;"",IF(ISERROR(VLOOKUP(U115,Positions!$C$4:$V$130,20,FALSE)),"Chk",""),"-")</f>
        <v>-</v>
      </c>
      <c r="AZ115" s="380" t="str">
        <f>IF(V115&lt;&gt;"",IF(ISERROR(VLOOKUP(V115,Positions!$C$4:$V$130,20,FALSE)),"Chk",""),"-")</f>
        <v>-</v>
      </c>
      <c r="BA115" s="380" t="str">
        <f>IF(W115&lt;&gt;"",IF(ISERROR(VLOOKUP(W115,Positions!$C$4:$V$130,20,FALSE)),"Chk",""),"-")</f>
        <v>-</v>
      </c>
      <c r="BB115" s="380" t="str">
        <f>IF(X115&lt;&gt;"",IF(ISERROR(VLOOKUP(X115,Positions!$C$4:$V$130,20,FALSE)),"Chk",""),"-")</f>
        <v>-</v>
      </c>
      <c r="BC115" s="380" t="str">
        <f>IF(Y115&lt;&gt;"",IF(ISERROR(VLOOKUP(Y115,Positions!$C$4:$V$130,20,FALSE)),"Chk",""),"-")</f>
        <v>-</v>
      </c>
      <c r="BD115" s="380" t="str">
        <f>IF(Z115&lt;&gt;"",IF(ISERROR(VLOOKUP(Z115,Positions!$C$4:$V$130,20,FALSE)),"Chk",""),"-")</f>
        <v>-</v>
      </c>
      <c r="BE115" s="381" t="str">
        <f>IF(AA115&lt;&gt;"",IF(ISERROR(VLOOKUP(AA115,Positions!$C$4:$V$130,20,FALSE)),"Chk",""),"-")</f>
        <v>-</v>
      </c>
      <c r="BF115" s="382" t="str">
        <f>IF(AB115&lt;&gt;"",IF(ISERROR(VLOOKUP(AB115,Positions!$C$4:$V$130,20,FALSE)),"Chk",""),"-")</f>
        <v>-</v>
      </c>
      <c r="BG115" s="380" t="str">
        <f>IF(AC115&lt;&gt;"",IF(ISERROR(VLOOKUP(AC115,Positions!$C$4:$V$130,20,FALSE)),"Chk",""),"-")</f>
        <v>-</v>
      </c>
      <c r="BH115" s="380" t="str">
        <f>IF(AD115&lt;&gt;"",IF(ISERROR(VLOOKUP(AD115,Positions!$C$4:$V$130,20,FALSE)),"Chk",""),"-")</f>
        <v>-</v>
      </c>
      <c r="BI115" s="380" t="str">
        <f>IF(AE115&lt;&gt;"",IF(ISERROR(VLOOKUP(AE115,Positions!$C$4:$V$130,20,FALSE)),"Chk",""),"-")</f>
        <v>-</v>
      </c>
      <c r="BJ115" s="380" t="str">
        <f>IF(AF115&lt;&gt;"",IF(ISERROR(VLOOKUP(AF115,Positions!$C$4:$V$130,20,FALSE)),"Chk",""),"-")</f>
        <v>-</v>
      </c>
      <c r="BK115" s="380" t="str">
        <f>IF(AG115&lt;&gt;"",IF(ISERROR(VLOOKUP(AG115,Positions!$C$4:$V$130,20,FALSE)),"Chk",""),"-")</f>
        <v>-</v>
      </c>
      <c r="BL115" s="383" t="str">
        <f>IF(AH115&lt;&gt;"",IF(ISERROR(VLOOKUP(AH115,Positions!$C$4:$V$130,20,FALSE)),"Chk",""),"-")</f>
        <v>-</v>
      </c>
      <c r="BM115" s="152"/>
      <c r="BN115" s="161">
        <f>IF(ISERROR(VLOOKUP(G115,Positions!$C$4:$V$130,20,FALSE)),0,VLOOKUP(G115,Positions!$C$4:$V$130,20,FALSE))</f>
        <v>0</v>
      </c>
      <c r="BO115" s="161">
        <f>IF(ISERROR(VLOOKUP(H115,Positions!$C$4:$V$130,20,FALSE)),0,VLOOKUP(H115,Positions!$C$4:$V$130,20,FALSE))</f>
        <v>0</v>
      </c>
      <c r="BP115" s="161">
        <f>IF(ISERROR(VLOOKUP(I115,Positions!$C$4:$V$130,20,FALSE)),0,VLOOKUP(I115,Positions!$C$4:$V$130,20,FALSE))</f>
        <v>0</v>
      </c>
      <c r="BQ115" s="161">
        <f>IF(ISERROR(VLOOKUP(J115,Positions!$C$4:$V$130,20,FALSE)),0,VLOOKUP(J115,Positions!$C$4:$V$130,20,FALSE))</f>
        <v>0</v>
      </c>
      <c r="BR115" s="161">
        <f>IF(ISERROR(VLOOKUP(K115,Positions!$C$4:$V$130,20,FALSE)),0,VLOOKUP(K115,Positions!$C$4:$V$130,20,FALSE))</f>
        <v>0</v>
      </c>
      <c r="BS115" s="161">
        <f>IF(ISERROR(VLOOKUP(L115,Positions!$C$4:$V$130,20,FALSE)),0,VLOOKUP(L115,Positions!$C$4:$V$130,20,FALSE))</f>
        <v>0</v>
      </c>
      <c r="BT115" s="161">
        <f>IF(ISERROR(VLOOKUP(M115,Positions!$C$4:$V$130,20,FALSE)),0,VLOOKUP(M115,Positions!$C$4:$V$130,20,FALSE))</f>
        <v>0</v>
      </c>
      <c r="BU115" s="161">
        <f>IF(ISERROR(VLOOKUP(N115,Positions!$C$4:$V$130,20,FALSE)),0,VLOOKUP(N115,Positions!$C$4:$V$130,20,FALSE))</f>
        <v>0</v>
      </c>
      <c r="BV115" s="161">
        <f>IF(ISERROR(VLOOKUP(O115,Positions!$C$4:$V$130,20,FALSE)),0,VLOOKUP(O115,Positions!$C$4:$V$130,20,FALSE))</f>
        <v>0</v>
      </c>
      <c r="BW115" s="161">
        <f>IF(ISERROR(VLOOKUP(P115,Positions!$C$4:$V$130,20,FALSE)),0,VLOOKUP(P115,Positions!$C$4:$V$130,20,FALSE))</f>
        <v>0</v>
      </c>
      <c r="BX115" s="161">
        <f>IF(ISERROR(VLOOKUP(Q115,Positions!$C$4:$V$130,20,FALSE)),0,VLOOKUP(Q115,Positions!$C$4:$V$130,20,FALSE))</f>
        <v>0</v>
      </c>
      <c r="BY115" s="161">
        <f>IF(ISERROR(VLOOKUP(R115,Positions!$C$4:$V$130,20,FALSE)),0,VLOOKUP(R115,Positions!$C$4:$V$130,20,FALSE))</f>
        <v>0</v>
      </c>
      <c r="BZ115" s="161">
        <f>IF(ISERROR(VLOOKUP(S115,Positions!$C$4:$V$130,20,FALSE)),0,VLOOKUP(S115,Positions!$C$4:$V$130,20,FALSE))</f>
        <v>0</v>
      </c>
      <c r="CA115" s="161">
        <f>IF(ISERROR(VLOOKUP(T115,Positions!$C$4:$V$130,20,FALSE)),0,VLOOKUP(T115,Positions!$C$4:$V$130,20,FALSE))</f>
        <v>0</v>
      </c>
      <c r="CB115" s="161">
        <f>IF(ISERROR(VLOOKUP(U115,Positions!$C$4:$V$130,20,FALSE)),0,VLOOKUP(U115,Positions!$C$4:$V$130,20,FALSE))</f>
        <v>0</v>
      </c>
      <c r="CC115" s="161">
        <f>IF(ISERROR(VLOOKUP(V115,Positions!$C$4:$V$130,20,FALSE)),0,VLOOKUP(V115,Positions!$C$4:$V$130,20,FALSE))</f>
        <v>0</v>
      </c>
      <c r="CD115" s="161">
        <f>IF(ISERROR(VLOOKUP(W115,Positions!$C$4:$V$130,20,FALSE)),0,VLOOKUP(W115,Positions!$C$4:$V$130,20,FALSE))</f>
        <v>0</v>
      </c>
      <c r="CE115" s="161">
        <f>IF(ISERROR(VLOOKUP(X115,Positions!$C$4:$V$130,20,FALSE)),0,VLOOKUP(X115,Positions!$C$4:$V$130,20,FALSE))</f>
        <v>0</v>
      </c>
      <c r="CF115" s="161">
        <f>IF(ISERROR(VLOOKUP(Y115,Positions!$C$4:$V$130,20,FALSE)),0,VLOOKUP(Y115,Positions!$C$4:$V$130,20,FALSE))</f>
        <v>0</v>
      </c>
      <c r="CG115" s="161">
        <f>IF(ISERROR(VLOOKUP(Z115,Positions!$C$4:$V$130,20,FALSE)),0,VLOOKUP(Z115,Positions!$C$4:$V$130,20,FALSE))</f>
        <v>0</v>
      </c>
      <c r="CH115" s="161">
        <f>IF(ISERROR(VLOOKUP(AA115,Positions!$C$4:$V$130,20,FALSE)),0,VLOOKUP(AA115,Positions!$C$4:$V$130,20,FALSE))</f>
        <v>0</v>
      </c>
      <c r="CI115" s="161">
        <f>IF(ISERROR(VLOOKUP(AB115,Positions!$C$4:$V$130,20,FALSE)),0,VLOOKUP(AB115,Positions!$C$4:$V$130,20,FALSE))</f>
        <v>0</v>
      </c>
      <c r="CJ115" s="161">
        <f>IF(ISERROR(VLOOKUP(AC115,Positions!$C$4:$V$130,20,FALSE)),0,VLOOKUP(AC115,Positions!$C$4:$V$130,20,FALSE))</f>
        <v>0</v>
      </c>
      <c r="CK115" s="161">
        <f>IF(ISERROR(VLOOKUP(AD115,Positions!$C$4:$V$130,20,FALSE)),0,VLOOKUP(AD115,Positions!$C$4:$V$130,20,FALSE))</f>
        <v>0</v>
      </c>
      <c r="CL115" s="161">
        <f>IF(ISERROR(VLOOKUP(AE115,Positions!$C$4:$V$130,20,FALSE)),0,VLOOKUP(AE115,Positions!$C$4:$V$130,20,FALSE))</f>
        <v>0</v>
      </c>
      <c r="CM115" s="161">
        <f>IF(ISERROR(VLOOKUP(AF115,Positions!$C$4:$V$130,20,FALSE)),0,VLOOKUP(AF115,Positions!$C$4:$V$130,20,FALSE))</f>
        <v>0</v>
      </c>
      <c r="CN115" s="161">
        <f>IF(ISERROR(VLOOKUP(AG115,Positions!$C$4:$V$130,20,FALSE)),0,VLOOKUP(AG115,Positions!$C$4:$V$130,20,FALSE))</f>
        <v>0</v>
      </c>
      <c r="CO115" s="161">
        <f>IF(ISERROR(VLOOKUP(AH115,Positions!$C$4:$V$130,20,FALSE)),0,VLOOKUP(AH115,Positions!$C$4:$V$130,20,FALSE))</f>
        <v>0</v>
      </c>
      <c r="CP115" s="162"/>
      <c r="CQ115" s="163"/>
    </row>
    <row r="116" spans="1:95" s="155" customFormat="1" ht="30" hidden="1" customHeight="1" x14ac:dyDescent="0.25">
      <c r="A116" s="153"/>
      <c r="B116" s="153"/>
      <c r="C116" s="160"/>
      <c r="D116" s="160"/>
      <c r="E116" s="417" t="str">
        <f>IF($D116&lt;&gt;"",VLOOKUP($D116,StaffEstb!$G$4:$K$203,4,FALSE),"")</f>
        <v/>
      </c>
      <c r="F116" s="656" t="str">
        <f>IF($D116&lt;&gt;"",VLOOKUP($D116,StaffEstb!$G$4:$K$203,5,FALSE),"")</f>
        <v/>
      </c>
      <c r="G116" s="657"/>
      <c r="H116" s="657"/>
      <c r="I116" s="657"/>
      <c r="J116" s="657"/>
      <c r="K116" s="657"/>
      <c r="L116" s="658"/>
      <c r="M116" s="658"/>
      <c r="N116" s="657"/>
      <c r="O116" s="657"/>
      <c r="P116" s="657"/>
      <c r="Q116" s="657"/>
      <c r="R116" s="657"/>
      <c r="S116" s="658"/>
      <c r="T116" s="658"/>
      <c r="U116" s="657"/>
      <c r="V116" s="657"/>
      <c r="W116" s="657"/>
      <c r="X116" s="657"/>
      <c r="Y116" s="657"/>
      <c r="Z116" s="658"/>
      <c r="AA116" s="658"/>
      <c r="AB116" s="657"/>
      <c r="AC116" s="657"/>
      <c r="AD116" s="657"/>
      <c r="AE116" s="657"/>
      <c r="AF116" s="657"/>
      <c r="AG116" s="658"/>
      <c r="AH116" s="658"/>
      <c r="AI116" s="377">
        <f t="shared" si="9"/>
        <v>0</v>
      </c>
      <c r="AJ116" s="378">
        <f t="shared" si="10"/>
        <v>0</v>
      </c>
      <c r="AK116" s="379" t="str">
        <f>IF(G116&lt;&gt;"",IF(ISERROR(VLOOKUP(G116,Positions!$C$4:$V$130,20,FALSE)),"Chk",""),"-")</f>
        <v>-</v>
      </c>
      <c r="AL116" s="380" t="str">
        <f>IF(H116&lt;&gt;"",IF(ISERROR(VLOOKUP(H116,Positions!$C$4:$V$130,20,FALSE)),"Chk",""),"-")</f>
        <v>-</v>
      </c>
      <c r="AM116" s="380" t="str">
        <f>IF(I116&lt;&gt;"",IF(ISERROR(VLOOKUP(I116,Positions!$C$4:$V$130,20,FALSE)),"Chk",""),"-")</f>
        <v>-</v>
      </c>
      <c r="AN116" s="380" t="str">
        <f>IF(J116&lt;&gt;"",IF(ISERROR(VLOOKUP(J116,Positions!$C$4:$V$130,20,FALSE)),"Chk",""),"-")</f>
        <v>-</v>
      </c>
      <c r="AO116" s="380" t="str">
        <f>IF(K116&lt;&gt;"",IF(ISERROR(VLOOKUP(K116,Positions!$C$4:$V$130,20,FALSE)),"Chk",""),"-")</f>
        <v>-</v>
      </c>
      <c r="AP116" s="380" t="str">
        <f>IF(L116&lt;&gt;"",IF(ISERROR(VLOOKUP(L116,Positions!$C$4:$V$130,20,FALSE)),"Chk",""),"-")</f>
        <v>-</v>
      </c>
      <c r="AQ116" s="381" t="str">
        <f>IF(M116&lt;&gt;"",IF(ISERROR(VLOOKUP(M116,Positions!$C$4:$V$130,20,FALSE)),"Chk",""),"-")</f>
        <v>-</v>
      </c>
      <c r="AR116" s="382" t="str">
        <f>IF(N116&lt;&gt;"",IF(ISERROR(VLOOKUP(N116,Positions!$C$4:$V$130,20,FALSE)),"Chk",""),"-")</f>
        <v>-</v>
      </c>
      <c r="AS116" s="380" t="str">
        <f>IF(O116&lt;&gt;"",IF(ISERROR(VLOOKUP(O116,Positions!$C$4:$V$130,20,FALSE)),"Chk",""),"-")</f>
        <v>-</v>
      </c>
      <c r="AT116" s="380" t="str">
        <f>IF(P116&lt;&gt;"",IF(ISERROR(VLOOKUP(P116,Positions!$C$4:$V$130,20,FALSE)),"Chk",""),"-")</f>
        <v>-</v>
      </c>
      <c r="AU116" s="380" t="str">
        <f>IF(Q116&lt;&gt;"",IF(ISERROR(VLOOKUP(Q116,Positions!$C$4:$V$130,20,FALSE)),"Chk",""),"-")</f>
        <v>-</v>
      </c>
      <c r="AV116" s="380" t="str">
        <f>IF(R116&lt;&gt;"",IF(ISERROR(VLOOKUP(R116,Positions!$C$4:$V$130,20,FALSE)),"Chk",""),"-")</f>
        <v>-</v>
      </c>
      <c r="AW116" s="380" t="str">
        <f>IF(S116&lt;&gt;"",IF(ISERROR(VLOOKUP(S116,Positions!$C$4:$V$130,20,FALSE)),"Chk",""),"-")</f>
        <v>-</v>
      </c>
      <c r="AX116" s="383" t="str">
        <f>IF(T116&lt;&gt;"",IF(ISERROR(VLOOKUP(T116,Positions!$C$4:$V$130,20,FALSE)),"Chk",""),"-")</f>
        <v>-</v>
      </c>
      <c r="AY116" s="379" t="str">
        <f>IF(U116&lt;&gt;"",IF(ISERROR(VLOOKUP(U116,Positions!$C$4:$V$130,20,FALSE)),"Chk",""),"-")</f>
        <v>-</v>
      </c>
      <c r="AZ116" s="380" t="str">
        <f>IF(V116&lt;&gt;"",IF(ISERROR(VLOOKUP(V116,Positions!$C$4:$V$130,20,FALSE)),"Chk",""),"-")</f>
        <v>-</v>
      </c>
      <c r="BA116" s="380" t="str">
        <f>IF(W116&lt;&gt;"",IF(ISERROR(VLOOKUP(W116,Positions!$C$4:$V$130,20,FALSE)),"Chk",""),"-")</f>
        <v>-</v>
      </c>
      <c r="BB116" s="380" t="str">
        <f>IF(X116&lt;&gt;"",IF(ISERROR(VLOOKUP(X116,Positions!$C$4:$V$130,20,FALSE)),"Chk",""),"-")</f>
        <v>-</v>
      </c>
      <c r="BC116" s="380" t="str">
        <f>IF(Y116&lt;&gt;"",IF(ISERROR(VLOOKUP(Y116,Positions!$C$4:$V$130,20,FALSE)),"Chk",""),"-")</f>
        <v>-</v>
      </c>
      <c r="BD116" s="380" t="str">
        <f>IF(Z116&lt;&gt;"",IF(ISERROR(VLOOKUP(Z116,Positions!$C$4:$V$130,20,FALSE)),"Chk",""),"-")</f>
        <v>-</v>
      </c>
      <c r="BE116" s="381" t="str">
        <f>IF(AA116&lt;&gt;"",IF(ISERROR(VLOOKUP(AA116,Positions!$C$4:$V$130,20,FALSE)),"Chk",""),"-")</f>
        <v>-</v>
      </c>
      <c r="BF116" s="382" t="str">
        <f>IF(AB116&lt;&gt;"",IF(ISERROR(VLOOKUP(AB116,Positions!$C$4:$V$130,20,FALSE)),"Chk",""),"-")</f>
        <v>-</v>
      </c>
      <c r="BG116" s="380" t="str">
        <f>IF(AC116&lt;&gt;"",IF(ISERROR(VLOOKUP(AC116,Positions!$C$4:$V$130,20,FALSE)),"Chk",""),"-")</f>
        <v>-</v>
      </c>
      <c r="BH116" s="380" t="str">
        <f>IF(AD116&lt;&gt;"",IF(ISERROR(VLOOKUP(AD116,Positions!$C$4:$V$130,20,FALSE)),"Chk",""),"-")</f>
        <v>-</v>
      </c>
      <c r="BI116" s="380" t="str">
        <f>IF(AE116&lt;&gt;"",IF(ISERROR(VLOOKUP(AE116,Positions!$C$4:$V$130,20,FALSE)),"Chk",""),"-")</f>
        <v>-</v>
      </c>
      <c r="BJ116" s="380" t="str">
        <f>IF(AF116&lt;&gt;"",IF(ISERROR(VLOOKUP(AF116,Positions!$C$4:$V$130,20,FALSE)),"Chk",""),"-")</f>
        <v>-</v>
      </c>
      <c r="BK116" s="380" t="str">
        <f>IF(AG116&lt;&gt;"",IF(ISERROR(VLOOKUP(AG116,Positions!$C$4:$V$130,20,FALSE)),"Chk",""),"-")</f>
        <v>-</v>
      </c>
      <c r="BL116" s="383" t="str">
        <f>IF(AH116&lt;&gt;"",IF(ISERROR(VLOOKUP(AH116,Positions!$C$4:$V$130,20,FALSE)),"Chk",""),"-")</f>
        <v>-</v>
      </c>
      <c r="BM116" s="152"/>
      <c r="BN116" s="161">
        <f>IF(ISERROR(VLOOKUP(G116,Positions!$C$4:$V$130,20,FALSE)),0,VLOOKUP(G116,Positions!$C$4:$V$130,20,FALSE))</f>
        <v>0</v>
      </c>
      <c r="BO116" s="161">
        <f>IF(ISERROR(VLOOKUP(H116,Positions!$C$4:$V$130,20,FALSE)),0,VLOOKUP(H116,Positions!$C$4:$V$130,20,FALSE))</f>
        <v>0</v>
      </c>
      <c r="BP116" s="161">
        <f>IF(ISERROR(VLOOKUP(I116,Positions!$C$4:$V$130,20,FALSE)),0,VLOOKUP(I116,Positions!$C$4:$V$130,20,FALSE))</f>
        <v>0</v>
      </c>
      <c r="BQ116" s="161">
        <f>IF(ISERROR(VLOOKUP(J116,Positions!$C$4:$V$130,20,FALSE)),0,VLOOKUP(J116,Positions!$C$4:$V$130,20,FALSE))</f>
        <v>0</v>
      </c>
      <c r="BR116" s="161">
        <f>IF(ISERROR(VLOOKUP(K116,Positions!$C$4:$V$130,20,FALSE)),0,VLOOKUP(K116,Positions!$C$4:$V$130,20,FALSE))</f>
        <v>0</v>
      </c>
      <c r="BS116" s="161">
        <f>IF(ISERROR(VLOOKUP(L116,Positions!$C$4:$V$130,20,FALSE)),0,VLOOKUP(L116,Positions!$C$4:$V$130,20,FALSE))</f>
        <v>0</v>
      </c>
      <c r="BT116" s="161">
        <f>IF(ISERROR(VLOOKUP(M116,Positions!$C$4:$V$130,20,FALSE)),0,VLOOKUP(M116,Positions!$C$4:$V$130,20,FALSE))</f>
        <v>0</v>
      </c>
      <c r="BU116" s="161">
        <f>IF(ISERROR(VLOOKUP(N116,Positions!$C$4:$V$130,20,FALSE)),0,VLOOKUP(N116,Positions!$C$4:$V$130,20,FALSE))</f>
        <v>0</v>
      </c>
      <c r="BV116" s="161">
        <f>IF(ISERROR(VLOOKUP(O116,Positions!$C$4:$V$130,20,FALSE)),0,VLOOKUP(O116,Positions!$C$4:$V$130,20,FALSE))</f>
        <v>0</v>
      </c>
      <c r="BW116" s="161">
        <f>IF(ISERROR(VLOOKUP(P116,Positions!$C$4:$V$130,20,FALSE)),0,VLOOKUP(P116,Positions!$C$4:$V$130,20,FALSE))</f>
        <v>0</v>
      </c>
      <c r="BX116" s="161">
        <f>IF(ISERROR(VLOOKUP(Q116,Positions!$C$4:$V$130,20,FALSE)),0,VLOOKUP(Q116,Positions!$C$4:$V$130,20,FALSE))</f>
        <v>0</v>
      </c>
      <c r="BY116" s="161">
        <f>IF(ISERROR(VLOOKUP(R116,Positions!$C$4:$V$130,20,FALSE)),0,VLOOKUP(R116,Positions!$C$4:$V$130,20,FALSE))</f>
        <v>0</v>
      </c>
      <c r="BZ116" s="161">
        <f>IF(ISERROR(VLOOKUP(S116,Positions!$C$4:$V$130,20,FALSE)),0,VLOOKUP(S116,Positions!$C$4:$V$130,20,FALSE))</f>
        <v>0</v>
      </c>
      <c r="CA116" s="161">
        <f>IF(ISERROR(VLOOKUP(T116,Positions!$C$4:$V$130,20,FALSE)),0,VLOOKUP(T116,Positions!$C$4:$V$130,20,FALSE))</f>
        <v>0</v>
      </c>
      <c r="CB116" s="161">
        <f>IF(ISERROR(VLOOKUP(U116,Positions!$C$4:$V$130,20,FALSE)),0,VLOOKUP(U116,Positions!$C$4:$V$130,20,FALSE))</f>
        <v>0</v>
      </c>
      <c r="CC116" s="161">
        <f>IF(ISERROR(VLOOKUP(V116,Positions!$C$4:$V$130,20,FALSE)),0,VLOOKUP(V116,Positions!$C$4:$V$130,20,FALSE))</f>
        <v>0</v>
      </c>
      <c r="CD116" s="161">
        <f>IF(ISERROR(VLOOKUP(W116,Positions!$C$4:$V$130,20,FALSE)),0,VLOOKUP(W116,Positions!$C$4:$V$130,20,FALSE))</f>
        <v>0</v>
      </c>
      <c r="CE116" s="161">
        <f>IF(ISERROR(VLOOKUP(X116,Positions!$C$4:$V$130,20,FALSE)),0,VLOOKUP(X116,Positions!$C$4:$V$130,20,FALSE))</f>
        <v>0</v>
      </c>
      <c r="CF116" s="161">
        <f>IF(ISERROR(VLOOKUP(Y116,Positions!$C$4:$V$130,20,FALSE)),0,VLOOKUP(Y116,Positions!$C$4:$V$130,20,FALSE))</f>
        <v>0</v>
      </c>
      <c r="CG116" s="161">
        <f>IF(ISERROR(VLOOKUP(Z116,Positions!$C$4:$V$130,20,FALSE)),0,VLOOKUP(Z116,Positions!$C$4:$V$130,20,FALSE))</f>
        <v>0</v>
      </c>
      <c r="CH116" s="161">
        <f>IF(ISERROR(VLOOKUP(AA116,Positions!$C$4:$V$130,20,FALSE)),0,VLOOKUP(AA116,Positions!$C$4:$V$130,20,FALSE))</f>
        <v>0</v>
      </c>
      <c r="CI116" s="161">
        <f>IF(ISERROR(VLOOKUP(AB116,Positions!$C$4:$V$130,20,FALSE)),0,VLOOKUP(AB116,Positions!$C$4:$V$130,20,FALSE))</f>
        <v>0</v>
      </c>
      <c r="CJ116" s="161">
        <f>IF(ISERROR(VLOOKUP(AC116,Positions!$C$4:$V$130,20,FALSE)),0,VLOOKUP(AC116,Positions!$C$4:$V$130,20,FALSE))</f>
        <v>0</v>
      </c>
      <c r="CK116" s="161">
        <f>IF(ISERROR(VLOOKUP(AD116,Positions!$C$4:$V$130,20,FALSE)),0,VLOOKUP(AD116,Positions!$C$4:$V$130,20,FALSE))</f>
        <v>0</v>
      </c>
      <c r="CL116" s="161">
        <f>IF(ISERROR(VLOOKUP(AE116,Positions!$C$4:$V$130,20,FALSE)),0,VLOOKUP(AE116,Positions!$C$4:$V$130,20,FALSE))</f>
        <v>0</v>
      </c>
      <c r="CM116" s="161">
        <f>IF(ISERROR(VLOOKUP(AF116,Positions!$C$4:$V$130,20,FALSE)),0,VLOOKUP(AF116,Positions!$C$4:$V$130,20,FALSE))</f>
        <v>0</v>
      </c>
      <c r="CN116" s="161">
        <f>IF(ISERROR(VLOOKUP(AG116,Positions!$C$4:$V$130,20,FALSE)),0,VLOOKUP(AG116,Positions!$C$4:$V$130,20,FALSE))</f>
        <v>0</v>
      </c>
      <c r="CO116" s="161">
        <f>IF(ISERROR(VLOOKUP(AH116,Positions!$C$4:$V$130,20,FALSE)),0,VLOOKUP(AH116,Positions!$C$4:$V$130,20,FALSE))</f>
        <v>0</v>
      </c>
      <c r="CP116" s="162"/>
      <c r="CQ116" s="163"/>
    </row>
    <row r="117" spans="1:95" s="155" customFormat="1" ht="30" hidden="1" customHeight="1" x14ac:dyDescent="0.25">
      <c r="A117" s="153"/>
      <c r="B117" s="153"/>
      <c r="C117" s="160"/>
      <c r="D117" s="160"/>
      <c r="E117" s="417" t="str">
        <f>IF($D117&lt;&gt;"",VLOOKUP($D117,StaffEstb!$G$4:$K$203,4,FALSE),"")</f>
        <v/>
      </c>
      <c r="F117" s="656" t="str">
        <f>IF($D117&lt;&gt;"",VLOOKUP($D117,StaffEstb!$G$4:$K$203,5,FALSE),"")</f>
        <v/>
      </c>
      <c r="G117" s="657"/>
      <c r="H117" s="657"/>
      <c r="I117" s="657"/>
      <c r="J117" s="657"/>
      <c r="K117" s="657"/>
      <c r="L117" s="658"/>
      <c r="M117" s="658"/>
      <c r="N117" s="657"/>
      <c r="O117" s="657"/>
      <c r="P117" s="657"/>
      <c r="Q117" s="657"/>
      <c r="R117" s="657"/>
      <c r="S117" s="658"/>
      <c r="T117" s="658"/>
      <c r="U117" s="657"/>
      <c r="V117" s="657"/>
      <c r="W117" s="657"/>
      <c r="X117" s="657"/>
      <c r="Y117" s="657"/>
      <c r="Z117" s="658"/>
      <c r="AA117" s="658"/>
      <c r="AB117" s="657"/>
      <c r="AC117" s="657"/>
      <c r="AD117" s="657"/>
      <c r="AE117" s="657"/>
      <c r="AF117" s="657"/>
      <c r="AG117" s="658"/>
      <c r="AH117" s="658"/>
      <c r="AI117" s="377">
        <f t="shared" si="9"/>
        <v>0</v>
      </c>
      <c r="AJ117" s="378">
        <f t="shared" si="10"/>
        <v>0</v>
      </c>
      <c r="AK117" s="379" t="str">
        <f>IF(G117&lt;&gt;"",IF(ISERROR(VLOOKUP(G117,Positions!$C$4:$V$130,20,FALSE)),"Chk",""),"-")</f>
        <v>-</v>
      </c>
      <c r="AL117" s="380" t="str">
        <f>IF(H117&lt;&gt;"",IF(ISERROR(VLOOKUP(H117,Positions!$C$4:$V$130,20,FALSE)),"Chk",""),"-")</f>
        <v>-</v>
      </c>
      <c r="AM117" s="380" t="str">
        <f>IF(I117&lt;&gt;"",IF(ISERROR(VLOOKUP(I117,Positions!$C$4:$V$130,20,FALSE)),"Chk",""),"-")</f>
        <v>-</v>
      </c>
      <c r="AN117" s="380" t="str">
        <f>IF(J117&lt;&gt;"",IF(ISERROR(VLOOKUP(J117,Positions!$C$4:$V$130,20,FALSE)),"Chk",""),"-")</f>
        <v>-</v>
      </c>
      <c r="AO117" s="380" t="str">
        <f>IF(K117&lt;&gt;"",IF(ISERROR(VLOOKUP(K117,Positions!$C$4:$V$130,20,FALSE)),"Chk",""),"-")</f>
        <v>-</v>
      </c>
      <c r="AP117" s="380" t="str">
        <f>IF(L117&lt;&gt;"",IF(ISERROR(VLOOKUP(L117,Positions!$C$4:$V$130,20,FALSE)),"Chk",""),"-")</f>
        <v>-</v>
      </c>
      <c r="AQ117" s="381" t="str">
        <f>IF(M117&lt;&gt;"",IF(ISERROR(VLOOKUP(M117,Positions!$C$4:$V$130,20,FALSE)),"Chk",""),"-")</f>
        <v>-</v>
      </c>
      <c r="AR117" s="382" t="str">
        <f>IF(N117&lt;&gt;"",IF(ISERROR(VLOOKUP(N117,Positions!$C$4:$V$130,20,FALSE)),"Chk",""),"-")</f>
        <v>-</v>
      </c>
      <c r="AS117" s="380" t="str">
        <f>IF(O117&lt;&gt;"",IF(ISERROR(VLOOKUP(O117,Positions!$C$4:$V$130,20,FALSE)),"Chk",""),"-")</f>
        <v>-</v>
      </c>
      <c r="AT117" s="380" t="str">
        <f>IF(P117&lt;&gt;"",IF(ISERROR(VLOOKUP(P117,Positions!$C$4:$V$130,20,FALSE)),"Chk",""),"-")</f>
        <v>-</v>
      </c>
      <c r="AU117" s="380" t="str">
        <f>IF(Q117&lt;&gt;"",IF(ISERROR(VLOOKUP(Q117,Positions!$C$4:$V$130,20,FALSE)),"Chk",""),"-")</f>
        <v>-</v>
      </c>
      <c r="AV117" s="380" t="str">
        <f>IF(R117&lt;&gt;"",IF(ISERROR(VLOOKUP(R117,Positions!$C$4:$V$130,20,FALSE)),"Chk",""),"-")</f>
        <v>-</v>
      </c>
      <c r="AW117" s="380" t="str">
        <f>IF(S117&lt;&gt;"",IF(ISERROR(VLOOKUP(S117,Positions!$C$4:$V$130,20,FALSE)),"Chk",""),"-")</f>
        <v>-</v>
      </c>
      <c r="AX117" s="383" t="str">
        <f>IF(T117&lt;&gt;"",IF(ISERROR(VLOOKUP(T117,Positions!$C$4:$V$130,20,FALSE)),"Chk",""),"-")</f>
        <v>-</v>
      </c>
      <c r="AY117" s="379" t="str">
        <f>IF(U117&lt;&gt;"",IF(ISERROR(VLOOKUP(U117,Positions!$C$4:$V$130,20,FALSE)),"Chk",""),"-")</f>
        <v>-</v>
      </c>
      <c r="AZ117" s="380" t="str">
        <f>IF(V117&lt;&gt;"",IF(ISERROR(VLOOKUP(V117,Positions!$C$4:$V$130,20,FALSE)),"Chk",""),"-")</f>
        <v>-</v>
      </c>
      <c r="BA117" s="380" t="str">
        <f>IF(W117&lt;&gt;"",IF(ISERROR(VLOOKUP(W117,Positions!$C$4:$V$130,20,FALSE)),"Chk",""),"-")</f>
        <v>-</v>
      </c>
      <c r="BB117" s="380" t="str">
        <f>IF(X117&lt;&gt;"",IF(ISERROR(VLOOKUP(X117,Positions!$C$4:$V$130,20,FALSE)),"Chk",""),"-")</f>
        <v>-</v>
      </c>
      <c r="BC117" s="380" t="str">
        <f>IF(Y117&lt;&gt;"",IF(ISERROR(VLOOKUP(Y117,Positions!$C$4:$V$130,20,FALSE)),"Chk",""),"-")</f>
        <v>-</v>
      </c>
      <c r="BD117" s="380" t="str">
        <f>IF(Z117&lt;&gt;"",IF(ISERROR(VLOOKUP(Z117,Positions!$C$4:$V$130,20,FALSE)),"Chk",""),"-")</f>
        <v>-</v>
      </c>
      <c r="BE117" s="381" t="str">
        <f>IF(AA117&lt;&gt;"",IF(ISERROR(VLOOKUP(AA117,Positions!$C$4:$V$130,20,FALSE)),"Chk",""),"-")</f>
        <v>-</v>
      </c>
      <c r="BF117" s="382" t="str">
        <f>IF(AB117&lt;&gt;"",IF(ISERROR(VLOOKUP(AB117,Positions!$C$4:$V$130,20,FALSE)),"Chk",""),"-")</f>
        <v>-</v>
      </c>
      <c r="BG117" s="380" t="str">
        <f>IF(AC117&lt;&gt;"",IF(ISERROR(VLOOKUP(AC117,Positions!$C$4:$V$130,20,FALSE)),"Chk",""),"-")</f>
        <v>-</v>
      </c>
      <c r="BH117" s="380" t="str">
        <f>IF(AD117&lt;&gt;"",IF(ISERROR(VLOOKUP(AD117,Positions!$C$4:$V$130,20,FALSE)),"Chk",""),"-")</f>
        <v>-</v>
      </c>
      <c r="BI117" s="380" t="str">
        <f>IF(AE117&lt;&gt;"",IF(ISERROR(VLOOKUP(AE117,Positions!$C$4:$V$130,20,FALSE)),"Chk",""),"-")</f>
        <v>-</v>
      </c>
      <c r="BJ117" s="380" t="str">
        <f>IF(AF117&lt;&gt;"",IF(ISERROR(VLOOKUP(AF117,Positions!$C$4:$V$130,20,FALSE)),"Chk",""),"-")</f>
        <v>-</v>
      </c>
      <c r="BK117" s="380" t="str">
        <f>IF(AG117&lt;&gt;"",IF(ISERROR(VLOOKUP(AG117,Positions!$C$4:$V$130,20,FALSE)),"Chk",""),"-")</f>
        <v>-</v>
      </c>
      <c r="BL117" s="383" t="str">
        <f>IF(AH117&lt;&gt;"",IF(ISERROR(VLOOKUP(AH117,Positions!$C$4:$V$130,20,FALSE)),"Chk",""),"-")</f>
        <v>-</v>
      </c>
      <c r="BM117" s="152"/>
      <c r="BN117" s="161">
        <f>IF(ISERROR(VLOOKUP(G117,Positions!$C$4:$V$130,20,FALSE)),0,VLOOKUP(G117,Positions!$C$4:$V$130,20,FALSE))</f>
        <v>0</v>
      </c>
      <c r="BO117" s="161">
        <f>IF(ISERROR(VLOOKUP(H117,Positions!$C$4:$V$130,20,FALSE)),0,VLOOKUP(H117,Positions!$C$4:$V$130,20,FALSE))</f>
        <v>0</v>
      </c>
      <c r="BP117" s="161">
        <f>IF(ISERROR(VLOOKUP(I117,Positions!$C$4:$V$130,20,FALSE)),0,VLOOKUP(I117,Positions!$C$4:$V$130,20,FALSE))</f>
        <v>0</v>
      </c>
      <c r="BQ117" s="161">
        <f>IF(ISERROR(VLOOKUP(J117,Positions!$C$4:$V$130,20,FALSE)),0,VLOOKUP(J117,Positions!$C$4:$V$130,20,FALSE))</f>
        <v>0</v>
      </c>
      <c r="BR117" s="161">
        <f>IF(ISERROR(VLOOKUP(K117,Positions!$C$4:$V$130,20,FALSE)),0,VLOOKUP(K117,Positions!$C$4:$V$130,20,FALSE))</f>
        <v>0</v>
      </c>
      <c r="BS117" s="161">
        <f>IF(ISERROR(VLOOKUP(L117,Positions!$C$4:$V$130,20,FALSE)),0,VLOOKUP(L117,Positions!$C$4:$V$130,20,FALSE))</f>
        <v>0</v>
      </c>
      <c r="BT117" s="161">
        <f>IF(ISERROR(VLOOKUP(M117,Positions!$C$4:$V$130,20,FALSE)),0,VLOOKUP(M117,Positions!$C$4:$V$130,20,FALSE))</f>
        <v>0</v>
      </c>
      <c r="BU117" s="161">
        <f>IF(ISERROR(VLOOKUP(N117,Positions!$C$4:$V$130,20,FALSE)),0,VLOOKUP(N117,Positions!$C$4:$V$130,20,FALSE))</f>
        <v>0</v>
      </c>
      <c r="BV117" s="161">
        <f>IF(ISERROR(VLOOKUP(O117,Positions!$C$4:$V$130,20,FALSE)),0,VLOOKUP(O117,Positions!$C$4:$V$130,20,FALSE))</f>
        <v>0</v>
      </c>
      <c r="BW117" s="161">
        <f>IF(ISERROR(VLOOKUP(P117,Positions!$C$4:$V$130,20,FALSE)),0,VLOOKUP(P117,Positions!$C$4:$V$130,20,FALSE))</f>
        <v>0</v>
      </c>
      <c r="BX117" s="161">
        <f>IF(ISERROR(VLOOKUP(Q117,Positions!$C$4:$V$130,20,FALSE)),0,VLOOKUP(Q117,Positions!$C$4:$V$130,20,FALSE))</f>
        <v>0</v>
      </c>
      <c r="BY117" s="161">
        <f>IF(ISERROR(VLOOKUP(R117,Positions!$C$4:$V$130,20,FALSE)),0,VLOOKUP(R117,Positions!$C$4:$V$130,20,FALSE))</f>
        <v>0</v>
      </c>
      <c r="BZ117" s="161">
        <f>IF(ISERROR(VLOOKUP(S117,Positions!$C$4:$V$130,20,FALSE)),0,VLOOKUP(S117,Positions!$C$4:$V$130,20,FALSE))</f>
        <v>0</v>
      </c>
      <c r="CA117" s="161">
        <f>IF(ISERROR(VLOOKUP(T117,Positions!$C$4:$V$130,20,FALSE)),0,VLOOKUP(T117,Positions!$C$4:$V$130,20,FALSE))</f>
        <v>0</v>
      </c>
      <c r="CB117" s="161">
        <f>IF(ISERROR(VLOOKUP(U117,Positions!$C$4:$V$130,20,FALSE)),0,VLOOKUP(U117,Positions!$C$4:$V$130,20,FALSE))</f>
        <v>0</v>
      </c>
      <c r="CC117" s="161">
        <f>IF(ISERROR(VLOOKUP(V117,Positions!$C$4:$V$130,20,FALSE)),0,VLOOKUP(V117,Positions!$C$4:$V$130,20,FALSE))</f>
        <v>0</v>
      </c>
      <c r="CD117" s="161">
        <f>IF(ISERROR(VLOOKUP(W117,Positions!$C$4:$V$130,20,FALSE)),0,VLOOKUP(W117,Positions!$C$4:$V$130,20,FALSE))</f>
        <v>0</v>
      </c>
      <c r="CE117" s="161">
        <f>IF(ISERROR(VLOOKUP(X117,Positions!$C$4:$V$130,20,FALSE)),0,VLOOKUP(X117,Positions!$C$4:$V$130,20,FALSE))</f>
        <v>0</v>
      </c>
      <c r="CF117" s="161">
        <f>IF(ISERROR(VLOOKUP(Y117,Positions!$C$4:$V$130,20,FALSE)),0,VLOOKUP(Y117,Positions!$C$4:$V$130,20,FALSE))</f>
        <v>0</v>
      </c>
      <c r="CG117" s="161">
        <f>IF(ISERROR(VLOOKUP(Z117,Positions!$C$4:$V$130,20,FALSE)),0,VLOOKUP(Z117,Positions!$C$4:$V$130,20,FALSE))</f>
        <v>0</v>
      </c>
      <c r="CH117" s="161">
        <f>IF(ISERROR(VLOOKUP(AA117,Positions!$C$4:$V$130,20,FALSE)),0,VLOOKUP(AA117,Positions!$C$4:$V$130,20,FALSE))</f>
        <v>0</v>
      </c>
      <c r="CI117" s="161">
        <f>IF(ISERROR(VLOOKUP(AB117,Positions!$C$4:$V$130,20,FALSE)),0,VLOOKUP(AB117,Positions!$C$4:$V$130,20,FALSE))</f>
        <v>0</v>
      </c>
      <c r="CJ117" s="161">
        <f>IF(ISERROR(VLOOKUP(AC117,Positions!$C$4:$V$130,20,FALSE)),0,VLOOKUP(AC117,Positions!$C$4:$V$130,20,FALSE))</f>
        <v>0</v>
      </c>
      <c r="CK117" s="161">
        <f>IF(ISERROR(VLOOKUP(AD117,Positions!$C$4:$V$130,20,FALSE)),0,VLOOKUP(AD117,Positions!$C$4:$V$130,20,FALSE))</f>
        <v>0</v>
      </c>
      <c r="CL117" s="161">
        <f>IF(ISERROR(VLOOKUP(AE117,Positions!$C$4:$V$130,20,FALSE)),0,VLOOKUP(AE117,Positions!$C$4:$V$130,20,FALSE))</f>
        <v>0</v>
      </c>
      <c r="CM117" s="161">
        <f>IF(ISERROR(VLOOKUP(AF117,Positions!$C$4:$V$130,20,FALSE)),0,VLOOKUP(AF117,Positions!$C$4:$V$130,20,FALSE))</f>
        <v>0</v>
      </c>
      <c r="CN117" s="161">
        <f>IF(ISERROR(VLOOKUP(AG117,Positions!$C$4:$V$130,20,FALSE)),0,VLOOKUP(AG117,Positions!$C$4:$V$130,20,FALSE))</f>
        <v>0</v>
      </c>
      <c r="CO117" s="161">
        <f>IF(ISERROR(VLOOKUP(AH117,Positions!$C$4:$V$130,20,FALSE)),0,VLOOKUP(AH117,Positions!$C$4:$V$130,20,FALSE))</f>
        <v>0</v>
      </c>
      <c r="CP117" s="162"/>
      <c r="CQ117" s="163"/>
    </row>
    <row r="118" spans="1:95" s="155" customFormat="1" ht="30" hidden="1" customHeight="1" x14ac:dyDescent="0.25">
      <c r="A118" s="153"/>
      <c r="B118" s="153"/>
      <c r="C118" s="160"/>
      <c r="D118" s="160"/>
      <c r="E118" s="417" t="str">
        <f>IF($D118&lt;&gt;"",VLOOKUP($D118,StaffEstb!$G$4:$K$203,4,FALSE),"")</f>
        <v/>
      </c>
      <c r="F118" s="656" t="str">
        <f>IF($D118&lt;&gt;"",VLOOKUP($D118,StaffEstb!$G$4:$K$203,5,FALSE),"")</f>
        <v/>
      </c>
      <c r="G118" s="657"/>
      <c r="H118" s="657"/>
      <c r="I118" s="657"/>
      <c r="J118" s="657"/>
      <c r="K118" s="657"/>
      <c r="L118" s="658"/>
      <c r="M118" s="658"/>
      <c r="N118" s="657"/>
      <c r="O118" s="657"/>
      <c r="P118" s="657"/>
      <c r="Q118" s="657"/>
      <c r="R118" s="657"/>
      <c r="S118" s="658"/>
      <c r="T118" s="658"/>
      <c r="U118" s="657"/>
      <c r="V118" s="657"/>
      <c r="W118" s="657"/>
      <c r="X118" s="657"/>
      <c r="Y118" s="657"/>
      <c r="Z118" s="658"/>
      <c r="AA118" s="658"/>
      <c r="AB118" s="657"/>
      <c r="AC118" s="657"/>
      <c r="AD118" s="657"/>
      <c r="AE118" s="657"/>
      <c r="AF118" s="657"/>
      <c r="AG118" s="658"/>
      <c r="AH118" s="658"/>
      <c r="AI118" s="377">
        <f t="shared" si="9"/>
        <v>0</v>
      </c>
      <c r="AJ118" s="378">
        <f t="shared" si="10"/>
        <v>0</v>
      </c>
      <c r="AK118" s="379" t="str">
        <f>IF(G118&lt;&gt;"",IF(ISERROR(VLOOKUP(G118,Positions!$C$4:$V$130,20,FALSE)),"Chk",""),"-")</f>
        <v>-</v>
      </c>
      <c r="AL118" s="380" t="str">
        <f>IF(H118&lt;&gt;"",IF(ISERROR(VLOOKUP(H118,Positions!$C$4:$V$130,20,FALSE)),"Chk",""),"-")</f>
        <v>-</v>
      </c>
      <c r="AM118" s="380" t="str">
        <f>IF(I118&lt;&gt;"",IF(ISERROR(VLOOKUP(I118,Positions!$C$4:$V$130,20,FALSE)),"Chk",""),"-")</f>
        <v>-</v>
      </c>
      <c r="AN118" s="380" t="str">
        <f>IF(J118&lt;&gt;"",IF(ISERROR(VLOOKUP(J118,Positions!$C$4:$V$130,20,FALSE)),"Chk",""),"-")</f>
        <v>-</v>
      </c>
      <c r="AO118" s="380" t="str">
        <f>IF(K118&lt;&gt;"",IF(ISERROR(VLOOKUP(K118,Positions!$C$4:$V$130,20,FALSE)),"Chk",""),"-")</f>
        <v>-</v>
      </c>
      <c r="AP118" s="380" t="str">
        <f>IF(L118&lt;&gt;"",IF(ISERROR(VLOOKUP(L118,Positions!$C$4:$V$130,20,FALSE)),"Chk",""),"-")</f>
        <v>-</v>
      </c>
      <c r="AQ118" s="381" t="str">
        <f>IF(M118&lt;&gt;"",IF(ISERROR(VLOOKUP(M118,Positions!$C$4:$V$130,20,FALSE)),"Chk",""),"-")</f>
        <v>-</v>
      </c>
      <c r="AR118" s="382" t="str">
        <f>IF(N118&lt;&gt;"",IF(ISERROR(VLOOKUP(N118,Positions!$C$4:$V$130,20,FALSE)),"Chk",""),"-")</f>
        <v>-</v>
      </c>
      <c r="AS118" s="380" t="str">
        <f>IF(O118&lt;&gt;"",IF(ISERROR(VLOOKUP(O118,Positions!$C$4:$V$130,20,FALSE)),"Chk",""),"-")</f>
        <v>-</v>
      </c>
      <c r="AT118" s="380" t="str">
        <f>IF(P118&lt;&gt;"",IF(ISERROR(VLOOKUP(P118,Positions!$C$4:$V$130,20,FALSE)),"Chk",""),"-")</f>
        <v>-</v>
      </c>
      <c r="AU118" s="380" t="str">
        <f>IF(Q118&lt;&gt;"",IF(ISERROR(VLOOKUP(Q118,Positions!$C$4:$V$130,20,FALSE)),"Chk",""),"-")</f>
        <v>-</v>
      </c>
      <c r="AV118" s="380" t="str">
        <f>IF(R118&lt;&gt;"",IF(ISERROR(VLOOKUP(R118,Positions!$C$4:$V$130,20,FALSE)),"Chk",""),"-")</f>
        <v>-</v>
      </c>
      <c r="AW118" s="380" t="str">
        <f>IF(S118&lt;&gt;"",IF(ISERROR(VLOOKUP(S118,Positions!$C$4:$V$130,20,FALSE)),"Chk",""),"-")</f>
        <v>-</v>
      </c>
      <c r="AX118" s="383" t="str">
        <f>IF(T118&lt;&gt;"",IF(ISERROR(VLOOKUP(T118,Positions!$C$4:$V$130,20,FALSE)),"Chk",""),"-")</f>
        <v>-</v>
      </c>
      <c r="AY118" s="379" t="str">
        <f>IF(U118&lt;&gt;"",IF(ISERROR(VLOOKUP(U118,Positions!$C$4:$V$130,20,FALSE)),"Chk",""),"-")</f>
        <v>-</v>
      </c>
      <c r="AZ118" s="380" t="str">
        <f>IF(V118&lt;&gt;"",IF(ISERROR(VLOOKUP(V118,Positions!$C$4:$V$130,20,FALSE)),"Chk",""),"-")</f>
        <v>-</v>
      </c>
      <c r="BA118" s="380" t="str">
        <f>IF(W118&lt;&gt;"",IF(ISERROR(VLOOKUP(W118,Positions!$C$4:$V$130,20,FALSE)),"Chk",""),"-")</f>
        <v>-</v>
      </c>
      <c r="BB118" s="380" t="str">
        <f>IF(X118&lt;&gt;"",IF(ISERROR(VLOOKUP(X118,Positions!$C$4:$V$130,20,FALSE)),"Chk",""),"-")</f>
        <v>-</v>
      </c>
      <c r="BC118" s="380" t="str">
        <f>IF(Y118&lt;&gt;"",IF(ISERROR(VLOOKUP(Y118,Positions!$C$4:$V$130,20,FALSE)),"Chk",""),"-")</f>
        <v>-</v>
      </c>
      <c r="BD118" s="380" t="str">
        <f>IF(Z118&lt;&gt;"",IF(ISERROR(VLOOKUP(Z118,Positions!$C$4:$V$130,20,FALSE)),"Chk",""),"-")</f>
        <v>-</v>
      </c>
      <c r="BE118" s="381" t="str">
        <f>IF(AA118&lt;&gt;"",IF(ISERROR(VLOOKUP(AA118,Positions!$C$4:$V$130,20,FALSE)),"Chk",""),"-")</f>
        <v>-</v>
      </c>
      <c r="BF118" s="382" t="str">
        <f>IF(AB118&lt;&gt;"",IF(ISERROR(VLOOKUP(AB118,Positions!$C$4:$V$130,20,FALSE)),"Chk",""),"-")</f>
        <v>-</v>
      </c>
      <c r="BG118" s="380" t="str">
        <f>IF(AC118&lt;&gt;"",IF(ISERROR(VLOOKUP(AC118,Positions!$C$4:$V$130,20,FALSE)),"Chk",""),"-")</f>
        <v>-</v>
      </c>
      <c r="BH118" s="380" t="str">
        <f>IF(AD118&lt;&gt;"",IF(ISERROR(VLOOKUP(AD118,Positions!$C$4:$V$130,20,FALSE)),"Chk",""),"-")</f>
        <v>-</v>
      </c>
      <c r="BI118" s="380" t="str">
        <f>IF(AE118&lt;&gt;"",IF(ISERROR(VLOOKUP(AE118,Positions!$C$4:$V$130,20,FALSE)),"Chk",""),"-")</f>
        <v>-</v>
      </c>
      <c r="BJ118" s="380" t="str">
        <f>IF(AF118&lt;&gt;"",IF(ISERROR(VLOOKUP(AF118,Positions!$C$4:$V$130,20,FALSE)),"Chk",""),"-")</f>
        <v>-</v>
      </c>
      <c r="BK118" s="380" t="str">
        <f>IF(AG118&lt;&gt;"",IF(ISERROR(VLOOKUP(AG118,Positions!$C$4:$V$130,20,FALSE)),"Chk",""),"-")</f>
        <v>-</v>
      </c>
      <c r="BL118" s="383" t="str">
        <f>IF(AH118&lt;&gt;"",IF(ISERROR(VLOOKUP(AH118,Positions!$C$4:$V$130,20,FALSE)),"Chk",""),"-")</f>
        <v>-</v>
      </c>
      <c r="BM118" s="152"/>
      <c r="BN118" s="161">
        <f>IF(ISERROR(VLOOKUP(G118,Positions!$C$4:$V$130,20,FALSE)),0,VLOOKUP(G118,Positions!$C$4:$V$130,20,FALSE))</f>
        <v>0</v>
      </c>
      <c r="BO118" s="161">
        <f>IF(ISERROR(VLOOKUP(H118,Positions!$C$4:$V$130,20,FALSE)),0,VLOOKUP(H118,Positions!$C$4:$V$130,20,FALSE))</f>
        <v>0</v>
      </c>
      <c r="BP118" s="161">
        <f>IF(ISERROR(VLOOKUP(I118,Positions!$C$4:$V$130,20,FALSE)),0,VLOOKUP(I118,Positions!$C$4:$V$130,20,FALSE))</f>
        <v>0</v>
      </c>
      <c r="BQ118" s="161">
        <f>IF(ISERROR(VLOOKUP(J118,Positions!$C$4:$V$130,20,FALSE)),0,VLOOKUP(J118,Positions!$C$4:$V$130,20,FALSE))</f>
        <v>0</v>
      </c>
      <c r="BR118" s="161">
        <f>IF(ISERROR(VLOOKUP(K118,Positions!$C$4:$V$130,20,FALSE)),0,VLOOKUP(K118,Positions!$C$4:$V$130,20,FALSE))</f>
        <v>0</v>
      </c>
      <c r="BS118" s="161">
        <f>IF(ISERROR(VLOOKUP(L118,Positions!$C$4:$V$130,20,FALSE)),0,VLOOKUP(L118,Positions!$C$4:$V$130,20,FALSE))</f>
        <v>0</v>
      </c>
      <c r="BT118" s="161">
        <f>IF(ISERROR(VLOOKUP(M118,Positions!$C$4:$V$130,20,FALSE)),0,VLOOKUP(M118,Positions!$C$4:$V$130,20,FALSE))</f>
        <v>0</v>
      </c>
      <c r="BU118" s="161">
        <f>IF(ISERROR(VLOOKUP(N118,Positions!$C$4:$V$130,20,FALSE)),0,VLOOKUP(N118,Positions!$C$4:$V$130,20,FALSE))</f>
        <v>0</v>
      </c>
      <c r="BV118" s="161">
        <f>IF(ISERROR(VLOOKUP(O118,Positions!$C$4:$V$130,20,FALSE)),0,VLOOKUP(O118,Positions!$C$4:$V$130,20,FALSE))</f>
        <v>0</v>
      </c>
      <c r="BW118" s="161">
        <f>IF(ISERROR(VLOOKUP(P118,Positions!$C$4:$V$130,20,FALSE)),0,VLOOKUP(P118,Positions!$C$4:$V$130,20,FALSE))</f>
        <v>0</v>
      </c>
      <c r="BX118" s="161">
        <f>IF(ISERROR(VLOOKUP(Q118,Positions!$C$4:$V$130,20,FALSE)),0,VLOOKUP(Q118,Positions!$C$4:$V$130,20,FALSE))</f>
        <v>0</v>
      </c>
      <c r="BY118" s="161">
        <f>IF(ISERROR(VLOOKUP(R118,Positions!$C$4:$V$130,20,FALSE)),0,VLOOKUP(R118,Positions!$C$4:$V$130,20,FALSE))</f>
        <v>0</v>
      </c>
      <c r="BZ118" s="161">
        <f>IF(ISERROR(VLOOKUP(S118,Positions!$C$4:$V$130,20,FALSE)),0,VLOOKUP(S118,Positions!$C$4:$V$130,20,FALSE))</f>
        <v>0</v>
      </c>
      <c r="CA118" s="161">
        <f>IF(ISERROR(VLOOKUP(T118,Positions!$C$4:$V$130,20,FALSE)),0,VLOOKUP(T118,Positions!$C$4:$V$130,20,FALSE))</f>
        <v>0</v>
      </c>
      <c r="CB118" s="161">
        <f>IF(ISERROR(VLOOKUP(U118,Positions!$C$4:$V$130,20,FALSE)),0,VLOOKUP(U118,Positions!$C$4:$V$130,20,FALSE))</f>
        <v>0</v>
      </c>
      <c r="CC118" s="161">
        <f>IF(ISERROR(VLOOKUP(V118,Positions!$C$4:$V$130,20,FALSE)),0,VLOOKUP(V118,Positions!$C$4:$V$130,20,FALSE))</f>
        <v>0</v>
      </c>
      <c r="CD118" s="161">
        <f>IF(ISERROR(VLOOKUP(W118,Positions!$C$4:$V$130,20,FALSE)),0,VLOOKUP(W118,Positions!$C$4:$V$130,20,FALSE))</f>
        <v>0</v>
      </c>
      <c r="CE118" s="161">
        <f>IF(ISERROR(VLOOKUP(X118,Positions!$C$4:$V$130,20,FALSE)),0,VLOOKUP(X118,Positions!$C$4:$V$130,20,FALSE))</f>
        <v>0</v>
      </c>
      <c r="CF118" s="161">
        <f>IF(ISERROR(VLOOKUP(Y118,Positions!$C$4:$V$130,20,FALSE)),0,VLOOKUP(Y118,Positions!$C$4:$V$130,20,FALSE))</f>
        <v>0</v>
      </c>
      <c r="CG118" s="161">
        <f>IF(ISERROR(VLOOKUP(Z118,Positions!$C$4:$V$130,20,FALSE)),0,VLOOKUP(Z118,Positions!$C$4:$V$130,20,FALSE))</f>
        <v>0</v>
      </c>
      <c r="CH118" s="161">
        <f>IF(ISERROR(VLOOKUP(AA118,Positions!$C$4:$V$130,20,FALSE)),0,VLOOKUP(AA118,Positions!$C$4:$V$130,20,FALSE))</f>
        <v>0</v>
      </c>
      <c r="CI118" s="161">
        <f>IF(ISERROR(VLOOKUP(AB118,Positions!$C$4:$V$130,20,FALSE)),0,VLOOKUP(AB118,Positions!$C$4:$V$130,20,FALSE))</f>
        <v>0</v>
      </c>
      <c r="CJ118" s="161">
        <f>IF(ISERROR(VLOOKUP(AC118,Positions!$C$4:$V$130,20,FALSE)),0,VLOOKUP(AC118,Positions!$C$4:$V$130,20,FALSE))</f>
        <v>0</v>
      </c>
      <c r="CK118" s="161">
        <f>IF(ISERROR(VLOOKUP(AD118,Positions!$C$4:$V$130,20,FALSE)),0,VLOOKUP(AD118,Positions!$C$4:$V$130,20,FALSE))</f>
        <v>0</v>
      </c>
      <c r="CL118" s="161">
        <f>IF(ISERROR(VLOOKUP(AE118,Positions!$C$4:$V$130,20,FALSE)),0,VLOOKUP(AE118,Positions!$C$4:$V$130,20,FALSE))</f>
        <v>0</v>
      </c>
      <c r="CM118" s="161">
        <f>IF(ISERROR(VLOOKUP(AF118,Positions!$C$4:$V$130,20,FALSE)),0,VLOOKUP(AF118,Positions!$C$4:$V$130,20,FALSE))</f>
        <v>0</v>
      </c>
      <c r="CN118" s="161">
        <f>IF(ISERROR(VLOOKUP(AG118,Positions!$C$4:$V$130,20,FALSE)),0,VLOOKUP(AG118,Positions!$C$4:$V$130,20,FALSE))</f>
        <v>0</v>
      </c>
      <c r="CO118" s="161">
        <f>IF(ISERROR(VLOOKUP(AH118,Positions!$C$4:$V$130,20,FALSE)),0,VLOOKUP(AH118,Positions!$C$4:$V$130,20,FALSE))</f>
        <v>0</v>
      </c>
      <c r="CP118" s="162"/>
      <c r="CQ118" s="163"/>
    </row>
    <row r="119" spans="1:95" s="155" customFormat="1" ht="30" hidden="1" customHeight="1" x14ac:dyDescent="0.25">
      <c r="A119" s="153"/>
      <c r="B119" s="153"/>
      <c r="C119" s="160"/>
      <c r="D119" s="160"/>
      <c r="E119" s="417" t="str">
        <f>IF($D119&lt;&gt;"",VLOOKUP($D119,StaffEstb!$G$4:$K$203,4,FALSE),"")</f>
        <v/>
      </c>
      <c r="F119" s="656" t="str">
        <f>IF($D119&lt;&gt;"",VLOOKUP($D119,StaffEstb!$G$4:$K$203,5,FALSE),"")</f>
        <v/>
      </c>
      <c r="G119" s="657"/>
      <c r="H119" s="657"/>
      <c r="I119" s="657"/>
      <c r="J119" s="657"/>
      <c r="K119" s="657"/>
      <c r="L119" s="658"/>
      <c r="M119" s="658"/>
      <c r="N119" s="657"/>
      <c r="O119" s="657"/>
      <c r="P119" s="657"/>
      <c r="Q119" s="657"/>
      <c r="R119" s="657"/>
      <c r="S119" s="658"/>
      <c r="T119" s="658"/>
      <c r="U119" s="657"/>
      <c r="V119" s="657"/>
      <c r="W119" s="657"/>
      <c r="X119" s="657"/>
      <c r="Y119" s="657"/>
      <c r="Z119" s="658"/>
      <c r="AA119" s="658"/>
      <c r="AB119" s="657"/>
      <c r="AC119" s="657"/>
      <c r="AD119" s="657"/>
      <c r="AE119" s="657"/>
      <c r="AF119" s="657"/>
      <c r="AG119" s="658"/>
      <c r="AH119" s="658"/>
      <c r="AI119" s="377">
        <f t="shared" si="9"/>
        <v>0</v>
      </c>
      <c r="AJ119" s="378">
        <f t="shared" si="10"/>
        <v>0</v>
      </c>
      <c r="AK119" s="379" t="str">
        <f>IF(G119&lt;&gt;"",IF(ISERROR(VLOOKUP(G119,Positions!$C$4:$V$130,20,FALSE)),"Chk",""),"-")</f>
        <v>-</v>
      </c>
      <c r="AL119" s="380" t="str">
        <f>IF(H119&lt;&gt;"",IF(ISERROR(VLOOKUP(H119,Positions!$C$4:$V$130,20,FALSE)),"Chk",""),"-")</f>
        <v>-</v>
      </c>
      <c r="AM119" s="380" t="str">
        <f>IF(I119&lt;&gt;"",IF(ISERROR(VLOOKUP(I119,Positions!$C$4:$V$130,20,FALSE)),"Chk",""),"-")</f>
        <v>-</v>
      </c>
      <c r="AN119" s="380" t="str">
        <f>IF(J119&lt;&gt;"",IF(ISERROR(VLOOKUP(J119,Positions!$C$4:$V$130,20,FALSE)),"Chk",""),"-")</f>
        <v>-</v>
      </c>
      <c r="AO119" s="380" t="str">
        <f>IF(K119&lt;&gt;"",IF(ISERROR(VLOOKUP(K119,Positions!$C$4:$V$130,20,FALSE)),"Chk",""),"-")</f>
        <v>-</v>
      </c>
      <c r="AP119" s="380" t="str">
        <f>IF(L119&lt;&gt;"",IF(ISERROR(VLOOKUP(L119,Positions!$C$4:$V$130,20,FALSE)),"Chk",""),"-")</f>
        <v>-</v>
      </c>
      <c r="AQ119" s="381" t="str">
        <f>IF(M119&lt;&gt;"",IF(ISERROR(VLOOKUP(M119,Positions!$C$4:$V$130,20,FALSE)),"Chk",""),"-")</f>
        <v>-</v>
      </c>
      <c r="AR119" s="382" t="str">
        <f>IF(N119&lt;&gt;"",IF(ISERROR(VLOOKUP(N119,Positions!$C$4:$V$130,20,FALSE)),"Chk",""),"-")</f>
        <v>-</v>
      </c>
      <c r="AS119" s="380" t="str">
        <f>IF(O119&lt;&gt;"",IF(ISERROR(VLOOKUP(O119,Positions!$C$4:$V$130,20,FALSE)),"Chk",""),"-")</f>
        <v>-</v>
      </c>
      <c r="AT119" s="380" t="str">
        <f>IF(P119&lt;&gt;"",IF(ISERROR(VLOOKUP(P119,Positions!$C$4:$V$130,20,FALSE)),"Chk",""),"-")</f>
        <v>-</v>
      </c>
      <c r="AU119" s="380" t="str">
        <f>IF(Q119&lt;&gt;"",IF(ISERROR(VLOOKUP(Q119,Positions!$C$4:$V$130,20,FALSE)),"Chk",""),"-")</f>
        <v>-</v>
      </c>
      <c r="AV119" s="380" t="str">
        <f>IF(R119&lt;&gt;"",IF(ISERROR(VLOOKUP(R119,Positions!$C$4:$V$130,20,FALSE)),"Chk",""),"-")</f>
        <v>-</v>
      </c>
      <c r="AW119" s="380" t="str">
        <f>IF(S119&lt;&gt;"",IF(ISERROR(VLOOKUP(S119,Positions!$C$4:$V$130,20,FALSE)),"Chk",""),"-")</f>
        <v>-</v>
      </c>
      <c r="AX119" s="383" t="str">
        <f>IF(T119&lt;&gt;"",IF(ISERROR(VLOOKUP(T119,Positions!$C$4:$V$130,20,FALSE)),"Chk",""),"-")</f>
        <v>-</v>
      </c>
      <c r="AY119" s="379" t="str">
        <f>IF(U119&lt;&gt;"",IF(ISERROR(VLOOKUP(U119,Positions!$C$4:$V$130,20,FALSE)),"Chk",""),"-")</f>
        <v>-</v>
      </c>
      <c r="AZ119" s="380" t="str">
        <f>IF(V119&lt;&gt;"",IF(ISERROR(VLOOKUP(V119,Positions!$C$4:$V$130,20,FALSE)),"Chk",""),"-")</f>
        <v>-</v>
      </c>
      <c r="BA119" s="380" t="str">
        <f>IF(W119&lt;&gt;"",IF(ISERROR(VLOOKUP(W119,Positions!$C$4:$V$130,20,FALSE)),"Chk",""),"-")</f>
        <v>-</v>
      </c>
      <c r="BB119" s="380" t="str">
        <f>IF(X119&lt;&gt;"",IF(ISERROR(VLOOKUP(X119,Positions!$C$4:$V$130,20,FALSE)),"Chk",""),"-")</f>
        <v>-</v>
      </c>
      <c r="BC119" s="380" t="str">
        <f>IF(Y119&lt;&gt;"",IF(ISERROR(VLOOKUP(Y119,Positions!$C$4:$V$130,20,FALSE)),"Chk",""),"-")</f>
        <v>-</v>
      </c>
      <c r="BD119" s="380" t="str">
        <f>IF(Z119&lt;&gt;"",IF(ISERROR(VLOOKUP(Z119,Positions!$C$4:$V$130,20,FALSE)),"Chk",""),"-")</f>
        <v>-</v>
      </c>
      <c r="BE119" s="381" t="str">
        <f>IF(AA119&lt;&gt;"",IF(ISERROR(VLOOKUP(AA119,Positions!$C$4:$V$130,20,FALSE)),"Chk",""),"-")</f>
        <v>-</v>
      </c>
      <c r="BF119" s="382" t="str">
        <f>IF(AB119&lt;&gt;"",IF(ISERROR(VLOOKUP(AB119,Positions!$C$4:$V$130,20,FALSE)),"Chk",""),"-")</f>
        <v>-</v>
      </c>
      <c r="BG119" s="380" t="str">
        <f>IF(AC119&lt;&gt;"",IF(ISERROR(VLOOKUP(AC119,Positions!$C$4:$V$130,20,FALSE)),"Chk",""),"-")</f>
        <v>-</v>
      </c>
      <c r="BH119" s="380" t="str">
        <f>IF(AD119&lt;&gt;"",IF(ISERROR(VLOOKUP(AD119,Positions!$C$4:$V$130,20,FALSE)),"Chk",""),"-")</f>
        <v>-</v>
      </c>
      <c r="BI119" s="380" t="str">
        <f>IF(AE119&lt;&gt;"",IF(ISERROR(VLOOKUP(AE119,Positions!$C$4:$V$130,20,FALSE)),"Chk",""),"-")</f>
        <v>-</v>
      </c>
      <c r="BJ119" s="380" t="str">
        <f>IF(AF119&lt;&gt;"",IF(ISERROR(VLOOKUP(AF119,Positions!$C$4:$V$130,20,FALSE)),"Chk",""),"-")</f>
        <v>-</v>
      </c>
      <c r="BK119" s="380" t="str">
        <f>IF(AG119&lt;&gt;"",IF(ISERROR(VLOOKUP(AG119,Positions!$C$4:$V$130,20,FALSE)),"Chk",""),"-")</f>
        <v>-</v>
      </c>
      <c r="BL119" s="383" t="str">
        <f>IF(AH119&lt;&gt;"",IF(ISERROR(VLOOKUP(AH119,Positions!$C$4:$V$130,20,FALSE)),"Chk",""),"-")</f>
        <v>-</v>
      </c>
      <c r="BM119" s="152"/>
      <c r="BN119" s="161">
        <f>IF(ISERROR(VLOOKUP(G119,Positions!$C$4:$V$130,20,FALSE)),0,VLOOKUP(G119,Positions!$C$4:$V$130,20,FALSE))</f>
        <v>0</v>
      </c>
      <c r="BO119" s="161">
        <f>IF(ISERROR(VLOOKUP(H119,Positions!$C$4:$V$130,20,FALSE)),0,VLOOKUP(H119,Positions!$C$4:$V$130,20,FALSE))</f>
        <v>0</v>
      </c>
      <c r="BP119" s="161">
        <f>IF(ISERROR(VLOOKUP(I119,Positions!$C$4:$V$130,20,FALSE)),0,VLOOKUP(I119,Positions!$C$4:$V$130,20,FALSE))</f>
        <v>0</v>
      </c>
      <c r="BQ119" s="161">
        <f>IF(ISERROR(VLOOKUP(J119,Positions!$C$4:$V$130,20,FALSE)),0,VLOOKUP(J119,Positions!$C$4:$V$130,20,FALSE))</f>
        <v>0</v>
      </c>
      <c r="BR119" s="161">
        <f>IF(ISERROR(VLOOKUP(K119,Positions!$C$4:$V$130,20,FALSE)),0,VLOOKUP(K119,Positions!$C$4:$V$130,20,FALSE))</f>
        <v>0</v>
      </c>
      <c r="BS119" s="161">
        <f>IF(ISERROR(VLOOKUP(L119,Positions!$C$4:$V$130,20,FALSE)),0,VLOOKUP(L119,Positions!$C$4:$V$130,20,FALSE))</f>
        <v>0</v>
      </c>
      <c r="BT119" s="161">
        <f>IF(ISERROR(VLOOKUP(M119,Positions!$C$4:$V$130,20,FALSE)),0,VLOOKUP(M119,Positions!$C$4:$V$130,20,FALSE))</f>
        <v>0</v>
      </c>
      <c r="BU119" s="161">
        <f>IF(ISERROR(VLOOKUP(N119,Positions!$C$4:$V$130,20,FALSE)),0,VLOOKUP(N119,Positions!$C$4:$V$130,20,FALSE))</f>
        <v>0</v>
      </c>
      <c r="BV119" s="161">
        <f>IF(ISERROR(VLOOKUP(O119,Positions!$C$4:$V$130,20,FALSE)),0,VLOOKUP(O119,Positions!$C$4:$V$130,20,FALSE))</f>
        <v>0</v>
      </c>
      <c r="BW119" s="161">
        <f>IF(ISERROR(VLOOKUP(P119,Positions!$C$4:$V$130,20,FALSE)),0,VLOOKUP(P119,Positions!$C$4:$V$130,20,FALSE))</f>
        <v>0</v>
      </c>
      <c r="BX119" s="161">
        <f>IF(ISERROR(VLOOKUP(Q119,Positions!$C$4:$V$130,20,FALSE)),0,VLOOKUP(Q119,Positions!$C$4:$V$130,20,FALSE))</f>
        <v>0</v>
      </c>
      <c r="BY119" s="161">
        <f>IF(ISERROR(VLOOKUP(R119,Positions!$C$4:$V$130,20,FALSE)),0,VLOOKUP(R119,Positions!$C$4:$V$130,20,FALSE))</f>
        <v>0</v>
      </c>
      <c r="BZ119" s="161">
        <f>IF(ISERROR(VLOOKUP(S119,Positions!$C$4:$V$130,20,FALSE)),0,VLOOKUP(S119,Positions!$C$4:$V$130,20,FALSE))</f>
        <v>0</v>
      </c>
      <c r="CA119" s="161">
        <f>IF(ISERROR(VLOOKUP(T119,Positions!$C$4:$V$130,20,FALSE)),0,VLOOKUP(T119,Positions!$C$4:$V$130,20,FALSE))</f>
        <v>0</v>
      </c>
      <c r="CB119" s="161">
        <f>IF(ISERROR(VLOOKUP(U119,Positions!$C$4:$V$130,20,FALSE)),0,VLOOKUP(U119,Positions!$C$4:$V$130,20,FALSE))</f>
        <v>0</v>
      </c>
      <c r="CC119" s="161">
        <f>IF(ISERROR(VLOOKUP(V119,Positions!$C$4:$V$130,20,FALSE)),0,VLOOKUP(V119,Positions!$C$4:$V$130,20,FALSE))</f>
        <v>0</v>
      </c>
      <c r="CD119" s="161">
        <f>IF(ISERROR(VLOOKUP(W119,Positions!$C$4:$V$130,20,FALSE)),0,VLOOKUP(W119,Positions!$C$4:$V$130,20,FALSE))</f>
        <v>0</v>
      </c>
      <c r="CE119" s="161">
        <f>IF(ISERROR(VLOOKUP(X119,Positions!$C$4:$V$130,20,FALSE)),0,VLOOKUP(X119,Positions!$C$4:$V$130,20,FALSE))</f>
        <v>0</v>
      </c>
      <c r="CF119" s="161">
        <f>IF(ISERROR(VLOOKUP(Y119,Positions!$C$4:$V$130,20,FALSE)),0,VLOOKUP(Y119,Positions!$C$4:$V$130,20,FALSE))</f>
        <v>0</v>
      </c>
      <c r="CG119" s="161">
        <f>IF(ISERROR(VLOOKUP(Z119,Positions!$C$4:$V$130,20,FALSE)),0,VLOOKUP(Z119,Positions!$C$4:$V$130,20,FALSE))</f>
        <v>0</v>
      </c>
      <c r="CH119" s="161">
        <f>IF(ISERROR(VLOOKUP(AA119,Positions!$C$4:$V$130,20,FALSE)),0,VLOOKUP(AA119,Positions!$C$4:$V$130,20,FALSE))</f>
        <v>0</v>
      </c>
      <c r="CI119" s="161">
        <f>IF(ISERROR(VLOOKUP(AB119,Positions!$C$4:$V$130,20,FALSE)),0,VLOOKUP(AB119,Positions!$C$4:$V$130,20,FALSE))</f>
        <v>0</v>
      </c>
      <c r="CJ119" s="161">
        <f>IF(ISERROR(VLOOKUP(AC119,Positions!$C$4:$V$130,20,FALSE)),0,VLOOKUP(AC119,Positions!$C$4:$V$130,20,FALSE))</f>
        <v>0</v>
      </c>
      <c r="CK119" s="161">
        <f>IF(ISERROR(VLOOKUP(AD119,Positions!$C$4:$V$130,20,FALSE)),0,VLOOKUP(AD119,Positions!$C$4:$V$130,20,FALSE))</f>
        <v>0</v>
      </c>
      <c r="CL119" s="161">
        <f>IF(ISERROR(VLOOKUP(AE119,Positions!$C$4:$V$130,20,FALSE)),0,VLOOKUP(AE119,Positions!$C$4:$V$130,20,FALSE))</f>
        <v>0</v>
      </c>
      <c r="CM119" s="161">
        <f>IF(ISERROR(VLOOKUP(AF119,Positions!$C$4:$V$130,20,FALSE)),0,VLOOKUP(AF119,Positions!$C$4:$V$130,20,FALSE))</f>
        <v>0</v>
      </c>
      <c r="CN119" s="161">
        <f>IF(ISERROR(VLOOKUP(AG119,Positions!$C$4:$V$130,20,FALSE)),0,VLOOKUP(AG119,Positions!$C$4:$V$130,20,FALSE))</f>
        <v>0</v>
      </c>
      <c r="CO119" s="161">
        <f>IF(ISERROR(VLOOKUP(AH119,Positions!$C$4:$V$130,20,FALSE)),0,VLOOKUP(AH119,Positions!$C$4:$V$130,20,FALSE))</f>
        <v>0</v>
      </c>
      <c r="CP119" s="162"/>
      <c r="CQ119" s="163"/>
    </row>
    <row r="120" spans="1:95" s="155" customFormat="1" ht="30" hidden="1" customHeight="1" x14ac:dyDescent="0.25">
      <c r="A120" s="153"/>
      <c r="B120" s="153"/>
      <c r="C120" s="160"/>
      <c r="D120" s="160"/>
      <c r="E120" s="417" t="str">
        <f>IF($D120&lt;&gt;"",VLOOKUP($D120,StaffEstb!$G$4:$K$203,4,FALSE),"")</f>
        <v/>
      </c>
      <c r="F120" s="656" t="str">
        <f>IF($D120&lt;&gt;"",VLOOKUP($D120,StaffEstb!$G$4:$K$203,5,FALSE),"")</f>
        <v/>
      </c>
      <c r="G120" s="657"/>
      <c r="H120" s="657"/>
      <c r="I120" s="657"/>
      <c r="J120" s="657"/>
      <c r="K120" s="657"/>
      <c r="L120" s="658"/>
      <c r="M120" s="658"/>
      <c r="N120" s="657"/>
      <c r="O120" s="657"/>
      <c r="P120" s="657"/>
      <c r="Q120" s="657"/>
      <c r="R120" s="657"/>
      <c r="S120" s="658"/>
      <c r="T120" s="658"/>
      <c r="U120" s="657"/>
      <c r="V120" s="657"/>
      <c r="W120" s="657"/>
      <c r="X120" s="657"/>
      <c r="Y120" s="657"/>
      <c r="Z120" s="658"/>
      <c r="AA120" s="658"/>
      <c r="AB120" s="657"/>
      <c r="AC120" s="657"/>
      <c r="AD120" s="657"/>
      <c r="AE120" s="657"/>
      <c r="AF120" s="657"/>
      <c r="AG120" s="658"/>
      <c r="AH120" s="658"/>
      <c r="AI120" s="377">
        <f t="shared" si="9"/>
        <v>0</v>
      </c>
      <c r="AJ120" s="378">
        <f t="shared" si="10"/>
        <v>0</v>
      </c>
      <c r="AK120" s="379" t="str">
        <f>IF(G120&lt;&gt;"",IF(ISERROR(VLOOKUP(G120,Positions!$C$4:$V$130,20,FALSE)),"Chk",""),"-")</f>
        <v>-</v>
      </c>
      <c r="AL120" s="380" t="str">
        <f>IF(H120&lt;&gt;"",IF(ISERROR(VLOOKUP(H120,Positions!$C$4:$V$130,20,FALSE)),"Chk",""),"-")</f>
        <v>-</v>
      </c>
      <c r="AM120" s="380" t="str">
        <f>IF(I120&lt;&gt;"",IF(ISERROR(VLOOKUP(I120,Positions!$C$4:$V$130,20,FALSE)),"Chk",""),"-")</f>
        <v>-</v>
      </c>
      <c r="AN120" s="380" t="str">
        <f>IF(J120&lt;&gt;"",IF(ISERROR(VLOOKUP(J120,Positions!$C$4:$V$130,20,FALSE)),"Chk",""),"-")</f>
        <v>-</v>
      </c>
      <c r="AO120" s="380" t="str">
        <f>IF(K120&lt;&gt;"",IF(ISERROR(VLOOKUP(K120,Positions!$C$4:$V$130,20,FALSE)),"Chk",""),"-")</f>
        <v>-</v>
      </c>
      <c r="AP120" s="380" t="str">
        <f>IF(L120&lt;&gt;"",IF(ISERROR(VLOOKUP(L120,Positions!$C$4:$V$130,20,FALSE)),"Chk",""),"-")</f>
        <v>-</v>
      </c>
      <c r="AQ120" s="381" t="str">
        <f>IF(M120&lt;&gt;"",IF(ISERROR(VLOOKUP(M120,Positions!$C$4:$V$130,20,FALSE)),"Chk",""),"-")</f>
        <v>-</v>
      </c>
      <c r="AR120" s="382" t="str">
        <f>IF(N120&lt;&gt;"",IF(ISERROR(VLOOKUP(N120,Positions!$C$4:$V$130,20,FALSE)),"Chk",""),"-")</f>
        <v>-</v>
      </c>
      <c r="AS120" s="380" t="str">
        <f>IF(O120&lt;&gt;"",IF(ISERROR(VLOOKUP(O120,Positions!$C$4:$V$130,20,FALSE)),"Chk",""),"-")</f>
        <v>-</v>
      </c>
      <c r="AT120" s="380" t="str">
        <f>IF(P120&lt;&gt;"",IF(ISERROR(VLOOKUP(P120,Positions!$C$4:$V$130,20,FALSE)),"Chk",""),"-")</f>
        <v>-</v>
      </c>
      <c r="AU120" s="380" t="str">
        <f>IF(Q120&lt;&gt;"",IF(ISERROR(VLOOKUP(Q120,Positions!$C$4:$V$130,20,FALSE)),"Chk",""),"-")</f>
        <v>-</v>
      </c>
      <c r="AV120" s="380" t="str">
        <f>IF(R120&lt;&gt;"",IF(ISERROR(VLOOKUP(R120,Positions!$C$4:$V$130,20,FALSE)),"Chk",""),"-")</f>
        <v>-</v>
      </c>
      <c r="AW120" s="380" t="str">
        <f>IF(S120&lt;&gt;"",IF(ISERROR(VLOOKUP(S120,Positions!$C$4:$V$130,20,FALSE)),"Chk",""),"-")</f>
        <v>-</v>
      </c>
      <c r="AX120" s="383" t="str">
        <f>IF(T120&lt;&gt;"",IF(ISERROR(VLOOKUP(T120,Positions!$C$4:$V$130,20,FALSE)),"Chk",""),"-")</f>
        <v>-</v>
      </c>
      <c r="AY120" s="379" t="str">
        <f>IF(U120&lt;&gt;"",IF(ISERROR(VLOOKUP(U120,Positions!$C$4:$V$130,20,FALSE)),"Chk",""),"-")</f>
        <v>-</v>
      </c>
      <c r="AZ120" s="380" t="str">
        <f>IF(V120&lt;&gt;"",IF(ISERROR(VLOOKUP(V120,Positions!$C$4:$V$130,20,FALSE)),"Chk",""),"-")</f>
        <v>-</v>
      </c>
      <c r="BA120" s="380" t="str">
        <f>IF(W120&lt;&gt;"",IF(ISERROR(VLOOKUP(W120,Positions!$C$4:$V$130,20,FALSE)),"Chk",""),"-")</f>
        <v>-</v>
      </c>
      <c r="BB120" s="380" t="str">
        <f>IF(X120&lt;&gt;"",IF(ISERROR(VLOOKUP(X120,Positions!$C$4:$V$130,20,FALSE)),"Chk",""),"-")</f>
        <v>-</v>
      </c>
      <c r="BC120" s="380" t="str">
        <f>IF(Y120&lt;&gt;"",IF(ISERROR(VLOOKUP(Y120,Positions!$C$4:$V$130,20,FALSE)),"Chk",""),"-")</f>
        <v>-</v>
      </c>
      <c r="BD120" s="380" t="str">
        <f>IF(Z120&lt;&gt;"",IF(ISERROR(VLOOKUP(Z120,Positions!$C$4:$V$130,20,FALSE)),"Chk",""),"-")</f>
        <v>-</v>
      </c>
      <c r="BE120" s="381" t="str">
        <f>IF(AA120&lt;&gt;"",IF(ISERROR(VLOOKUP(AA120,Positions!$C$4:$V$130,20,FALSE)),"Chk",""),"-")</f>
        <v>-</v>
      </c>
      <c r="BF120" s="382" t="str">
        <f>IF(AB120&lt;&gt;"",IF(ISERROR(VLOOKUP(AB120,Positions!$C$4:$V$130,20,FALSE)),"Chk",""),"-")</f>
        <v>-</v>
      </c>
      <c r="BG120" s="380" t="str">
        <f>IF(AC120&lt;&gt;"",IF(ISERROR(VLOOKUP(AC120,Positions!$C$4:$V$130,20,FALSE)),"Chk",""),"-")</f>
        <v>-</v>
      </c>
      <c r="BH120" s="380" t="str">
        <f>IF(AD120&lt;&gt;"",IF(ISERROR(VLOOKUP(AD120,Positions!$C$4:$V$130,20,FALSE)),"Chk",""),"-")</f>
        <v>-</v>
      </c>
      <c r="BI120" s="380" t="str">
        <f>IF(AE120&lt;&gt;"",IF(ISERROR(VLOOKUP(AE120,Positions!$C$4:$V$130,20,FALSE)),"Chk",""),"-")</f>
        <v>-</v>
      </c>
      <c r="BJ120" s="380" t="str">
        <f>IF(AF120&lt;&gt;"",IF(ISERROR(VLOOKUP(AF120,Positions!$C$4:$V$130,20,FALSE)),"Chk",""),"-")</f>
        <v>-</v>
      </c>
      <c r="BK120" s="380" t="str">
        <f>IF(AG120&lt;&gt;"",IF(ISERROR(VLOOKUP(AG120,Positions!$C$4:$V$130,20,FALSE)),"Chk",""),"-")</f>
        <v>-</v>
      </c>
      <c r="BL120" s="383" t="str">
        <f>IF(AH120&lt;&gt;"",IF(ISERROR(VLOOKUP(AH120,Positions!$C$4:$V$130,20,FALSE)),"Chk",""),"-")</f>
        <v>-</v>
      </c>
      <c r="BM120" s="152"/>
      <c r="BN120" s="161">
        <f>IF(ISERROR(VLOOKUP(G120,Positions!$C$4:$V$130,20,FALSE)),0,VLOOKUP(G120,Positions!$C$4:$V$130,20,FALSE))</f>
        <v>0</v>
      </c>
      <c r="BO120" s="161">
        <f>IF(ISERROR(VLOOKUP(H120,Positions!$C$4:$V$130,20,FALSE)),0,VLOOKUP(H120,Positions!$C$4:$V$130,20,FALSE))</f>
        <v>0</v>
      </c>
      <c r="BP120" s="161">
        <f>IF(ISERROR(VLOOKUP(I120,Positions!$C$4:$V$130,20,FALSE)),0,VLOOKUP(I120,Positions!$C$4:$V$130,20,FALSE))</f>
        <v>0</v>
      </c>
      <c r="BQ120" s="161">
        <f>IF(ISERROR(VLOOKUP(J120,Positions!$C$4:$V$130,20,FALSE)),0,VLOOKUP(J120,Positions!$C$4:$V$130,20,FALSE))</f>
        <v>0</v>
      </c>
      <c r="BR120" s="161">
        <f>IF(ISERROR(VLOOKUP(K120,Positions!$C$4:$V$130,20,FALSE)),0,VLOOKUP(K120,Positions!$C$4:$V$130,20,FALSE))</f>
        <v>0</v>
      </c>
      <c r="BS120" s="161">
        <f>IF(ISERROR(VLOOKUP(L120,Positions!$C$4:$V$130,20,FALSE)),0,VLOOKUP(L120,Positions!$C$4:$V$130,20,FALSE))</f>
        <v>0</v>
      </c>
      <c r="BT120" s="161">
        <f>IF(ISERROR(VLOOKUP(M120,Positions!$C$4:$V$130,20,FALSE)),0,VLOOKUP(M120,Positions!$C$4:$V$130,20,FALSE))</f>
        <v>0</v>
      </c>
      <c r="BU120" s="161">
        <f>IF(ISERROR(VLOOKUP(N120,Positions!$C$4:$V$130,20,FALSE)),0,VLOOKUP(N120,Positions!$C$4:$V$130,20,FALSE))</f>
        <v>0</v>
      </c>
      <c r="BV120" s="161">
        <f>IF(ISERROR(VLOOKUP(O120,Positions!$C$4:$V$130,20,FALSE)),0,VLOOKUP(O120,Positions!$C$4:$V$130,20,FALSE))</f>
        <v>0</v>
      </c>
      <c r="BW120" s="161">
        <f>IF(ISERROR(VLOOKUP(P120,Positions!$C$4:$V$130,20,FALSE)),0,VLOOKUP(P120,Positions!$C$4:$V$130,20,FALSE))</f>
        <v>0</v>
      </c>
      <c r="BX120" s="161">
        <f>IF(ISERROR(VLOOKUP(Q120,Positions!$C$4:$V$130,20,FALSE)),0,VLOOKUP(Q120,Positions!$C$4:$V$130,20,FALSE))</f>
        <v>0</v>
      </c>
      <c r="BY120" s="161">
        <f>IF(ISERROR(VLOOKUP(R120,Positions!$C$4:$V$130,20,FALSE)),0,VLOOKUP(R120,Positions!$C$4:$V$130,20,FALSE))</f>
        <v>0</v>
      </c>
      <c r="BZ120" s="161">
        <f>IF(ISERROR(VLOOKUP(S120,Positions!$C$4:$V$130,20,FALSE)),0,VLOOKUP(S120,Positions!$C$4:$V$130,20,FALSE))</f>
        <v>0</v>
      </c>
      <c r="CA120" s="161">
        <f>IF(ISERROR(VLOOKUP(T120,Positions!$C$4:$V$130,20,FALSE)),0,VLOOKUP(T120,Positions!$C$4:$V$130,20,FALSE))</f>
        <v>0</v>
      </c>
      <c r="CB120" s="161">
        <f>IF(ISERROR(VLOOKUP(U120,Positions!$C$4:$V$130,20,FALSE)),0,VLOOKUP(U120,Positions!$C$4:$V$130,20,FALSE))</f>
        <v>0</v>
      </c>
      <c r="CC120" s="161">
        <f>IF(ISERROR(VLOOKUP(V120,Positions!$C$4:$V$130,20,FALSE)),0,VLOOKUP(V120,Positions!$C$4:$V$130,20,FALSE))</f>
        <v>0</v>
      </c>
      <c r="CD120" s="161">
        <f>IF(ISERROR(VLOOKUP(W120,Positions!$C$4:$V$130,20,FALSE)),0,VLOOKUP(W120,Positions!$C$4:$V$130,20,FALSE))</f>
        <v>0</v>
      </c>
      <c r="CE120" s="161">
        <f>IF(ISERROR(VLOOKUP(X120,Positions!$C$4:$V$130,20,FALSE)),0,VLOOKUP(X120,Positions!$C$4:$V$130,20,FALSE))</f>
        <v>0</v>
      </c>
      <c r="CF120" s="161">
        <f>IF(ISERROR(VLOOKUP(Y120,Positions!$C$4:$V$130,20,FALSE)),0,VLOOKUP(Y120,Positions!$C$4:$V$130,20,FALSE))</f>
        <v>0</v>
      </c>
      <c r="CG120" s="161">
        <f>IF(ISERROR(VLOOKUP(Z120,Positions!$C$4:$V$130,20,FALSE)),0,VLOOKUP(Z120,Positions!$C$4:$V$130,20,FALSE))</f>
        <v>0</v>
      </c>
      <c r="CH120" s="161">
        <f>IF(ISERROR(VLOOKUP(AA120,Positions!$C$4:$V$130,20,FALSE)),0,VLOOKUP(AA120,Positions!$C$4:$V$130,20,FALSE))</f>
        <v>0</v>
      </c>
      <c r="CI120" s="161">
        <f>IF(ISERROR(VLOOKUP(AB120,Positions!$C$4:$V$130,20,FALSE)),0,VLOOKUP(AB120,Positions!$C$4:$V$130,20,FALSE))</f>
        <v>0</v>
      </c>
      <c r="CJ120" s="161">
        <f>IF(ISERROR(VLOOKUP(AC120,Positions!$C$4:$V$130,20,FALSE)),0,VLOOKUP(AC120,Positions!$C$4:$V$130,20,FALSE))</f>
        <v>0</v>
      </c>
      <c r="CK120" s="161">
        <f>IF(ISERROR(VLOOKUP(AD120,Positions!$C$4:$V$130,20,FALSE)),0,VLOOKUP(AD120,Positions!$C$4:$V$130,20,FALSE))</f>
        <v>0</v>
      </c>
      <c r="CL120" s="161">
        <f>IF(ISERROR(VLOOKUP(AE120,Positions!$C$4:$V$130,20,FALSE)),0,VLOOKUP(AE120,Positions!$C$4:$V$130,20,FALSE))</f>
        <v>0</v>
      </c>
      <c r="CM120" s="161">
        <f>IF(ISERROR(VLOOKUP(AF120,Positions!$C$4:$V$130,20,FALSE)),0,VLOOKUP(AF120,Positions!$C$4:$V$130,20,FALSE))</f>
        <v>0</v>
      </c>
      <c r="CN120" s="161">
        <f>IF(ISERROR(VLOOKUP(AG120,Positions!$C$4:$V$130,20,FALSE)),0,VLOOKUP(AG120,Positions!$C$4:$V$130,20,FALSE))</f>
        <v>0</v>
      </c>
      <c r="CO120" s="161">
        <f>IF(ISERROR(VLOOKUP(AH120,Positions!$C$4:$V$130,20,FALSE)),0,VLOOKUP(AH120,Positions!$C$4:$V$130,20,FALSE))</f>
        <v>0</v>
      </c>
      <c r="CP120" s="162"/>
      <c r="CQ120" s="163"/>
    </row>
    <row r="121" spans="1:95" s="155" customFormat="1" ht="30" hidden="1" customHeight="1" x14ac:dyDescent="0.25">
      <c r="A121" s="153"/>
      <c r="B121" s="153"/>
      <c r="C121" s="160"/>
      <c r="D121" s="160"/>
      <c r="E121" s="417" t="str">
        <f>IF($D121&lt;&gt;"",VLOOKUP($D121,StaffEstb!$G$4:$K$203,4,FALSE),"")</f>
        <v/>
      </c>
      <c r="F121" s="656" t="str">
        <f>IF($D121&lt;&gt;"",VLOOKUP($D121,StaffEstb!$G$4:$K$203,5,FALSE),"")</f>
        <v/>
      </c>
      <c r="G121" s="657"/>
      <c r="H121" s="657"/>
      <c r="I121" s="657"/>
      <c r="J121" s="657"/>
      <c r="K121" s="657"/>
      <c r="L121" s="658"/>
      <c r="M121" s="658"/>
      <c r="N121" s="657"/>
      <c r="O121" s="657"/>
      <c r="P121" s="657"/>
      <c r="Q121" s="657"/>
      <c r="R121" s="657"/>
      <c r="S121" s="658"/>
      <c r="T121" s="658"/>
      <c r="U121" s="657"/>
      <c r="V121" s="657"/>
      <c r="W121" s="657"/>
      <c r="X121" s="657"/>
      <c r="Y121" s="657"/>
      <c r="Z121" s="658"/>
      <c r="AA121" s="658"/>
      <c r="AB121" s="657"/>
      <c r="AC121" s="657"/>
      <c r="AD121" s="657"/>
      <c r="AE121" s="657"/>
      <c r="AF121" s="657"/>
      <c r="AG121" s="658"/>
      <c r="AH121" s="658"/>
      <c r="AI121" s="377">
        <f t="shared" si="9"/>
        <v>0</v>
      </c>
      <c r="AJ121" s="378">
        <f t="shared" si="10"/>
        <v>0</v>
      </c>
      <c r="AK121" s="379" t="str">
        <f>IF(G121&lt;&gt;"",IF(ISERROR(VLOOKUP(G121,Positions!$C$4:$V$130,20,FALSE)),"Chk",""),"-")</f>
        <v>-</v>
      </c>
      <c r="AL121" s="380" t="str">
        <f>IF(H121&lt;&gt;"",IF(ISERROR(VLOOKUP(H121,Positions!$C$4:$V$130,20,FALSE)),"Chk",""),"-")</f>
        <v>-</v>
      </c>
      <c r="AM121" s="380" t="str">
        <f>IF(I121&lt;&gt;"",IF(ISERROR(VLOOKUP(I121,Positions!$C$4:$V$130,20,FALSE)),"Chk",""),"-")</f>
        <v>-</v>
      </c>
      <c r="AN121" s="380" t="str">
        <f>IF(J121&lt;&gt;"",IF(ISERROR(VLOOKUP(J121,Positions!$C$4:$V$130,20,FALSE)),"Chk",""),"-")</f>
        <v>-</v>
      </c>
      <c r="AO121" s="380" t="str">
        <f>IF(K121&lt;&gt;"",IF(ISERROR(VLOOKUP(K121,Positions!$C$4:$V$130,20,FALSE)),"Chk",""),"-")</f>
        <v>-</v>
      </c>
      <c r="AP121" s="380" t="str">
        <f>IF(L121&lt;&gt;"",IF(ISERROR(VLOOKUP(L121,Positions!$C$4:$V$130,20,FALSE)),"Chk",""),"-")</f>
        <v>-</v>
      </c>
      <c r="AQ121" s="381" t="str">
        <f>IF(M121&lt;&gt;"",IF(ISERROR(VLOOKUP(M121,Positions!$C$4:$V$130,20,FALSE)),"Chk",""),"-")</f>
        <v>-</v>
      </c>
      <c r="AR121" s="382" t="str">
        <f>IF(N121&lt;&gt;"",IF(ISERROR(VLOOKUP(N121,Positions!$C$4:$V$130,20,FALSE)),"Chk",""),"-")</f>
        <v>-</v>
      </c>
      <c r="AS121" s="380" t="str">
        <f>IF(O121&lt;&gt;"",IF(ISERROR(VLOOKUP(O121,Positions!$C$4:$V$130,20,FALSE)),"Chk",""),"-")</f>
        <v>-</v>
      </c>
      <c r="AT121" s="380" t="str">
        <f>IF(P121&lt;&gt;"",IF(ISERROR(VLOOKUP(P121,Positions!$C$4:$V$130,20,FALSE)),"Chk",""),"-")</f>
        <v>-</v>
      </c>
      <c r="AU121" s="380" t="str">
        <f>IF(Q121&lt;&gt;"",IF(ISERROR(VLOOKUP(Q121,Positions!$C$4:$V$130,20,FALSE)),"Chk",""),"-")</f>
        <v>-</v>
      </c>
      <c r="AV121" s="380" t="str">
        <f>IF(R121&lt;&gt;"",IF(ISERROR(VLOOKUP(R121,Positions!$C$4:$V$130,20,FALSE)),"Chk",""),"-")</f>
        <v>-</v>
      </c>
      <c r="AW121" s="380" t="str">
        <f>IF(S121&lt;&gt;"",IF(ISERROR(VLOOKUP(S121,Positions!$C$4:$V$130,20,FALSE)),"Chk",""),"-")</f>
        <v>-</v>
      </c>
      <c r="AX121" s="383" t="str">
        <f>IF(T121&lt;&gt;"",IF(ISERROR(VLOOKUP(T121,Positions!$C$4:$V$130,20,FALSE)),"Chk",""),"-")</f>
        <v>-</v>
      </c>
      <c r="AY121" s="379" t="str">
        <f>IF(U121&lt;&gt;"",IF(ISERROR(VLOOKUP(U121,Positions!$C$4:$V$130,20,FALSE)),"Chk",""),"-")</f>
        <v>-</v>
      </c>
      <c r="AZ121" s="380" t="str">
        <f>IF(V121&lt;&gt;"",IF(ISERROR(VLOOKUP(V121,Positions!$C$4:$V$130,20,FALSE)),"Chk",""),"-")</f>
        <v>-</v>
      </c>
      <c r="BA121" s="380" t="str">
        <f>IF(W121&lt;&gt;"",IF(ISERROR(VLOOKUP(W121,Positions!$C$4:$V$130,20,FALSE)),"Chk",""),"-")</f>
        <v>-</v>
      </c>
      <c r="BB121" s="380" t="str">
        <f>IF(X121&lt;&gt;"",IF(ISERROR(VLOOKUP(X121,Positions!$C$4:$V$130,20,FALSE)),"Chk",""),"-")</f>
        <v>-</v>
      </c>
      <c r="BC121" s="380" t="str">
        <f>IF(Y121&lt;&gt;"",IF(ISERROR(VLOOKUP(Y121,Positions!$C$4:$V$130,20,FALSE)),"Chk",""),"-")</f>
        <v>-</v>
      </c>
      <c r="BD121" s="380" t="str">
        <f>IF(Z121&lt;&gt;"",IF(ISERROR(VLOOKUP(Z121,Positions!$C$4:$V$130,20,FALSE)),"Chk",""),"-")</f>
        <v>-</v>
      </c>
      <c r="BE121" s="381" t="str">
        <f>IF(AA121&lt;&gt;"",IF(ISERROR(VLOOKUP(AA121,Positions!$C$4:$V$130,20,FALSE)),"Chk",""),"-")</f>
        <v>-</v>
      </c>
      <c r="BF121" s="382" t="str">
        <f>IF(AB121&lt;&gt;"",IF(ISERROR(VLOOKUP(AB121,Positions!$C$4:$V$130,20,FALSE)),"Chk",""),"-")</f>
        <v>-</v>
      </c>
      <c r="BG121" s="380" t="str">
        <f>IF(AC121&lt;&gt;"",IF(ISERROR(VLOOKUP(AC121,Positions!$C$4:$V$130,20,FALSE)),"Chk",""),"-")</f>
        <v>-</v>
      </c>
      <c r="BH121" s="380" t="str">
        <f>IF(AD121&lt;&gt;"",IF(ISERROR(VLOOKUP(AD121,Positions!$C$4:$V$130,20,FALSE)),"Chk",""),"-")</f>
        <v>-</v>
      </c>
      <c r="BI121" s="380" t="str">
        <f>IF(AE121&lt;&gt;"",IF(ISERROR(VLOOKUP(AE121,Positions!$C$4:$V$130,20,FALSE)),"Chk",""),"-")</f>
        <v>-</v>
      </c>
      <c r="BJ121" s="380" t="str">
        <f>IF(AF121&lt;&gt;"",IF(ISERROR(VLOOKUP(AF121,Positions!$C$4:$V$130,20,FALSE)),"Chk",""),"-")</f>
        <v>-</v>
      </c>
      <c r="BK121" s="380" t="str">
        <f>IF(AG121&lt;&gt;"",IF(ISERROR(VLOOKUP(AG121,Positions!$C$4:$V$130,20,FALSE)),"Chk",""),"-")</f>
        <v>-</v>
      </c>
      <c r="BL121" s="383" t="str">
        <f>IF(AH121&lt;&gt;"",IF(ISERROR(VLOOKUP(AH121,Positions!$C$4:$V$130,20,FALSE)),"Chk",""),"-")</f>
        <v>-</v>
      </c>
      <c r="BM121" s="152"/>
      <c r="BN121" s="161">
        <f>IF(ISERROR(VLOOKUP(G121,Positions!$C$4:$V$130,20,FALSE)),0,VLOOKUP(G121,Positions!$C$4:$V$130,20,FALSE))</f>
        <v>0</v>
      </c>
      <c r="BO121" s="161">
        <f>IF(ISERROR(VLOOKUP(H121,Positions!$C$4:$V$130,20,FALSE)),0,VLOOKUP(H121,Positions!$C$4:$V$130,20,FALSE))</f>
        <v>0</v>
      </c>
      <c r="BP121" s="161">
        <f>IF(ISERROR(VLOOKUP(I121,Positions!$C$4:$V$130,20,FALSE)),0,VLOOKUP(I121,Positions!$C$4:$V$130,20,FALSE))</f>
        <v>0</v>
      </c>
      <c r="BQ121" s="161">
        <f>IF(ISERROR(VLOOKUP(J121,Positions!$C$4:$V$130,20,FALSE)),0,VLOOKUP(J121,Positions!$C$4:$V$130,20,FALSE))</f>
        <v>0</v>
      </c>
      <c r="BR121" s="161">
        <f>IF(ISERROR(VLOOKUP(K121,Positions!$C$4:$V$130,20,FALSE)),0,VLOOKUP(K121,Positions!$C$4:$V$130,20,FALSE))</f>
        <v>0</v>
      </c>
      <c r="BS121" s="161">
        <f>IF(ISERROR(VLOOKUP(L121,Positions!$C$4:$V$130,20,FALSE)),0,VLOOKUP(L121,Positions!$C$4:$V$130,20,FALSE))</f>
        <v>0</v>
      </c>
      <c r="BT121" s="161">
        <f>IF(ISERROR(VLOOKUP(M121,Positions!$C$4:$V$130,20,FALSE)),0,VLOOKUP(M121,Positions!$C$4:$V$130,20,FALSE))</f>
        <v>0</v>
      </c>
      <c r="BU121" s="161">
        <f>IF(ISERROR(VLOOKUP(N121,Positions!$C$4:$V$130,20,FALSE)),0,VLOOKUP(N121,Positions!$C$4:$V$130,20,FALSE))</f>
        <v>0</v>
      </c>
      <c r="BV121" s="161">
        <f>IF(ISERROR(VLOOKUP(O121,Positions!$C$4:$V$130,20,FALSE)),0,VLOOKUP(O121,Positions!$C$4:$V$130,20,FALSE))</f>
        <v>0</v>
      </c>
      <c r="BW121" s="161">
        <f>IF(ISERROR(VLOOKUP(P121,Positions!$C$4:$V$130,20,FALSE)),0,VLOOKUP(P121,Positions!$C$4:$V$130,20,FALSE))</f>
        <v>0</v>
      </c>
      <c r="BX121" s="161">
        <f>IF(ISERROR(VLOOKUP(Q121,Positions!$C$4:$V$130,20,FALSE)),0,VLOOKUP(Q121,Positions!$C$4:$V$130,20,FALSE))</f>
        <v>0</v>
      </c>
      <c r="BY121" s="161">
        <f>IF(ISERROR(VLOOKUP(R121,Positions!$C$4:$V$130,20,FALSE)),0,VLOOKUP(R121,Positions!$C$4:$V$130,20,FALSE))</f>
        <v>0</v>
      </c>
      <c r="BZ121" s="161">
        <f>IF(ISERROR(VLOOKUP(S121,Positions!$C$4:$V$130,20,FALSE)),0,VLOOKUP(S121,Positions!$C$4:$V$130,20,FALSE))</f>
        <v>0</v>
      </c>
      <c r="CA121" s="161">
        <f>IF(ISERROR(VLOOKUP(T121,Positions!$C$4:$V$130,20,FALSE)),0,VLOOKUP(T121,Positions!$C$4:$V$130,20,FALSE))</f>
        <v>0</v>
      </c>
      <c r="CB121" s="161">
        <f>IF(ISERROR(VLOOKUP(U121,Positions!$C$4:$V$130,20,FALSE)),0,VLOOKUP(U121,Positions!$C$4:$V$130,20,FALSE))</f>
        <v>0</v>
      </c>
      <c r="CC121" s="161">
        <f>IF(ISERROR(VLOOKUP(V121,Positions!$C$4:$V$130,20,FALSE)),0,VLOOKUP(V121,Positions!$C$4:$V$130,20,FALSE))</f>
        <v>0</v>
      </c>
      <c r="CD121" s="161">
        <f>IF(ISERROR(VLOOKUP(W121,Positions!$C$4:$V$130,20,FALSE)),0,VLOOKUP(W121,Positions!$C$4:$V$130,20,FALSE))</f>
        <v>0</v>
      </c>
      <c r="CE121" s="161">
        <f>IF(ISERROR(VLOOKUP(X121,Positions!$C$4:$V$130,20,FALSE)),0,VLOOKUP(X121,Positions!$C$4:$V$130,20,FALSE))</f>
        <v>0</v>
      </c>
      <c r="CF121" s="161">
        <f>IF(ISERROR(VLOOKUP(Y121,Positions!$C$4:$V$130,20,FALSE)),0,VLOOKUP(Y121,Positions!$C$4:$V$130,20,FALSE))</f>
        <v>0</v>
      </c>
      <c r="CG121" s="161">
        <f>IF(ISERROR(VLOOKUP(Z121,Positions!$C$4:$V$130,20,FALSE)),0,VLOOKUP(Z121,Positions!$C$4:$V$130,20,FALSE))</f>
        <v>0</v>
      </c>
      <c r="CH121" s="161">
        <f>IF(ISERROR(VLOOKUP(AA121,Positions!$C$4:$V$130,20,FALSE)),0,VLOOKUP(AA121,Positions!$C$4:$V$130,20,FALSE))</f>
        <v>0</v>
      </c>
      <c r="CI121" s="161">
        <f>IF(ISERROR(VLOOKUP(AB121,Positions!$C$4:$V$130,20,FALSE)),0,VLOOKUP(AB121,Positions!$C$4:$V$130,20,FALSE))</f>
        <v>0</v>
      </c>
      <c r="CJ121" s="161">
        <f>IF(ISERROR(VLOOKUP(AC121,Positions!$C$4:$V$130,20,FALSE)),0,VLOOKUP(AC121,Positions!$C$4:$V$130,20,FALSE))</f>
        <v>0</v>
      </c>
      <c r="CK121" s="161">
        <f>IF(ISERROR(VLOOKUP(AD121,Positions!$C$4:$V$130,20,FALSE)),0,VLOOKUP(AD121,Positions!$C$4:$V$130,20,FALSE))</f>
        <v>0</v>
      </c>
      <c r="CL121" s="161">
        <f>IF(ISERROR(VLOOKUP(AE121,Positions!$C$4:$V$130,20,FALSE)),0,VLOOKUP(AE121,Positions!$C$4:$V$130,20,FALSE))</f>
        <v>0</v>
      </c>
      <c r="CM121" s="161">
        <f>IF(ISERROR(VLOOKUP(AF121,Positions!$C$4:$V$130,20,FALSE)),0,VLOOKUP(AF121,Positions!$C$4:$V$130,20,FALSE))</f>
        <v>0</v>
      </c>
      <c r="CN121" s="161">
        <f>IF(ISERROR(VLOOKUP(AG121,Positions!$C$4:$V$130,20,FALSE)),0,VLOOKUP(AG121,Positions!$C$4:$V$130,20,FALSE))</f>
        <v>0</v>
      </c>
      <c r="CO121" s="161">
        <f>IF(ISERROR(VLOOKUP(AH121,Positions!$C$4:$V$130,20,FALSE)),0,VLOOKUP(AH121,Positions!$C$4:$V$130,20,FALSE))</f>
        <v>0</v>
      </c>
      <c r="CP121" s="162"/>
      <c r="CQ121" s="163"/>
    </row>
    <row r="122" spans="1:95" s="155" customFormat="1" ht="30" hidden="1" customHeight="1" x14ac:dyDescent="0.25">
      <c r="A122" s="153"/>
      <c r="B122" s="153"/>
      <c r="C122" s="160"/>
      <c r="D122" s="160"/>
      <c r="E122" s="417" t="str">
        <f>IF($D122&lt;&gt;"",VLOOKUP($D122,StaffEstb!$G$4:$K$203,4,FALSE),"")</f>
        <v/>
      </c>
      <c r="F122" s="656" t="str">
        <f>IF($D122&lt;&gt;"",VLOOKUP($D122,StaffEstb!$G$4:$K$203,5,FALSE),"")</f>
        <v/>
      </c>
      <c r="G122" s="657"/>
      <c r="H122" s="657"/>
      <c r="I122" s="657"/>
      <c r="J122" s="657"/>
      <c r="K122" s="657"/>
      <c r="L122" s="658"/>
      <c r="M122" s="658"/>
      <c r="N122" s="657"/>
      <c r="O122" s="657"/>
      <c r="P122" s="657"/>
      <c r="Q122" s="657"/>
      <c r="R122" s="657"/>
      <c r="S122" s="658"/>
      <c r="T122" s="658"/>
      <c r="U122" s="657"/>
      <c r="V122" s="657"/>
      <c r="W122" s="657"/>
      <c r="X122" s="657"/>
      <c r="Y122" s="657"/>
      <c r="Z122" s="658"/>
      <c r="AA122" s="658"/>
      <c r="AB122" s="657"/>
      <c r="AC122" s="657"/>
      <c r="AD122" s="657"/>
      <c r="AE122" s="657"/>
      <c r="AF122" s="657"/>
      <c r="AG122" s="658"/>
      <c r="AH122" s="658"/>
      <c r="AI122" s="377">
        <f t="shared" si="9"/>
        <v>0</v>
      </c>
      <c r="AJ122" s="378">
        <f t="shared" si="10"/>
        <v>0</v>
      </c>
      <c r="AK122" s="379" t="str">
        <f>IF(G122&lt;&gt;"",IF(ISERROR(VLOOKUP(G122,Positions!$C$4:$V$130,20,FALSE)),"Chk",""),"-")</f>
        <v>-</v>
      </c>
      <c r="AL122" s="380" t="str">
        <f>IF(H122&lt;&gt;"",IF(ISERROR(VLOOKUP(H122,Positions!$C$4:$V$130,20,FALSE)),"Chk",""),"-")</f>
        <v>-</v>
      </c>
      <c r="AM122" s="380" t="str">
        <f>IF(I122&lt;&gt;"",IF(ISERROR(VLOOKUP(I122,Positions!$C$4:$V$130,20,FALSE)),"Chk",""),"-")</f>
        <v>-</v>
      </c>
      <c r="AN122" s="380" t="str">
        <f>IF(J122&lt;&gt;"",IF(ISERROR(VLOOKUP(J122,Positions!$C$4:$V$130,20,FALSE)),"Chk",""),"-")</f>
        <v>-</v>
      </c>
      <c r="AO122" s="380" t="str">
        <f>IF(K122&lt;&gt;"",IF(ISERROR(VLOOKUP(K122,Positions!$C$4:$V$130,20,FALSE)),"Chk",""),"-")</f>
        <v>-</v>
      </c>
      <c r="AP122" s="380" t="str">
        <f>IF(L122&lt;&gt;"",IF(ISERROR(VLOOKUP(L122,Positions!$C$4:$V$130,20,FALSE)),"Chk",""),"-")</f>
        <v>-</v>
      </c>
      <c r="AQ122" s="381" t="str">
        <f>IF(M122&lt;&gt;"",IF(ISERROR(VLOOKUP(M122,Positions!$C$4:$V$130,20,FALSE)),"Chk",""),"-")</f>
        <v>-</v>
      </c>
      <c r="AR122" s="382" t="str">
        <f>IF(N122&lt;&gt;"",IF(ISERROR(VLOOKUP(N122,Positions!$C$4:$V$130,20,FALSE)),"Chk",""),"-")</f>
        <v>-</v>
      </c>
      <c r="AS122" s="380" t="str">
        <f>IF(O122&lt;&gt;"",IF(ISERROR(VLOOKUP(O122,Positions!$C$4:$V$130,20,FALSE)),"Chk",""),"-")</f>
        <v>-</v>
      </c>
      <c r="AT122" s="380" t="str">
        <f>IF(P122&lt;&gt;"",IF(ISERROR(VLOOKUP(P122,Positions!$C$4:$V$130,20,FALSE)),"Chk",""),"-")</f>
        <v>-</v>
      </c>
      <c r="AU122" s="380" t="str">
        <f>IF(Q122&lt;&gt;"",IF(ISERROR(VLOOKUP(Q122,Positions!$C$4:$V$130,20,FALSE)),"Chk",""),"-")</f>
        <v>-</v>
      </c>
      <c r="AV122" s="380" t="str">
        <f>IF(R122&lt;&gt;"",IF(ISERROR(VLOOKUP(R122,Positions!$C$4:$V$130,20,FALSE)),"Chk",""),"-")</f>
        <v>-</v>
      </c>
      <c r="AW122" s="380" t="str">
        <f>IF(S122&lt;&gt;"",IF(ISERROR(VLOOKUP(S122,Positions!$C$4:$V$130,20,FALSE)),"Chk",""),"-")</f>
        <v>-</v>
      </c>
      <c r="AX122" s="383" t="str">
        <f>IF(T122&lt;&gt;"",IF(ISERROR(VLOOKUP(T122,Positions!$C$4:$V$130,20,FALSE)),"Chk",""),"-")</f>
        <v>-</v>
      </c>
      <c r="AY122" s="379" t="str">
        <f>IF(U122&lt;&gt;"",IF(ISERROR(VLOOKUP(U122,Positions!$C$4:$V$130,20,FALSE)),"Chk",""),"-")</f>
        <v>-</v>
      </c>
      <c r="AZ122" s="380" t="str">
        <f>IF(V122&lt;&gt;"",IF(ISERROR(VLOOKUP(V122,Positions!$C$4:$V$130,20,FALSE)),"Chk",""),"-")</f>
        <v>-</v>
      </c>
      <c r="BA122" s="380" t="str">
        <f>IF(W122&lt;&gt;"",IF(ISERROR(VLOOKUP(W122,Positions!$C$4:$V$130,20,FALSE)),"Chk",""),"-")</f>
        <v>-</v>
      </c>
      <c r="BB122" s="380" t="str">
        <f>IF(X122&lt;&gt;"",IF(ISERROR(VLOOKUP(X122,Positions!$C$4:$V$130,20,FALSE)),"Chk",""),"-")</f>
        <v>-</v>
      </c>
      <c r="BC122" s="380" t="str">
        <f>IF(Y122&lt;&gt;"",IF(ISERROR(VLOOKUP(Y122,Positions!$C$4:$V$130,20,FALSE)),"Chk",""),"-")</f>
        <v>-</v>
      </c>
      <c r="BD122" s="380" t="str">
        <f>IF(Z122&lt;&gt;"",IF(ISERROR(VLOOKUP(Z122,Positions!$C$4:$V$130,20,FALSE)),"Chk",""),"-")</f>
        <v>-</v>
      </c>
      <c r="BE122" s="381" t="str">
        <f>IF(AA122&lt;&gt;"",IF(ISERROR(VLOOKUP(AA122,Positions!$C$4:$V$130,20,FALSE)),"Chk",""),"-")</f>
        <v>-</v>
      </c>
      <c r="BF122" s="382" t="str">
        <f>IF(AB122&lt;&gt;"",IF(ISERROR(VLOOKUP(AB122,Positions!$C$4:$V$130,20,FALSE)),"Chk",""),"-")</f>
        <v>-</v>
      </c>
      <c r="BG122" s="380" t="str">
        <f>IF(AC122&lt;&gt;"",IF(ISERROR(VLOOKUP(AC122,Positions!$C$4:$V$130,20,FALSE)),"Chk",""),"-")</f>
        <v>-</v>
      </c>
      <c r="BH122" s="380" t="str">
        <f>IF(AD122&lt;&gt;"",IF(ISERROR(VLOOKUP(AD122,Positions!$C$4:$V$130,20,FALSE)),"Chk",""),"-")</f>
        <v>-</v>
      </c>
      <c r="BI122" s="380" t="str">
        <f>IF(AE122&lt;&gt;"",IF(ISERROR(VLOOKUP(AE122,Positions!$C$4:$V$130,20,FALSE)),"Chk",""),"-")</f>
        <v>-</v>
      </c>
      <c r="BJ122" s="380" t="str">
        <f>IF(AF122&lt;&gt;"",IF(ISERROR(VLOOKUP(AF122,Positions!$C$4:$V$130,20,FALSE)),"Chk",""),"-")</f>
        <v>-</v>
      </c>
      <c r="BK122" s="380" t="str">
        <f>IF(AG122&lt;&gt;"",IF(ISERROR(VLOOKUP(AG122,Positions!$C$4:$V$130,20,FALSE)),"Chk",""),"-")</f>
        <v>-</v>
      </c>
      <c r="BL122" s="383" t="str">
        <f>IF(AH122&lt;&gt;"",IF(ISERROR(VLOOKUP(AH122,Positions!$C$4:$V$130,20,FALSE)),"Chk",""),"-")</f>
        <v>-</v>
      </c>
      <c r="BM122" s="152"/>
      <c r="BN122" s="161">
        <f>IF(ISERROR(VLOOKUP(G122,Positions!$C$4:$V$130,20,FALSE)),0,VLOOKUP(G122,Positions!$C$4:$V$130,20,FALSE))</f>
        <v>0</v>
      </c>
      <c r="BO122" s="161">
        <f>IF(ISERROR(VLOOKUP(H122,Positions!$C$4:$V$130,20,FALSE)),0,VLOOKUP(H122,Positions!$C$4:$V$130,20,FALSE))</f>
        <v>0</v>
      </c>
      <c r="BP122" s="161">
        <f>IF(ISERROR(VLOOKUP(I122,Positions!$C$4:$V$130,20,FALSE)),0,VLOOKUP(I122,Positions!$C$4:$V$130,20,FALSE))</f>
        <v>0</v>
      </c>
      <c r="BQ122" s="161">
        <f>IF(ISERROR(VLOOKUP(J122,Positions!$C$4:$V$130,20,FALSE)),0,VLOOKUP(J122,Positions!$C$4:$V$130,20,FALSE))</f>
        <v>0</v>
      </c>
      <c r="BR122" s="161">
        <f>IF(ISERROR(VLOOKUP(K122,Positions!$C$4:$V$130,20,FALSE)),0,VLOOKUP(K122,Positions!$C$4:$V$130,20,FALSE))</f>
        <v>0</v>
      </c>
      <c r="BS122" s="161">
        <f>IF(ISERROR(VLOOKUP(L122,Positions!$C$4:$V$130,20,FALSE)),0,VLOOKUP(L122,Positions!$C$4:$V$130,20,FALSE))</f>
        <v>0</v>
      </c>
      <c r="BT122" s="161">
        <f>IF(ISERROR(VLOOKUP(M122,Positions!$C$4:$V$130,20,FALSE)),0,VLOOKUP(M122,Positions!$C$4:$V$130,20,FALSE))</f>
        <v>0</v>
      </c>
      <c r="BU122" s="161">
        <f>IF(ISERROR(VLOOKUP(N122,Positions!$C$4:$V$130,20,FALSE)),0,VLOOKUP(N122,Positions!$C$4:$V$130,20,FALSE))</f>
        <v>0</v>
      </c>
      <c r="BV122" s="161">
        <f>IF(ISERROR(VLOOKUP(O122,Positions!$C$4:$V$130,20,FALSE)),0,VLOOKUP(O122,Positions!$C$4:$V$130,20,FALSE))</f>
        <v>0</v>
      </c>
      <c r="BW122" s="161">
        <f>IF(ISERROR(VLOOKUP(P122,Positions!$C$4:$V$130,20,FALSE)),0,VLOOKUP(P122,Positions!$C$4:$V$130,20,FALSE))</f>
        <v>0</v>
      </c>
      <c r="BX122" s="161">
        <f>IF(ISERROR(VLOOKUP(Q122,Positions!$C$4:$V$130,20,FALSE)),0,VLOOKUP(Q122,Positions!$C$4:$V$130,20,FALSE))</f>
        <v>0</v>
      </c>
      <c r="BY122" s="161">
        <f>IF(ISERROR(VLOOKUP(R122,Positions!$C$4:$V$130,20,FALSE)),0,VLOOKUP(R122,Positions!$C$4:$V$130,20,FALSE))</f>
        <v>0</v>
      </c>
      <c r="BZ122" s="161">
        <f>IF(ISERROR(VLOOKUP(S122,Positions!$C$4:$V$130,20,FALSE)),0,VLOOKUP(S122,Positions!$C$4:$V$130,20,FALSE))</f>
        <v>0</v>
      </c>
      <c r="CA122" s="161">
        <f>IF(ISERROR(VLOOKUP(T122,Positions!$C$4:$V$130,20,FALSE)),0,VLOOKUP(T122,Positions!$C$4:$V$130,20,FALSE))</f>
        <v>0</v>
      </c>
      <c r="CB122" s="161">
        <f>IF(ISERROR(VLOOKUP(U122,Positions!$C$4:$V$130,20,FALSE)),0,VLOOKUP(U122,Positions!$C$4:$V$130,20,FALSE))</f>
        <v>0</v>
      </c>
      <c r="CC122" s="161">
        <f>IF(ISERROR(VLOOKUP(V122,Positions!$C$4:$V$130,20,FALSE)),0,VLOOKUP(V122,Positions!$C$4:$V$130,20,FALSE))</f>
        <v>0</v>
      </c>
      <c r="CD122" s="161">
        <f>IF(ISERROR(VLOOKUP(W122,Positions!$C$4:$V$130,20,FALSE)),0,VLOOKUP(W122,Positions!$C$4:$V$130,20,FALSE))</f>
        <v>0</v>
      </c>
      <c r="CE122" s="161">
        <f>IF(ISERROR(VLOOKUP(X122,Positions!$C$4:$V$130,20,FALSE)),0,VLOOKUP(X122,Positions!$C$4:$V$130,20,FALSE))</f>
        <v>0</v>
      </c>
      <c r="CF122" s="161">
        <f>IF(ISERROR(VLOOKUP(Y122,Positions!$C$4:$V$130,20,FALSE)),0,VLOOKUP(Y122,Positions!$C$4:$V$130,20,FALSE))</f>
        <v>0</v>
      </c>
      <c r="CG122" s="161">
        <f>IF(ISERROR(VLOOKUP(Z122,Positions!$C$4:$V$130,20,FALSE)),0,VLOOKUP(Z122,Positions!$C$4:$V$130,20,FALSE))</f>
        <v>0</v>
      </c>
      <c r="CH122" s="161">
        <f>IF(ISERROR(VLOOKUP(AA122,Positions!$C$4:$V$130,20,FALSE)),0,VLOOKUP(AA122,Positions!$C$4:$V$130,20,FALSE))</f>
        <v>0</v>
      </c>
      <c r="CI122" s="161">
        <f>IF(ISERROR(VLOOKUP(AB122,Positions!$C$4:$V$130,20,FALSE)),0,VLOOKUP(AB122,Positions!$C$4:$V$130,20,FALSE))</f>
        <v>0</v>
      </c>
      <c r="CJ122" s="161">
        <f>IF(ISERROR(VLOOKUP(AC122,Positions!$C$4:$V$130,20,FALSE)),0,VLOOKUP(AC122,Positions!$C$4:$V$130,20,FALSE))</f>
        <v>0</v>
      </c>
      <c r="CK122" s="161">
        <f>IF(ISERROR(VLOOKUP(AD122,Positions!$C$4:$V$130,20,FALSE)),0,VLOOKUP(AD122,Positions!$C$4:$V$130,20,FALSE))</f>
        <v>0</v>
      </c>
      <c r="CL122" s="161">
        <f>IF(ISERROR(VLOOKUP(AE122,Positions!$C$4:$V$130,20,FALSE)),0,VLOOKUP(AE122,Positions!$C$4:$V$130,20,FALSE))</f>
        <v>0</v>
      </c>
      <c r="CM122" s="161">
        <f>IF(ISERROR(VLOOKUP(AF122,Positions!$C$4:$V$130,20,FALSE)),0,VLOOKUP(AF122,Positions!$C$4:$V$130,20,FALSE))</f>
        <v>0</v>
      </c>
      <c r="CN122" s="161">
        <f>IF(ISERROR(VLOOKUP(AG122,Positions!$C$4:$V$130,20,FALSE)),0,VLOOKUP(AG122,Positions!$C$4:$V$130,20,FALSE))</f>
        <v>0</v>
      </c>
      <c r="CO122" s="161">
        <f>IF(ISERROR(VLOOKUP(AH122,Positions!$C$4:$V$130,20,FALSE)),0,VLOOKUP(AH122,Positions!$C$4:$V$130,20,FALSE))</f>
        <v>0</v>
      </c>
      <c r="CP122" s="162"/>
      <c r="CQ122" s="163"/>
    </row>
    <row r="123" spans="1:95" s="155" customFormat="1" ht="30" hidden="1" customHeight="1" x14ac:dyDescent="0.25">
      <c r="A123" s="153"/>
      <c r="B123" s="153"/>
      <c r="C123" s="160"/>
      <c r="D123" s="160"/>
      <c r="E123" s="417" t="str">
        <f>IF($D123&lt;&gt;"",VLOOKUP($D123,StaffEstb!$G$4:$K$203,4,FALSE),"")</f>
        <v/>
      </c>
      <c r="F123" s="656" t="str">
        <f>IF($D123&lt;&gt;"",VLOOKUP($D123,StaffEstb!$G$4:$K$203,5,FALSE),"")</f>
        <v/>
      </c>
      <c r="G123" s="657"/>
      <c r="H123" s="657"/>
      <c r="I123" s="657"/>
      <c r="J123" s="657"/>
      <c r="K123" s="657"/>
      <c r="L123" s="658"/>
      <c r="M123" s="658"/>
      <c r="N123" s="657"/>
      <c r="O123" s="657"/>
      <c r="P123" s="657"/>
      <c r="Q123" s="657"/>
      <c r="R123" s="657"/>
      <c r="S123" s="658"/>
      <c r="T123" s="658"/>
      <c r="U123" s="657"/>
      <c r="V123" s="657"/>
      <c r="W123" s="657"/>
      <c r="X123" s="657"/>
      <c r="Y123" s="657"/>
      <c r="Z123" s="658"/>
      <c r="AA123" s="658"/>
      <c r="AB123" s="657"/>
      <c r="AC123" s="657"/>
      <c r="AD123" s="657"/>
      <c r="AE123" s="657"/>
      <c r="AF123" s="657"/>
      <c r="AG123" s="658"/>
      <c r="AH123" s="658"/>
      <c r="AI123" s="377">
        <f t="shared" si="9"/>
        <v>0</v>
      </c>
      <c r="AJ123" s="378">
        <f t="shared" si="10"/>
        <v>0</v>
      </c>
      <c r="AK123" s="379" t="str">
        <f>IF(G123&lt;&gt;"",IF(ISERROR(VLOOKUP(G123,Positions!$C$4:$V$130,20,FALSE)),"Chk",""),"-")</f>
        <v>-</v>
      </c>
      <c r="AL123" s="380" t="str">
        <f>IF(H123&lt;&gt;"",IF(ISERROR(VLOOKUP(H123,Positions!$C$4:$V$130,20,FALSE)),"Chk",""),"-")</f>
        <v>-</v>
      </c>
      <c r="AM123" s="380" t="str">
        <f>IF(I123&lt;&gt;"",IF(ISERROR(VLOOKUP(I123,Positions!$C$4:$V$130,20,FALSE)),"Chk",""),"-")</f>
        <v>-</v>
      </c>
      <c r="AN123" s="380" t="str">
        <f>IF(J123&lt;&gt;"",IF(ISERROR(VLOOKUP(J123,Positions!$C$4:$V$130,20,FALSE)),"Chk",""),"-")</f>
        <v>-</v>
      </c>
      <c r="AO123" s="380" t="str">
        <f>IF(K123&lt;&gt;"",IF(ISERROR(VLOOKUP(K123,Positions!$C$4:$V$130,20,FALSE)),"Chk",""),"-")</f>
        <v>-</v>
      </c>
      <c r="AP123" s="380" t="str">
        <f>IF(L123&lt;&gt;"",IF(ISERROR(VLOOKUP(L123,Positions!$C$4:$V$130,20,FALSE)),"Chk",""),"-")</f>
        <v>-</v>
      </c>
      <c r="AQ123" s="381" t="str">
        <f>IF(M123&lt;&gt;"",IF(ISERROR(VLOOKUP(M123,Positions!$C$4:$V$130,20,FALSE)),"Chk",""),"-")</f>
        <v>-</v>
      </c>
      <c r="AR123" s="382" t="str">
        <f>IF(N123&lt;&gt;"",IF(ISERROR(VLOOKUP(N123,Positions!$C$4:$V$130,20,FALSE)),"Chk",""),"-")</f>
        <v>-</v>
      </c>
      <c r="AS123" s="380" t="str">
        <f>IF(O123&lt;&gt;"",IF(ISERROR(VLOOKUP(O123,Positions!$C$4:$V$130,20,FALSE)),"Chk",""),"-")</f>
        <v>-</v>
      </c>
      <c r="AT123" s="380" t="str">
        <f>IF(P123&lt;&gt;"",IF(ISERROR(VLOOKUP(P123,Positions!$C$4:$V$130,20,FALSE)),"Chk",""),"-")</f>
        <v>-</v>
      </c>
      <c r="AU123" s="380" t="str">
        <f>IF(Q123&lt;&gt;"",IF(ISERROR(VLOOKUP(Q123,Positions!$C$4:$V$130,20,FALSE)),"Chk",""),"-")</f>
        <v>-</v>
      </c>
      <c r="AV123" s="380" t="str">
        <f>IF(R123&lt;&gt;"",IF(ISERROR(VLOOKUP(R123,Positions!$C$4:$V$130,20,FALSE)),"Chk",""),"-")</f>
        <v>-</v>
      </c>
      <c r="AW123" s="380" t="str">
        <f>IF(S123&lt;&gt;"",IF(ISERROR(VLOOKUP(S123,Positions!$C$4:$V$130,20,FALSE)),"Chk",""),"-")</f>
        <v>-</v>
      </c>
      <c r="AX123" s="383" t="str">
        <f>IF(T123&lt;&gt;"",IF(ISERROR(VLOOKUP(T123,Positions!$C$4:$V$130,20,FALSE)),"Chk",""),"-")</f>
        <v>-</v>
      </c>
      <c r="AY123" s="379" t="str">
        <f>IF(U123&lt;&gt;"",IF(ISERROR(VLOOKUP(U123,Positions!$C$4:$V$130,20,FALSE)),"Chk",""),"-")</f>
        <v>-</v>
      </c>
      <c r="AZ123" s="380" t="str">
        <f>IF(V123&lt;&gt;"",IF(ISERROR(VLOOKUP(V123,Positions!$C$4:$V$130,20,FALSE)),"Chk",""),"-")</f>
        <v>-</v>
      </c>
      <c r="BA123" s="380" t="str">
        <f>IF(W123&lt;&gt;"",IF(ISERROR(VLOOKUP(W123,Positions!$C$4:$V$130,20,FALSE)),"Chk",""),"-")</f>
        <v>-</v>
      </c>
      <c r="BB123" s="380" t="str">
        <f>IF(X123&lt;&gt;"",IF(ISERROR(VLOOKUP(X123,Positions!$C$4:$V$130,20,FALSE)),"Chk",""),"-")</f>
        <v>-</v>
      </c>
      <c r="BC123" s="380" t="str">
        <f>IF(Y123&lt;&gt;"",IF(ISERROR(VLOOKUP(Y123,Positions!$C$4:$V$130,20,FALSE)),"Chk",""),"-")</f>
        <v>-</v>
      </c>
      <c r="BD123" s="380" t="str">
        <f>IF(Z123&lt;&gt;"",IF(ISERROR(VLOOKUP(Z123,Positions!$C$4:$V$130,20,FALSE)),"Chk",""),"-")</f>
        <v>-</v>
      </c>
      <c r="BE123" s="381" t="str">
        <f>IF(AA123&lt;&gt;"",IF(ISERROR(VLOOKUP(AA123,Positions!$C$4:$V$130,20,FALSE)),"Chk",""),"-")</f>
        <v>-</v>
      </c>
      <c r="BF123" s="382" t="str">
        <f>IF(AB123&lt;&gt;"",IF(ISERROR(VLOOKUP(AB123,Positions!$C$4:$V$130,20,FALSE)),"Chk",""),"-")</f>
        <v>-</v>
      </c>
      <c r="BG123" s="380" t="str">
        <f>IF(AC123&lt;&gt;"",IF(ISERROR(VLOOKUP(AC123,Positions!$C$4:$V$130,20,FALSE)),"Chk",""),"-")</f>
        <v>-</v>
      </c>
      <c r="BH123" s="380" t="str">
        <f>IF(AD123&lt;&gt;"",IF(ISERROR(VLOOKUP(AD123,Positions!$C$4:$V$130,20,FALSE)),"Chk",""),"-")</f>
        <v>-</v>
      </c>
      <c r="BI123" s="380" t="str">
        <f>IF(AE123&lt;&gt;"",IF(ISERROR(VLOOKUP(AE123,Positions!$C$4:$V$130,20,FALSE)),"Chk",""),"-")</f>
        <v>-</v>
      </c>
      <c r="BJ123" s="380" t="str">
        <f>IF(AF123&lt;&gt;"",IF(ISERROR(VLOOKUP(AF123,Positions!$C$4:$V$130,20,FALSE)),"Chk",""),"-")</f>
        <v>-</v>
      </c>
      <c r="BK123" s="380" t="str">
        <f>IF(AG123&lt;&gt;"",IF(ISERROR(VLOOKUP(AG123,Positions!$C$4:$V$130,20,FALSE)),"Chk",""),"-")</f>
        <v>-</v>
      </c>
      <c r="BL123" s="383" t="str">
        <f>IF(AH123&lt;&gt;"",IF(ISERROR(VLOOKUP(AH123,Positions!$C$4:$V$130,20,FALSE)),"Chk",""),"-")</f>
        <v>-</v>
      </c>
      <c r="BM123" s="152"/>
      <c r="BN123" s="161">
        <f>IF(ISERROR(VLOOKUP(G123,Positions!$C$4:$V$130,20,FALSE)),0,VLOOKUP(G123,Positions!$C$4:$V$130,20,FALSE))</f>
        <v>0</v>
      </c>
      <c r="BO123" s="161">
        <f>IF(ISERROR(VLOOKUP(H123,Positions!$C$4:$V$130,20,FALSE)),0,VLOOKUP(H123,Positions!$C$4:$V$130,20,FALSE))</f>
        <v>0</v>
      </c>
      <c r="BP123" s="161">
        <f>IF(ISERROR(VLOOKUP(I123,Positions!$C$4:$V$130,20,FALSE)),0,VLOOKUP(I123,Positions!$C$4:$V$130,20,FALSE))</f>
        <v>0</v>
      </c>
      <c r="BQ123" s="161">
        <f>IF(ISERROR(VLOOKUP(J123,Positions!$C$4:$V$130,20,FALSE)),0,VLOOKUP(J123,Positions!$C$4:$V$130,20,FALSE))</f>
        <v>0</v>
      </c>
      <c r="BR123" s="161">
        <f>IF(ISERROR(VLOOKUP(K123,Positions!$C$4:$V$130,20,FALSE)),0,VLOOKUP(K123,Positions!$C$4:$V$130,20,FALSE))</f>
        <v>0</v>
      </c>
      <c r="BS123" s="161">
        <f>IF(ISERROR(VLOOKUP(L123,Positions!$C$4:$V$130,20,FALSE)),0,VLOOKUP(L123,Positions!$C$4:$V$130,20,FALSE))</f>
        <v>0</v>
      </c>
      <c r="BT123" s="161">
        <f>IF(ISERROR(VLOOKUP(M123,Positions!$C$4:$V$130,20,FALSE)),0,VLOOKUP(M123,Positions!$C$4:$V$130,20,FALSE))</f>
        <v>0</v>
      </c>
      <c r="BU123" s="161">
        <f>IF(ISERROR(VLOOKUP(N123,Positions!$C$4:$V$130,20,FALSE)),0,VLOOKUP(N123,Positions!$C$4:$V$130,20,FALSE))</f>
        <v>0</v>
      </c>
      <c r="BV123" s="161">
        <f>IF(ISERROR(VLOOKUP(O123,Positions!$C$4:$V$130,20,FALSE)),0,VLOOKUP(O123,Positions!$C$4:$V$130,20,FALSE))</f>
        <v>0</v>
      </c>
      <c r="BW123" s="161">
        <f>IF(ISERROR(VLOOKUP(P123,Positions!$C$4:$V$130,20,FALSE)),0,VLOOKUP(P123,Positions!$C$4:$V$130,20,FALSE))</f>
        <v>0</v>
      </c>
      <c r="BX123" s="161">
        <f>IF(ISERROR(VLOOKUP(Q123,Positions!$C$4:$V$130,20,FALSE)),0,VLOOKUP(Q123,Positions!$C$4:$V$130,20,FALSE))</f>
        <v>0</v>
      </c>
      <c r="BY123" s="161">
        <f>IF(ISERROR(VLOOKUP(R123,Positions!$C$4:$V$130,20,FALSE)),0,VLOOKUP(R123,Positions!$C$4:$V$130,20,FALSE))</f>
        <v>0</v>
      </c>
      <c r="BZ123" s="161">
        <f>IF(ISERROR(VLOOKUP(S123,Positions!$C$4:$V$130,20,FALSE)),0,VLOOKUP(S123,Positions!$C$4:$V$130,20,FALSE))</f>
        <v>0</v>
      </c>
      <c r="CA123" s="161">
        <f>IF(ISERROR(VLOOKUP(T123,Positions!$C$4:$V$130,20,FALSE)),0,VLOOKUP(T123,Positions!$C$4:$V$130,20,FALSE))</f>
        <v>0</v>
      </c>
      <c r="CB123" s="161">
        <f>IF(ISERROR(VLOOKUP(U123,Positions!$C$4:$V$130,20,FALSE)),0,VLOOKUP(U123,Positions!$C$4:$V$130,20,FALSE))</f>
        <v>0</v>
      </c>
      <c r="CC123" s="161">
        <f>IF(ISERROR(VLOOKUP(V123,Positions!$C$4:$V$130,20,FALSE)),0,VLOOKUP(V123,Positions!$C$4:$V$130,20,FALSE))</f>
        <v>0</v>
      </c>
      <c r="CD123" s="161">
        <f>IF(ISERROR(VLOOKUP(W123,Positions!$C$4:$V$130,20,FALSE)),0,VLOOKUP(W123,Positions!$C$4:$V$130,20,FALSE))</f>
        <v>0</v>
      </c>
      <c r="CE123" s="161">
        <f>IF(ISERROR(VLOOKUP(X123,Positions!$C$4:$V$130,20,FALSE)),0,VLOOKUP(X123,Positions!$C$4:$V$130,20,FALSE))</f>
        <v>0</v>
      </c>
      <c r="CF123" s="161">
        <f>IF(ISERROR(VLOOKUP(Y123,Positions!$C$4:$V$130,20,FALSE)),0,VLOOKUP(Y123,Positions!$C$4:$V$130,20,FALSE))</f>
        <v>0</v>
      </c>
      <c r="CG123" s="161">
        <f>IF(ISERROR(VLOOKUP(Z123,Positions!$C$4:$V$130,20,FALSE)),0,VLOOKUP(Z123,Positions!$C$4:$V$130,20,FALSE))</f>
        <v>0</v>
      </c>
      <c r="CH123" s="161">
        <f>IF(ISERROR(VLOOKUP(AA123,Positions!$C$4:$V$130,20,FALSE)),0,VLOOKUP(AA123,Positions!$C$4:$V$130,20,FALSE))</f>
        <v>0</v>
      </c>
      <c r="CI123" s="161">
        <f>IF(ISERROR(VLOOKUP(AB123,Positions!$C$4:$V$130,20,FALSE)),0,VLOOKUP(AB123,Positions!$C$4:$V$130,20,FALSE))</f>
        <v>0</v>
      </c>
      <c r="CJ123" s="161">
        <f>IF(ISERROR(VLOOKUP(AC123,Positions!$C$4:$V$130,20,FALSE)),0,VLOOKUP(AC123,Positions!$C$4:$V$130,20,FALSE))</f>
        <v>0</v>
      </c>
      <c r="CK123" s="161">
        <f>IF(ISERROR(VLOOKUP(AD123,Positions!$C$4:$V$130,20,FALSE)),0,VLOOKUP(AD123,Positions!$C$4:$V$130,20,FALSE))</f>
        <v>0</v>
      </c>
      <c r="CL123" s="161">
        <f>IF(ISERROR(VLOOKUP(AE123,Positions!$C$4:$V$130,20,FALSE)),0,VLOOKUP(AE123,Positions!$C$4:$V$130,20,FALSE))</f>
        <v>0</v>
      </c>
      <c r="CM123" s="161">
        <f>IF(ISERROR(VLOOKUP(AF123,Positions!$C$4:$V$130,20,FALSE)),0,VLOOKUP(AF123,Positions!$C$4:$V$130,20,FALSE))</f>
        <v>0</v>
      </c>
      <c r="CN123" s="161">
        <f>IF(ISERROR(VLOOKUP(AG123,Positions!$C$4:$V$130,20,FALSE)),0,VLOOKUP(AG123,Positions!$C$4:$V$130,20,FALSE))</f>
        <v>0</v>
      </c>
      <c r="CO123" s="161">
        <f>IF(ISERROR(VLOOKUP(AH123,Positions!$C$4:$V$130,20,FALSE)),0,VLOOKUP(AH123,Positions!$C$4:$V$130,20,FALSE))</f>
        <v>0</v>
      </c>
      <c r="CP123" s="162"/>
      <c r="CQ123" s="163"/>
    </row>
    <row r="124" spans="1:95" s="155" customFormat="1" ht="30" hidden="1" customHeight="1" x14ac:dyDescent="0.25">
      <c r="A124" s="153"/>
      <c r="B124" s="153"/>
      <c r="C124" s="160"/>
      <c r="D124" s="160"/>
      <c r="E124" s="417" t="str">
        <f>IF($D124&lt;&gt;"",VLOOKUP($D124,StaffEstb!$G$4:$K$203,4,FALSE),"")</f>
        <v/>
      </c>
      <c r="F124" s="656" t="str">
        <f>IF($D124&lt;&gt;"",VLOOKUP($D124,StaffEstb!$G$4:$K$203,5,FALSE),"")</f>
        <v/>
      </c>
      <c r="G124" s="657"/>
      <c r="H124" s="657"/>
      <c r="I124" s="657"/>
      <c r="J124" s="657"/>
      <c r="K124" s="657"/>
      <c r="L124" s="658"/>
      <c r="M124" s="658"/>
      <c r="N124" s="657"/>
      <c r="O124" s="657"/>
      <c r="P124" s="657"/>
      <c r="Q124" s="657"/>
      <c r="R124" s="657"/>
      <c r="S124" s="658"/>
      <c r="T124" s="658"/>
      <c r="U124" s="657"/>
      <c r="V124" s="657"/>
      <c r="W124" s="657"/>
      <c r="X124" s="657"/>
      <c r="Y124" s="657"/>
      <c r="Z124" s="658"/>
      <c r="AA124" s="658"/>
      <c r="AB124" s="657"/>
      <c r="AC124" s="657"/>
      <c r="AD124" s="657"/>
      <c r="AE124" s="657"/>
      <c r="AF124" s="657"/>
      <c r="AG124" s="658"/>
      <c r="AH124" s="658"/>
      <c r="AI124" s="377">
        <f t="shared" si="9"/>
        <v>0</v>
      </c>
      <c r="AJ124" s="378">
        <f t="shared" si="10"/>
        <v>0</v>
      </c>
      <c r="AK124" s="379" t="str">
        <f>IF(G124&lt;&gt;"",IF(ISERROR(VLOOKUP(G124,Positions!$C$4:$V$130,20,FALSE)),"Chk",""),"-")</f>
        <v>-</v>
      </c>
      <c r="AL124" s="380" t="str">
        <f>IF(H124&lt;&gt;"",IF(ISERROR(VLOOKUP(H124,Positions!$C$4:$V$130,20,FALSE)),"Chk",""),"-")</f>
        <v>-</v>
      </c>
      <c r="AM124" s="380" t="str">
        <f>IF(I124&lt;&gt;"",IF(ISERROR(VLOOKUP(I124,Positions!$C$4:$V$130,20,FALSE)),"Chk",""),"-")</f>
        <v>-</v>
      </c>
      <c r="AN124" s="380" t="str">
        <f>IF(J124&lt;&gt;"",IF(ISERROR(VLOOKUP(J124,Positions!$C$4:$V$130,20,FALSE)),"Chk",""),"-")</f>
        <v>-</v>
      </c>
      <c r="AO124" s="380" t="str">
        <f>IF(K124&lt;&gt;"",IF(ISERROR(VLOOKUP(K124,Positions!$C$4:$V$130,20,FALSE)),"Chk",""),"-")</f>
        <v>-</v>
      </c>
      <c r="AP124" s="380" t="str">
        <f>IF(L124&lt;&gt;"",IF(ISERROR(VLOOKUP(L124,Positions!$C$4:$V$130,20,FALSE)),"Chk",""),"-")</f>
        <v>-</v>
      </c>
      <c r="AQ124" s="381" t="str">
        <f>IF(M124&lt;&gt;"",IF(ISERROR(VLOOKUP(M124,Positions!$C$4:$V$130,20,FALSE)),"Chk",""),"-")</f>
        <v>-</v>
      </c>
      <c r="AR124" s="382" t="str">
        <f>IF(N124&lt;&gt;"",IF(ISERROR(VLOOKUP(N124,Positions!$C$4:$V$130,20,FALSE)),"Chk",""),"-")</f>
        <v>-</v>
      </c>
      <c r="AS124" s="380" t="str">
        <f>IF(O124&lt;&gt;"",IF(ISERROR(VLOOKUP(O124,Positions!$C$4:$V$130,20,FALSE)),"Chk",""),"-")</f>
        <v>-</v>
      </c>
      <c r="AT124" s="380" t="str">
        <f>IF(P124&lt;&gt;"",IF(ISERROR(VLOOKUP(P124,Positions!$C$4:$V$130,20,FALSE)),"Chk",""),"-")</f>
        <v>-</v>
      </c>
      <c r="AU124" s="380" t="str">
        <f>IF(Q124&lt;&gt;"",IF(ISERROR(VLOOKUP(Q124,Positions!$C$4:$V$130,20,FALSE)),"Chk",""),"-")</f>
        <v>-</v>
      </c>
      <c r="AV124" s="380" t="str">
        <f>IF(R124&lt;&gt;"",IF(ISERROR(VLOOKUP(R124,Positions!$C$4:$V$130,20,FALSE)),"Chk",""),"-")</f>
        <v>-</v>
      </c>
      <c r="AW124" s="380" t="str">
        <f>IF(S124&lt;&gt;"",IF(ISERROR(VLOOKUP(S124,Positions!$C$4:$V$130,20,FALSE)),"Chk",""),"-")</f>
        <v>-</v>
      </c>
      <c r="AX124" s="383" t="str">
        <f>IF(T124&lt;&gt;"",IF(ISERROR(VLOOKUP(T124,Positions!$C$4:$V$130,20,FALSE)),"Chk",""),"-")</f>
        <v>-</v>
      </c>
      <c r="AY124" s="379" t="str">
        <f>IF(U124&lt;&gt;"",IF(ISERROR(VLOOKUP(U124,Positions!$C$4:$V$130,20,FALSE)),"Chk",""),"-")</f>
        <v>-</v>
      </c>
      <c r="AZ124" s="380" t="str">
        <f>IF(V124&lt;&gt;"",IF(ISERROR(VLOOKUP(V124,Positions!$C$4:$V$130,20,FALSE)),"Chk",""),"-")</f>
        <v>-</v>
      </c>
      <c r="BA124" s="380" t="str">
        <f>IF(W124&lt;&gt;"",IF(ISERROR(VLOOKUP(W124,Positions!$C$4:$V$130,20,FALSE)),"Chk",""),"-")</f>
        <v>-</v>
      </c>
      <c r="BB124" s="380" t="str">
        <f>IF(X124&lt;&gt;"",IF(ISERROR(VLOOKUP(X124,Positions!$C$4:$V$130,20,FALSE)),"Chk",""),"-")</f>
        <v>-</v>
      </c>
      <c r="BC124" s="380" t="str">
        <f>IF(Y124&lt;&gt;"",IF(ISERROR(VLOOKUP(Y124,Positions!$C$4:$V$130,20,FALSE)),"Chk",""),"-")</f>
        <v>-</v>
      </c>
      <c r="BD124" s="380" t="str">
        <f>IF(Z124&lt;&gt;"",IF(ISERROR(VLOOKUP(Z124,Positions!$C$4:$V$130,20,FALSE)),"Chk",""),"-")</f>
        <v>-</v>
      </c>
      <c r="BE124" s="381" t="str">
        <f>IF(AA124&lt;&gt;"",IF(ISERROR(VLOOKUP(AA124,Positions!$C$4:$V$130,20,FALSE)),"Chk",""),"-")</f>
        <v>-</v>
      </c>
      <c r="BF124" s="382" t="str">
        <f>IF(AB124&lt;&gt;"",IF(ISERROR(VLOOKUP(AB124,Positions!$C$4:$V$130,20,FALSE)),"Chk",""),"-")</f>
        <v>-</v>
      </c>
      <c r="BG124" s="380" t="str">
        <f>IF(AC124&lt;&gt;"",IF(ISERROR(VLOOKUP(AC124,Positions!$C$4:$V$130,20,FALSE)),"Chk",""),"-")</f>
        <v>-</v>
      </c>
      <c r="BH124" s="380" t="str">
        <f>IF(AD124&lt;&gt;"",IF(ISERROR(VLOOKUP(AD124,Positions!$C$4:$V$130,20,FALSE)),"Chk",""),"-")</f>
        <v>-</v>
      </c>
      <c r="BI124" s="380" t="str">
        <f>IF(AE124&lt;&gt;"",IF(ISERROR(VLOOKUP(AE124,Positions!$C$4:$V$130,20,FALSE)),"Chk",""),"-")</f>
        <v>-</v>
      </c>
      <c r="BJ124" s="380" t="str">
        <f>IF(AF124&lt;&gt;"",IF(ISERROR(VLOOKUP(AF124,Positions!$C$4:$V$130,20,FALSE)),"Chk",""),"-")</f>
        <v>-</v>
      </c>
      <c r="BK124" s="380" t="str">
        <f>IF(AG124&lt;&gt;"",IF(ISERROR(VLOOKUP(AG124,Positions!$C$4:$V$130,20,FALSE)),"Chk",""),"-")</f>
        <v>-</v>
      </c>
      <c r="BL124" s="383" t="str">
        <f>IF(AH124&lt;&gt;"",IF(ISERROR(VLOOKUP(AH124,Positions!$C$4:$V$130,20,FALSE)),"Chk",""),"-")</f>
        <v>-</v>
      </c>
      <c r="BM124" s="152"/>
      <c r="BN124" s="161">
        <f>IF(ISERROR(VLOOKUP(G124,Positions!$C$4:$V$130,20,FALSE)),0,VLOOKUP(G124,Positions!$C$4:$V$130,20,FALSE))</f>
        <v>0</v>
      </c>
      <c r="BO124" s="161">
        <f>IF(ISERROR(VLOOKUP(H124,Positions!$C$4:$V$130,20,FALSE)),0,VLOOKUP(H124,Positions!$C$4:$V$130,20,FALSE))</f>
        <v>0</v>
      </c>
      <c r="BP124" s="161">
        <f>IF(ISERROR(VLOOKUP(I124,Positions!$C$4:$V$130,20,FALSE)),0,VLOOKUP(I124,Positions!$C$4:$V$130,20,FALSE))</f>
        <v>0</v>
      </c>
      <c r="BQ124" s="161">
        <f>IF(ISERROR(VLOOKUP(J124,Positions!$C$4:$V$130,20,FALSE)),0,VLOOKUP(J124,Positions!$C$4:$V$130,20,FALSE))</f>
        <v>0</v>
      </c>
      <c r="BR124" s="161">
        <f>IF(ISERROR(VLOOKUP(K124,Positions!$C$4:$V$130,20,FALSE)),0,VLOOKUP(K124,Positions!$C$4:$V$130,20,FALSE))</f>
        <v>0</v>
      </c>
      <c r="BS124" s="161">
        <f>IF(ISERROR(VLOOKUP(L124,Positions!$C$4:$V$130,20,FALSE)),0,VLOOKUP(L124,Positions!$C$4:$V$130,20,FALSE))</f>
        <v>0</v>
      </c>
      <c r="BT124" s="161">
        <f>IF(ISERROR(VLOOKUP(M124,Positions!$C$4:$V$130,20,FALSE)),0,VLOOKUP(M124,Positions!$C$4:$V$130,20,FALSE))</f>
        <v>0</v>
      </c>
      <c r="BU124" s="161">
        <f>IF(ISERROR(VLOOKUP(N124,Positions!$C$4:$V$130,20,FALSE)),0,VLOOKUP(N124,Positions!$C$4:$V$130,20,FALSE))</f>
        <v>0</v>
      </c>
      <c r="BV124" s="161">
        <f>IF(ISERROR(VLOOKUP(O124,Positions!$C$4:$V$130,20,FALSE)),0,VLOOKUP(O124,Positions!$C$4:$V$130,20,FALSE))</f>
        <v>0</v>
      </c>
      <c r="BW124" s="161">
        <f>IF(ISERROR(VLOOKUP(P124,Positions!$C$4:$V$130,20,FALSE)),0,VLOOKUP(P124,Positions!$C$4:$V$130,20,FALSE))</f>
        <v>0</v>
      </c>
      <c r="BX124" s="161">
        <f>IF(ISERROR(VLOOKUP(Q124,Positions!$C$4:$V$130,20,FALSE)),0,VLOOKUP(Q124,Positions!$C$4:$V$130,20,FALSE))</f>
        <v>0</v>
      </c>
      <c r="BY124" s="161">
        <f>IF(ISERROR(VLOOKUP(R124,Positions!$C$4:$V$130,20,FALSE)),0,VLOOKUP(R124,Positions!$C$4:$V$130,20,FALSE))</f>
        <v>0</v>
      </c>
      <c r="BZ124" s="161">
        <f>IF(ISERROR(VLOOKUP(S124,Positions!$C$4:$V$130,20,FALSE)),0,VLOOKUP(S124,Positions!$C$4:$V$130,20,FALSE))</f>
        <v>0</v>
      </c>
      <c r="CA124" s="161">
        <f>IF(ISERROR(VLOOKUP(T124,Positions!$C$4:$V$130,20,FALSE)),0,VLOOKUP(T124,Positions!$C$4:$V$130,20,FALSE))</f>
        <v>0</v>
      </c>
      <c r="CB124" s="161">
        <f>IF(ISERROR(VLOOKUP(U124,Positions!$C$4:$V$130,20,FALSE)),0,VLOOKUP(U124,Positions!$C$4:$V$130,20,FALSE))</f>
        <v>0</v>
      </c>
      <c r="CC124" s="161">
        <f>IF(ISERROR(VLOOKUP(V124,Positions!$C$4:$V$130,20,FALSE)),0,VLOOKUP(V124,Positions!$C$4:$V$130,20,FALSE))</f>
        <v>0</v>
      </c>
      <c r="CD124" s="161">
        <f>IF(ISERROR(VLOOKUP(W124,Positions!$C$4:$V$130,20,FALSE)),0,VLOOKUP(W124,Positions!$C$4:$V$130,20,FALSE))</f>
        <v>0</v>
      </c>
      <c r="CE124" s="161">
        <f>IF(ISERROR(VLOOKUP(X124,Positions!$C$4:$V$130,20,FALSE)),0,VLOOKUP(X124,Positions!$C$4:$V$130,20,FALSE))</f>
        <v>0</v>
      </c>
      <c r="CF124" s="161">
        <f>IF(ISERROR(VLOOKUP(Y124,Positions!$C$4:$V$130,20,FALSE)),0,VLOOKUP(Y124,Positions!$C$4:$V$130,20,FALSE))</f>
        <v>0</v>
      </c>
      <c r="CG124" s="161">
        <f>IF(ISERROR(VLOOKUP(Z124,Positions!$C$4:$V$130,20,FALSE)),0,VLOOKUP(Z124,Positions!$C$4:$V$130,20,FALSE))</f>
        <v>0</v>
      </c>
      <c r="CH124" s="161">
        <f>IF(ISERROR(VLOOKUP(AA124,Positions!$C$4:$V$130,20,FALSE)),0,VLOOKUP(AA124,Positions!$C$4:$V$130,20,FALSE))</f>
        <v>0</v>
      </c>
      <c r="CI124" s="161">
        <f>IF(ISERROR(VLOOKUP(AB124,Positions!$C$4:$V$130,20,FALSE)),0,VLOOKUP(AB124,Positions!$C$4:$V$130,20,FALSE))</f>
        <v>0</v>
      </c>
      <c r="CJ124" s="161">
        <f>IF(ISERROR(VLOOKUP(AC124,Positions!$C$4:$V$130,20,FALSE)),0,VLOOKUP(AC124,Positions!$C$4:$V$130,20,FALSE))</f>
        <v>0</v>
      </c>
      <c r="CK124" s="161">
        <f>IF(ISERROR(VLOOKUP(AD124,Positions!$C$4:$V$130,20,FALSE)),0,VLOOKUP(AD124,Positions!$C$4:$V$130,20,FALSE))</f>
        <v>0</v>
      </c>
      <c r="CL124" s="161">
        <f>IF(ISERROR(VLOOKUP(AE124,Positions!$C$4:$V$130,20,FALSE)),0,VLOOKUP(AE124,Positions!$C$4:$V$130,20,FALSE))</f>
        <v>0</v>
      </c>
      <c r="CM124" s="161">
        <f>IF(ISERROR(VLOOKUP(AF124,Positions!$C$4:$V$130,20,FALSE)),0,VLOOKUP(AF124,Positions!$C$4:$V$130,20,FALSE))</f>
        <v>0</v>
      </c>
      <c r="CN124" s="161">
        <f>IF(ISERROR(VLOOKUP(AG124,Positions!$C$4:$V$130,20,FALSE)),0,VLOOKUP(AG124,Positions!$C$4:$V$130,20,FALSE))</f>
        <v>0</v>
      </c>
      <c r="CO124" s="161">
        <f>IF(ISERROR(VLOOKUP(AH124,Positions!$C$4:$V$130,20,FALSE)),0,VLOOKUP(AH124,Positions!$C$4:$V$130,20,FALSE))</f>
        <v>0</v>
      </c>
      <c r="CP124" s="162"/>
      <c r="CQ124" s="163"/>
    </row>
    <row r="125" spans="1:95" s="155" customFormat="1" ht="30" hidden="1" customHeight="1" x14ac:dyDescent="0.25">
      <c r="A125" s="153"/>
      <c r="B125" s="153"/>
      <c r="C125" s="160"/>
      <c r="D125" s="160"/>
      <c r="E125" s="417" t="str">
        <f>IF($D125&lt;&gt;"",VLOOKUP($D125,StaffEstb!$G$4:$K$203,4,FALSE),"")</f>
        <v/>
      </c>
      <c r="F125" s="656" t="str">
        <f>IF($D125&lt;&gt;"",VLOOKUP($D125,StaffEstb!$G$4:$K$203,5,FALSE),"")</f>
        <v/>
      </c>
      <c r="G125" s="657"/>
      <c r="H125" s="657"/>
      <c r="I125" s="657"/>
      <c r="J125" s="657"/>
      <c r="K125" s="657"/>
      <c r="L125" s="658"/>
      <c r="M125" s="658"/>
      <c r="N125" s="657"/>
      <c r="O125" s="657"/>
      <c r="P125" s="657"/>
      <c r="Q125" s="657"/>
      <c r="R125" s="657"/>
      <c r="S125" s="658"/>
      <c r="T125" s="658"/>
      <c r="U125" s="657"/>
      <c r="V125" s="657"/>
      <c r="W125" s="657"/>
      <c r="X125" s="657"/>
      <c r="Y125" s="657"/>
      <c r="Z125" s="658"/>
      <c r="AA125" s="658"/>
      <c r="AB125" s="657"/>
      <c r="AC125" s="657"/>
      <c r="AD125" s="657"/>
      <c r="AE125" s="657"/>
      <c r="AF125" s="657"/>
      <c r="AG125" s="658"/>
      <c r="AH125" s="658"/>
      <c r="AI125" s="377">
        <f t="shared" si="9"/>
        <v>0</v>
      </c>
      <c r="AJ125" s="378">
        <f t="shared" si="10"/>
        <v>0</v>
      </c>
      <c r="AK125" s="379" t="str">
        <f>IF(G125&lt;&gt;"",IF(ISERROR(VLOOKUP(G125,Positions!$C$4:$V$130,20,FALSE)),"Chk",""),"-")</f>
        <v>-</v>
      </c>
      <c r="AL125" s="380" t="str">
        <f>IF(H125&lt;&gt;"",IF(ISERROR(VLOOKUP(H125,Positions!$C$4:$V$130,20,FALSE)),"Chk",""),"-")</f>
        <v>-</v>
      </c>
      <c r="AM125" s="380" t="str">
        <f>IF(I125&lt;&gt;"",IF(ISERROR(VLOOKUP(I125,Positions!$C$4:$V$130,20,FALSE)),"Chk",""),"-")</f>
        <v>-</v>
      </c>
      <c r="AN125" s="380" t="str">
        <f>IF(J125&lt;&gt;"",IF(ISERROR(VLOOKUP(J125,Positions!$C$4:$V$130,20,FALSE)),"Chk",""),"-")</f>
        <v>-</v>
      </c>
      <c r="AO125" s="380" t="str">
        <f>IF(K125&lt;&gt;"",IF(ISERROR(VLOOKUP(K125,Positions!$C$4:$V$130,20,FALSE)),"Chk",""),"-")</f>
        <v>-</v>
      </c>
      <c r="AP125" s="380" t="str">
        <f>IF(L125&lt;&gt;"",IF(ISERROR(VLOOKUP(L125,Positions!$C$4:$V$130,20,FALSE)),"Chk",""),"-")</f>
        <v>-</v>
      </c>
      <c r="AQ125" s="381" t="str">
        <f>IF(M125&lt;&gt;"",IF(ISERROR(VLOOKUP(M125,Positions!$C$4:$V$130,20,FALSE)),"Chk",""),"-")</f>
        <v>-</v>
      </c>
      <c r="AR125" s="382" t="str">
        <f>IF(N125&lt;&gt;"",IF(ISERROR(VLOOKUP(N125,Positions!$C$4:$V$130,20,FALSE)),"Chk",""),"-")</f>
        <v>-</v>
      </c>
      <c r="AS125" s="380" t="str">
        <f>IF(O125&lt;&gt;"",IF(ISERROR(VLOOKUP(O125,Positions!$C$4:$V$130,20,FALSE)),"Chk",""),"-")</f>
        <v>-</v>
      </c>
      <c r="AT125" s="380" t="str">
        <f>IF(P125&lt;&gt;"",IF(ISERROR(VLOOKUP(P125,Positions!$C$4:$V$130,20,FALSE)),"Chk",""),"-")</f>
        <v>-</v>
      </c>
      <c r="AU125" s="380" t="str">
        <f>IF(Q125&lt;&gt;"",IF(ISERROR(VLOOKUP(Q125,Positions!$C$4:$V$130,20,FALSE)),"Chk",""),"-")</f>
        <v>-</v>
      </c>
      <c r="AV125" s="380" t="str">
        <f>IF(R125&lt;&gt;"",IF(ISERROR(VLOOKUP(R125,Positions!$C$4:$V$130,20,FALSE)),"Chk",""),"-")</f>
        <v>-</v>
      </c>
      <c r="AW125" s="380" t="str">
        <f>IF(S125&lt;&gt;"",IF(ISERROR(VLOOKUP(S125,Positions!$C$4:$V$130,20,FALSE)),"Chk",""),"-")</f>
        <v>-</v>
      </c>
      <c r="AX125" s="383" t="str">
        <f>IF(T125&lt;&gt;"",IF(ISERROR(VLOOKUP(T125,Positions!$C$4:$V$130,20,FALSE)),"Chk",""),"-")</f>
        <v>-</v>
      </c>
      <c r="AY125" s="379" t="str">
        <f>IF(U125&lt;&gt;"",IF(ISERROR(VLOOKUP(U125,Positions!$C$4:$V$130,20,FALSE)),"Chk",""),"-")</f>
        <v>-</v>
      </c>
      <c r="AZ125" s="380" t="str">
        <f>IF(V125&lt;&gt;"",IF(ISERROR(VLOOKUP(V125,Positions!$C$4:$V$130,20,FALSE)),"Chk",""),"-")</f>
        <v>-</v>
      </c>
      <c r="BA125" s="380" t="str">
        <f>IF(W125&lt;&gt;"",IF(ISERROR(VLOOKUP(W125,Positions!$C$4:$V$130,20,FALSE)),"Chk",""),"-")</f>
        <v>-</v>
      </c>
      <c r="BB125" s="380" t="str">
        <f>IF(X125&lt;&gt;"",IF(ISERROR(VLOOKUP(X125,Positions!$C$4:$V$130,20,FALSE)),"Chk",""),"-")</f>
        <v>-</v>
      </c>
      <c r="BC125" s="380" t="str">
        <f>IF(Y125&lt;&gt;"",IF(ISERROR(VLOOKUP(Y125,Positions!$C$4:$V$130,20,FALSE)),"Chk",""),"-")</f>
        <v>-</v>
      </c>
      <c r="BD125" s="380" t="str">
        <f>IF(Z125&lt;&gt;"",IF(ISERROR(VLOOKUP(Z125,Positions!$C$4:$V$130,20,FALSE)),"Chk",""),"-")</f>
        <v>-</v>
      </c>
      <c r="BE125" s="381" t="str">
        <f>IF(AA125&lt;&gt;"",IF(ISERROR(VLOOKUP(AA125,Positions!$C$4:$V$130,20,FALSE)),"Chk",""),"-")</f>
        <v>-</v>
      </c>
      <c r="BF125" s="382" t="str">
        <f>IF(AB125&lt;&gt;"",IF(ISERROR(VLOOKUP(AB125,Positions!$C$4:$V$130,20,FALSE)),"Chk",""),"-")</f>
        <v>-</v>
      </c>
      <c r="BG125" s="380" t="str">
        <f>IF(AC125&lt;&gt;"",IF(ISERROR(VLOOKUP(AC125,Positions!$C$4:$V$130,20,FALSE)),"Chk",""),"-")</f>
        <v>-</v>
      </c>
      <c r="BH125" s="380" t="str">
        <f>IF(AD125&lt;&gt;"",IF(ISERROR(VLOOKUP(AD125,Positions!$C$4:$V$130,20,FALSE)),"Chk",""),"-")</f>
        <v>-</v>
      </c>
      <c r="BI125" s="380" t="str">
        <f>IF(AE125&lt;&gt;"",IF(ISERROR(VLOOKUP(AE125,Positions!$C$4:$V$130,20,FALSE)),"Chk",""),"-")</f>
        <v>-</v>
      </c>
      <c r="BJ125" s="380" t="str">
        <f>IF(AF125&lt;&gt;"",IF(ISERROR(VLOOKUP(AF125,Positions!$C$4:$V$130,20,FALSE)),"Chk",""),"-")</f>
        <v>-</v>
      </c>
      <c r="BK125" s="380" t="str">
        <f>IF(AG125&lt;&gt;"",IF(ISERROR(VLOOKUP(AG125,Positions!$C$4:$V$130,20,FALSE)),"Chk",""),"-")</f>
        <v>-</v>
      </c>
      <c r="BL125" s="383" t="str">
        <f>IF(AH125&lt;&gt;"",IF(ISERROR(VLOOKUP(AH125,Positions!$C$4:$V$130,20,FALSE)),"Chk",""),"-")</f>
        <v>-</v>
      </c>
      <c r="BM125" s="152"/>
      <c r="BN125" s="161">
        <f>IF(ISERROR(VLOOKUP(G125,Positions!$C$4:$V$130,20,FALSE)),0,VLOOKUP(G125,Positions!$C$4:$V$130,20,FALSE))</f>
        <v>0</v>
      </c>
      <c r="BO125" s="161">
        <f>IF(ISERROR(VLOOKUP(H125,Positions!$C$4:$V$130,20,FALSE)),0,VLOOKUP(H125,Positions!$C$4:$V$130,20,FALSE))</f>
        <v>0</v>
      </c>
      <c r="BP125" s="161">
        <f>IF(ISERROR(VLOOKUP(I125,Positions!$C$4:$V$130,20,FALSE)),0,VLOOKUP(I125,Positions!$C$4:$V$130,20,FALSE))</f>
        <v>0</v>
      </c>
      <c r="BQ125" s="161">
        <f>IF(ISERROR(VLOOKUP(J125,Positions!$C$4:$V$130,20,FALSE)),0,VLOOKUP(J125,Positions!$C$4:$V$130,20,FALSE))</f>
        <v>0</v>
      </c>
      <c r="BR125" s="161">
        <f>IF(ISERROR(VLOOKUP(K125,Positions!$C$4:$V$130,20,FALSE)),0,VLOOKUP(K125,Positions!$C$4:$V$130,20,FALSE))</f>
        <v>0</v>
      </c>
      <c r="BS125" s="161">
        <f>IF(ISERROR(VLOOKUP(L125,Positions!$C$4:$V$130,20,FALSE)),0,VLOOKUP(L125,Positions!$C$4:$V$130,20,FALSE))</f>
        <v>0</v>
      </c>
      <c r="BT125" s="161">
        <f>IF(ISERROR(VLOOKUP(M125,Positions!$C$4:$V$130,20,FALSE)),0,VLOOKUP(M125,Positions!$C$4:$V$130,20,FALSE))</f>
        <v>0</v>
      </c>
      <c r="BU125" s="161">
        <f>IF(ISERROR(VLOOKUP(N125,Positions!$C$4:$V$130,20,FALSE)),0,VLOOKUP(N125,Positions!$C$4:$V$130,20,FALSE))</f>
        <v>0</v>
      </c>
      <c r="BV125" s="161">
        <f>IF(ISERROR(VLOOKUP(O125,Positions!$C$4:$V$130,20,FALSE)),0,VLOOKUP(O125,Positions!$C$4:$V$130,20,FALSE))</f>
        <v>0</v>
      </c>
      <c r="BW125" s="161">
        <f>IF(ISERROR(VLOOKUP(P125,Positions!$C$4:$V$130,20,FALSE)),0,VLOOKUP(P125,Positions!$C$4:$V$130,20,FALSE))</f>
        <v>0</v>
      </c>
      <c r="BX125" s="161">
        <f>IF(ISERROR(VLOOKUP(Q125,Positions!$C$4:$V$130,20,FALSE)),0,VLOOKUP(Q125,Positions!$C$4:$V$130,20,FALSE))</f>
        <v>0</v>
      </c>
      <c r="BY125" s="161">
        <f>IF(ISERROR(VLOOKUP(R125,Positions!$C$4:$V$130,20,FALSE)),0,VLOOKUP(R125,Positions!$C$4:$V$130,20,FALSE))</f>
        <v>0</v>
      </c>
      <c r="BZ125" s="161">
        <f>IF(ISERROR(VLOOKUP(S125,Positions!$C$4:$V$130,20,FALSE)),0,VLOOKUP(S125,Positions!$C$4:$V$130,20,FALSE))</f>
        <v>0</v>
      </c>
      <c r="CA125" s="161">
        <f>IF(ISERROR(VLOOKUP(T125,Positions!$C$4:$V$130,20,FALSE)),0,VLOOKUP(T125,Positions!$C$4:$V$130,20,FALSE))</f>
        <v>0</v>
      </c>
      <c r="CB125" s="161">
        <f>IF(ISERROR(VLOOKUP(U125,Positions!$C$4:$V$130,20,FALSE)),0,VLOOKUP(U125,Positions!$C$4:$V$130,20,FALSE))</f>
        <v>0</v>
      </c>
      <c r="CC125" s="161">
        <f>IF(ISERROR(VLOOKUP(V125,Positions!$C$4:$V$130,20,FALSE)),0,VLOOKUP(V125,Positions!$C$4:$V$130,20,FALSE))</f>
        <v>0</v>
      </c>
      <c r="CD125" s="161">
        <f>IF(ISERROR(VLOOKUP(W125,Positions!$C$4:$V$130,20,FALSE)),0,VLOOKUP(W125,Positions!$C$4:$V$130,20,FALSE))</f>
        <v>0</v>
      </c>
      <c r="CE125" s="161">
        <f>IF(ISERROR(VLOOKUP(X125,Positions!$C$4:$V$130,20,FALSE)),0,VLOOKUP(X125,Positions!$C$4:$V$130,20,FALSE))</f>
        <v>0</v>
      </c>
      <c r="CF125" s="161">
        <f>IF(ISERROR(VLOOKUP(Y125,Positions!$C$4:$V$130,20,FALSE)),0,VLOOKUP(Y125,Positions!$C$4:$V$130,20,FALSE))</f>
        <v>0</v>
      </c>
      <c r="CG125" s="161">
        <f>IF(ISERROR(VLOOKUP(Z125,Positions!$C$4:$V$130,20,FALSE)),0,VLOOKUP(Z125,Positions!$C$4:$V$130,20,FALSE))</f>
        <v>0</v>
      </c>
      <c r="CH125" s="161">
        <f>IF(ISERROR(VLOOKUP(AA125,Positions!$C$4:$V$130,20,FALSE)),0,VLOOKUP(AA125,Positions!$C$4:$V$130,20,FALSE))</f>
        <v>0</v>
      </c>
      <c r="CI125" s="161">
        <f>IF(ISERROR(VLOOKUP(AB125,Positions!$C$4:$V$130,20,FALSE)),0,VLOOKUP(AB125,Positions!$C$4:$V$130,20,FALSE))</f>
        <v>0</v>
      </c>
      <c r="CJ125" s="161">
        <f>IF(ISERROR(VLOOKUP(AC125,Positions!$C$4:$V$130,20,FALSE)),0,VLOOKUP(AC125,Positions!$C$4:$V$130,20,FALSE))</f>
        <v>0</v>
      </c>
      <c r="CK125" s="161">
        <f>IF(ISERROR(VLOOKUP(AD125,Positions!$C$4:$V$130,20,FALSE)),0,VLOOKUP(AD125,Positions!$C$4:$V$130,20,FALSE))</f>
        <v>0</v>
      </c>
      <c r="CL125" s="161">
        <f>IF(ISERROR(VLOOKUP(AE125,Positions!$C$4:$V$130,20,FALSE)),0,VLOOKUP(AE125,Positions!$C$4:$V$130,20,FALSE))</f>
        <v>0</v>
      </c>
      <c r="CM125" s="161">
        <f>IF(ISERROR(VLOOKUP(AF125,Positions!$C$4:$V$130,20,FALSE)),0,VLOOKUP(AF125,Positions!$C$4:$V$130,20,FALSE))</f>
        <v>0</v>
      </c>
      <c r="CN125" s="161">
        <f>IF(ISERROR(VLOOKUP(AG125,Positions!$C$4:$V$130,20,FALSE)),0,VLOOKUP(AG125,Positions!$C$4:$V$130,20,FALSE))</f>
        <v>0</v>
      </c>
      <c r="CO125" s="161">
        <f>IF(ISERROR(VLOOKUP(AH125,Positions!$C$4:$V$130,20,FALSE)),0,VLOOKUP(AH125,Positions!$C$4:$V$130,20,FALSE))</f>
        <v>0</v>
      </c>
      <c r="CP125" s="162"/>
      <c r="CQ125" s="163"/>
    </row>
    <row r="126" spans="1:95" s="155" customFormat="1" ht="30" hidden="1" customHeight="1" x14ac:dyDescent="0.25">
      <c r="A126" s="153"/>
      <c r="B126" s="153"/>
      <c r="C126" s="160"/>
      <c r="D126" s="160"/>
      <c r="E126" s="417" t="str">
        <f>IF($D126&lt;&gt;"",VLOOKUP($D126,StaffEstb!$G$4:$K$203,4,FALSE),"")</f>
        <v/>
      </c>
      <c r="F126" s="656" t="str">
        <f>IF($D126&lt;&gt;"",VLOOKUP($D126,StaffEstb!$G$4:$K$203,5,FALSE),"")</f>
        <v/>
      </c>
      <c r="G126" s="657"/>
      <c r="H126" s="657"/>
      <c r="I126" s="657"/>
      <c r="J126" s="657"/>
      <c r="K126" s="657"/>
      <c r="L126" s="658"/>
      <c r="M126" s="658"/>
      <c r="N126" s="657"/>
      <c r="O126" s="657"/>
      <c r="P126" s="657"/>
      <c r="Q126" s="657"/>
      <c r="R126" s="657"/>
      <c r="S126" s="658"/>
      <c r="T126" s="658"/>
      <c r="U126" s="657"/>
      <c r="V126" s="657"/>
      <c r="W126" s="657"/>
      <c r="X126" s="657"/>
      <c r="Y126" s="657"/>
      <c r="Z126" s="658"/>
      <c r="AA126" s="658"/>
      <c r="AB126" s="657"/>
      <c r="AC126" s="657"/>
      <c r="AD126" s="657"/>
      <c r="AE126" s="657"/>
      <c r="AF126" s="657"/>
      <c r="AG126" s="658"/>
      <c r="AH126" s="658"/>
      <c r="AI126" s="377">
        <f t="shared" si="9"/>
        <v>0</v>
      </c>
      <c r="AJ126" s="378">
        <f t="shared" si="10"/>
        <v>0</v>
      </c>
      <c r="AK126" s="379" t="str">
        <f>IF(G126&lt;&gt;"",IF(ISERROR(VLOOKUP(G126,Positions!$C$4:$V$130,20,FALSE)),"Chk",""),"-")</f>
        <v>-</v>
      </c>
      <c r="AL126" s="380" t="str">
        <f>IF(H126&lt;&gt;"",IF(ISERROR(VLOOKUP(H126,Positions!$C$4:$V$130,20,FALSE)),"Chk",""),"-")</f>
        <v>-</v>
      </c>
      <c r="AM126" s="380" t="str">
        <f>IF(I126&lt;&gt;"",IF(ISERROR(VLOOKUP(I126,Positions!$C$4:$V$130,20,FALSE)),"Chk",""),"-")</f>
        <v>-</v>
      </c>
      <c r="AN126" s="380" t="str">
        <f>IF(J126&lt;&gt;"",IF(ISERROR(VLOOKUP(J126,Positions!$C$4:$V$130,20,FALSE)),"Chk",""),"-")</f>
        <v>-</v>
      </c>
      <c r="AO126" s="380" t="str">
        <f>IF(K126&lt;&gt;"",IF(ISERROR(VLOOKUP(K126,Positions!$C$4:$V$130,20,FALSE)),"Chk",""),"-")</f>
        <v>-</v>
      </c>
      <c r="AP126" s="380" t="str">
        <f>IF(L126&lt;&gt;"",IF(ISERROR(VLOOKUP(L126,Positions!$C$4:$V$130,20,FALSE)),"Chk",""),"-")</f>
        <v>-</v>
      </c>
      <c r="AQ126" s="381" t="str">
        <f>IF(M126&lt;&gt;"",IF(ISERROR(VLOOKUP(M126,Positions!$C$4:$V$130,20,FALSE)),"Chk",""),"-")</f>
        <v>-</v>
      </c>
      <c r="AR126" s="382" t="str">
        <f>IF(N126&lt;&gt;"",IF(ISERROR(VLOOKUP(N126,Positions!$C$4:$V$130,20,FALSE)),"Chk",""),"-")</f>
        <v>-</v>
      </c>
      <c r="AS126" s="380" t="str">
        <f>IF(O126&lt;&gt;"",IF(ISERROR(VLOOKUP(O126,Positions!$C$4:$V$130,20,FALSE)),"Chk",""),"-")</f>
        <v>-</v>
      </c>
      <c r="AT126" s="380" t="str">
        <f>IF(P126&lt;&gt;"",IF(ISERROR(VLOOKUP(P126,Positions!$C$4:$V$130,20,FALSE)),"Chk",""),"-")</f>
        <v>-</v>
      </c>
      <c r="AU126" s="380" t="str">
        <f>IF(Q126&lt;&gt;"",IF(ISERROR(VLOOKUP(Q126,Positions!$C$4:$V$130,20,FALSE)),"Chk",""),"-")</f>
        <v>-</v>
      </c>
      <c r="AV126" s="380" t="str">
        <f>IF(R126&lt;&gt;"",IF(ISERROR(VLOOKUP(R126,Positions!$C$4:$V$130,20,FALSE)),"Chk",""),"-")</f>
        <v>-</v>
      </c>
      <c r="AW126" s="380" t="str">
        <f>IF(S126&lt;&gt;"",IF(ISERROR(VLOOKUP(S126,Positions!$C$4:$V$130,20,FALSE)),"Chk",""),"-")</f>
        <v>-</v>
      </c>
      <c r="AX126" s="383" t="str">
        <f>IF(T126&lt;&gt;"",IF(ISERROR(VLOOKUP(T126,Positions!$C$4:$V$130,20,FALSE)),"Chk",""),"-")</f>
        <v>-</v>
      </c>
      <c r="AY126" s="379" t="str">
        <f>IF(U126&lt;&gt;"",IF(ISERROR(VLOOKUP(U126,Positions!$C$4:$V$130,20,FALSE)),"Chk",""),"-")</f>
        <v>-</v>
      </c>
      <c r="AZ126" s="380" t="str">
        <f>IF(V126&lt;&gt;"",IF(ISERROR(VLOOKUP(V126,Positions!$C$4:$V$130,20,FALSE)),"Chk",""),"-")</f>
        <v>-</v>
      </c>
      <c r="BA126" s="380" t="str">
        <f>IF(W126&lt;&gt;"",IF(ISERROR(VLOOKUP(W126,Positions!$C$4:$V$130,20,FALSE)),"Chk",""),"-")</f>
        <v>-</v>
      </c>
      <c r="BB126" s="380" t="str">
        <f>IF(X126&lt;&gt;"",IF(ISERROR(VLOOKUP(X126,Positions!$C$4:$V$130,20,FALSE)),"Chk",""),"-")</f>
        <v>-</v>
      </c>
      <c r="BC126" s="380" t="str">
        <f>IF(Y126&lt;&gt;"",IF(ISERROR(VLOOKUP(Y126,Positions!$C$4:$V$130,20,FALSE)),"Chk",""),"-")</f>
        <v>-</v>
      </c>
      <c r="BD126" s="380" t="str">
        <f>IF(Z126&lt;&gt;"",IF(ISERROR(VLOOKUP(Z126,Positions!$C$4:$V$130,20,FALSE)),"Chk",""),"-")</f>
        <v>-</v>
      </c>
      <c r="BE126" s="381" t="str">
        <f>IF(AA126&lt;&gt;"",IF(ISERROR(VLOOKUP(AA126,Positions!$C$4:$V$130,20,FALSE)),"Chk",""),"-")</f>
        <v>-</v>
      </c>
      <c r="BF126" s="382" t="str">
        <f>IF(AB126&lt;&gt;"",IF(ISERROR(VLOOKUP(AB126,Positions!$C$4:$V$130,20,FALSE)),"Chk",""),"-")</f>
        <v>-</v>
      </c>
      <c r="BG126" s="380" t="str">
        <f>IF(AC126&lt;&gt;"",IF(ISERROR(VLOOKUP(AC126,Positions!$C$4:$V$130,20,FALSE)),"Chk",""),"-")</f>
        <v>-</v>
      </c>
      <c r="BH126" s="380" t="str">
        <f>IF(AD126&lt;&gt;"",IF(ISERROR(VLOOKUP(AD126,Positions!$C$4:$V$130,20,FALSE)),"Chk",""),"-")</f>
        <v>-</v>
      </c>
      <c r="BI126" s="380" t="str">
        <f>IF(AE126&lt;&gt;"",IF(ISERROR(VLOOKUP(AE126,Positions!$C$4:$V$130,20,FALSE)),"Chk",""),"-")</f>
        <v>-</v>
      </c>
      <c r="BJ126" s="380" t="str">
        <f>IF(AF126&lt;&gt;"",IF(ISERROR(VLOOKUP(AF126,Positions!$C$4:$V$130,20,FALSE)),"Chk",""),"-")</f>
        <v>-</v>
      </c>
      <c r="BK126" s="380" t="str">
        <f>IF(AG126&lt;&gt;"",IF(ISERROR(VLOOKUP(AG126,Positions!$C$4:$V$130,20,FALSE)),"Chk",""),"-")</f>
        <v>-</v>
      </c>
      <c r="BL126" s="383" t="str">
        <f>IF(AH126&lt;&gt;"",IF(ISERROR(VLOOKUP(AH126,Positions!$C$4:$V$130,20,FALSE)),"Chk",""),"-")</f>
        <v>-</v>
      </c>
      <c r="BM126" s="152"/>
      <c r="BN126" s="161">
        <f>IF(ISERROR(VLOOKUP(G126,Positions!$C$4:$V$130,20,FALSE)),0,VLOOKUP(G126,Positions!$C$4:$V$130,20,FALSE))</f>
        <v>0</v>
      </c>
      <c r="BO126" s="161">
        <f>IF(ISERROR(VLOOKUP(H126,Positions!$C$4:$V$130,20,FALSE)),0,VLOOKUP(H126,Positions!$C$4:$V$130,20,FALSE))</f>
        <v>0</v>
      </c>
      <c r="BP126" s="161">
        <f>IF(ISERROR(VLOOKUP(I126,Positions!$C$4:$V$130,20,FALSE)),0,VLOOKUP(I126,Positions!$C$4:$V$130,20,FALSE))</f>
        <v>0</v>
      </c>
      <c r="BQ126" s="161">
        <f>IF(ISERROR(VLOOKUP(J126,Positions!$C$4:$V$130,20,FALSE)),0,VLOOKUP(J126,Positions!$C$4:$V$130,20,FALSE))</f>
        <v>0</v>
      </c>
      <c r="BR126" s="161">
        <f>IF(ISERROR(VLOOKUP(K126,Positions!$C$4:$V$130,20,FALSE)),0,VLOOKUP(K126,Positions!$C$4:$V$130,20,FALSE))</f>
        <v>0</v>
      </c>
      <c r="BS126" s="161">
        <f>IF(ISERROR(VLOOKUP(L126,Positions!$C$4:$V$130,20,FALSE)),0,VLOOKUP(L126,Positions!$C$4:$V$130,20,FALSE))</f>
        <v>0</v>
      </c>
      <c r="BT126" s="161">
        <f>IF(ISERROR(VLOOKUP(M126,Positions!$C$4:$V$130,20,FALSE)),0,VLOOKUP(M126,Positions!$C$4:$V$130,20,FALSE))</f>
        <v>0</v>
      </c>
      <c r="BU126" s="161">
        <f>IF(ISERROR(VLOOKUP(N126,Positions!$C$4:$V$130,20,FALSE)),0,VLOOKUP(N126,Positions!$C$4:$V$130,20,FALSE))</f>
        <v>0</v>
      </c>
      <c r="BV126" s="161">
        <f>IF(ISERROR(VLOOKUP(O126,Positions!$C$4:$V$130,20,FALSE)),0,VLOOKUP(O126,Positions!$C$4:$V$130,20,FALSE))</f>
        <v>0</v>
      </c>
      <c r="BW126" s="161">
        <f>IF(ISERROR(VLOOKUP(P126,Positions!$C$4:$V$130,20,FALSE)),0,VLOOKUP(P126,Positions!$C$4:$V$130,20,FALSE))</f>
        <v>0</v>
      </c>
      <c r="BX126" s="161">
        <f>IF(ISERROR(VLOOKUP(Q126,Positions!$C$4:$V$130,20,FALSE)),0,VLOOKUP(Q126,Positions!$C$4:$V$130,20,FALSE))</f>
        <v>0</v>
      </c>
      <c r="BY126" s="161">
        <f>IF(ISERROR(VLOOKUP(R126,Positions!$C$4:$V$130,20,FALSE)),0,VLOOKUP(R126,Positions!$C$4:$V$130,20,FALSE))</f>
        <v>0</v>
      </c>
      <c r="BZ126" s="161">
        <f>IF(ISERROR(VLOOKUP(S126,Positions!$C$4:$V$130,20,FALSE)),0,VLOOKUP(S126,Positions!$C$4:$V$130,20,FALSE))</f>
        <v>0</v>
      </c>
      <c r="CA126" s="161">
        <f>IF(ISERROR(VLOOKUP(T126,Positions!$C$4:$V$130,20,FALSE)),0,VLOOKUP(T126,Positions!$C$4:$V$130,20,FALSE))</f>
        <v>0</v>
      </c>
      <c r="CB126" s="161">
        <f>IF(ISERROR(VLOOKUP(U126,Positions!$C$4:$V$130,20,FALSE)),0,VLOOKUP(U126,Positions!$C$4:$V$130,20,FALSE))</f>
        <v>0</v>
      </c>
      <c r="CC126" s="161">
        <f>IF(ISERROR(VLOOKUP(V126,Positions!$C$4:$V$130,20,FALSE)),0,VLOOKUP(V126,Positions!$C$4:$V$130,20,FALSE))</f>
        <v>0</v>
      </c>
      <c r="CD126" s="161">
        <f>IF(ISERROR(VLOOKUP(W126,Positions!$C$4:$V$130,20,FALSE)),0,VLOOKUP(W126,Positions!$C$4:$V$130,20,FALSE))</f>
        <v>0</v>
      </c>
      <c r="CE126" s="161">
        <f>IF(ISERROR(VLOOKUP(X126,Positions!$C$4:$V$130,20,FALSE)),0,VLOOKUP(X126,Positions!$C$4:$V$130,20,FALSE))</f>
        <v>0</v>
      </c>
      <c r="CF126" s="161">
        <f>IF(ISERROR(VLOOKUP(Y126,Positions!$C$4:$V$130,20,FALSE)),0,VLOOKUP(Y126,Positions!$C$4:$V$130,20,FALSE))</f>
        <v>0</v>
      </c>
      <c r="CG126" s="161">
        <f>IF(ISERROR(VLOOKUP(Z126,Positions!$C$4:$V$130,20,FALSE)),0,VLOOKUP(Z126,Positions!$C$4:$V$130,20,FALSE))</f>
        <v>0</v>
      </c>
      <c r="CH126" s="161">
        <f>IF(ISERROR(VLOOKUP(AA126,Positions!$C$4:$V$130,20,FALSE)),0,VLOOKUP(AA126,Positions!$C$4:$V$130,20,FALSE))</f>
        <v>0</v>
      </c>
      <c r="CI126" s="161">
        <f>IF(ISERROR(VLOOKUP(AB126,Positions!$C$4:$V$130,20,FALSE)),0,VLOOKUP(AB126,Positions!$C$4:$V$130,20,FALSE))</f>
        <v>0</v>
      </c>
      <c r="CJ126" s="161">
        <f>IF(ISERROR(VLOOKUP(AC126,Positions!$C$4:$V$130,20,FALSE)),0,VLOOKUP(AC126,Positions!$C$4:$V$130,20,FALSE))</f>
        <v>0</v>
      </c>
      <c r="CK126" s="161">
        <f>IF(ISERROR(VLOOKUP(AD126,Positions!$C$4:$V$130,20,FALSE)),0,VLOOKUP(AD126,Positions!$C$4:$V$130,20,FALSE))</f>
        <v>0</v>
      </c>
      <c r="CL126" s="161">
        <f>IF(ISERROR(VLOOKUP(AE126,Positions!$C$4:$V$130,20,FALSE)),0,VLOOKUP(AE126,Positions!$C$4:$V$130,20,FALSE))</f>
        <v>0</v>
      </c>
      <c r="CM126" s="161">
        <f>IF(ISERROR(VLOOKUP(AF126,Positions!$C$4:$V$130,20,FALSE)),0,VLOOKUP(AF126,Positions!$C$4:$V$130,20,FALSE))</f>
        <v>0</v>
      </c>
      <c r="CN126" s="161">
        <f>IF(ISERROR(VLOOKUP(AG126,Positions!$C$4:$V$130,20,FALSE)),0,VLOOKUP(AG126,Positions!$C$4:$V$130,20,FALSE))</f>
        <v>0</v>
      </c>
      <c r="CO126" s="161">
        <f>IF(ISERROR(VLOOKUP(AH126,Positions!$C$4:$V$130,20,FALSE)),0,VLOOKUP(AH126,Positions!$C$4:$V$130,20,FALSE))</f>
        <v>0</v>
      </c>
      <c r="CP126" s="162"/>
      <c r="CQ126" s="163"/>
    </row>
    <row r="127" spans="1:95" s="155" customFormat="1" ht="30" hidden="1" customHeight="1" x14ac:dyDescent="0.25">
      <c r="A127" s="153"/>
      <c r="B127" s="153"/>
      <c r="C127" s="160"/>
      <c r="D127" s="160"/>
      <c r="E127" s="417" t="str">
        <f>IF($D127&lt;&gt;"",VLOOKUP($D127,StaffEstb!$G$4:$K$203,4,FALSE),"")</f>
        <v/>
      </c>
      <c r="F127" s="656" t="str">
        <f>IF($D127&lt;&gt;"",VLOOKUP($D127,StaffEstb!$G$4:$K$203,5,FALSE),"")</f>
        <v/>
      </c>
      <c r="G127" s="657"/>
      <c r="H127" s="657"/>
      <c r="I127" s="657"/>
      <c r="J127" s="657"/>
      <c r="K127" s="657"/>
      <c r="L127" s="658"/>
      <c r="M127" s="658"/>
      <c r="N127" s="657"/>
      <c r="O127" s="657"/>
      <c r="P127" s="657"/>
      <c r="Q127" s="657"/>
      <c r="R127" s="657"/>
      <c r="S127" s="658"/>
      <c r="T127" s="658"/>
      <c r="U127" s="657"/>
      <c r="V127" s="657"/>
      <c r="W127" s="657"/>
      <c r="X127" s="657"/>
      <c r="Y127" s="657"/>
      <c r="Z127" s="658"/>
      <c r="AA127" s="658"/>
      <c r="AB127" s="657"/>
      <c r="AC127" s="657"/>
      <c r="AD127" s="657"/>
      <c r="AE127" s="657"/>
      <c r="AF127" s="657"/>
      <c r="AG127" s="658"/>
      <c r="AH127" s="658"/>
      <c r="AI127" s="377">
        <f t="shared" si="9"/>
        <v>0</v>
      </c>
      <c r="AJ127" s="378">
        <f t="shared" si="10"/>
        <v>0</v>
      </c>
      <c r="AK127" s="379" t="str">
        <f>IF(G127&lt;&gt;"",IF(ISERROR(VLOOKUP(G127,Positions!$C$4:$V$130,20,FALSE)),"Chk",""),"-")</f>
        <v>-</v>
      </c>
      <c r="AL127" s="380" t="str">
        <f>IF(H127&lt;&gt;"",IF(ISERROR(VLOOKUP(H127,Positions!$C$4:$V$130,20,FALSE)),"Chk",""),"-")</f>
        <v>-</v>
      </c>
      <c r="AM127" s="380" t="str">
        <f>IF(I127&lt;&gt;"",IF(ISERROR(VLOOKUP(I127,Positions!$C$4:$V$130,20,FALSE)),"Chk",""),"-")</f>
        <v>-</v>
      </c>
      <c r="AN127" s="380" t="str">
        <f>IF(J127&lt;&gt;"",IF(ISERROR(VLOOKUP(J127,Positions!$C$4:$V$130,20,FALSE)),"Chk",""),"-")</f>
        <v>-</v>
      </c>
      <c r="AO127" s="380" t="str">
        <f>IF(K127&lt;&gt;"",IF(ISERROR(VLOOKUP(K127,Positions!$C$4:$V$130,20,FALSE)),"Chk",""),"-")</f>
        <v>-</v>
      </c>
      <c r="AP127" s="380" t="str">
        <f>IF(L127&lt;&gt;"",IF(ISERROR(VLOOKUP(L127,Positions!$C$4:$V$130,20,FALSE)),"Chk",""),"-")</f>
        <v>-</v>
      </c>
      <c r="AQ127" s="381" t="str">
        <f>IF(M127&lt;&gt;"",IF(ISERROR(VLOOKUP(M127,Positions!$C$4:$V$130,20,FALSE)),"Chk",""),"-")</f>
        <v>-</v>
      </c>
      <c r="AR127" s="382" t="str">
        <f>IF(N127&lt;&gt;"",IF(ISERROR(VLOOKUP(N127,Positions!$C$4:$V$130,20,FALSE)),"Chk",""),"-")</f>
        <v>-</v>
      </c>
      <c r="AS127" s="380" t="str">
        <f>IF(O127&lt;&gt;"",IF(ISERROR(VLOOKUP(O127,Positions!$C$4:$V$130,20,FALSE)),"Chk",""),"-")</f>
        <v>-</v>
      </c>
      <c r="AT127" s="380" t="str">
        <f>IF(P127&lt;&gt;"",IF(ISERROR(VLOOKUP(P127,Positions!$C$4:$V$130,20,FALSE)),"Chk",""),"-")</f>
        <v>-</v>
      </c>
      <c r="AU127" s="380" t="str">
        <f>IF(Q127&lt;&gt;"",IF(ISERROR(VLOOKUP(Q127,Positions!$C$4:$V$130,20,FALSE)),"Chk",""),"-")</f>
        <v>-</v>
      </c>
      <c r="AV127" s="380" t="str">
        <f>IF(R127&lt;&gt;"",IF(ISERROR(VLOOKUP(R127,Positions!$C$4:$V$130,20,FALSE)),"Chk",""),"-")</f>
        <v>-</v>
      </c>
      <c r="AW127" s="380" t="str">
        <f>IF(S127&lt;&gt;"",IF(ISERROR(VLOOKUP(S127,Positions!$C$4:$V$130,20,FALSE)),"Chk",""),"-")</f>
        <v>-</v>
      </c>
      <c r="AX127" s="383" t="str">
        <f>IF(T127&lt;&gt;"",IF(ISERROR(VLOOKUP(T127,Positions!$C$4:$V$130,20,FALSE)),"Chk",""),"-")</f>
        <v>-</v>
      </c>
      <c r="AY127" s="379" t="str">
        <f>IF(U127&lt;&gt;"",IF(ISERROR(VLOOKUP(U127,Positions!$C$4:$V$130,20,FALSE)),"Chk",""),"-")</f>
        <v>-</v>
      </c>
      <c r="AZ127" s="380" t="str">
        <f>IF(V127&lt;&gt;"",IF(ISERROR(VLOOKUP(V127,Positions!$C$4:$V$130,20,FALSE)),"Chk",""),"-")</f>
        <v>-</v>
      </c>
      <c r="BA127" s="380" t="str">
        <f>IF(W127&lt;&gt;"",IF(ISERROR(VLOOKUP(W127,Positions!$C$4:$V$130,20,FALSE)),"Chk",""),"-")</f>
        <v>-</v>
      </c>
      <c r="BB127" s="380" t="str">
        <f>IF(X127&lt;&gt;"",IF(ISERROR(VLOOKUP(X127,Positions!$C$4:$V$130,20,FALSE)),"Chk",""),"-")</f>
        <v>-</v>
      </c>
      <c r="BC127" s="380" t="str">
        <f>IF(Y127&lt;&gt;"",IF(ISERROR(VLOOKUP(Y127,Positions!$C$4:$V$130,20,FALSE)),"Chk",""),"-")</f>
        <v>-</v>
      </c>
      <c r="BD127" s="380" t="str">
        <f>IF(Z127&lt;&gt;"",IF(ISERROR(VLOOKUP(Z127,Positions!$C$4:$V$130,20,FALSE)),"Chk",""),"-")</f>
        <v>-</v>
      </c>
      <c r="BE127" s="381" t="str">
        <f>IF(AA127&lt;&gt;"",IF(ISERROR(VLOOKUP(AA127,Positions!$C$4:$V$130,20,FALSE)),"Chk",""),"-")</f>
        <v>-</v>
      </c>
      <c r="BF127" s="382" t="str">
        <f>IF(AB127&lt;&gt;"",IF(ISERROR(VLOOKUP(AB127,Positions!$C$4:$V$130,20,FALSE)),"Chk",""),"-")</f>
        <v>-</v>
      </c>
      <c r="BG127" s="380" t="str">
        <f>IF(AC127&lt;&gt;"",IF(ISERROR(VLOOKUP(AC127,Positions!$C$4:$V$130,20,FALSE)),"Chk",""),"-")</f>
        <v>-</v>
      </c>
      <c r="BH127" s="380" t="str">
        <f>IF(AD127&lt;&gt;"",IF(ISERROR(VLOOKUP(AD127,Positions!$C$4:$V$130,20,FALSE)),"Chk",""),"-")</f>
        <v>-</v>
      </c>
      <c r="BI127" s="380" t="str">
        <f>IF(AE127&lt;&gt;"",IF(ISERROR(VLOOKUP(AE127,Positions!$C$4:$V$130,20,FALSE)),"Chk",""),"-")</f>
        <v>-</v>
      </c>
      <c r="BJ127" s="380" t="str">
        <f>IF(AF127&lt;&gt;"",IF(ISERROR(VLOOKUP(AF127,Positions!$C$4:$V$130,20,FALSE)),"Chk",""),"-")</f>
        <v>-</v>
      </c>
      <c r="BK127" s="380" t="str">
        <f>IF(AG127&lt;&gt;"",IF(ISERROR(VLOOKUP(AG127,Positions!$C$4:$V$130,20,FALSE)),"Chk",""),"-")</f>
        <v>-</v>
      </c>
      <c r="BL127" s="383" t="str">
        <f>IF(AH127&lt;&gt;"",IF(ISERROR(VLOOKUP(AH127,Positions!$C$4:$V$130,20,FALSE)),"Chk",""),"-")</f>
        <v>-</v>
      </c>
      <c r="BM127" s="152"/>
      <c r="BN127" s="161">
        <f>IF(ISERROR(VLOOKUP(G127,Positions!$C$4:$V$130,20,FALSE)),0,VLOOKUP(G127,Positions!$C$4:$V$130,20,FALSE))</f>
        <v>0</v>
      </c>
      <c r="BO127" s="161">
        <f>IF(ISERROR(VLOOKUP(H127,Positions!$C$4:$V$130,20,FALSE)),0,VLOOKUP(H127,Positions!$C$4:$V$130,20,FALSE))</f>
        <v>0</v>
      </c>
      <c r="BP127" s="161">
        <f>IF(ISERROR(VLOOKUP(I127,Positions!$C$4:$V$130,20,FALSE)),0,VLOOKUP(I127,Positions!$C$4:$V$130,20,FALSE))</f>
        <v>0</v>
      </c>
      <c r="BQ127" s="161">
        <f>IF(ISERROR(VLOOKUP(J127,Positions!$C$4:$V$130,20,FALSE)),0,VLOOKUP(J127,Positions!$C$4:$V$130,20,FALSE))</f>
        <v>0</v>
      </c>
      <c r="BR127" s="161">
        <f>IF(ISERROR(VLOOKUP(K127,Positions!$C$4:$V$130,20,FALSE)),0,VLOOKUP(K127,Positions!$C$4:$V$130,20,FALSE))</f>
        <v>0</v>
      </c>
      <c r="BS127" s="161">
        <f>IF(ISERROR(VLOOKUP(L127,Positions!$C$4:$V$130,20,FALSE)),0,VLOOKUP(L127,Positions!$C$4:$V$130,20,FALSE))</f>
        <v>0</v>
      </c>
      <c r="BT127" s="161">
        <f>IF(ISERROR(VLOOKUP(M127,Positions!$C$4:$V$130,20,FALSE)),0,VLOOKUP(M127,Positions!$C$4:$V$130,20,FALSE))</f>
        <v>0</v>
      </c>
      <c r="BU127" s="161">
        <f>IF(ISERROR(VLOOKUP(N127,Positions!$C$4:$V$130,20,FALSE)),0,VLOOKUP(N127,Positions!$C$4:$V$130,20,FALSE))</f>
        <v>0</v>
      </c>
      <c r="BV127" s="161">
        <f>IF(ISERROR(VLOOKUP(O127,Positions!$C$4:$V$130,20,FALSE)),0,VLOOKUP(O127,Positions!$C$4:$V$130,20,FALSE))</f>
        <v>0</v>
      </c>
      <c r="BW127" s="161">
        <f>IF(ISERROR(VLOOKUP(P127,Positions!$C$4:$V$130,20,FALSE)),0,VLOOKUP(P127,Positions!$C$4:$V$130,20,FALSE))</f>
        <v>0</v>
      </c>
      <c r="BX127" s="161">
        <f>IF(ISERROR(VLOOKUP(Q127,Positions!$C$4:$V$130,20,FALSE)),0,VLOOKUP(Q127,Positions!$C$4:$V$130,20,FALSE))</f>
        <v>0</v>
      </c>
      <c r="BY127" s="161">
        <f>IF(ISERROR(VLOOKUP(R127,Positions!$C$4:$V$130,20,FALSE)),0,VLOOKUP(R127,Positions!$C$4:$V$130,20,FALSE))</f>
        <v>0</v>
      </c>
      <c r="BZ127" s="161">
        <f>IF(ISERROR(VLOOKUP(S127,Positions!$C$4:$V$130,20,FALSE)),0,VLOOKUP(S127,Positions!$C$4:$V$130,20,FALSE))</f>
        <v>0</v>
      </c>
      <c r="CA127" s="161">
        <f>IF(ISERROR(VLOOKUP(T127,Positions!$C$4:$V$130,20,FALSE)),0,VLOOKUP(T127,Positions!$C$4:$V$130,20,FALSE))</f>
        <v>0</v>
      </c>
      <c r="CB127" s="161">
        <f>IF(ISERROR(VLOOKUP(U127,Positions!$C$4:$V$130,20,FALSE)),0,VLOOKUP(U127,Positions!$C$4:$V$130,20,FALSE))</f>
        <v>0</v>
      </c>
      <c r="CC127" s="161">
        <f>IF(ISERROR(VLOOKUP(V127,Positions!$C$4:$V$130,20,FALSE)),0,VLOOKUP(V127,Positions!$C$4:$V$130,20,FALSE))</f>
        <v>0</v>
      </c>
      <c r="CD127" s="161">
        <f>IF(ISERROR(VLOOKUP(W127,Positions!$C$4:$V$130,20,FALSE)),0,VLOOKUP(W127,Positions!$C$4:$V$130,20,FALSE))</f>
        <v>0</v>
      </c>
      <c r="CE127" s="161">
        <f>IF(ISERROR(VLOOKUP(X127,Positions!$C$4:$V$130,20,FALSE)),0,VLOOKUP(X127,Positions!$C$4:$V$130,20,FALSE))</f>
        <v>0</v>
      </c>
      <c r="CF127" s="161">
        <f>IF(ISERROR(VLOOKUP(Y127,Positions!$C$4:$V$130,20,FALSE)),0,VLOOKUP(Y127,Positions!$C$4:$V$130,20,FALSE))</f>
        <v>0</v>
      </c>
      <c r="CG127" s="161">
        <f>IF(ISERROR(VLOOKUP(Z127,Positions!$C$4:$V$130,20,FALSE)),0,VLOOKUP(Z127,Positions!$C$4:$V$130,20,FALSE))</f>
        <v>0</v>
      </c>
      <c r="CH127" s="161">
        <f>IF(ISERROR(VLOOKUP(AA127,Positions!$C$4:$V$130,20,FALSE)),0,VLOOKUP(AA127,Positions!$C$4:$V$130,20,FALSE))</f>
        <v>0</v>
      </c>
      <c r="CI127" s="161">
        <f>IF(ISERROR(VLOOKUP(AB127,Positions!$C$4:$V$130,20,FALSE)),0,VLOOKUP(AB127,Positions!$C$4:$V$130,20,FALSE))</f>
        <v>0</v>
      </c>
      <c r="CJ127" s="161">
        <f>IF(ISERROR(VLOOKUP(AC127,Positions!$C$4:$V$130,20,FALSE)),0,VLOOKUP(AC127,Positions!$C$4:$V$130,20,FALSE))</f>
        <v>0</v>
      </c>
      <c r="CK127" s="161">
        <f>IF(ISERROR(VLOOKUP(AD127,Positions!$C$4:$V$130,20,FALSE)),0,VLOOKUP(AD127,Positions!$C$4:$V$130,20,FALSE))</f>
        <v>0</v>
      </c>
      <c r="CL127" s="161">
        <f>IF(ISERROR(VLOOKUP(AE127,Positions!$C$4:$V$130,20,FALSE)),0,VLOOKUP(AE127,Positions!$C$4:$V$130,20,FALSE))</f>
        <v>0</v>
      </c>
      <c r="CM127" s="161">
        <f>IF(ISERROR(VLOOKUP(AF127,Positions!$C$4:$V$130,20,FALSE)),0,VLOOKUP(AF127,Positions!$C$4:$V$130,20,FALSE))</f>
        <v>0</v>
      </c>
      <c r="CN127" s="161">
        <f>IF(ISERROR(VLOOKUP(AG127,Positions!$C$4:$V$130,20,FALSE)),0,VLOOKUP(AG127,Positions!$C$4:$V$130,20,FALSE))</f>
        <v>0</v>
      </c>
      <c r="CO127" s="161">
        <f>IF(ISERROR(VLOOKUP(AH127,Positions!$C$4:$V$130,20,FALSE)),0,VLOOKUP(AH127,Positions!$C$4:$V$130,20,FALSE))</f>
        <v>0</v>
      </c>
      <c r="CP127" s="162"/>
      <c r="CQ127" s="163"/>
    </row>
    <row r="128" spans="1:95" s="155" customFormat="1" ht="30" hidden="1" customHeight="1" x14ac:dyDescent="0.25">
      <c r="A128" s="153"/>
      <c r="B128" s="153"/>
      <c r="C128" s="160"/>
      <c r="D128" s="160"/>
      <c r="E128" s="417" t="str">
        <f>IF($D128&lt;&gt;"",VLOOKUP($D128,StaffEstb!$G$4:$K$203,4,FALSE),"")</f>
        <v/>
      </c>
      <c r="F128" s="656" t="str">
        <f>IF($D128&lt;&gt;"",VLOOKUP($D128,StaffEstb!$G$4:$K$203,5,FALSE),"")</f>
        <v/>
      </c>
      <c r="G128" s="657"/>
      <c r="H128" s="657"/>
      <c r="I128" s="657"/>
      <c r="J128" s="657"/>
      <c r="K128" s="657"/>
      <c r="L128" s="658"/>
      <c r="M128" s="658"/>
      <c r="N128" s="657"/>
      <c r="O128" s="657"/>
      <c r="P128" s="657"/>
      <c r="Q128" s="657"/>
      <c r="R128" s="657"/>
      <c r="S128" s="658"/>
      <c r="T128" s="658"/>
      <c r="U128" s="657"/>
      <c r="V128" s="657"/>
      <c r="W128" s="657"/>
      <c r="X128" s="657"/>
      <c r="Y128" s="657"/>
      <c r="Z128" s="658"/>
      <c r="AA128" s="658"/>
      <c r="AB128" s="657"/>
      <c r="AC128" s="657"/>
      <c r="AD128" s="657"/>
      <c r="AE128" s="657"/>
      <c r="AF128" s="657"/>
      <c r="AG128" s="658"/>
      <c r="AH128" s="658"/>
      <c r="AI128" s="377">
        <f t="shared" si="9"/>
        <v>0</v>
      </c>
      <c r="AJ128" s="378">
        <f t="shared" si="10"/>
        <v>0</v>
      </c>
      <c r="AK128" s="379" t="str">
        <f>IF(G128&lt;&gt;"",IF(ISERROR(VLOOKUP(G128,Positions!$C$4:$V$130,20,FALSE)),"Chk",""),"-")</f>
        <v>-</v>
      </c>
      <c r="AL128" s="380" t="str">
        <f>IF(H128&lt;&gt;"",IF(ISERROR(VLOOKUP(H128,Positions!$C$4:$V$130,20,FALSE)),"Chk",""),"-")</f>
        <v>-</v>
      </c>
      <c r="AM128" s="380" t="str">
        <f>IF(I128&lt;&gt;"",IF(ISERROR(VLOOKUP(I128,Positions!$C$4:$V$130,20,FALSE)),"Chk",""),"-")</f>
        <v>-</v>
      </c>
      <c r="AN128" s="380" t="str">
        <f>IF(J128&lt;&gt;"",IF(ISERROR(VLOOKUP(J128,Positions!$C$4:$V$130,20,FALSE)),"Chk",""),"-")</f>
        <v>-</v>
      </c>
      <c r="AO128" s="380" t="str">
        <f>IF(K128&lt;&gt;"",IF(ISERROR(VLOOKUP(K128,Positions!$C$4:$V$130,20,FALSE)),"Chk",""),"-")</f>
        <v>-</v>
      </c>
      <c r="AP128" s="380" t="str">
        <f>IF(L128&lt;&gt;"",IF(ISERROR(VLOOKUP(L128,Positions!$C$4:$V$130,20,FALSE)),"Chk",""),"-")</f>
        <v>-</v>
      </c>
      <c r="AQ128" s="381" t="str">
        <f>IF(M128&lt;&gt;"",IF(ISERROR(VLOOKUP(M128,Positions!$C$4:$V$130,20,FALSE)),"Chk",""),"-")</f>
        <v>-</v>
      </c>
      <c r="AR128" s="382" t="str">
        <f>IF(N128&lt;&gt;"",IF(ISERROR(VLOOKUP(N128,Positions!$C$4:$V$130,20,FALSE)),"Chk",""),"-")</f>
        <v>-</v>
      </c>
      <c r="AS128" s="380" t="str">
        <f>IF(O128&lt;&gt;"",IF(ISERROR(VLOOKUP(O128,Positions!$C$4:$V$130,20,FALSE)),"Chk",""),"-")</f>
        <v>-</v>
      </c>
      <c r="AT128" s="380" t="str">
        <f>IF(P128&lt;&gt;"",IF(ISERROR(VLOOKUP(P128,Positions!$C$4:$V$130,20,FALSE)),"Chk",""),"-")</f>
        <v>-</v>
      </c>
      <c r="AU128" s="380" t="str">
        <f>IF(Q128&lt;&gt;"",IF(ISERROR(VLOOKUP(Q128,Positions!$C$4:$V$130,20,FALSE)),"Chk",""),"-")</f>
        <v>-</v>
      </c>
      <c r="AV128" s="380" t="str">
        <f>IF(R128&lt;&gt;"",IF(ISERROR(VLOOKUP(R128,Positions!$C$4:$V$130,20,FALSE)),"Chk",""),"-")</f>
        <v>-</v>
      </c>
      <c r="AW128" s="380" t="str">
        <f>IF(S128&lt;&gt;"",IF(ISERROR(VLOOKUP(S128,Positions!$C$4:$V$130,20,FALSE)),"Chk",""),"-")</f>
        <v>-</v>
      </c>
      <c r="AX128" s="383" t="str">
        <f>IF(T128&lt;&gt;"",IF(ISERROR(VLOOKUP(T128,Positions!$C$4:$V$130,20,FALSE)),"Chk",""),"-")</f>
        <v>-</v>
      </c>
      <c r="AY128" s="379" t="str">
        <f>IF(U128&lt;&gt;"",IF(ISERROR(VLOOKUP(U128,Positions!$C$4:$V$130,20,FALSE)),"Chk",""),"-")</f>
        <v>-</v>
      </c>
      <c r="AZ128" s="380" t="str">
        <f>IF(V128&lt;&gt;"",IF(ISERROR(VLOOKUP(V128,Positions!$C$4:$V$130,20,FALSE)),"Chk",""),"-")</f>
        <v>-</v>
      </c>
      <c r="BA128" s="380" t="str">
        <f>IF(W128&lt;&gt;"",IF(ISERROR(VLOOKUP(W128,Positions!$C$4:$V$130,20,FALSE)),"Chk",""),"-")</f>
        <v>-</v>
      </c>
      <c r="BB128" s="380" t="str">
        <f>IF(X128&lt;&gt;"",IF(ISERROR(VLOOKUP(X128,Positions!$C$4:$V$130,20,FALSE)),"Chk",""),"-")</f>
        <v>-</v>
      </c>
      <c r="BC128" s="380" t="str">
        <f>IF(Y128&lt;&gt;"",IF(ISERROR(VLOOKUP(Y128,Positions!$C$4:$V$130,20,FALSE)),"Chk",""),"-")</f>
        <v>-</v>
      </c>
      <c r="BD128" s="380" t="str">
        <f>IF(Z128&lt;&gt;"",IF(ISERROR(VLOOKUP(Z128,Positions!$C$4:$V$130,20,FALSE)),"Chk",""),"-")</f>
        <v>-</v>
      </c>
      <c r="BE128" s="381" t="str">
        <f>IF(AA128&lt;&gt;"",IF(ISERROR(VLOOKUP(AA128,Positions!$C$4:$V$130,20,FALSE)),"Chk",""),"-")</f>
        <v>-</v>
      </c>
      <c r="BF128" s="382" t="str">
        <f>IF(AB128&lt;&gt;"",IF(ISERROR(VLOOKUP(AB128,Positions!$C$4:$V$130,20,FALSE)),"Chk",""),"-")</f>
        <v>-</v>
      </c>
      <c r="BG128" s="380" t="str">
        <f>IF(AC128&lt;&gt;"",IF(ISERROR(VLOOKUP(AC128,Positions!$C$4:$V$130,20,FALSE)),"Chk",""),"-")</f>
        <v>-</v>
      </c>
      <c r="BH128" s="380" t="str">
        <f>IF(AD128&lt;&gt;"",IF(ISERROR(VLOOKUP(AD128,Positions!$C$4:$V$130,20,FALSE)),"Chk",""),"-")</f>
        <v>-</v>
      </c>
      <c r="BI128" s="380" t="str">
        <f>IF(AE128&lt;&gt;"",IF(ISERROR(VLOOKUP(AE128,Positions!$C$4:$V$130,20,FALSE)),"Chk",""),"-")</f>
        <v>-</v>
      </c>
      <c r="BJ128" s="380" t="str">
        <f>IF(AF128&lt;&gt;"",IF(ISERROR(VLOOKUP(AF128,Positions!$C$4:$V$130,20,FALSE)),"Chk",""),"-")</f>
        <v>-</v>
      </c>
      <c r="BK128" s="380" t="str">
        <f>IF(AG128&lt;&gt;"",IF(ISERROR(VLOOKUP(AG128,Positions!$C$4:$V$130,20,FALSE)),"Chk",""),"-")</f>
        <v>-</v>
      </c>
      <c r="BL128" s="383" t="str">
        <f>IF(AH128&lt;&gt;"",IF(ISERROR(VLOOKUP(AH128,Positions!$C$4:$V$130,20,FALSE)),"Chk",""),"-")</f>
        <v>-</v>
      </c>
      <c r="BM128" s="152"/>
      <c r="BN128" s="161">
        <f>IF(ISERROR(VLOOKUP(G128,Positions!$C$4:$V$130,20,FALSE)),0,VLOOKUP(G128,Positions!$C$4:$V$130,20,FALSE))</f>
        <v>0</v>
      </c>
      <c r="BO128" s="161">
        <f>IF(ISERROR(VLOOKUP(H128,Positions!$C$4:$V$130,20,FALSE)),0,VLOOKUP(H128,Positions!$C$4:$V$130,20,FALSE))</f>
        <v>0</v>
      </c>
      <c r="BP128" s="161">
        <f>IF(ISERROR(VLOOKUP(I128,Positions!$C$4:$V$130,20,FALSE)),0,VLOOKUP(I128,Positions!$C$4:$V$130,20,FALSE))</f>
        <v>0</v>
      </c>
      <c r="BQ128" s="161">
        <f>IF(ISERROR(VLOOKUP(J128,Positions!$C$4:$V$130,20,FALSE)),0,VLOOKUP(J128,Positions!$C$4:$V$130,20,FALSE))</f>
        <v>0</v>
      </c>
      <c r="BR128" s="161">
        <f>IF(ISERROR(VLOOKUP(K128,Positions!$C$4:$V$130,20,FALSE)),0,VLOOKUP(K128,Positions!$C$4:$V$130,20,FALSE))</f>
        <v>0</v>
      </c>
      <c r="BS128" s="161">
        <f>IF(ISERROR(VLOOKUP(L128,Positions!$C$4:$V$130,20,FALSE)),0,VLOOKUP(L128,Positions!$C$4:$V$130,20,FALSE))</f>
        <v>0</v>
      </c>
      <c r="BT128" s="161">
        <f>IF(ISERROR(VLOOKUP(M128,Positions!$C$4:$V$130,20,FALSE)),0,VLOOKUP(M128,Positions!$C$4:$V$130,20,FALSE))</f>
        <v>0</v>
      </c>
      <c r="BU128" s="161">
        <f>IF(ISERROR(VLOOKUP(N128,Positions!$C$4:$V$130,20,FALSE)),0,VLOOKUP(N128,Positions!$C$4:$V$130,20,FALSE))</f>
        <v>0</v>
      </c>
      <c r="BV128" s="161">
        <f>IF(ISERROR(VLOOKUP(O128,Positions!$C$4:$V$130,20,FALSE)),0,VLOOKUP(O128,Positions!$C$4:$V$130,20,FALSE))</f>
        <v>0</v>
      </c>
      <c r="BW128" s="161">
        <f>IF(ISERROR(VLOOKUP(P128,Positions!$C$4:$V$130,20,FALSE)),0,VLOOKUP(P128,Positions!$C$4:$V$130,20,FALSE))</f>
        <v>0</v>
      </c>
      <c r="BX128" s="161">
        <f>IF(ISERROR(VLOOKUP(Q128,Positions!$C$4:$V$130,20,FALSE)),0,VLOOKUP(Q128,Positions!$C$4:$V$130,20,FALSE))</f>
        <v>0</v>
      </c>
      <c r="BY128" s="161">
        <f>IF(ISERROR(VLOOKUP(R128,Positions!$C$4:$V$130,20,FALSE)),0,VLOOKUP(R128,Positions!$C$4:$V$130,20,FALSE))</f>
        <v>0</v>
      </c>
      <c r="BZ128" s="161">
        <f>IF(ISERROR(VLOOKUP(S128,Positions!$C$4:$V$130,20,FALSE)),0,VLOOKUP(S128,Positions!$C$4:$V$130,20,FALSE))</f>
        <v>0</v>
      </c>
      <c r="CA128" s="161">
        <f>IF(ISERROR(VLOOKUP(T128,Positions!$C$4:$V$130,20,FALSE)),0,VLOOKUP(T128,Positions!$C$4:$V$130,20,FALSE))</f>
        <v>0</v>
      </c>
      <c r="CB128" s="161">
        <f>IF(ISERROR(VLOOKUP(U128,Positions!$C$4:$V$130,20,FALSE)),0,VLOOKUP(U128,Positions!$C$4:$V$130,20,FALSE))</f>
        <v>0</v>
      </c>
      <c r="CC128" s="161">
        <f>IF(ISERROR(VLOOKUP(V128,Positions!$C$4:$V$130,20,FALSE)),0,VLOOKUP(V128,Positions!$C$4:$V$130,20,FALSE))</f>
        <v>0</v>
      </c>
      <c r="CD128" s="161">
        <f>IF(ISERROR(VLOOKUP(W128,Positions!$C$4:$V$130,20,FALSE)),0,VLOOKUP(W128,Positions!$C$4:$V$130,20,FALSE))</f>
        <v>0</v>
      </c>
      <c r="CE128" s="161">
        <f>IF(ISERROR(VLOOKUP(X128,Positions!$C$4:$V$130,20,FALSE)),0,VLOOKUP(X128,Positions!$C$4:$V$130,20,FALSE))</f>
        <v>0</v>
      </c>
      <c r="CF128" s="161">
        <f>IF(ISERROR(VLOOKUP(Y128,Positions!$C$4:$V$130,20,FALSE)),0,VLOOKUP(Y128,Positions!$C$4:$V$130,20,FALSE))</f>
        <v>0</v>
      </c>
      <c r="CG128" s="161">
        <f>IF(ISERROR(VLOOKUP(Z128,Positions!$C$4:$V$130,20,FALSE)),0,VLOOKUP(Z128,Positions!$C$4:$V$130,20,FALSE))</f>
        <v>0</v>
      </c>
      <c r="CH128" s="161">
        <f>IF(ISERROR(VLOOKUP(AA128,Positions!$C$4:$V$130,20,FALSE)),0,VLOOKUP(AA128,Positions!$C$4:$V$130,20,FALSE))</f>
        <v>0</v>
      </c>
      <c r="CI128" s="161">
        <f>IF(ISERROR(VLOOKUP(AB128,Positions!$C$4:$V$130,20,FALSE)),0,VLOOKUP(AB128,Positions!$C$4:$V$130,20,FALSE))</f>
        <v>0</v>
      </c>
      <c r="CJ128" s="161">
        <f>IF(ISERROR(VLOOKUP(AC128,Positions!$C$4:$V$130,20,FALSE)),0,VLOOKUP(AC128,Positions!$C$4:$V$130,20,FALSE))</f>
        <v>0</v>
      </c>
      <c r="CK128" s="161">
        <f>IF(ISERROR(VLOOKUP(AD128,Positions!$C$4:$V$130,20,FALSE)),0,VLOOKUP(AD128,Positions!$C$4:$V$130,20,FALSE))</f>
        <v>0</v>
      </c>
      <c r="CL128" s="161">
        <f>IF(ISERROR(VLOOKUP(AE128,Positions!$C$4:$V$130,20,FALSE)),0,VLOOKUP(AE128,Positions!$C$4:$V$130,20,FALSE))</f>
        <v>0</v>
      </c>
      <c r="CM128" s="161">
        <f>IF(ISERROR(VLOOKUP(AF128,Positions!$C$4:$V$130,20,FALSE)),0,VLOOKUP(AF128,Positions!$C$4:$V$130,20,FALSE))</f>
        <v>0</v>
      </c>
      <c r="CN128" s="161">
        <f>IF(ISERROR(VLOOKUP(AG128,Positions!$C$4:$V$130,20,FALSE)),0,VLOOKUP(AG128,Positions!$C$4:$V$130,20,FALSE))</f>
        <v>0</v>
      </c>
      <c r="CO128" s="161">
        <f>IF(ISERROR(VLOOKUP(AH128,Positions!$C$4:$V$130,20,FALSE)),0,VLOOKUP(AH128,Positions!$C$4:$V$130,20,FALSE))</f>
        <v>0</v>
      </c>
      <c r="CP128" s="162"/>
      <c r="CQ128" s="163"/>
    </row>
    <row r="129" spans="1:95" s="155" customFormat="1" ht="30" hidden="1" customHeight="1" x14ac:dyDescent="0.25">
      <c r="A129" s="153"/>
      <c r="B129" s="153"/>
      <c r="C129" s="160"/>
      <c r="D129" s="160"/>
      <c r="E129" s="417" t="str">
        <f>IF($D129&lt;&gt;"",VLOOKUP($D129,StaffEstb!$G$4:$K$203,4,FALSE),"")</f>
        <v/>
      </c>
      <c r="F129" s="656" t="str">
        <f>IF($D129&lt;&gt;"",VLOOKUP($D129,StaffEstb!$G$4:$K$203,5,FALSE),"")</f>
        <v/>
      </c>
      <c r="G129" s="657"/>
      <c r="H129" s="657"/>
      <c r="I129" s="657"/>
      <c r="J129" s="657"/>
      <c r="K129" s="657"/>
      <c r="L129" s="658"/>
      <c r="M129" s="658"/>
      <c r="N129" s="657"/>
      <c r="O129" s="657"/>
      <c r="P129" s="657"/>
      <c r="Q129" s="657"/>
      <c r="R129" s="657"/>
      <c r="S129" s="658"/>
      <c r="T129" s="658"/>
      <c r="U129" s="657"/>
      <c r="V129" s="657"/>
      <c r="W129" s="657"/>
      <c r="X129" s="657"/>
      <c r="Y129" s="657"/>
      <c r="Z129" s="658"/>
      <c r="AA129" s="658"/>
      <c r="AB129" s="657"/>
      <c r="AC129" s="657"/>
      <c r="AD129" s="657"/>
      <c r="AE129" s="657"/>
      <c r="AF129" s="657"/>
      <c r="AG129" s="658"/>
      <c r="AH129" s="658"/>
      <c r="AI129" s="377">
        <f t="shared" si="9"/>
        <v>0</v>
      </c>
      <c r="AJ129" s="378">
        <f t="shared" si="10"/>
        <v>0</v>
      </c>
      <c r="AK129" s="379" t="str">
        <f>IF(G129&lt;&gt;"",IF(ISERROR(VLOOKUP(G129,Positions!$C$4:$V$130,20,FALSE)),"Chk",""),"-")</f>
        <v>-</v>
      </c>
      <c r="AL129" s="380" t="str">
        <f>IF(H129&lt;&gt;"",IF(ISERROR(VLOOKUP(H129,Positions!$C$4:$V$130,20,FALSE)),"Chk",""),"-")</f>
        <v>-</v>
      </c>
      <c r="AM129" s="380" t="str">
        <f>IF(I129&lt;&gt;"",IF(ISERROR(VLOOKUP(I129,Positions!$C$4:$V$130,20,FALSE)),"Chk",""),"-")</f>
        <v>-</v>
      </c>
      <c r="AN129" s="380" t="str">
        <f>IF(J129&lt;&gt;"",IF(ISERROR(VLOOKUP(J129,Positions!$C$4:$V$130,20,FALSE)),"Chk",""),"-")</f>
        <v>-</v>
      </c>
      <c r="AO129" s="380" t="str">
        <f>IF(K129&lt;&gt;"",IF(ISERROR(VLOOKUP(K129,Positions!$C$4:$V$130,20,FALSE)),"Chk",""),"-")</f>
        <v>-</v>
      </c>
      <c r="AP129" s="380" t="str">
        <f>IF(L129&lt;&gt;"",IF(ISERROR(VLOOKUP(L129,Positions!$C$4:$V$130,20,FALSE)),"Chk",""),"-")</f>
        <v>-</v>
      </c>
      <c r="AQ129" s="381" t="str">
        <f>IF(M129&lt;&gt;"",IF(ISERROR(VLOOKUP(M129,Positions!$C$4:$V$130,20,FALSE)),"Chk",""),"-")</f>
        <v>-</v>
      </c>
      <c r="AR129" s="382" t="str">
        <f>IF(N129&lt;&gt;"",IF(ISERROR(VLOOKUP(N129,Positions!$C$4:$V$130,20,FALSE)),"Chk",""),"-")</f>
        <v>-</v>
      </c>
      <c r="AS129" s="380" t="str">
        <f>IF(O129&lt;&gt;"",IF(ISERROR(VLOOKUP(O129,Positions!$C$4:$V$130,20,FALSE)),"Chk",""),"-")</f>
        <v>-</v>
      </c>
      <c r="AT129" s="380" t="str">
        <f>IF(P129&lt;&gt;"",IF(ISERROR(VLOOKUP(P129,Positions!$C$4:$V$130,20,FALSE)),"Chk",""),"-")</f>
        <v>-</v>
      </c>
      <c r="AU129" s="380" t="str">
        <f>IF(Q129&lt;&gt;"",IF(ISERROR(VLOOKUP(Q129,Positions!$C$4:$V$130,20,FALSE)),"Chk",""),"-")</f>
        <v>-</v>
      </c>
      <c r="AV129" s="380" t="str">
        <f>IF(R129&lt;&gt;"",IF(ISERROR(VLOOKUP(R129,Positions!$C$4:$V$130,20,FALSE)),"Chk",""),"-")</f>
        <v>-</v>
      </c>
      <c r="AW129" s="380" t="str">
        <f>IF(S129&lt;&gt;"",IF(ISERROR(VLOOKUP(S129,Positions!$C$4:$V$130,20,FALSE)),"Chk",""),"-")</f>
        <v>-</v>
      </c>
      <c r="AX129" s="383" t="str">
        <f>IF(T129&lt;&gt;"",IF(ISERROR(VLOOKUP(T129,Positions!$C$4:$V$130,20,FALSE)),"Chk",""),"-")</f>
        <v>-</v>
      </c>
      <c r="AY129" s="379" t="str">
        <f>IF(U129&lt;&gt;"",IF(ISERROR(VLOOKUP(U129,Positions!$C$4:$V$130,20,FALSE)),"Chk",""),"-")</f>
        <v>-</v>
      </c>
      <c r="AZ129" s="380" t="str">
        <f>IF(V129&lt;&gt;"",IF(ISERROR(VLOOKUP(V129,Positions!$C$4:$V$130,20,FALSE)),"Chk",""),"-")</f>
        <v>-</v>
      </c>
      <c r="BA129" s="380" t="str">
        <f>IF(W129&lt;&gt;"",IF(ISERROR(VLOOKUP(W129,Positions!$C$4:$V$130,20,FALSE)),"Chk",""),"-")</f>
        <v>-</v>
      </c>
      <c r="BB129" s="380" t="str">
        <f>IF(X129&lt;&gt;"",IF(ISERROR(VLOOKUP(X129,Positions!$C$4:$V$130,20,FALSE)),"Chk",""),"-")</f>
        <v>-</v>
      </c>
      <c r="BC129" s="380" t="str">
        <f>IF(Y129&lt;&gt;"",IF(ISERROR(VLOOKUP(Y129,Positions!$C$4:$V$130,20,FALSE)),"Chk",""),"-")</f>
        <v>-</v>
      </c>
      <c r="BD129" s="380" t="str">
        <f>IF(Z129&lt;&gt;"",IF(ISERROR(VLOOKUP(Z129,Positions!$C$4:$V$130,20,FALSE)),"Chk",""),"-")</f>
        <v>-</v>
      </c>
      <c r="BE129" s="381" t="str">
        <f>IF(AA129&lt;&gt;"",IF(ISERROR(VLOOKUP(AA129,Positions!$C$4:$V$130,20,FALSE)),"Chk",""),"-")</f>
        <v>-</v>
      </c>
      <c r="BF129" s="382" t="str">
        <f>IF(AB129&lt;&gt;"",IF(ISERROR(VLOOKUP(AB129,Positions!$C$4:$V$130,20,FALSE)),"Chk",""),"-")</f>
        <v>-</v>
      </c>
      <c r="BG129" s="380" t="str">
        <f>IF(AC129&lt;&gt;"",IF(ISERROR(VLOOKUP(AC129,Positions!$C$4:$V$130,20,FALSE)),"Chk",""),"-")</f>
        <v>-</v>
      </c>
      <c r="BH129" s="380" t="str">
        <f>IF(AD129&lt;&gt;"",IF(ISERROR(VLOOKUP(AD129,Positions!$C$4:$V$130,20,FALSE)),"Chk",""),"-")</f>
        <v>-</v>
      </c>
      <c r="BI129" s="380" t="str">
        <f>IF(AE129&lt;&gt;"",IF(ISERROR(VLOOKUP(AE129,Positions!$C$4:$V$130,20,FALSE)),"Chk",""),"-")</f>
        <v>-</v>
      </c>
      <c r="BJ129" s="380" t="str">
        <f>IF(AF129&lt;&gt;"",IF(ISERROR(VLOOKUP(AF129,Positions!$C$4:$V$130,20,FALSE)),"Chk",""),"-")</f>
        <v>-</v>
      </c>
      <c r="BK129" s="380" t="str">
        <f>IF(AG129&lt;&gt;"",IF(ISERROR(VLOOKUP(AG129,Positions!$C$4:$V$130,20,FALSE)),"Chk",""),"-")</f>
        <v>-</v>
      </c>
      <c r="BL129" s="383" t="str">
        <f>IF(AH129&lt;&gt;"",IF(ISERROR(VLOOKUP(AH129,Positions!$C$4:$V$130,20,FALSE)),"Chk",""),"-")</f>
        <v>-</v>
      </c>
      <c r="BM129" s="152"/>
      <c r="BN129" s="161">
        <f>IF(ISERROR(VLOOKUP(G129,Positions!$C$4:$V$130,20,FALSE)),0,VLOOKUP(G129,Positions!$C$4:$V$130,20,FALSE))</f>
        <v>0</v>
      </c>
      <c r="BO129" s="161">
        <f>IF(ISERROR(VLOOKUP(H129,Positions!$C$4:$V$130,20,FALSE)),0,VLOOKUP(H129,Positions!$C$4:$V$130,20,FALSE))</f>
        <v>0</v>
      </c>
      <c r="BP129" s="161">
        <f>IF(ISERROR(VLOOKUP(I129,Positions!$C$4:$V$130,20,FALSE)),0,VLOOKUP(I129,Positions!$C$4:$V$130,20,FALSE))</f>
        <v>0</v>
      </c>
      <c r="BQ129" s="161">
        <f>IF(ISERROR(VLOOKUP(J129,Positions!$C$4:$V$130,20,FALSE)),0,VLOOKUP(J129,Positions!$C$4:$V$130,20,FALSE))</f>
        <v>0</v>
      </c>
      <c r="BR129" s="161">
        <f>IF(ISERROR(VLOOKUP(K129,Positions!$C$4:$V$130,20,FALSE)),0,VLOOKUP(K129,Positions!$C$4:$V$130,20,FALSE))</f>
        <v>0</v>
      </c>
      <c r="BS129" s="161">
        <f>IF(ISERROR(VLOOKUP(L129,Positions!$C$4:$V$130,20,FALSE)),0,VLOOKUP(L129,Positions!$C$4:$V$130,20,FALSE))</f>
        <v>0</v>
      </c>
      <c r="BT129" s="161">
        <f>IF(ISERROR(VLOOKUP(M129,Positions!$C$4:$V$130,20,FALSE)),0,VLOOKUP(M129,Positions!$C$4:$V$130,20,FALSE))</f>
        <v>0</v>
      </c>
      <c r="BU129" s="161">
        <f>IF(ISERROR(VLOOKUP(N129,Positions!$C$4:$V$130,20,FALSE)),0,VLOOKUP(N129,Positions!$C$4:$V$130,20,FALSE))</f>
        <v>0</v>
      </c>
      <c r="BV129" s="161">
        <f>IF(ISERROR(VLOOKUP(O129,Positions!$C$4:$V$130,20,FALSE)),0,VLOOKUP(O129,Positions!$C$4:$V$130,20,FALSE))</f>
        <v>0</v>
      </c>
      <c r="BW129" s="161">
        <f>IF(ISERROR(VLOOKUP(P129,Positions!$C$4:$V$130,20,FALSE)),0,VLOOKUP(P129,Positions!$C$4:$V$130,20,FALSE))</f>
        <v>0</v>
      </c>
      <c r="BX129" s="161">
        <f>IF(ISERROR(VLOOKUP(Q129,Positions!$C$4:$V$130,20,FALSE)),0,VLOOKUP(Q129,Positions!$C$4:$V$130,20,FALSE))</f>
        <v>0</v>
      </c>
      <c r="BY129" s="161">
        <f>IF(ISERROR(VLOOKUP(R129,Positions!$C$4:$V$130,20,FALSE)),0,VLOOKUP(R129,Positions!$C$4:$V$130,20,FALSE))</f>
        <v>0</v>
      </c>
      <c r="BZ129" s="161">
        <f>IF(ISERROR(VLOOKUP(S129,Positions!$C$4:$V$130,20,FALSE)),0,VLOOKUP(S129,Positions!$C$4:$V$130,20,FALSE))</f>
        <v>0</v>
      </c>
      <c r="CA129" s="161">
        <f>IF(ISERROR(VLOOKUP(T129,Positions!$C$4:$V$130,20,FALSE)),0,VLOOKUP(T129,Positions!$C$4:$V$130,20,FALSE))</f>
        <v>0</v>
      </c>
      <c r="CB129" s="161">
        <f>IF(ISERROR(VLOOKUP(U129,Positions!$C$4:$V$130,20,FALSE)),0,VLOOKUP(U129,Positions!$C$4:$V$130,20,FALSE))</f>
        <v>0</v>
      </c>
      <c r="CC129" s="161">
        <f>IF(ISERROR(VLOOKUP(V129,Positions!$C$4:$V$130,20,FALSE)),0,VLOOKUP(V129,Positions!$C$4:$V$130,20,FALSE))</f>
        <v>0</v>
      </c>
      <c r="CD129" s="161">
        <f>IF(ISERROR(VLOOKUP(W129,Positions!$C$4:$V$130,20,FALSE)),0,VLOOKUP(W129,Positions!$C$4:$V$130,20,FALSE))</f>
        <v>0</v>
      </c>
      <c r="CE129" s="161">
        <f>IF(ISERROR(VLOOKUP(X129,Positions!$C$4:$V$130,20,FALSE)),0,VLOOKUP(X129,Positions!$C$4:$V$130,20,FALSE))</f>
        <v>0</v>
      </c>
      <c r="CF129" s="161">
        <f>IF(ISERROR(VLOOKUP(Y129,Positions!$C$4:$V$130,20,FALSE)),0,VLOOKUP(Y129,Positions!$C$4:$V$130,20,FALSE))</f>
        <v>0</v>
      </c>
      <c r="CG129" s="161">
        <f>IF(ISERROR(VLOOKUP(Z129,Positions!$C$4:$V$130,20,FALSE)),0,VLOOKUP(Z129,Positions!$C$4:$V$130,20,FALSE))</f>
        <v>0</v>
      </c>
      <c r="CH129" s="161">
        <f>IF(ISERROR(VLOOKUP(AA129,Positions!$C$4:$V$130,20,FALSE)),0,VLOOKUP(AA129,Positions!$C$4:$V$130,20,FALSE))</f>
        <v>0</v>
      </c>
      <c r="CI129" s="161">
        <f>IF(ISERROR(VLOOKUP(AB129,Positions!$C$4:$V$130,20,FALSE)),0,VLOOKUP(AB129,Positions!$C$4:$V$130,20,FALSE))</f>
        <v>0</v>
      </c>
      <c r="CJ129" s="161">
        <f>IF(ISERROR(VLOOKUP(AC129,Positions!$C$4:$V$130,20,FALSE)),0,VLOOKUP(AC129,Positions!$C$4:$V$130,20,FALSE))</f>
        <v>0</v>
      </c>
      <c r="CK129" s="161">
        <f>IF(ISERROR(VLOOKUP(AD129,Positions!$C$4:$V$130,20,FALSE)),0,VLOOKUP(AD129,Positions!$C$4:$V$130,20,FALSE))</f>
        <v>0</v>
      </c>
      <c r="CL129" s="161">
        <f>IF(ISERROR(VLOOKUP(AE129,Positions!$C$4:$V$130,20,FALSE)),0,VLOOKUP(AE129,Positions!$C$4:$V$130,20,FALSE))</f>
        <v>0</v>
      </c>
      <c r="CM129" s="161">
        <f>IF(ISERROR(VLOOKUP(AF129,Positions!$C$4:$V$130,20,FALSE)),0,VLOOKUP(AF129,Positions!$C$4:$V$130,20,FALSE))</f>
        <v>0</v>
      </c>
      <c r="CN129" s="161">
        <f>IF(ISERROR(VLOOKUP(AG129,Positions!$C$4:$V$130,20,FALSE)),0,VLOOKUP(AG129,Positions!$C$4:$V$130,20,FALSE))</f>
        <v>0</v>
      </c>
      <c r="CO129" s="161">
        <f>IF(ISERROR(VLOOKUP(AH129,Positions!$C$4:$V$130,20,FALSE)),0,VLOOKUP(AH129,Positions!$C$4:$V$130,20,FALSE))</f>
        <v>0</v>
      </c>
      <c r="CP129" s="162"/>
      <c r="CQ129" s="163"/>
    </row>
    <row r="130" spans="1:95" s="155" customFormat="1" ht="30" hidden="1" customHeight="1" x14ac:dyDescent="0.25">
      <c r="A130" s="153"/>
      <c r="B130" s="153"/>
      <c r="C130" s="160"/>
      <c r="D130" s="160"/>
      <c r="E130" s="417" t="str">
        <f>IF($D130&lt;&gt;"",VLOOKUP($D130,StaffEstb!$G$4:$K$203,4,FALSE),"")</f>
        <v/>
      </c>
      <c r="F130" s="656" t="str">
        <f>IF($D130&lt;&gt;"",VLOOKUP($D130,StaffEstb!$G$4:$K$203,5,FALSE),"")</f>
        <v/>
      </c>
      <c r="G130" s="657"/>
      <c r="H130" s="657"/>
      <c r="I130" s="657"/>
      <c r="J130" s="657"/>
      <c r="K130" s="657"/>
      <c r="L130" s="658"/>
      <c r="M130" s="658"/>
      <c r="N130" s="657"/>
      <c r="O130" s="657"/>
      <c r="P130" s="657"/>
      <c r="Q130" s="657"/>
      <c r="R130" s="657"/>
      <c r="S130" s="658"/>
      <c r="T130" s="658"/>
      <c r="U130" s="657"/>
      <c r="V130" s="657"/>
      <c r="W130" s="657"/>
      <c r="X130" s="657"/>
      <c r="Y130" s="657"/>
      <c r="Z130" s="658"/>
      <c r="AA130" s="658"/>
      <c r="AB130" s="657"/>
      <c r="AC130" s="657"/>
      <c r="AD130" s="657"/>
      <c r="AE130" s="657"/>
      <c r="AF130" s="657"/>
      <c r="AG130" s="658"/>
      <c r="AH130" s="658"/>
      <c r="AI130" s="377">
        <f t="shared" si="9"/>
        <v>0</v>
      </c>
      <c r="AJ130" s="378">
        <f t="shared" si="10"/>
        <v>0</v>
      </c>
      <c r="AK130" s="379" t="str">
        <f>IF(G130&lt;&gt;"",IF(ISERROR(VLOOKUP(G130,Positions!$C$4:$V$130,20,FALSE)),"Chk",""),"-")</f>
        <v>-</v>
      </c>
      <c r="AL130" s="380" t="str">
        <f>IF(H130&lt;&gt;"",IF(ISERROR(VLOOKUP(H130,Positions!$C$4:$V$130,20,FALSE)),"Chk",""),"-")</f>
        <v>-</v>
      </c>
      <c r="AM130" s="380" t="str">
        <f>IF(I130&lt;&gt;"",IF(ISERROR(VLOOKUP(I130,Positions!$C$4:$V$130,20,FALSE)),"Chk",""),"-")</f>
        <v>-</v>
      </c>
      <c r="AN130" s="380" t="str">
        <f>IF(J130&lt;&gt;"",IF(ISERROR(VLOOKUP(J130,Positions!$C$4:$V$130,20,FALSE)),"Chk",""),"-")</f>
        <v>-</v>
      </c>
      <c r="AO130" s="380" t="str">
        <f>IF(K130&lt;&gt;"",IF(ISERROR(VLOOKUP(K130,Positions!$C$4:$V$130,20,FALSE)),"Chk",""),"-")</f>
        <v>-</v>
      </c>
      <c r="AP130" s="380" t="str">
        <f>IF(L130&lt;&gt;"",IF(ISERROR(VLOOKUP(L130,Positions!$C$4:$V$130,20,FALSE)),"Chk",""),"-")</f>
        <v>-</v>
      </c>
      <c r="AQ130" s="381" t="str">
        <f>IF(M130&lt;&gt;"",IF(ISERROR(VLOOKUP(M130,Positions!$C$4:$V$130,20,FALSE)),"Chk",""),"-")</f>
        <v>-</v>
      </c>
      <c r="AR130" s="382" t="str">
        <f>IF(N130&lt;&gt;"",IF(ISERROR(VLOOKUP(N130,Positions!$C$4:$V$130,20,FALSE)),"Chk",""),"-")</f>
        <v>-</v>
      </c>
      <c r="AS130" s="380" t="str">
        <f>IF(O130&lt;&gt;"",IF(ISERROR(VLOOKUP(O130,Positions!$C$4:$V$130,20,FALSE)),"Chk",""),"-")</f>
        <v>-</v>
      </c>
      <c r="AT130" s="380" t="str">
        <f>IF(P130&lt;&gt;"",IF(ISERROR(VLOOKUP(P130,Positions!$C$4:$V$130,20,FALSE)),"Chk",""),"-")</f>
        <v>-</v>
      </c>
      <c r="AU130" s="380" t="str">
        <f>IF(Q130&lt;&gt;"",IF(ISERROR(VLOOKUP(Q130,Positions!$C$4:$V$130,20,FALSE)),"Chk",""),"-")</f>
        <v>-</v>
      </c>
      <c r="AV130" s="380" t="str">
        <f>IF(R130&lt;&gt;"",IF(ISERROR(VLOOKUP(R130,Positions!$C$4:$V$130,20,FALSE)),"Chk",""),"-")</f>
        <v>-</v>
      </c>
      <c r="AW130" s="380" t="str">
        <f>IF(S130&lt;&gt;"",IF(ISERROR(VLOOKUP(S130,Positions!$C$4:$V$130,20,FALSE)),"Chk",""),"-")</f>
        <v>-</v>
      </c>
      <c r="AX130" s="383" t="str">
        <f>IF(T130&lt;&gt;"",IF(ISERROR(VLOOKUP(T130,Positions!$C$4:$V$130,20,FALSE)),"Chk",""),"-")</f>
        <v>-</v>
      </c>
      <c r="AY130" s="379" t="str">
        <f>IF(U130&lt;&gt;"",IF(ISERROR(VLOOKUP(U130,Positions!$C$4:$V$130,20,FALSE)),"Chk",""),"-")</f>
        <v>-</v>
      </c>
      <c r="AZ130" s="380" t="str">
        <f>IF(V130&lt;&gt;"",IF(ISERROR(VLOOKUP(V130,Positions!$C$4:$V$130,20,FALSE)),"Chk",""),"-")</f>
        <v>-</v>
      </c>
      <c r="BA130" s="380" t="str">
        <f>IF(W130&lt;&gt;"",IF(ISERROR(VLOOKUP(W130,Positions!$C$4:$V$130,20,FALSE)),"Chk",""),"-")</f>
        <v>-</v>
      </c>
      <c r="BB130" s="380" t="str">
        <f>IF(X130&lt;&gt;"",IF(ISERROR(VLOOKUP(X130,Positions!$C$4:$V$130,20,FALSE)),"Chk",""),"-")</f>
        <v>-</v>
      </c>
      <c r="BC130" s="380" t="str">
        <f>IF(Y130&lt;&gt;"",IF(ISERROR(VLOOKUP(Y130,Positions!$C$4:$V$130,20,FALSE)),"Chk",""),"-")</f>
        <v>-</v>
      </c>
      <c r="BD130" s="380" t="str">
        <f>IF(Z130&lt;&gt;"",IF(ISERROR(VLOOKUP(Z130,Positions!$C$4:$V$130,20,FALSE)),"Chk",""),"-")</f>
        <v>-</v>
      </c>
      <c r="BE130" s="381" t="str">
        <f>IF(AA130&lt;&gt;"",IF(ISERROR(VLOOKUP(AA130,Positions!$C$4:$V$130,20,FALSE)),"Chk",""),"-")</f>
        <v>-</v>
      </c>
      <c r="BF130" s="382" t="str">
        <f>IF(AB130&lt;&gt;"",IF(ISERROR(VLOOKUP(AB130,Positions!$C$4:$V$130,20,FALSE)),"Chk",""),"-")</f>
        <v>-</v>
      </c>
      <c r="BG130" s="380" t="str">
        <f>IF(AC130&lt;&gt;"",IF(ISERROR(VLOOKUP(AC130,Positions!$C$4:$V$130,20,FALSE)),"Chk",""),"-")</f>
        <v>-</v>
      </c>
      <c r="BH130" s="380" t="str">
        <f>IF(AD130&lt;&gt;"",IF(ISERROR(VLOOKUP(AD130,Positions!$C$4:$V$130,20,FALSE)),"Chk",""),"-")</f>
        <v>-</v>
      </c>
      <c r="BI130" s="380" t="str">
        <f>IF(AE130&lt;&gt;"",IF(ISERROR(VLOOKUP(AE130,Positions!$C$4:$V$130,20,FALSE)),"Chk",""),"-")</f>
        <v>-</v>
      </c>
      <c r="BJ130" s="380" t="str">
        <f>IF(AF130&lt;&gt;"",IF(ISERROR(VLOOKUP(AF130,Positions!$C$4:$V$130,20,FALSE)),"Chk",""),"-")</f>
        <v>-</v>
      </c>
      <c r="BK130" s="380" t="str">
        <f>IF(AG130&lt;&gt;"",IF(ISERROR(VLOOKUP(AG130,Positions!$C$4:$V$130,20,FALSE)),"Chk",""),"-")</f>
        <v>-</v>
      </c>
      <c r="BL130" s="383" t="str">
        <f>IF(AH130&lt;&gt;"",IF(ISERROR(VLOOKUP(AH130,Positions!$C$4:$V$130,20,FALSE)),"Chk",""),"-")</f>
        <v>-</v>
      </c>
      <c r="BM130" s="152"/>
      <c r="BN130" s="161">
        <f>IF(ISERROR(VLOOKUP(G130,Positions!$C$4:$V$130,20,FALSE)),0,VLOOKUP(G130,Positions!$C$4:$V$130,20,FALSE))</f>
        <v>0</v>
      </c>
      <c r="BO130" s="161">
        <f>IF(ISERROR(VLOOKUP(H130,Positions!$C$4:$V$130,20,FALSE)),0,VLOOKUP(H130,Positions!$C$4:$V$130,20,FALSE))</f>
        <v>0</v>
      </c>
      <c r="BP130" s="161">
        <f>IF(ISERROR(VLOOKUP(I130,Positions!$C$4:$V$130,20,FALSE)),0,VLOOKUP(I130,Positions!$C$4:$V$130,20,FALSE))</f>
        <v>0</v>
      </c>
      <c r="BQ130" s="161">
        <f>IF(ISERROR(VLOOKUP(J130,Positions!$C$4:$V$130,20,FALSE)),0,VLOOKUP(J130,Positions!$C$4:$V$130,20,FALSE))</f>
        <v>0</v>
      </c>
      <c r="BR130" s="161">
        <f>IF(ISERROR(VLOOKUP(K130,Positions!$C$4:$V$130,20,FALSE)),0,VLOOKUP(K130,Positions!$C$4:$V$130,20,FALSE))</f>
        <v>0</v>
      </c>
      <c r="BS130" s="161">
        <f>IF(ISERROR(VLOOKUP(L130,Positions!$C$4:$V$130,20,FALSE)),0,VLOOKUP(L130,Positions!$C$4:$V$130,20,FALSE))</f>
        <v>0</v>
      </c>
      <c r="BT130" s="161">
        <f>IF(ISERROR(VLOOKUP(M130,Positions!$C$4:$V$130,20,FALSE)),0,VLOOKUP(M130,Positions!$C$4:$V$130,20,FALSE))</f>
        <v>0</v>
      </c>
      <c r="BU130" s="161">
        <f>IF(ISERROR(VLOOKUP(N130,Positions!$C$4:$V$130,20,FALSE)),0,VLOOKUP(N130,Positions!$C$4:$V$130,20,FALSE))</f>
        <v>0</v>
      </c>
      <c r="BV130" s="161">
        <f>IF(ISERROR(VLOOKUP(O130,Positions!$C$4:$V$130,20,FALSE)),0,VLOOKUP(O130,Positions!$C$4:$V$130,20,FALSE))</f>
        <v>0</v>
      </c>
      <c r="BW130" s="161">
        <f>IF(ISERROR(VLOOKUP(P130,Positions!$C$4:$V$130,20,FALSE)),0,VLOOKUP(P130,Positions!$C$4:$V$130,20,FALSE))</f>
        <v>0</v>
      </c>
      <c r="BX130" s="161">
        <f>IF(ISERROR(VLOOKUP(Q130,Positions!$C$4:$V$130,20,FALSE)),0,VLOOKUP(Q130,Positions!$C$4:$V$130,20,FALSE))</f>
        <v>0</v>
      </c>
      <c r="BY130" s="161">
        <f>IF(ISERROR(VLOOKUP(R130,Positions!$C$4:$V$130,20,FALSE)),0,VLOOKUP(R130,Positions!$C$4:$V$130,20,FALSE))</f>
        <v>0</v>
      </c>
      <c r="BZ130" s="161">
        <f>IF(ISERROR(VLOOKUP(S130,Positions!$C$4:$V$130,20,FALSE)),0,VLOOKUP(S130,Positions!$C$4:$V$130,20,FALSE))</f>
        <v>0</v>
      </c>
      <c r="CA130" s="161">
        <f>IF(ISERROR(VLOOKUP(T130,Positions!$C$4:$V$130,20,FALSE)),0,VLOOKUP(T130,Positions!$C$4:$V$130,20,FALSE))</f>
        <v>0</v>
      </c>
      <c r="CB130" s="161">
        <f>IF(ISERROR(VLOOKUP(U130,Positions!$C$4:$V$130,20,FALSE)),0,VLOOKUP(U130,Positions!$C$4:$V$130,20,FALSE))</f>
        <v>0</v>
      </c>
      <c r="CC130" s="161">
        <f>IF(ISERROR(VLOOKUP(V130,Positions!$C$4:$V$130,20,FALSE)),0,VLOOKUP(V130,Positions!$C$4:$V$130,20,FALSE))</f>
        <v>0</v>
      </c>
      <c r="CD130" s="161">
        <f>IF(ISERROR(VLOOKUP(W130,Positions!$C$4:$V$130,20,FALSE)),0,VLOOKUP(W130,Positions!$C$4:$V$130,20,FALSE))</f>
        <v>0</v>
      </c>
      <c r="CE130" s="161">
        <f>IF(ISERROR(VLOOKUP(X130,Positions!$C$4:$V$130,20,FALSE)),0,VLOOKUP(X130,Positions!$C$4:$V$130,20,FALSE))</f>
        <v>0</v>
      </c>
      <c r="CF130" s="161">
        <f>IF(ISERROR(VLOOKUP(Y130,Positions!$C$4:$V$130,20,FALSE)),0,VLOOKUP(Y130,Positions!$C$4:$V$130,20,FALSE))</f>
        <v>0</v>
      </c>
      <c r="CG130" s="161">
        <f>IF(ISERROR(VLOOKUP(Z130,Positions!$C$4:$V$130,20,FALSE)),0,VLOOKUP(Z130,Positions!$C$4:$V$130,20,FALSE))</f>
        <v>0</v>
      </c>
      <c r="CH130" s="161">
        <f>IF(ISERROR(VLOOKUP(AA130,Positions!$C$4:$V$130,20,FALSE)),0,VLOOKUP(AA130,Positions!$C$4:$V$130,20,FALSE))</f>
        <v>0</v>
      </c>
      <c r="CI130" s="161">
        <f>IF(ISERROR(VLOOKUP(AB130,Positions!$C$4:$V$130,20,FALSE)),0,VLOOKUP(AB130,Positions!$C$4:$V$130,20,FALSE))</f>
        <v>0</v>
      </c>
      <c r="CJ130" s="161">
        <f>IF(ISERROR(VLOOKUP(AC130,Positions!$C$4:$V$130,20,FALSE)),0,VLOOKUP(AC130,Positions!$C$4:$V$130,20,FALSE))</f>
        <v>0</v>
      </c>
      <c r="CK130" s="161">
        <f>IF(ISERROR(VLOOKUP(AD130,Positions!$C$4:$V$130,20,FALSE)),0,VLOOKUP(AD130,Positions!$C$4:$V$130,20,FALSE))</f>
        <v>0</v>
      </c>
      <c r="CL130" s="161">
        <f>IF(ISERROR(VLOOKUP(AE130,Positions!$C$4:$V$130,20,FALSE)),0,VLOOKUP(AE130,Positions!$C$4:$V$130,20,FALSE))</f>
        <v>0</v>
      </c>
      <c r="CM130" s="161">
        <f>IF(ISERROR(VLOOKUP(AF130,Positions!$C$4:$V$130,20,FALSE)),0,VLOOKUP(AF130,Positions!$C$4:$V$130,20,FALSE))</f>
        <v>0</v>
      </c>
      <c r="CN130" s="161">
        <f>IF(ISERROR(VLOOKUP(AG130,Positions!$C$4:$V$130,20,FALSE)),0,VLOOKUP(AG130,Positions!$C$4:$V$130,20,FALSE))</f>
        <v>0</v>
      </c>
      <c r="CO130" s="161">
        <f>IF(ISERROR(VLOOKUP(AH130,Positions!$C$4:$V$130,20,FALSE)),0,VLOOKUP(AH130,Positions!$C$4:$V$130,20,FALSE))</f>
        <v>0</v>
      </c>
      <c r="CP130" s="162"/>
      <c r="CQ130" s="163"/>
    </row>
    <row r="131" spans="1:95" s="155" customFormat="1" ht="30" hidden="1" customHeight="1" x14ac:dyDescent="0.25">
      <c r="A131" s="153"/>
      <c r="B131" s="153"/>
      <c r="C131" s="160"/>
      <c r="D131" s="160"/>
      <c r="E131" s="417" t="str">
        <f>IF($D131&lt;&gt;"",VLOOKUP($D131,StaffEstb!$G$4:$K$203,4,FALSE),"")</f>
        <v/>
      </c>
      <c r="F131" s="656" t="str">
        <f>IF($D131&lt;&gt;"",VLOOKUP($D131,StaffEstb!$G$4:$K$203,5,FALSE),"")</f>
        <v/>
      </c>
      <c r="G131" s="657"/>
      <c r="H131" s="657"/>
      <c r="I131" s="657"/>
      <c r="J131" s="657"/>
      <c r="K131" s="657"/>
      <c r="L131" s="658"/>
      <c r="M131" s="658"/>
      <c r="N131" s="657"/>
      <c r="O131" s="657"/>
      <c r="P131" s="657"/>
      <c r="Q131" s="657"/>
      <c r="R131" s="657"/>
      <c r="S131" s="658"/>
      <c r="T131" s="658"/>
      <c r="U131" s="657"/>
      <c r="V131" s="657"/>
      <c r="W131" s="657"/>
      <c r="X131" s="657"/>
      <c r="Y131" s="657"/>
      <c r="Z131" s="658"/>
      <c r="AA131" s="658"/>
      <c r="AB131" s="657"/>
      <c r="AC131" s="657"/>
      <c r="AD131" s="657"/>
      <c r="AE131" s="657"/>
      <c r="AF131" s="657"/>
      <c r="AG131" s="658"/>
      <c r="AH131" s="658"/>
      <c r="AI131" s="377">
        <f t="shared" si="9"/>
        <v>0</v>
      </c>
      <c r="AJ131" s="378">
        <f t="shared" si="10"/>
        <v>0</v>
      </c>
      <c r="AK131" s="379" t="str">
        <f>IF(G131&lt;&gt;"",IF(ISERROR(VLOOKUP(G131,Positions!$C$4:$V$130,20,FALSE)),"Chk",""),"-")</f>
        <v>-</v>
      </c>
      <c r="AL131" s="380" t="str">
        <f>IF(H131&lt;&gt;"",IF(ISERROR(VLOOKUP(H131,Positions!$C$4:$V$130,20,FALSE)),"Chk",""),"-")</f>
        <v>-</v>
      </c>
      <c r="AM131" s="380" t="str">
        <f>IF(I131&lt;&gt;"",IF(ISERROR(VLOOKUP(I131,Positions!$C$4:$V$130,20,FALSE)),"Chk",""),"-")</f>
        <v>-</v>
      </c>
      <c r="AN131" s="380" t="str">
        <f>IF(J131&lt;&gt;"",IF(ISERROR(VLOOKUP(J131,Positions!$C$4:$V$130,20,FALSE)),"Chk",""),"-")</f>
        <v>-</v>
      </c>
      <c r="AO131" s="380" t="str">
        <f>IF(K131&lt;&gt;"",IF(ISERROR(VLOOKUP(K131,Positions!$C$4:$V$130,20,FALSE)),"Chk",""),"-")</f>
        <v>-</v>
      </c>
      <c r="AP131" s="380" t="str">
        <f>IF(L131&lt;&gt;"",IF(ISERROR(VLOOKUP(L131,Positions!$C$4:$V$130,20,FALSE)),"Chk",""),"-")</f>
        <v>-</v>
      </c>
      <c r="AQ131" s="381" t="str">
        <f>IF(M131&lt;&gt;"",IF(ISERROR(VLOOKUP(M131,Positions!$C$4:$V$130,20,FALSE)),"Chk",""),"-")</f>
        <v>-</v>
      </c>
      <c r="AR131" s="382" t="str">
        <f>IF(N131&lt;&gt;"",IF(ISERROR(VLOOKUP(N131,Positions!$C$4:$V$130,20,FALSE)),"Chk",""),"-")</f>
        <v>-</v>
      </c>
      <c r="AS131" s="380" t="str">
        <f>IF(O131&lt;&gt;"",IF(ISERROR(VLOOKUP(O131,Positions!$C$4:$V$130,20,FALSE)),"Chk",""),"-")</f>
        <v>-</v>
      </c>
      <c r="AT131" s="380" t="str">
        <f>IF(P131&lt;&gt;"",IF(ISERROR(VLOOKUP(P131,Positions!$C$4:$V$130,20,FALSE)),"Chk",""),"-")</f>
        <v>-</v>
      </c>
      <c r="AU131" s="380" t="str">
        <f>IF(Q131&lt;&gt;"",IF(ISERROR(VLOOKUP(Q131,Positions!$C$4:$V$130,20,FALSE)),"Chk",""),"-")</f>
        <v>-</v>
      </c>
      <c r="AV131" s="380" t="str">
        <f>IF(R131&lt;&gt;"",IF(ISERROR(VLOOKUP(R131,Positions!$C$4:$V$130,20,FALSE)),"Chk",""),"-")</f>
        <v>-</v>
      </c>
      <c r="AW131" s="380" t="str">
        <f>IF(S131&lt;&gt;"",IF(ISERROR(VLOOKUP(S131,Positions!$C$4:$V$130,20,FALSE)),"Chk",""),"-")</f>
        <v>-</v>
      </c>
      <c r="AX131" s="383" t="str">
        <f>IF(T131&lt;&gt;"",IF(ISERROR(VLOOKUP(T131,Positions!$C$4:$V$130,20,FALSE)),"Chk",""),"-")</f>
        <v>-</v>
      </c>
      <c r="AY131" s="379" t="str">
        <f>IF(U131&lt;&gt;"",IF(ISERROR(VLOOKUP(U131,Positions!$C$4:$V$130,20,FALSE)),"Chk",""),"-")</f>
        <v>-</v>
      </c>
      <c r="AZ131" s="380" t="str">
        <f>IF(V131&lt;&gt;"",IF(ISERROR(VLOOKUP(V131,Positions!$C$4:$V$130,20,FALSE)),"Chk",""),"-")</f>
        <v>-</v>
      </c>
      <c r="BA131" s="380" t="str">
        <f>IF(W131&lt;&gt;"",IF(ISERROR(VLOOKUP(W131,Positions!$C$4:$V$130,20,FALSE)),"Chk",""),"-")</f>
        <v>-</v>
      </c>
      <c r="BB131" s="380" t="str">
        <f>IF(X131&lt;&gt;"",IF(ISERROR(VLOOKUP(X131,Positions!$C$4:$V$130,20,FALSE)),"Chk",""),"-")</f>
        <v>-</v>
      </c>
      <c r="BC131" s="380" t="str">
        <f>IF(Y131&lt;&gt;"",IF(ISERROR(VLOOKUP(Y131,Positions!$C$4:$V$130,20,FALSE)),"Chk",""),"-")</f>
        <v>-</v>
      </c>
      <c r="BD131" s="380" t="str">
        <f>IF(Z131&lt;&gt;"",IF(ISERROR(VLOOKUP(Z131,Positions!$C$4:$V$130,20,FALSE)),"Chk",""),"-")</f>
        <v>-</v>
      </c>
      <c r="BE131" s="381" t="str">
        <f>IF(AA131&lt;&gt;"",IF(ISERROR(VLOOKUP(AA131,Positions!$C$4:$V$130,20,FALSE)),"Chk",""),"-")</f>
        <v>-</v>
      </c>
      <c r="BF131" s="382" t="str">
        <f>IF(AB131&lt;&gt;"",IF(ISERROR(VLOOKUP(AB131,Positions!$C$4:$V$130,20,FALSE)),"Chk",""),"-")</f>
        <v>-</v>
      </c>
      <c r="BG131" s="380" t="str">
        <f>IF(AC131&lt;&gt;"",IF(ISERROR(VLOOKUP(AC131,Positions!$C$4:$V$130,20,FALSE)),"Chk",""),"-")</f>
        <v>-</v>
      </c>
      <c r="BH131" s="380" t="str">
        <f>IF(AD131&lt;&gt;"",IF(ISERROR(VLOOKUP(AD131,Positions!$C$4:$V$130,20,FALSE)),"Chk",""),"-")</f>
        <v>-</v>
      </c>
      <c r="BI131" s="380" t="str">
        <f>IF(AE131&lt;&gt;"",IF(ISERROR(VLOOKUP(AE131,Positions!$C$4:$V$130,20,FALSE)),"Chk",""),"-")</f>
        <v>-</v>
      </c>
      <c r="BJ131" s="380" t="str">
        <f>IF(AF131&lt;&gt;"",IF(ISERROR(VLOOKUP(AF131,Positions!$C$4:$V$130,20,FALSE)),"Chk",""),"-")</f>
        <v>-</v>
      </c>
      <c r="BK131" s="380" t="str">
        <f>IF(AG131&lt;&gt;"",IF(ISERROR(VLOOKUP(AG131,Positions!$C$4:$V$130,20,FALSE)),"Chk",""),"-")</f>
        <v>-</v>
      </c>
      <c r="BL131" s="383" t="str">
        <f>IF(AH131&lt;&gt;"",IF(ISERROR(VLOOKUP(AH131,Positions!$C$4:$V$130,20,FALSE)),"Chk",""),"-")</f>
        <v>-</v>
      </c>
      <c r="BM131" s="152"/>
      <c r="BN131" s="161">
        <f>IF(ISERROR(VLOOKUP(G131,Positions!$C$4:$V$130,20,FALSE)),0,VLOOKUP(G131,Positions!$C$4:$V$130,20,FALSE))</f>
        <v>0</v>
      </c>
      <c r="BO131" s="161">
        <f>IF(ISERROR(VLOOKUP(H131,Positions!$C$4:$V$130,20,FALSE)),0,VLOOKUP(H131,Positions!$C$4:$V$130,20,FALSE))</f>
        <v>0</v>
      </c>
      <c r="BP131" s="161">
        <f>IF(ISERROR(VLOOKUP(I131,Positions!$C$4:$V$130,20,FALSE)),0,VLOOKUP(I131,Positions!$C$4:$V$130,20,FALSE))</f>
        <v>0</v>
      </c>
      <c r="BQ131" s="161">
        <f>IF(ISERROR(VLOOKUP(J131,Positions!$C$4:$V$130,20,FALSE)),0,VLOOKUP(J131,Positions!$C$4:$V$130,20,FALSE))</f>
        <v>0</v>
      </c>
      <c r="BR131" s="161">
        <f>IF(ISERROR(VLOOKUP(K131,Positions!$C$4:$V$130,20,FALSE)),0,VLOOKUP(K131,Positions!$C$4:$V$130,20,FALSE))</f>
        <v>0</v>
      </c>
      <c r="BS131" s="161">
        <f>IF(ISERROR(VLOOKUP(L131,Positions!$C$4:$V$130,20,FALSE)),0,VLOOKUP(L131,Positions!$C$4:$V$130,20,FALSE))</f>
        <v>0</v>
      </c>
      <c r="BT131" s="161">
        <f>IF(ISERROR(VLOOKUP(M131,Positions!$C$4:$V$130,20,FALSE)),0,VLOOKUP(M131,Positions!$C$4:$V$130,20,FALSE))</f>
        <v>0</v>
      </c>
      <c r="BU131" s="161">
        <f>IF(ISERROR(VLOOKUP(N131,Positions!$C$4:$V$130,20,FALSE)),0,VLOOKUP(N131,Positions!$C$4:$V$130,20,FALSE))</f>
        <v>0</v>
      </c>
      <c r="BV131" s="161">
        <f>IF(ISERROR(VLOOKUP(O131,Positions!$C$4:$V$130,20,FALSE)),0,VLOOKUP(O131,Positions!$C$4:$V$130,20,FALSE))</f>
        <v>0</v>
      </c>
      <c r="BW131" s="161">
        <f>IF(ISERROR(VLOOKUP(P131,Positions!$C$4:$V$130,20,FALSE)),0,VLOOKUP(P131,Positions!$C$4:$V$130,20,FALSE))</f>
        <v>0</v>
      </c>
      <c r="BX131" s="161">
        <f>IF(ISERROR(VLOOKUP(Q131,Positions!$C$4:$V$130,20,FALSE)),0,VLOOKUP(Q131,Positions!$C$4:$V$130,20,FALSE))</f>
        <v>0</v>
      </c>
      <c r="BY131" s="161">
        <f>IF(ISERROR(VLOOKUP(R131,Positions!$C$4:$V$130,20,FALSE)),0,VLOOKUP(R131,Positions!$C$4:$V$130,20,FALSE))</f>
        <v>0</v>
      </c>
      <c r="BZ131" s="161">
        <f>IF(ISERROR(VLOOKUP(S131,Positions!$C$4:$V$130,20,FALSE)),0,VLOOKUP(S131,Positions!$C$4:$V$130,20,FALSE))</f>
        <v>0</v>
      </c>
      <c r="CA131" s="161">
        <f>IF(ISERROR(VLOOKUP(T131,Positions!$C$4:$V$130,20,FALSE)),0,VLOOKUP(T131,Positions!$C$4:$V$130,20,FALSE))</f>
        <v>0</v>
      </c>
      <c r="CB131" s="161">
        <f>IF(ISERROR(VLOOKUP(U131,Positions!$C$4:$V$130,20,FALSE)),0,VLOOKUP(U131,Positions!$C$4:$V$130,20,FALSE))</f>
        <v>0</v>
      </c>
      <c r="CC131" s="161">
        <f>IF(ISERROR(VLOOKUP(V131,Positions!$C$4:$V$130,20,FALSE)),0,VLOOKUP(V131,Positions!$C$4:$V$130,20,FALSE))</f>
        <v>0</v>
      </c>
      <c r="CD131" s="161">
        <f>IF(ISERROR(VLOOKUP(W131,Positions!$C$4:$V$130,20,FALSE)),0,VLOOKUP(W131,Positions!$C$4:$V$130,20,FALSE))</f>
        <v>0</v>
      </c>
      <c r="CE131" s="161">
        <f>IF(ISERROR(VLOOKUP(X131,Positions!$C$4:$V$130,20,FALSE)),0,VLOOKUP(X131,Positions!$C$4:$V$130,20,FALSE))</f>
        <v>0</v>
      </c>
      <c r="CF131" s="161">
        <f>IF(ISERROR(VLOOKUP(Y131,Positions!$C$4:$V$130,20,FALSE)),0,VLOOKUP(Y131,Positions!$C$4:$V$130,20,FALSE))</f>
        <v>0</v>
      </c>
      <c r="CG131" s="161">
        <f>IF(ISERROR(VLOOKUP(Z131,Positions!$C$4:$V$130,20,FALSE)),0,VLOOKUP(Z131,Positions!$C$4:$V$130,20,FALSE))</f>
        <v>0</v>
      </c>
      <c r="CH131" s="161">
        <f>IF(ISERROR(VLOOKUP(AA131,Positions!$C$4:$V$130,20,FALSE)),0,VLOOKUP(AA131,Positions!$C$4:$V$130,20,FALSE))</f>
        <v>0</v>
      </c>
      <c r="CI131" s="161">
        <f>IF(ISERROR(VLOOKUP(AB131,Positions!$C$4:$V$130,20,FALSE)),0,VLOOKUP(AB131,Positions!$C$4:$V$130,20,FALSE))</f>
        <v>0</v>
      </c>
      <c r="CJ131" s="161">
        <f>IF(ISERROR(VLOOKUP(AC131,Positions!$C$4:$V$130,20,FALSE)),0,VLOOKUP(AC131,Positions!$C$4:$V$130,20,FALSE))</f>
        <v>0</v>
      </c>
      <c r="CK131" s="161">
        <f>IF(ISERROR(VLOOKUP(AD131,Positions!$C$4:$V$130,20,FALSE)),0,VLOOKUP(AD131,Positions!$C$4:$V$130,20,FALSE))</f>
        <v>0</v>
      </c>
      <c r="CL131" s="161">
        <f>IF(ISERROR(VLOOKUP(AE131,Positions!$C$4:$V$130,20,FALSE)),0,VLOOKUP(AE131,Positions!$C$4:$V$130,20,FALSE))</f>
        <v>0</v>
      </c>
      <c r="CM131" s="161">
        <f>IF(ISERROR(VLOOKUP(AF131,Positions!$C$4:$V$130,20,FALSE)),0,VLOOKUP(AF131,Positions!$C$4:$V$130,20,FALSE))</f>
        <v>0</v>
      </c>
      <c r="CN131" s="161">
        <f>IF(ISERROR(VLOOKUP(AG131,Positions!$C$4:$V$130,20,FALSE)),0,VLOOKUP(AG131,Positions!$C$4:$V$130,20,FALSE))</f>
        <v>0</v>
      </c>
      <c r="CO131" s="161">
        <f>IF(ISERROR(VLOOKUP(AH131,Positions!$C$4:$V$130,20,FALSE)),0,VLOOKUP(AH131,Positions!$C$4:$V$130,20,FALSE))</f>
        <v>0</v>
      </c>
      <c r="CP131" s="162"/>
      <c r="CQ131" s="163"/>
    </row>
    <row r="132" spans="1:95" s="155" customFormat="1" ht="30" hidden="1" customHeight="1" x14ac:dyDescent="0.25">
      <c r="A132" s="153"/>
      <c r="B132" s="153"/>
      <c r="C132" s="160"/>
      <c r="D132" s="160"/>
      <c r="E132" s="417" t="str">
        <f>IF($D132&lt;&gt;"",VLOOKUP($D132,StaffEstb!$G$4:$K$203,4,FALSE),"")</f>
        <v/>
      </c>
      <c r="F132" s="656" t="str">
        <f>IF($D132&lt;&gt;"",VLOOKUP($D132,StaffEstb!$G$4:$K$203,5,FALSE),"")</f>
        <v/>
      </c>
      <c r="G132" s="657"/>
      <c r="H132" s="657"/>
      <c r="I132" s="657"/>
      <c r="J132" s="657"/>
      <c r="K132" s="657"/>
      <c r="L132" s="658"/>
      <c r="M132" s="658"/>
      <c r="N132" s="657"/>
      <c r="O132" s="657"/>
      <c r="P132" s="657"/>
      <c r="Q132" s="657"/>
      <c r="R132" s="657"/>
      <c r="S132" s="658"/>
      <c r="T132" s="658"/>
      <c r="U132" s="657"/>
      <c r="V132" s="657"/>
      <c r="W132" s="657"/>
      <c r="X132" s="657"/>
      <c r="Y132" s="657"/>
      <c r="Z132" s="658"/>
      <c r="AA132" s="658"/>
      <c r="AB132" s="657"/>
      <c r="AC132" s="657"/>
      <c r="AD132" s="657"/>
      <c r="AE132" s="657"/>
      <c r="AF132" s="657"/>
      <c r="AG132" s="658"/>
      <c r="AH132" s="658"/>
      <c r="AI132" s="377">
        <f t="shared" si="9"/>
        <v>0</v>
      </c>
      <c r="AJ132" s="378">
        <f t="shared" si="10"/>
        <v>0</v>
      </c>
      <c r="AK132" s="379" t="str">
        <f>IF(G132&lt;&gt;"",IF(ISERROR(VLOOKUP(G132,Positions!$C$4:$V$130,20,FALSE)),"Chk",""),"-")</f>
        <v>-</v>
      </c>
      <c r="AL132" s="380" t="str">
        <f>IF(H132&lt;&gt;"",IF(ISERROR(VLOOKUP(H132,Positions!$C$4:$V$130,20,FALSE)),"Chk",""),"-")</f>
        <v>-</v>
      </c>
      <c r="AM132" s="380" t="str">
        <f>IF(I132&lt;&gt;"",IF(ISERROR(VLOOKUP(I132,Positions!$C$4:$V$130,20,FALSE)),"Chk",""),"-")</f>
        <v>-</v>
      </c>
      <c r="AN132" s="380" t="str">
        <f>IF(J132&lt;&gt;"",IF(ISERROR(VLOOKUP(J132,Positions!$C$4:$V$130,20,FALSE)),"Chk",""),"-")</f>
        <v>-</v>
      </c>
      <c r="AO132" s="380" t="str">
        <f>IF(K132&lt;&gt;"",IF(ISERROR(VLOOKUP(K132,Positions!$C$4:$V$130,20,FALSE)),"Chk",""),"-")</f>
        <v>-</v>
      </c>
      <c r="AP132" s="380" t="str">
        <f>IF(L132&lt;&gt;"",IF(ISERROR(VLOOKUP(L132,Positions!$C$4:$V$130,20,FALSE)),"Chk",""),"-")</f>
        <v>-</v>
      </c>
      <c r="AQ132" s="381" t="str">
        <f>IF(M132&lt;&gt;"",IF(ISERROR(VLOOKUP(M132,Positions!$C$4:$V$130,20,FALSE)),"Chk",""),"-")</f>
        <v>-</v>
      </c>
      <c r="AR132" s="382" t="str">
        <f>IF(N132&lt;&gt;"",IF(ISERROR(VLOOKUP(N132,Positions!$C$4:$V$130,20,FALSE)),"Chk",""),"-")</f>
        <v>-</v>
      </c>
      <c r="AS132" s="380" t="str">
        <f>IF(O132&lt;&gt;"",IF(ISERROR(VLOOKUP(O132,Positions!$C$4:$V$130,20,FALSE)),"Chk",""),"-")</f>
        <v>-</v>
      </c>
      <c r="AT132" s="380" t="str">
        <f>IF(P132&lt;&gt;"",IF(ISERROR(VLOOKUP(P132,Positions!$C$4:$V$130,20,FALSE)),"Chk",""),"-")</f>
        <v>-</v>
      </c>
      <c r="AU132" s="380" t="str">
        <f>IF(Q132&lt;&gt;"",IF(ISERROR(VLOOKUP(Q132,Positions!$C$4:$V$130,20,FALSE)),"Chk",""),"-")</f>
        <v>-</v>
      </c>
      <c r="AV132" s="380" t="str">
        <f>IF(R132&lt;&gt;"",IF(ISERROR(VLOOKUP(R132,Positions!$C$4:$V$130,20,FALSE)),"Chk",""),"-")</f>
        <v>-</v>
      </c>
      <c r="AW132" s="380" t="str">
        <f>IF(S132&lt;&gt;"",IF(ISERROR(VLOOKUP(S132,Positions!$C$4:$V$130,20,FALSE)),"Chk",""),"-")</f>
        <v>-</v>
      </c>
      <c r="AX132" s="383" t="str">
        <f>IF(T132&lt;&gt;"",IF(ISERROR(VLOOKUP(T132,Positions!$C$4:$V$130,20,FALSE)),"Chk",""),"-")</f>
        <v>-</v>
      </c>
      <c r="AY132" s="379" t="str">
        <f>IF(U132&lt;&gt;"",IF(ISERROR(VLOOKUP(U132,Positions!$C$4:$V$130,20,FALSE)),"Chk",""),"-")</f>
        <v>-</v>
      </c>
      <c r="AZ132" s="380" t="str">
        <f>IF(V132&lt;&gt;"",IF(ISERROR(VLOOKUP(V132,Positions!$C$4:$V$130,20,FALSE)),"Chk",""),"-")</f>
        <v>-</v>
      </c>
      <c r="BA132" s="380" t="str">
        <f>IF(W132&lt;&gt;"",IF(ISERROR(VLOOKUP(W132,Positions!$C$4:$V$130,20,FALSE)),"Chk",""),"-")</f>
        <v>-</v>
      </c>
      <c r="BB132" s="380" t="str">
        <f>IF(X132&lt;&gt;"",IF(ISERROR(VLOOKUP(X132,Positions!$C$4:$V$130,20,FALSE)),"Chk",""),"-")</f>
        <v>-</v>
      </c>
      <c r="BC132" s="380" t="str">
        <f>IF(Y132&lt;&gt;"",IF(ISERROR(VLOOKUP(Y132,Positions!$C$4:$V$130,20,FALSE)),"Chk",""),"-")</f>
        <v>-</v>
      </c>
      <c r="BD132" s="380" t="str">
        <f>IF(Z132&lt;&gt;"",IF(ISERROR(VLOOKUP(Z132,Positions!$C$4:$V$130,20,FALSE)),"Chk",""),"-")</f>
        <v>-</v>
      </c>
      <c r="BE132" s="381" t="str">
        <f>IF(AA132&lt;&gt;"",IF(ISERROR(VLOOKUP(AA132,Positions!$C$4:$V$130,20,FALSE)),"Chk",""),"-")</f>
        <v>-</v>
      </c>
      <c r="BF132" s="382" t="str">
        <f>IF(AB132&lt;&gt;"",IF(ISERROR(VLOOKUP(AB132,Positions!$C$4:$V$130,20,FALSE)),"Chk",""),"-")</f>
        <v>-</v>
      </c>
      <c r="BG132" s="380" t="str">
        <f>IF(AC132&lt;&gt;"",IF(ISERROR(VLOOKUP(AC132,Positions!$C$4:$V$130,20,FALSE)),"Chk",""),"-")</f>
        <v>-</v>
      </c>
      <c r="BH132" s="380" t="str">
        <f>IF(AD132&lt;&gt;"",IF(ISERROR(VLOOKUP(AD132,Positions!$C$4:$V$130,20,FALSE)),"Chk",""),"-")</f>
        <v>-</v>
      </c>
      <c r="BI132" s="380" t="str">
        <f>IF(AE132&lt;&gt;"",IF(ISERROR(VLOOKUP(AE132,Positions!$C$4:$V$130,20,FALSE)),"Chk",""),"-")</f>
        <v>-</v>
      </c>
      <c r="BJ132" s="380" t="str">
        <f>IF(AF132&lt;&gt;"",IF(ISERROR(VLOOKUP(AF132,Positions!$C$4:$V$130,20,FALSE)),"Chk",""),"-")</f>
        <v>-</v>
      </c>
      <c r="BK132" s="380" t="str">
        <f>IF(AG132&lt;&gt;"",IF(ISERROR(VLOOKUP(AG132,Positions!$C$4:$V$130,20,FALSE)),"Chk",""),"-")</f>
        <v>-</v>
      </c>
      <c r="BL132" s="383" t="str">
        <f>IF(AH132&lt;&gt;"",IF(ISERROR(VLOOKUP(AH132,Positions!$C$4:$V$130,20,FALSE)),"Chk",""),"-")</f>
        <v>-</v>
      </c>
      <c r="BM132" s="152"/>
      <c r="BN132" s="161">
        <f>IF(ISERROR(VLOOKUP(G132,Positions!$C$4:$V$130,20,FALSE)),0,VLOOKUP(G132,Positions!$C$4:$V$130,20,FALSE))</f>
        <v>0</v>
      </c>
      <c r="BO132" s="161">
        <f>IF(ISERROR(VLOOKUP(H132,Positions!$C$4:$V$130,20,FALSE)),0,VLOOKUP(H132,Positions!$C$4:$V$130,20,FALSE))</f>
        <v>0</v>
      </c>
      <c r="BP132" s="161">
        <f>IF(ISERROR(VLOOKUP(I132,Positions!$C$4:$V$130,20,FALSE)),0,VLOOKUP(I132,Positions!$C$4:$V$130,20,FALSE))</f>
        <v>0</v>
      </c>
      <c r="BQ132" s="161">
        <f>IF(ISERROR(VLOOKUP(J132,Positions!$C$4:$V$130,20,FALSE)),0,VLOOKUP(J132,Positions!$C$4:$V$130,20,FALSE))</f>
        <v>0</v>
      </c>
      <c r="BR132" s="161">
        <f>IF(ISERROR(VLOOKUP(K132,Positions!$C$4:$V$130,20,FALSE)),0,VLOOKUP(K132,Positions!$C$4:$V$130,20,FALSE))</f>
        <v>0</v>
      </c>
      <c r="BS132" s="161">
        <f>IF(ISERROR(VLOOKUP(L132,Positions!$C$4:$V$130,20,FALSE)),0,VLOOKUP(L132,Positions!$C$4:$V$130,20,FALSE))</f>
        <v>0</v>
      </c>
      <c r="BT132" s="161">
        <f>IF(ISERROR(VLOOKUP(M132,Positions!$C$4:$V$130,20,FALSE)),0,VLOOKUP(M132,Positions!$C$4:$V$130,20,FALSE))</f>
        <v>0</v>
      </c>
      <c r="BU132" s="161">
        <f>IF(ISERROR(VLOOKUP(N132,Positions!$C$4:$V$130,20,FALSE)),0,VLOOKUP(N132,Positions!$C$4:$V$130,20,FALSE))</f>
        <v>0</v>
      </c>
      <c r="BV132" s="161">
        <f>IF(ISERROR(VLOOKUP(O132,Positions!$C$4:$V$130,20,FALSE)),0,VLOOKUP(O132,Positions!$C$4:$V$130,20,FALSE))</f>
        <v>0</v>
      </c>
      <c r="BW132" s="161">
        <f>IF(ISERROR(VLOOKUP(P132,Positions!$C$4:$V$130,20,FALSE)),0,VLOOKUP(P132,Positions!$C$4:$V$130,20,FALSE))</f>
        <v>0</v>
      </c>
      <c r="BX132" s="161">
        <f>IF(ISERROR(VLOOKUP(Q132,Positions!$C$4:$V$130,20,FALSE)),0,VLOOKUP(Q132,Positions!$C$4:$V$130,20,FALSE))</f>
        <v>0</v>
      </c>
      <c r="BY132" s="161">
        <f>IF(ISERROR(VLOOKUP(R132,Positions!$C$4:$V$130,20,FALSE)),0,VLOOKUP(R132,Positions!$C$4:$V$130,20,FALSE))</f>
        <v>0</v>
      </c>
      <c r="BZ132" s="161">
        <f>IF(ISERROR(VLOOKUP(S132,Positions!$C$4:$V$130,20,FALSE)),0,VLOOKUP(S132,Positions!$C$4:$V$130,20,FALSE))</f>
        <v>0</v>
      </c>
      <c r="CA132" s="161">
        <f>IF(ISERROR(VLOOKUP(T132,Positions!$C$4:$V$130,20,FALSE)),0,VLOOKUP(T132,Positions!$C$4:$V$130,20,FALSE))</f>
        <v>0</v>
      </c>
      <c r="CB132" s="161">
        <f>IF(ISERROR(VLOOKUP(U132,Positions!$C$4:$V$130,20,FALSE)),0,VLOOKUP(U132,Positions!$C$4:$V$130,20,FALSE))</f>
        <v>0</v>
      </c>
      <c r="CC132" s="161">
        <f>IF(ISERROR(VLOOKUP(V132,Positions!$C$4:$V$130,20,FALSE)),0,VLOOKUP(V132,Positions!$C$4:$V$130,20,FALSE))</f>
        <v>0</v>
      </c>
      <c r="CD132" s="161">
        <f>IF(ISERROR(VLOOKUP(W132,Positions!$C$4:$V$130,20,FALSE)),0,VLOOKUP(W132,Positions!$C$4:$V$130,20,FALSE))</f>
        <v>0</v>
      </c>
      <c r="CE132" s="161">
        <f>IF(ISERROR(VLOOKUP(X132,Positions!$C$4:$V$130,20,FALSE)),0,VLOOKUP(X132,Positions!$C$4:$V$130,20,FALSE))</f>
        <v>0</v>
      </c>
      <c r="CF132" s="161">
        <f>IF(ISERROR(VLOOKUP(Y132,Positions!$C$4:$V$130,20,FALSE)),0,VLOOKUP(Y132,Positions!$C$4:$V$130,20,FALSE))</f>
        <v>0</v>
      </c>
      <c r="CG132" s="161">
        <f>IF(ISERROR(VLOOKUP(Z132,Positions!$C$4:$V$130,20,FALSE)),0,VLOOKUP(Z132,Positions!$C$4:$V$130,20,FALSE))</f>
        <v>0</v>
      </c>
      <c r="CH132" s="161">
        <f>IF(ISERROR(VLOOKUP(AA132,Positions!$C$4:$V$130,20,FALSE)),0,VLOOKUP(AA132,Positions!$C$4:$V$130,20,FALSE))</f>
        <v>0</v>
      </c>
      <c r="CI132" s="161">
        <f>IF(ISERROR(VLOOKUP(AB132,Positions!$C$4:$V$130,20,FALSE)),0,VLOOKUP(AB132,Positions!$C$4:$V$130,20,FALSE))</f>
        <v>0</v>
      </c>
      <c r="CJ132" s="161">
        <f>IF(ISERROR(VLOOKUP(AC132,Positions!$C$4:$V$130,20,FALSE)),0,VLOOKUP(AC132,Positions!$C$4:$V$130,20,FALSE))</f>
        <v>0</v>
      </c>
      <c r="CK132" s="161">
        <f>IF(ISERROR(VLOOKUP(AD132,Positions!$C$4:$V$130,20,FALSE)),0,VLOOKUP(AD132,Positions!$C$4:$V$130,20,FALSE))</f>
        <v>0</v>
      </c>
      <c r="CL132" s="161">
        <f>IF(ISERROR(VLOOKUP(AE132,Positions!$C$4:$V$130,20,FALSE)),0,VLOOKUP(AE132,Positions!$C$4:$V$130,20,FALSE))</f>
        <v>0</v>
      </c>
      <c r="CM132" s="161">
        <f>IF(ISERROR(VLOOKUP(AF132,Positions!$C$4:$V$130,20,FALSE)),0,VLOOKUP(AF132,Positions!$C$4:$V$130,20,FALSE))</f>
        <v>0</v>
      </c>
      <c r="CN132" s="161">
        <f>IF(ISERROR(VLOOKUP(AG132,Positions!$C$4:$V$130,20,FALSE)),0,VLOOKUP(AG132,Positions!$C$4:$V$130,20,FALSE))</f>
        <v>0</v>
      </c>
      <c r="CO132" s="161">
        <f>IF(ISERROR(VLOOKUP(AH132,Positions!$C$4:$V$130,20,FALSE)),0,VLOOKUP(AH132,Positions!$C$4:$V$130,20,FALSE))</f>
        <v>0</v>
      </c>
      <c r="CP132" s="162"/>
      <c r="CQ132" s="163"/>
    </row>
    <row r="133" spans="1:95" s="155" customFormat="1" ht="30" hidden="1" customHeight="1" x14ac:dyDescent="0.25">
      <c r="A133" s="153"/>
      <c r="B133" s="153"/>
      <c r="C133" s="160"/>
      <c r="D133" s="160"/>
      <c r="E133" s="417" t="str">
        <f>IF($D133&lt;&gt;"",VLOOKUP($D133,StaffEstb!$G$4:$K$203,4,FALSE),"")</f>
        <v/>
      </c>
      <c r="F133" s="656" t="str">
        <f>IF($D133&lt;&gt;"",VLOOKUP($D133,StaffEstb!$G$4:$K$203,5,FALSE),"")</f>
        <v/>
      </c>
      <c r="G133" s="657"/>
      <c r="H133" s="657"/>
      <c r="I133" s="657"/>
      <c r="J133" s="657"/>
      <c r="K133" s="657"/>
      <c r="L133" s="658"/>
      <c r="M133" s="658"/>
      <c r="N133" s="657"/>
      <c r="O133" s="657"/>
      <c r="P133" s="657"/>
      <c r="Q133" s="657"/>
      <c r="R133" s="657"/>
      <c r="S133" s="658"/>
      <c r="T133" s="658"/>
      <c r="U133" s="657"/>
      <c r="V133" s="657"/>
      <c r="W133" s="657"/>
      <c r="X133" s="657"/>
      <c r="Y133" s="657"/>
      <c r="Z133" s="658"/>
      <c r="AA133" s="658"/>
      <c r="AB133" s="657"/>
      <c r="AC133" s="657"/>
      <c r="AD133" s="657"/>
      <c r="AE133" s="657"/>
      <c r="AF133" s="657"/>
      <c r="AG133" s="658"/>
      <c r="AH133" s="658"/>
      <c r="AI133" s="377">
        <f t="shared" si="9"/>
        <v>0</v>
      </c>
      <c r="AJ133" s="378">
        <f t="shared" si="10"/>
        <v>0</v>
      </c>
      <c r="AK133" s="379" t="str">
        <f>IF(G133&lt;&gt;"",IF(ISERROR(VLOOKUP(G133,Positions!$C$4:$V$130,20,FALSE)),"Chk",""),"-")</f>
        <v>-</v>
      </c>
      <c r="AL133" s="380" t="str">
        <f>IF(H133&lt;&gt;"",IF(ISERROR(VLOOKUP(H133,Positions!$C$4:$V$130,20,FALSE)),"Chk",""),"-")</f>
        <v>-</v>
      </c>
      <c r="AM133" s="380" t="str">
        <f>IF(I133&lt;&gt;"",IF(ISERROR(VLOOKUP(I133,Positions!$C$4:$V$130,20,FALSE)),"Chk",""),"-")</f>
        <v>-</v>
      </c>
      <c r="AN133" s="380" t="str">
        <f>IF(J133&lt;&gt;"",IF(ISERROR(VLOOKUP(J133,Positions!$C$4:$V$130,20,FALSE)),"Chk",""),"-")</f>
        <v>-</v>
      </c>
      <c r="AO133" s="380" t="str">
        <f>IF(K133&lt;&gt;"",IF(ISERROR(VLOOKUP(K133,Positions!$C$4:$V$130,20,FALSE)),"Chk",""),"-")</f>
        <v>-</v>
      </c>
      <c r="AP133" s="380" t="str">
        <f>IF(L133&lt;&gt;"",IF(ISERROR(VLOOKUP(L133,Positions!$C$4:$V$130,20,FALSE)),"Chk",""),"-")</f>
        <v>-</v>
      </c>
      <c r="AQ133" s="381" t="str">
        <f>IF(M133&lt;&gt;"",IF(ISERROR(VLOOKUP(M133,Positions!$C$4:$V$130,20,FALSE)),"Chk",""),"-")</f>
        <v>-</v>
      </c>
      <c r="AR133" s="382" t="str">
        <f>IF(N133&lt;&gt;"",IF(ISERROR(VLOOKUP(N133,Positions!$C$4:$V$130,20,FALSE)),"Chk",""),"-")</f>
        <v>-</v>
      </c>
      <c r="AS133" s="380" t="str">
        <f>IF(O133&lt;&gt;"",IF(ISERROR(VLOOKUP(O133,Positions!$C$4:$V$130,20,FALSE)),"Chk",""),"-")</f>
        <v>-</v>
      </c>
      <c r="AT133" s="380" t="str">
        <f>IF(P133&lt;&gt;"",IF(ISERROR(VLOOKUP(P133,Positions!$C$4:$V$130,20,FALSE)),"Chk",""),"-")</f>
        <v>-</v>
      </c>
      <c r="AU133" s="380" t="str">
        <f>IF(Q133&lt;&gt;"",IF(ISERROR(VLOOKUP(Q133,Positions!$C$4:$V$130,20,FALSE)),"Chk",""),"-")</f>
        <v>-</v>
      </c>
      <c r="AV133" s="380" t="str">
        <f>IF(R133&lt;&gt;"",IF(ISERROR(VLOOKUP(R133,Positions!$C$4:$V$130,20,FALSE)),"Chk",""),"-")</f>
        <v>-</v>
      </c>
      <c r="AW133" s="380" t="str">
        <f>IF(S133&lt;&gt;"",IF(ISERROR(VLOOKUP(S133,Positions!$C$4:$V$130,20,FALSE)),"Chk",""),"-")</f>
        <v>-</v>
      </c>
      <c r="AX133" s="383" t="str">
        <f>IF(T133&lt;&gt;"",IF(ISERROR(VLOOKUP(T133,Positions!$C$4:$V$130,20,FALSE)),"Chk",""),"-")</f>
        <v>-</v>
      </c>
      <c r="AY133" s="379" t="str">
        <f>IF(U133&lt;&gt;"",IF(ISERROR(VLOOKUP(U133,Positions!$C$4:$V$130,20,FALSE)),"Chk",""),"-")</f>
        <v>-</v>
      </c>
      <c r="AZ133" s="380" t="str">
        <f>IF(V133&lt;&gt;"",IF(ISERROR(VLOOKUP(V133,Positions!$C$4:$V$130,20,FALSE)),"Chk",""),"-")</f>
        <v>-</v>
      </c>
      <c r="BA133" s="380" t="str">
        <f>IF(W133&lt;&gt;"",IF(ISERROR(VLOOKUP(W133,Positions!$C$4:$V$130,20,FALSE)),"Chk",""),"-")</f>
        <v>-</v>
      </c>
      <c r="BB133" s="380" t="str">
        <f>IF(X133&lt;&gt;"",IF(ISERROR(VLOOKUP(X133,Positions!$C$4:$V$130,20,FALSE)),"Chk",""),"-")</f>
        <v>-</v>
      </c>
      <c r="BC133" s="380" t="str">
        <f>IF(Y133&lt;&gt;"",IF(ISERROR(VLOOKUP(Y133,Positions!$C$4:$V$130,20,FALSE)),"Chk",""),"-")</f>
        <v>-</v>
      </c>
      <c r="BD133" s="380" t="str">
        <f>IF(Z133&lt;&gt;"",IF(ISERROR(VLOOKUP(Z133,Positions!$C$4:$V$130,20,FALSE)),"Chk",""),"-")</f>
        <v>-</v>
      </c>
      <c r="BE133" s="381" t="str">
        <f>IF(AA133&lt;&gt;"",IF(ISERROR(VLOOKUP(AA133,Positions!$C$4:$V$130,20,FALSE)),"Chk",""),"-")</f>
        <v>-</v>
      </c>
      <c r="BF133" s="382" t="str">
        <f>IF(AB133&lt;&gt;"",IF(ISERROR(VLOOKUP(AB133,Positions!$C$4:$V$130,20,FALSE)),"Chk",""),"-")</f>
        <v>-</v>
      </c>
      <c r="BG133" s="380" t="str">
        <f>IF(AC133&lt;&gt;"",IF(ISERROR(VLOOKUP(AC133,Positions!$C$4:$V$130,20,FALSE)),"Chk",""),"-")</f>
        <v>-</v>
      </c>
      <c r="BH133" s="380" t="str">
        <f>IF(AD133&lt;&gt;"",IF(ISERROR(VLOOKUP(AD133,Positions!$C$4:$V$130,20,FALSE)),"Chk",""),"-")</f>
        <v>-</v>
      </c>
      <c r="BI133" s="380" t="str">
        <f>IF(AE133&lt;&gt;"",IF(ISERROR(VLOOKUP(AE133,Positions!$C$4:$V$130,20,FALSE)),"Chk",""),"-")</f>
        <v>-</v>
      </c>
      <c r="BJ133" s="380" t="str">
        <f>IF(AF133&lt;&gt;"",IF(ISERROR(VLOOKUP(AF133,Positions!$C$4:$V$130,20,FALSE)),"Chk",""),"-")</f>
        <v>-</v>
      </c>
      <c r="BK133" s="380" t="str">
        <f>IF(AG133&lt;&gt;"",IF(ISERROR(VLOOKUP(AG133,Positions!$C$4:$V$130,20,FALSE)),"Chk",""),"-")</f>
        <v>-</v>
      </c>
      <c r="BL133" s="383" t="str">
        <f>IF(AH133&lt;&gt;"",IF(ISERROR(VLOOKUP(AH133,Positions!$C$4:$V$130,20,FALSE)),"Chk",""),"-")</f>
        <v>-</v>
      </c>
      <c r="BM133" s="152"/>
      <c r="BN133" s="161">
        <f>IF(ISERROR(VLOOKUP(G133,Positions!$C$4:$V$130,20,FALSE)),0,VLOOKUP(G133,Positions!$C$4:$V$130,20,FALSE))</f>
        <v>0</v>
      </c>
      <c r="BO133" s="161">
        <f>IF(ISERROR(VLOOKUP(H133,Positions!$C$4:$V$130,20,FALSE)),0,VLOOKUP(H133,Positions!$C$4:$V$130,20,FALSE))</f>
        <v>0</v>
      </c>
      <c r="BP133" s="161">
        <f>IF(ISERROR(VLOOKUP(I133,Positions!$C$4:$V$130,20,FALSE)),0,VLOOKUP(I133,Positions!$C$4:$V$130,20,FALSE))</f>
        <v>0</v>
      </c>
      <c r="BQ133" s="161">
        <f>IF(ISERROR(VLOOKUP(J133,Positions!$C$4:$V$130,20,FALSE)),0,VLOOKUP(J133,Positions!$C$4:$V$130,20,FALSE))</f>
        <v>0</v>
      </c>
      <c r="BR133" s="161">
        <f>IF(ISERROR(VLOOKUP(K133,Positions!$C$4:$V$130,20,FALSE)),0,VLOOKUP(K133,Positions!$C$4:$V$130,20,FALSE))</f>
        <v>0</v>
      </c>
      <c r="BS133" s="161">
        <f>IF(ISERROR(VLOOKUP(L133,Positions!$C$4:$V$130,20,FALSE)),0,VLOOKUP(L133,Positions!$C$4:$V$130,20,FALSE))</f>
        <v>0</v>
      </c>
      <c r="BT133" s="161">
        <f>IF(ISERROR(VLOOKUP(M133,Positions!$C$4:$V$130,20,FALSE)),0,VLOOKUP(M133,Positions!$C$4:$V$130,20,FALSE))</f>
        <v>0</v>
      </c>
      <c r="BU133" s="161">
        <f>IF(ISERROR(VLOOKUP(N133,Positions!$C$4:$V$130,20,FALSE)),0,VLOOKUP(N133,Positions!$C$4:$V$130,20,FALSE))</f>
        <v>0</v>
      </c>
      <c r="BV133" s="161">
        <f>IF(ISERROR(VLOOKUP(O133,Positions!$C$4:$V$130,20,FALSE)),0,VLOOKUP(O133,Positions!$C$4:$V$130,20,FALSE))</f>
        <v>0</v>
      </c>
      <c r="BW133" s="161">
        <f>IF(ISERROR(VLOOKUP(P133,Positions!$C$4:$V$130,20,FALSE)),0,VLOOKUP(P133,Positions!$C$4:$V$130,20,FALSE))</f>
        <v>0</v>
      </c>
      <c r="BX133" s="161">
        <f>IF(ISERROR(VLOOKUP(Q133,Positions!$C$4:$V$130,20,FALSE)),0,VLOOKUP(Q133,Positions!$C$4:$V$130,20,FALSE))</f>
        <v>0</v>
      </c>
      <c r="BY133" s="161">
        <f>IF(ISERROR(VLOOKUP(R133,Positions!$C$4:$V$130,20,FALSE)),0,VLOOKUP(R133,Positions!$C$4:$V$130,20,FALSE))</f>
        <v>0</v>
      </c>
      <c r="BZ133" s="161">
        <f>IF(ISERROR(VLOOKUP(S133,Positions!$C$4:$V$130,20,FALSE)),0,VLOOKUP(S133,Positions!$C$4:$V$130,20,FALSE))</f>
        <v>0</v>
      </c>
      <c r="CA133" s="161">
        <f>IF(ISERROR(VLOOKUP(T133,Positions!$C$4:$V$130,20,FALSE)),0,VLOOKUP(T133,Positions!$C$4:$V$130,20,FALSE))</f>
        <v>0</v>
      </c>
      <c r="CB133" s="161">
        <f>IF(ISERROR(VLOOKUP(U133,Positions!$C$4:$V$130,20,FALSE)),0,VLOOKUP(U133,Positions!$C$4:$V$130,20,FALSE))</f>
        <v>0</v>
      </c>
      <c r="CC133" s="161">
        <f>IF(ISERROR(VLOOKUP(V133,Positions!$C$4:$V$130,20,FALSE)),0,VLOOKUP(V133,Positions!$C$4:$V$130,20,FALSE))</f>
        <v>0</v>
      </c>
      <c r="CD133" s="161">
        <f>IF(ISERROR(VLOOKUP(W133,Positions!$C$4:$V$130,20,FALSE)),0,VLOOKUP(W133,Positions!$C$4:$V$130,20,FALSE))</f>
        <v>0</v>
      </c>
      <c r="CE133" s="161">
        <f>IF(ISERROR(VLOOKUP(X133,Positions!$C$4:$V$130,20,FALSE)),0,VLOOKUP(X133,Positions!$C$4:$V$130,20,FALSE))</f>
        <v>0</v>
      </c>
      <c r="CF133" s="161">
        <f>IF(ISERROR(VLOOKUP(Y133,Positions!$C$4:$V$130,20,FALSE)),0,VLOOKUP(Y133,Positions!$C$4:$V$130,20,FALSE))</f>
        <v>0</v>
      </c>
      <c r="CG133" s="161">
        <f>IF(ISERROR(VLOOKUP(Z133,Positions!$C$4:$V$130,20,FALSE)),0,VLOOKUP(Z133,Positions!$C$4:$V$130,20,FALSE))</f>
        <v>0</v>
      </c>
      <c r="CH133" s="161">
        <f>IF(ISERROR(VLOOKUP(AA133,Positions!$C$4:$V$130,20,FALSE)),0,VLOOKUP(AA133,Positions!$C$4:$V$130,20,FALSE))</f>
        <v>0</v>
      </c>
      <c r="CI133" s="161">
        <f>IF(ISERROR(VLOOKUP(AB133,Positions!$C$4:$V$130,20,FALSE)),0,VLOOKUP(AB133,Positions!$C$4:$V$130,20,FALSE))</f>
        <v>0</v>
      </c>
      <c r="CJ133" s="161">
        <f>IF(ISERROR(VLOOKUP(AC133,Positions!$C$4:$V$130,20,FALSE)),0,VLOOKUP(AC133,Positions!$C$4:$V$130,20,FALSE))</f>
        <v>0</v>
      </c>
      <c r="CK133" s="161">
        <f>IF(ISERROR(VLOOKUP(AD133,Positions!$C$4:$V$130,20,FALSE)),0,VLOOKUP(AD133,Positions!$C$4:$V$130,20,FALSE))</f>
        <v>0</v>
      </c>
      <c r="CL133" s="161">
        <f>IF(ISERROR(VLOOKUP(AE133,Positions!$C$4:$V$130,20,FALSE)),0,VLOOKUP(AE133,Positions!$C$4:$V$130,20,FALSE))</f>
        <v>0</v>
      </c>
      <c r="CM133" s="161">
        <f>IF(ISERROR(VLOOKUP(AF133,Positions!$C$4:$V$130,20,FALSE)),0,VLOOKUP(AF133,Positions!$C$4:$V$130,20,FALSE))</f>
        <v>0</v>
      </c>
      <c r="CN133" s="161">
        <f>IF(ISERROR(VLOOKUP(AG133,Positions!$C$4:$V$130,20,FALSE)),0,VLOOKUP(AG133,Positions!$C$4:$V$130,20,FALSE))</f>
        <v>0</v>
      </c>
      <c r="CO133" s="161">
        <f>IF(ISERROR(VLOOKUP(AH133,Positions!$C$4:$V$130,20,FALSE)),0,VLOOKUP(AH133,Positions!$C$4:$V$130,20,FALSE))</f>
        <v>0</v>
      </c>
      <c r="CP133" s="162"/>
      <c r="CQ133" s="163"/>
    </row>
    <row r="134" spans="1:95" s="155" customFormat="1" ht="30" hidden="1" customHeight="1" x14ac:dyDescent="0.25">
      <c r="A134" s="153"/>
      <c r="B134" s="153"/>
      <c r="C134" s="160"/>
      <c r="D134" s="160"/>
      <c r="E134" s="417" t="str">
        <f>IF($D134&lt;&gt;"",VLOOKUP($D134,StaffEstb!$G$4:$K$203,4,FALSE),"")</f>
        <v/>
      </c>
      <c r="F134" s="656" t="str">
        <f>IF($D134&lt;&gt;"",VLOOKUP($D134,StaffEstb!$G$4:$K$203,5,FALSE),"")</f>
        <v/>
      </c>
      <c r="G134" s="657"/>
      <c r="H134" s="657"/>
      <c r="I134" s="657"/>
      <c r="J134" s="657"/>
      <c r="K134" s="657"/>
      <c r="L134" s="658"/>
      <c r="M134" s="658"/>
      <c r="N134" s="657"/>
      <c r="O134" s="657"/>
      <c r="P134" s="657"/>
      <c r="Q134" s="657"/>
      <c r="R134" s="657"/>
      <c r="S134" s="658"/>
      <c r="T134" s="658"/>
      <c r="U134" s="657"/>
      <c r="V134" s="657"/>
      <c r="W134" s="657"/>
      <c r="X134" s="657"/>
      <c r="Y134" s="657"/>
      <c r="Z134" s="658"/>
      <c r="AA134" s="658"/>
      <c r="AB134" s="657"/>
      <c r="AC134" s="657"/>
      <c r="AD134" s="657"/>
      <c r="AE134" s="657"/>
      <c r="AF134" s="657"/>
      <c r="AG134" s="658"/>
      <c r="AH134" s="658"/>
      <c r="AI134" s="377">
        <f t="shared" si="9"/>
        <v>0</v>
      </c>
      <c r="AJ134" s="378">
        <f t="shared" si="10"/>
        <v>0</v>
      </c>
      <c r="AK134" s="379" t="str">
        <f>IF(G134&lt;&gt;"",IF(ISERROR(VLOOKUP(G134,Positions!$C$4:$V$130,20,FALSE)),"Chk",""),"-")</f>
        <v>-</v>
      </c>
      <c r="AL134" s="380" t="str">
        <f>IF(H134&lt;&gt;"",IF(ISERROR(VLOOKUP(H134,Positions!$C$4:$V$130,20,FALSE)),"Chk",""),"-")</f>
        <v>-</v>
      </c>
      <c r="AM134" s="380" t="str">
        <f>IF(I134&lt;&gt;"",IF(ISERROR(VLOOKUP(I134,Positions!$C$4:$V$130,20,FALSE)),"Chk",""),"-")</f>
        <v>-</v>
      </c>
      <c r="AN134" s="380" t="str">
        <f>IF(J134&lt;&gt;"",IF(ISERROR(VLOOKUP(J134,Positions!$C$4:$V$130,20,FALSE)),"Chk",""),"-")</f>
        <v>-</v>
      </c>
      <c r="AO134" s="380" t="str">
        <f>IF(K134&lt;&gt;"",IF(ISERROR(VLOOKUP(K134,Positions!$C$4:$V$130,20,FALSE)),"Chk",""),"-")</f>
        <v>-</v>
      </c>
      <c r="AP134" s="380" t="str">
        <f>IF(L134&lt;&gt;"",IF(ISERROR(VLOOKUP(L134,Positions!$C$4:$V$130,20,FALSE)),"Chk",""),"-")</f>
        <v>-</v>
      </c>
      <c r="AQ134" s="381" t="str">
        <f>IF(M134&lt;&gt;"",IF(ISERROR(VLOOKUP(M134,Positions!$C$4:$V$130,20,FALSE)),"Chk",""),"-")</f>
        <v>-</v>
      </c>
      <c r="AR134" s="382" t="str">
        <f>IF(N134&lt;&gt;"",IF(ISERROR(VLOOKUP(N134,Positions!$C$4:$V$130,20,FALSE)),"Chk",""),"-")</f>
        <v>-</v>
      </c>
      <c r="AS134" s="380" t="str">
        <f>IF(O134&lt;&gt;"",IF(ISERROR(VLOOKUP(O134,Positions!$C$4:$V$130,20,FALSE)),"Chk",""),"-")</f>
        <v>-</v>
      </c>
      <c r="AT134" s="380" t="str">
        <f>IF(P134&lt;&gt;"",IF(ISERROR(VLOOKUP(P134,Positions!$C$4:$V$130,20,FALSE)),"Chk",""),"-")</f>
        <v>-</v>
      </c>
      <c r="AU134" s="380" t="str">
        <f>IF(Q134&lt;&gt;"",IF(ISERROR(VLOOKUP(Q134,Positions!$C$4:$V$130,20,FALSE)),"Chk",""),"-")</f>
        <v>-</v>
      </c>
      <c r="AV134" s="380" t="str">
        <f>IF(R134&lt;&gt;"",IF(ISERROR(VLOOKUP(R134,Positions!$C$4:$V$130,20,FALSE)),"Chk",""),"-")</f>
        <v>-</v>
      </c>
      <c r="AW134" s="380" t="str">
        <f>IF(S134&lt;&gt;"",IF(ISERROR(VLOOKUP(S134,Positions!$C$4:$V$130,20,FALSE)),"Chk",""),"-")</f>
        <v>-</v>
      </c>
      <c r="AX134" s="383" t="str">
        <f>IF(T134&lt;&gt;"",IF(ISERROR(VLOOKUP(T134,Positions!$C$4:$V$130,20,FALSE)),"Chk",""),"-")</f>
        <v>-</v>
      </c>
      <c r="AY134" s="379" t="str">
        <f>IF(U134&lt;&gt;"",IF(ISERROR(VLOOKUP(U134,Positions!$C$4:$V$130,20,FALSE)),"Chk",""),"-")</f>
        <v>-</v>
      </c>
      <c r="AZ134" s="380" t="str">
        <f>IF(V134&lt;&gt;"",IF(ISERROR(VLOOKUP(V134,Positions!$C$4:$V$130,20,FALSE)),"Chk",""),"-")</f>
        <v>-</v>
      </c>
      <c r="BA134" s="380" t="str">
        <f>IF(W134&lt;&gt;"",IF(ISERROR(VLOOKUP(W134,Positions!$C$4:$V$130,20,FALSE)),"Chk",""),"-")</f>
        <v>-</v>
      </c>
      <c r="BB134" s="380" t="str">
        <f>IF(X134&lt;&gt;"",IF(ISERROR(VLOOKUP(X134,Positions!$C$4:$V$130,20,FALSE)),"Chk",""),"-")</f>
        <v>-</v>
      </c>
      <c r="BC134" s="380" t="str">
        <f>IF(Y134&lt;&gt;"",IF(ISERROR(VLOOKUP(Y134,Positions!$C$4:$V$130,20,FALSE)),"Chk",""),"-")</f>
        <v>-</v>
      </c>
      <c r="BD134" s="380" t="str">
        <f>IF(Z134&lt;&gt;"",IF(ISERROR(VLOOKUP(Z134,Positions!$C$4:$V$130,20,FALSE)),"Chk",""),"-")</f>
        <v>-</v>
      </c>
      <c r="BE134" s="381" t="str">
        <f>IF(AA134&lt;&gt;"",IF(ISERROR(VLOOKUP(AA134,Positions!$C$4:$V$130,20,FALSE)),"Chk",""),"-")</f>
        <v>-</v>
      </c>
      <c r="BF134" s="382" t="str">
        <f>IF(AB134&lt;&gt;"",IF(ISERROR(VLOOKUP(AB134,Positions!$C$4:$V$130,20,FALSE)),"Chk",""),"-")</f>
        <v>-</v>
      </c>
      <c r="BG134" s="380" t="str">
        <f>IF(AC134&lt;&gt;"",IF(ISERROR(VLOOKUP(AC134,Positions!$C$4:$V$130,20,FALSE)),"Chk",""),"-")</f>
        <v>-</v>
      </c>
      <c r="BH134" s="380" t="str">
        <f>IF(AD134&lt;&gt;"",IF(ISERROR(VLOOKUP(AD134,Positions!$C$4:$V$130,20,FALSE)),"Chk",""),"-")</f>
        <v>-</v>
      </c>
      <c r="BI134" s="380" t="str">
        <f>IF(AE134&lt;&gt;"",IF(ISERROR(VLOOKUP(AE134,Positions!$C$4:$V$130,20,FALSE)),"Chk",""),"-")</f>
        <v>-</v>
      </c>
      <c r="BJ134" s="380" t="str">
        <f>IF(AF134&lt;&gt;"",IF(ISERROR(VLOOKUP(AF134,Positions!$C$4:$V$130,20,FALSE)),"Chk",""),"-")</f>
        <v>-</v>
      </c>
      <c r="BK134" s="380" t="str">
        <f>IF(AG134&lt;&gt;"",IF(ISERROR(VLOOKUP(AG134,Positions!$C$4:$V$130,20,FALSE)),"Chk",""),"-")</f>
        <v>-</v>
      </c>
      <c r="BL134" s="383" t="str">
        <f>IF(AH134&lt;&gt;"",IF(ISERROR(VLOOKUP(AH134,Positions!$C$4:$V$130,20,FALSE)),"Chk",""),"-")</f>
        <v>-</v>
      </c>
      <c r="BM134" s="152"/>
      <c r="BN134" s="161">
        <f>IF(ISERROR(VLOOKUP(G134,Positions!$C$4:$V$130,20,FALSE)),0,VLOOKUP(G134,Positions!$C$4:$V$130,20,FALSE))</f>
        <v>0</v>
      </c>
      <c r="BO134" s="161">
        <f>IF(ISERROR(VLOOKUP(H134,Positions!$C$4:$V$130,20,FALSE)),0,VLOOKUP(H134,Positions!$C$4:$V$130,20,FALSE))</f>
        <v>0</v>
      </c>
      <c r="BP134" s="161">
        <f>IF(ISERROR(VLOOKUP(I134,Positions!$C$4:$V$130,20,FALSE)),0,VLOOKUP(I134,Positions!$C$4:$V$130,20,FALSE))</f>
        <v>0</v>
      </c>
      <c r="BQ134" s="161">
        <f>IF(ISERROR(VLOOKUP(J134,Positions!$C$4:$V$130,20,FALSE)),0,VLOOKUP(J134,Positions!$C$4:$V$130,20,FALSE))</f>
        <v>0</v>
      </c>
      <c r="BR134" s="161">
        <f>IF(ISERROR(VLOOKUP(K134,Positions!$C$4:$V$130,20,FALSE)),0,VLOOKUP(K134,Positions!$C$4:$V$130,20,FALSE))</f>
        <v>0</v>
      </c>
      <c r="BS134" s="161">
        <f>IF(ISERROR(VLOOKUP(L134,Positions!$C$4:$V$130,20,FALSE)),0,VLOOKUP(L134,Positions!$C$4:$V$130,20,FALSE))</f>
        <v>0</v>
      </c>
      <c r="BT134" s="161">
        <f>IF(ISERROR(VLOOKUP(M134,Positions!$C$4:$V$130,20,FALSE)),0,VLOOKUP(M134,Positions!$C$4:$V$130,20,FALSE))</f>
        <v>0</v>
      </c>
      <c r="BU134" s="161">
        <f>IF(ISERROR(VLOOKUP(N134,Positions!$C$4:$V$130,20,FALSE)),0,VLOOKUP(N134,Positions!$C$4:$V$130,20,FALSE))</f>
        <v>0</v>
      </c>
      <c r="BV134" s="161">
        <f>IF(ISERROR(VLOOKUP(O134,Positions!$C$4:$V$130,20,FALSE)),0,VLOOKUP(O134,Positions!$C$4:$V$130,20,FALSE))</f>
        <v>0</v>
      </c>
      <c r="BW134" s="161">
        <f>IF(ISERROR(VLOOKUP(P134,Positions!$C$4:$V$130,20,FALSE)),0,VLOOKUP(P134,Positions!$C$4:$V$130,20,FALSE))</f>
        <v>0</v>
      </c>
      <c r="BX134" s="161">
        <f>IF(ISERROR(VLOOKUP(Q134,Positions!$C$4:$V$130,20,FALSE)),0,VLOOKUP(Q134,Positions!$C$4:$V$130,20,FALSE))</f>
        <v>0</v>
      </c>
      <c r="BY134" s="161">
        <f>IF(ISERROR(VLOOKUP(R134,Positions!$C$4:$V$130,20,FALSE)),0,VLOOKUP(R134,Positions!$C$4:$V$130,20,FALSE))</f>
        <v>0</v>
      </c>
      <c r="BZ134" s="161">
        <f>IF(ISERROR(VLOOKUP(S134,Positions!$C$4:$V$130,20,FALSE)),0,VLOOKUP(S134,Positions!$C$4:$V$130,20,FALSE))</f>
        <v>0</v>
      </c>
      <c r="CA134" s="161">
        <f>IF(ISERROR(VLOOKUP(T134,Positions!$C$4:$V$130,20,FALSE)),0,VLOOKUP(T134,Positions!$C$4:$V$130,20,FALSE))</f>
        <v>0</v>
      </c>
      <c r="CB134" s="161">
        <f>IF(ISERROR(VLOOKUP(U134,Positions!$C$4:$V$130,20,FALSE)),0,VLOOKUP(U134,Positions!$C$4:$V$130,20,FALSE))</f>
        <v>0</v>
      </c>
      <c r="CC134" s="161">
        <f>IF(ISERROR(VLOOKUP(V134,Positions!$C$4:$V$130,20,FALSE)),0,VLOOKUP(V134,Positions!$C$4:$V$130,20,FALSE))</f>
        <v>0</v>
      </c>
      <c r="CD134" s="161">
        <f>IF(ISERROR(VLOOKUP(W134,Positions!$C$4:$V$130,20,FALSE)),0,VLOOKUP(W134,Positions!$C$4:$V$130,20,FALSE))</f>
        <v>0</v>
      </c>
      <c r="CE134" s="161">
        <f>IF(ISERROR(VLOOKUP(X134,Positions!$C$4:$V$130,20,FALSE)),0,VLOOKUP(X134,Positions!$C$4:$V$130,20,FALSE))</f>
        <v>0</v>
      </c>
      <c r="CF134" s="161">
        <f>IF(ISERROR(VLOOKUP(Y134,Positions!$C$4:$V$130,20,FALSE)),0,VLOOKUP(Y134,Positions!$C$4:$V$130,20,FALSE))</f>
        <v>0</v>
      </c>
      <c r="CG134" s="161">
        <f>IF(ISERROR(VLOOKUP(Z134,Positions!$C$4:$V$130,20,FALSE)),0,VLOOKUP(Z134,Positions!$C$4:$V$130,20,FALSE))</f>
        <v>0</v>
      </c>
      <c r="CH134" s="161">
        <f>IF(ISERROR(VLOOKUP(AA134,Positions!$C$4:$V$130,20,FALSE)),0,VLOOKUP(AA134,Positions!$C$4:$V$130,20,FALSE))</f>
        <v>0</v>
      </c>
      <c r="CI134" s="161">
        <f>IF(ISERROR(VLOOKUP(AB134,Positions!$C$4:$V$130,20,FALSE)),0,VLOOKUP(AB134,Positions!$C$4:$V$130,20,FALSE))</f>
        <v>0</v>
      </c>
      <c r="CJ134" s="161">
        <f>IF(ISERROR(VLOOKUP(AC134,Positions!$C$4:$V$130,20,FALSE)),0,VLOOKUP(AC134,Positions!$C$4:$V$130,20,FALSE))</f>
        <v>0</v>
      </c>
      <c r="CK134" s="161">
        <f>IF(ISERROR(VLOOKUP(AD134,Positions!$C$4:$V$130,20,FALSE)),0,VLOOKUP(AD134,Positions!$C$4:$V$130,20,FALSE))</f>
        <v>0</v>
      </c>
      <c r="CL134" s="161">
        <f>IF(ISERROR(VLOOKUP(AE134,Positions!$C$4:$V$130,20,FALSE)),0,VLOOKUP(AE134,Positions!$C$4:$V$130,20,FALSE))</f>
        <v>0</v>
      </c>
      <c r="CM134" s="161">
        <f>IF(ISERROR(VLOOKUP(AF134,Positions!$C$4:$V$130,20,FALSE)),0,VLOOKUP(AF134,Positions!$C$4:$V$130,20,FALSE))</f>
        <v>0</v>
      </c>
      <c r="CN134" s="161">
        <f>IF(ISERROR(VLOOKUP(AG134,Positions!$C$4:$V$130,20,FALSE)),0,VLOOKUP(AG134,Positions!$C$4:$V$130,20,FALSE))</f>
        <v>0</v>
      </c>
      <c r="CO134" s="161">
        <f>IF(ISERROR(VLOOKUP(AH134,Positions!$C$4:$V$130,20,FALSE)),0,VLOOKUP(AH134,Positions!$C$4:$V$130,20,FALSE))</f>
        <v>0</v>
      </c>
      <c r="CP134" s="162"/>
      <c r="CQ134" s="163"/>
    </row>
    <row r="135" spans="1:95" s="155" customFormat="1" ht="30" hidden="1" customHeight="1" x14ac:dyDescent="0.25">
      <c r="A135" s="153"/>
      <c r="B135" s="153"/>
      <c r="C135" s="160"/>
      <c r="D135" s="160"/>
      <c r="E135" s="417" t="str">
        <f>IF($D135&lt;&gt;"",VLOOKUP($D135,StaffEstb!$G$4:$K$203,4,FALSE),"")</f>
        <v/>
      </c>
      <c r="F135" s="656" t="str">
        <f>IF($D135&lt;&gt;"",VLOOKUP($D135,StaffEstb!$G$4:$K$203,5,FALSE),"")</f>
        <v/>
      </c>
      <c r="G135" s="657"/>
      <c r="H135" s="657"/>
      <c r="I135" s="657"/>
      <c r="J135" s="657"/>
      <c r="K135" s="657"/>
      <c r="L135" s="658"/>
      <c r="M135" s="658"/>
      <c r="N135" s="657"/>
      <c r="O135" s="657"/>
      <c r="P135" s="657"/>
      <c r="Q135" s="657"/>
      <c r="R135" s="657"/>
      <c r="S135" s="658"/>
      <c r="T135" s="658"/>
      <c r="U135" s="657"/>
      <c r="V135" s="657"/>
      <c r="W135" s="657"/>
      <c r="X135" s="657"/>
      <c r="Y135" s="657"/>
      <c r="Z135" s="658"/>
      <c r="AA135" s="658"/>
      <c r="AB135" s="657"/>
      <c r="AC135" s="657"/>
      <c r="AD135" s="657"/>
      <c r="AE135" s="657"/>
      <c r="AF135" s="657"/>
      <c r="AG135" s="658"/>
      <c r="AH135" s="658"/>
      <c r="AI135" s="377">
        <f t="shared" si="9"/>
        <v>0</v>
      </c>
      <c r="AJ135" s="378">
        <f t="shared" si="10"/>
        <v>0</v>
      </c>
      <c r="AK135" s="379" t="str">
        <f>IF(G135&lt;&gt;"",IF(ISERROR(VLOOKUP(G135,Positions!$C$4:$V$130,20,FALSE)),"Chk",""),"-")</f>
        <v>-</v>
      </c>
      <c r="AL135" s="380" t="str">
        <f>IF(H135&lt;&gt;"",IF(ISERROR(VLOOKUP(H135,Positions!$C$4:$V$130,20,FALSE)),"Chk",""),"-")</f>
        <v>-</v>
      </c>
      <c r="AM135" s="380" t="str">
        <f>IF(I135&lt;&gt;"",IF(ISERROR(VLOOKUP(I135,Positions!$C$4:$V$130,20,FALSE)),"Chk",""),"-")</f>
        <v>-</v>
      </c>
      <c r="AN135" s="380" t="str">
        <f>IF(J135&lt;&gt;"",IF(ISERROR(VLOOKUP(J135,Positions!$C$4:$V$130,20,FALSE)),"Chk",""),"-")</f>
        <v>-</v>
      </c>
      <c r="AO135" s="380" t="str">
        <f>IF(K135&lt;&gt;"",IF(ISERROR(VLOOKUP(K135,Positions!$C$4:$V$130,20,FALSE)),"Chk",""),"-")</f>
        <v>-</v>
      </c>
      <c r="AP135" s="380" t="str">
        <f>IF(L135&lt;&gt;"",IF(ISERROR(VLOOKUP(L135,Positions!$C$4:$V$130,20,FALSE)),"Chk",""),"-")</f>
        <v>-</v>
      </c>
      <c r="AQ135" s="381" t="str">
        <f>IF(M135&lt;&gt;"",IF(ISERROR(VLOOKUP(M135,Positions!$C$4:$V$130,20,FALSE)),"Chk",""),"-")</f>
        <v>-</v>
      </c>
      <c r="AR135" s="382" t="str">
        <f>IF(N135&lt;&gt;"",IF(ISERROR(VLOOKUP(N135,Positions!$C$4:$V$130,20,FALSE)),"Chk",""),"-")</f>
        <v>-</v>
      </c>
      <c r="AS135" s="380" t="str">
        <f>IF(O135&lt;&gt;"",IF(ISERROR(VLOOKUP(O135,Positions!$C$4:$V$130,20,FALSE)),"Chk",""),"-")</f>
        <v>-</v>
      </c>
      <c r="AT135" s="380" t="str">
        <f>IF(P135&lt;&gt;"",IF(ISERROR(VLOOKUP(P135,Positions!$C$4:$V$130,20,FALSE)),"Chk",""),"-")</f>
        <v>-</v>
      </c>
      <c r="AU135" s="380" t="str">
        <f>IF(Q135&lt;&gt;"",IF(ISERROR(VLOOKUP(Q135,Positions!$C$4:$V$130,20,FALSE)),"Chk",""),"-")</f>
        <v>-</v>
      </c>
      <c r="AV135" s="380" t="str">
        <f>IF(R135&lt;&gt;"",IF(ISERROR(VLOOKUP(R135,Positions!$C$4:$V$130,20,FALSE)),"Chk",""),"-")</f>
        <v>-</v>
      </c>
      <c r="AW135" s="380" t="str">
        <f>IF(S135&lt;&gt;"",IF(ISERROR(VLOOKUP(S135,Positions!$C$4:$V$130,20,FALSE)),"Chk",""),"-")</f>
        <v>-</v>
      </c>
      <c r="AX135" s="383" t="str">
        <f>IF(T135&lt;&gt;"",IF(ISERROR(VLOOKUP(T135,Positions!$C$4:$V$130,20,FALSE)),"Chk",""),"-")</f>
        <v>-</v>
      </c>
      <c r="AY135" s="379" t="str">
        <f>IF(U135&lt;&gt;"",IF(ISERROR(VLOOKUP(U135,Positions!$C$4:$V$130,20,FALSE)),"Chk",""),"-")</f>
        <v>-</v>
      </c>
      <c r="AZ135" s="380" t="str">
        <f>IF(V135&lt;&gt;"",IF(ISERROR(VLOOKUP(V135,Positions!$C$4:$V$130,20,FALSE)),"Chk",""),"-")</f>
        <v>-</v>
      </c>
      <c r="BA135" s="380" t="str">
        <f>IF(W135&lt;&gt;"",IF(ISERROR(VLOOKUP(W135,Positions!$C$4:$V$130,20,FALSE)),"Chk",""),"-")</f>
        <v>-</v>
      </c>
      <c r="BB135" s="380" t="str">
        <f>IF(X135&lt;&gt;"",IF(ISERROR(VLOOKUP(X135,Positions!$C$4:$V$130,20,FALSE)),"Chk",""),"-")</f>
        <v>-</v>
      </c>
      <c r="BC135" s="380" t="str">
        <f>IF(Y135&lt;&gt;"",IF(ISERROR(VLOOKUP(Y135,Positions!$C$4:$V$130,20,FALSE)),"Chk",""),"-")</f>
        <v>-</v>
      </c>
      <c r="BD135" s="380" t="str">
        <f>IF(Z135&lt;&gt;"",IF(ISERROR(VLOOKUP(Z135,Positions!$C$4:$V$130,20,FALSE)),"Chk",""),"-")</f>
        <v>-</v>
      </c>
      <c r="BE135" s="381" t="str">
        <f>IF(AA135&lt;&gt;"",IF(ISERROR(VLOOKUP(AA135,Positions!$C$4:$V$130,20,FALSE)),"Chk",""),"-")</f>
        <v>-</v>
      </c>
      <c r="BF135" s="382" t="str">
        <f>IF(AB135&lt;&gt;"",IF(ISERROR(VLOOKUP(AB135,Positions!$C$4:$V$130,20,FALSE)),"Chk",""),"-")</f>
        <v>-</v>
      </c>
      <c r="BG135" s="380" t="str">
        <f>IF(AC135&lt;&gt;"",IF(ISERROR(VLOOKUP(AC135,Positions!$C$4:$V$130,20,FALSE)),"Chk",""),"-")</f>
        <v>-</v>
      </c>
      <c r="BH135" s="380" t="str">
        <f>IF(AD135&lt;&gt;"",IF(ISERROR(VLOOKUP(AD135,Positions!$C$4:$V$130,20,FALSE)),"Chk",""),"-")</f>
        <v>-</v>
      </c>
      <c r="BI135" s="380" t="str">
        <f>IF(AE135&lt;&gt;"",IF(ISERROR(VLOOKUP(AE135,Positions!$C$4:$V$130,20,FALSE)),"Chk",""),"-")</f>
        <v>-</v>
      </c>
      <c r="BJ135" s="380" t="str">
        <f>IF(AF135&lt;&gt;"",IF(ISERROR(VLOOKUP(AF135,Positions!$C$4:$V$130,20,FALSE)),"Chk",""),"-")</f>
        <v>-</v>
      </c>
      <c r="BK135" s="380" t="str">
        <f>IF(AG135&lt;&gt;"",IF(ISERROR(VLOOKUP(AG135,Positions!$C$4:$V$130,20,FALSE)),"Chk",""),"-")</f>
        <v>-</v>
      </c>
      <c r="BL135" s="383" t="str">
        <f>IF(AH135&lt;&gt;"",IF(ISERROR(VLOOKUP(AH135,Positions!$C$4:$V$130,20,FALSE)),"Chk",""),"-")</f>
        <v>-</v>
      </c>
      <c r="BM135" s="152"/>
      <c r="BN135" s="161">
        <f>IF(ISERROR(VLOOKUP(G135,Positions!$C$4:$V$130,20,FALSE)),0,VLOOKUP(G135,Positions!$C$4:$V$130,20,FALSE))</f>
        <v>0</v>
      </c>
      <c r="BO135" s="161">
        <f>IF(ISERROR(VLOOKUP(H135,Positions!$C$4:$V$130,20,FALSE)),0,VLOOKUP(H135,Positions!$C$4:$V$130,20,FALSE))</f>
        <v>0</v>
      </c>
      <c r="BP135" s="161">
        <f>IF(ISERROR(VLOOKUP(I135,Positions!$C$4:$V$130,20,FALSE)),0,VLOOKUP(I135,Positions!$C$4:$V$130,20,FALSE))</f>
        <v>0</v>
      </c>
      <c r="BQ135" s="161">
        <f>IF(ISERROR(VLOOKUP(J135,Positions!$C$4:$V$130,20,FALSE)),0,VLOOKUP(J135,Positions!$C$4:$V$130,20,FALSE))</f>
        <v>0</v>
      </c>
      <c r="BR135" s="161">
        <f>IF(ISERROR(VLOOKUP(K135,Positions!$C$4:$V$130,20,FALSE)),0,VLOOKUP(K135,Positions!$C$4:$V$130,20,FALSE))</f>
        <v>0</v>
      </c>
      <c r="BS135" s="161">
        <f>IF(ISERROR(VLOOKUP(L135,Positions!$C$4:$V$130,20,FALSE)),0,VLOOKUP(L135,Positions!$C$4:$V$130,20,FALSE))</f>
        <v>0</v>
      </c>
      <c r="BT135" s="161">
        <f>IF(ISERROR(VLOOKUP(M135,Positions!$C$4:$V$130,20,FALSE)),0,VLOOKUP(M135,Positions!$C$4:$V$130,20,FALSE))</f>
        <v>0</v>
      </c>
      <c r="BU135" s="161">
        <f>IF(ISERROR(VLOOKUP(N135,Positions!$C$4:$V$130,20,FALSE)),0,VLOOKUP(N135,Positions!$C$4:$V$130,20,FALSE))</f>
        <v>0</v>
      </c>
      <c r="BV135" s="161">
        <f>IF(ISERROR(VLOOKUP(O135,Positions!$C$4:$V$130,20,FALSE)),0,VLOOKUP(O135,Positions!$C$4:$V$130,20,FALSE))</f>
        <v>0</v>
      </c>
      <c r="BW135" s="161">
        <f>IF(ISERROR(VLOOKUP(P135,Positions!$C$4:$V$130,20,FALSE)),0,VLOOKUP(P135,Positions!$C$4:$V$130,20,FALSE))</f>
        <v>0</v>
      </c>
      <c r="BX135" s="161">
        <f>IF(ISERROR(VLOOKUP(Q135,Positions!$C$4:$V$130,20,FALSE)),0,VLOOKUP(Q135,Positions!$C$4:$V$130,20,FALSE))</f>
        <v>0</v>
      </c>
      <c r="BY135" s="161">
        <f>IF(ISERROR(VLOOKUP(R135,Positions!$C$4:$V$130,20,FALSE)),0,VLOOKUP(R135,Positions!$C$4:$V$130,20,FALSE))</f>
        <v>0</v>
      </c>
      <c r="BZ135" s="161">
        <f>IF(ISERROR(VLOOKUP(S135,Positions!$C$4:$V$130,20,FALSE)),0,VLOOKUP(S135,Positions!$C$4:$V$130,20,FALSE))</f>
        <v>0</v>
      </c>
      <c r="CA135" s="161">
        <f>IF(ISERROR(VLOOKUP(T135,Positions!$C$4:$V$130,20,FALSE)),0,VLOOKUP(T135,Positions!$C$4:$V$130,20,FALSE))</f>
        <v>0</v>
      </c>
      <c r="CB135" s="161">
        <f>IF(ISERROR(VLOOKUP(U135,Positions!$C$4:$V$130,20,FALSE)),0,VLOOKUP(U135,Positions!$C$4:$V$130,20,FALSE))</f>
        <v>0</v>
      </c>
      <c r="CC135" s="161">
        <f>IF(ISERROR(VLOOKUP(V135,Positions!$C$4:$V$130,20,FALSE)),0,VLOOKUP(V135,Positions!$C$4:$V$130,20,FALSE))</f>
        <v>0</v>
      </c>
      <c r="CD135" s="161">
        <f>IF(ISERROR(VLOOKUP(W135,Positions!$C$4:$V$130,20,FALSE)),0,VLOOKUP(W135,Positions!$C$4:$V$130,20,FALSE))</f>
        <v>0</v>
      </c>
      <c r="CE135" s="161">
        <f>IF(ISERROR(VLOOKUP(X135,Positions!$C$4:$V$130,20,FALSE)),0,VLOOKUP(X135,Positions!$C$4:$V$130,20,FALSE))</f>
        <v>0</v>
      </c>
      <c r="CF135" s="161">
        <f>IF(ISERROR(VLOOKUP(Y135,Positions!$C$4:$V$130,20,FALSE)),0,VLOOKUP(Y135,Positions!$C$4:$V$130,20,FALSE))</f>
        <v>0</v>
      </c>
      <c r="CG135" s="161">
        <f>IF(ISERROR(VLOOKUP(Z135,Positions!$C$4:$V$130,20,FALSE)),0,VLOOKUP(Z135,Positions!$C$4:$V$130,20,FALSE))</f>
        <v>0</v>
      </c>
      <c r="CH135" s="161">
        <f>IF(ISERROR(VLOOKUP(AA135,Positions!$C$4:$V$130,20,FALSE)),0,VLOOKUP(AA135,Positions!$C$4:$V$130,20,FALSE))</f>
        <v>0</v>
      </c>
      <c r="CI135" s="161">
        <f>IF(ISERROR(VLOOKUP(AB135,Positions!$C$4:$V$130,20,FALSE)),0,VLOOKUP(AB135,Positions!$C$4:$V$130,20,FALSE))</f>
        <v>0</v>
      </c>
      <c r="CJ135" s="161">
        <f>IF(ISERROR(VLOOKUP(AC135,Positions!$C$4:$V$130,20,FALSE)),0,VLOOKUP(AC135,Positions!$C$4:$V$130,20,FALSE))</f>
        <v>0</v>
      </c>
      <c r="CK135" s="161">
        <f>IF(ISERROR(VLOOKUP(AD135,Positions!$C$4:$V$130,20,FALSE)),0,VLOOKUP(AD135,Positions!$C$4:$V$130,20,FALSE))</f>
        <v>0</v>
      </c>
      <c r="CL135" s="161">
        <f>IF(ISERROR(VLOOKUP(AE135,Positions!$C$4:$V$130,20,FALSE)),0,VLOOKUP(AE135,Positions!$C$4:$V$130,20,FALSE))</f>
        <v>0</v>
      </c>
      <c r="CM135" s="161">
        <f>IF(ISERROR(VLOOKUP(AF135,Positions!$C$4:$V$130,20,FALSE)),0,VLOOKUP(AF135,Positions!$C$4:$V$130,20,FALSE))</f>
        <v>0</v>
      </c>
      <c r="CN135" s="161">
        <f>IF(ISERROR(VLOOKUP(AG135,Positions!$C$4:$V$130,20,FALSE)),0,VLOOKUP(AG135,Positions!$C$4:$V$130,20,FALSE))</f>
        <v>0</v>
      </c>
      <c r="CO135" s="161">
        <f>IF(ISERROR(VLOOKUP(AH135,Positions!$C$4:$V$130,20,FALSE)),0,VLOOKUP(AH135,Positions!$C$4:$V$130,20,FALSE))</f>
        <v>0</v>
      </c>
      <c r="CP135" s="162"/>
      <c r="CQ135" s="163"/>
    </row>
    <row r="136" spans="1:95" s="155" customFormat="1" ht="30" hidden="1" customHeight="1" x14ac:dyDescent="0.25">
      <c r="A136" s="153"/>
      <c r="B136" s="153"/>
      <c r="C136" s="160"/>
      <c r="D136" s="160"/>
      <c r="E136" s="417" t="str">
        <f>IF($D136&lt;&gt;"",VLOOKUP($D136,StaffEstb!$G$4:$K$203,4,FALSE),"")</f>
        <v/>
      </c>
      <c r="F136" s="656" t="str">
        <f>IF($D136&lt;&gt;"",VLOOKUP($D136,StaffEstb!$G$4:$K$203,5,FALSE),"")</f>
        <v/>
      </c>
      <c r="G136" s="657"/>
      <c r="H136" s="657"/>
      <c r="I136" s="657"/>
      <c r="J136" s="657"/>
      <c r="K136" s="657"/>
      <c r="L136" s="658"/>
      <c r="M136" s="658"/>
      <c r="N136" s="657"/>
      <c r="O136" s="657"/>
      <c r="P136" s="657"/>
      <c r="Q136" s="657"/>
      <c r="R136" s="657"/>
      <c r="S136" s="658"/>
      <c r="T136" s="658"/>
      <c r="U136" s="657"/>
      <c r="V136" s="657"/>
      <c r="W136" s="657"/>
      <c r="X136" s="657"/>
      <c r="Y136" s="657"/>
      <c r="Z136" s="658"/>
      <c r="AA136" s="658"/>
      <c r="AB136" s="657"/>
      <c r="AC136" s="657"/>
      <c r="AD136" s="657"/>
      <c r="AE136" s="657"/>
      <c r="AF136" s="657"/>
      <c r="AG136" s="658"/>
      <c r="AH136" s="658"/>
      <c r="AI136" s="377">
        <f t="shared" si="9"/>
        <v>0</v>
      </c>
      <c r="AJ136" s="378">
        <f t="shared" si="10"/>
        <v>0</v>
      </c>
      <c r="AK136" s="379" t="str">
        <f>IF(G136&lt;&gt;"",IF(ISERROR(VLOOKUP(G136,Positions!$C$4:$V$130,20,FALSE)),"Chk",""),"-")</f>
        <v>-</v>
      </c>
      <c r="AL136" s="380" t="str">
        <f>IF(H136&lt;&gt;"",IF(ISERROR(VLOOKUP(H136,Positions!$C$4:$V$130,20,FALSE)),"Chk",""),"-")</f>
        <v>-</v>
      </c>
      <c r="AM136" s="380" t="str">
        <f>IF(I136&lt;&gt;"",IF(ISERROR(VLOOKUP(I136,Positions!$C$4:$V$130,20,FALSE)),"Chk",""),"-")</f>
        <v>-</v>
      </c>
      <c r="AN136" s="380" t="str">
        <f>IF(J136&lt;&gt;"",IF(ISERROR(VLOOKUP(J136,Positions!$C$4:$V$130,20,FALSE)),"Chk",""),"-")</f>
        <v>-</v>
      </c>
      <c r="AO136" s="380" t="str">
        <f>IF(K136&lt;&gt;"",IF(ISERROR(VLOOKUP(K136,Positions!$C$4:$V$130,20,FALSE)),"Chk",""),"-")</f>
        <v>-</v>
      </c>
      <c r="AP136" s="380" t="str">
        <f>IF(L136&lt;&gt;"",IF(ISERROR(VLOOKUP(L136,Positions!$C$4:$V$130,20,FALSE)),"Chk",""),"-")</f>
        <v>-</v>
      </c>
      <c r="AQ136" s="381" t="str">
        <f>IF(M136&lt;&gt;"",IF(ISERROR(VLOOKUP(M136,Positions!$C$4:$V$130,20,FALSE)),"Chk",""),"-")</f>
        <v>-</v>
      </c>
      <c r="AR136" s="382" t="str">
        <f>IF(N136&lt;&gt;"",IF(ISERROR(VLOOKUP(N136,Positions!$C$4:$V$130,20,FALSE)),"Chk",""),"-")</f>
        <v>-</v>
      </c>
      <c r="AS136" s="380" t="str">
        <f>IF(O136&lt;&gt;"",IF(ISERROR(VLOOKUP(O136,Positions!$C$4:$V$130,20,FALSE)),"Chk",""),"-")</f>
        <v>-</v>
      </c>
      <c r="AT136" s="380" t="str">
        <f>IF(P136&lt;&gt;"",IF(ISERROR(VLOOKUP(P136,Positions!$C$4:$V$130,20,FALSE)),"Chk",""),"-")</f>
        <v>-</v>
      </c>
      <c r="AU136" s="380" t="str">
        <f>IF(Q136&lt;&gt;"",IF(ISERROR(VLOOKUP(Q136,Positions!$C$4:$V$130,20,FALSE)),"Chk",""),"-")</f>
        <v>-</v>
      </c>
      <c r="AV136" s="380" t="str">
        <f>IF(R136&lt;&gt;"",IF(ISERROR(VLOOKUP(R136,Positions!$C$4:$V$130,20,FALSE)),"Chk",""),"-")</f>
        <v>-</v>
      </c>
      <c r="AW136" s="380" t="str">
        <f>IF(S136&lt;&gt;"",IF(ISERROR(VLOOKUP(S136,Positions!$C$4:$V$130,20,FALSE)),"Chk",""),"-")</f>
        <v>-</v>
      </c>
      <c r="AX136" s="383" t="str">
        <f>IF(T136&lt;&gt;"",IF(ISERROR(VLOOKUP(T136,Positions!$C$4:$V$130,20,FALSE)),"Chk",""),"-")</f>
        <v>-</v>
      </c>
      <c r="AY136" s="379" t="str">
        <f>IF(U136&lt;&gt;"",IF(ISERROR(VLOOKUP(U136,Positions!$C$4:$V$130,20,FALSE)),"Chk",""),"-")</f>
        <v>-</v>
      </c>
      <c r="AZ136" s="380" t="str">
        <f>IF(V136&lt;&gt;"",IF(ISERROR(VLOOKUP(V136,Positions!$C$4:$V$130,20,FALSE)),"Chk",""),"-")</f>
        <v>-</v>
      </c>
      <c r="BA136" s="380" t="str">
        <f>IF(W136&lt;&gt;"",IF(ISERROR(VLOOKUP(W136,Positions!$C$4:$V$130,20,FALSE)),"Chk",""),"-")</f>
        <v>-</v>
      </c>
      <c r="BB136" s="380" t="str">
        <f>IF(X136&lt;&gt;"",IF(ISERROR(VLOOKUP(X136,Positions!$C$4:$V$130,20,FALSE)),"Chk",""),"-")</f>
        <v>-</v>
      </c>
      <c r="BC136" s="380" t="str">
        <f>IF(Y136&lt;&gt;"",IF(ISERROR(VLOOKUP(Y136,Positions!$C$4:$V$130,20,FALSE)),"Chk",""),"-")</f>
        <v>-</v>
      </c>
      <c r="BD136" s="380" t="str">
        <f>IF(Z136&lt;&gt;"",IF(ISERROR(VLOOKUP(Z136,Positions!$C$4:$V$130,20,FALSE)),"Chk",""),"-")</f>
        <v>-</v>
      </c>
      <c r="BE136" s="381" t="str">
        <f>IF(AA136&lt;&gt;"",IF(ISERROR(VLOOKUP(AA136,Positions!$C$4:$V$130,20,FALSE)),"Chk",""),"-")</f>
        <v>-</v>
      </c>
      <c r="BF136" s="382" t="str">
        <f>IF(AB136&lt;&gt;"",IF(ISERROR(VLOOKUP(AB136,Positions!$C$4:$V$130,20,FALSE)),"Chk",""),"-")</f>
        <v>-</v>
      </c>
      <c r="BG136" s="380" t="str">
        <f>IF(AC136&lt;&gt;"",IF(ISERROR(VLOOKUP(AC136,Positions!$C$4:$V$130,20,FALSE)),"Chk",""),"-")</f>
        <v>-</v>
      </c>
      <c r="BH136" s="380" t="str">
        <f>IF(AD136&lt;&gt;"",IF(ISERROR(VLOOKUP(AD136,Positions!$C$4:$V$130,20,FALSE)),"Chk",""),"-")</f>
        <v>-</v>
      </c>
      <c r="BI136" s="380" t="str">
        <f>IF(AE136&lt;&gt;"",IF(ISERROR(VLOOKUP(AE136,Positions!$C$4:$V$130,20,FALSE)),"Chk",""),"-")</f>
        <v>-</v>
      </c>
      <c r="BJ136" s="380" t="str">
        <f>IF(AF136&lt;&gt;"",IF(ISERROR(VLOOKUP(AF136,Positions!$C$4:$V$130,20,FALSE)),"Chk",""),"-")</f>
        <v>-</v>
      </c>
      <c r="BK136" s="380" t="str">
        <f>IF(AG136&lt;&gt;"",IF(ISERROR(VLOOKUP(AG136,Positions!$C$4:$V$130,20,FALSE)),"Chk",""),"-")</f>
        <v>-</v>
      </c>
      <c r="BL136" s="383" t="str">
        <f>IF(AH136&lt;&gt;"",IF(ISERROR(VLOOKUP(AH136,Positions!$C$4:$V$130,20,FALSE)),"Chk",""),"-")</f>
        <v>-</v>
      </c>
      <c r="BM136" s="152"/>
      <c r="BN136" s="161">
        <f>IF(ISERROR(VLOOKUP(G136,Positions!$C$4:$V$130,20,FALSE)),0,VLOOKUP(G136,Positions!$C$4:$V$130,20,FALSE))</f>
        <v>0</v>
      </c>
      <c r="BO136" s="161">
        <f>IF(ISERROR(VLOOKUP(H136,Positions!$C$4:$V$130,20,FALSE)),0,VLOOKUP(H136,Positions!$C$4:$V$130,20,FALSE))</f>
        <v>0</v>
      </c>
      <c r="BP136" s="161">
        <f>IF(ISERROR(VLOOKUP(I136,Positions!$C$4:$V$130,20,FALSE)),0,VLOOKUP(I136,Positions!$C$4:$V$130,20,FALSE))</f>
        <v>0</v>
      </c>
      <c r="BQ136" s="161">
        <f>IF(ISERROR(VLOOKUP(J136,Positions!$C$4:$V$130,20,FALSE)),0,VLOOKUP(J136,Positions!$C$4:$V$130,20,FALSE))</f>
        <v>0</v>
      </c>
      <c r="BR136" s="161">
        <f>IF(ISERROR(VLOOKUP(K136,Positions!$C$4:$V$130,20,FALSE)),0,VLOOKUP(K136,Positions!$C$4:$V$130,20,FALSE))</f>
        <v>0</v>
      </c>
      <c r="BS136" s="161">
        <f>IF(ISERROR(VLOOKUP(L136,Positions!$C$4:$V$130,20,FALSE)),0,VLOOKUP(L136,Positions!$C$4:$V$130,20,FALSE))</f>
        <v>0</v>
      </c>
      <c r="BT136" s="161">
        <f>IF(ISERROR(VLOOKUP(M136,Positions!$C$4:$V$130,20,FALSE)),0,VLOOKUP(M136,Positions!$C$4:$V$130,20,FALSE))</f>
        <v>0</v>
      </c>
      <c r="BU136" s="161">
        <f>IF(ISERROR(VLOOKUP(N136,Positions!$C$4:$V$130,20,FALSE)),0,VLOOKUP(N136,Positions!$C$4:$V$130,20,FALSE))</f>
        <v>0</v>
      </c>
      <c r="BV136" s="161">
        <f>IF(ISERROR(VLOOKUP(O136,Positions!$C$4:$V$130,20,FALSE)),0,VLOOKUP(O136,Positions!$C$4:$V$130,20,FALSE))</f>
        <v>0</v>
      </c>
      <c r="BW136" s="161">
        <f>IF(ISERROR(VLOOKUP(P136,Positions!$C$4:$V$130,20,FALSE)),0,VLOOKUP(P136,Positions!$C$4:$V$130,20,FALSE))</f>
        <v>0</v>
      </c>
      <c r="BX136" s="161">
        <f>IF(ISERROR(VLOOKUP(Q136,Positions!$C$4:$V$130,20,FALSE)),0,VLOOKUP(Q136,Positions!$C$4:$V$130,20,FALSE))</f>
        <v>0</v>
      </c>
      <c r="BY136" s="161">
        <f>IF(ISERROR(VLOOKUP(R136,Positions!$C$4:$V$130,20,FALSE)),0,VLOOKUP(R136,Positions!$C$4:$V$130,20,FALSE))</f>
        <v>0</v>
      </c>
      <c r="BZ136" s="161">
        <f>IF(ISERROR(VLOOKUP(S136,Positions!$C$4:$V$130,20,FALSE)),0,VLOOKUP(S136,Positions!$C$4:$V$130,20,FALSE))</f>
        <v>0</v>
      </c>
      <c r="CA136" s="161">
        <f>IF(ISERROR(VLOOKUP(T136,Positions!$C$4:$V$130,20,FALSE)),0,VLOOKUP(T136,Positions!$C$4:$V$130,20,FALSE))</f>
        <v>0</v>
      </c>
      <c r="CB136" s="161">
        <f>IF(ISERROR(VLOOKUP(U136,Positions!$C$4:$V$130,20,FALSE)),0,VLOOKUP(U136,Positions!$C$4:$V$130,20,FALSE))</f>
        <v>0</v>
      </c>
      <c r="CC136" s="161">
        <f>IF(ISERROR(VLOOKUP(V136,Positions!$C$4:$V$130,20,FALSE)),0,VLOOKUP(V136,Positions!$C$4:$V$130,20,FALSE))</f>
        <v>0</v>
      </c>
      <c r="CD136" s="161">
        <f>IF(ISERROR(VLOOKUP(W136,Positions!$C$4:$V$130,20,FALSE)),0,VLOOKUP(W136,Positions!$C$4:$V$130,20,FALSE))</f>
        <v>0</v>
      </c>
      <c r="CE136" s="161">
        <f>IF(ISERROR(VLOOKUP(X136,Positions!$C$4:$V$130,20,FALSE)),0,VLOOKUP(X136,Positions!$C$4:$V$130,20,FALSE))</f>
        <v>0</v>
      </c>
      <c r="CF136" s="161">
        <f>IF(ISERROR(VLOOKUP(Y136,Positions!$C$4:$V$130,20,FALSE)),0,VLOOKUP(Y136,Positions!$C$4:$V$130,20,FALSE))</f>
        <v>0</v>
      </c>
      <c r="CG136" s="161">
        <f>IF(ISERROR(VLOOKUP(Z136,Positions!$C$4:$V$130,20,FALSE)),0,VLOOKUP(Z136,Positions!$C$4:$V$130,20,FALSE))</f>
        <v>0</v>
      </c>
      <c r="CH136" s="161">
        <f>IF(ISERROR(VLOOKUP(AA136,Positions!$C$4:$V$130,20,FALSE)),0,VLOOKUP(AA136,Positions!$C$4:$V$130,20,FALSE))</f>
        <v>0</v>
      </c>
      <c r="CI136" s="161">
        <f>IF(ISERROR(VLOOKUP(AB136,Positions!$C$4:$V$130,20,FALSE)),0,VLOOKUP(AB136,Positions!$C$4:$V$130,20,FALSE))</f>
        <v>0</v>
      </c>
      <c r="CJ136" s="161">
        <f>IF(ISERROR(VLOOKUP(AC136,Positions!$C$4:$V$130,20,FALSE)),0,VLOOKUP(AC136,Positions!$C$4:$V$130,20,FALSE))</f>
        <v>0</v>
      </c>
      <c r="CK136" s="161">
        <f>IF(ISERROR(VLOOKUP(AD136,Positions!$C$4:$V$130,20,FALSE)),0,VLOOKUP(AD136,Positions!$C$4:$V$130,20,FALSE))</f>
        <v>0</v>
      </c>
      <c r="CL136" s="161">
        <f>IF(ISERROR(VLOOKUP(AE136,Positions!$C$4:$V$130,20,FALSE)),0,VLOOKUP(AE136,Positions!$C$4:$V$130,20,FALSE))</f>
        <v>0</v>
      </c>
      <c r="CM136" s="161">
        <f>IF(ISERROR(VLOOKUP(AF136,Positions!$C$4:$V$130,20,FALSE)),0,VLOOKUP(AF136,Positions!$C$4:$V$130,20,FALSE))</f>
        <v>0</v>
      </c>
      <c r="CN136" s="161">
        <f>IF(ISERROR(VLOOKUP(AG136,Positions!$C$4:$V$130,20,FALSE)),0,VLOOKUP(AG136,Positions!$C$4:$V$130,20,FALSE))</f>
        <v>0</v>
      </c>
      <c r="CO136" s="161">
        <f>IF(ISERROR(VLOOKUP(AH136,Positions!$C$4:$V$130,20,FALSE)),0,VLOOKUP(AH136,Positions!$C$4:$V$130,20,FALSE))</f>
        <v>0</v>
      </c>
      <c r="CP136" s="162"/>
      <c r="CQ136" s="163"/>
    </row>
    <row r="137" spans="1:95" s="155" customFormat="1" ht="30" hidden="1" customHeight="1" x14ac:dyDescent="0.25">
      <c r="A137" s="153"/>
      <c r="B137" s="153"/>
      <c r="C137" s="160"/>
      <c r="D137" s="160"/>
      <c r="E137" s="417" t="str">
        <f>IF($D137&lt;&gt;"",VLOOKUP($D137,StaffEstb!$G$4:$K$203,4,FALSE),"")</f>
        <v/>
      </c>
      <c r="F137" s="656" t="str">
        <f>IF($D137&lt;&gt;"",VLOOKUP($D137,StaffEstb!$G$4:$K$203,5,FALSE),"")</f>
        <v/>
      </c>
      <c r="G137" s="657"/>
      <c r="H137" s="657"/>
      <c r="I137" s="657"/>
      <c r="J137" s="657"/>
      <c r="K137" s="657"/>
      <c r="L137" s="658"/>
      <c r="M137" s="658"/>
      <c r="N137" s="657"/>
      <c r="O137" s="657"/>
      <c r="P137" s="657"/>
      <c r="Q137" s="657"/>
      <c r="R137" s="657"/>
      <c r="S137" s="658"/>
      <c r="T137" s="658"/>
      <c r="U137" s="657"/>
      <c r="V137" s="657"/>
      <c r="W137" s="657"/>
      <c r="X137" s="657"/>
      <c r="Y137" s="657"/>
      <c r="Z137" s="658"/>
      <c r="AA137" s="658"/>
      <c r="AB137" s="657"/>
      <c r="AC137" s="657"/>
      <c r="AD137" s="657"/>
      <c r="AE137" s="657"/>
      <c r="AF137" s="657"/>
      <c r="AG137" s="658"/>
      <c r="AH137" s="658"/>
      <c r="AI137" s="377">
        <f t="shared" si="9"/>
        <v>0</v>
      </c>
      <c r="AJ137" s="378">
        <f t="shared" si="10"/>
        <v>0</v>
      </c>
      <c r="AK137" s="379" t="str">
        <f>IF(G137&lt;&gt;"",IF(ISERROR(VLOOKUP(G137,Positions!$C$4:$V$130,20,FALSE)),"Chk",""),"-")</f>
        <v>-</v>
      </c>
      <c r="AL137" s="380" t="str">
        <f>IF(H137&lt;&gt;"",IF(ISERROR(VLOOKUP(H137,Positions!$C$4:$V$130,20,FALSE)),"Chk",""),"-")</f>
        <v>-</v>
      </c>
      <c r="AM137" s="380" t="str">
        <f>IF(I137&lt;&gt;"",IF(ISERROR(VLOOKUP(I137,Positions!$C$4:$V$130,20,FALSE)),"Chk",""),"-")</f>
        <v>-</v>
      </c>
      <c r="AN137" s="380" t="str">
        <f>IF(J137&lt;&gt;"",IF(ISERROR(VLOOKUP(J137,Positions!$C$4:$V$130,20,FALSE)),"Chk",""),"-")</f>
        <v>-</v>
      </c>
      <c r="AO137" s="380" t="str">
        <f>IF(K137&lt;&gt;"",IF(ISERROR(VLOOKUP(K137,Positions!$C$4:$V$130,20,FALSE)),"Chk",""),"-")</f>
        <v>-</v>
      </c>
      <c r="AP137" s="380" t="str">
        <f>IF(L137&lt;&gt;"",IF(ISERROR(VLOOKUP(L137,Positions!$C$4:$V$130,20,FALSE)),"Chk",""),"-")</f>
        <v>-</v>
      </c>
      <c r="AQ137" s="381" t="str">
        <f>IF(M137&lt;&gt;"",IF(ISERROR(VLOOKUP(M137,Positions!$C$4:$V$130,20,FALSE)),"Chk",""),"-")</f>
        <v>-</v>
      </c>
      <c r="AR137" s="382" t="str">
        <f>IF(N137&lt;&gt;"",IF(ISERROR(VLOOKUP(N137,Positions!$C$4:$V$130,20,FALSE)),"Chk",""),"-")</f>
        <v>-</v>
      </c>
      <c r="AS137" s="380" t="str">
        <f>IF(O137&lt;&gt;"",IF(ISERROR(VLOOKUP(O137,Positions!$C$4:$V$130,20,FALSE)),"Chk",""),"-")</f>
        <v>-</v>
      </c>
      <c r="AT137" s="380" t="str">
        <f>IF(P137&lt;&gt;"",IF(ISERROR(VLOOKUP(P137,Positions!$C$4:$V$130,20,FALSE)),"Chk",""),"-")</f>
        <v>-</v>
      </c>
      <c r="AU137" s="380" t="str">
        <f>IF(Q137&lt;&gt;"",IF(ISERROR(VLOOKUP(Q137,Positions!$C$4:$V$130,20,FALSE)),"Chk",""),"-")</f>
        <v>-</v>
      </c>
      <c r="AV137" s="380" t="str">
        <f>IF(R137&lt;&gt;"",IF(ISERROR(VLOOKUP(R137,Positions!$C$4:$V$130,20,FALSE)),"Chk",""),"-")</f>
        <v>-</v>
      </c>
      <c r="AW137" s="380" t="str">
        <f>IF(S137&lt;&gt;"",IF(ISERROR(VLOOKUP(S137,Positions!$C$4:$V$130,20,FALSE)),"Chk",""),"-")</f>
        <v>-</v>
      </c>
      <c r="AX137" s="383" t="str">
        <f>IF(T137&lt;&gt;"",IF(ISERROR(VLOOKUP(T137,Positions!$C$4:$V$130,20,FALSE)),"Chk",""),"-")</f>
        <v>-</v>
      </c>
      <c r="AY137" s="379" t="str">
        <f>IF(U137&lt;&gt;"",IF(ISERROR(VLOOKUP(U137,Positions!$C$4:$V$130,20,FALSE)),"Chk",""),"-")</f>
        <v>-</v>
      </c>
      <c r="AZ137" s="380" t="str">
        <f>IF(V137&lt;&gt;"",IF(ISERROR(VLOOKUP(V137,Positions!$C$4:$V$130,20,FALSE)),"Chk",""),"-")</f>
        <v>-</v>
      </c>
      <c r="BA137" s="380" t="str">
        <f>IF(W137&lt;&gt;"",IF(ISERROR(VLOOKUP(W137,Positions!$C$4:$V$130,20,FALSE)),"Chk",""),"-")</f>
        <v>-</v>
      </c>
      <c r="BB137" s="380" t="str">
        <f>IF(X137&lt;&gt;"",IF(ISERROR(VLOOKUP(X137,Positions!$C$4:$V$130,20,FALSE)),"Chk",""),"-")</f>
        <v>-</v>
      </c>
      <c r="BC137" s="380" t="str">
        <f>IF(Y137&lt;&gt;"",IF(ISERROR(VLOOKUP(Y137,Positions!$C$4:$V$130,20,FALSE)),"Chk",""),"-")</f>
        <v>-</v>
      </c>
      <c r="BD137" s="380" t="str">
        <f>IF(Z137&lt;&gt;"",IF(ISERROR(VLOOKUP(Z137,Positions!$C$4:$V$130,20,FALSE)),"Chk",""),"-")</f>
        <v>-</v>
      </c>
      <c r="BE137" s="381" t="str">
        <f>IF(AA137&lt;&gt;"",IF(ISERROR(VLOOKUP(AA137,Positions!$C$4:$V$130,20,FALSE)),"Chk",""),"-")</f>
        <v>-</v>
      </c>
      <c r="BF137" s="382" t="str">
        <f>IF(AB137&lt;&gt;"",IF(ISERROR(VLOOKUP(AB137,Positions!$C$4:$V$130,20,FALSE)),"Chk",""),"-")</f>
        <v>-</v>
      </c>
      <c r="BG137" s="380" t="str">
        <f>IF(AC137&lt;&gt;"",IF(ISERROR(VLOOKUP(AC137,Positions!$C$4:$V$130,20,FALSE)),"Chk",""),"-")</f>
        <v>-</v>
      </c>
      <c r="BH137" s="380" t="str">
        <f>IF(AD137&lt;&gt;"",IF(ISERROR(VLOOKUP(AD137,Positions!$C$4:$V$130,20,FALSE)),"Chk",""),"-")</f>
        <v>-</v>
      </c>
      <c r="BI137" s="380" t="str">
        <f>IF(AE137&lt;&gt;"",IF(ISERROR(VLOOKUP(AE137,Positions!$C$4:$V$130,20,FALSE)),"Chk",""),"-")</f>
        <v>-</v>
      </c>
      <c r="BJ137" s="380" t="str">
        <f>IF(AF137&lt;&gt;"",IF(ISERROR(VLOOKUP(AF137,Positions!$C$4:$V$130,20,FALSE)),"Chk",""),"-")</f>
        <v>-</v>
      </c>
      <c r="BK137" s="380" t="str">
        <f>IF(AG137&lt;&gt;"",IF(ISERROR(VLOOKUP(AG137,Positions!$C$4:$V$130,20,FALSE)),"Chk",""),"-")</f>
        <v>-</v>
      </c>
      <c r="BL137" s="383" t="str">
        <f>IF(AH137&lt;&gt;"",IF(ISERROR(VLOOKUP(AH137,Positions!$C$4:$V$130,20,FALSE)),"Chk",""),"-")</f>
        <v>-</v>
      </c>
      <c r="BM137" s="152"/>
      <c r="BN137" s="161">
        <f>IF(ISERROR(VLOOKUP(G137,Positions!$C$4:$V$130,20,FALSE)),0,VLOOKUP(G137,Positions!$C$4:$V$130,20,FALSE))</f>
        <v>0</v>
      </c>
      <c r="BO137" s="161">
        <f>IF(ISERROR(VLOOKUP(H137,Positions!$C$4:$V$130,20,FALSE)),0,VLOOKUP(H137,Positions!$C$4:$V$130,20,FALSE))</f>
        <v>0</v>
      </c>
      <c r="BP137" s="161">
        <f>IF(ISERROR(VLOOKUP(I137,Positions!$C$4:$V$130,20,FALSE)),0,VLOOKUP(I137,Positions!$C$4:$V$130,20,FALSE))</f>
        <v>0</v>
      </c>
      <c r="BQ137" s="161">
        <f>IF(ISERROR(VLOOKUP(J137,Positions!$C$4:$V$130,20,FALSE)),0,VLOOKUP(J137,Positions!$C$4:$V$130,20,FALSE))</f>
        <v>0</v>
      </c>
      <c r="BR137" s="161">
        <f>IF(ISERROR(VLOOKUP(K137,Positions!$C$4:$V$130,20,FALSE)),0,VLOOKUP(K137,Positions!$C$4:$V$130,20,FALSE))</f>
        <v>0</v>
      </c>
      <c r="BS137" s="161">
        <f>IF(ISERROR(VLOOKUP(L137,Positions!$C$4:$V$130,20,FALSE)),0,VLOOKUP(L137,Positions!$C$4:$V$130,20,FALSE))</f>
        <v>0</v>
      </c>
      <c r="BT137" s="161">
        <f>IF(ISERROR(VLOOKUP(M137,Positions!$C$4:$V$130,20,FALSE)),0,VLOOKUP(M137,Positions!$C$4:$V$130,20,FALSE))</f>
        <v>0</v>
      </c>
      <c r="BU137" s="161">
        <f>IF(ISERROR(VLOOKUP(N137,Positions!$C$4:$V$130,20,FALSE)),0,VLOOKUP(N137,Positions!$C$4:$V$130,20,FALSE))</f>
        <v>0</v>
      </c>
      <c r="BV137" s="161">
        <f>IF(ISERROR(VLOOKUP(O137,Positions!$C$4:$V$130,20,FALSE)),0,VLOOKUP(O137,Positions!$C$4:$V$130,20,FALSE))</f>
        <v>0</v>
      </c>
      <c r="BW137" s="161">
        <f>IF(ISERROR(VLOOKUP(P137,Positions!$C$4:$V$130,20,FALSE)),0,VLOOKUP(P137,Positions!$C$4:$V$130,20,FALSE))</f>
        <v>0</v>
      </c>
      <c r="BX137" s="161">
        <f>IF(ISERROR(VLOOKUP(Q137,Positions!$C$4:$V$130,20,FALSE)),0,VLOOKUP(Q137,Positions!$C$4:$V$130,20,FALSE))</f>
        <v>0</v>
      </c>
      <c r="BY137" s="161">
        <f>IF(ISERROR(VLOOKUP(R137,Positions!$C$4:$V$130,20,FALSE)),0,VLOOKUP(R137,Positions!$C$4:$V$130,20,FALSE))</f>
        <v>0</v>
      </c>
      <c r="BZ137" s="161">
        <f>IF(ISERROR(VLOOKUP(S137,Positions!$C$4:$V$130,20,FALSE)),0,VLOOKUP(S137,Positions!$C$4:$V$130,20,FALSE))</f>
        <v>0</v>
      </c>
      <c r="CA137" s="161">
        <f>IF(ISERROR(VLOOKUP(T137,Positions!$C$4:$V$130,20,FALSE)),0,VLOOKUP(T137,Positions!$C$4:$V$130,20,FALSE))</f>
        <v>0</v>
      </c>
      <c r="CB137" s="161">
        <f>IF(ISERROR(VLOOKUP(U137,Positions!$C$4:$V$130,20,FALSE)),0,VLOOKUP(U137,Positions!$C$4:$V$130,20,FALSE))</f>
        <v>0</v>
      </c>
      <c r="CC137" s="161">
        <f>IF(ISERROR(VLOOKUP(V137,Positions!$C$4:$V$130,20,FALSE)),0,VLOOKUP(V137,Positions!$C$4:$V$130,20,FALSE))</f>
        <v>0</v>
      </c>
      <c r="CD137" s="161">
        <f>IF(ISERROR(VLOOKUP(W137,Positions!$C$4:$V$130,20,FALSE)),0,VLOOKUP(W137,Positions!$C$4:$V$130,20,FALSE))</f>
        <v>0</v>
      </c>
      <c r="CE137" s="161">
        <f>IF(ISERROR(VLOOKUP(X137,Positions!$C$4:$V$130,20,FALSE)),0,VLOOKUP(X137,Positions!$C$4:$V$130,20,FALSE))</f>
        <v>0</v>
      </c>
      <c r="CF137" s="161">
        <f>IF(ISERROR(VLOOKUP(Y137,Positions!$C$4:$V$130,20,FALSE)),0,VLOOKUP(Y137,Positions!$C$4:$V$130,20,FALSE))</f>
        <v>0</v>
      </c>
      <c r="CG137" s="161">
        <f>IF(ISERROR(VLOOKUP(Z137,Positions!$C$4:$V$130,20,FALSE)),0,VLOOKUP(Z137,Positions!$C$4:$V$130,20,FALSE))</f>
        <v>0</v>
      </c>
      <c r="CH137" s="161">
        <f>IF(ISERROR(VLOOKUP(AA137,Positions!$C$4:$V$130,20,FALSE)),0,VLOOKUP(AA137,Positions!$C$4:$V$130,20,FALSE))</f>
        <v>0</v>
      </c>
      <c r="CI137" s="161">
        <f>IF(ISERROR(VLOOKUP(AB137,Positions!$C$4:$V$130,20,FALSE)),0,VLOOKUP(AB137,Positions!$C$4:$V$130,20,FALSE))</f>
        <v>0</v>
      </c>
      <c r="CJ137" s="161">
        <f>IF(ISERROR(VLOOKUP(AC137,Positions!$C$4:$V$130,20,FALSE)),0,VLOOKUP(AC137,Positions!$C$4:$V$130,20,FALSE))</f>
        <v>0</v>
      </c>
      <c r="CK137" s="161">
        <f>IF(ISERROR(VLOOKUP(AD137,Positions!$C$4:$V$130,20,FALSE)),0,VLOOKUP(AD137,Positions!$C$4:$V$130,20,FALSE))</f>
        <v>0</v>
      </c>
      <c r="CL137" s="161">
        <f>IF(ISERROR(VLOOKUP(AE137,Positions!$C$4:$V$130,20,FALSE)),0,VLOOKUP(AE137,Positions!$C$4:$V$130,20,FALSE))</f>
        <v>0</v>
      </c>
      <c r="CM137" s="161">
        <f>IF(ISERROR(VLOOKUP(AF137,Positions!$C$4:$V$130,20,FALSE)),0,VLOOKUP(AF137,Positions!$C$4:$V$130,20,FALSE))</f>
        <v>0</v>
      </c>
      <c r="CN137" s="161">
        <f>IF(ISERROR(VLOOKUP(AG137,Positions!$C$4:$V$130,20,FALSE)),0,VLOOKUP(AG137,Positions!$C$4:$V$130,20,FALSE))</f>
        <v>0</v>
      </c>
      <c r="CO137" s="161">
        <f>IF(ISERROR(VLOOKUP(AH137,Positions!$C$4:$V$130,20,FALSE)),0,VLOOKUP(AH137,Positions!$C$4:$V$130,20,FALSE))</f>
        <v>0</v>
      </c>
      <c r="CP137" s="162"/>
      <c r="CQ137" s="163"/>
    </row>
    <row r="138" spans="1:95" s="155" customFormat="1" ht="30" hidden="1" customHeight="1" x14ac:dyDescent="0.25">
      <c r="A138" s="153"/>
      <c r="B138" s="153"/>
      <c r="C138" s="160"/>
      <c r="D138" s="160"/>
      <c r="E138" s="417" t="str">
        <f>IF($D138&lt;&gt;"",VLOOKUP($D138,StaffEstb!$G$4:$K$203,4,FALSE),"")</f>
        <v/>
      </c>
      <c r="F138" s="656" t="str">
        <f>IF($D138&lt;&gt;"",VLOOKUP($D138,StaffEstb!$G$4:$K$203,5,FALSE),"")</f>
        <v/>
      </c>
      <c r="G138" s="657"/>
      <c r="H138" s="657"/>
      <c r="I138" s="657"/>
      <c r="J138" s="657"/>
      <c r="K138" s="657"/>
      <c r="L138" s="658"/>
      <c r="M138" s="658"/>
      <c r="N138" s="657"/>
      <c r="O138" s="657"/>
      <c r="P138" s="657"/>
      <c r="Q138" s="657"/>
      <c r="R138" s="657"/>
      <c r="S138" s="658"/>
      <c r="T138" s="658"/>
      <c r="U138" s="657"/>
      <c r="V138" s="657"/>
      <c r="W138" s="657"/>
      <c r="X138" s="657"/>
      <c r="Y138" s="657"/>
      <c r="Z138" s="658"/>
      <c r="AA138" s="658"/>
      <c r="AB138" s="657"/>
      <c r="AC138" s="657"/>
      <c r="AD138" s="657"/>
      <c r="AE138" s="657"/>
      <c r="AF138" s="657"/>
      <c r="AG138" s="658"/>
      <c r="AH138" s="658"/>
      <c r="AI138" s="377">
        <f t="shared" ref="AI138:AI158" si="11">SUM(BN138:CA138)</f>
        <v>0</v>
      </c>
      <c r="AJ138" s="378">
        <f t="shared" ref="AJ138:AJ158" si="12">SUM(CB138:CO138)</f>
        <v>0</v>
      </c>
      <c r="AK138" s="379" t="str">
        <f>IF(G138&lt;&gt;"",IF(ISERROR(VLOOKUP(G138,Positions!$C$4:$V$130,20,FALSE)),"Chk",""),"-")</f>
        <v>-</v>
      </c>
      <c r="AL138" s="380" t="str">
        <f>IF(H138&lt;&gt;"",IF(ISERROR(VLOOKUP(H138,Positions!$C$4:$V$130,20,FALSE)),"Chk",""),"-")</f>
        <v>-</v>
      </c>
      <c r="AM138" s="380" t="str">
        <f>IF(I138&lt;&gt;"",IF(ISERROR(VLOOKUP(I138,Positions!$C$4:$V$130,20,FALSE)),"Chk",""),"-")</f>
        <v>-</v>
      </c>
      <c r="AN138" s="380" t="str">
        <f>IF(J138&lt;&gt;"",IF(ISERROR(VLOOKUP(J138,Positions!$C$4:$V$130,20,FALSE)),"Chk",""),"-")</f>
        <v>-</v>
      </c>
      <c r="AO138" s="380" t="str">
        <f>IF(K138&lt;&gt;"",IF(ISERROR(VLOOKUP(K138,Positions!$C$4:$V$130,20,FALSE)),"Chk",""),"-")</f>
        <v>-</v>
      </c>
      <c r="AP138" s="380" t="str">
        <f>IF(L138&lt;&gt;"",IF(ISERROR(VLOOKUP(L138,Positions!$C$4:$V$130,20,FALSE)),"Chk",""),"-")</f>
        <v>-</v>
      </c>
      <c r="AQ138" s="381" t="str">
        <f>IF(M138&lt;&gt;"",IF(ISERROR(VLOOKUP(M138,Positions!$C$4:$V$130,20,FALSE)),"Chk",""),"-")</f>
        <v>-</v>
      </c>
      <c r="AR138" s="382" t="str">
        <f>IF(N138&lt;&gt;"",IF(ISERROR(VLOOKUP(N138,Positions!$C$4:$V$130,20,FALSE)),"Chk",""),"-")</f>
        <v>-</v>
      </c>
      <c r="AS138" s="380" t="str">
        <f>IF(O138&lt;&gt;"",IF(ISERROR(VLOOKUP(O138,Positions!$C$4:$V$130,20,FALSE)),"Chk",""),"-")</f>
        <v>-</v>
      </c>
      <c r="AT138" s="380" t="str">
        <f>IF(P138&lt;&gt;"",IF(ISERROR(VLOOKUP(P138,Positions!$C$4:$V$130,20,FALSE)),"Chk",""),"-")</f>
        <v>-</v>
      </c>
      <c r="AU138" s="380" t="str">
        <f>IF(Q138&lt;&gt;"",IF(ISERROR(VLOOKUP(Q138,Positions!$C$4:$V$130,20,FALSE)),"Chk",""),"-")</f>
        <v>-</v>
      </c>
      <c r="AV138" s="380" t="str">
        <f>IF(R138&lt;&gt;"",IF(ISERROR(VLOOKUP(R138,Positions!$C$4:$V$130,20,FALSE)),"Chk",""),"-")</f>
        <v>-</v>
      </c>
      <c r="AW138" s="380" t="str">
        <f>IF(S138&lt;&gt;"",IF(ISERROR(VLOOKUP(S138,Positions!$C$4:$V$130,20,FALSE)),"Chk",""),"-")</f>
        <v>-</v>
      </c>
      <c r="AX138" s="383" t="str">
        <f>IF(T138&lt;&gt;"",IF(ISERROR(VLOOKUP(T138,Positions!$C$4:$V$130,20,FALSE)),"Chk",""),"-")</f>
        <v>-</v>
      </c>
      <c r="AY138" s="379" t="str">
        <f>IF(U138&lt;&gt;"",IF(ISERROR(VLOOKUP(U138,Positions!$C$4:$V$130,20,FALSE)),"Chk",""),"-")</f>
        <v>-</v>
      </c>
      <c r="AZ138" s="380" t="str">
        <f>IF(V138&lt;&gt;"",IF(ISERROR(VLOOKUP(V138,Positions!$C$4:$V$130,20,FALSE)),"Chk",""),"-")</f>
        <v>-</v>
      </c>
      <c r="BA138" s="380" t="str">
        <f>IF(W138&lt;&gt;"",IF(ISERROR(VLOOKUP(W138,Positions!$C$4:$V$130,20,FALSE)),"Chk",""),"-")</f>
        <v>-</v>
      </c>
      <c r="BB138" s="380" t="str">
        <f>IF(X138&lt;&gt;"",IF(ISERROR(VLOOKUP(X138,Positions!$C$4:$V$130,20,FALSE)),"Chk",""),"-")</f>
        <v>-</v>
      </c>
      <c r="BC138" s="380" t="str">
        <f>IF(Y138&lt;&gt;"",IF(ISERROR(VLOOKUP(Y138,Positions!$C$4:$V$130,20,FALSE)),"Chk",""),"-")</f>
        <v>-</v>
      </c>
      <c r="BD138" s="380" t="str">
        <f>IF(Z138&lt;&gt;"",IF(ISERROR(VLOOKUP(Z138,Positions!$C$4:$V$130,20,FALSE)),"Chk",""),"-")</f>
        <v>-</v>
      </c>
      <c r="BE138" s="381" t="str">
        <f>IF(AA138&lt;&gt;"",IF(ISERROR(VLOOKUP(AA138,Positions!$C$4:$V$130,20,FALSE)),"Chk",""),"-")</f>
        <v>-</v>
      </c>
      <c r="BF138" s="382" t="str">
        <f>IF(AB138&lt;&gt;"",IF(ISERROR(VLOOKUP(AB138,Positions!$C$4:$V$130,20,FALSE)),"Chk",""),"-")</f>
        <v>-</v>
      </c>
      <c r="BG138" s="380" t="str">
        <f>IF(AC138&lt;&gt;"",IF(ISERROR(VLOOKUP(AC138,Positions!$C$4:$V$130,20,FALSE)),"Chk",""),"-")</f>
        <v>-</v>
      </c>
      <c r="BH138" s="380" t="str">
        <f>IF(AD138&lt;&gt;"",IF(ISERROR(VLOOKUP(AD138,Positions!$C$4:$V$130,20,FALSE)),"Chk",""),"-")</f>
        <v>-</v>
      </c>
      <c r="BI138" s="380" t="str">
        <f>IF(AE138&lt;&gt;"",IF(ISERROR(VLOOKUP(AE138,Positions!$C$4:$V$130,20,FALSE)),"Chk",""),"-")</f>
        <v>-</v>
      </c>
      <c r="BJ138" s="380" t="str">
        <f>IF(AF138&lt;&gt;"",IF(ISERROR(VLOOKUP(AF138,Positions!$C$4:$V$130,20,FALSE)),"Chk",""),"-")</f>
        <v>-</v>
      </c>
      <c r="BK138" s="380" t="str">
        <f>IF(AG138&lt;&gt;"",IF(ISERROR(VLOOKUP(AG138,Positions!$C$4:$V$130,20,FALSE)),"Chk",""),"-")</f>
        <v>-</v>
      </c>
      <c r="BL138" s="383" t="str">
        <f>IF(AH138&lt;&gt;"",IF(ISERROR(VLOOKUP(AH138,Positions!$C$4:$V$130,20,FALSE)),"Chk",""),"-")</f>
        <v>-</v>
      </c>
      <c r="BM138" s="152"/>
      <c r="BN138" s="161">
        <f>IF(ISERROR(VLOOKUP(G138,Positions!$C$4:$V$130,20,FALSE)),0,VLOOKUP(G138,Positions!$C$4:$V$130,20,FALSE))</f>
        <v>0</v>
      </c>
      <c r="BO138" s="161">
        <f>IF(ISERROR(VLOOKUP(H138,Positions!$C$4:$V$130,20,FALSE)),0,VLOOKUP(H138,Positions!$C$4:$V$130,20,FALSE))</f>
        <v>0</v>
      </c>
      <c r="BP138" s="161">
        <f>IF(ISERROR(VLOOKUP(I138,Positions!$C$4:$V$130,20,FALSE)),0,VLOOKUP(I138,Positions!$C$4:$V$130,20,FALSE))</f>
        <v>0</v>
      </c>
      <c r="BQ138" s="161">
        <f>IF(ISERROR(VLOOKUP(J138,Positions!$C$4:$V$130,20,FALSE)),0,VLOOKUP(J138,Positions!$C$4:$V$130,20,FALSE))</f>
        <v>0</v>
      </c>
      <c r="BR138" s="161">
        <f>IF(ISERROR(VLOOKUP(K138,Positions!$C$4:$V$130,20,FALSE)),0,VLOOKUP(K138,Positions!$C$4:$V$130,20,FALSE))</f>
        <v>0</v>
      </c>
      <c r="BS138" s="161">
        <f>IF(ISERROR(VLOOKUP(L138,Positions!$C$4:$V$130,20,FALSE)),0,VLOOKUP(L138,Positions!$C$4:$V$130,20,FALSE))</f>
        <v>0</v>
      </c>
      <c r="BT138" s="161">
        <f>IF(ISERROR(VLOOKUP(M138,Positions!$C$4:$V$130,20,FALSE)),0,VLOOKUP(M138,Positions!$C$4:$V$130,20,FALSE))</f>
        <v>0</v>
      </c>
      <c r="BU138" s="161">
        <f>IF(ISERROR(VLOOKUP(N138,Positions!$C$4:$V$130,20,FALSE)),0,VLOOKUP(N138,Positions!$C$4:$V$130,20,FALSE))</f>
        <v>0</v>
      </c>
      <c r="BV138" s="161">
        <f>IF(ISERROR(VLOOKUP(O138,Positions!$C$4:$V$130,20,FALSE)),0,VLOOKUP(O138,Positions!$C$4:$V$130,20,FALSE))</f>
        <v>0</v>
      </c>
      <c r="BW138" s="161">
        <f>IF(ISERROR(VLOOKUP(P138,Positions!$C$4:$V$130,20,FALSE)),0,VLOOKUP(P138,Positions!$C$4:$V$130,20,FALSE))</f>
        <v>0</v>
      </c>
      <c r="BX138" s="161">
        <f>IF(ISERROR(VLOOKUP(Q138,Positions!$C$4:$V$130,20,FALSE)),0,VLOOKUP(Q138,Positions!$C$4:$V$130,20,FALSE))</f>
        <v>0</v>
      </c>
      <c r="BY138" s="161">
        <f>IF(ISERROR(VLOOKUP(R138,Positions!$C$4:$V$130,20,FALSE)),0,VLOOKUP(R138,Positions!$C$4:$V$130,20,FALSE))</f>
        <v>0</v>
      </c>
      <c r="BZ138" s="161">
        <f>IF(ISERROR(VLOOKUP(S138,Positions!$C$4:$V$130,20,FALSE)),0,VLOOKUP(S138,Positions!$C$4:$V$130,20,FALSE))</f>
        <v>0</v>
      </c>
      <c r="CA138" s="161">
        <f>IF(ISERROR(VLOOKUP(T138,Positions!$C$4:$V$130,20,FALSE)),0,VLOOKUP(T138,Positions!$C$4:$V$130,20,FALSE))</f>
        <v>0</v>
      </c>
      <c r="CB138" s="161">
        <f>IF(ISERROR(VLOOKUP(U138,Positions!$C$4:$V$130,20,FALSE)),0,VLOOKUP(U138,Positions!$C$4:$V$130,20,FALSE))</f>
        <v>0</v>
      </c>
      <c r="CC138" s="161">
        <f>IF(ISERROR(VLOOKUP(V138,Positions!$C$4:$V$130,20,FALSE)),0,VLOOKUP(V138,Positions!$C$4:$V$130,20,FALSE))</f>
        <v>0</v>
      </c>
      <c r="CD138" s="161">
        <f>IF(ISERROR(VLOOKUP(W138,Positions!$C$4:$V$130,20,FALSE)),0,VLOOKUP(W138,Positions!$C$4:$V$130,20,FALSE))</f>
        <v>0</v>
      </c>
      <c r="CE138" s="161">
        <f>IF(ISERROR(VLOOKUP(X138,Positions!$C$4:$V$130,20,FALSE)),0,VLOOKUP(X138,Positions!$C$4:$V$130,20,FALSE))</f>
        <v>0</v>
      </c>
      <c r="CF138" s="161">
        <f>IF(ISERROR(VLOOKUP(Y138,Positions!$C$4:$V$130,20,FALSE)),0,VLOOKUP(Y138,Positions!$C$4:$V$130,20,FALSE))</f>
        <v>0</v>
      </c>
      <c r="CG138" s="161">
        <f>IF(ISERROR(VLOOKUP(Z138,Positions!$C$4:$V$130,20,FALSE)),0,VLOOKUP(Z138,Positions!$C$4:$V$130,20,FALSE))</f>
        <v>0</v>
      </c>
      <c r="CH138" s="161">
        <f>IF(ISERROR(VLOOKUP(AA138,Positions!$C$4:$V$130,20,FALSE)),0,VLOOKUP(AA138,Positions!$C$4:$V$130,20,FALSE))</f>
        <v>0</v>
      </c>
      <c r="CI138" s="161">
        <f>IF(ISERROR(VLOOKUP(AB138,Positions!$C$4:$V$130,20,FALSE)),0,VLOOKUP(AB138,Positions!$C$4:$V$130,20,FALSE))</f>
        <v>0</v>
      </c>
      <c r="CJ138" s="161">
        <f>IF(ISERROR(VLOOKUP(AC138,Positions!$C$4:$V$130,20,FALSE)),0,VLOOKUP(AC138,Positions!$C$4:$V$130,20,FALSE))</f>
        <v>0</v>
      </c>
      <c r="CK138" s="161">
        <f>IF(ISERROR(VLOOKUP(AD138,Positions!$C$4:$V$130,20,FALSE)),0,VLOOKUP(AD138,Positions!$C$4:$V$130,20,FALSE))</f>
        <v>0</v>
      </c>
      <c r="CL138" s="161">
        <f>IF(ISERROR(VLOOKUP(AE138,Positions!$C$4:$V$130,20,FALSE)),0,VLOOKUP(AE138,Positions!$C$4:$V$130,20,FALSE))</f>
        <v>0</v>
      </c>
      <c r="CM138" s="161">
        <f>IF(ISERROR(VLOOKUP(AF138,Positions!$C$4:$V$130,20,FALSE)),0,VLOOKUP(AF138,Positions!$C$4:$V$130,20,FALSE))</f>
        <v>0</v>
      </c>
      <c r="CN138" s="161">
        <f>IF(ISERROR(VLOOKUP(AG138,Positions!$C$4:$V$130,20,FALSE)),0,VLOOKUP(AG138,Positions!$C$4:$V$130,20,FALSE))</f>
        <v>0</v>
      </c>
      <c r="CO138" s="161">
        <f>IF(ISERROR(VLOOKUP(AH138,Positions!$C$4:$V$130,20,FALSE)),0,VLOOKUP(AH138,Positions!$C$4:$V$130,20,FALSE))</f>
        <v>0</v>
      </c>
      <c r="CP138" s="162"/>
      <c r="CQ138" s="163"/>
    </row>
    <row r="139" spans="1:95" s="155" customFormat="1" ht="30" hidden="1" customHeight="1" x14ac:dyDescent="0.25">
      <c r="A139" s="153"/>
      <c r="B139" s="153"/>
      <c r="C139" s="160"/>
      <c r="D139" s="160"/>
      <c r="E139" s="417" t="str">
        <f>IF($D139&lt;&gt;"",VLOOKUP($D139,StaffEstb!$G$4:$K$203,4,FALSE),"")</f>
        <v/>
      </c>
      <c r="F139" s="656" t="str">
        <f>IF($D139&lt;&gt;"",VLOOKUP($D139,StaffEstb!$G$4:$K$203,5,FALSE),"")</f>
        <v/>
      </c>
      <c r="G139" s="657"/>
      <c r="H139" s="657"/>
      <c r="I139" s="657"/>
      <c r="J139" s="657"/>
      <c r="K139" s="657"/>
      <c r="L139" s="658"/>
      <c r="M139" s="658"/>
      <c r="N139" s="657"/>
      <c r="O139" s="657"/>
      <c r="P139" s="657"/>
      <c r="Q139" s="657"/>
      <c r="R139" s="657"/>
      <c r="S139" s="658"/>
      <c r="T139" s="658"/>
      <c r="U139" s="657"/>
      <c r="V139" s="657"/>
      <c r="W139" s="657"/>
      <c r="X139" s="657"/>
      <c r="Y139" s="657"/>
      <c r="Z139" s="658"/>
      <c r="AA139" s="658"/>
      <c r="AB139" s="657"/>
      <c r="AC139" s="657"/>
      <c r="AD139" s="657"/>
      <c r="AE139" s="657"/>
      <c r="AF139" s="657"/>
      <c r="AG139" s="658"/>
      <c r="AH139" s="658"/>
      <c r="AI139" s="377">
        <f t="shared" si="11"/>
        <v>0</v>
      </c>
      <c r="AJ139" s="378">
        <f t="shared" si="12"/>
        <v>0</v>
      </c>
      <c r="AK139" s="379" t="str">
        <f>IF(G139&lt;&gt;"",IF(ISERROR(VLOOKUP(G139,Positions!$C$4:$V$130,20,FALSE)),"Chk",""),"-")</f>
        <v>-</v>
      </c>
      <c r="AL139" s="380" t="str">
        <f>IF(H139&lt;&gt;"",IF(ISERROR(VLOOKUP(H139,Positions!$C$4:$V$130,20,FALSE)),"Chk",""),"-")</f>
        <v>-</v>
      </c>
      <c r="AM139" s="380" t="str">
        <f>IF(I139&lt;&gt;"",IF(ISERROR(VLOOKUP(I139,Positions!$C$4:$V$130,20,FALSE)),"Chk",""),"-")</f>
        <v>-</v>
      </c>
      <c r="AN139" s="380" t="str">
        <f>IF(J139&lt;&gt;"",IF(ISERROR(VLOOKUP(J139,Positions!$C$4:$V$130,20,FALSE)),"Chk",""),"-")</f>
        <v>-</v>
      </c>
      <c r="AO139" s="380" t="str">
        <f>IF(K139&lt;&gt;"",IF(ISERROR(VLOOKUP(K139,Positions!$C$4:$V$130,20,FALSE)),"Chk",""),"-")</f>
        <v>-</v>
      </c>
      <c r="AP139" s="380" t="str">
        <f>IF(L139&lt;&gt;"",IF(ISERROR(VLOOKUP(L139,Positions!$C$4:$V$130,20,FALSE)),"Chk",""),"-")</f>
        <v>-</v>
      </c>
      <c r="AQ139" s="381" t="str">
        <f>IF(M139&lt;&gt;"",IF(ISERROR(VLOOKUP(M139,Positions!$C$4:$V$130,20,FALSE)),"Chk",""),"-")</f>
        <v>-</v>
      </c>
      <c r="AR139" s="382" t="str">
        <f>IF(N139&lt;&gt;"",IF(ISERROR(VLOOKUP(N139,Positions!$C$4:$V$130,20,FALSE)),"Chk",""),"-")</f>
        <v>-</v>
      </c>
      <c r="AS139" s="380" t="str">
        <f>IF(O139&lt;&gt;"",IF(ISERROR(VLOOKUP(O139,Positions!$C$4:$V$130,20,FALSE)),"Chk",""),"-")</f>
        <v>-</v>
      </c>
      <c r="AT139" s="380" t="str">
        <f>IF(P139&lt;&gt;"",IF(ISERROR(VLOOKUP(P139,Positions!$C$4:$V$130,20,FALSE)),"Chk",""),"-")</f>
        <v>-</v>
      </c>
      <c r="AU139" s="380" t="str">
        <f>IF(Q139&lt;&gt;"",IF(ISERROR(VLOOKUP(Q139,Positions!$C$4:$V$130,20,FALSE)),"Chk",""),"-")</f>
        <v>-</v>
      </c>
      <c r="AV139" s="380" t="str">
        <f>IF(R139&lt;&gt;"",IF(ISERROR(VLOOKUP(R139,Positions!$C$4:$V$130,20,FALSE)),"Chk",""),"-")</f>
        <v>-</v>
      </c>
      <c r="AW139" s="380" t="str">
        <f>IF(S139&lt;&gt;"",IF(ISERROR(VLOOKUP(S139,Positions!$C$4:$V$130,20,FALSE)),"Chk",""),"-")</f>
        <v>-</v>
      </c>
      <c r="AX139" s="383" t="str">
        <f>IF(T139&lt;&gt;"",IF(ISERROR(VLOOKUP(T139,Positions!$C$4:$V$130,20,FALSE)),"Chk",""),"-")</f>
        <v>-</v>
      </c>
      <c r="AY139" s="379" t="str">
        <f>IF(U139&lt;&gt;"",IF(ISERROR(VLOOKUP(U139,Positions!$C$4:$V$130,20,FALSE)),"Chk",""),"-")</f>
        <v>-</v>
      </c>
      <c r="AZ139" s="380" t="str">
        <f>IF(V139&lt;&gt;"",IF(ISERROR(VLOOKUP(V139,Positions!$C$4:$V$130,20,FALSE)),"Chk",""),"-")</f>
        <v>-</v>
      </c>
      <c r="BA139" s="380" t="str">
        <f>IF(W139&lt;&gt;"",IF(ISERROR(VLOOKUP(W139,Positions!$C$4:$V$130,20,FALSE)),"Chk",""),"-")</f>
        <v>-</v>
      </c>
      <c r="BB139" s="380" t="str">
        <f>IF(X139&lt;&gt;"",IF(ISERROR(VLOOKUP(X139,Positions!$C$4:$V$130,20,FALSE)),"Chk",""),"-")</f>
        <v>-</v>
      </c>
      <c r="BC139" s="380" t="str">
        <f>IF(Y139&lt;&gt;"",IF(ISERROR(VLOOKUP(Y139,Positions!$C$4:$V$130,20,FALSE)),"Chk",""),"-")</f>
        <v>-</v>
      </c>
      <c r="BD139" s="380" t="str">
        <f>IF(Z139&lt;&gt;"",IF(ISERROR(VLOOKUP(Z139,Positions!$C$4:$V$130,20,FALSE)),"Chk",""),"-")</f>
        <v>-</v>
      </c>
      <c r="BE139" s="381" t="str">
        <f>IF(AA139&lt;&gt;"",IF(ISERROR(VLOOKUP(AA139,Positions!$C$4:$V$130,20,FALSE)),"Chk",""),"-")</f>
        <v>-</v>
      </c>
      <c r="BF139" s="382" t="str">
        <f>IF(AB139&lt;&gt;"",IF(ISERROR(VLOOKUP(AB139,Positions!$C$4:$V$130,20,FALSE)),"Chk",""),"-")</f>
        <v>-</v>
      </c>
      <c r="BG139" s="380" t="str">
        <f>IF(AC139&lt;&gt;"",IF(ISERROR(VLOOKUP(AC139,Positions!$C$4:$V$130,20,FALSE)),"Chk",""),"-")</f>
        <v>-</v>
      </c>
      <c r="BH139" s="380" t="str">
        <f>IF(AD139&lt;&gt;"",IF(ISERROR(VLOOKUP(AD139,Positions!$C$4:$V$130,20,FALSE)),"Chk",""),"-")</f>
        <v>-</v>
      </c>
      <c r="BI139" s="380" t="str">
        <f>IF(AE139&lt;&gt;"",IF(ISERROR(VLOOKUP(AE139,Positions!$C$4:$V$130,20,FALSE)),"Chk",""),"-")</f>
        <v>-</v>
      </c>
      <c r="BJ139" s="380" t="str">
        <f>IF(AF139&lt;&gt;"",IF(ISERROR(VLOOKUP(AF139,Positions!$C$4:$V$130,20,FALSE)),"Chk",""),"-")</f>
        <v>-</v>
      </c>
      <c r="BK139" s="380" t="str">
        <f>IF(AG139&lt;&gt;"",IF(ISERROR(VLOOKUP(AG139,Positions!$C$4:$V$130,20,FALSE)),"Chk",""),"-")</f>
        <v>-</v>
      </c>
      <c r="BL139" s="383" t="str">
        <f>IF(AH139&lt;&gt;"",IF(ISERROR(VLOOKUP(AH139,Positions!$C$4:$V$130,20,FALSE)),"Chk",""),"-")</f>
        <v>-</v>
      </c>
      <c r="BM139" s="152"/>
      <c r="BN139" s="161">
        <f>IF(ISERROR(VLOOKUP(G139,Positions!$C$4:$V$130,20,FALSE)),0,VLOOKUP(G139,Positions!$C$4:$V$130,20,FALSE))</f>
        <v>0</v>
      </c>
      <c r="BO139" s="161">
        <f>IF(ISERROR(VLOOKUP(H139,Positions!$C$4:$V$130,20,FALSE)),0,VLOOKUP(H139,Positions!$C$4:$V$130,20,FALSE))</f>
        <v>0</v>
      </c>
      <c r="BP139" s="161">
        <f>IF(ISERROR(VLOOKUP(I139,Positions!$C$4:$V$130,20,FALSE)),0,VLOOKUP(I139,Positions!$C$4:$V$130,20,FALSE))</f>
        <v>0</v>
      </c>
      <c r="BQ139" s="161">
        <f>IF(ISERROR(VLOOKUP(J139,Positions!$C$4:$V$130,20,FALSE)),0,VLOOKUP(J139,Positions!$C$4:$V$130,20,FALSE))</f>
        <v>0</v>
      </c>
      <c r="BR139" s="161">
        <f>IF(ISERROR(VLOOKUP(K139,Positions!$C$4:$V$130,20,FALSE)),0,VLOOKUP(K139,Positions!$C$4:$V$130,20,FALSE))</f>
        <v>0</v>
      </c>
      <c r="BS139" s="161">
        <f>IF(ISERROR(VLOOKUP(L139,Positions!$C$4:$V$130,20,FALSE)),0,VLOOKUP(L139,Positions!$C$4:$V$130,20,FALSE))</f>
        <v>0</v>
      </c>
      <c r="BT139" s="161">
        <f>IF(ISERROR(VLOOKUP(M139,Positions!$C$4:$V$130,20,FALSE)),0,VLOOKUP(M139,Positions!$C$4:$V$130,20,FALSE))</f>
        <v>0</v>
      </c>
      <c r="BU139" s="161">
        <f>IF(ISERROR(VLOOKUP(N139,Positions!$C$4:$V$130,20,FALSE)),0,VLOOKUP(N139,Positions!$C$4:$V$130,20,FALSE))</f>
        <v>0</v>
      </c>
      <c r="BV139" s="161">
        <f>IF(ISERROR(VLOOKUP(O139,Positions!$C$4:$V$130,20,FALSE)),0,VLOOKUP(O139,Positions!$C$4:$V$130,20,FALSE))</f>
        <v>0</v>
      </c>
      <c r="BW139" s="161">
        <f>IF(ISERROR(VLOOKUP(P139,Positions!$C$4:$V$130,20,FALSE)),0,VLOOKUP(P139,Positions!$C$4:$V$130,20,FALSE))</f>
        <v>0</v>
      </c>
      <c r="BX139" s="161">
        <f>IF(ISERROR(VLOOKUP(Q139,Positions!$C$4:$V$130,20,FALSE)),0,VLOOKUP(Q139,Positions!$C$4:$V$130,20,FALSE))</f>
        <v>0</v>
      </c>
      <c r="BY139" s="161">
        <f>IF(ISERROR(VLOOKUP(R139,Positions!$C$4:$V$130,20,FALSE)),0,VLOOKUP(R139,Positions!$C$4:$V$130,20,FALSE))</f>
        <v>0</v>
      </c>
      <c r="BZ139" s="161">
        <f>IF(ISERROR(VLOOKUP(S139,Positions!$C$4:$V$130,20,FALSE)),0,VLOOKUP(S139,Positions!$C$4:$V$130,20,FALSE))</f>
        <v>0</v>
      </c>
      <c r="CA139" s="161">
        <f>IF(ISERROR(VLOOKUP(T139,Positions!$C$4:$V$130,20,FALSE)),0,VLOOKUP(T139,Positions!$C$4:$V$130,20,FALSE))</f>
        <v>0</v>
      </c>
      <c r="CB139" s="161">
        <f>IF(ISERROR(VLOOKUP(U139,Positions!$C$4:$V$130,20,FALSE)),0,VLOOKUP(U139,Positions!$C$4:$V$130,20,FALSE))</f>
        <v>0</v>
      </c>
      <c r="CC139" s="161">
        <f>IF(ISERROR(VLOOKUP(V139,Positions!$C$4:$V$130,20,FALSE)),0,VLOOKUP(V139,Positions!$C$4:$V$130,20,FALSE))</f>
        <v>0</v>
      </c>
      <c r="CD139" s="161">
        <f>IF(ISERROR(VLOOKUP(W139,Positions!$C$4:$V$130,20,FALSE)),0,VLOOKUP(W139,Positions!$C$4:$V$130,20,FALSE))</f>
        <v>0</v>
      </c>
      <c r="CE139" s="161">
        <f>IF(ISERROR(VLOOKUP(X139,Positions!$C$4:$V$130,20,FALSE)),0,VLOOKUP(X139,Positions!$C$4:$V$130,20,FALSE))</f>
        <v>0</v>
      </c>
      <c r="CF139" s="161">
        <f>IF(ISERROR(VLOOKUP(Y139,Positions!$C$4:$V$130,20,FALSE)),0,VLOOKUP(Y139,Positions!$C$4:$V$130,20,FALSE))</f>
        <v>0</v>
      </c>
      <c r="CG139" s="161">
        <f>IF(ISERROR(VLOOKUP(Z139,Positions!$C$4:$V$130,20,FALSE)),0,VLOOKUP(Z139,Positions!$C$4:$V$130,20,FALSE))</f>
        <v>0</v>
      </c>
      <c r="CH139" s="161">
        <f>IF(ISERROR(VLOOKUP(AA139,Positions!$C$4:$V$130,20,FALSE)),0,VLOOKUP(AA139,Positions!$C$4:$V$130,20,FALSE))</f>
        <v>0</v>
      </c>
      <c r="CI139" s="161">
        <f>IF(ISERROR(VLOOKUP(AB139,Positions!$C$4:$V$130,20,FALSE)),0,VLOOKUP(AB139,Positions!$C$4:$V$130,20,FALSE))</f>
        <v>0</v>
      </c>
      <c r="CJ139" s="161">
        <f>IF(ISERROR(VLOOKUP(AC139,Positions!$C$4:$V$130,20,FALSE)),0,VLOOKUP(AC139,Positions!$C$4:$V$130,20,FALSE))</f>
        <v>0</v>
      </c>
      <c r="CK139" s="161">
        <f>IF(ISERROR(VLOOKUP(AD139,Positions!$C$4:$V$130,20,FALSE)),0,VLOOKUP(AD139,Positions!$C$4:$V$130,20,FALSE))</f>
        <v>0</v>
      </c>
      <c r="CL139" s="161">
        <f>IF(ISERROR(VLOOKUP(AE139,Positions!$C$4:$V$130,20,FALSE)),0,VLOOKUP(AE139,Positions!$C$4:$V$130,20,FALSE))</f>
        <v>0</v>
      </c>
      <c r="CM139" s="161">
        <f>IF(ISERROR(VLOOKUP(AF139,Positions!$C$4:$V$130,20,FALSE)),0,VLOOKUP(AF139,Positions!$C$4:$V$130,20,FALSE))</f>
        <v>0</v>
      </c>
      <c r="CN139" s="161">
        <f>IF(ISERROR(VLOOKUP(AG139,Positions!$C$4:$V$130,20,FALSE)),0,VLOOKUP(AG139,Positions!$C$4:$V$130,20,FALSE))</f>
        <v>0</v>
      </c>
      <c r="CO139" s="161">
        <f>IF(ISERROR(VLOOKUP(AH139,Positions!$C$4:$V$130,20,FALSE)),0,VLOOKUP(AH139,Positions!$C$4:$V$130,20,FALSE))</f>
        <v>0</v>
      </c>
      <c r="CP139" s="162"/>
      <c r="CQ139" s="163"/>
    </row>
    <row r="140" spans="1:95" s="155" customFormat="1" ht="30" hidden="1" customHeight="1" x14ac:dyDescent="0.25">
      <c r="A140" s="153"/>
      <c r="B140" s="153"/>
      <c r="C140" s="160"/>
      <c r="D140" s="160"/>
      <c r="E140" s="417" t="str">
        <f>IF($D140&lt;&gt;"",VLOOKUP($D140,StaffEstb!$G$4:$K$203,4,FALSE),"")</f>
        <v/>
      </c>
      <c r="F140" s="656" t="str">
        <f>IF($D140&lt;&gt;"",VLOOKUP($D140,StaffEstb!$G$4:$K$203,5,FALSE),"")</f>
        <v/>
      </c>
      <c r="G140" s="657"/>
      <c r="H140" s="657"/>
      <c r="I140" s="657"/>
      <c r="J140" s="657"/>
      <c r="K140" s="657"/>
      <c r="L140" s="658"/>
      <c r="M140" s="658"/>
      <c r="N140" s="657"/>
      <c r="O140" s="657"/>
      <c r="P140" s="657"/>
      <c r="Q140" s="657"/>
      <c r="R140" s="657"/>
      <c r="S140" s="658"/>
      <c r="T140" s="658"/>
      <c r="U140" s="657"/>
      <c r="V140" s="657"/>
      <c r="W140" s="657"/>
      <c r="X140" s="657"/>
      <c r="Y140" s="657"/>
      <c r="Z140" s="658"/>
      <c r="AA140" s="658"/>
      <c r="AB140" s="657"/>
      <c r="AC140" s="657"/>
      <c r="AD140" s="657"/>
      <c r="AE140" s="657"/>
      <c r="AF140" s="657"/>
      <c r="AG140" s="658"/>
      <c r="AH140" s="658"/>
      <c r="AI140" s="377">
        <f t="shared" si="11"/>
        <v>0</v>
      </c>
      <c r="AJ140" s="378">
        <f t="shared" si="12"/>
        <v>0</v>
      </c>
      <c r="AK140" s="379" t="str">
        <f>IF(G140&lt;&gt;"",IF(ISERROR(VLOOKUP(G140,Positions!$C$4:$V$130,20,FALSE)),"Chk",""),"-")</f>
        <v>-</v>
      </c>
      <c r="AL140" s="380" t="str">
        <f>IF(H140&lt;&gt;"",IF(ISERROR(VLOOKUP(H140,Positions!$C$4:$V$130,20,FALSE)),"Chk",""),"-")</f>
        <v>-</v>
      </c>
      <c r="AM140" s="380" t="str">
        <f>IF(I140&lt;&gt;"",IF(ISERROR(VLOOKUP(I140,Positions!$C$4:$V$130,20,FALSE)),"Chk",""),"-")</f>
        <v>-</v>
      </c>
      <c r="AN140" s="380" t="str">
        <f>IF(J140&lt;&gt;"",IF(ISERROR(VLOOKUP(J140,Positions!$C$4:$V$130,20,FALSE)),"Chk",""),"-")</f>
        <v>-</v>
      </c>
      <c r="AO140" s="380" t="str">
        <f>IF(K140&lt;&gt;"",IF(ISERROR(VLOOKUP(K140,Positions!$C$4:$V$130,20,FALSE)),"Chk",""),"-")</f>
        <v>-</v>
      </c>
      <c r="AP140" s="380" t="str">
        <f>IF(L140&lt;&gt;"",IF(ISERROR(VLOOKUP(L140,Positions!$C$4:$V$130,20,FALSE)),"Chk",""),"-")</f>
        <v>-</v>
      </c>
      <c r="AQ140" s="381" t="str">
        <f>IF(M140&lt;&gt;"",IF(ISERROR(VLOOKUP(M140,Positions!$C$4:$V$130,20,FALSE)),"Chk",""),"-")</f>
        <v>-</v>
      </c>
      <c r="AR140" s="382" t="str">
        <f>IF(N140&lt;&gt;"",IF(ISERROR(VLOOKUP(N140,Positions!$C$4:$V$130,20,FALSE)),"Chk",""),"-")</f>
        <v>-</v>
      </c>
      <c r="AS140" s="380" t="str">
        <f>IF(O140&lt;&gt;"",IF(ISERROR(VLOOKUP(O140,Positions!$C$4:$V$130,20,FALSE)),"Chk",""),"-")</f>
        <v>-</v>
      </c>
      <c r="AT140" s="380" t="str">
        <f>IF(P140&lt;&gt;"",IF(ISERROR(VLOOKUP(P140,Positions!$C$4:$V$130,20,FALSE)),"Chk",""),"-")</f>
        <v>-</v>
      </c>
      <c r="AU140" s="380" t="str">
        <f>IF(Q140&lt;&gt;"",IF(ISERROR(VLOOKUP(Q140,Positions!$C$4:$V$130,20,FALSE)),"Chk",""),"-")</f>
        <v>-</v>
      </c>
      <c r="AV140" s="380" t="str">
        <f>IF(R140&lt;&gt;"",IF(ISERROR(VLOOKUP(R140,Positions!$C$4:$V$130,20,FALSE)),"Chk",""),"-")</f>
        <v>-</v>
      </c>
      <c r="AW140" s="380" t="str">
        <f>IF(S140&lt;&gt;"",IF(ISERROR(VLOOKUP(S140,Positions!$C$4:$V$130,20,FALSE)),"Chk",""),"-")</f>
        <v>-</v>
      </c>
      <c r="AX140" s="383" t="str">
        <f>IF(T140&lt;&gt;"",IF(ISERROR(VLOOKUP(T140,Positions!$C$4:$V$130,20,FALSE)),"Chk",""),"-")</f>
        <v>-</v>
      </c>
      <c r="AY140" s="379" t="str">
        <f>IF(U140&lt;&gt;"",IF(ISERROR(VLOOKUP(U140,Positions!$C$4:$V$130,20,FALSE)),"Chk",""),"-")</f>
        <v>-</v>
      </c>
      <c r="AZ140" s="380" t="str">
        <f>IF(V140&lt;&gt;"",IF(ISERROR(VLOOKUP(V140,Positions!$C$4:$V$130,20,FALSE)),"Chk",""),"-")</f>
        <v>-</v>
      </c>
      <c r="BA140" s="380" t="str">
        <f>IF(W140&lt;&gt;"",IF(ISERROR(VLOOKUP(W140,Positions!$C$4:$V$130,20,FALSE)),"Chk",""),"-")</f>
        <v>-</v>
      </c>
      <c r="BB140" s="380" t="str">
        <f>IF(X140&lt;&gt;"",IF(ISERROR(VLOOKUP(X140,Positions!$C$4:$V$130,20,FALSE)),"Chk",""),"-")</f>
        <v>-</v>
      </c>
      <c r="BC140" s="380" t="str">
        <f>IF(Y140&lt;&gt;"",IF(ISERROR(VLOOKUP(Y140,Positions!$C$4:$V$130,20,FALSE)),"Chk",""),"-")</f>
        <v>-</v>
      </c>
      <c r="BD140" s="380" t="str">
        <f>IF(Z140&lt;&gt;"",IF(ISERROR(VLOOKUP(Z140,Positions!$C$4:$V$130,20,FALSE)),"Chk",""),"-")</f>
        <v>-</v>
      </c>
      <c r="BE140" s="381" t="str">
        <f>IF(AA140&lt;&gt;"",IF(ISERROR(VLOOKUP(AA140,Positions!$C$4:$V$130,20,FALSE)),"Chk",""),"-")</f>
        <v>-</v>
      </c>
      <c r="BF140" s="382" t="str">
        <f>IF(AB140&lt;&gt;"",IF(ISERROR(VLOOKUP(AB140,Positions!$C$4:$V$130,20,FALSE)),"Chk",""),"-")</f>
        <v>-</v>
      </c>
      <c r="BG140" s="380" t="str">
        <f>IF(AC140&lt;&gt;"",IF(ISERROR(VLOOKUP(AC140,Positions!$C$4:$V$130,20,FALSE)),"Chk",""),"-")</f>
        <v>-</v>
      </c>
      <c r="BH140" s="380" t="str">
        <f>IF(AD140&lt;&gt;"",IF(ISERROR(VLOOKUP(AD140,Positions!$C$4:$V$130,20,FALSE)),"Chk",""),"-")</f>
        <v>-</v>
      </c>
      <c r="BI140" s="380" t="str">
        <f>IF(AE140&lt;&gt;"",IF(ISERROR(VLOOKUP(AE140,Positions!$C$4:$V$130,20,FALSE)),"Chk",""),"-")</f>
        <v>-</v>
      </c>
      <c r="BJ140" s="380" t="str">
        <f>IF(AF140&lt;&gt;"",IF(ISERROR(VLOOKUP(AF140,Positions!$C$4:$V$130,20,FALSE)),"Chk",""),"-")</f>
        <v>-</v>
      </c>
      <c r="BK140" s="380" t="str">
        <f>IF(AG140&lt;&gt;"",IF(ISERROR(VLOOKUP(AG140,Positions!$C$4:$V$130,20,FALSE)),"Chk",""),"-")</f>
        <v>-</v>
      </c>
      <c r="BL140" s="383" t="str">
        <f>IF(AH140&lt;&gt;"",IF(ISERROR(VLOOKUP(AH140,Positions!$C$4:$V$130,20,FALSE)),"Chk",""),"-")</f>
        <v>-</v>
      </c>
      <c r="BM140" s="152"/>
      <c r="BN140" s="161">
        <f>IF(ISERROR(VLOOKUP(G140,Positions!$C$4:$V$130,20,FALSE)),0,VLOOKUP(G140,Positions!$C$4:$V$130,20,FALSE))</f>
        <v>0</v>
      </c>
      <c r="BO140" s="161">
        <f>IF(ISERROR(VLOOKUP(H140,Positions!$C$4:$V$130,20,FALSE)),0,VLOOKUP(H140,Positions!$C$4:$V$130,20,FALSE))</f>
        <v>0</v>
      </c>
      <c r="BP140" s="161">
        <f>IF(ISERROR(VLOOKUP(I140,Positions!$C$4:$V$130,20,FALSE)),0,VLOOKUP(I140,Positions!$C$4:$V$130,20,FALSE))</f>
        <v>0</v>
      </c>
      <c r="BQ140" s="161">
        <f>IF(ISERROR(VLOOKUP(J140,Positions!$C$4:$V$130,20,FALSE)),0,VLOOKUP(J140,Positions!$C$4:$V$130,20,FALSE))</f>
        <v>0</v>
      </c>
      <c r="BR140" s="161">
        <f>IF(ISERROR(VLOOKUP(K140,Positions!$C$4:$V$130,20,FALSE)),0,VLOOKUP(K140,Positions!$C$4:$V$130,20,FALSE))</f>
        <v>0</v>
      </c>
      <c r="BS140" s="161">
        <f>IF(ISERROR(VLOOKUP(L140,Positions!$C$4:$V$130,20,FALSE)),0,VLOOKUP(L140,Positions!$C$4:$V$130,20,FALSE))</f>
        <v>0</v>
      </c>
      <c r="BT140" s="161">
        <f>IF(ISERROR(VLOOKUP(M140,Positions!$C$4:$V$130,20,FALSE)),0,VLOOKUP(M140,Positions!$C$4:$V$130,20,FALSE))</f>
        <v>0</v>
      </c>
      <c r="BU140" s="161">
        <f>IF(ISERROR(VLOOKUP(N140,Positions!$C$4:$V$130,20,FALSE)),0,VLOOKUP(N140,Positions!$C$4:$V$130,20,FALSE))</f>
        <v>0</v>
      </c>
      <c r="BV140" s="161">
        <f>IF(ISERROR(VLOOKUP(O140,Positions!$C$4:$V$130,20,FALSE)),0,VLOOKUP(O140,Positions!$C$4:$V$130,20,FALSE))</f>
        <v>0</v>
      </c>
      <c r="BW140" s="161">
        <f>IF(ISERROR(VLOOKUP(P140,Positions!$C$4:$V$130,20,FALSE)),0,VLOOKUP(P140,Positions!$C$4:$V$130,20,FALSE))</f>
        <v>0</v>
      </c>
      <c r="BX140" s="161">
        <f>IF(ISERROR(VLOOKUP(Q140,Positions!$C$4:$V$130,20,FALSE)),0,VLOOKUP(Q140,Positions!$C$4:$V$130,20,FALSE))</f>
        <v>0</v>
      </c>
      <c r="BY140" s="161">
        <f>IF(ISERROR(VLOOKUP(R140,Positions!$C$4:$V$130,20,FALSE)),0,VLOOKUP(R140,Positions!$C$4:$V$130,20,FALSE))</f>
        <v>0</v>
      </c>
      <c r="BZ140" s="161">
        <f>IF(ISERROR(VLOOKUP(S140,Positions!$C$4:$V$130,20,FALSE)),0,VLOOKUP(S140,Positions!$C$4:$V$130,20,FALSE))</f>
        <v>0</v>
      </c>
      <c r="CA140" s="161">
        <f>IF(ISERROR(VLOOKUP(T140,Positions!$C$4:$V$130,20,FALSE)),0,VLOOKUP(T140,Positions!$C$4:$V$130,20,FALSE))</f>
        <v>0</v>
      </c>
      <c r="CB140" s="161">
        <f>IF(ISERROR(VLOOKUP(U140,Positions!$C$4:$V$130,20,FALSE)),0,VLOOKUP(U140,Positions!$C$4:$V$130,20,FALSE))</f>
        <v>0</v>
      </c>
      <c r="CC140" s="161">
        <f>IF(ISERROR(VLOOKUP(V140,Positions!$C$4:$V$130,20,FALSE)),0,VLOOKUP(V140,Positions!$C$4:$V$130,20,FALSE))</f>
        <v>0</v>
      </c>
      <c r="CD140" s="161">
        <f>IF(ISERROR(VLOOKUP(W140,Positions!$C$4:$V$130,20,FALSE)),0,VLOOKUP(W140,Positions!$C$4:$V$130,20,FALSE))</f>
        <v>0</v>
      </c>
      <c r="CE140" s="161">
        <f>IF(ISERROR(VLOOKUP(X140,Positions!$C$4:$V$130,20,FALSE)),0,VLOOKUP(X140,Positions!$C$4:$V$130,20,FALSE))</f>
        <v>0</v>
      </c>
      <c r="CF140" s="161">
        <f>IF(ISERROR(VLOOKUP(Y140,Positions!$C$4:$V$130,20,FALSE)),0,VLOOKUP(Y140,Positions!$C$4:$V$130,20,FALSE))</f>
        <v>0</v>
      </c>
      <c r="CG140" s="161">
        <f>IF(ISERROR(VLOOKUP(Z140,Positions!$C$4:$V$130,20,FALSE)),0,VLOOKUP(Z140,Positions!$C$4:$V$130,20,FALSE))</f>
        <v>0</v>
      </c>
      <c r="CH140" s="161">
        <f>IF(ISERROR(VLOOKUP(AA140,Positions!$C$4:$V$130,20,FALSE)),0,VLOOKUP(AA140,Positions!$C$4:$V$130,20,FALSE))</f>
        <v>0</v>
      </c>
      <c r="CI140" s="161">
        <f>IF(ISERROR(VLOOKUP(AB140,Positions!$C$4:$V$130,20,FALSE)),0,VLOOKUP(AB140,Positions!$C$4:$V$130,20,FALSE))</f>
        <v>0</v>
      </c>
      <c r="CJ140" s="161">
        <f>IF(ISERROR(VLOOKUP(AC140,Positions!$C$4:$V$130,20,FALSE)),0,VLOOKUP(AC140,Positions!$C$4:$V$130,20,FALSE))</f>
        <v>0</v>
      </c>
      <c r="CK140" s="161">
        <f>IF(ISERROR(VLOOKUP(AD140,Positions!$C$4:$V$130,20,FALSE)),0,VLOOKUP(AD140,Positions!$C$4:$V$130,20,FALSE))</f>
        <v>0</v>
      </c>
      <c r="CL140" s="161">
        <f>IF(ISERROR(VLOOKUP(AE140,Positions!$C$4:$V$130,20,FALSE)),0,VLOOKUP(AE140,Positions!$C$4:$V$130,20,FALSE))</f>
        <v>0</v>
      </c>
      <c r="CM140" s="161">
        <f>IF(ISERROR(VLOOKUP(AF140,Positions!$C$4:$V$130,20,FALSE)),0,VLOOKUP(AF140,Positions!$C$4:$V$130,20,FALSE))</f>
        <v>0</v>
      </c>
      <c r="CN140" s="161">
        <f>IF(ISERROR(VLOOKUP(AG140,Positions!$C$4:$V$130,20,FALSE)),0,VLOOKUP(AG140,Positions!$C$4:$V$130,20,FALSE))</f>
        <v>0</v>
      </c>
      <c r="CO140" s="161">
        <f>IF(ISERROR(VLOOKUP(AH140,Positions!$C$4:$V$130,20,FALSE)),0,VLOOKUP(AH140,Positions!$C$4:$V$130,20,FALSE))</f>
        <v>0</v>
      </c>
      <c r="CP140" s="162"/>
      <c r="CQ140" s="163"/>
    </row>
    <row r="141" spans="1:95" s="155" customFormat="1" ht="30" hidden="1" customHeight="1" x14ac:dyDescent="0.25">
      <c r="A141" s="153"/>
      <c r="B141" s="153"/>
      <c r="C141" s="160"/>
      <c r="D141" s="160"/>
      <c r="E141" s="417" t="str">
        <f>IF($D141&lt;&gt;"",VLOOKUP($D141,StaffEstb!$G$4:$K$203,4,FALSE),"")</f>
        <v/>
      </c>
      <c r="F141" s="656" t="str">
        <f>IF($D141&lt;&gt;"",VLOOKUP($D141,StaffEstb!$G$4:$K$203,5,FALSE),"")</f>
        <v/>
      </c>
      <c r="G141" s="657"/>
      <c r="H141" s="657"/>
      <c r="I141" s="657"/>
      <c r="J141" s="657"/>
      <c r="K141" s="657"/>
      <c r="L141" s="658"/>
      <c r="M141" s="658"/>
      <c r="N141" s="657"/>
      <c r="O141" s="657"/>
      <c r="P141" s="657"/>
      <c r="Q141" s="657"/>
      <c r="R141" s="657"/>
      <c r="S141" s="658"/>
      <c r="T141" s="658"/>
      <c r="U141" s="657"/>
      <c r="V141" s="657"/>
      <c r="W141" s="657"/>
      <c r="X141" s="657"/>
      <c r="Y141" s="657"/>
      <c r="Z141" s="658"/>
      <c r="AA141" s="658"/>
      <c r="AB141" s="657"/>
      <c r="AC141" s="657"/>
      <c r="AD141" s="657"/>
      <c r="AE141" s="657"/>
      <c r="AF141" s="657"/>
      <c r="AG141" s="658"/>
      <c r="AH141" s="658"/>
      <c r="AI141" s="377">
        <f t="shared" si="11"/>
        <v>0</v>
      </c>
      <c r="AJ141" s="378">
        <f t="shared" si="12"/>
        <v>0</v>
      </c>
      <c r="AK141" s="379" t="str">
        <f>IF(G141&lt;&gt;"",IF(ISERROR(VLOOKUP(G141,Positions!$C$4:$V$130,20,FALSE)),"Chk",""),"-")</f>
        <v>-</v>
      </c>
      <c r="AL141" s="380" t="str">
        <f>IF(H141&lt;&gt;"",IF(ISERROR(VLOOKUP(H141,Positions!$C$4:$V$130,20,FALSE)),"Chk",""),"-")</f>
        <v>-</v>
      </c>
      <c r="AM141" s="380" t="str">
        <f>IF(I141&lt;&gt;"",IF(ISERROR(VLOOKUP(I141,Positions!$C$4:$V$130,20,FALSE)),"Chk",""),"-")</f>
        <v>-</v>
      </c>
      <c r="AN141" s="380" t="str">
        <f>IF(J141&lt;&gt;"",IF(ISERROR(VLOOKUP(J141,Positions!$C$4:$V$130,20,FALSE)),"Chk",""),"-")</f>
        <v>-</v>
      </c>
      <c r="AO141" s="380" t="str">
        <f>IF(K141&lt;&gt;"",IF(ISERROR(VLOOKUP(K141,Positions!$C$4:$V$130,20,FALSE)),"Chk",""),"-")</f>
        <v>-</v>
      </c>
      <c r="AP141" s="380" t="str">
        <f>IF(L141&lt;&gt;"",IF(ISERROR(VLOOKUP(L141,Positions!$C$4:$V$130,20,FALSE)),"Chk",""),"-")</f>
        <v>-</v>
      </c>
      <c r="AQ141" s="381" t="str">
        <f>IF(M141&lt;&gt;"",IF(ISERROR(VLOOKUP(M141,Positions!$C$4:$V$130,20,FALSE)),"Chk",""),"-")</f>
        <v>-</v>
      </c>
      <c r="AR141" s="382" t="str">
        <f>IF(N141&lt;&gt;"",IF(ISERROR(VLOOKUP(N141,Positions!$C$4:$V$130,20,FALSE)),"Chk",""),"-")</f>
        <v>-</v>
      </c>
      <c r="AS141" s="380" t="str">
        <f>IF(O141&lt;&gt;"",IF(ISERROR(VLOOKUP(O141,Positions!$C$4:$V$130,20,FALSE)),"Chk",""),"-")</f>
        <v>-</v>
      </c>
      <c r="AT141" s="380" t="str">
        <f>IF(P141&lt;&gt;"",IF(ISERROR(VLOOKUP(P141,Positions!$C$4:$V$130,20,FALSE)),"Chk",""),"-")</f>
        <v>-</v>
      </c>
      <c r="AU141" s="380" t="str">
        <f>IF(Q141&lt;&gt;"",IF(ISERROR(VLOOKUP(Q141,Positions!$C$4:$V$130,20,FALSE)),"Chk",""),"-")</f>
        <v>-</v>
      </c>
      <c r="AV141" s="380" t="str">
        <f>IF(R141&lt;&gt;"",IF(ISERROR(VLOOKUP(R141,Positions!$C$4:$V$130,20,FALSE)),"Chk",""),"-")</f>
        <v>-</v>
      </c>
      <c r="AW141" s="380" t="str">
        <f>IF(S141&lt;&gt;"",IF(ISERROR(VLOOKUP(S141,Positions!$C$4:$V$130,20,FALSE)),"Chk",""),"-")</f>
        <v>-</v>
      </c>
      <c r="AX141" s="383" t="str">
        <f>IF(T141&lt;&gt;"",IF(ISERROR(VLOOKUP(T141,Positions!$C$4:$V$130,20,FALSE)),"Chk",""),"-")</f>
        <v>-</v>
      </c>
      <c r="AY141" s="379" t="str">
        <f>IF(U141&lt;&gt;"",IF(ISERROR(VLOOKUP(U141,Positions!$C$4:$V$130,20,FALSE)),"Chk",""),"-")</f>
        <v>-</v>
      </c>
      <c r="AZ141" s="380" t="str">
        <f>IF(V141&lt;&gt;"",IF(ISERROR(VLOOKUP(V141,Positions!$C$4:$V$130,20,FALSE)),"Chk",""),"-")</f>
        <v>-</v>
      </c>
      <c r="BA141" s="380" t="str">
        <f>IF(W141&lt;&gt;"",IF(ISERROR(VLOOKUP(W141,Positions!$C$4:$V$130,20,FALSE)),"Chk",""),"-")</f>
        <v>-</v>
      </c>
      <c r="BB141" s="380" t="str">
        <f>IF(X141&lt;&gt;"",IF(ISERROR(VLOOKUP(X141,Positions!$C$4:$V$130,20,FALSE)),"Chk",""),"-")</f>
        <v>-</v>
      </c>
      <c r="BC141" s="380" t="str">
        <f>IF(Y141&lt;&gt;"",IF(ISERROR(VLOOKUP(Y141,Positions!$C$4:$V$130,20,FALSE)),"Chk",""),"-")</f>
        <v>-</v>
      </c>
      <c r="BD141" s="380" t="str">
        <f>IF(Z141&lt;&gt;"",IF(ISERROR(VLOOKUP(Z141,Positions!$C$4:$V$130,20,FALSE)),"Chk",""),"-")</f>
        <v>-</v>
      </c>
      <c r="BE141" s="381" t="str">
        <f>IF(AA141&lt;&gt;"",IF(ISERROR(VLOOKUP(AA141,Positions!$C$4:$V$130,20,FALSE)),"Chk",""),"-")</f>
        <v>-</v>
      </c>
      <c r="BF141" s="382" t="str">
        <f>IF(AB141&lt;&gt;"",IF(ISERROR(VLOOKUP(AB141,Positions!$C$4:$V$130,20,FALSE)),"Chk",""),"-")</f>
        <v>-</v>
      </c>
      <c r="BG141" s="380" t="str">
        <f>IF(AC141&lt;&gt;"",IF(ISERROR(VLOOKUP(AC141,Positions!$C$4:$V$130,20,FALSE)),"Chk",""),"-")</f>
        <v>-</v>
      </c>
      <c r="BH141" s="380" t="str">
        <f>IF(AD141&lt;&gt;"",IF(ISERROR(VLOOKUP(AD141,Positions!$C$4:$V$130,20,FALSE)),"Chk",""),"-")</f>
        <v>-</v>
      </c>
      <c r="BI141" s="380" t="str">
        <f>IF(AE141&lt;&gt;"",IF(ISERROR(VLOOKUP(AE141,Positions!$C$4:$V$130,20,FALSE)),"Chk",""),"-")</f>
        <v>-</v>
      </c>
      <c r="BJ141" s="380" t="str">
        <f>IF(AF141&lt;&gt;"",IF(ISERROR(VLOOKUP(AF141,Positions!$C$4:$V$130,20,FALSE)),"Chk",""),"-")</f>
        <v>-</v>
      </c>
      <c r="BK141" s="380" t="str">
        <f>IF(AG141&lt;&gt;"",IF(ISERROR(VLOOKUP(AG141,Positions!$C$4:$V$130,20,FALSE)),"Chk",""),"-")</f>
        <v>-</v>
      </c>
      <c r="BL141" s="383" t="str">
        <f>IF(AH141&lt;&gt;"",IF(ISERROR(VLOOKUP(AH141,Positions!$C$4:$V$130,20,FALSE)),"Chk",""),"-")</f>
        <v>-</v>
      </c>
      <c r="BM141" s="152"/>
      <c r="BN141" s="161">
        <f>IF(ISERROR(VLOOKUP(G141,Positions!$C$4:$V$130,20,FALSE)),0,VLOOKUP(G141,Positions!$C$4:$V$130,20,FALSE))</f>
        <v>0</v>
      </c>
      <c r="BO141" s="161">
        <f>IF(ISERROR(VLOOKUP(H141,Positions!$C$4:$V$130,20,FALSE)),0,VLOOKUP(H141,Positions!$C$4:$V$130,20,FALSE))</f>
        <v>0</v>
      </c>
      <c r="BP141" s="161">
        <f>IF(ISERROR(VLOOKUP(I141,Positions!$C$4:$V$130,20,FALSE)),0,VLOOKUP(I141,Positions!$C$4:$V$130,20,FALSE))</f>
        <v>0</v>
      </c>
      <c r="BQ141" s="161">
        <f>IF(ISERROR(VLOOKUP(J141,Positions!$C$4:$V$130,20,FALSE)),0,VLOOKUP(J141,Positions!$C$4:$V$130,20,FALSE))</f>
        <v>0</v>
      </c>
      <c r="BR141" s="161">
        <f>IF(ISERROR(VLOOKUP(K141,Positions!$C$4:$V$130,20,FALSE)),0,VLOOKUP(K141,Positions!$C$4:$V$130,20,FALSE))</f>
        <v>0</v>
      </c>
      <c r="BS141" s="161">
        <f>IF(ISERROR(VLOOKUP(L141,Positions!$C$4:$V$130,20,FALSE)),0,VLOOKUP(L141,Positions!$C$4:$V$130,20,FALSE))</f>
        <v>0</v>
      </c>
      <c r="BT141" s="161">
        <f>IF(ISERROR(VLOOKUP(M141,Positions!$C$4:$V$130,20,FALSE)),0,VLOOKUP(M141,Positions!$C$4:$V$130,20,FALSE))</f>
        <v>0</v>
      </c>
      <c r="BU141" s="161">
        <f>IF(ISERROR(VLOOKUP(N141,Positions!$C$4:$V$130,20,FALSE)),0,VLOOKUP(N141,Positions!$C$4:$V$130,20,FALSE))</f>
        <v>0</v>
      </c>
      <c r="BV141" s="161">
        <f>IF(ISERROR(VLOOKUP(O141,Positions!$C$4:$V$130,20,FALSE)),0,VLOOKUP(O141,Positions!$C$4:$V$130,20,FALSE))</f>
        <v>0</v>
      </c>
      <c r="BW141" s="161">
        <f>IF(ISERROR(VLOOKUP(P141,Positions!$C$4:$V$130,20,FALSE)),0,VLOOKUP(P141,Positions!$C$4:$V$130,20,FALSE))</f>
        <v>0</v>
      </c>
      <c r="BX141" s="161">
        <f>IF(ISERROR(VLOOKUP(Q141,Positions!$C$4:$V$130,20,FALSE)),0,VLOOKUP(Q141,Positions!$C$4:$V$130,20,FALSE))</f>
        <v>0</v>
      </c>
      <c r="BY141" s="161">
        <f>IF(ISERROR(VLOOKUP(R141,Positions!$C$4:$V$130,20,FALSE)),0,VLOOKUP(R141,Positions!$C$4:$V$130,20,FALSE))</f>
        <v>0</v>
      </c>
      <c r="BZ141" s="161">
        <f>IF(ISERROR(VLOOKUP(S141,Positions!$C$4:$V$130,20,FALSE)),0,VLOOKUP(S141,Positions!$C$4:$V$130,20,FALSE))</f>
        <v>0</v>
      </c>
      <c r="CA141" s="161">
        <f>IF(ISERROR(VLOOKUP(T141,Positions!$C$4:$V$130,20,FALSE)),0,VLOOKUP(T141,Positions!$C$4:$V$130,20,FALSE))</f>
        <v>0</v>
      </c>
      <c r="CB141" s="161">
        <f>IF(ISERROR(VLOOKUP(U141,Positions!$C$4:$V$130,20,FALSE)),0,VLOOKUP(U141,Positions!$C$4:$V$130,20,FALSE))</f>
        <v>0</v>
      </c>
      <c r="CC141" s="161">
        <f>IF(ISERROR(VLOOKUP(V141,Positions!$C$4:$V$130,20,FALSE)),0,VLOOKUP(V141,Positions!$C$4:$V$130,20,FALSE))</f>
        <v>0</v>
      </c>
      <c r="CD141" s="161">
        <f>IF(ISERROR(VLOOKUP(W141,Positions!$C$4:$V$130,20,FALSE)),0,VLOOKUP(W141,Positions!$C$4:$V$130,20,FALSE))</f>
        <v>0</v>
      </c>
      <c r="CE141" s="161">
        <f>IF(ISERROR(VLOOKUP(X141,Positions!$C$4:$V$130,20,FALSE)),0,VLOOKUP(X141,Positions!$C$4:$V$130,20,FALSE))</f>
        <v>0</v>
      </c>
      <c r="CF141" s="161">
        <f>IF(ISERROR(VLOOKUP(Y141,Positions!$C$4:$V$130,20,FALSE)),0,VLOOKUP(Y141,Positions!$C$4:$V$130,20,FALSE))</f>
        <v>0</v>
      </c>
      <c r="CG141" s="161">
        <f>IF(ISERROR(VLOOKUP(Z141,Positions!$C$4:$V$130,20,FALSE)),0,VLOOKUP(Z141,Positions!$C$4:$V$130,20,FALSE))</f>
        <v>0</v>
      </c>
      <c r="CH141" s="161">
        <f>IF(ISERROR(VLOOKUP(AA141,Positions!$C$4:$V$130,20,FALSE)),0,VLOOKUP(AA141,Positions!$C$4:$V$130,20,FALSE))</f>
        <v>0</v>
      </c>
      <c r="CI141" s="161">
        <f>IF(ISERROR(VLOOKUP(AB141,Positions!$C$4:$V$130,20,FALSE)),0,VLOOKUP(AB141,Positions!$C$4:$V$130,20,FALSE))</f>
        <v>0</v>
      </c>
      <c r="CJ141" s="161">
        <f>IF(ISERROR(VLOOKUP(AC141,Positions!$C$4:$V$130,20,FALSE)),0,VLOOKUP(AC141,Positions!$C$4:$V$130,20,FALSE))</f>
        <v>0</v>
      </c>
      <c r="CK141" s="161">
        <f>IF(ISERROR(VLOOKUP(AD141,Positions!$C$4:$V$130,20,FALSE)),0,VLOOKUP(AD141,Positions!$C$4:$V$130,20,FALSE))</f>
        <v>0</v>
      </c>
      <c r="CL141" s="161">
        <f>IF(ISERROR(VLOOKUP(AE141,Positions!$C$4:$V$130,20,FALSE)),0,VLOOKUP(AE141,Positions!$C$4:$V$130,20,FALSE))</f>
        <v>0</v>
      </c>
      <c r="CM141" s="161">
        <f>IF(ISERROR(VLOOKUP(AF141,Positions!$C$4:$V$130,20,FALSE)),0,VLOOKUP(AF141,Positions!$C$4:$V$130,20,FALSE))</f>
        <v>0</v>
      </c>
      <c r="CN141" s="161">
        <f>IF(ISERROR(VLOOKUP(AG141,Positions!$C$4:$V$130,20,FALSE)),0,VLOOKUP(AG141,Positions!$C$4:$V$130,20,FALSE))</f>
        <v>0</v>
      </c>
      <c r="CO141" s="161">
        <f>IF(ISERROR(VLOOKUP(AH141,Positions!$C$4:$V$130,20,FALSE)),0,VLOOKUP(AH141,Positions!$C$4:$V$130,20,FALSE))</f>
        <v>0</v>
      </c>
      <c r="CP141" s="162"/>
      <c r="CQ141" s="163"/>
    </row>
    <row r="142" spans="1:95" s="155" customFormat="1" ht="30" hidden="1" customHeight="1" x14ac:dyDescent="0.25">
      <c r="A142" s="153"/>
      <c r="B142" s="153"/>
      <c r="C142" s="160"/>
      <c r="D142" s="160"/>
      <c r="E142" s="417" t="str">
        <f>IF($D142&lt;&gt;"",VLOOKUP($D142,StaffEstb!$G$4:$K$203,4,FALSE),"")</f>
        <v/>
      </c>
      <c r="F142" s="656" t="str">
        <f>IF($D142&lt;&gt;"",VLOOKUP($D142,StaffEstb!$G$4:$K$203,5,FALSE),"")</f>
        <v/>
      </c>
      <c r="G142" s="657"/>
      <c r="H142" s="657"/>
      <c r="I142" s="657"/>
      <c r="J142" s="657"/>
      <c r="K142" s="657"/>
      <c r="L142" s="658"/>
      <c r="M142" s="658"/>
      <c r="N142" s="657"/>
      <c r="O142" s="657"/>
      <c r="P142" s="657"/>
      <c r="Q142" s="657"/>
      <c r="R142" s="657"/>
      <c r="S142" s="658"/>
      <c r="T142" s="658"/>
      <c r="U142" s="657"/>
      <c r="V142" s="657"/>
      <c r="W142" s="657"/>
      <c r="X142" s="657"/>
      <c r="Y142" s="657"/>
      <c r="Z142" s="658"/>
      <c r="AA142" s="658"/>
      <c r="AB142" s="657"/>
      <c r="AC142" s="657"/>
      <c r="AD142" s="657"/>
      <c r="AE142" s="657"/>
      <c r="AF142" s="657"/>
      <c r="AG142" s="658"/>
      <c r="AH142" s="658"/>
      <c r="AI142" s="377">
        <f t="shared" si="11"/>
        <v>0</v>
      </c>
      <c r="AJ142" s="378">
        <f t="shared" si="12"/>
        <v>0</v>
      </c>
      <c r="AK142" s="379" t="str">
        <f>IF(G142&lt;&gt;"",IF(ISERROR(VLOOKUP(G142,Positions!$C$4:$V$130,20,FALSE)),"Chk",""),"-")</f>
        <v>-</v>
      </c>
      <c r="AL142" s="380" t="str">
        <f>IF(H142&lt;&gt;"",IF(ISERROR(VLOOKUP(H142,Positions!$C$4:$V$130,20,FALSE)),"Chk",""),"-")</f>
        <v>-</v>
      </c>
      <c r="AM142" s="380" t="str">
        <f>IF(I142&lt;&gt;"",IF(ISERROR(VLOOKUP(I142,Positions!$C$4:$V$130,20,FALSE)),"Chk",""),"-")</f>
        <v>-</v>
      </c>
      <c r="AN142" s="380" t="str">
        <f>IF(J142&lt;&gt;"",IF(ISERROR(VLOOKUP(J142,Positions!$C$4:$V$130,20,FALSE)),"Chk",""),"-")</f>
        <v>-</v>
      </c>
      <c r="AO142" s="380" t="str">
        <f>IF(K142&lt;&gt;"",IF(ISERROR(VLOOKUP(K142,Positions!$C$4:$V$130,20,FALSE)),"Chk",""),"-")</f>
        <v>-</v>
      </c>
      <c r="AP142" s="380" t="str">
        <f>IF(L142&lt;&gt;"",IF(ISERROR(VLOOKUP(L142,Positions!$C$4:$V$130,20,FALSE)),"Chk",""),"-")</f>
        <v>-</v>
      </c>
      <c r="AQ142" s="381" t="str">
        <f>IF(M142&lt;&gt;"",IF(ISERROR(VLOOKUP(M142,Positions!$C$4:$V$130,20,FALSE)),"Chk",""),"-")</f>
        <v>-</v>
      </c>
      <c r="AR142" s="382" t="str">
        <f>IF(N142&lt;&gt;"",IF(ISERROR(VLOOKUP(N142,Positions!$C$4:$V$130,20,FALSE)),"Chk",""),"-")</f>
        <v>-</v>
      </c>
      <c r="AS142" s="380" t="str">
        <f>IF(O142&lt;&gt;"",IF(ISERROR(VLOOKUP(O142,Positions!$C$4:$V$130,20,FALSE)),"Chk",""),"-")</f>
        <v>-</v>
      </c>
      <c r="AT142" s="380" t="str">
        <f>IF(P142&lt;&gt;"",IF(ISERROR(VLOOKUP(P142,Positions!$C$4:$V$130,20,FALSE)),"Chk",""),"-")</f>
        <v>-</v>
      </c>
      <c r="AU142" s="380" t="str">
        <f>IF(Q142&lt;&gt;"",IF(ISERROR(VLOOKUP(Q142,Positions!$C$4:$V$130,20,FALSE)),"Chk",""),"-")</f>
        <v>-</v>
      </c>
      <c r="AV142" s="380" t="str">
        <f>IF(R142&lt;&gt;"",IF(ISERROR(VLOOKUP(R142,Positions!$C$4:$V$130,20,FALSE)),"Chk",""),"-")</f>
        <v>-</v>
      </c>
      <c r="AW142" s="380" t="str">
        <f>IF(S142&lt;&gt;"",IF(ISERROR(VLOOKUP(S142,Positions!$C$4:$V$130,20,FALSE)),"Chk",""),"-")</f>
        <v>-</v>
      </c>
      <c r="AX142" s="383" t="str">
        <f>IF(T142&lt;&gt;"",IF(ISERROR(VLOOKUP(T142,Positions!$C$4:$V$130,20,FALSE)),"Chk",""),"-")</f>
        <v>-</v>
      </c>
      <c r="AY142" s="379" t="str">
        <f>IF(U142&lt;&gt;"",IF(ISERROR(VLOOKUP(U142,Positions!$C$4:$V$130,20,FALSE)),"Chk",""),"-")</f>
        <v>-</v>
      </c>
      <c r="AZ142" s="380" t="str">
        <f>IF(V142&lt;&gt;"",IF(ISERROR(VLOOKUP(V142,Positions!$C$4:$V$130,20,FALSE)),"Chk",""),"-")</f>
        <v>-</v>
      </c>
      <c r="BA142" s="380" t="str">
        <f>IF(W142&lt;&gt;"",IF(ISERROR(VLOOKUP(W142,Positions!$C$4:$V$130,20,FALSE)),"Chk",""),"-")</f>
        <v>-</v>
      </c>
      <c r="BB142" s="380" t="str">
        <f>IF(X142&lt;&gt;"",IF(ISERROR(VLOOKUP(X142,Positions!$C$4:$V$130,20,FALSE)),"Chk",""),"-")</f>
        <v>-</v>
      </c>
      <c r="BC142" s="380" t="str">
        <f>IF(Y142&lt;&gt;"",IF(ISERROR(VLOOKUP(Y142,Positions!$C$4:$V$130,20,FALSE)),"Chk",""),"-")</f>
        <v>-</v>
      </c>
      <c r="BD142" s="380" t="str">
        <f>IF(Z142&lt;&gt;"",IF(ISERROR(VLOOKUP(Z142,Positions!$C$4:$V$130,20,FALSE)),"Chk",""),"-")</f>
        <v>-</v>
      </c>
      <c r="BE142" s="381" t="str">
        <f>IF(AA142&lt;&gt;"",IF(ISERROR(VLOOKUP(AA142,Positions!$C$4:$V$130,20,FALSE)),"Chk",""),"-")</f>
        <v>-</v>
      </c>
      <c r="BF142" s="382" t="str">
        <f>IF(AB142&lt;&gt;"",IF(ISERROR(VLOOKUP(AB142,Positions!$C$4:$V$130,20,FALSE)),"Chk",""),"-")</f>
        <v>-</v>
      </c>
      <c r="BG142" s="380" t="str">
        <f>IF(AC142&lt;&gt;"",IF(ISERROR(VLOOKUP(AC142,Positions!$C$4:$V$130,20,FALSE)),"Chk",""),"-")</f>
        <v>-</v>
      </c>
      <c r="BH142" s="380" t="str">
        <f>IF(AD142&lt;&gt;"",IF(ISERROR(VLOOKUP(AD142,Positions!$C$4:$V$130,20,FALSE)),"Chk",""),"-")</f>
        <v>-</v>
      </c>
      <c r="BI142" s="380" t="str">
        <f>IF(AE142&lt;&gt;"",IF(ISERROR(VLOOKUP(AE142,Positions!$C$4:$V$130,20,FALSE)),"Chk",""),"-")</f>
        <v>-</v>
      </c>
      <c r="BJ142" s="380" t="str">
        <f>IF(AF142&lt;&gt;"",IF(ISERROR(VLOOKUP(AF142,Positions!$C$4:$V$130,20,FALSE)),"Chk",""),"-")</f>
        <v>-</v>
      </c>
      <c r="BK142" s="380" t="str">
        <f>IF(AG142&lt;&gt;"",IF(ISERROR(VLOOKUP(AG142,Positions!$C$4:$V$130,20,FALSE)),"Chk",""),"-")</f>
        <v>-</v>
      </c>
      <c r="BL142" s="383" t="str">
        <f>IF(AH142&lt;&gt;"",IF(ISERROR(VLOOKUP(AH142,Positions!$C$4:$V$130,20,FALSE)),"Chk",""),"-")</f>
        <v>-</v>
      </c>
      <c r="BM142" s="152"/>
      <c r="BN142" s="161">
        <f>IF(ISERROR(VLOOKUP(G142,Positions!$C$4:$V$130,20,FALSE)),0,VLOOKUP(G142,Positions!$C$4:$V$130,20,FALSE))</f>
        <v>0</v>
      </c>
      <c r="BO142" s="161">
        <f>IF(ISERROR(VLOOKUP(H142,Positions!$C$4:$V$130,20,FALSE)),0,VLOOKUP(H142,Positions!$C$4:$V$130,20,FALSE))</f>
        <v>0</v>
      </c>
      <c r="BP142" s="161">
        <f>IF(ISERROR(VLOOKUP(I142,Positions!$C$4:$V$130,20,FALSE)),0,VLOOKUP(I142,Positions!$C$4:$V$130,20,FALSE))</f>
        <v>0</v>
      </c>
      <c r="BQ142" s="161">
        <f>IF(ISERROR(VLOOKUP(J142,Positions!$C$4:$V$130,20,FALSE)),0,VLOOKUP(J142,Positions!$C$4:$V$130,20,FALSE))</f>
        <v>0</v>
      </c>
      <c r="BR142" s="161">
        <f>IF(ISERROR(VLOOKUP(K142,Positions!$C$4:$V$130,20,FALSE)),0,VLOOKUP(K142,Positions!$C$4:$V$130,20,FALSE))</f>
        <v>0</v>
      </c>
      <c r="BS142" s="161">
        <f>IF(ISERROR(VLOOKUP(L142,Positions!$C$4:$V$130,20,FALSE)),0,VLOOKUP(L142,Positions!$C$4:$V$130,20,FALSE))</f>
        <v>0</v>
      </c>
      <c r="BT142" s="161">
        <f>IF(ISERROR(VLOOKUP(M142,Positions!$C$4:$V$130,20,FALSE)),0,VLOOKUP(M142,Positions!$C$4:$V$130,20,FALSE))</f>
        <v>0</v>
      </c>
      <c r="BU142" s="161">
        <f>IF(ISERROR(VLOOKUP(N142,Positions!$C$4:$V$130,20,FALSE)),0,VLOOKUP(N142,Positions!$C$4:$V$130,20,FALSE))</f>
        <v>0</v>
      </c>
      <c r="BV142" s="161">
        <f>IF(ISERROR(VLOOKUP(O142,Positions!$C$4:$V$130,20,FALSE)),0,VLOOKUP(O142,Positions!$C$4:$V$130,20,FALSE))</f>
        <v>0</v>
      </c>
      <c r="BW142" s="161">
        <f>IF(ISERROR(VLOOKUP(P142,Positions!$C$4:$V$130,20,FALSE)),0,VLOOKUP(P142,Positions!$C$4:$V$130,20,FALSE))</f>
        <v>0</v>
      </c>
      <c r="BX142" s="161">
        <f>IF(ISERROR(VLOOKUP(Q142,Positions!$C$4:$V$130,20,FALSE)),0,VLOOKUP(Q142,Positions!$C$4:$V$130,20,FALSE))</f>
        <v>0</v>
      </c>
      <c r="BY142" s="161">
        <f>IF(ISERROR(VLOOKUP(R142,Positions!$C$4:$V$130,20,FALSE)),0,VLOOKUP(R142,Positions!$C$4:$V$130,20,FALSE))</f>
        <v>0</v>
      </c>
      <c r="BZ142" s="161">
        <f>IF(ISERROR(VLOOKUP(S142,Positions!$C$4:$V$130,20,FALSE)),0,VLOOKUP(S142,Positions!$C$4:$V$130,20,FALSE))</f>
        <v>0</v>
      </c>
      <c r="CA142" s="161">
        <f>IF(ISERROR(VLOOKUP(T142,Positions!$C$4:$V$130,20,FALSE)),0,VLOOKUP(T142,Positions!$C$4:$V$130,20,FALSE))</f>
        <v>0</v>
      </c>
      <c r="CB142" s="161">
        <f>IF(ISERROR(VLOOKUP(U142,Positions!$C$4:$V$130,20,FALSE)),0,VLOOKUP(U142,Positions!$C$4:$V$130,20,FALSE))</f>
        <v>0</v>
      </c>
      <c r="CC142" s="161">
        <f>IF(ISERROR(VLOOKUP(V142,Positions!$C$4:$V$130,20,FALSE)),0,VLOOKUP(V142,Positions!$C$4:$V$130,20,FALSE))</f>
        <v>0</v>
      </c>
      <c r="CD142" s="161">
        <f>IF(ISERROR(VLOOKUP(W142,Positions!$C$4:$V$130,20,FALSE)),0,VLOOKUP(W142,Positions!$C$4:$V$130,20,FALSE))</f>
        <v>0</v>
      </c>
      <c r="CE142" s="161">
        <f>IF(ISERROR(VLOOKUP(X142,Positions!$C$4:$V$130,20,FALSE)),0,VLOOKUP(X142,Positions!$C$4:$V$130,20,FALSE))</f>
        <v>0</v>
      </c>
      <c r="CF142" s="161">
        <f>IF(ISERROR(VLOOKUP(Y142,Positions!$C$4:$V$130,20,FALSE)),0,VLOOKUP(Y142,Positions!$C$4:$V$130,20,FALSE))</f>
        <v>0</v>
      </c>
      <c r="CG142" s="161">
        <f>IF(ISERROR(VLOOKUP(Z142,Positions!$C$4:$V$130,20,FALSE)),0,VLOOKUP(Z142,Positions!$C$4:$V$130,20,FALSE))</f>
        <v>0</v>
      </c>
      <c r="CH142" s="161">
        <f>IF(ISERROR(VLOOKUP(AA142,Positions!$C$4:$V$130,20,FALSE)),0,VLOOKUP(AA142,Positions!$C$4:$V$130,20,FALSE))</f>
        <v>0</v>
      </c>
      <c r="CI142" s="161">
        <f>IF(ISERROR(VLOOKUP(AB142,Positions!$C$4:$V$130,20,FALSE)),0,VLOOKUP(AB142,Positions!$C$4:$V$130,20,FALSE))</f>
        <v>0</v>
      </c>
      <c r="CJ142" s="161">
        <f>IF(ISERROR(VLOOKUP(AC142,Positions!$C$4:$V$130,20,FALSE)),0,VLOOKUP(AC142,Positions!$C$4:$V$130,20,FALSE))</f>
        <v>0</v>
      </c>
      <c r="CK142" s="161">
        <f>IF(ISERROR(VLOOKUP(AD142,Positions!$C$4:$V$130,20,FALSE)),0,VLOOKUP(AD142,Positions!$C$4:$V$130,20,FALSE))</f>
        <v>0</v>
      </c>
      <c r="CL142" s="161">
        <f>IF(ISERROR(VLOOKUP(AE142,Positions!$C$4:$V$130,20,FALSE)),0,VLOOKUP(AE142,Positions!$C$4:$V$130,20,FALSE))</f>
        <v>0</v>
      </c>
      <c r="CM142" s="161">
        <f>IF(ISERROR(VLOOKUP(AF142,Positions!$C$4:$V$130,20,FALSE)),0,VLOOKUP(AF142,Positions!$C$4:$V$130,20,FALSE))</f>
        <v>0</v>
      </c>
      <c r="CN142" s="161">
        <f>IF(ISERROR(VLOOKUP(AG142,Positions!$C$4:$V$130,20,FALSE)),0,VLOOKUP(AG142,Positions!$C$4:$V$130,20,FALSE))</f>
        <v>0</v>
      </c>
      <c r="CO142" s="161">
        <f>IF(ISERROR(VLOOKUP(AH142,Positions!$C$4:$V$130,20,FALSE)),0,VLOOKUP(AH142,Positions!$C$4:$V$130,20,FALSE))</f>
        <v>0</v>
      </c>
      <c r="CP142" s="162"/>
      <c r="CQ142" s="163"/>
    </row>
    <row r="143" spans="1:95" s="155" customFormat="1" ht="30" hidden="1" customHeight="1" x14ac:dyDescent="0.25">
      <c r="A143" s="153"/>
      <c r="B143" s="153"/>
      <c r="C143" s="160"/>
      <c r="D143" s="160"/>
      <c r="E143" s="417" t="str">
        <f>IF($D143&lt;&gt;"",VLOOKUP($D143,StaffEstb!$G$4:$K$203,4,FALSE),"")</f>
        <v/>
      </c>
      <c r="F143" s="656" t="str">
        <f>IF($D143&lt;&gt;"",VLOOKUP($D143,StaffEstb!$G$4:$K$203,5,FALSE),"")</f>
        <v/>
      </c>
      <c r="G143" s="657"/>
      <c r="H143" s="657"/>
      <c r="I143" s="657"/>
      <c r="J143" s="657"/>
      <c r="K143" s="657"/>
      <c r="L143" s="658"/>
      <c r="M143" s="658"/>
      <c r="N143" s="657"/>
      <c r="O143" s="657"/>
      <c r="P143" s="657"/>
      <c r="Q143" s="657"/>
      <c r="R143" s="657"/>
      <c r="S143" s="658"/>
      <c r="T143" s="658"/>
      <c r="U143" s="657"/>
      <c r="V143" s="657"/>
      <c r="W143" s="657"/>
      <c r="X143" s="657"/>
      <c r="Y143" s="657"/>
      <c r="Z143" s="658"/>
      <c r="AA143" s="658"/>
      <c r="AB143" s="657"/>
      <c r="AC143" s="657"/>
      <c r="AD143" s="657"/>
      <c r="AE143" s="657"/>
      <c r="AF143" s="657"/>
      <c r="AG143" s="658"/>
      <c r="AH143" s="658"/>
      <c r="AI143" s="377">
        <f t="shared" si="11"/>
        <v>0</v>
      </c>
      <c r="AJ143" s="378">
        <f t="shared" si="12"/>
        <v>0</v>
      </c>
      <c r="AK143" s="379" t="str">
        <f>IF(G143&lt;&gt;"",IF(ISERROR(VLOOKUP(G143,Positions!$C$4:$V$130,20,FALSE)),"Chk",""),"-")</f>
        <v>-</v>
      </c>
      <c r="AL143" s="380" t="str">
        <f>IF(H143&lt;&gt;"",IF(ISERROR(VLOOKUP(H143,Positions!$C$4:$V$130,20,FALSE)),"Chk",""),"-")</f>
        <v>-</v>
      </c>
      <c r="AM143" s="380" t="str">
        <f>IF(I143&lt;&gt;"",IF(ISERROR(VLOOKUP(I143,Positions!$C$4:$V$130,20,FALSE)),"Chk",""),"-")</f>
        <v>-</v>
      </c>
      <c r="AN143" s="380" t="str">
        <f>IF(J143&lt;&gt;"",IF(ISERROR(VLOOKUP(J143,Positions!$C$4:$V$130,20,FALSE)),"Chk",""),"-")</f>
        <v>-</v>
      </c>
      <c r="AO143" s="380" t="str">
        <f>IF(K143&lt;&gt;"",IF(ISERROR(VLOOKUP(K143,Positions!$C$4:$V$130,20,FALSE)),"Chk",""),"-")</f>
        <v>-</v>
      </c>
      <c r="AP143" s="380" t="str">
        <f>IF(L143&lt;&gt;"",IF(ISERROR(VLOOKUP(L143,Positions!$C$4:$V$130,20,FALSE)),"Chk",""),"-")</f>
        <v>-</v>
      </c>
      <c r="AQ143" s="381" t="str">
        <f>IF(M143&lt;&gt;"",IF(ISERROR(VLOOKUP(M143,Positions!$C$4:$V$130,20,FALSE)),"Chk",""),"-")</f>
        <v>-</v>
      </c>
      <c r="AR143" s="382" t="str">
        <f>IF(N143&lt;&gt;"",IF(ISERROR(VLOOKUP(N143,Positions!$C$4:$V$130,20,FALSE)),"Chk",""),"-")</f>
        <v>-</v>
      </c>
      <c r="AS143" s="380" t="str">
        <f>IF(O143&lt;&gt;"",IF(ISERROR(VLOOKUP(O143,Positions!$C$4:$V$130,20,FALSE)),"Chk",""),"-")</f>
        <v>-</v>
      </c>
      <c r="AT143" s="380" t="str">
        <f>IF(P143&lt;&gt;"",IF(ISERROR(VLOOKUP(P143,Positions!$C$4:$V$130,20,FALSE)),"Chk",""),"-")</f>
        <v>-</v>
      </c>
      <c r="AU143" s="380" t="str">
        <f>IF(Q143&lt;&gt;"",IF(ISERROR(VLOOKUP(Q143,Positions!$C$4:$V$130,20,FALSE)),"Chk",""),"-")</f>
        <v>-</v>
      </c>
      <c r="AV143" s="380" t="str">
        <f>IF(R143&lt;&gt;"",IF(ISERROR(VLOOKUP(R143,Positions!$C$4:$V$130,20,FALSE)),"Chk",""),"-")</f>
        <v>-</v>
      </c>
      <c r="AW143" s="380" t="str">
        <f>IF(S143&lt;&gt;"",IF(ISERROR(VLOOKUP(S143,Positions!$C$4:$V$130,20,FALSE)),"Chk",""),"-")</f>
        <v>-</v>
      </c>
      <c r="AX143" s="383" t="str">
        <f>IF(T143&lt;&gt;"",IF(ISERROR(VLOOKUP(T143,Positions!$C$4:$V$130,20,FALSE)),"Chk",""),"-")</f>
        <v>-</v>
      </c>
      <c r="AY143" s="379" t="str">
        <f>IF(U143&lt;&gt;"",IF(ISERROR(VLOOKUP(U143,Positions!$C$4:$V$130,20,FALSE)),"Chk",""),"-")</f>
        <v>-</v>
      </c>
      <c r="AZ143" s="380" t="str">
        <f>IF(V143&lt;&gt;"",IF(ISERROR(VLOOKUP(V143,Positions!$C$4:$V$130,20,FALSE)),"Chk",""),"-")</f>
        <v>-</v>
      </c>
      <c r="BA143" s="380" t="str">
        <f>IF(W143&lt;&gt;"",IF(ISERROR(VLOOKUP(W143,Positions!$C$4:$V$130,20,FALSE)),"Chk",""),"-")</f>
        <v>-</v>
      </c>
      <c r="BB143" s="380" t="str">
        <f>IF(X143&lt;&gt;"",IF(ISERROR(VLOOKUP(X143,Positions!$C$4:$V$130,20,FALSE)),"Chk",""),"-")</f>
        <v>-</v>
      </c>
      <c r="BC143" s="380" t="str">
        <f>IF(Y143&lt;&gt;"",IF(ISERROR(VLOOKUP(Y143,Positions!$C$4:$V$130,20,FALSE)),"Chk",""),"-")</f>
        <v>-</v>
      </c>
      <c r="BD143" s="380" t="str">
        <f>IF(Z143&lt;&gt;"",IF(ISERROR(VLOOKUP(Z143,Positions!$C$4:$V$130,20,FALSE)),"Chk",""),"-")</f>
        <v>-</v>
      </c>
      <c r="BE143" s="381" t="str">
        <f>IF(AA143&lt;&gt;"",IF(ISERROR(VLOOKUP(AA143,Positions!$C$4:$V$130,20,FALSE)),"Chk",""),"-")</f>
        <v>-</v>
      </c>
      <c r="BF143" s="382" t="str">
        <f>IF(AB143&lt;&gt;"",IF(ISERROR(VLOOKUP(AB143,Positions!$C$4:$V$130,20,FALSE)),"Chk",""),"-")</f>
        <v>-</v>
      </c>
      <c r="BG143" s="380" t="str">
        <f>IF(AC143&lt;&gt;"",IF(ISERROR(VLOOKUP(AC143,Positions!$C$4:$V$130,20,FALSE)),"Chk",""),"-")</f>
        <v>-</v>
      </c>
      <c r="BH143" s="380" t="str">
        <f>IF(AD143&lt;&gt;"",IF(ISERROR(VLOOKUP(AD143,Positions!$C$4:$V$130,20,FALSE)),"Chk",""),"-")</f>
        <v>-</v>
      </c>
      <c r="BI143" s="380" t="str">
        <f>IF(AE143&lt;&gt;"",IF(ISERROR(VLOOKUP(AE143,Positions!$C$4:$V$130,20,FALSE)),"Chk",""),"-")</f>
        <v>-</v>
      </c>
      <c r="BJ143" s="380" t="str">
        <f>IF(AF143&lt;&gt;"",IF(ISERROR(VLOOKUP(AF143,Positions!$C$4:$V$130,20,FALSE)),"Chk",""),"-")</f>
        <v>-</v>
      </c>
      <c r="BK143" s="380" t="str">
        <f>IF(AG143&lt;&gt;"",IF(ISERROR(VLOOKUP(AG143,Positions!$C$4:$V$130,20,FALSE)),"Chk",""),"-")</f>
        <v>-</v>
      </c>
      <c r="BL143" s="383" t="str">
        <f>IF(AH143&lt;&gt;"",IF(ISERROR(VLOOKUP(AH143,Positions!$C$4:$V$130,20,FALSE)),"Chk",""),"-")</f>
        <v>-</v>
      </c>
      <c r="BM143" s="152"/>
      <c r="BN143" s="161">
        <f>IF(ISERROR(VLOOKUP(G143,Positions!$C$4:$V$130,20,FALSE)),0,VLOOKUP(G143,Positions!$C$4:$V$130,20,FALSE))</f>
        <v>0</v>
      </c>
      <c r="BO143" s="161">
        <f>IF(ISERROR(VLOOKUP(H143,Positions!$C$4:$V$130,20,FALSE)),0,VLOOKUP(H143,Positions!$C$4:$V$130,20,FALSE))</f>
        <v>0</v>
      </c>
      <c r="BP143" s="161">
        <f>IF(ISERROR(VLOOKUP(I143,Positions!$C$4:$V$130,20,FALSE)),0,VLOOKUP(I143,Positions!$C$4:$V$130,20,FALSE))</f>
        <v>0</v>
      </c>
      <c r="BQ143" s="161">
        <f>IF(ISERROR(VLOOKUP(J143,Positions!$C$4:$V$130,20,FALSE)),0,VLOOKUP(J143,Positions!$C$4:$V$130,20,FALSE))</f>
        <v>0</v>
      </c>
      <c r="BR143" s="161">
        <f>IF(ISERROR(VLOOKUP(K143,Positions!$C$4:$V$130,20,FALSE)),0,VLOOKUP(K143,Positions!$C$4:$V$130,20,FALSE))</f>
        <v>0</v>
      </c>
      <c r="BS143" s="161">
        <f>IF(ISERROR(VLOOKUP(L143,Positions!$C$4:$V$130,20,FALSE)),0,VLOOKUP(L143,Positions!$C$4:$V$130,20,FALSE))</f>
        <v>0</v>
      </c>
      <c r="BT143" s="161">
        <f>IF(ISERROR(VLOOKUP(M143,Positions!$C$4:$V$130,20,FALSE)),0,VLOOKUP(M143,Positions!$C$4:$V$130,20,FALSE))</f>
        <v>0</v>
      </c>
      <c r="BU143" s="161">
        <f>IF(ISERROR(VLOOKUP(N143,Positions!$C$4:$V$130,20,FALSE)),0,VLOOKUP(N143,Positions!$C$4:$V$130,20,FALSE))</f>
        <v>0</v>
      </c>
      <c r="BV143" s="161">
        <f>IF(ISERROR(VLOOKUP(O143,Positions!$C$4:$V$130,20,FALSE)),0,VLOOKUP(O143,Positions!$C$4:$V$130,20,FALSE))</f>
        <v>0</v>
      </c>
      <c r="BW143" s="161">
        <f>IF(ISERROR(VLOOKUP(P143,Positions!$C$4:$V$130,20,FALSE)),0,VLOOKUP(P143,Positions!$C$4:$V$130,20,FALSE))</f>
        <v>0</v>
      </c>
      <c r="BX143" s="161">
        <f>IF(ISERROR(VLOOKUP(Q143,Positions!$C$4:$V$130,20,FALSE)),0,VLOOKUP(Q143,Positions!$C$4:$V$130,20,FALSE))</f>
        <v>0</v>
      </c>
      <c r="BY143" s="161">
        <f>IF(ISERROR(VLOOKUP(R143,Positions!$C$4:$V$130,20,FALSE)),0,VLOOKUP(R143,Positions!$C$4:$V$130,20,FALSE))</f>
        <v>0</v>
      </c>
      <c r="BZ143" s="161">
        <f>IF(ISERROR(VLOOKUP(S143,Positions!$C$4:$V$130,20,FALSE)),0,VLOOKUP(S143,Positions!$C$4:$V$130,20,FALSE))</f>
        <v>0</v>
      </c>
      <c r="CA143" s="161">
        <f>IF(ISERROR(VLOOKUP(T143,Positions!$C$4:$V$130,20,FALSE)),0,VLOOKUP(T143,Positions!$C$4:$V$130,20,FALSE))</f>
        <v>0</v>
      </c>
      <c r="CB143" s="161">
        <f>IF(ISERROR(VLOOKUP(U143,Positions!$C$4:$V$130,20,FALSE)),0,VLOOKUP(U143,Positions!$C$4:$V$130,20,FALSE))</f>
        <v>0</v>
      </c>
      <c r="CC143" s="161">
        <f>IF(ISERROR(VLOOKUP(V143,Positions!$C$4:$V$130,20,FALSE)),0,VLOOKUP(V143,Positions!$C$4:$V$130,20,FALSE))</f>
        <v>0</v>
      </c>
      <c r="CD143" s="161">
        <f>IF(ISERROR(VLOOKUP(W143,Positions!$C$4:$V$130,20,FALSE)),0,VLOOKUP(W143,Positions!$C$4:$V$130,20,FALSE))</f>
        <v>0</v>
      </c>
      <c r="CE143" s="161">
        <f>IF(ISERROR(VLOOKUP(X143,Positions!$C$4:$V$130,20,FALSE)),0,VLOOKUP(X143,Positions!$C$4:$V$130,20,FALSE))</f>
        <v>0</v>
      </c>
      <c r="CF143" s="161">
        <f>IF(ISERROR(VLOOKUP(Y143,Positions!$C$4:$V$130,20,FALSE)),0,VLOOKUP(Y143,Positions!$C$4:$V$130,20,FALSE))</f>
        <v>0</v>
      </c>
      <c r="CG143" s="161">
        <f>IF(ISERROR(VLOOKUP(Z143,Positions!$C$4:$V$130,20,FALSE)),0,VLOOKUP(Z143,Positions!$C$4:$V$130,20,FALSE))</f>
        <v>0</v>
      </c>
      <c r="CH143" s="161">
        <f>IF(ISERROR(VLOOKUP(AA143,Positions!$C$4:$V$130,20,FALSE)),0,VLOOKUP(AA143,Positions!$C$4:$V$130,20,FALSE))</f>
        <v>0</v>
      </c>
      <c r="CI143" s="161">
        <f>IF(ISERROR(VLOOKUP(AB143,Positions!$C$4:$V$130,20,FALSE)),0,VLOOKUP(AB143,Positions!$C$4:$V$130,20,FALSE))</f>
        <v>0</v>
      </c>
      <c r="CJ143" s="161">
        <f>IF(ISERROR(VLOOKUP(AC143,Positions!$C$4:$V$130,20,FALSE)),0,VLOOKUP(AC143,Positions!$C$4:$V$130,20,FALSE))</f>
        <v>0</v>
      </c>
      <c r="CK143" s="161">
        <f>IF(ISERROR(VLOOKUP(AD143,Positions!$C$4:$V$130,20,FALSE)),0,VLOOKUP(AD143,Positions!$C$4:$V$130,20,FALSE))</f>
        <v>0</v>
      </c>
      <c r="CL143" s="161">
        <f>IF(ISERROR(VLOOKUP(AE143,Positions!$C$4:$V$130,20,FALSE)),0,VLOOKUP(AE143,Positions!$C$4:$V$130,20,FALSE))</f>
        <v>0</v>
      </c>
      <c r="CM143" s="161">
        <f>IF(ISERROR(VLOOKUP(AF143,Positions!$C$4:$V$130,20,FALSE)),0,VLOOKUP(AF143,Positions!$C$4:$V$130,20,FALSE))</f>
        <v>0</v>
      </c>
      <c r="CN143" s="161">
        <f>IF(ISERROR(VLOOKUP(AG143,Positions!$C$4:$V$130,20,FALSE)),0,VLOOKUP(AG143,Positions!$C$4:$V$130,20,FALSE))</f>
        <v>0</v>
      </c>
      <c r="CO143" s="161">
        <f>IF(ISERROR(VLOOKUP(AH143,Positions!$C$4:$V$130,20,FALSE)),0,VLOOKUP(AH143,Positions!$C$4:$V$130,20,FALSE))</f>
        <v>0</v>
      </c>
      <c r="CP143" s="162"/>
      <c r="CQ143" s="163"/>
    </row>
    <row r="144" spans="1:95" s="155" customFormat="1" ht="30" hidden="1" customHeight="1" x14ac:dyDescent="0.25">
      <c r="A144" s="153"/>
      <c r="B144" s="153"/>
      <c r="C144" s="160"/>
      <c r="D144" s="160"/>
      <c r="E144" s="417" t="str">
        <f>IF($D144&lt;&gt;"",VLOOKUP($D144,StaffEstb!$G$4:$K$203,4,FALSE),"")</f>
        <v/>
      </c>
      <c r="F144" s="656" t="str">
        <f>IF($D144&lt;&gt;"",VLOOKUP($D144,StaffEstb!$G$4:$K$203,5,FALSE),"")</f>
        <v/>
      </c>
      <c r="G144" s="657"/>
      <c r="H144" s="657"/>
      <c r="I144" s="657"/>
      <c r="J144" s="657"/>
      <c r="K144" s="657"/>
      <c r="L144" s="658"/>
      <c r="M144" s="658"/>
      <c r="N144" s="657"/>
      <c r="O144" s="657"/>
      <c r="P144" s="657"/>
      <c r="Q144" s="657"/>
      <c r="R144" s="657"/>
      <c r="S144" s="658"/>
      <c r="T144" s="658"/>
      <c r="U144" s="657"/>
      <c r="V144" s="657"/>
      <c r="W144" s="657"/>
      <c r="X144" s="657"/>
      <c r="Y144" s="657"/>
      <c r="Z144" s="658"/>
      <c r="AA144" s="658"/>
      <c r="AB144" s="657"/>
      <c r="AC144" s="657"/>
      <c r="AD144" s="657"/>
      <c r="AE144" s="657"/>
      <c r="AF144" s="657"/>
      <c r="AG144" s="658"/>
      <c r="AH144" s="658"/>
      <c r="AI144" s="377">
        <f t="shared" si="11"/>
        <v>0</v>
      </c>
      <c r="AJ144" s="378">
        <f t="shared" si="12"/>
        <v>0</v>
      </c>
      <c r="AK144" s="379" t="str">
        <f>IF(G144&lt;&gt;"",IF(ISERROR(VLOOKUP(G144,Positions!$C$4:$V$130,20,FALSE)),"Chk",""),"-")</f>
        <v>-</v>
      </c>
      <c r="AL144" s="380" t="str">
        <f>IF(H144&lt;&gt;"",IF(ISERROR(VLOOKUP(H144,Positions!$C$4:$V$130,20,FALSE)),"Chk",""),"-")</f>
        <v>-</v>
      </c>
      <c r="AM144" s="380" t="str">
        <f>IF(I144&lt;&gt;"",IF(ISERROR(VLOOKUP(I144,Positions!$C$4:$V$130,20,FALSE)),"Chk",""),"-")</f>
        <v>-</v>
      </c>
      <c r="AN144" s="380" t="str">
        <f>IF(J144&lt;&gt;"",IF(ISERROR(VLOOKUP(J144,Positions!$C$4:$V$130,20,FALSE)),"Chk",""),"-")</f>
        <v>-</v>
      </c>
      <c r="AO144" s="380" t="str">
        <f>IF(K144&lt;&gt;"",IF(ISERROR(VLOOKUP(K144,Positions!$C$4:$V$130,20,FALSE)),"Chk",""),"-")</f>
        <v>-</v>
      </c>
      <c r="AP144" s="380" t="str">
        <f>IF(L144&lt;&gt;"",IF(ISERROR(VLOOKUP(L144,Positions!$C$4:$V$130,20,FALSE)),"Chk",""),"-")</f>
        <v>-</v>
      </c>
      <c r="AQ144" s="381" t="str">
        <f>IF(M144&lt;&gt;"",IF(ISERROR(VLOOKUP(M144,Positions!$C$4:$V$130,20,FALSE)),"Chk",""),"-")</f>
        <v>-</v>
      </c>
      <c r="AR144" s="382" t="str">
        <f>IF(N144&lt;&gt;"",IF(ISERROR(VLOOKUP(N144,Positions!$C$4:$V$130,20,FALSE)),"Chk",""),"-")</f>
        <v>-</v>
      </c>
      <c r="AS144" s="380" t="str">
        <f>IF(O144&lt;&gt;"",IF(ISERROR(VLOOKUP(O144,Positions!$C$4:$V$130,20,FALSE)),"Chk",""),"-")</f>
        <v>-</v>
      </c>
      <c r="AT144" s="380" t="str">
        <f>IF(P144&lt;&gt;"",IF(ISERROR(VLOOKUP(P144,Positions!$C$4:$V$130,20,FALSE)),"Chk",""),"-")</f>
        <v>-</v>
      </c>
      <c r="AU144" s="380" t="str">
        <f>IF(Q144&lt;&gt;"",IF(ISERROR(VLOOKUP(Q144,Positions!$C$4:$V$130,20,FALSE)),"Chk",""),"-")</f>
        <v>-</v>
      </c>
      <c r="AV144" s="380" t="str">
        <f>IF(R144&lt;&gt;"",IF(ISERROR(VLOOKUP(R144,Positions!$C$4:$V$130,20,FALSE)),"Chk",""),"-")</f>
        <v>-</v>
      </c>
      <c r="AW144" s="380" t="str">
        <f>IF(S144&lt;&gt;"",IF(ISERROR(VLOOKUP(S144,Positions!$C$4:$V$130,20,FALSE)),"Chk",""),"-")</f>
        <v>-</v>
      </c>
      <c r="AX144" s="383" t="str">
        <f>IF(T144&lt;&gt;"",IF(ISERROR(VLOOKUP(T144,Positions!$C$4:$V$130,20,FALSE)),"Chk",""),"-")</f>
        <v>-</v>
      </c>
      <c r="AY144" s="379" t="str">
        <f>IF(U144&lt;&gt;"",IF(ISERROR(VLOOKUP(U144,Positions!$C$4:$V$130,20,FALSE)),"Chk",""),"-")</f>
        <v>-</v>
      </c>
      <c r="AZ144" s="380" t="str">
        <f>IF(V144&lt;&gt;"",IF(ISERROR(VLOOKUP(V144,Positions!$C$4:$V$130,20,FALSE)),"Chk",""),"-")</f>
        <v>-</v>
      </c>
      <c r="BA144" s="380" t="str">
        <f>IF(W144&lt;&gt;"",IF(ISERROR(VLOOKUP(W144,Positions!$C$4:$V$130,20,FALSE)),"Chk",""),"-")</f>
        <v>-</v>
      </c>
      <c r="BB144" s="380" t="str">
        <f>IF(X144&lt;&gt;"",IF(ISERROR(VLOOKUP(X144,Positions!$C$4:$V$130,20,FALSE)),"Chk",""),"-")</f>
        <v>-</v>
      </c>
      <c r="BC144" s="380" t="str">
        <f>IF(Y144&lt;&gt;"",IF(ISERROR(VLOOKUP(Y144,Positions!$C$4:$V$130,20,FALSE)),"Chk",""),"-")</f>
        <v>-</v>
      </c>
      <c r="BD144" s="380" t="str">
        <f>IF(Z144&lt;&gt;"",IF(ISERROR(VLOOKUP(Z144,Positions!$C$4:$V$130,20,FALSE)),"Chk",""),"-")</f>
        <v>-</v>
      </c>
      <c r="BE144" s="381" t="str">
        <f>IF(AA144&lt;&gt;"",IF(ISERROR(VLOOKUP(AA144,Positions!$C$4:$V$130,20,FALSE)),"Chk",""),"-")</f>
        <v>-</v>
      </c>
      <c r="BF144" s="382" t="str">
        <f>IF(AB144&lt;&gt;"",IF(ISERROR(VLOOKUP(AB144,Positions!$C$4:$V$130,20,FALSE)),"Chk",""),"-")</f>
        <v>-</v>
      </c>
      <c r="BG144" s="380" t="str">
        <f>IF(AC144&lt;&gt;"",IF(ISERROR(VLOOKUP(AC144,Positions!$C$4:$V$130,20,FALSE)),"Chk",""),"-")</f>
        <v>-</v>
      </c>
      <c r="BH144" s="380" t="str">
        <f>IF(AD144&lt;&gt;"",IF(ISERROR(VLOOKUP(AD144,Positions!$C$4:$V$130,20,FALSE)),"Chk",""),"-")</f>
        <v>-</v>
      </c>
      <c r="BI144" s="380" t="str">
        <f>IF(AE144&lt;&gt;"",IF(ISERROR(VLOOKUP(AE144,Positions!$C$4:$V$130,20,FALSE)),"Chk",""),"-")</f>
        <v>-</v>
      </c>
      <c r="BJ144" s="380" t="str">
        <f>IF(AF144&lt;&gt;"",IF(ISERROR(VLOOKUP(AF144,Positions!$C$4:$V$130,20,FALSE)),"Chk",""),"-")</f>
        <v>-</v>
      </c>
      <c r="BK144" s="380" t="str">
        <f>IF(AG144&lt;&gt;"",IF(ISERROR(VLOOKUP(AG144,Positions!$C$4:$V$130,20,FALSE)),"Chk",""),"-")</f>
        <v>-</v>
      </c>
      <c r="BL144" s="383" t="str">
        <f>IF(AH144&lt;&gt;"",IF(ISERROR(VLOOKUP(AH144,Positions!$C$4:$V$130,20,FALSE)),"Chk",""),"-")</f>
        <v>-</v>
      </c>
      <c r="BM144" s="152"/>
      <c r="BN144" s="161">
        <f>IF(ISERROR(VLOOKUP(G144,Positions!$C$4:$V$130,20,FALSE)),0,VLOOKUP(G144,Positions!$C$4:$V$130,20,FALSE))</f>
        <v>0</v>
      </c>
      <c r="BO144" s="161">
        <f>IF(ISERROR(VLOOKUP(H144,Positions!$C$4:$V$130,20,FALSE)),0,VLOOKUP(H144,Positions!$C$4:$V$130,20,FALSE))</f>
        <v>0</v>
      </c>
      <c r="BP144" s="161">
        <f>IF(ISERROR(VLOOKUP(I144,Positions!$C$4:$V$130,20,FALSE)),0,VLOOKUP(I144,Positions!$C$4:$V$130,20,FALSE))</f>
        <v>0</v>
      </c>
      <c r="BQ144" s="161">
        <f>IF(ISERROR(VLOOKUP(J144,Positions!$C$4:$V$130,20,FALSE)),0,VLOOKUP(J144,Positions!$C$4:$V$130,20,FALSE))</f>
        <v>0</v>
      </c>
      <c r="BR144" s="161">
        <f>IF(ISERROR(VLOOKUP(K144,Positions!$C$4:$V$130,20,FALSE)),0,VLOOKUP(K144,Positions!$C$4:$V$130,20,FALSE))</f>
        <v>0</v>
      </c>
      <c r="BS144" s="161">
        <f>IF(ISERROR(VLOOKUP(L144,Positions!$C$4:$V$130,20,FALSE)),0,VLOOKUP(L144,Positions!$C$4:$V$130,20,FALSE))</f>
        <v>0</v>
      </c>
      <c r="BT144" s="161">
        <f>IF(ISERROR(VLOOKUP(M144,Positions!$C$4:$V$130,20,FALSE)),0,VLOOKUP(M144,Positions!$C$4:$V$130,20,FALSE))</f>
        <v>0</v>
      </c>
      <c r="BU144" s="161">
        <f>IF(ISERROR(VLOOKUP(N144,Positions!$C$4:$V$130,20,FALSE)),0,VLOOKUP(N144,Positions!$C$4:$V$130,20,FALSE))</f>
        <v>0</v>
      </c>
      <c r="BV144" s="161">
        <f>IF(ISERROR(VLOOKUP(O144,Positions!$C$4:$V$130,20,FALSE)),0,VLOOKUP(O144,Positions!$C$4:$V$130,20,FALSE))</f>
        <v>0</v>
      </c>
      <c r="BW144" s="161">
        <f>IF(ISERROR(VLOOKUP(P144,Positions!$C$4:$V$130,20,FALSE)),0,VLOOKUP(P144,Positions!$C$4:$V$130,20,FALSE))</f>
        <v>0</v>
      </c>
      <c r="BX144" s="161">
        <f>IF(ISERROR(VLOOKUP(Q144,Positions!$C$4:$V$130,20,FALSE)),0,VLOOKUP(Q144,Positions!$C$4:$V$130,20,FALSE))</f>
        <v>0</v>
      </c>
      <c r="BY144" s="161">
        <f>IF(ISERROR(VLOOKUP(R144,Positions!$C$4:$V$130,20,FALSE)),0,VLOOKUP(R144,Positions!$C$4:$V$130,20,FALSE))</f>
        <v>0</v>
      </c>
      <c r="BZ144" s="161">
        <f>IF(ISERROR(VLOOKUP(S144,Positions!$C$4:$V$130,20,FALSE)),0,VLOOKUP(S144,Positions!$C$4:$V$130,20,FALSE))</f>
        <v>0</v>
      </c>
      <c r="CA144" s="161">
        <f>IF(ISERROR(VLOOKUP(T144,Positions!$C$4:$V$130,20,FALSE)),0,VLOOKUP(T144,Positions!$C$4:$V$130,20,FALSE))</f>
        <v>0</v>
      </c>
      <c r="CB144" s="161">
        <f>IF(ISERROR(VLOOKUP(U144,Positions!$C$4:$V$130,20,FALSE)),0,VLOOKUP(U144,Positions!$C$4:$V$130,20,FALSE))</f>
        <v>0</v>
      </c>
      <c r="CC144" s="161">
        <f>IF(ISERROR(VLOOKUP(V144,Positions!$C$4:$V$130,20,FALSE)),0,VLOOKUP(V144,Positions!$C$4:$V$130,20,FALSE))</f>
        <v>0</v>
      </c>
      <c r="CD144" s="161">
        <f>IF(ISERROR(VLOOKUP(W144,Positions!$C$4:$V$130,20,FALSE)),0,VLOOKUP(W144,Positions!$C$4:$V$130,20,FALSE))</f>
        <v>0</v>
      </c>
      <c r="CE144" s="161">
        <f>IF(ISERROR(VLOOKUP(X144,Positions!$C$4:$V$130,20,FALSE)),0,VLOOKUP(X144,Positions!$C$4:$V$130,20,FALSE))</f>
        <v>0</v>
      </c>
      <c r="CF144" s="161">
        <f>IF(ISERROR(VLOOKUP(Y144,Positions!$C$4:$V$130,20,FALSE)),0,VLOOKUP(Y144,Positions!$C$4:$V$130,20,FALSE))</f>
        <v>0</v>
      </c>
      <c r="CG144" s="161">
        <f>IF(ISERROR(VLOOKUP(Z144,Positions!$C$4:$V$130,20,FALSE)),0,VLOOKUP(Z144,Positions!$C$4:$V$130,20,FALSE))</f>
        <v>0</v>
      </c>
      <c r="CH144" s="161">
        <f>IF(ISERROR(VLOOKUP(AA144,Positions!$C$4:$V$130,20,FALSE)),0,VLOOKUP(AA144,Positions!$C$4:$V$130,20,FALSE))</f>
        <v>0</v>
      </c>
      <c r="CI144" s="161">
        <f>IF(ISERROR(VLOOKUP(AB144,Positions!$C$4:$V$130,20,FALSE)),0,VLOOKUP(AB144,Positions!$C$4:$V$130,20,FALSE))</f>
        <v>0</v>
      </c>
      <c r="CJ144" s="161">
        <f>IF(ISERROR(VLOOKUP(AC144,Positions!$C$4:$V$130,20,FALSE)),0,VLOOKUP(AC144,Positions!$C$4:$V$130,20,FALSE))</f>
        <v>0</v>
      </c>
      <c r="CK144" s="161">
        <f>IF(ISERROR(VLOOKUP(AD144,Positions!$C$4:$V$130,20,FALSE)),0,VLOOKUP(AD144,Positions!$C$4:$V$130,20,FALSE))</f>
        <v>0</v>
      </c>
      <c r="CL144" s="161">
        <f>IF(ISERROR(VLOOKUP(AE144,Positions!$C$4:$V$130,20,FALSE)),0,VLOOKUP(AE144,Positions!$C$4:$V$130,20,FALSE))</f>
        <v>0</v>
      </c>
      <c r="CM144" s="161">
        <f>IF(ISERROR(VLOOKUP(AF144,Positions!$C$4:$V$130,20,FALSE)),0,VLOOKUP(AF144,Positions!$C$4:$V$130,20,FALSE))</f>
        <v>0</v>
      </c>
      <c r="CN144" s="161">
        <f>IF(ISERROR(VLOOKUP(AG144,Positions!$C$4:$V$130,20,FALSE)),0,VLOOKUP(AG144,Positions!$C$4:$V$130,20,FALSE))</f>
        <v>0</v>
      </c>
      <c r="CO144" s="161">
        <f>IF(ISERROR(VLOOKUP(AH144,Positions!$C$4:$V$130,20,FALSE)),0,VLOOKUP(AH144,Positions!$C$4:$V$130,20,FALSE))</f>
        <v>0</v>
      </c>
      <c r="CP144" s="162"/>
      <c r="CQ144" s="163"/>
    </row>
    <row r="145" spans="1:95" s="155" customFormat="1" ht="30" hidden="1" customHeight="1" x14ac:dyDescent="0.25">
      <c r="A145" s="153"/>
      <c r="B145" s="153"/>
      <c r="C145" s="160"/>
      <c r="D145" s="160"/>
      <c r="E145" s="417" t="str">
        <f>IF($D145&lt;&gt;"",VLOOKUP($D145,StaffEstb!$G$4:$K$203,4,FALSE),"")</f>
        <v/>
      </c>
      <c r="F145" s="656" t="str">
        <f>IF($D145&lt;&gt;"",VLOOKUP($D145,StaffEstb!$G$4:$K$203,5,FALSE),"")</f>
        <v/>
      </c>
      <c r="G145" s="657"/>
      <c r="H145" s="657"/>
      <c r="I145" s="657"/>
      <c r="J145" s="657"/>
      <c r="K145" s="657"/>
      <c r="L145" s="658"/>
      <c r="M145" s="658"/>
      <c r="N145" s="657"/>
      <c r="O145" s="657"/>
      <c r="P145" s="657"/>
      <c r="Q145" s="657"/>
      <c r="R145" s="657"/>
      <c r="S145" s="658"/>
      <c r="T145" s="658"/>
      <c r="U145" s="657"/>
      <c r="V145" s="657"/>
      <c r="W145" s="657"/>
      <c r="X145" s="657"/>
      <c r="Y145" s="657"/>
      <c r="Z145" s="658"/>
      <c r="AA145" s="658"/>
      <c r="AB145" s="657"/>
      <c r="AC145" s="657"/>
      <c r="AD145" s="657"/>
      <c r="AE145" s="657"/>
      <c r="AF145" s="657"/>
      <c r="AG145" s="658"/>
      <c r="AH145" s="658"/>
      <c r="AI145" s="377">
        <f t="shared" si="11"/>
        <v>0</v>
      </c>
      <c r="AJ145" s="378">
        <f t="shared" si="12"/>
        <v>0</v>
      </c>
      <c r="AK145" s="379" t="str">
        <f>IF(G145&lt;&gt;"",IF(ISERROR(VLOOKUP(G145,Positions!$C$4:$V$130,20,FALSE)),"Chk",""),"-")</f>
        <v>-</v>
      </c>
      <c r="AL145" s="380" t="str">
        <f>IF(H145&lt;&gt;"",IF(ISERROR(VLOOKUP(H145,Positions!$C$4:$V$130,20,FALSE)),"Chk",""),"-")</f>
        <v>-</v>
      </c>
      <c r="AM145" s="380" t="str">
        <f>IF(I145&lt;&gt;"",IF(ISERROR(VLOOKUP(I145,Positions!$C$4:$V$130,20,FALSE)),"Chk",""),"-")</f>
        <v>-</v>
      </c>
      <c r="AN145" s="380" t="str">
        <f>IF(J145&lt;&gt;"",IF(ISERROR(VLOOKUP(J145,Positions!$C$4:$V$130,20,FALSE)),"Chk",""),"-")</f>
        <v>-</v>
      </c>
      <c r="AO145" s="380" t="str">
        <f>IF(K145&lt;&gt;"",IF(ISERROR(VLOOKUP(K145,Positions!$C$4:$V$130,20,FALSE)),"Chk",""),"-")</f>
        <v>-</v>
      </c>
      <c r="AP145" s="380" t="str">
        <f>IF(L145&lt;&gt;"",IF(ISERROR(VLOOKUP(L145,Positions!$C$4:$V$130,20,FALSE)),"Chk",""),"-")</f>
        <v>-</v>
      </c>
      <c r="AQ145" s="381" t="str">
        <f>IF(M145&lt;&gt;"",IF(ISERROR(VLOOKUP(M145,Positions!$C$4:$V$130,20,FALSE)),"Chk",""),"-")</f>
        <v>-</v>
      </c>
      <c r="AR145" s="382" t="str">
        <f>IF(N145&lt;&gt;"",IF(ISERROR(VLOOKUP(N145,Positions!$C$4:$V$130,20,FALSE)),"Chk",""),"-")</f>
        <v>-</v>
      </c>
      <c r="AS145" s="380" t="str">
        <f>IF(O145&lt;&gt;"",IF(ISERROR(VLOOKUP(O145,Positions!$C$4:$V$130,20,FALSE)),"Chk",""),"-")</f>
        <v>-</v>
      </c>
      <c r="AT145" s="380" t="str">
        <f>IF(P145&lt;&gt;"",IF(ISERROR(VLOOKUP(P145,Positions!$C$4:$V$130,20,FALSE)),"Chk",""),"-")</f>
        <v>-</v>
      </c>
      <c r="AU145" s="380" t="str">
        <f>IF(Q145&lt;&gt;"",IF(ISERROR(VLOOKUP(Q145,Positions!$C$4:$V$130,20,FALSE)),"Chk",""),"-")</f>
        <v>-</v>
      </c>
      <c r="AV145" s="380" t="str">
        <f>IF(R145&lt;&gt;"",IF(ISERROR(VLOOKUP(R145,Positions!$C$4:$V$130,20,FALSE)),"Chk",""),"-")</f>
        <v>-</v>
      </c>
      <c r="AW145" s="380" t="str">
        <f>IF(S145&lt;&gt;"",IF(ISERROR(VLOOKUP(S145,Positions!$C$4:$V$130,20,FALSE)),"Chk",""),"-")</f>
        <v>-</v>
      </c>
      <c r="AX145" s="383" t="str">
        <f>IF(T145&lt;&gt;"",IF(ISERROR(VLOOKUP(T145,Positions!$C$4:$V$130,20,FALSE)),"Chk",""),"-")</f>
        <v>-</v>
      </c>
      <c r="AY145" s="379" t="str">
        <f>IF(U145&lt;&gt;"",IF(ISERROR(VLOOKUP(U145,Positions!$C$4:$V$130,20,FALSE)),"Chk",""),"-")</f>
        <v>-</v>
      </c>
      <c r="AZ145" s="380" t="str">
        <f>IF(V145&lt;&gt;"",IF(ISERROR(VLOOKUP(V145,Positions!$C$4:$V$130,20,FALSE)),"Chk",""),"-")</f>
        <v>-</v>
      </c>
      <c r="BA145" s="380" t="str">
        <f>IF(W145&lt;&gt;"",IF(ISERROR(VLOOKUP(W145,Positions!$C$4:$V$130,20,FALSE)),"Chk",""),"-")</f>
        <v>-</v>
      </c>
      <c r="BB145" s="380" t="str">
        <f>IF(X145&lt;&gt;"",IF(ISERROR(VLOOKUP(X145,Positions!$C$4:$V$130,20,FALSE)),"Chk",""),"-")</f>
        <v>-</v>
      </c>
      <c r="BC145" s="380" t="str">
        <f>IF(Y145&lt;&gt;"",IF(ISERROR(VLOOKUP(Y145,Positions!$C$4:$V$130,20,FALSE)),"Chk",""),"-")</f>
        <v>-</v>
      </c>
      <c r="BD145" s="380" t="str">
        <f>IF(Z145&lt;&gt;"",IF(ISERROR(VLOOKUP(Z145,Positions!$C$4:$V$130,20,FALSE)),"Chk",""),"-")</f>
        <v>-</v>
      </c>
      <c r="BE145" s="381" t="str">
        <f>IF(AA145&lt;&gt;"",IF(ISERROR(VLOOKUP(AA145,Positions!$C$4:$V$130,20,FALSE)),"Chk",""),"-")</f>
        <v>-</v>
      </c>
      <c r="BF145" s="382" t="str">
        <f>IF(AB145&lt;&gt;"",IF(ISERROR(VLOOKUP(AB145,Positions!$C$4:$V$130,20,FALSE)),"Chk",""),"-")</f>
        <v>-</v>
      </c>
      <c r="BG145" s="380" t="str">
        <f>IF(AC145&lt;&gt;"",IF(ISERROR(VLOOKUP(AC145,Positions!$C$4:$V$130,20,FALSE)),"Chk",""),"-")</f>
        <v>-</v>
      </c>
      <c r="BH145" s="380" t="str">
        <f>IF(AD145&lt;&gt;"",IF(ISERROR(VLOOKUP(AD145,Positions!$C$4:$V$130,20,FALSE)),"Chk",""),"-")</f>
        <v>-</v>
      </c>
      <c r="BI145" s="380" t="str">
        <f>IF(AE145&lt;&gt;"",IF(ISERROR(VLOOKUP(AE145,Positions!$C$4:$V$130,20,FALSE)),"Chk",""),"-")</f>
        <v>-</v>
      </c>
      <c r="BJ145" s="380" t="str">
        <f>IF(AF145&lt;&gt;"",IF(ISERROR(VLOOKUP(AF145,Positions!$C$4:$V$130,20,FALSE)),"Chk",""),"-")</f>
        <v>-</v>
      </c>
      <c r="BK145" s="380" t="str">
        <f>IF(AG145&lt;&gt;"",IF(ISERROR(VLOOKUP(AG145,Positions!$C$4:$V$130,20,FALSE)),"Chk",""),"-")</f>
        <v>-</v>
      </c>
      <c r="BL145" s="383" t="str">
        <f>IF(AH145&lt;&gt;"",IF(ISERROR(VLOOKUP(AH145,Positions!$C$4:$V$130,20,FALSE)),"Chk",""),"-")</f>
        <v>-</v>
      </c>
      <c r="BM145" s="152"/>
      <c r="BN145" s="161">
        <f>IF(ISERROR(VLOOKUP(G145,Positions!$C$4:$V$130,20,FALSE)),0,VLOOKUP(G145,Positions!$C$4:$V$130,20,FALSE))</f>
        <v>0</v>
      </c>
      <c r="BO145" s="161">
        <f>IF(ISERROR(VLOOKUP(H145,Positions!$C$4:$V$130,20,FALSE)),0,VLOOKUP(H145,Positions!$C$4:$V$130,20,FALSE))</f>
        <v>0</v>
      </c>
      <c r="BP145" s="161">
        <f>IF(ISERROR(VLOOKUP(I145,Positions!$C$4:$V$130,20,FALSE)),0,VLOOKUP(I145,Positions!$C$4:$V$130,20,FALSE))</f>
        <v>0</v>
      </c>
      <c r="BQ145" s="161">
        <f>IF(ISERROR(VLOOKUP(J145,Positions!$C$4:$V$130,20,FALSE)),0,VLOOKUP(J145,Positions!$C$4:$V$130,20,FALSE))</f>
        <v>0</v>
      </c>
      <c r="BR145" s="161">
        <f>IF(ISERROR(VLOOKUP(K145,Positions!$C$4:$V$130,20,FALSE)),0,VLOOKUP(K145,Positions!$C$4:$V$130,20,FALSE))</f>
        <v>0</v>
      </c>
      <c r="BS145" s="161">
        <f>IF(ISERROR(VLOOKUP(L145,Positions!$C$4:$V$130,20,FALSE)),0,VLOOKUP(L145,Positions!$C$4:$V$130,20,FALSE))</f>
        <v>0</v>
      </c>
      <c r="BT145" s="161">
        <f>IF(ISERROR(VLOOKUP(M145,Positions!$C$4:$V$130,20,FALSE)),0,VLOOKUP(M145,Positions!$C$4:$V$130,20,FALSE))</f>
        <v>0</v>
      </c>
      <c r="BU145" s="161">
        <f>IF(ISERROR(VLOOKUP(N145,Positions!$C$4:$V$130,20,FALSE)),0,VLOOKUP(N145,Positions!$C$4:$V$130,20,FALSE))</f>
        <v>0</v>
      </c>
      <c r="BV145" s="161">
        <f>IF(ISERROR(VLOOKUP(O145,Positions!$C$4:$V$130,20,FALSE)),0,VLOOKUP(O145,Positions!$C$4:$V$130,20,FALSE))</f>
        <v>0</v>
      </c>
      <c r="BW145" s="161">
        <f>IF(ISERROR(VLOOKUP(P145,Positions!$C$4:$V$130,20,FALSE)),0,VLOOKUP(P145,Positions!$C$4:$V$130,20,FALSE))</f>
        <v>0</v>
      </c>
      <c r="BX145" s="161">
        <f>IF(ISERROR(VLOOKUP(Q145,Positions!$C$4:$V$130,20,FALSE)),0,VLOOKUP(Q145,Positions!$C$4:$V$130,20,FALSE))</f>
        <v>0</v>
      </c>
      <c r="BY145" s="161">
        <f>IF(ISERROR(VLOOKUP(R145,Positions!$C$4:$V$130,20,FALSE)),0,VLOOKUP(R145,Positions!$C$4:$V$130,20,FALSE))</f>
        <v>0</v>
      </c>
      <c r="BZ145" s="161">
        <f>IF(ISERROR(VLOOKUP(S145,Positions!$C$4:$V$130,20,FALSE)),0,VLOOKUP(S145,Positions!$C$4:$V$130,20,FALSE))</f>
        <v>0</v>
      </c>
      <c r="CA145" s="161">
        <f>IF(ISERROR(VLOOKUP(T145,Positions!$C$4:$V$130,20,FALSE)),0,VLOOKUP(T145,Positions!$C$4:$V$130,20,FALSE))</f>
        <v>0</v>
      </c>
      <c r="CB145" s="161">
        <f>IF(ISERROR(VLOOKUP(U145,Positions!$C$4:$V$130,20,FALSE)),0,VLOOKUP(U145,Positions!$C$4:$V$130,20,FALSE))</f>
        <v>0</v>
      </c>
      <c r="CC145" s="161">
        <f>IF(ISERROR(VLOOKUP(V145,Positions!$C$4:$V$130,20,FALSE)),0,VLOOKUP(V145,Positions!$C$4:$V$130,20,FALSE))</f>
        <v>0</v>
      </c>
      <c r="CD145" s="161">
        <f>IF(ISERROR(VLOOKUP(W145,Positions!$C$4:$V$130,20,FALSE)),0,VLOOKUP(W145,Positions!$C$4:$V$130,20,FALSE))</f>
        <v>0</v>
      </c>
      <c r="CE145" s="161">
        <f>IF(ISERROR(VLOOKUP(X145,Positions!$C$4:$V$130,20,FALSE)),0,VLOOKUP(X145,Positions!$C$4:$V$130,20,FALSE))</f>
        <v>0</v>
      </c>
      <c r="CF145" s="161">
        <f>IF(ISERROR(VLOOKUP(Y145,Positions!$C$4:$V$130,20,FALSE)),0,VLOOKUP(Y145,Positions!$C$4:$V$130,20,FALSE))</f>
        <v>0</v>
      </c>
      <c r="CG145" s="161">
        <f>IF(ISERROR(VLOOKUP(Z145,Positions!$C$4:$V$130,20,FALSE)),0,VLOOKUP(Z145,Positions!$C$4:$V$130,20,FALSE))</f>
        <v>0</v>
      </c>
      <c r="CH145" s="161">
        <f>IF(ISERROR(VLOOKUP(AA145,Positions!$C$4:$V$130,20,FALSE)),0,VLOOKUP(AA145,Positions!$C$4:$V$130,20,FALSE))</f>
        <v>0</v>
      </c>
      <c r="CI145" s="161">
        <f>IF(ISERROR(VLOOKUP(AB145,Positions!$C$4:$V$130,20,FALSE)),0,VLOOKUP(AB145,Positions!$C$4:$V$130,20,FALSE))</f>
        <v>0</v>
      </c>
      <c r="CJ145" s="161">
        <f>IF(ISERROR(VLOOKUP(AC145,Positions!$C$4:$V$130,20,FALSE)),0,VLOOKUP(AC145,Positions!$C$4:$V$130,20,FALSE))</f>
        <v>0</v>
      </c>
      <c r="CK145" s="161">
        <f>IF(ISERROR(VLOOKUP(AD145,Positions!$C$4:$V$130,20,FALSE)),0,VLOOKUP(AD145,Positions!$C$4:$V$130,20,FALSE))</f>
        <v>0</v>
      </c>
      <c r="CL145" s="161">
        <f>IF(ISERROR(VLOOKUP(AE145,Positions!$C$4:$V$130,20,FALSE)),0,VLOOKUP(AE145,Positions!$C$4:$V$130,20,FALSE))</f>
        <v>0</v>
      </c>
      <c r="CM145" s="161">
        <f>IF(ISERROR(VLOOKUP(AF145,Positions!$C$4:$V$130,20,FALSE)),0,VLOOKUP(AF145,Positions!$C$4:$V$130,20,FALSE))</f>
        <v>0</v>
      </c>
      <c r="CN145" s="161">
        <f>IF(ISERROR(VLOOKUP(AG145,Positions!$C$4:$V$130,20,FALSE)),0,VLOOKUP(AG145,Positions!$C$4:$V$130,20,FALSE))</f>
        <v>0</v>
      </c>
      <c r="CO145" s="161">
        <f>IF(ISERROR(VLOOKUP(AH145,Positions!$C$4:$V$130,20,FALSE)),0,VLOOKUP(AH145,Positions!$C$4:$V$130,20,FALSE))</f>
        <v>0</v>
      </c>
      <c r="CP145" s="162"/>
      <c r="CQ145" s="163"/>
    </row>
    <row r="146" spans="1:95" s="155" customFormat="1" ht="30" hidden="1" customHeight="1" x14ac:dyDescent="0.25">
      <c r="A146" s="153"/>
      <c r="B146" s="153"/>
      <c r="C146" s="160"/>
      <c r="D146" s="160"/>
      <c r="E146" s="417" t="str">
        <f>IF($D146&lt;&gt;"",VLOOKUP($D146,StaffEstb!$G$4:$K$203,4,FALSE),"")</f>
        <v/>
      </c>
      <c r="F146" s="656" t="str">
        <f>IF($D146&lt;&gt;"",VLOOKUP($D146,StaffEstb!$G$4:$K$203,5,FALSE),"")</f>
        <v/>
      </c>
      <c r="G146" s="657"/>
      <c r="H146" s="657"/>
      <c r="I146" s="657"/>
      <c r="J146" s="657"/>
      <c r="K146" s="657"/>
      <c r="L146" s="658"/>
      <c r="M146" s="658"/>
      <c r="N146" s="657"/>
      <c r="O146" s="657"/>
      <c r="P146" s="657"/>
      <c r="Q146" s="657"/>
      <c r="R146" s="657"/>
      <c r="S146" s="658"/>
      <c r="T146" s="658"/>
      <c r="U146" s="657"/>
      <c r="V146" s="657"/>
      <c r="W146" s="657"/>
      <c r="X146" s="657"/>
      <c r="Y146" s="657"/>
      <c r="Z146" s="658"/>
      <c r="AA146" s="658"/>
      <c r="AB146" s="657"/>
      <c r="AC146" s="657"/>
      <c r="AD146" s="657"/>
      <c r="AE146" s="657"/>
      <c r="AF146" s="657"/>
      <c r="AG146" s="658"/>
      <c r="AH146" s="658"/>
      <c r="AI146" s="377">
        <f t="shared" si="11"/>
        <v>0</v>
      </c>
      <c r="AJ146" s="378">
        <f t="shared" si="12"/>
        <v>0</v>
      </c>
      <c r="AK146" s="379" t="str">
        <f>IF(G146&lt;&gt;"",IF(ISERROR(VLOOKUP(G146,Positions!$C$4:$V$130,20,FALSE)),"Chk",""),"-")</f>
        <v>-</v>
      </c>
      <c r="AL146" s="380" t="str">
        <f>IF(H146&lt;&gt;"",IF(ISERROR(VLOOKUP(H146,Positions!$C$4:$V$130,20,FALSE)),"Chk",""),"-")</f>
        <v>-</v>
      </c>
      <c r="AM146" s="380" t="str">
        <f>IF(I146&lt;&gt;"",IF(ISERROR(VLOOKUP(I146,Positions!$C$4:$V$130,20,FALSE)),"Chk",""),"-")</f>
        <v>-</v>
      </c>
      <c r="AN146" s="380" t="str">
        <f>IF(J146&lt;&gt;"",IF(ISERROR(VLOOKUP(J146,Positions!$C$4:$V$130,20,FALSE)),"Chk",""),"-")</f>
        <v>-</v>
      </c>
      <c r="AO146" s="380" t="str">
        <f>IF(K146&lt;&gt;"",IF(ISERROR(VLOOKUP(K146,Positions!$C$4:$V$130,20,FALSE)),"Chk",""),"-")</f>
        <v>-</v>
      </c>
      <c r="AP146" s="380" t="str">
        <f>IF(L146&lt;&gt;"",IF(ISERROR(VLOOKUP(L146,Positions!$C$4:$V$130,20,FALSE)),"Chk",""),"-")</f>
        <v>-</v>
      </c>
      <c r="AQ146" s="381" t="str">
        <f>IF(M146&lt;&gt;"",IF(ISERROR(VLOOKUP(M146,Positions!$C$4:$V$130,20,FALSE)),"Chk",""),"-")</f>
        <v>-</v>
      </c>
      <c r="AR146" s="382" t="str">
        <f>IF(N146&lt;&gt;"",IF(ISERROR(VLOOKUP(N146,Positions!$C$4:$V$130,20,FALSE)),"Chk",""),"-")</f>
        <v>-</v>
      </c>
      <c r="AS146" s="380" t="str">
        <f>IF(O146&lt;&gt;"",IF(ISERROR(VLOOKUP(O146,Positions!$C$4:$V$130,20,FALSE)),"Chk",""),"-")</f>
        <v>-</v>
      </c>
      <c r="AT146" s="380" t="str">
        <f>IF(P146&lt;&gt;"",IF(ISERROR(VLOOKUP(P146,Positions!$C$4:$V$130,20,FALSE)),"Chk",""),"-")</f>
        <v>-</v>
      </c>
      <c r="AU146" s="380" t="str">
        <f>IF(Q146&lt;&gt;"",IF(ISERROR(VLOOKUP(Q146,Positions!$C$4:$V$130,20,FALSE)),"Chk",""),"-")</f>
        <v>-</v>
      </c>
      <c r="AV146" s="380" t="str">
        <f>IF(R146&lt;&gt;"",IF(ISERROR(VLOOKUP(R146,Positions!$C$4:$V$130,20,FALSE)),"Chk",""),"-")</f>
        <v>-</v>
      </c>
      <c r="AW146" s="380" t="str">
        <f>IF(S146&lt;&gt;"",IF(ISERROR(VLOOKUP(S146,Positions!$C$4:$V$130,20,FALSE)),"Chk",""),"-")</f>
        <v>-</v>
      </c>
      <c r="AX146" s="383" t="str">
        <f>IF(T146&lt;&gt;"",IF(ISERROR(VLOOKUP(T146,Positions!$C$4:$V$130,20,FALSE)),"Chk",""),"-")</f>
        <v>-</v>
      </c>
      <c r="AY146" s="379" t="str">
        <f>IF(U146&lt;&gt;"",IF(ISERROR(VLOOKUP(U146,Positions!$C$4:$V$130,20,FALSE)),"Chk",""),"-")</f>
        <v>-</v>
      </c>
      <c r="AZ146" s="380" t="str">
        <f>IF(V146&lt;&gt;"",IF(ISERROR(VLOOKUP(V146,Positions!$C$4:$V$130,20,FALSE)),"Chk",""),"-")</f>
        <v>-</v>
      </c>
      <c r="BA146" s="380" t="str">
        <f>IF(W146&lt;&gt;"",IF(ISERROR(VLOOKUP(W146,Positions!$C$4:$V$130,20,FALSE)),"Chk",""),"-")</f>
        <v>-</v>
      </c>
      <c r="BB146" s="380" t="str">
        <f>IF(X146&lt;&gt;"",IF(ISERROR(VLOOKUP(X146,Positions!$C$4:$V$130,20,FALSE)),"Chk",""),"-")</f>
        <v>-</v>
      </c>
      <c r="BC146" s="380" t="str">
        <f>IF(Y146&lt;&gt;"",IF(ISERROR(VLOOKUP(Y146,Positions!$C$4:$V$130,20,FALSE)),"Chk",""),"-")</f>
        <v>-</v>
      </c>
      <c r="BD146" s="380" t="str">
        <f>IF(Z146&lt;&gt;"",IF(ISERROR(VLOOKUP(Z146,Positions!$C$4:$V$130,20,FALSE)),"Chk",""),"-")</f>
        <v>-</v>
      </c>
      <c r="BE146" s="381" t="str">
        <f>IF(AA146&lt;&gt;"",IF(ISERROR(VLOOKUP(AA146,Positions!$C$4:$V$130,20,FALSE)),"Chk",""),"-")</f>
        <v>-</v>
      </c>
      <c r="BF146" s="382" t="str">
        <f>IF(AB146&lt;&gt;"",IF(ISERROR(VLOOKUP(AB146,Positions!$C$4:$V$130,20,FALSE)),"Chk",""),"-")</f>
        <v>-</v>
      </c>
      <c r="BG146" s="380" t="str">
        <f>IF(AC146&lt;&gt;"",IF(ISERROR(VLOOKUP(AC146,Positions!$C$4:$V$130,20,FALSE)),"Chk",""),"-")</f>
        <v>-</v>
      </c>
      <c r="BH146" s="380" t="str">
        <f>IF(AD146&lt;&gt;"",IF(ISERROR(VLOOKUP(AD146,Positions!$C$4:$V$130,20,FALSE)),"Chk",""),"-")</f>
        <v>-</v>
      </c>
      <c r="BI146" s="380" t="str">
        <f>IF(AE146&lt;&gt;"",IF(ISERROR(VLOOKUP(AE146,Positions!$C$4:$V$130,20,FALSE)),"Chk",""),"-")</f>
        <v>-</v>
      </c>
      <c r="BJ146" s="380" t="str">
        <f>IF(AF146&lt;&gt;"",IF(ISERROR(VLOOKUP(AF146,Positions!$C$4:$V$130,20,FALSE)),"Chk",""),"-")</f>
        <v>-</v>
      </c>
      <c r="BK146" s="380" t="str">
        <f>IF(AG146&lt;&gt;"",IF(ISERROR(VLOOKUP(AG146,Positions!$C$4:$V$130,20,FALSE)),"Chk",""),"-")</f>
        <v>-</v>
      </c>
      <c r="BL146" s="383" t="str">
        <f>IF(AH146&lt;&gt;"",IF(ISERROR(VLOOKUP(AH146,Positions!$C$4:$V$130,20,FALSE)),"Chk",""),"-")</f>
        <v>-</v>
      </c>
      <c r="BM146" s="152"/>
      <c r="BN146" s="161">
        <f>IF(ISERROR(VLOOKUP(G146,Positions!$C$4:$V$130,20,FALSE)),0,VLOOKUP(G146,Positions!$C$4:$V$130,20,FALSE))</f>
        <v>0</v>
      </c>
      <c r="BO146" s="161">
        <f>IF(ISERROR(VLOOKUP(H146,Positions!$C$4:$V$130,20,FALSE)),0,VLOOKUP(H146,Positions!$C$4:$V$130,20,FALSE))</f>
        <v>0</v>
      </c>
      <c r="BP146" s="161">
        <f>IF(ISERROR(VLOOKUP(I146,Positions!$C$4:$V$130,20,FALSE)),0,VLOOKUP(I146,Positions!$C$4:$V$130,20,FALSE))</f>
        <v>0</v>
      </c>
      <c r="BQ146" s="161">
        <f>IF(ISERROR(VLOOKUP(J146,Positions!$C$4:$V$130,20,FALSE)),0,VLOOKUP(J146,Positions!$C$4:$V$130,20,FALSE))</f>
        <v>0</v>
      </c>
      <c r="BR146" s="161">
        <f>IF(ISERROR(VLOOKUP(K146,Positions!$C$4:$V$130,20,FALSE)),0,VLOOKUP(K146,Positions!$C$4:$V$130,20,FALSE))</f>
        <v>0</v>
      </c>
      <c r="BS146" s="161">
        <f>IF(ISERROR(VLOOKUP(L146,Positions!$C$4:$V$130,20,FALSE)),0,VLOOKUP(L146,Positions!$C$4:$V$130,20,FALSE))</f>
        <v>0</v>
      </c>
      <c r="BT146" s="161">
        <f>IF(ISERROR(VLOOKUP(M146,Positions!$C$4:$V$130,20,FALSE)),0,VLOOKUP(M146,Positions!$C$4:$V$130,20,FALSE))</f>
        <v>0</v>
      </c>
      <c r="BU146" s="161">
        <f>IF(ISERROR(VLOOKUP(N146,Positions!$C$4:$V$130,20,FALSE)),0,VLOOKUP(N146,Positions!$C$4:$V$130,20,FALSE))</f>
        <v>0</v>
      </c>
      <c r="BV146" s="161">
        <f>IF(ISERROR(VLOOKUP(O146,Positions!$C$4:$V$130,20,FALSE)),0,VLOOKUP(O146,Positions!$C$4:$V$130,20,FALSE))</f>
        <v>0</v>
      </c>
      <c r="BW146" s="161">
        <f>IF(ISERROR(VLOOKUP(P146,Positions!$C$4:$V$130,20,FALSE)),0,VLOOKUP(P146,Positions!$C$4:$V$130,20,FALSE))</f>
        <v>0</v>
      </c>
      <c r="BX146" s="161">
        <f>IF(ISERROR(VLOOKUP(Q146,Positions!$C$4:$V$130,20,FALSE)),0,VLOOKUP(Q146,Positions!$C$4:$V$130,20,FALSE))</f>
        <v>0</v>
      </c>
      <c r="BY146" s="161">
        <f>IF(ISERROR(VLOOKUP(R146,Positions!$C$4:$V$130,20,FALSE)),0,VLOOKUP(R146,Positions!$C$4:$V$130,20,FALSE))</f>
        <v>0</v>
      </c>
      <c r="BZ146" s="161">
        <f>IF(ISERROR(VLOOKUP(S146,Positions!$C$4:$V$130,20,FALSE)),0,VLOOKUP(S146,Positions!$C$4:$V$130,20,FALSE))</f>
        <v>0</v>
      </c>
      <c r="CA146" s="161">
        <f>IF(ISERROR(VLOOKUP(T146,Positions!$C$4:$V$130,20,FALSE)),0,VLOOKUP(T146,Positions!$C$4:$V$130,20,FALSE))</f>
        <v>0</v>
      </c>
      <c r="CB146" s="161">
        <f>IF(ISERROR(VLOOKUP(U146,Positions!$C$4:$V$130,20,FALSE)),0,VLOOKUP(U146,Positions!$C$4:$V$130,20,FALSE))</f>
        <v>0</v>
      </c>
      <c r="CC146" s="161">
        <f>IF(ISERROR(VLOOKUP(V146,Positions!$C$4:$V$130,20,FALSE)),0,VLOOKUP(V146,Positions!$C$4:$V$130,20,FALSE))</f>
        <v>0</v>
      </c>
      <c r="CD146" s="161">
        <f>IF(ISERROR(VLOOKUP(W146,Positions!$C$4:$V$130,20,FALSE)),0,VLOOKUP(W146,Positions!$C$4:$V$130,20,FALSE))</f>
        <v>0</v>
      </c>
      <c r="CE146" s="161">
        <f>IF(ISERROR(VLOOKUP(X146,Positions!$C$4:$V$130,20,FALSE)),0,VLOOKUP(X146,Positions!$C$4:$V$130,20,FALSE))</f>
        <v>0</v>
      </c>
      <c r="CF146" s="161">
        <f>IF(ISERROR(VLOOKUP(Y146,Positions!$C$4:$V$130,20,FALSE)),0,VLOOKUP(Y146,Positions!$C$4:$V$130,20,FALSE))</f>
        <v>0</v>
      </c>
      <c r="CG146" s="161">
        <f>IF(ISERROR(VLOOKUP(Z146,Positions!$C$4:$V$130,20,FALSE)),0,VLOOKUP(Z146,Positions!$C$4:$V$130,20,FALSE))</f>
        <v>0</v>
      </c>
      <c r="CH146" s="161">
        <f>IF(ISERROR(VLOOKUP(AA146,Positions!$C$4:$V$130,20,FALSE)),0,VLOOKUP(AA146,Positions!$C$4:$V$130,20,FALSE))</f>
        <v>0</v>
      </c>
      <c r="CI146" s="161">
        <f>IF(ISERROR(VLOOKUP(AB146,Positions!$C$4:$V$130,20,FALSE)),0,VLOOKUP(AB146,Positions!$C$4:$V$130,20,FALSE))</f>
        <v>0</v>
      </c>
      <c r="CJ146" s="161">
        <f>IF(ISERROR(VLOOKUP(AC146,Positions!$C$4:$V$130,20,FALSE)),0,VLOOKUP(AC146,Positions!$C$4:$V$130,20,FALSE))</f>
        <v>0</v>
      </c>
      <c r="CK146" s="161">
        <f>IF(ISERROR(VLOOKUP(AD146,Positions!$C$4:$V$130,20,FALSE)),0,VLOOKUP(AD146,Positions!$C$4:$V$130,20,FALSE))</f>
        <v>0</v>
      </c>
      <c r="CL146" s="161">
        <f>IF(ISERROR(VLOOKUP(AE146,Positions!$C$4:$V$130,20,FALSE)),0,VLOOKUP(AE146,Positions!$C$4:$V$130,20,FALSE))</f>
        <v>0</v>
      </c>
      <c r="CM146" s="161">
        <f>IF(ISERROR(VLOOKUP(AF146,Positions!$C$4:$V$130,20,FALSE)),0,VLOOKUP(AF146,Positions!$C$4:$V$130,20,FALSE))</f>
        <v>0</v>
      </c>
      <c r="CN146" s="161">
        <f>IF(ISERROR(VLOOKUP(AG146,Positions!$C$4:$V$130,20,FALSE)),0,VLOOKUP(AG146,Positions!$C$4:$V$130,20,FALSE))</f>
        <v>0</v>
      </c>
      <c r="CO146" s="161">
        <f>IF(ISERROR(VLOOKUP(AH146,Positions!$C$4:$V$130,20,FALSE)),0,VLOOKUP(AH146,Positions!$C$4:$V$130,20,FALSE))</f>
        <v>0</v>
      </c>
      <c r="CP146" s="162"/>
      <c r="CQ146" s="163"/>
    </row>
    <row r="147" spans="1:95" s="155" customFormat="1" ht="30" hidden="1" customHeight="1" x14ac:dyDescent="0.25">
      <c r="A147" s="153"/>
      <c r="B147" s="153"/>
      <c r="C147" s="160"/>
      <c r="D147" s="160"/>
      <c r="E147" s="417" t="str">
        <f>IF($D147&lt;&gt;"",VLOOKUP($D147,StaffEstb!$G$4:$K$203,4,FALSE),"")</f>
        <v/>
      </c>
      <c r="F147" s="656" t="str">
        <f>IF($D147&lt;&gt;"",VLOOKUP($D147,StaffEstb!$G$4:$K$203,5,FALSE),"")</f>
        <v/>
      </c>
      <c r="G147" s="657"/>
      <c r="H147" s="657"/>
      <c r="I147" s="657"/>
      <c r="J147" s="657"/>
      <c r="K147" s="657"/>
      <c r="L147" s="658"/>
      <c r="M147" s="658"/>
      <c r="N147" s="657"/>
      <c r="O147" s="657"/>
      <c r="P147" s="657"/>
      <c r="Q147" s="657"/>
      <c r="R147" s="657"/>
      <c r="S147" s="658"/>
      <c r="T147" s="658"/>
      <c r="U147" s="657"/>
      <c r="V147" s="657"/>
      <c r="W147" s="657"/>
      <c r="X147" s="657"/>
      <c r="Y147" s="657"/>
      <c r="Z147" s="658"/>
      <c r="AA147" s="658"/>
      <c r="AB147" s="657"/>
      <c r="AC147" s="657"/>
      <c r="AD147" s="657"/>
      <c r="AE147" s="657"/>
      <c r="AF147" s="657"/>
      <c r="AG147" s="658"/>
      <c r="AH147" s="658"/>
      <c r="AI147" s="377">
        <f t="shared" si="11"/>
        <v>0</v>
      </c>
      <c r="AJ147" s="378">
        <f t="shared" si="12"/>
        <v>0</v>
      </c>
      <c r="AK147" s="379" t="str">
        <f>IF(G147&lt;&gt;"",IF(ISERROR(VLOOKUP(G147,Positions!$C$4:$V$130,20,FALSE)),"Chk",""),"-")</f>
        <v>-</v>
      </c>
      <c r="AL147" s="380" t="str">
        <f>IF(H147&lt;&gt;"",IF(ISERROR(VLOOKUP(H147,Positions!$C$4:$V$130,20,FALSE)),"Chk",""),"-")</f>
        <v>-</v>
      </c>
      <c r="AM147" s="380" t="str">
        <f>IF(I147&lt;&gt;"",IF(ISERROR(VLOOKUP(I147,Positions!$C$4:$V$130,20,FALSE)),"Chk",""),"-")</f>
        <v>-</v>
      </c>
      <c r="AN147" s="380" t="str">
        <f>IF(J147&lt;&gt;"",IF(ISERROR(VLOOKUP(J147,Positions!$C$4:$V$130,20,FALSE)),"Chk",""),"-")</f>
        <v>-</v>
      </c>
      <c r="AO147" s="380" t="str">
        <f>IF(K147&lt;&gt;"",IF(ISERROR(VLOOKUP(K147,Positions!$C$4:$V$130,20,FALSE)),"Chk",""),"-")</f>
        <v>-</v>
      </c>
      <c r="AP147" s="380" t="str">
        <f>IF(L147&lt;&gt;"",IF(ISERROR(VLOOKUP(L147,Positions!$C$4:$V$130,20,FALSE)),"Chk",""),"-")</f>
        <v>-</v>
      </c>
      <c r="AQ147" s="381" t="str">
        <f>IF(M147&lt;&gt;"",IF(ISERROR(VLOOKUP(M147,Positions!$C$4:$V$130,20,FALSE)),"Chk",""),"-")</f>
        <v>-</v>
      </c>
      <c r="AR147" s="382" t="str">
        <f>IF(N147&lt;&gt;"",IF(ISERROR(VLOOKUP(N147,Positions!$C$4:$V$130,20,FALSE)),"Chk",""),"-")</f>
        <v>-</v>
      </c>
      <c r="AS147" s="380" t="str">
        <f>IF(O147&lt;&gt;"",IF(ISERROR(VLOOKUP(O147,Positions!$C$4:$V$130,20,FALSE)),"Chk",""),"-")</f>
        <v>-</v>
      </c>
      <c r="AT147" s="380" t="str">
        <f>IF(P147&lt;&gt;"",IF(ISERROR(VLOOKUP(P147,Positions!$C$4:$V$130,20,FALSE)),"Chk",""),"-")</f>
        <v>-</v>
      </c>
      <c r="AU147" s="380" t="str">
        <f>IF(Q147&lt;&gt;"",IF(ISERROR(VLOOKUP(Q147,Positions!$C$4:$V$130,20,FALSE)),"Chk",""),"-")</f>
        <v>-</v>
      </c>
      <c r="AV147" s="380" t="str">
        <f>IF(R147&lt;&gt;"",IF(ISERROR(VLOOKUP(R147,Positions!$C$4:$V$130,20,FALSE)),"Chk",""),"-")</f>
        <v>-</v>
      </c>
      <c r="AW147" s="380" t="str">
        <f>IF(S147&lt;&gt;"",IF(ISERROR(VLOOKUP(S147,Positions!$C$4:$V$130,20,FALSE)),"Chk",""),"-")</f>
        <v>-</v>
      </c>
      <c r="AX147" s="383" t="str">
        <f>IF(T147&lt;&gt;"",IF(ISERROR(VLOOKUP(T147,Positions!$C$4:$V$130,20,FALSE)),"Chk",""),"-")</f>
        <v>-</v>
      </c>
      <c r="AY147" s="379" t="str">
        <f>IF(U147&lt;&gt;"",IF(ISERROR(VLOOKUP(U147,Positions!$C$4:$V$130,20,FALSE)),"Chk",""),"-")</f>
        <v>-</v>
      </c>
      <c r="AZ147" s="380" t="str">
        <f>IF(V147&lt;&gt;"",IF(ISERROR(VLOOKUP(V147,Positions!$C$4:$V$130,20,FALSE)),"Chk",""),"-")</f>
        <v>-</v>
      </c>
      <c r="BA147" s="380" t="str">
        <f>IF(W147&lt;&gt;"",IF(ISERROR(VLOOKUP(W147,Positions!$C$4:$V$130,20,FALSE)),"Chk",""),"-")</f>
        <v>-</v>
      </c>
      <c r="BB147" s="380" t="str">
        <f>IF(X147&lt;&gt;"",IF(ISERROR(VLOOKUP(X147,Positions!$C$4:$V$130,20,FALSE)),"Chk",""),"-")</f>
        <v>-</v>
      </c>
      <c r="BC147" s="380" t="str">
        <f>IF(Y147&lt;&gt;"",IF(ISERROR(VLOOKUP(Y147,Positions!$C$4:$V$130,20,FALSE)),"Chk",""),"-")</f>
        <v>-</v>
      </c>
      <c r="BD147" s="380" t="str">
        <f>IF(Z147&lt;&gt;"",IF(ISERROR(VLOOKUP(Z147,Positions!$C$4:$V$130,20,FALSE)),"Chk",""),"-")</f>
        <v>-</v>
      </c>
      <c r="BE147" s="381" t="str">
        <f>IF(AA147&lt;&gt;"",IF(ISERROR(VLOOKUP(AA147,Positions!$C$4:$V$130,20,FALSE)),"Chk",""),"-")</f>
        <v>-</v>
      </c>
      <c r="BF147" s="382" t="str">
        <f>IF(AB147&lt;&gt;"",IF(ISERROR(VLOOKUP(AB147,Positions!$C$4:$V$130,20,FALSE)),"Chk",""),"-")</f>
        <v>-</v>
      </c>
      <c r="BG147" s="380" t="str">
        <f>IF(AC147&lt;&gt;"",IF(ISERROR(VLOOKUP(AC147,Positions!$C$4:$V$130,20,FALSE)),"Chk",""),"-")</f>
        <v>-</v>
      </c>
      <c r="BH147" s="380" t="str">
        <f>IF(AD147&lt;&gt;"",IF(ISERROR(VLOOKUP(AD147,Positions!$C$4:$V$130,20,FALSE)),"Chk",""),"-")</f>
        <v>-</v>
      </c>
      <c r="BI147" s="380" t="str">
        <f>IF(AE147&lt;&gt;"",IF(ISERROR(VLOOKUP(AE147,Positions!$C$4:$V$130,20,FALSE)),"Chk",""),"-")</f>
        <v>-</v>
      </c>
      <c r="BJ147" s="380" t="str">
        <f>IF(AF147&lt;&gt;"",IF(ISERROR(VLOOKUP(AF147,Positions!$C$4:$V$130,20,FALSE)),"Chk",""),"-")</f>
        <v>-</v>
      </c>
      <c r="BK147" s="380" t="str">
        <f>IF(AG147&lt;&gt;"",IF(ISERROR(VLOOKUP(AG147,Positions!$C$4:$V$130,20,FALSE)),"Chk",""),"-")</f>
        <v>-</v>
      </c>
      <c r="BL147" s="383" t="str">
        <f>IF(AH147&lt;&gt;"",IF(ISERROR(VLOOKUP(AH147,Positions!$C$4:$V$130,20,FALSE)),"Chk",""),"-")</f>
        <v>-</v>
      </c>
      <c r="BM147" s="152"/>
      <c r="BN147" s="161">
        <f>IF(ISERROR(VLOOKUP(G147,Positions!$C$4:$V$130,20,FALSE)),0,VLOOKUP(G147,Positions!$C$4:$V$130,20,FALSE))</f>
        <v>0</v>
      </c>
      <c r="BO147" s="161">
        <f>IF(ISERROR(VLOOKUP(H147,Positions!$C$4:$V$130,20,FALSE)),0,VLOOKUP(H147,Positions!$C$4:$V$130,20,FALSE))</f>
        <v>0</v>
      </c>
      <c r="BP147" s="161">
        <f>IF(ISERROR(VLOOKUP(I147,Positions!$C$4:$V$130,20,FALSE)),0,VLOOKUP(I147,Positions!$C$4:$V$130,20,FALSE))</f>
        <v>0</v>
      </c>
      <c r="BQ147" s="161">
        <f>IF(ISERROR(VLOOKUP(J147,Positions!$C$4:$V$130,20,FALSE)),0,VLOOKUP(J147,Positions!$C$4:$V$130,20,FALSE))</f>
        <v>0</v>
      </c>
      <c r="BR147" s="161">
        <f>IF(ISERROR(VLOOKUP(K147,Positions!$C$4:$V$130,20,FALSE)),0,VLOOKUP(K147,Positions!$C$4:$V$130,20,FALSE))</f>
        <v>0</v>
      </c>
      <c r="BS147" s="161">
        <f>IF(ISERROR(VLOOKUP(L147,Positions!$C$4:$V$130,20,FALSE)),0,VLOOKUP(L147,Positions!$C$4:$V$130,20,FALSE))</f>
        <v>0</v>
      </c>
      <c r="BT147" s="161">
        <f>IF(ISERROR(VLOOKUP(M147,Positions!$C$4:$V$130,20,FALSE)),0,VLOOKUP(M147,Positions!$C$4:$V$130,20,FALSE))</f>
        <v>0</v>
      </c>
      <c r="BU147" s="161">
        <f>IF(ISERROR(VLOOKUP(N147,Positions!$C$4:$V$130,20,FALSE)),0,VLOOKUP(N147,Positions!$C$4:$V$130,20,FALSE))</f>
        <v>0</v>
      </c>
      <c r="BV147" s="161">
        <f>IF(ISERROR(VLOOKUP(O147,Positions!$C$4:$V$130,20,FALSE)),0,VLOOKUP(O147,Positions!$C$4:$V$130,20,FALSE))</f>
        <v>0</v>
      </c>
      <c r="BW147" s="161">
        <f>IF(ISERROR(VLOOKUP(P147,Positions!$C$4:$V$130,20,FALSE)),0,VLOOKUP(P147,Positions!$C$4:$V$130,20,FALSE))</f>
        <v>0</v>
      </c>
      <c r="BX147" s="161">
        <f>IF(ISERROR(VLOOKUP(Q147,Positions!$C$4:$V$130,20,FALSE)),0,VLOOKUP(Q147,Positions!$C$4:$V$130,20,FALSE))</f>
        <v>0</v>
      </c>
      <c r="BY147" s="161">
        <f>IF(ISERROR(VLOOKUP(R147,Positions!$C$4:$V$130,20,FALSE)),0,VLOOKUP(R147,Positions!$C$4:$V$130,20,FALSE))</f>
        <v>0</v>
      </c>
      <c r="BZ147" s="161">
        <f>IF(ISERROR(VLOOKUP(S147,Positions!$C$4:$V$130,20,FALSE)),0,VLOOKUP(S147,Positions!$C$4:$V$130,20,FALSE))</f>
        <v>0</v>
      </c>
      <c r="CA147" s="161">
        <f>IF(ISERROR(VLOOKUP(T147,Positions!$C$4:$V$130,20,FALSE)),0,VLOOKUP(T147,Positions!$C$4:$V$130,20,FALSE))</f>
        <v>0</v>
      </c>
      <c r="CB147" s="161">
        <f>IF(ISERROR(VLOOKUP(U147,Positions!$C$4:$V$130,20,FALSE)),0,VLOOKUP(U147,Positions!$C$4:$V$130,20,FALSE))</f>
        <v>0</v>
      </c>
      <c r="CC147" s="161">
        <f>IF(ISERROR(VLOOKUP(V147,Positions!$C$4:$V$130,20,FALSE)),0,VLOOKUP(V147,Positions!$C$4:$V$130,20,FALSE))</f>
        <v>0</v>
      </c>
      <c r="CD147" s="161">
        <f>IF(ISERROR(VLOOKUP(W147,Positions!$C$4:$V$130,20,FALSE)),0,VLOOKUP(W147,Positions!$C$4:$V$130,20,FALSE))</f>
        <v>0</v>
      </c>
      <c r="CE147" s="161">
        <f>IF(ISERROR(VLOOKUP(X147,Positions!$C$4:$V$130,20,FALSE)),0,VLOOKUP(X147,Positions!$C$4:$V$130,20,FALSE))</f>
        <v>0</v>
      </c>
      <c r="CF147" s="161">
        <f>IF(ISERROR(VLOOKUP(Y147,Positions!$C$4:$V$130,20,FALSE)),0,VLOOKUP(Y147,Positions!$C$4:$V$130,20,FALSE))</f>
        <v>0</v>
      </c>
      <c r="CG147" s="161">
        <f>IF(ISERROR(VLOOKUP(Z147,Positions!$C$4:$V$130,20,FALSE)),0,VLOOKUP(Z147,Positions!$C$4:$V$130,20,FALSE))</f>
        <v>0</v>
      </c>
      <c r="CH147" s="161">
        <f>IF(ISERROR(VLOOKUP(AA147,Positions!$C$4:$V$130,20,FALSE)),0,VLOOKUP(AA147,Positions!$C$4:$V$130,20,FALSE))</f>
        <v>0</v>
      </c>
      <c r="CI147" s="161">
        <f>IF(ISERROR(VLOOKUP(AB147,Positions!$C$4:$V$130,20,FALSE)),0,VLOOKUP(AB147,Positions!$C$4:$V$130,20,FALSE))</f>
        <v>0</v>
      </c>
      <c r="CJ147" s="161">
        <f>IF(ISERROR(VLOOKUP(AC147,Positions!$C$4:$V$130,20,FALSE)),0,VLOOKUP(AC147,Positions!$C$4:$V$130,20,FALSE))</f>
        <v>0</v>
      </c>
      <c r="CK147" s="161">
        <f>IF(ISERROR(VLOOKUP(AD147,Positions!$C$4:$V$130,20,FALSE)),0,VLOOKUP(AD147,Positions!$C$4:$V$130,20,FALSE))</f>
        <v>0</v>
      </c>
      <c r="CL147" s="161">
        <f>IF(ISERROR(VLOOKUP(AE147,Positions!$C$4:$V$130,20,FALSE)),0,VLOOKUP(AE147,Positions!$C$4:$V$130,20,FALSE))</f>
        <v>0</v>
      </c>
      <c r="CM147" s="161">
        <f>IF(ISERROR(VLOOKUP(AF147,Positions!$C$4:$V$130,20,FALSE)),0,VLOOKUP(AF147,Positions!$C$4:$V$130,20,FALSE))</f>
        <v>0</v>
      </c>
      <c r="CN147" s="161">
        <f>IF(ISERROR(VLOOKUP(AG147,Positions!$C$4:$V$130,20,FALSE)),0,VLOOKUP(AG147,Positions!$C$4:$V$130,20,FALSE))</f>
        <v>0</v>
      </c>
      <c r="CO147" s="161">
        <f>IF(ISERROR(VLOOKUP(AH147,Positions!$C$4:$V$130,20,FALSE)),0,VLOOKUP(AH147,Positions!$C$4:$V$130,20,FALSE))</f>
        <v>0</v>
      </c>
      <c r="CP147" s="162"/>
      <c r="CQ147" s="163"/>
    </row>
    <row r="148" spans="1:95" s="155" customFormat="1" ht="30" hidden="1" customHeight="1" x14ac:dyDescent="0.25">
      <c r="A148" s="153"/>
      <c r="B148" s="153"/>
      <c r="C148" s="160"/>
      <c r="D148" s="160"/>
      <c r="E148" s="417" t="str">
        <f>IF($D148&lt;&gt;"",VLOOKUP($D148,StaffEstb!$G$4:$K$203,4,FALSE),"")</f>
        <v/>
      </c>
      <c r="F148" s="656" t="str">
        <f>IF($D148&lt;&gt;"",VLOOKUP($D148,StaffEstb!$G$4:$K$203,5,FALSE),"")</f>
        <v/>
      </c>
      <c r="G148" s="657"/>
      <c r="H148" s="657"/>
      <c r="I148" s="657"/>
      <c r="J148" s="657"/>
      <c r="K148" s="657"/>
      <c r="L148" s="658"/>
      <c r="M148" s="658"/>
      <c r="N148" s="657"/>
      <c r="O148" s="657"/>
      <c r="P148" s="657"/>
      <c r="Q148" s="657"/>
      <c r="R148" s="657"/>
      <c r="S148" s="658"/>
      <c r="T148" s="658"/>
      <c r="U148" s="657"/>
      <c r="V148" s="657"/>
      <c r="W148" s="657"/>
      <c r="X148" s="657"/>
      <c r="Y148" s="657"/>
      <c r="Z148" s="658"/>
      <c r="AA148" s="658"/>
      <c r="AB148" s="657"/>
      <c r="AC148" s="657"/>
      <c r="AD148" s="657"/>
      <c r="AE148" s="657"/>
      <c r="AF148" s="657"/>
      <c r="AG148" s="658"/>
      <c r="AH148" s="658"/>
      <c r="AI148" s="377">
        <f t="shared" si="11"/>
        <v>0</v>
      </c>
      <c r="AJ148" s="378">
        <f t="shared" si="12"/>
        <v>0</v>
      </c>
      <c r="AK148" s="379" t="str">
        <f>IF(G148&lt;&gt;"",IF(ISERROR(VLOOKUP(G148,Positions!$C$4:$V$130,20,FALSE)),"Chk",""),"-")</f>
        <v>-</v>
      </c>
      <c r="AL148" s="380" t="str">
        <f>IF(H148&lt;&gt;"",IF(ISERROR(VLOOKUP(H148,Positions!$C$4:$V$130,20,FALSE)),"Chk",""),"-")</f>
        <v>-</v>
      </c>
      <c r="AM148" s="380" t="str">
        <f>IF(I148&lt;&gt;"",IF(ISERROR(VLOOKUP(I148,Positions!$C$4:$V$130,20,FALSE)),"Chk",""),"-")</f>
        <v>-</v>
      </c>
      <c r="AN148" s="380" t="str">
        <f>IF(J148&lt;&gt;"",IF(ISERROR(VLOOKUP(J148,Positions!$C$4:$V$130,20,FALSE)),"Chk",""),"-")</f>
        <v>-</v>
      </c>
      <c r="AO148" s="380" t="str">
        <f>IF(K148&lt;&gt;"",IF(ISERROR(VLOOKUP(K148,Positions!$C$4:$V$130,20,FALSE)),"Chk",""),"-")</f>
        <v>-</v>
      </c>
      <c r="AP148" s="380" t="str">
        <f>IF(L148&lt;&gt;"",IF(ISERROR(VLOOKUP(L148,Positions!$C$4:$V$130,20,FALSE)),"Chk",""),"-")</f>
        <v>-</v>
      </c>
      <c r="AQ148" s="381" t="str">
        <f>IF(M148&lt;&gt;"",IF(ISERROR(VLOOKUP(M148,Positions!$C$4:$V$130,20,FALSE)),"Chk",""),"-")</f>
        <v>-</v>
      </c>
      <c r="AR148" s="382" t="str">
        <f>IF(N148&lt;&gt;"",IF(ISERROR(VLOOKUP(N148,Positions!$C$4:$V$130,20,FALSE)),"Chk",""),"-")</f>
        <v>-</v>
      </c>
      <c r="AS148" s="380" t="str">
        <f>IF(O148&lt;&gt;"",IF(ISERROR(VLOOKUP(O148,Positions!$C$4:$V$130,20,FALSE)),"Chk",""),"-")</f>
        <v>-</v>
      </c>
      <c r="AT148" s="380" t="str">
        <f>IF(P148&lt;&gt;"",IF(ISERROR(VLOOKUP(P148,Positions!$C$4:$V$130,20,FALSE)),"Chk",""),"-")</f>
        <v>-</v>
      </c>
      <c r="AU148" s="380" t="str">
        <f>IF(Q148&lt;&gt;"",IF(ISERROR(VLOOKUP(Q148,Positions!$C$4:$V$130,20,FALSE)),"Chk",""),"-")</f>
        <v>-</v>
      </c>
      <c r="AV148" s="380" t="str">
        <f>IF(R148&lt;&gt;"",IF(ISERROR(VLOOKUP(R148,Positions!$C$4:$V$130,20,FALSE)),"Chk",""),"-")</f>
        <v>-</v>
      </c>
      <c r="AW148" s="380" t="str">
        <f>IF(S148&lt;&gt;"",IF(ISERROR(VLOOKUP(S148,Positions!$C$4:$V$130,20,FALSE)),"Chk",""),"-")</f>
        <v>-</v>
      </c>
      <c r="AX148" s="383" t="str">
        <f>IF(T148&lt;&gt;"",IF(ISERROR(VLOOKUP(T148,Positions!$C$4:$V$130,20,FALSE)),"Chk",""),"-")</f>
        <v>-</v>
      </c>
      <c r="AY148" s="379" t="str">
        <f>IF(U148&lt;&gt;"",IF(ISERROR(VLOOKUP(U148,Positions!$C$4:$V$130,20,FALSE)),"Chk",""),"-")</f>
        <v>-</v>
      </c>
      <c r="AZ148" s="380" t="str">
        <f>IF(V148&lt;&gt;"",IF(ISERROR(VLOOKUP(V148,Positions!$C$4:$V$130,20,FALSE)),"Chk",""),"-")</f>
        <v>-</v>
      </c>
      <c r="BA148" s="380" t="str">
        <f>IF(W148&lt;&gt;"",IF(ISERROR(VLOOKUP(W148,Positions!$C$4:$V$130,20,FALSE)),"Chk",""),"-")</f>
        <v>-</v>
      </c>
      <c r="BB148" s="380" t="str">
        <f>IF(X148&lt;&gt;"",IF(ISERROR(VLOOKUP(X148,Positions!$C$4:$V$130,20,FALSE)),"Chk",""),"-")</f>
        <v>-</v>
      </c>
      <c r="BC148" s="380" t="str">
        <f>IF(Y148&lt;&gt;"",IF(ISERROR(VLOOKUP(Y148,Positions!$C$4:$V$130,20,FALSE)),"Chk",""),"-")</f>
        <v>-</v>
      </c>
      <c r="BD148" s="380" t="str">
        <f>IF(Z148&lt;&gt;"",IF(ISERROR(VLOOKUP(Z148,Positions!$C$4:$V$130,20,FALSE)),"Chk",""),"-")</f>
        <v>-</v>
      </c>
      <c r="BE148" s="381" t="str">
        <f>IF(AA148&lt;&gt;"",IF(ISERROR(VLOOKUP(AA148,Positions!$C$4:$V$130,20,FALSE)),"Chk",""),"-")</f>
        <v>-</v>
      </c>
      <c r="BF148" s="382" t="str">
        <f>IF(AB148&lt;&gt;"",IF(ISERROR(VLOOKUP(AB148,Positions!$C$4:$V$130,20,FALSE)),"Chk",""),"-")</f>
        <v>-</v>
      </c>
      <c r="BG148" s="380" t="str">
        <f>IF(AC148&lt;&gt;"",IF(ISERROR(VLOOKUP(AC148,Positions!$C$4:$V$130,20,FALSE)),"Chk",""),"-")</f>
        <v>-</v>
      </c>
      <c r="BH148" s="380" t="str">
        <f>IF(AD148&lt;&gt;"",IF(ISERROR(VLOOKUP(AD148,Positions!$C$4:$V$130,20,FALSE)),"Chk",""),"-")</f>
        <v>-</v>
      </c>
      <c r="BI148" s="380" t="str">
        <f>IF(AE148&lt;&gt;"",IF(ISERROR(VLOOKUP(AE148,Positions!$C$4:$V$130,20,FALSE)),"Chk",""),"-")</f>
        <v>-</v>
      </c>
      <c r="BJ148" s="380" t="str">
        <f>IF(AF148&lt;&gt;"",IF(ISERROR(VLOOKUP(AF148,Positions!$C$4:$V$130,20,FALSE)),"Chk",""),"-")</f>
        <v>-</v>
      </c>
      <c r="BK148" s="380" t="str">
        <f>IF(AG148&lt;&gt;"",IF(ISERROR(VLOOKUP(AG148,Positions!$C$4:$V$130,20,FALSE)),"Chk",""),"-")</f>
        <v>-</v>
      </c>
      <c r="BL148" s="383" t="str">
        <f>IF(AH148&lt;&gt;"",IF(ISERROR(VLOOKUP(AH148,Positions!$C$4:$V$130,20,FALSE)),"Chk",""),"-")</f>
        <v>-</v>
      </c>
      <c r="BM148" s="152"/>
      <c r="BN148" s="161">
        <f>IF(ISERROR(VLOOKUP(G148,Positions!$C$4:$V$130,20,FALSE)),0,VLOOKUP(G148,Positions!$C$4:$V$130,20,FALSE))</f>
        <v>0</v>
      </c>
      <c r="BO148" s="161">
        <f>IF(ISERROR(VLOOKUP(H148,Positions!$C$4:$V$130,20,FALSE)),0,VLOOKUP(H148,Positions!$C$4:$V$130,20,FALSE))</f>
        <v>0</v>
      </c>
      <c r="BP148" s="161">
        <f>IF(ISERROR(VLOOKUP(I148,Positions!$C$4:$V$130,20,FALSE)),0,VLOOKUP(I148,Positions!$C$4:$V$130,20,FALSE))</f>
        <v>0</v>
      </c>
      <c r="BQ148" s="161">
        <f>IF(ISERROR(VLOOKUP(J148,Positions!$C$4:$V$130,20,FALSE)),0,VLOOKUP(J148,Positions!$C$4:$V$130,20,FALSE))</f>
        <v>0</v>
      </c>
      <c r="BR148" s="161">
        <f>IF(ISERROR(VLOOKUP(K148,Positions!$C$4:$V$130,20,FALSE)),0,VLOOKUP(K148,Positions!$C$4:$V$130,20,FALSE))</f>
        <v>0</v>
      </c>
      <c r="BS148" s="161">
        <f>IF(ISERROR(VLOOKUP(L148,Positions!$C$4:$V$130,20,FALSE)),0,VLOOKUP(L148,Positions!$C$4:$V$130,20,FALSE))</f>
        <v>0</v>
      </c>
      <c r="BT148" s="161">
        <f>IF(ISERROR(VLOOKUP(M148,Positions!$C$4:$V$130,20,FALSE)),0,VLOOKUP(M148,Positions!$C$4:$V$130,20,FALSE))</f>
        <v>0</v>
      </c>
      <c r="BU148" s="161">
        <f>IF(ISERROR(VLOOKUP(N148,Positions!$C$4:$V$130,20,FALSE)),0,VLOOKUP(N148,Positions!$C$4:$V$130,20,FALSE))</f>
        <v>0</v>
      </c>
      <c r="BV148" s="161">
        <f>IF(ISERROR(VLOOKUP(O148,Positions!$C$4:$V$130,20,FALSE)),0,VLOOKUP(O148,Positions!$C$4:$V$130,20,FALSE))</f>
        <v>0</v>
      </c>
      <c r="BW148" s="161">
        <f>IF(ISERROR(VLOOKUP(P148,Positions!$C$4:$V$130,20,FALSE)),0,VLOOKUP(P148,Positions!$C$4:$V$130,20,FALSE))</f>
        <v>0</v>
      </c>
      <c r="BX148" s="161">
        <f>IF(ISERROR(VLOOKUP(Q148,Positions!$C$4:$V$130,20,FALSE)),0,VLOOKUP(Q148,Positions!$C$4:$V$130,20,FALSE))</f>
        <v>0</v>
      </c>
      <c r="BY148" s="161">
        <f>IF(ISERROR(VLOOKUP(R148,Positions!$C$4:$V$130,20,FALSE)),0,VLOOKUP(R148,Positions!$C$4:$V$130,20,FALSE))</f>
        <v>0</v>
      </c>
      <c r="BZ148" s="161">
        <f>IF(ISERROR(VLOOKUP(S148,Positions!$C$4:$V$130,20,FALSE)),0,VLOOKUP(S148,Positions!$C$4:$V$130,20,FALSE))</f>
        <v>0</v>
      </c>
      <c r="CA148" s="161">
        <f>IF(ISERROR(VLOOKUP(T148,Positions!$C$4:$V$130,20,FALSE)),0,VLOOKUP(T148,Positions!$C$4:$V$130,20,FALSE))</f>
        <v>0</v>
      </c>
      <c r="CB148" s="161">
        <f>IF(ISERROR(VLOOKUP(U148,Positions!$C$4:$V$130,20,FALSE)),0,VLOOKUP(U148,Positions!$C$4:$V$130,20,FALSE))</f>
        <v>0</v>
      </c>
      <c r="CC148" s="161">
        <f>IF(ISERROR(VLOOKUP(V148,Positions!$C$4:$V$130,20,FALSE)),0,VLOOKUP(V148,Positions!$C$4:$V$130,20,FALSE))</f>
        <v>0</v>
      </c>
      <c r="CD148" s="161">
        <f>IF(ISERROR(VLOOKUP(W148,Positions!$C$4:$V$130,20,FALSE)),0,VLOOKUP(W148,Positions!$C$4:$V$130,20,FALSE))</f>
        <v>0</v>
      </c>
      <c r="CE148" s="161">
        <f>IF(ISERROR(VLOOKUP(X148,Positions!$C$4:$V$130,20,FALSE)),0,VLOOKUP(X148,Positions!$C$4:$V$130,20,FALSE))</f>
        <v>0</v>
      </c>
      <c r="CF148" s="161">
        <f>IF(ISERROR(VLOOKUP(Y148,Positions!$C$4:$V$130,20,FALSE)),0,VLOOKUP(Y148,Positions!$C$4:$V$130,20,FALSE))</f>
        <v>0</v>
      </c>
      <c r="CG148" s="161">
        <f>IF(ISERROR(VLOOKUP(Z148,Positions!$C$4:$V$130,20,FALSE)),0,VLOOKUP(Z148,Positions!$C$4:$V$130,20,FALSE))</f>
        <v>0</v>
      </c>
      <c r="CH148" s="161">
        <f>IF(ISERROR(VLOOKUP(AA148,Positions!$C$4:$V$130,20,FALSE)),0,VLOOKUP(AA148,Positions!$C$4:$V$130,20,FALSE))</f>
        <v>0</v>
      </c>
      <c r="CI148" s="161">
        <f>IF(ISERROR(VLOOKUP(AB148,Positions!$C$4:$V$130,20,FALSE)),0,VLOOKUP(AB148,Positions!$C$4:$V$130,20,FALSE))</f>
        <v>0</v>
      </c>
      <c r="CJ148" s="161">
        <f>IF(ISERROR(VLOOKUP(AC148,Positions!$C$4:$V$130,20,FALSE)),0,VLOOKUP(AC148,Positions!$C$4:$V$130,20,FALSE))</f>
        <v>0</v>
      </c>
      <c r="CK148" s="161">
        <f>IF(ISERROR(VLOOKUP(AD148,Positions!$C$4:$V$130,20,FALSE)),0,VLOOKUP(AD148,Positions!$C$4:$V$130,20,FALSE))</f>
        <v>0</v>
      </c>
      <c r="CL148" s="161">
        <f>IF(ISERROR(VLOOKUP(AE148,Positions!$C$4:$V$130,20,FALSE)),0,VLOOKUP(AE148,Positions!$C$4:$V$130,20,FALSE))</f>
        <v>0</v>
      </c>
      <c r="CM148" s="161">
        <f>IF(ISERROR(VLOOKUP(AF148,Positions!$C$4:$V$130,20,FALSE)),0,VLOOKUP(AF148,Positions!$C$4:$V$130,20,FALSE))</f>
        <v>0</v>
      </c>
      <c r="CN148" s="161">
        <f>IF(ISERROR(VLOOKUP(AG148,Positions!$C$4:$V$130,20,FALSE)),0,VLOOKUP(AG148,Positions!$C$4:$V$130,20,FALSE))</f>
        <v>0</v>
      </c>
      <c r="CO148" s="161">
        <f>IF(ISERROR(VLOOKUP(AH148,Positions!$C$4:$V$130,20,FALSE)),0,VLOOKUP(AH148,Positions!$C$4:$V$130,20,FALSE))</f>
        <v>0</v>
      </c>
      <c r="CP148" s="162"/>
      <c r="CQ148" s="163"/>
    </row>
    <row r="149" spans="1:95" s="155" customFormat="1" ht="30" hidden="1" customHeight="1" x14ac:dyDescent="0.25">
      <c r="A149" s="153"/>
      <c r="B149" s="153"/>
      <c r="C149" s="160"/>
      <c r="D149" s="160"/>
      <c r="E149" s="417" t="str">
        <f>IF($D149&lt;&gt;"",VLOOKUP($D149,StaffEstb!$G$4:$K$203,4,FALSE),"")</f>
        <v/>
      </c>
      <c r="F149" s="656" t="str">
        <f>IF($D149&lt;&gt;"",VLOOKUP($D149,StaffEstb!$G$4:$K$203,5,FALSE),"")</f>
        <v/>
      </c>
      <c r="G149" s="657"/>
      <c r="H149" s="657"/>
      <c r="I149" s="657"/>
      <c r="J149" s="657"/>
      <c r="K149" s="657"/>
      <c r="L149" s="658"/>
      <c r="M149" s="658"/>
      <c r="N149" s="657"/>
      <c r="O149" s="657"/>
      <c r="P149" s="657"/>
      <c r="Q149" s="657"/>
      <c r="R149" s="657"/>
      <c r="S149" s="658"/>
      <c r="T149" s="658"/>
      <c r="U149" s="657"/>
      <c r="V149" s="657"/>
      <c r="W149" s="657"/>
      <c r="X149" s="657"/>
      <c r="Y149" s="657"/>
      <c r="Z149" s="658"/>
      <c r="AA149" s="658"/>
      <c r="AB149" s="657"/>
      <c r="AC149" s="657"/>
      <c r="AD149" s="657"/>
      <c r="AE149" s="657"/>
      <c r="AF149" s="657"/>
      <c r="AG149" s="658"/>
      <c r="AH149" s="658"/>
      <c r="AI149" s="377">
        <f t="shared" si="11"/>
        <v>0</v>
      </c>
      <c r="AJ149" s="378">
        <f t="shared" si="12"/>
        <v>0</v>
      </c>
      <c r="AK149" s="379" t="str">
        <f>IF(G149&lt;&gt;"",IF(ISERROR(VLOOKUP(G149,Positions!$C$4:$V$130,20,FALSE)),"Chk",""),"-")</f>
        <v>-</v>
      </c>
      <c r="AL149" s="380" t="str">
        <f>IF(H149&lt;&gt;"",IF(ISERROR(VLOOKUP(H149,Positions!$C$4:$V$130,20,FALSE)),"Chk",""),"-")</f>
        <v>-</v>
      </c>
      <c r="AM149" s="380" t="str">
        <f>IF(I149&lt;&gt;"",IF(ISERROR(VLOOKUP(I149,Positions!$C$4:$V$130,20,FALSE)),"Chk",""),"-")</f>
        <v>-</v>
      </c>
      <c r="AN149" s="380" t="str">
        <f>IF(J149&lt;&gt;"",IF(ISERROR(VLOOKUP(J149,Positions!$C$4:$V$130,20,FALSE)),"Chk",""),"-")</f>
        <v>-</v>
      </c>
      <c r="AO149" s="380" t="str">
        <f>IF(K149&lt;&gt;"",IF(ISERROR(VLOOKUP(K149,Positions!$C$4:$V$130,20,FALSE)),"Chk",""),"-")</f>
        <v>-</v>
      </c>
      <c r="AP149" s="380" t="str">
        <f>IF(L149&lt;&gt;"",IF(ISERROR(VLOOKUP(L149,Positions!$C$4:$V$130,20,FALSE)),"Chk",""),"-")</f>
        <v>-</v>
      </c>
      <c r="AQ149" s="381" t="str">
        <f>IF(M149&lt;&gt;"",IF(ISERROR(VLOOKUP(M149,Positions!$C$4:$V$130,20,FALSE)),"Chk",""),"-")</f>
        <v>-</v>
      </c>
      <c r="AR149" s="382" t="str">
        <f>IF(N149&lt;&gt;"",IF(ISERROR(VLOOKUP(N149,Positions!$C$4:$V$130,20,FALSE)),"Chk",""),"-")</f>
        <v>-</v>
      </c>
      <c r="AS149" s="380" t="str">
        <f>IF(O149&lt;&gt;"",IF(ISERROR(VLOOKUP(O149,Positions!$C$4:$V$130,20,FALSE)),"Chk",""),"-")</f>
        <v>-</v>
      </c>
      <c r="AT149" s="380" t="str">
        <f>IF(P149&lt;&gt;"",IF(ISERROR(VLOOKUP(P149,Positions!$C$4:$V$130,20,FALSE)),"Chk",""),"-")</f>
        <v>-</v>
      </c>
      <c r="AU149" s="380" t="str">
        <f>IF(Q149&lt;&gt;"",IF(ISERROR(VLOOKUP(Q149,Positions!$C$4:$V$130,20,FALSE)),"Chk",""),"-")</f>
        <v>-</v>
      </c>
      <c r="AV149" s="380" t="str">
        <f>IF(R149&lt;&gt;"",IF(ISERROR(VLOOKUP(R149,Positions!$C$4:$V$130,20,FALSE)),"Chk",""),"-")</f>
        <v>-</v>
      </c>
      <c r="AW149" s="380" t="str">
        <f>IF(S149&lt;&gt;"",IF(ISERROR(VLOOKUP(S149,Positions!$C$4:$V$130,20,FALSE)),"Chk",""),"-")</f>
        <v>-</v>
      </c>
      <c r="AX149" s="383" t="str">
        <f>IF(T149&lt;&gt;"",IF(ISERROR(VLOOKUP(T149,Positions!$C$4:$V$130,20,FALSE)),"Chk",""),"-")</f>
        <v>-</v>
      </c>
      <c r="AY149" s="379" t="str">
        <f>IF(U149&lt;&gt;"",IF(ISERROR(VLOOKUP(U149,Positions!$C$4:$V$130,20,FALSE)),"Chk",""),"-")</f>
        <v>-</v>
      </c>
      <c r="AZ149" s="380" t="str">
        <f>IF(V149&lt;&gt;"",IF(ISERROR(VLOOKUP(V149,Positions!$C$4:$V$130,20,FALSE)),"Chk",""),"-")</f>
        <v>-</v>
      </c>
      <c r="BA149" s="380" t="str">
        <f>IF(W149&lt;&gt;"",IF(ISERROR(VLOOKUP(W149,Positions!$C$4:$V$130,20,FALSE)),"Chk",""),"-")</f>
        <v>-</v>
      </c>
      <c r="BB149" s="380" t="str">
        <f>IF(X149&lt;&gt;"",IF(ISERROR(VLOOKUP(X149,Positions!$C$4:$V$130,20,FALSE)),"Chk",""),"-")</f>
        <v>-</v>
      </c>
      <c r="BC149" s="380" t="str">
        <f>IF(Y149&lt;&gt;"",IF(ISERROR(VLOOKUP(Y149,Positions!$C$4:$V$130,20,FALSE)),"Chk",""),"-")</f>
        <v>-</v>
      </c>
      <c r="BD149" s="380" t="str">
        <f>IF(Z149&lt;&gt;"",IF(ISERROR(VLOOKUP(Z149,Positions!$C$4:$V$130,20,FALSE)),"Chk",""),"-")</f>
        <v>-</v>
      </c>
      <c r="BE149" s="381" t="str">
        <f>IF(AA149&lt;&gt;"",IF(ISERROR(VLOOKUP(AA149,Positions!$C$4:$V$130,20,FALSE)),"Chk",""),"-")</f>
        <v>-</v>
      </c>
      <c r="BF149" s="382" t="str">
        <f>IF(AB149&lt;&gt;"",IF(ISERROR(VLOOKUP(AB149,Positions!$C$4:$V$130,20,FALSE)),"Chk",""),"-")</f>
        <v>-</v>
      </c>
      <c r="BG149" s="380" t="str">
        <f>IF(AC149&lt;&gt;"",IF(ISERROR(VLOOKUP(AC149,Positions!$C$4:$V$130,20,FALSE)),"Chk",""),"-")</f>
        <v>-</v>
      </c>
      <c r="BH149" s="380" t="str">
        <f>IF(AD149&lt;&gt;"",IF(ISERROR(VLOOKUP(AD149,Positions!$C$4:$V$130,20,FALSE)),"Chk",""),"-")</f>
        <v>-</v>
      </c>
      <c r="BI149" s="380" t="str">
        <f>IF(AE149&lt;&gt;"",IF(ISERROR(VLOOKUP(AE149,Positions!$C$4:$V$130,20,FALSE)),"Chk",""),"-")</f>
        <v>-</v>
      </c>
      <c r="BJ149" s="380" t="str">
        <f>IF(AF149&lt;&gt;"",IF(ISERROR(VLOOKUP(AF149,Positions!$C$4:$V$130,20,FALSE)),"Chk",""),"-")</f>
        <v>-</v>
      </c>
      <c r="BK149" s="380" t="str">
        <f>IF(AG149&lt;&gt;"",IF(ISERROR(VLOOKUP(AG149,Positions!$C$4:$V$130,20,FALSE)),"Chk",""),"-")</f>
        <v>-</v>
      </c>
      <c r="BL149" s="383" t="str">
        <f>IF(AH149&lt;&gt;"",IF(ISERROR(VLOOKUP(AH149,Positions!$C$4:$V$130,20,FALSE)),"Chk",""),"-")</f>
        <v>-</v>
      </c>
      <c r="BM149" s="152"/>
      <c r="BN149" s="161">
        <f>IF(ISERROR(VLOOKUP(G149,Positions!$C$4:$V$130,20,FALSE)),0,VLOOKUP(G149,Positions!$C$4:$V$130,20,FALSE))</f>
        <v>0</v>
      </c>
      <c r="BO149" s="161">
        <f>IF(ISERROR(VLOOKUP(H149,Positions!$C$4:$V$130,20,FALSE)),0,VLOOKUP(H149,Positions!$C$4:$V$130,20,FALSE))</f>
        <v>0</v>
      </c>
      <c r="BP149" s="161">
        <f>IF(ISERROR(VLOOKUP(I149,Positions!$C$4:$V$130,20,FALSE)),0,VLOOKUP(I149,Positions!$C$4:$V$130,20,FALSE))</f>
        <v>0</v>
      </c>
      <c r="BQ149" s="161">
        <f>IF(ISERROR(VLOOKUP(J149,Positions!$C$4:$V$130,20,FALSE)),0,VLOOKUP(J149,Positions!$C$4:$V$130,20,FALSE))</f>
        <v>0</v>
      </c>
      <c r="BR149" s="161">
        <f>IF(ISERROR(VLOOKUP(K149,Positions!$C$4:$V$130,20,FALSE)),0,VLOOKUP(K149,Positions!$C$4:$V$130,20,FALSE))</f>
        <v>0</v>
      </c>
      <c r="BS149" s="161">
        <f>IF(ISERROR(VLOOKUP(L149,Positions!$C$4:$V$130,20,FALSE)),0,VLOOKUP(L149,Positions!$C$4:$V$130,20,FALSE))</f>
        <v>0</v>
      </c>
      <c r="BT149" s="161">
        <f>IF(ISERROR(VLOOKUP(M149,Positions!$C$4:$V$130,20,FALSE)),0,VLOOKUP(M149,Positions!$C$4:$V$130,20,FALSE))</f>
        <v>0</v>
      </c>
      <c r="BU149" s="161">
        <f>IF(ISERROR(VLOOKUP(N149,Positions!$C$4:$V$130,20,FALSE)),0,VLOOKUP(N149,Positions!$C$4:$V$130,20,FALSE))</f>
        <v>0</v>
      </c>
      <c r="BV149" s="161">
        <f>IF(ISERROR(VLOOKUP(O149,Positions!$C$4:$V$130,20,FALSE)),0,VLOOKUP(O149,Positions!$C$4:$V$130,20,FALSE))</f>
        <v>0</v>
      </c>
      <c r="BW149" s="161">
        <f>IF(ISERROR(VLOOKUP(P149,Positions!$C$4:$V$130,20,FALSE)),0,VLOOKUP(P149,Positions!$C$4:$V$130,20,FALSE))</f>
        <v>0</v>
      </c>
      <c r="BX149" s="161">
        <f>IF(ISERROR(VLOOKUP(Q149,Positions!$C$4:$V$130,20,FALSE)),0,VLOOKUP(Q149,Positions!$C$4:$V$130,20,FALSE))</f>
        <v>0</v>
      </c>
      <c r="BY149" s="161">
        <f>IF(ISERROR(VLOOKUP(R149,Positions!$C$4:$V$130,20,FALSE)),0,VLOOKUP(R149,Positions!$C$4:$V$130,20,FALSE))</f>
        <v>0</v>
      </c>
      <c r="BZ149" s="161">
        <f>IF(ISERROR(VLOOKUP(S149,Positions!$C$4:$V$130,20,FALSE)),0,VLOOKUP(S149,Positions!$C$4:$V$130,20,FALSE))</f>
        <v>0</v>
      </c>
      <c r="CA149" s="161">
        <f>IF(ISERROR(VLOOKUP(T149,Positions!$C$4:$V$130,20,FALSE)),0,VLOOKUP(T149,Positions!$C$4:$V$130,20,FALSE))</f>
        <v>0</v>
      </c>
      <c r="CB149" s="161">
        <f>IF(ISERROR(VLOOKUP(U149,Positions!$C$4:$V$130,20,FALSE)),0,VLOOKUP(U149,Positions!$C$4:$V$130,20,FALSE))</f>
        <v>0</v>
      </c>
      <c r="CC149" s="161">
        <f>IF(ISERROR(VLOOKUP(V149,Positions!$C$4:$V$130,20,FALSE)),0,VLOOKUP(V149,Positions!$C$4:$V$130,20,FALSE))</f>
        <v>0</v>
      </c>
      <c r="CD149" s="161">
        <f>IF(ISERROR(VLOOKUP(W149,Positions!$C$4:$V$130,20,FALSE)),0,VLOOKUP(W149,Positions!$C$4:$V$130,20,FALSE))</f>
        <v>0</v>
      </c>
      <c r="CE149" s="161">
        <f>IF(ISERROR(VLOOKUP(X149,Positions!$C$4:$V$130,20,FALSE)),0,VLOOKUP(X149,Positions!$C$4:$V$130,20,FALSE))</f>
        <v>0</v>
      </c>
      <c r="CF149" s="161">
        <f>IF(ISERROR(VLOOKUP(Y149,Positions!$C$4:$V$130,20,FALSE)),0,VLOOKUP(Y149,Positions!$C$4:$V$130,20,FALSE))</f>
        <v>0</v>
      </c>
      <c r="CG149" s="161">
        <f>IF(ISERROR(VLOOKUP(Z149,Positions!$C$4:$V$130,20,FALSE)),0,VLOOKUP(Z149,Positions!$C$4:$V$130,20,FALSE))</f>
        <v>0</v>
      </c>
      <c r="CH149" s="161">
        <f>IF(ISERROR(VLOOKUP(AA149,Positions!$C$4:$V$130,20,FALSE)),0,VLOOKUP(AA149,Positions!$C$4:$V$130,20,FALSE))</f>
        <v>0</v>
      </c>
      <c r="CI149" s="161">
        <f>IF(ISERROR(VLOOKUP(AB149,Positions!$C$4:$V$130,20,FALSE)),0,VLOOKUP(AB149,Positions!$C$4:$V$130,20,FALSE))</f>
        <v>0</v>
      </c>
      <c r="CJ149" s="161">
        <f>IF(ISERROR(VLOOKUP(AC149,Positions!$C$4:$V$130,20,FALSE)),0,VLOOKUP(AC149,Positions!$C$4:$V$130,20,FALSE))</f>
        <v>0</v>
      </c>
      <c r="CK149" s="161">
        <f>IF(ISERROR(VLOOKUP(AD149,Positions!$C$4:$V$130,20,FALSE)),0,VLOOKUP(AD149,Positions!$C$4:$V$130,20,FALSE))</f>
        <v>0</v>
      </c>
      <c r="CL149" s="161">
        <f>IF(ISERROR(VLOOKUP(AE149,Positions!$C$4:$V$130,20,FALSE)),0,VLOOKUP(AE149,Positions!$C$4:$V$130,20,FALSE))</f>
        <v>0</v>
      </c>
      <c r="CM149" s="161">
        <f>IF(ISERROR(VLOOKUP(AF149,Positions!$C$4:$V$130,20,FALSE)),0,VLOOKUP(AF149,Positions!$C$4:$V$130,20,FALSE))</f>
        <v>0</v>
      </c>
      <c r="CN149" s="161">
        <f>IF(ISERROR(VLOOKUP(AG149,Positions!$C$4:$V$130,20,FALSE)),0,VLOOKUP(AG149,Positions!$C$4:$V$130,20,FALSE))</f>
        <v>0</v>
      </c>
      <c r="CO149" s="161">
        <f>IF(ISERROR(VLOOKUP(AH149,Positions!$C$4:$V$130,20,FALSE)),0,VLOOKUP(AH149,Positions!$C$4:$V$130,20,FALSE))</f>
        <v>0</v>
      </c>
      <c r="CP149" s="162"/>
      <c r="CQ149" s="163"/>
    </row>
    <row r="150" spans="1:95" s="155" customFormat="1" ht="30" hidden="1" customHeight="1" x14ac:dyDescent="0.25">
      <c r="A150" s="153"/>
      <c r="B150" s="153"/>
      <c r="C150" s="160"/>
      <c r="D150" s="160"/>
      <c r="E150" s="417" t="str">
        <f>IF($D150&lt;&gt;"",VLOOKUP($D150,StaffEstb!$G$4:$K$203,4,FALSE),"")</f>
        <v/>
      </c>
      <c r="F150" s="656" t="str">
        <f>IF($D150&lt;&gt;"",VLOOKUP($D150,StaffEstb!$G$4:$K$203,5,FALSE),"")</f>
        <v/>
      </c>
      <c r="G150" s="657"/>
      <c r="H150" s="657"/>
      <c r="I150" s="657"/>
      <c r="J150" s="657"/>
      <c r="K150" s="657"/>
      <c r="L150" s="658"/>
      <c r="M150" s="658"/>
      <c r="N150" s="657"/>
      <c r="O150" s="657"/>
      <c r="P150" s="657"/>
      <c r="Q150" s="657"/>
      <c r="R150" s="657"/>
      <c r="S150" s="658"/>
      <c r="T150" s="658"/>
      <c r="U150" s="657"/>
      <c r="V150" s="657"/>
      <c r="W150" s="657"/>
      <c r="X150" s="657"/>
      <c r="Y150" s="657"/>
      <c r="Z150" s="658"/>
      <c r="AA150" s="658"/>
      <c r="AB150" s="657"/>
      <c r="AC150" s="657"/>
      <c r="AD150" s="657"/>
      <c r="AE150" s="657"/>
      <c r="AF150" s="657"/>
      <c r="AG150" s="658"/>
      <c r="AH150" s="658"/>
      <c r="AI150" s="377">
        <f t="shared" si="11"/>
        <v>0</v>
      </c>
      <c r="AJ150" s="378">
        <f t="shared" si="12"/>
        <v>0</v>
      </c>
      <c r="AK150" s="379" t="str">
        <f>IF(G150&lt;&gt;"",IF(ISERROR(VLOOKUP(G150,Positions!$C$4:$V$130,20,FALSE)),"Chk",""),"-")</f>
        <v>-</v>
      </c>
      <c r="AL150" s="380" t="str">
        <f>IF(H150&lt;&gt;"",IF(ISERROR(VLOOKUP(H150,Positions!$C$4:$V$130,20,FALSE)),"Chk",""),"-")</f>
        <v>-</v>
      </c>
      <c r="AM150" s="380" t="str">
        <f>IF(I150&lt;&gt;"",IF(ISERROR(VLOOKUP(I150,Positions!$C$4:$V$130,20,FALSE)),"Chk",""),"-")</f>
        <v>-</v>
      </c>
      <c r="AN150" s="380" t="str">
        <f>IF(J150&lt;&gt;"",IF(ISERROR(VLOOKUP(J150,Positions!$C$4:$V$130,20,FALSE)),"Chk",""),"-")</f>
        <v>-</v>
      </c>
      <c r="AO150" s="380" t="str">
        <f>IF(K150&lt;&gt;"",IF(ISERROR(VLOOKUP(K150,Positions!$C$4:$V$130,20,FALSE)),"Chk",""),"-")</f>
        <v>-</v>
      </c>
      <c r="AP150" s="380" t="str">
        <f>IF(L150&lt;&gt;"",IF(ISERROR(VLOOKUP(L150,Positions!$C$4:$V$130,20,FALSE)),"Chk",""),"-")</f>
        <v>-</v>
      </c>
      <c r="AQ150" s="381" t="str">
        <f>IF(M150&lt;&gt;"",IF(ISERROR(VLOOKUP(M150,Positions!$C$4:$V$130,20,FALSE)),"Chk",""),"-")</f>
        <v>-</v>
      </c>
      <c r="AR150" s="382" t="str">
        <f>IF(N150&lt;&gt;"",IF(ISERROR(VLOOKUP(N150,Positions!$C$4:$V$130,20,FALSE)),"Chk",""),"-")</f>
        <v>-</v>
      </c>
      <c r="AS150" s="380" t="str">
        <f>IF(O150&lt;&gt;"",IF(ISERROR(VLOOKUP(O150,Positions!$C$4:$V$130,20,FALSE)),"Chk",""),"-")</f>
        <v>-</v>
      </c>
      <c r="AT150" s="380" t="str">
        <f>IF(P150&lt;&gt;"",IF(ISERROR(VLOOKUP(P150,Positions!$C$4:$V$130,20,FALSE)),"Chk",""),"-")</f>
        <v>-</v>
      </c>
      <c r="AU150" s="380" t="str">
        <f>IF(Q150&lt;&gt;"",IF(ISERROR(VLOOKUP(Q150,Positions!$C$4:$V$130,20,FALSE)),"Chk",""),"-")</f>
        <v>-</v>
      </c>
      <c r="AV150" s="380" t="str">
        <f>IF(R150&lt;&gt;"",IF(ISERROR(VLOOKUP(R150,Positions!$C$4:$V$130,20,FALSE)),"Chk",""),"-")</f>
        <v>-</v>
      </c>
      <c r="AW150" s="380" t="str">
        <f>IF(S150&lt;&gt;"",IF(ISERROR(VLOOKUP(S150,Positions!$C$4:$V$130,20,FALSE)),"Chk",""),"-")</f>
        <v>-</v>
      </c>
      <c r="AX150" s="383" t="str">
        <f>IF(T150&lt;&gt;"",IF(ISERROR(VLOOKUP(T150,Positions!$C$4:$V$130,20,FALSE)),"Chk",""),"-")</f>
        <v>-</v>
      </c>
      <c r="AY150" s="379" t="str">
        <f>IF(U150&lt;&gt;"",IF(ISERROR(VLOOKUP(U150,Positions!$C$4:$V$130,20,FALSE)),"Chk",""),"-")</f>
        <v>-</v>
      </c>
      <c r="AZ150" s="380" t="str">
        <f>IF(V150&lt;&gt;"",IF(ISERROR(VLOOKUP(V150,Positions!$C$4:$V$130,20,FALSE)),"Chk",""),"-")</f>
        <v>-</v>
      </c>
      <c r="BA150" s="380" t="str">
        <f>IF(W150&lt;&gt;"",IF(ISERROR(VLOOKUP(W150,Positions!$C$4:$V$130,20,FALSE)),"Chk",""),"-")</f>
        <v>-</v>
      </c>
      <c r="BB150" s="380" t="str">
        <f>IF(X150&lt;&gt;"",IF(ISERROR(VLOOKUP(X150,Positions!$C$4:$V$130,20,FALSE)),"Chk",""),"-")</f>
        <v>-</v>
      </c>
      <c r="BC150" s="380" t="str">
        <f>IF(Y150&lt;&gt;"",IF(ISERROR(VLOOKUP(Y150,Positions!$C$4:$V$130,20,FALSE)),"Chk",""),"-")</f>
        <v>-</v>
      </c>
      <c r="BD150" s="380" t="str">
        <f>IF(Z150&lt;&gt;"",IF(ISERROR(VLOOKUP(Z150,Positions!$C$4:$V$130,20,FALSE)),"Chk",""),"-")</f>
        <v>-</v>
      </c>
      <c r="BE150" s="381" t="str">
        <f>IF(AA150&lt;&gt;"",IF(ISERROR(VLOOKUP(AA150,Positions!$C$4:$V$130,20,FALSE)),"Chk",""),"-")</f>
        <v>-</v>
      </c>
      <c r="BF150" s="382" t="str">
        <f>IF(AB150&lt;&gt;"",IF(ISERROR(VLOOKUP(AB150,Positions!$C$4:$V$130,20,FALSE)),"Chk",""),"-")</f>
        <v>-</v>
      </c>
      <c r="BG150" s="380" t="str">
        <f>IF(AC150&lt;&gt;"",IF(ISERROR(VLOOKUP(AC150,Positions!$C$4:$V$130,20,FALSE)),"Chk",""),"-")</f>
        <v>-</v>
      </c>
      <c r="BH150" s="380" t="str">
        <f>IF(AD150&lt;&gt;"",IF(ISERROR(VLOOKUP(AD150,Positions!$C$4:$V$130,20,FALSE)),"Chk",""),"-")</f>
        <v>-</v>
      </c>
      <c r="BI150" s="380" t="str">
        <f>IF(AE150&lt;&gt;"",IF(ISERROR(VLOOKUP(AE150,Positions!$C$4:$V$130,20,FALSE)),"Chk",""),"-")</f>
        <v>-</v>
      </c>
      <c r="BJ150" s="380" t="str">
        <f>IF(AF150&lt;&gt;"",IF(ISERROR(VLOOKUP(AF150,Positions!$C$4:$V$130,20,FALSE)),"Chk",""),"-")</f>
        <v>-</v>
      </c>
      <c r="BK150" s="380" t="str">
        <f>IF(AG150&lt;&gt;"",IF(ISERROR(VLOOKUP(AG150,Positions!$C$4:$V$130,20,FALSE)),"Chk",""),"-")</f>
        <v>-</v>
      </c>
      <c r="BL150" s="383" t="str">
        <f>IF(AH150&lt;&gt;"",IF(ISERROR(VLOOKUP(AH150,Positions!$C$4:$V$130,20,FALSE)),"Chk",""),"-")</f>
        <v>-</v>
      </c>
      <c r="BM150" s="152"/>
      <c r="BN150" s="161">
        <f>IF(ISERROR(VLOOKUP(G150,Positions!$C$4:$V$130,20,FALSE)),0,VLOOKUP(G150,Positions!$C$4:$V$130,20,FALSE))</f>
        <v>0</v>
      </c>
      <c r="BO150" s="161">
        <f>IF(ISERROR(VLOOKUP(H150,Positions!$C$4:$V$130,20,FALSE)),0,VLOOKUP(H150,Positions!$C$4:$V$130,20,FALSE))</f>
        <v>0</v>
      </c>
      <c r="BP150" s="161">
        <f>IF(ISERROR(VLOOKUP(I150,Positions!$C$4:$V$130,20,FALSE)),0,VLOOKUP(I150,Positions!$C$4:$V$130,20,FALSE))</f>
        <v>0</v>
      </c>
      <c r="BQ150" s="161">
        <f>IF(ISERROR(VLOOKUP(J150,Positions!$C$4:$V$130,20,FALSE)),0,VLOOKUP(J150,Positions!$C$4:$V$130,20,FALSE))</f>
        <v>0</v>
      </c>
      <c r="BR150" s="161">
        <f>IF(ISERROR(VLOOKUP(K150,Positions!$C$4:$V$130,20,FALSE)),0,VLOOKUP(K150,Positions!$C$4:$V$130,20,FALSE))</f>
        <v>0</v>
      </c>
      <c r="BS150" s="161">
        <f>IF(ISERROR(VLOOKUP(L150,Positions!$C$4:$V$130,20,FALSE)),0,VLOOKUP(L150,Positions!$C$4:$V$130,20,FALSE))</f>
        <v>0</v>
      </c>
      <c r="BT150" s="161">
        <f>IF(ISERROR(VLOOKUP(M150,Positions!$C$4:$V$130,20,FALSE)),0,VLOOKUP(M150,Positions!$C$4:$V$130,20,FALSE))</f>
        <v>0</v>
      </c>
      <c r="BU150" s="161">
        <f>IF(ISERROR(VLOOKUP(N150,Positions!$C$4:$V$130,20,FALSE)),0,VLOOKUP(N150,Positions!$C$4:$V$130,20,FALSE))</f>
        <v>0</v>
      </c>
      <c r="BV150" s="161">
        <f>IF(ISERROR(VLOOKUP(O150,Positions!$C$4:$V$130,20,FALSE)),0,VLOOKUP(O150,Positions!$C$4:$V$130,20,FALSE))</f>
        <v>0</v>
      </c>
      <c r="BW150" s="161">
        <f>IF(ISERROR(VLOOKUP(P150,Positions!$C$4:$V$130,20,FALSE)),0,VLOOKUP(P150,Positions!$C$4:$V$130,20,FALSE))</f>
        <v>0</v>
      </c>
      <c r="BX150" s="161">
        <f>IF(ISERROR(VLOOKUP(Q150,Positions!$C$4:$V$130,20,FALSE)),0,VLOOKUP(Q150,Positions!$C$4:$V$130,20,FALSE))</f>
        <v>0</v>
      </c>
      <c r="BY150" s="161">
        <f>IF(ISERROR(VLOOKUP(R150,Positions!$C$4:$V$130,20,FALSE)),0,VLOOKUP(R150,Positions!$C$4:$V$130,20,FALSE))</f>
        <v>0</v>
      </c>
      <c r="BZ150" s="161">
        <f>IF(ISERROR(VLOOKUP(S150,Positions!$C$4:$V$130,20,FALSE)),0,VLOOKUP(S150,Positions!$C$4:$V$130,20,FALSE))</f>
        <v>0</v>
      </c>
      <c r="CA150" s="161">
        <f>IF(ISERROR(VLOOKUP(T150,Positions!$C$4:$V$130,20,FALSE)),0,VLOOKUP(T150,Positions!$C$4:$V$130,20,FALSE))</f>
        <v>0</v>
      </c>
      <c r="CB150" s="161">
        <f>IF(ISERROR(VLOOKUP(U150,Positions!$C$4:$V$130,20,FALSE)),0,VLOOKUP(U150,Positions!$C$4:$V$130,20,FALSE))</f>
        <v>0</v>
      </c>
      <c r="CC150" s="161">
        <f>IF(ISERROR(VLOOKUP(V150,Positions!$C$4:$V$130,20,FALSE)),0,VLOOKUP(V150,Positions!$C$4:$V$130,20,FALSE))</f>
        <v>0</v>
      </c>
      <c r="CD150" s="161">
        <f>IF(ISERROR(VLOOKUP(W150,Positions!$C$4:$V$130,20,FALSE)),0,VLOOKUP(W150,Positions!$C$4:$V$130,20,FALSE))</f>
        <v>0</v>
      </c>
      <c r="CE150" s="161">
        <f>IF(ISERROR(VLOOKUP(X150,Positions!$C$4:$V$130,20,FALSE)),0,VLOOKUP(X150,Positions!$C$4:$V$130,20,FALSE))</f>
        <v>0</v>
      </c>
      <c r="CF150" s="161">
        <f>IF(ISERROR(VLOOKUP(Y150,Positions!$C$4:$V$130,20,FALSE)),0,VLOOKUP(Y150,Positions!$C$4:$V$130,20,FALSE))</f>
        <v>0</v>
      </c>
      <c r="CG150" s="161">
        <f>IF(ISERROR(VLOOKUP(Z150,Positions!$C$4:$V$130,20,FALSE)),0,VLOOKUP(Z150,Positions!$C$4:$V$130,20,FALSE))</f>
        <v>0</v>
      </c>
      <c r="CH150" s="161">
        <f>IF(ISERROR(VLOOKUP(AA150,Positions!$C$4:$V$130,20,FALSE)),0,VLOOKUP(AA150,Positions!$C$4:$V$130,20,FALSE))</f>
        <v>0</v>
      </c>
      <c r="CI150" s="161">
        <f>IF(ISERROR(VLOOKUP(AB150,Positions!$C$4:$V$130,20,FALSE)),0,VLOOKUP(AB150,Positions!$C$4:$V$130,20,FALSE))</f>
        <v>0</v>
      </c>
      <c r="CJ150" s="161">
        <f>IF(ISERROR(VLOOKUP(AC150,Positions!$C$4:$V$130,20,FALSE)),0,VLOOKUP(AC150,Positions!$C$4:$V$130,20,FALSE))</f>
        <v>0</v>
      </c>
      <c r="CK150" s="161">
        <f>IF(ISERROR(VLOOKUP(AD150,Positions!$C$4:$V$130,20,FALSE)),0,VLOOKUP(AD150,Positions!$C$4:$V$130,20,FALSE))</f>
        <v>0</v>
      </c>
      <c r="CL150" s="161">
        <f>IF(ISERROR(VLOOKUP(AE150,Positions!$C$4:$V$130,20,FALSE)),0,VLOOKUP(AE150,Positions!$C$4:$V$130,20,FALSE))</f>
        <v>0</v>
      </c>
      <c r="CM150" s="161">
        <f>IF(ISERROR(VLOOKUP(AF150,Positions!$C$4:$V$130,20,FALSE)),0,VLOOKUP(AF150,Positions!$C$4:$V$130,20,FALSE))</f>
        <v>0</v>
      </c>
      <c r="CN150" s="161">
        <f>IF(ISERROR(VLOOKUP(AG150,Positions!$C$4:$V$130,20,FALSE)),0,VLOOKUP(AG150,Positions!$C$4:$V$130,20,FALSE))</f>
        <v>0</v>
      </c>
      <c r="CO150" s="161">
        <f>IF(ISERROR(VLOOKUP(AH150,Positions!$C$4:$V$130,20,FALSE)),0,VLOOKUP(AH150,Positions!$C$4:$V$130,20,FALSE))</f>
        <v>0</v>
      </c>
      <c r="CP150" s="162"/>
      <c r="CQ150" s="163"/>
    </row>
    <row r="151" spans="1:95" s="155" customFormat="1" ht="30" hidden="1" customHeight="1" x14ac:dyDescent="0.25">
      <c r="A151" s="153"/>
      <c r="B151" s="153"/>
      <c r="C151" s="160"/>
      <c r="D151" s="160"/>
      <c r="E151" s="417" t="str">
        <f>IF($D151&lt;&gt;"",VLOOKUP($D151,StaffEstb!$G$4:$K$203,4,FALSE),"")</f>
        <v/>
      </c>
      <c r="F151" s="656" t="str">
        <f>IF($D151&lt;&gt;"",VLOOKUP($D151,StaffEstb!$G$4:$K$203,5,FALSE),"")</f>
        <v/>
      </c>
      <c r="G151" s="657"/>
      <c r="H151" s="657"/>
      <c r="I151" s="657"/>
      <c r="J151" s="657"/>
      <c r="K151" s="657"/>
      <c r="L151" s="658"/>
      <c r="M151" s="658"/>
      <c r="N151" s="657"/>
      <c r="O151" s="657"/>
      <c r="P151" s="657"/>
      <c r="Q151" s="657"/>
      <c r="R151" s="657"/>
      <c r="S151" s="658"/>
      <c r="T151" s="658"/>
      <c r="U151" s="657"/>
      <c r="V151" s="657"/>
      <c r="W151" s="657"/>
      <c r="X151" s="657"/>
      <c r="Y151" s="657"/>
      <c r="Z151" s="658"/>
      <c r="AA151" s="658"/>
      <c r="AB151" s="657"/>
      <c r="AC151" s="657"/>
      <c r="AD151" s="657"/>
      <c r="AE151" s="657"/>
      <c r="AF151" s="657"/>
      <c r="AG151" s="658"/>
      <c r="AH151" s="658"/>
      <c r="AI151" s="377">
        <f t="shared" si="11"/>
        <v>0</v>
      </c>
      <c r="AJ151" s="378">
        <f t="shared" si="12"/>
        <v>0</v>
      </c>
      <c r="AK151" s="379" t="str">
        <f>IF(G151&lt;&gt;"",IF(ISERROR(VLOOKUP(G151,Positions!$C$4:$V$130,20,FALSE)),"Chk",""),"-")</f>
        <v>-</v>
      </c>
      <c r="AL151" s="380" t="str">
        <f>IF(H151&lt;&gt;"",IF(ISERROR(VLOOKUP(H151,Positions!$C$4:$V$130,20,FALSE)),"Chk",""),"-")</f>
        <v>-</v>
      </c>
      <c r="AM151" s="380" t="str">
        <f>IF(I151&lt;&gt;"",IF(ISERROR(VLOOKUP(I151,Positions!$C$4:$V$130,20,FALSE)),"Chk",""),"-")</f>
        <v>-</v>
      </c>
      <c r="AN151" s="380" t="str">
        <f>IF(J151&lt;&gt;"",IF(ISERROR(VLOOKUP(J151,Positions!$C$4:$V$130,20,FALSE)),"Chk",""),"-")</f>
        <v>-</v>
      </c>
      <c r="AO151" s="380" t="str">
        <f>IF(K151&lt;&gt;"",IF(ISERROR(VLOOKUP(K151,Positions!$C$4:$V$130,20,FALSE)),"Chk",""),"-")</f>
        <v>-</v>
      </c>
      <c r="AP151" s="380" t="str">
        <f>IF(L151&lt;&gt;"",IF(ISERROR(VLOOKUP(L151,Positions!$C$4:$V$130,20,FALSE)),"Chk",""),"-")</f>
        <v>-</v>
      </c>
      <c r="AQ151" s="381" t="str">
        <f>IF(M151&lt;&gt;"",IF(ISERROR(VLOOKUP(M151,Positions!$C$4:$V$130,20,FALSE)),"Chk",""),"-")</f>
        <v>-</v>
      </c>
      <c r="AR151" s="382" t="str">
        <f>IF(N151&lt;&gt;"",IF(ISERROR(VLOOKUP(N151,Positions!$C$4:$V$130,20,FALSE)),"Chk",""),"-")</f>
        <v>-</v>
      </c>
      <c r="AS151" s="380" t="str">
        <f>IF(O151&lt;&gt;"",IF(ISERROR(VLOOKUP(O151,Positions!$C$4:$V$130,20,FALSE)),"Chk",""),"-")</f>
        <v>-</v>
      </c>
      <c r="AT151" s="380" t="str">
        <f>IF(P151&lt;&gt;"",IF(ISERROR(VLOOKUP(P151,Positions!$C$4:$V$130,20,FALSE)),"Chk",""),"-")</f>
        <v>-</v>
      </c>
      <c r="AU151" s="380" t="str">
        <f>IF(Q151&lt;&gt;"",IF(ISERROR(VLOOKUP(Q151,Positions!$C$4:$V$130,20,FALSE)),"Chk",""),"-")</f>
        <v>-</v>
      </c>
      <c r="AV151" s="380" t="str">
        <f>IF(R151&lt;&gt;"",IF(ISERROR(VLOOKUP(R151,Positions!$C$4:$V$130,20,FALSE)),"Chk",""),"-")</f>
        <v>-</v>
      </c>
      <c r="AW151" s="380" t="str">
        <f>IF(S151&lt;&gt;"",IF(ISERROR(VLOOKUP(S151,Positions!$C$4:$V$130,20,FALSE)),"Chk",""),"-")</f>
        <v>-</v>
      </c>
      <c r="AX151" s="383" t="str">
        <f>IF(T151&lt;&gt;"",IF(ISERROR(VLOOKUP(T151,Positions!$C$4:$V$130,20,FALSE)),"Chk",""),"-")</f>
        <v>-</v>
      </c>
      <c r="AY151" s="379" t="str">
        <f>IF(U151&lt;&gt;"",IF(ISERROR(VLOOKUP(U151,Positions!$C$4:$V$130,20,FALSE)),"Chk",""),"-")</f>
        <v>-</v>
      </c>
      <c r="AZ151" s="380" t="str">
        <f>IF(V151&lt;&gt;"",IF(ISERROR(VLOOKUP(V151,Positions!$C$4:$V$130,20,FALSE)),"Chk",""),"-")</f>
        <v>-</v>
      </c>
      <c r="BA151" s="380" t="str">
        <f>IF(W151&lt;&gt;"",IF(ISERROR(VLOOKUP(W151,Positions!$C$4:$V$130,20,FALSE)),"Chk",""),"-")</f>
        <v>-</v>
      </c>
      <c r="BB151" s="380" t="str">
        <f>IF(X151&lt;&gt;"",IF(ISERROR(VLOOKUP(X151,Positions!$C$4:$V$130,20,FALSE)),"Chk",""),"-")</f>
        <v>-</v>
      </c>
      <c r="BC151" s="380" t="str">
        <f>IF(Y151&lt;&gt;"",IF(ISERROR(VLOOKUP(Y151,Positions!$C$4:$V$130,20,FALSE)),"Chk",""),"-")</f>
        <v>-</v>
      </c>
      <c r="BD151" s="380" t="str">
        <f>IF(Z151&lt;&gt;"",IF(ISERROR(VLOOKUP(Z151,Positions!$C$4:$V$130,20,FALSE)),"Chk",""),"-")</f>
        <v>-</v>
      </c>
      <c r="BE151" s="381" t="str">
        <f>IF(AA151&lt;&gt;"",IF(ISERROR(VLOOKUP(AA151,Positions!$C$4:$V$130,20,FALSE)),"Chk",""),"-")</f>
        <v>-</v>
      </c>
      <c r="BF151" s="382" t="str">
        <f>IF(AB151&lt;&gt;"",IF(ISERROR(VLOOKUP(AB151,Positions!$C$4:$V$130,20,FALSE)),"Chk",""),"-")</f>
        <v>-</v>
      </c>
      <c r="BG151" s="380" t="str">
        <f>IF(AC151&lt;&gt;"",IF(ISERROR(VLOOKUP(AC151,Positions!$C$4:$V$130,20,FALSE)),"Chk",""),"-")</f>
        <v>-</v>
      </c>
      <c r="BH151" s="380" t="str">
        <f>IF(AD151&lt;&gt;"",IF(ISERROR(VLOOKUP(AD151,Positions!$C$4:$V$130,20,FALSE)),"Chk",""),"-")</f>
        <v>-</v>
      </c>
      <c r="BI151" s="380" t="str">
        <f>IF(AE151&lt;&gt;"",IF(ISERROR(VLOOKUP(AE151,Positions!$C$4:$V$130,20,FALSE)),"Chk",""),"-")</f>
        <v>-</v>
      </c>
      <c r="BJ151" s="380" t="str">
        <f>IF(AF151&lt;&gt;"",IF(ISERROR(VLOOKUP(AF151,Positions!$C$4:$V$130,20,FALSE)),"Chk",""),"-")</f>
        <v>-</v>
      </c>
      <c r="BK151" s="380" t="str">
        <f>IF(AG151&lt;&gt;"",IF(ISERROR(VLOOKUP(AG151,Positions!$C$4:$V$130,20,FALSE)),"Chk",""),"-")</f>
        <v>-</v>
      </c>
      <c r="BL151" s="383" t="str">
        <f>IF(AH151&lt;&gt;"",IF(ISERROR(VLOOKUP(AH151,Positions!$C$4:$V$130,20,FALSE)),"Chk",""),"-")</f>
        <v>-</v>
      </c>
      <c r="BM151" s="152"/>
      <c r="BN151" s="161">
        <f>IF(ISERROR(VLOOKUP(G151,Positions!$C$4:$V$130,20,FALSE)),0,VLOOKUP(G151,Positions!$C$4:$V$130,20,FALSE))</f>
        <v>0</v>
      </c>
      <c r="BO151" s="161">
        <f>IF(ISERROR(VLOOKUP(H151,Positions!$C$4:$V$130,20,FALSE)),0,VLOOKUP(H151,Positions!$C$4:$V$130,20,FALSE))</f>
        <v>0</v>
      </c>
      <c r="BP151" s="161">
        <f>IF(ISERROR(VLOOKUP(I151,Positions!$C$4:$V$130,20,FALSE)),0,VLOOKUP(I151,Positions!$C$4:$V$130,20,FALSE))</f>
        <v>0</v>
      </c>
      <c r="BQ151" s="161">
        <f>IF(ISERROR(VLOOKUP(J151,Positions!$C$4:$V$130,20,FALSE)),0,VLOOKUP(J151,Positions!$C$4:$V$130,20,FALSE))</f>
        <v>0</v>
      </c>
      <c r="BR151" s="161">
        <f>IF(ISERROR(VLOOKUP(K151,Positions!$C$4:$V$130,20,FALSE)),0,VLOOKUP(K151,Positions!$C$4:$V$130,20,FALSE))</f>
        <v>0</v>
      </c>
      <c r="BS151" s="161">
        <f>IF(ISERROR(VLOOKUP(L151,Positions!$C$4:$V$130,20,FALSE)),0,VLOOKUP(L151,Positions!$C$4:$V$130,20,FALSE))</f>
        <v>0</v>
      </c>
      <c r="BT151" s="161">
        <f>IF(ISERROR(VLOOKUP(M151,Positions!$C$4:$V$130,20,FALSE)),0,VLOOKUP(M151,Positions!$C$4:$V$130,20,FALSE))</f>
        <v>0</v>
      </c>
      <c r="BU151" s="161">
        <f>IF(ISERROR(VLOOKUP(N151,Positions!$C$4:$V$130,20,FALSE)),0,VLOOKUP(N151,Positions!$C$4:$V$130,20,FALSE))</f>
        <v>0</v>
      </c>
      <c r="BV151" s="161">
        <f>IF(ISERROR(VLOOKUP(O151,Positions!$C$4:$V$130,20,FALSE)),0,VLOOKUP(O151,Positions!$C$4:$V$130,20,FALSE))</f>
        <v>0</v>
      </c>
      <c r="BW151" s="161">
        <f>IF(ISERROR(VLOOKUP(P151,Positions!$C$4:$V$130,20,FALSE)),0,VLOOKUP(P151,Positions!$C$4:$V$130,20,FALSE))</f>
        <v>0</v>
      </c>
      <c r="BX151" s="161">
        <f>IF(ISERROR(VLOOKUP(Q151,Positions!$C$4:$V$130,20,FALSE)),0,VLOOKUP(Q151,Positions!$C$4:$V$130,20,FALSE))</f>
        <v>0</v>
      </c>
      <c r="BY151" s="161">
        <f>IF(ISERROR(VLOOKUP(R151,Positions!$C$4:$V$130,20,FALSE)),0,VLOOKUP(R151,Positions!$C$4:$V$130,20,FALSE))</f>
        <v>0</v>
      </c>
      <c r="BZ151" s="161">
        <f>IF(ISERROR(VLOOKUP(S151,Positions!$C$4:$V$130,20,FALSE)),0,VLOOKUP(S151,Positions!$C$4:$V$130,20,FALSE))</f>
        <v>0</v>
      </c>
      <c r="CA151" s="161">
        <f>IF(ISERROR(VLOOKUP(T151,Positions!$C$4:$V$130,20,FALSE)),0,VLOOKUP(T151,Positions!$C$4:$V$130,20,FALSE))</f>
        <v>0</v>
      </c>
      <c r="CB151" s="161">
        <f>IF(ISERROR(VLOOKUP(U151,Positions!$C$4:$V$130,20,FALSE)),0,VLOOKUP(U151,Positions!$C$4:$V$130,20,FALSE))</f>
        <v>0</v>
      </c>
      <c r="CC151" s="161">
        <f>IF(ISERROR(VLOOKUP(V151,Positions!$C$4:$V$130,20,FALSE)),0,VLOOKUP(V151,Positions!$C$4:$V$130,20,FALSE))</f>
        <v>0</v>
      </c>
      <c r="CD151" s="161">
        <f>IF(ISERROR(VLOOKUP(W151,Positions!$C$4:$V$130,20,FALSE)),0,VLOOKUP(W151,Positions!$C$4:$V$130,20,FALSE))</f>
        <v>0</v>
      </c>
      <c r="CE151" s="161">
        <f>IF(ISERROR(VLOOKUP(X151,Positions!$C$4:$V$130,20,FALSE)),0,VLOOKUP(X151,Positions!$C$4:$V$130,20,FALSE))</f>
        <v>0</v>
      </c>
      <c r="CF151" s="161">
        <f>IF(ISERROR(VLOOKUP(Y151,Positions!$C$4:$V$130,20,FALSE)),0,VLOOKUP(Y151,Positions!$C$4:$V$130,20,FALSE))</f>
        <v>0</v>
      </c>
      <c r="CG151" s="161">
        <f>IF(ISERROR(VLOOKUP(Z151,Positions!$C$4:$V$130,20,FALSE)),0,VLOOKUP(Z151,Positions!$C$4:$V$130,20,FALSE))</f>
        <v>0</v>
      </c>
      <c r="CH151" s="161">
        <f>IF(ISERROR(VLOOKUP(AA151,Positions!$C$4:$V$130,20,FALSE)),0,VLOOKUP(AA151,Positions!$C$4:$V$130,20,FALSE))</f>
        <v>0</v>
      </c>
      <c r="CI151" s="161">
        <f>IF(ISERROR(VLOOKUP(AB151,Positions!$C$4:$V$130,20,FALSE)),0,VLOOKUP(AB151,Positions!$C$4:$V$130,20,FALSE))</f>
        <v>0</v>
      </c>
      <c r="CJ151" s="161">
        <f>IF(ISERROR(VLOOKUP(AC151,Positions!$C$4:$V$130,20,FALSE)),0,VLOOKUP(AC151,Positions!$C$4:$V$130,20,FALSE))</f>
        <v>0</v>
      </c>
      <c r="CK151" s="161">
        <f>IF(ISERROR(VLOOKUP(AD151,Positions!$C$4:$V$130,20,FALSE)),0,VLOOKUP(AD151,Positions!$C$4:$V$130,20,FALSE))</f>
        <v>0</v>
      </c>
      <c r="CL151" s="161">
        <f>IF(ISERROR(VLOOKUP(AE151,Positions!$C$4:$V$130,20,FALSE)),0,VLOOKUP(AE151,Positions!$C$4:$V$130,20,FALSE))</f>
        <v>0</v>
      </c>
      <c r="CM151" s="161">
        <f>IF(ISERROR(VLOOKUP(AF151,Positions!$C$4:$V$130,20,FALSE)),0,VLOOKUP(AF151,Positions!$C$4:$V$130,20,FALSE))</f>
        <v>0</v>
      </c>
      <c r="CN151" s="161">
        <f>IF(ISERROR(VLOOKUP(AG151,Positions!$C$4:$V$130,20,FALSE)),0,VLOOKUP(AG151,Positions!$C$4:$V$130,20,FALSE))</f>
        <v>0</v>
      </c>
      <c r="CO151" s="161">
        <f>IF(ISERROR(VLOOKUP(AH151,Positions!$C$4:$V$130,20,FALSE)),0,VLOOKUP(AH151,Positions!$C$4:$V$130,20,FALSE))</f>
        <v>0</v>
      </c>
      <c r="CP151" s="162"/>
      <c r="CQ151" s="163"/>
    </row>
    <row r="152" spans="1:95" s="155" customFormat="1" ht="30" hidden="1" customHeight="1" x14ac:dyDescent="0.25">
      <c r="A152" s="153"/>
      <c r="B152" s="153"/>
      <c r="C152" s="160"/>
      <c r="D152" s="160"/>
      <c r="E152" s="417" t="str">
        <f>IF($D152&lt;&gt;"",VLOOKUP($D152,StaffEstb!$G$4:$K$203,4,FALSE),"")</f>
        <v/>
      </c>
      <c r="F152" s="656" t="str">
        <f>IF($D152&lt;&gt;"",VLOOKUP($D152,StaffEstb!$G$4:$K$203,5,FALSE),"")</f>
        <v/>
      </c>
      <c r="G152" s="657"/>
      <c r="H152" s="657"/>
      <c r="I152" s="657"/>
      <c r="J152" s="657"/>
      <c r="K152" s="657"/>
      <c r="L152" s="658"/>
      <c r="M152" s="658"/>
      <c r="N152" s="657"/>
      <c r="O152" s="657"/>
      <c r="P152" s="657"/>
      <c r="Q152" s="657"/>
      <c r="R152" s="657"/>
      <c r="S152" s="658"/>
      <c r="T152" s="658"/>
      <c r="U152" s="657"/>
      <c r="V152" s="657"/>
      <c r="W152" s="657"/>
      <c r="X152" s="657"/>
      <c r="Y152" s="657"/>
      <c r="Z152" s="658"/>
      <c r="AA152" s="658"/>
      <c r="AB152" s="657"/>
      <c r="AC152" s="657"/>
      <c r="AD152" s="657"/>
      <c r="AE152" s="657"/>
      <c r="AF152" s="657"/>
      <c r="AG152" s="658"/>
      <c r="AH152" s="658"/>
      <c r="AI152" s="377">
        <f t="shared" si="11"/>
        <v>0</v>
      </c>
      <c r="AJ152" s="378">
        <f t="shared" si="12"/>
        <v>0</v>
      </c>
      <c r="AK152" s="379" t="str">
        <f>IF(G152&lt;&gt;"",IF(ISERROR(VLOOKUP(G152,Positions!$C$4:$V$130,20,FALSE)),"Chk",""),"-")</f>
        <v>-</v>
      </c>
      <c r="AL152" s="380" t="str">
        <f>IF(H152&lt;&gt;"",IF(ISERROR(VLOOKUP(H152,Positions!$C$4:$V$130,20,FALSE)),"Chk",""),"-")</f>
        <v>-</v>
      </c>
      <c r="AM152" s="380" t="str">
        <f>IF(I152&lt;&gt;"",IF(ISERROR(VLOOKUP(I152,Positions!$C$4:$V$130,20,FALSE)),"Chk",""),"-")</f>
        <v>-</v>
      </c>
      <c r="AN152" s="380" t="str">
        <f>IF(J152&lt;&gt;"",IF(ISERROR(VLOOKUP(J152,Positions!$C$4:$V$130,20,FALSE)),"Chk",""),"-")</f>
        <v>-</v>
      </c>
      <c r="AO152" s="380" t="str">
        <f>IF(K152&lt;&gt;"",IF(ISERROR(VLOOKUP(K152,Positions!$C$4:$V$130,20,FALSE)),"Chk",""),"-")</f>
        <v>-</v>
      </c>
      <c r="AP152" s="380" t="str">
        <f>IF(L152&lt;&gt;"",IF(ISERROR(VLOOKUP(L152,Positions!$C$4:$V$130,20,FALSE)),"Chk",""),"-")</f>
        <v>-</v>
      </c>
      <c r="AQ152" s="381" t="str">
        <f>IF(M152&lt;&gt;"",IF(ISERROR(VLOOKUP(M152,Positions!$C$4:$V$130,20,FALSE)),"Chk",""),"-")</f>
        <v>-</v>
      </c>
      <c r="AR152" s="382" t="str">
        <f>IF(N152&lt;&gt;"",IF(ISERROR(VLOOKUP(N152,Positions!$C$4:$V$130,20,FALSE)),"Chk",""),"-")</f>
        <v>-</v>
      </c>
      <c r="AS152" s="380" t="str">
        <f>IF(O152&lt;&gt;"",IF(ISERROR(VLOOKUP(O152,Positions!$C$4:$V$130,20,FALSE)),"Chk",""),"-")</f>
        <v>-</v>
      </c>
      <c r="AT152" s="380" t="str">
        <f>IF(P152&lt;&gt;"",IF(ISERROR(VLOOKUP(P152,Positions!$C$4:$V$130,20,FALSE)),"Chk",""),"-")</f>
        <v>-</v>
      </c>
      <c r="AU152" s="380" t="str">
        <f>IF(Q152&lt;&gt;"",IF(ISERROR(VLOOKUP(Q152,Positions!$C$4:$V$130,20,FALSE)),"Chk",""),"-")</f>
        <v>-</v>
      </c>
      <c r="AV152" s="380" t="str">
        <f>IF(R152&lt;&gt;"",IF(ISERROR(VLOOKUP(R152,Positions!$C$4:$V$130,20,FALSE)),"Chk",""),"-")</f>
        <v>-</v>
      </c>
      <c r="AW152" s="380" t="str">
        <f>IF(S152&lt;&gt;"",IF(ISERROR(VLOOKUP(S152,Positions!$C$4:$V$130,20,FALSE)),"Chk",""),"-")</f>
        <v>-</v>
      </c>
      <c r="AX152" s="383" t="str">
        <f>IF(T152&lt;&gt;"",IF(ISERROR(VLOOKUP(T152,Positions!$C$4:$V$130,20,FALSE)),"Chk",""),"-")</f>
        <v>-</v>
      </c>
      <c r="AY152" s="379" t="str">
        <f>IF(U152&lt;&gt;"",IF(ISERROR(VLOOKUP(U152,Positions!$C$4:$V$130,20,FALSE)),"Chk",""),"-")</f>
        <v>-</v>
      </c>
      <c r="AZ152" s="380" t="str">
        <f>IF(V152&lt;&gt;"",IF(ISERROR(VLOOKUP(V152,Positions!$C$4:$V$130,20,FALSE)),"Chk",""),"-")</f>
        <v>-</v>
      </c>
      <c r="BA152" s="380" t="str">
        <f>IF(W152&lt;&gt;"",IF(ISERROR(VLOOKUP(W152,Positions!$C$4:$V$130,20,FALSE)),"Chk",""),"-")</f>
        <v>-</v>
      </c>
      <c r="BB152" s="380" t="str">
        <f>IF(X152&lt;&gt;"",IF(ISERROR(VLOOKUP(X152,Positions!$C$4:$V$130,20,FALSE)),"Chk",""),"-")</f>
        <v>-</v>
      </c>
      <c r="BC152" s="380" t="str">
        <f>IF(Y152&lt;&gt;"",IF(ISERROR(VLOOKUP(Y152,Positions!$C$4:$V$130,20,FALSE)),"Chk",""),"-")</f>
        <v>-</v>
      </c>
      <c r="BD152" s="380" t="str">
        <f>IF(Z152&lt;&gt;"",IF(ISERROR(VLOOKUP(Z152,Positions!$C$4:$V$130,20,FALSE)),"Chk",""),"-")</f>
        <v>-</v>
      </c>
      <c r="BE152" s="381" t="str">
        <f>IF(AA152&lt;&gt;"",IF(ISERROR(VLOOKUP(AA152,Positions!$C$4:$V$130,20,FALSE)),"Chk",""),"-")</f>
        <v>-</v>
      </c>
      <c r="BF152" s="382" t="str">
        <f>IF(AB152&lt;&gt;"",IF(ISERROR(VLOOKUP(AB152,Positions!$C$4:$V$130,20,FALSE)),"Chk",""),"-")</f>
        <v>-</v>
      </c>
      <c r="BG152" s="380" t="str">
        <f>IF(AC152&lt;&gt;"",IF(ISERROR(VLOOKUP(AC152,Positions!$C$4:$V$130,20,FALSE)),"Chk",""),"-")</f>
        <v>-</v>
      </c>
      <c r="BH152" s="380" t="str">
        <f>IF(AD152&lt;&gt;"",IF(ISERROR(VLOOKUP(AD152,Positions!$C$4:$V$130,20,FALSE)),"Chk",""),"-")</f>
        <v>-</v>
      </c>
      <c r="BI152" s="380" t="str">
        <f>IF(AE152&lt;&gt;"",IF(ISERROR(VLOOKUP(AE152,Positions!$C$4:$V$130,20,FALSE)),"Chk",""),"-")</f>
        <v>-</v>
      </c>
      <c r="BJ152" s="380" t="str">
        <f>IF(AF152&lt;&gt;"",IF(ISERROR(VLOOKUP(AF152,Positions!$C$4:$V$130,20,FALSE)),"Chk",""),"-")</f>
        <v>-</v>
      </c>
      <c r="BK152" s="380" t="str">
        <f>IF(AG152&lt;&gt;"",IF(ISERROR(VLOOKUP(AG152,Positions!$C$4:$V$130,20,FALSE)),"Chk",""),"-")</f>
        <v>-</v>
      </c>
      <c r="BL152" s="383" t="str">
        <f>IF(AH152&lt;&gt;"",IF(ISERROR(VLOOKUP(AH152,Positions!$C$4:$V$130,20,FALSE)),"Chk",""),"-")</f>
        <v>-</v>
      </c>
      <c r="BM152" s="152"/>
      <c r="BN152" s="161">
        <f>IF(ISERROR(VLOOKUP(G152,Positions!$C$4:$V$130,20,FALSE)),0,VLOOKUP(G152,Positions!$C$4:$V$130,20,FALSE))</f>
        <v>0</v>
      </c>
      <c r="BO152" s="161">
        <f>IF(ISERROR(VLOOKUP(H152,Positions!$C$4:$V$130,20,FALSE)),0,VLOOKUP(H152,Positions!$C$4:$V$130,20,FALSE))</f>
        <v>0</v>
      </c>
      <c r="BP152" s="161">
        <f>IF(ISERROR(VLOOKUP(I152,Positions!$C$4:$V$130,20,FALSE)),0,VLOOKUP(I152,Positions!$C$4:$V$130,20,FALSE))</f>
        <v>0</v>
      </c>
      <c r="BQ152" s="161">
        <f>IF(ISERROR(VLOOKUP(J152,Positions!$C$4:$V$130,20,FALSE)),0,VLOOKUP(J152,Positions!$C$4:$V$130,20,FALSE))</f>
        <v>0</v>
      </c>
      <c r="BR152" s="161">
        <f>IF(ISERROR(VLOOKUP(K152,Positions!$C$4:$V$130,20,FALSE)),0,VLOOKUP(K152,Positions!$C$4:$V$130,20,FALSE))</f>
        <v>0</v>
      </c>
      <c r="BS152" s="161">
        <f>IF(ISERROR(VLOOKUP(L152,Positions!$C$4:$V$130,20,FALSE)),0,VLOOKUP(L152,Positions!$C$4:$V$130,20,FALSE))</f>
        <v>0</v>
      </c>
      <c r="BT152" s="161">
        <f>IF(ISERROR(VLOOKUP(M152,Positions!$C$4:$V$130,20,FALSE)),0,VLOOKUP(M152,Positions!$C$4:$V$130,20,FALSE))</f>
        <v>0</v>
      </c>
      <c r="BU152" s="161">
        <f>IF(ISERROR(VLOOKUP(N152,Positions!$C$4:$V$130,20,FALSE)),0,VLOOKUP(N152,Positions!$C$4:$V$130,20,FALSE))</f>
        <v>0</v>
      </c>
      <c r="BV152" s="161">
        <f>IF(ISERROR(VLOOKUP(O152,Positions!$C$4:$V$130,20,FALSE)),0,VLOOKUP(O152,Positions!$C$4:$V$130,20,FALSE))</f>
        <v>0</v>
      </c>
      <c r="BW152" s="161">
        <f>IF(ISERROR(VLOOKUP(P152,Positions!$C$4:$V$130,20,FALSE)),0,VLOOKUP(P152,Positions!$C$4:$V$130,20,FALSE))</f>
        <v>0</v>
      </c>
      <c r="BX152" s="161">
        <f>IF(ISERROR(VLOOKUP(Q152,Positions!$C$4:$V$130,20,FALSE)),0,VLOOKUP(Q152,Positions!$C$4:$V$130,20,FALSE))</f>
        <v>0</v>
      </c>
      <c r="BY152" s="161">
        <f>IF(ISERROR(VLOOKUP(R152,Positions!$C$4:$V$130,20,FALSE)),0,VLOOKUP(R152,Positions!$C$4:$V$130,20,FALSE))</f>
        <v>0</v>
      </c>
      <c r="BZ152" s="161">
        <f>IF(ISERROR(VLOOKUP(S152,Positions!$C$4:$V$130,20,FALSE)),0,VLOOKUP(S152,Positions!$C$4:$V$130,20,FALSE))</f>
        <v>0</v>
      </c>
      <c r="CA152" s="161">
        <f>IF(ISERROR(VLOOKUP(T152,Positions!$C$4:$V$130,20,FALSE)),0,VLOOKUP(T152,Positions!$C$4:$V$130,20,FALSE))</f>
        <v>0</v>
      </c>
      <c r="CB152" s="161">
        <f>IF(ISERROR(VLOOKUP(U152,Positions!$C$4:$V$130,20,FALSE)),0,VLOOKUP(U152,Positions!$C$4:$V$130,20,FALSE))</f>
        <v>0</v>
      </c>
      <c r="CC152" s="161">
        <f>IF(ISERROR(VLOOKUP(V152,Positions!$C$4:$V$130,20,FALSE)),0,VLOOKUP(V152,Positions!$C$4:$V$130,20,FALSE))</f>
        <v>0</v>
      </c>
      <c r="CD152" s="161">
        <f>IF(ISERROR(VLOOKUP(W152,Positions!$C$4:$V$130,20,FALSE)),0,VLOOKUP(W152,Positions!$C$4:$V$130,20,FALSE))</f>
        <v>0</v>
      </c>
      <c r="CE152" s="161">
        <f>IF(ISERROR(VLOOKUP(X152,Positions!$C$4:$V$130,20,FALSE)),0,VLOOKUP(X152,Positions!$C$4:$V$130,20,FALSE))</f>
        <v>0</v>
      </c>
      <c r="CF152" s="161">
        <f>IF(ISERROR(VLOOKUP(Y152,Positions!$C$4:$V$130,20,FALSE)),0,VLOOKUP(Y152,Positions!$C$4:$V$130,20,FALSE))</f>
        <v>0</v>
      </c>
      <c r="CG152" s="161">
        <f>IF(ISERROR(VLOOKUP(Z152,Positions!$C$4:$V$130,20,FALSE)),0,VLOOKUP(Z152,Positions!$C$4:$V$130,20,FALSE))</f>
        <v>0</v>
      </c>
      <c r="CH152" s="161">
        <f>IF(ISERROR(VLOOKUP(AA152,Positions!$C$4:$V$130,20,FALSE)),0,VLOOKUP(AA152,Positions!$C$4:$V$130,20,FALSE))</f>
        <v>0</v>
      </c>
      <c r="CI152" s="161">
        <f>IF(ISERROR(VLOOKUP(AB152,Positions!$C$4:$V$130,20,FALSE)),0,VLOOKUP(AB152,Positions!$C$4:$V$130,20,FALSE))</f>
        <v>0</v>
      </c>
      <c r="CJ152" s="161">
        <f>IF(ISERROR(VLOOKUP(AC152,Positions!$C$4:$V$130,20,FALSE)),0,VLOOKUP(AC152,Positions!$C$4:$V$130,20,FALSE))</f>
        <v>0</v>
      </c>
      <c r="CK152" s="161">
        <f>IF(ISERROR(VLOOKUP(AD152,Positions!$C$4:$V$130,20,FALSE)),0,VLOOKUP(AD152,Positions!$C$4:$V$130,20,FALSE))</f>
        <v>0</v>
      </c>
      <c r="CL152" s="161">
        <f>IF(ISERROR(VLOOKUP(AE152,Positions!$C$4:$V$130,20,FALSE)),0,VLOOKUP(AE152,Positions!$C$4:$V$130,20,FALSE))</f>
        <v>0</v>
      </c>
      <c r="CM152" s="161">
        <f>IF(ISERROR(VLOOKUP(AF152,Positions!$C$4:$V$130,20,FALSE)),0,VLOOKUP(AF152,Positions!$C$4:$V$130,20,FALSE))</f>
        <v>0</v>
      </c>
      <c r="CN152" s="161">
        <f>IF(ISERROR(VLOOKUP(AG152,Positions!$C$4:$V$130,20,FALSE)),0,VLOOKUP(AG152,Positions!$C$4:$V$130,20,FALSE))</f>
        <v>0</v>
      </c>
      <c r="CO152" s="161">
        <f>IF(ISERROR(VLOOKUP(AH152,Positions!$C$4:$V$130,20,FALSE)),0,VLOOKUP(AH152,Positions!$C$4:$V$130,20,FALSE))</f>
        <v>0</v>
      </c>
      <c r="CP152" s="162"/>
      <c r="CQ152" s="163"/>
    </row>
    <row r="153" spans="1:95" s="155" customFormat="1" ht="30" hidden="1" customHeight="1" x14ac:dyDescent="0.25">
      <c r="A153" s="153"/>
      <c r="B153" s="153"/>
      <c r="C153" s="160"/>
      <c r="D153" s="160"/>
      <c r="E153" s="417" t="str">
        <f>IF($D153&lt;&gt;"",VLOOKUP($D153,StaffEstb!$G$4:$K$203,4,FALSE),"")</f>
        <v/>
      </c>
      <c r="F153" s="656" t="str">
        <f>IF($D153&lt;&gt;"",VLOOKUP($D153,StaffEstb!$G$4:$K$203,5,FALSE),"")</f>
        <v/>
      </c>
      <c r="G153" s="657"/>
      <c r="H153" s="657"/>
      <c r="I153" s="657"/>
      <c r="J153" s="657"/>
      <c r="K153" s="657"/>
      <c r="L153" s="658"/>
      <c r="M153" s="658"/>
      <c r="N153" s="657"/>
      <c r="O153" s="657"/>
      <c r="P153" s="657"/>
      <c r="Q153" s="657"/>
      <c r="R153" s="657"/>
      <c r="S153" s="658"/>
      <c r="T153" s="658"/>
      <c r="U153" s="657"/>
      <c r="V153" s="657"/>
      <c r="W153" s="657"/>
      <c r="X153" s="657"/>
      <c r="Y153" s="657"/>
      <c r="Z153" s="658"/>
      <c r="AA153" s="658"/>
      <c r="AB153" s="657"/>
      <c r="AC153" s="657"/>
      <c r="AD153" s="657"/>
      <c r="AE153" s="657"/>
      <c r="AF153" s="657"/>
      <c r="AG153" s="658"/>
      <c r="AH153" s="658"/>
      <c r="AI153" s="377">
        <f t="shared" si="11"/>
        <v>0</v>
      </c>
      <c r="AJ153" s="378">
        <f t="shared" si="12"/>
        <v>0</v>
      </c>
      <c r="AK153" s="379" t="str">
        <f>IF(G153&lt;&gt;"",IF(ISERROR(VLOOKUP(G153,Positions!$C$4:$V$130,20,FALSE)),"Chk",""),"-")</f>
        <v>-</v>
      </c>
      <c r="AL153" s="380" t="str">
        <f>IF(H153&lt;&gt;"",IF(ISERROR(VLOOKUP(H153,Positions!$C$4:$V$130,20,FALSE)),"Chk",""),"-")</f>
        <v>-</v>
      </c>
      <c r="AM153" s="380" t="str">
        <f>IF(I153&lt;&gt;"",IF(ISERROR(VLOOKUP(I153,Positions!$C$4:$V$130,20,FALSE)),"Chk",""),"-")</f>
        <v>-</v>
      </c>
      <c r="AN153" s="380" t="str">
        <f>IF(J153&lt;&gt;"",IF(ISERROR(VLOOKUP(J153,Positions!$C$4:$V$130,20,FALSE)),"Chk",""),"-")</f>
        <v>-</v>
      </c>
      <c r="AO153" s="380" t="str">
        <f>IF(K153&lt;&gt;"",IF(ISERROR(VLOOKUP(K153,Positions!$C$4:$V$130,20,FALSE)),"Chk",""),"-")</f>
        <v>-</v>
      </c>
      <c r="AP153" s="380" t="str">
        <f>IF(L153&lt;&gt;"",IF(ISERROR(VLOOKUP(L153,Positions!$C$4:$V$130,20,FALSE)),"Chk",""),"-")</f>
        <v>-</v>
      </c>
      <c r="AQ153" s="381" t="str">
        <f>IF(M153&lt;&gt;"",IF(ISERROR(VLOOKUP(M153,Positions!$C$4:$V$130,20,FALSE)),"Chk",""),"-")</f>
        <v>-</v>
      </c>
      <c r="AR153" s="382" t="str">
        <f>IF(N153&lt;&gt;"",IF(ISERROR(VLOOKUP(N153,Positions!$C$4:$V$130,20,FALSE)),"Chk",""),"-")</f>
        <v>-</v>
      </c>
      <c r="AS153" s="380" t="str">
        <f>IF(O153&lt;&gt;"",IF(ISERROR(VLOOKUP(O153,Positions!$C$4:$V$130,20,FALSE)),"Chk",""),"-")</f>
        <v>-</v>
      </c>
      <c r="AT153" s="380" t="str">
        <f>IF(P153&lt;&gt;"",IF(ISERROR(VLOOKUP(P153,Positions!$C$4:$V$130,20,FALSE)),"Chk",""),"-")</f>
        <v>-</v>
      </c>
      <c r="AU153" s="380" t="str">
        <f>IF(Q153&lt;&gt;"",IF(ISERROR(VLOOKUP(Q153,Positions!$C$4:$V$130,20,FALSE)),"Chk",""),"-")</f>
        <v>-</v>
      </c>
      <c r="AV153" s="380" t="str">
        <f>IF(R153&lt;&gt;"",IF(ISERROR(VLOOKUP(R153,Positions!$C$4:$V$130,20,FALSE)),"Chk",""),"-")</f>
        <v>-</v>
      </c>
      <c r="AW153" s="380" t="str">
        <f>IF(S153&lt;&gt;"",IF(ISERROR(VLOOKUP(S153,Positions!$C$4:$V$130,20,FALSE)),"Chk",""),"-")</f>
        <v>-</v>
      </c>
      <c r="AX153" s="383" t="str">
        <f>IF(T153&lt;&gt;"",IF(ISERROR(VLOOKUP(T153,Positions!$C$4:$V$130,20,FALSE)),"Chk",""),"-")</f>
        <v>-</v>
      </c>
      <c r="AY153" s="379" t="str">
        <f>IF(U153&lt;&gt;"",IF(ISERROR(VLOOKUP(U153,Positions!$C$4:$V$130,20,FALSE)),"Chk",""),"-")</f>
        <v>-</v>
      </c>
      <c r="AZ153" s="380" t="str">
        <f>IF(V153&lt;&gt;"",IF(ISERROR(VLOOKUP(V153,Positions!$C$4:$V$130,20,FALSE)),"Chk",""),"-")</f>
        <v>-</v>
      </c>
      <c r="BA153" s="380" t="str">
        <f>IF(W153&lt;&gt;"",IF(ISERROR(VLOOKUP(W153,Positions!$C$4:$V$130,20,FALSE)),"Chk",""),"-")</f>
        <v>-</v>
      </c>
      <c r="BB153" s="380" t="str">
        <f>IF(X153&lt;&gt;"",IF(ISERROR(VLOOKUP(X153,Positions!$C$4:$V$130,20,FALSE)),"Chk",""),"-")</f>
        <v>-</v>
      </c>
      <c r="BC153" s="380" t="str">
        <f>IF(Y153&lt;&gt;"",IF(ISERROR(VLOOKUP(Y153,Positions!$C$4:$V$130,20,FALSE)),"Chk",""),"-")</f>
        <v>-</v>
      </c>
      <c r="BD153" s="380" t="str">
        <f>IF(Z153&lt;&gt;"",IF(ISERROR(VLOOKUP(Z153,Positions!$C$4:$V$130,20,FALSE)),"Chk",""),"-")</f>
        <v>-</v>
      </c>
      <c r="BE153" s="381" t="str">
        <f>IF(AA153&lt;&gt;"",IF(ISERROR(VLOOKUP(AA153,Positions!$C$4:$V$130,20,FALSE)),"Chk",""),"-")</f>
        <v>-</v>
      </c>
      <c r="BF153" s="382" t="str">
        <f>IF(AB153&lt;&gt;"",IF(ISERROR(VLOOKUP(AB153,Positions!$C$4:$V$130,20,FALSE)),"Chk",""),"-")</f>
        <v>-</v>
      </c>
      <c r="BG153" s="380" t="str">
        <f>IF(AC153&lt;&gt;"",IF(ISERROR(VLOOKUP(AC153,Positions!$C$4:$V$130,20,FALSE)),"Chk",""),"-")</f>
        <v>-</v>
      </c>
      <c r="BH153" s="380" t="str">
        <f>IF(AD153&lt;&gt;"",IF(ISERROR(VLOOKUP(AD153,Positions!$C$4:$V$130,20,FALSE)),"Chk",""),"-")</f>
        <v>-</v>
      </c>
      <c r="BI153" s="380" t="str">
        <f>IF(AE153&lt;&gt;"",IF(ISERROR(VLOOKUP(AE153,Positions!$C$4:$V$130,20,FALSE)),"Chk",""),"-")</f>
        <v>-</v>
      </c>
      <c r="BJ153" s="380" t="str">
        <f>IF(AF153&lt;&gt;"",IF(ISERROR(VLOOKUP(AF153,Positions!$C$4:$V$130,20,FALSE)),"Chk",""),"-")</f>
        <v>-</v>
      </c>
      <c r="BK153" s="380" t="str">
        <f>IF(AG153&lt;&gt;"",IF(ISERROR(VLOOKUP(AG153,Positions!$C$4:$V$130,20,FALSE)),"Chk",""),"-")</f>
        <v>-</v>
      </c>
      <c r="BL153" s="383" t="str">
        <f>IF(AH153&lt;&gt;"",IF(ISERROR(VLOOKUP(AH153,Positions!$C$4:$V$130,20,FALSE)),"Chk",""),"-")</f>
        <v>-</v>
      </c>
      <c r="BM153" s="152"/>
      <c r="BN153" s="161">
        <f>IF(ISERROR(VLOOKUP(G153,Positions!$C$4:$V$130,20,FALSE)),0,VLOOKUP(G153,Positions!$C$4:$V$130,20,FALSE))</f>
        <v>0</v>
      </c>
      <c r="BO153" s="161">
        <f>IF(ISERROR(VLOOKUP(H153,Positions!$C$4:$V$130,20,FALSE)),0,VLOOKUP(H153,Positions!$C$4:$V$130,20,FALSE))</f>
        <v>0</v>
      </c>
      <c r="BP153" s="161">
        <f>IF(ISERROR(VLOOKUP(I153,Positions!$C$4:$V$130,20,FALSE)),0,VLOOKUP(I153,Positions!$C$4:$V$130,20,FALSE))</f>
        <v>0</v>
      </c>
      <c r="BQ153" s="161">
        <f>IF(ISERROR(VLOOKUP(J153,Positions!$C$4:$V$130,20,FALSE)),0,VLOOKUP(J153,Positions!$C$4:$V$130,20,FALSE))</f>
        <v>0</v>
      </c>
      <c r="BR153" s="161">
        <f>IF(ISERROR(VLOOKUP(K153,Positions!$C$4:$V$130,20,FALSE)),0,VLOOKUP(K153,Positions!$C$4:$V$130,20,FALSE))</f>
        <v>0</v>
      </c>
      <c r="BS153" s="161">
        <f>IF(ISERROR(VLOOKUP(L153,Positions!$C$4:$V$130,20,FALSE)),0,VLOOKUP(L153,Positions!$C$4:$V$130,20,FALSE))</f>
        <v>0</v>
      </c>
      <c r="BT153" s="161">
        <f>IF(ISERROR(VLOOKUP(M153,Positions!$C$4:$V$130,20,FALSE)),0,VLOOKUP(M153,Positions!$C$4:$V$130,20,FALSE))</f>
        <v>0</v>
      </c>
      <c r="BU153" s="161">
        <f>IF(ISERROR(VLOOKUP(N153,Positions!$C$4:$V$130,20,FALSE)),0,VLOOKUP(N153,Positions!$C$4:$V$130,20,FALSE))</f>
        <v>0</v>
      </c>
      <c r="BV153" s="161">
        <f>IF(ISERROR(VLOOKUP(O153,Positions!$C$4:$V$130,20,FALSE)),0,VLOOKUP(O153,Positions!$C$4:$V$130,20,FALSE))</f>
        <v>0</v>
      </c>
      <c r="BW153" s="161">
        <f>IF(ISERROR(VLOOKUP(P153,Positions!$C$4:$V$130,20,FALSE)),0,VLOOKUP(P153,Positions!$C$4:$V$130,20,FALSE))</f>
        <v>0</v>
      </c>
      <c r="BX153" s="161">
        <f>IF(ISERROR(VLOOKUP(Q153,Positions!$C$4:$V$130,20,FALSE)),0,VLOOKUP(Q153,Positions!$C$4:$V$130,20,FALSE))</f>
        <v>0</v>
      </c>
      <c r="BY153" s="161">
        <f>IF(ISERROR(VLOOKUP(R153,Positions!$C$4:$V$130,20,FALSE)),0,VLOOKUP(R153,Positions!$C$4:$V$130,20,FALSE))</f>
        <v>0</v>
      </c>
      <c r="BZ153" s="161">
        <f>IF(ISERROR(VLOOKUP(S153,Positions!$C$4:$V$130,20,FALSE)),0,VLOOKUP(S153,Positions!$C$4:$V$130,20,FALSE))</f>
        <v>0</v>
      </c>
      <c r="CA153" s="161">
        <f>IF(ISERROR(VLOOKUP(T153,Positions!$C$4:$V$130,20,FALSE)),0,VLOOKUP(T153,Positions!$C$4:$V$130,20,FALSE))</f>
        <v>0</v>
      </c>
      <c r="CB153" s="161">
        <f>IF(ISERROR(VLOOKUP(U153,Positions!$C$4:$V$130,20,FALSE)),0,VLOOKUP(U153,Positions!$C$4:$V$130,20,FALSE))</f>
        <v>0</v>
      </c>
      <c r="CC153" s="161">
        <f>IF(ISERROR(VLOOKUP(V153,Positions!$C$4:$V$130,20,FALSE)),0,VLOOKUP(V153,Positions!$C$4:$V$130,20,FALSE))</f>
        <v>0</v>
      </c>
      <c r="CD153" s="161">
        <f>IF(ISERROR(VLOOKUP(W153,Positions!$C$4:$V$130,20,FALSE)),0,VLOOKUP(W153,Positions!$C$4:$V$130,20,FALSE))</f>
        <v>0</v>
      </c>
      <c r="CE153" s="161">
        <f>IF(ISERROR(VLOOKUP(X153,Positions!$C$4:$V$130,20,FALSE)),0,VLOOKUP(X153,Positions!$C$4:$V$130,20,FALSE))</f>
        <v>0</v>
      </c>
      <c r="CF153" s="161">
        <f>IF(ISERROR(VLOOKUP(Y153,Positions!$C$4:$V$130,20,FALSE)),0,VLOOKUP(Y153,Positions!$C$4:$V$130,20,FALSE))</f>
        <v>0</v>
      </c>
      <c r="CG153" s="161">
        <f>IF(ISERROR(VLOOKUP(Z153,Positions!$C$4:$V$130,20,FALSE)),0,VLOOKUP(Z153,Positions!$C$4:$V$130,20,FALSE))</f>
        <v>0</v>
      </c>
      <c r="CH153" s="161">
        <f>IF(ISERROR(VLOOKUP(AA153,Positions!$C$4:$V$130,20,FALSE)),0,VLOOKUP(AA153,Positions!$C$4:$V$130,20,FALSE))</f>
        <v>0</v>
      </c>
      <c r="CI153" s="161">
        <f>IF(ISERROR(VLOOKUP(AB153,Positions!$C$4:$V$130,20,FALSE)),0,VLOOKUP(AB153,Positions!$C$4:$V$130,20,FALSE))</f>
        <v>0</v>
      </c>
      <c r="CJ153" s="161">
        <f>IF(ISERROR(VLOOKUP(AC153,Positions!$C$4:$V$130,20,FALSE)),0,VLOOKUP(AC153,Positions!$C$4:$V$130,20,FALSE))</f>
        <v>0</v>
      </c>
      <c r="CK153" s="161">
        <f>IF(ISERROR(VLOOKUP(AD153,Positions!$C$4:$V$130,20,FALSE)),0,VLOOKUP(AD153,Positions!$C$4:$V$130,20,FALSE))</f>
        <v>0</v>
      </c>
      <c r="CL153" s="161">
        <f>IF(ISERROR(VLOOKUP(AE153,Positions!$C$4:$V$130,20,FALSE)),0,VLOOKUP(AE153,Positions!$C$4:$V$130,20,FALSE))</f>
        <v>0</v>
      </c>
      <c r="CM153" s="161">
        <f>IF(ISERROR(VLOOKUP(AF153,Positions!$C$4:$V$130,20,FALSE)),0,VLOOKUP(AF153,Positions!$C$4:$V$130,20,FALSE))</f>
        <v>0</v>
      </c>
      <c r="CN153" s="161">
        <f>IF(ISERROR(VLOOKUP(AG153,Positions!$C$4:$V$130,20,FALSE)),0,VLOOKUP(AG153,Positions!$C$4:$V$130,20,FALSE))</f>
        <v>0</v>
      </c>
      <c r="CO153" s="161">
        <f>IF(ISERROR(VLOOKUP(AH153,Positions!$C$4:$V$130,20,FALSE)),0,VLOOKUP(AH153,Positions!$C$4:$V$130,20,FALSE))</f>
        <v>0</v>
      </c>
      <c r="CP153" s="162"/>
      <c r="CQ153" s="163"/>
    </row>
    <row r="154" spans="1:95" s="155" customFormat="1" ht="30" hidden="1" customHeight="1" x14ac:dyDescent="0.25">
      <c r="A154" s="153"/>
      <c r="B154" s="153"/>
      <c r="C154" s="160"/>
      <c r="D154" s="160"/>
      <c r="E154" s="417" t="str">
        <f>IF($D154&lt;&gt;"",VLOOKUP($D154,StaffEstb!$G$4:$K$203,4,FALSE),"")</f>
        <v/>
      </c>
      <c r="F154" s="656" t="str">
        <f>IF($D154&lt;&gt;"",VLOOKUP($D154,StaffEstb!$G$4:$K$203,5,FALSE),"")</f>
        <v/>
      </c>
      <c r="G154" s="657"/>
      <c r="H154" s="657"/>
      <c r="I154" s="657"/>
      <c r="J154" s="657"/>
      <c r="K154" s="657"/>
      <c r="L154" s="658"/>
      <c r="M154" s="658"/>
      <c r="N154" s="657"/>
      <c r="O154" s="657"/>
      <c r="P154" s="657"/>
      <c r="Q154" s="657"/>
      <c r="R154" s="657"/>
      <c r="S154" s="658"/>
      <c r="T154" s="658"/>
      <c r="U154" s="657"/>
      <c r="V154" s="657"/>
      <c r="W154" s="657"/>
      <c r="X154" s="657"/>
      <c r="Y154" s="657"/>
      <c r="Z154" s="658"/>
      <c r="AA154" s="658"/>
      <c r="AB154" s="657"/>
      <c r="AC154" s="657"/>
      <c r="AD154" s="657"/>
      <c r="AE154" s="657"/>
      <c r="AF154" s="657"/>
      <c r="AG154" s="658"/>
      <c r="AH154" s="658"/>
      <c r="AI154" s="377">
        <f t="shared" si="11"/>
        <v>0</v>
      </c>
      <c r="AJ154" s="378">
        <f t="shared" si="12"/>
        <v>0</v>
      </c>
      <c r="AK154" s="379" t="str">
        <f>IF(G154&lt;&gt;"",IF(ISERROR(VLOOKUP(G154,Positions!$C$4:$V$130,20,FALSE)),"Chk",""),"-")</f>
        <v>-</v>
      </c>
      <c r="AL154" s="380" t="str">
        <f>IF(H154&lt;&gt;"",IF(ISERROR(VLOOKUP(H154,Positions!$C$4:$V$130,20,FALSE)),"Chk",""),"-")</f>
        <v>-</v>
      </c>
      <c r="AM154" s="380" t="str">
        <f>IF(I154&lt;&gt;"",IF(ISERROR(VLOOKUP(I154,Positions!$C$4:$V$130,20,FALSE)),"Chk",""),"-")</f>
        <v>-</v>
      </c>
      <c r="AN154" s="380" t="str">
        <f>IF(J154&lt;&gt;"",IF(ISERROR(VLOOKUP(J154,Positions!$C$4:$V$130,20,FALSE)),"Chk",""),"-")</f>
        <v>-</v>
      </c>
      <c r="AO154" s="380" t="str">
        <f>IF(K154&lt;&gt;"",IF(ISERROR(VLOOKUP(K154,Positions!$C$4:$V$130,20,FALSE)),"Chk",""),"-")</f>
        <v>-</v>
      </c>
      <c r="AP154" s="380" t="str">
        <f>IF(L154&lt;&gt;"",IF(ISERROR(VLOOKUP(L154,Positions!$C$4:$V$130,20,FALSE)),"Chk",""),"-")</f>
        <v>-</v>
      </c>
      <c r="AQ154" s="381" t="str">
        <f>IF(M154&lt;&gt;"",IF(ISERROR(VLOOKUP(M154,Positions!$C$4:$V$130,20,FALSE)),"Chk",""),"-")</f>
        <v>-</v>
      </c>
      <c r="AR154" s="382" t="str">
        <f>IF(N154&lt;&gt;"",IF(ISERROR(VLOOKUP(N154,Positions!$C$4:$V$130,20,FALSE)),"Chk",""),"-")</f>
        <v>-</v>
      </c>
      <c r="AS154" s="380" t="str">
        <f>IF(O154&lt;&gt;"",IF(ISERROR(VLOOKUP(O154,Positions!$C$4:$V$130,20,FALSE)),"Chk",""),"-")</f>
        <v>-</v>
      </c>
      <c r="AT154" s="380" t="str">
        <f>IF(P154&lt;&gt;"",IF(ISERROR(VLOOKUP(P154,Positions!$C$4:$V$130,20,FALSE)),"Chk",""),"-")</f>
        <v>-</v>
      </c>
      <c r="AU154" s="380" t="str">
        <f>IF(Q154&lt;&gt;"",IF(ISERROR(VLOOKUP(Q154,Positions!$C$4:$V$130,20,FALSE)),"Chk",""),"-")</f>
        <v>-</v>
      </c>
      <c r="AV154" s="380" t="str">
        <f>IF(R154&lt;&gt;"",IF(ISERROR(VLOOKUP(R154,Positions!$C$4:$V$130,20,FALSE)),"Chk",""),"-")</f>
        <v>-</v>
      </c>
      <c r="AW154" s="380" t="str">
        <f>IF(S154&lt;&gt;"",IF(ISERROR(VLOOKUP(S154,Positions!$C$4:$V$130,20,FALSE)),"Chk",""),"-")</f>
        <v>-</v>
      </c>
      <c r="AX154" s="383" t="str">
        <f>IF(T154&lt;&gt;"",IF(ISERROR(VLOOKUP(T154,Positions!$C$4:$V$130,20,FALSE)),"Chk",""),"-")</f>
        <v>-</v>
      </c>
      <c r="AY154" s="379" t="str">
        <f>IF(U154&lt;&gt;"",IF(ISERROR(VLOOKUP(U154,Positions!$C$4:$V$130,20,FALSE)),"Chk",""),"-")</f>
        <v>-</v>
      </c>
      <c r="AZ154" s="380" t="str">
        <f>IF(V154&lt;&gt;"",IF(ISERROR(VLOOKUP(V154,Positions!$C$4:$V$130,20,FALSE)),"Chk",""),"-")</f>
        <v>-</v>
      </c>
      <c r="BA154" s="380" t="str">
        <f>IF(W154&lt;&gt;"",IF(ISERROR(VLOOKUP(W154,Positions!$C$4:$V$130,20,FALSE)),"Chk",""),"-")</f>
        <v>-</v>
      </c>
      <c r="BB154" s="380" t="str">
        <f>IF(X154&lt;&gt;"",IF(ISERROR(VLOOKUP(X154,Positions!$C$4:$V$130,20,FALSE)),"Chk",""),"-")</f>
        <v>-</v>
      </c>
      <c r="BC154" s="380" t="str">
        <f>IF(Y154&lt;&gt;"",IF(ISERROR(VLOOKUP(Y154,Positions!$C$4:$V$130,20,FALSE)),"Chk",""),"-")</f>
        <v>-</v>
      </c>
      <c r="BD154" s="380" t="str">
        <f>IF(Z154&lt;&gt;"",IF(ISERROR(VLOOKUP(Z154,Positions!$C$4:$V$130,20,FALSE)),"Chk",""),"-")</f>
        <v>-</v>
      </c>
      <c r="BE154" s="381" t="str">
        <f>IF(AA154&lt;&gt;"",IF(ISERROR(VLOOKUP(AA154,Positions!$C$4:$V$130,20,FALSE)),"Chk",""),"-")</f>
        <v>-</v>
      </c>
      <c r="BF154" s="382" t="str">
        <f>IF(AB154&lt;&gt;"",IF(ISERROR(VLOOKUP(AB154,Positions!$C$4:$V$130,20,FALSE)),"Chk",""),"-")</f>
        <v>-</v>
      </c>
      <c r="BG154" s="380" t="str">
        <f>IF(AC154&lt;&gt;"",IF(ISERROR(VLOOKUP(AC154,Positions!$C$4:$V$130,20,FALSE)),"Chk",""),"-")</f>
        <v>-</v>
      </c>
      <c r="BH154" s="380" t="str">
        <f>IF(AD154&lt;&gt;"",IF(ISERROR(VLOOKUP(AD154,Positions!$C$4:$V$130,20,FALSE)),"Chk",""),"-")</f>
        <v>-</v>
      </c>
      <c r="BI154" s="380" t="str">
        <f>IF(AE154&lt;&gt;"",IF(ISERROR(VLOOKUP(AE154,Positions!$C$4:$V$130,20,FALSE)),"Chk",""),"-")</f>
        <v>-</v>
      </c>
      <c r="BJ154" s="380" t="str">
        <f>IF(AF154&lt;&gt;"",IF(ISERROR(VLOOKUP(AF154,Positions!$C$4:$V$130,20,FALSE)),"Chk",""),"-")</f>
        <v>-</v>
      </c>
      <c r="BK154" s="380" t="str">
        <f>IF(AG154&lt;&gt;"",IF(ISERROR(VLOOKUP(AG154,Positions!$C$4:$V$130,20,FALSE)),"Chk",""),"-")</f>
        <v>-</v>
      </c>
      <c r="BL154" s="383" t="str">
        <f>IF(AH154&lt;&gt;"",IF(ISERROR(VLOOKUP(AH154,Positions!$C$4:$V$130,20,FALSE)),"Chk",""),"-")</f>
        <v>-</v>
      </c>
      <c r="BM154" s="152"/>
      <c r="BN154" s="161">
        <f>IF(ISERROR(VLOOKUP(G154,Positions!$C$4:$V$130,20,FALSE)),0,VLOOKUP(G154,Positions!$C$4:$V$130,20,FALSE))</f>
        <v>0</v>
      </c>
      <c r="BO154" s="161">
        <f>IF(ISERROR(VLOOKUP(H154,Positions!$C$4:$V$130,20,FALSE)),0,VLOOKUP(H154,Positions!$C$4:$V$130,20,FALSE))</f>
        <v>0</v>
      </c>
      <c r="BP154" s="161">
        <f>IF(ISERROR(VLOOKUP(I154,Positions!$C$4:$V$130,20,FALSE)),0,VLOOKUP(I154,Positions!$C$4:$V$130,20,FALSE))</f>
        <v>0</v>
      </c>
      <c r="BQ154" s="161">
        <f>IF(ISERROR(VLOOKUP(J154,Positions!$C$4:$V$130,20,FALSE)),0,VLOOKUP(J154,Positions!$C$4:$V$130,20,FALSE))</f>
        <v>0</v>
      </c>
      <c r="BR154" s="161">
        <f>IF(ISERROR(VLOOKUP(K154,Positions!$C$4:$V$130,20,FALSE)),0,VLOOKUP(K154,Positions!$C$4:$V$130,20,FALSE))</f>
        <v>0</v>
      </c>
      <c r="BS154" s="161">
        <f>IF(ISERROR(VLOOKUP(L154,Positions!$C$4:$V$130,20,FALSE)),0,VLOOKUP(L154,Positions!$C$4:$V$130,20,FALSE))</f>
        <v>0</v>
      </c>
      <c r="BT154" s="161">
        <f>IF(ISERROR(VLOOKUP(M154,Positions!$C$4:$V$130,20,FALSE)),0,VLOOKUP(M154,Positions!$C$4:$V$130,20,FALSE))</f>
        <v>0</v>
      </c>
      <c r="BU154" s="161">
        <f>IF(ISERROR(VLOOKUP(N154,Positions!$C$4:$V$130,20,FALSE)),0,VLOOKUP(N154,Positions!$C$4:$V$130,20,FALSE))</f>
        <v>0</v>
      </c>
      <c r="BV154" s="161">
        <f>IF(ISERROR(VLOOKUP(O154,Positions!$C$4:$V$130,20,FALSE)),0,VLOOKUP(O154,Positions!$C$4:$V$130,20,FALSE))</f>
        <v>0</v>
      </c>
      <c r="BW154" s="161">
        <f>IF(ISERROR(VLOOKUP(P154,Positions!$C$4:$V$130,20,FALSE)),0,VLOOKUP(P154,Positions!$C$4:$V$130,20,FALSE))</f>
        <v>0</v>
      </c>
      <c r="BX154" s="161">
        <f>IF(ISERROR(VLOOKUP(Q154,Positions!$C$4:$V$130,20,FALSE)),0,VLOOKUP(Q154,Positions!$C$4:$V$130,20,FALSE))</f>
        <v>0</v>
      </c>
      <c r="BY154" s="161">
        <f>IF(ISERROR(VLOOKUP(R154,Positions!$C$4:$V$130,20,FALSE)),0,VLOOKUP(R154,Positions!$C$4:$V$130,20,FALSE))</f>
        <v>0</v>
      </c>
      <c r="BZ154" s="161">
        <f>IF(ISERROR(VLOOKUP(S154,Positions!$C$4:$V$130,20,FALSE)),0,VLOOKUP(S154,Positions!$C$4:$V$130,20,FALSE))</f>
        <v>0</v>
      </c>
      <c r="CA154" s="161">
        <f>IF(ISERROR(VLOOKUP(T154,Positions!$C$4:$V$130,20,FALSE)),0,VLOOKUP(T154,Positions!$C$4:$V$130,20,FALSE))</f>
        <v>0</v>
      </c>
      <c r="CB154" s="161">
        <f>IF(ISERROR(VLOOKUP(U154,Positions!$C$4:$V$130,20,FALSE)),0,VLOOKUP(U154,Positions!$C$4:$V$130,20,FALSE))</f>
        <v>0</v>
      </c>
      <c r="CC154" s="161">
        <f>IF(ISERROR(VLOOKUP(V154,Positions!$C$4:$V$130,20,FALSE)),0,VLOOKUP(V154,Positions!$C$4:$V$130,20,FALSE))</f>
        <v>0</v>
      </c>
      <c r="CD154" s="161">
        <f>IF(ISERROR(VLOOKUP(W154,Positions!$C$4:$V$130,20,FALSE)),0,VLOOKUP(W154,Positions!$C$4:$V$130,20,FALSE))</f>
        <v>0</v>
      </c>
      <c r="CE154" s="161">
        <f>IF(ISERROR(VLOOKUP(X154,Positions!$C$4:$V$130,20,FALSE)),0,VLOOKUP(X154,Positions!$C$4:$V$130,20,FALSE))</f>
        <v>0</v>
      </c>
      <c r="CF154" s="161">
        <f>IF(ISERROR(VLOOKUP(Y154,Positions!$C$4:$V$130,20,FALSE)),0,VLOOKUP(Y154,Positions!$C$4:$V$130,20,FALSE))</f>
        <v>0</v>
      </c>
      <c r="CG154" s="161">
        <f>IF(ISERROR(VLOOKUP(Z154,Positions!$C$4:$V$130,20,FALSE)),0,VLOOKUP(Z154,Positions!$C$4:$V$130,20,FALSE))</f>
        <v>0</v>
      </c>
      <c r="CH154" s="161">
        <f>IF(ISERROR(VLOOKUP(AA154,Positions!$C$4:$V$130,20,FALSE)),0,VLOOKUP(AA154,Positions!$C$4:$V$130,20,FALSE))</f>
        <v>0</v>
      </c>
      <c r="CI154" s="161">
        <f>IF(ISERROR(VLOOKUP(AB154,Positions!$C$4:$V$130,20,FALSE)),0,VLOOKUP(AB154,Positions!$C$4:$V$130,20,FALSE))</f>
        <v>0</v>
      </c>
      <c r="CJ154" s="161">
        <f>IF(ISERROR(VLOOKUP(AC154,Positions!$C$4:$V$130,20,FALSE)),0,VLOOKUP(AC154,Positions!$C$4:$V$130,20,FALSE))</f>
        <v>0</v>
      </c>
      <c r="CK154" s="161">
        <f>IF(ISERROR(VLOOKUP(AD154,Positions!$C$4:$V$130,20,FALSE)),0,VLOOKUP(AD154,Positions!$C$4:$V$130,20,FALSE))</f>
        <v>0</v>
      </c>
      <c r="CL154" s="161">
        <f>IF(ISERROR(VLOOKUP(AE154,Positions!$C$4:$V$130,20,FALSE)),0,VLOOKUP(AE154,Positions!$C$4:$V$130,20,FALSE))</f>
        <v>0</v>
      </c>
      <c r="CM154" s="161">
        <f>IF(ISERROR(VLOOKUP(AF154,Positions!$C$4:$V$130,20,FALSE)),0,VLOOKUP(AF154,Positions!$C$4:$V$130,20,FALSE))</f>
        <v>0</v>
      </c>
      <c r="CN154" s="161">
        <f>IF(ISERROR(VLOOKUP(AG154,Positions!$C$4:$V$130,20,FALSE)),0,VLOOKUP(AG154,Positions!$C$4:$V$130,20,FALSE))</f>
        <v>0</v>
      </c>
      <c r="CO154" s="161">
        <f>IF(ISERROR(VLOOKUP(AH154,Positions!$C$4:$V$130,20,FALSE)),0,VLOOKUP(AH154,Positions!$C$4:$V$130,20,FALSE))</f>
        <v>0</v>
      </c>
      <c r="CP154" s="162"/>
      <c r="CQ154" s="163"/>
    </row>
    <row r="155" spans="1:95" s="155" customFormat="1" ht="30" hidden="1" customHeight="1" x14ac:dyDescent="0.25">
      <c r="A155" s="153"/>
      <c r="B155" s="153"/>
      <c r="C155" s="160"/>
      <c r="D155" s="160"/>
      <c r="E155" s="417" t="str">
        <f>IF($D155&lt;&gt;"",VLOOKUP($D155,StaffEstb!$G$4:$K$203,4,FALSE),"")</f>
        <v/>
      </c>
      <c r="F155" s="656" t="str">
        <f>IF($D155&lt;&gt;"",VLOOKUP($D155,StaffEstb!$G$4:$K$203,5,FALSE),"")</f>
        <v/>
      </c>
      <c r="G155" s="657"/>
      <c r="H155" s="657"/>
      <c r="I155" s="657"/>
      <c r="J155" s="657"/>
      <c r="K155" s="657"/>
      <c r="L155" s="658"/>
      <c r="M155" s="658"/>
      <c r="N155" s="657"/>
      <c r="O155" s="657"/>
      <c r="P155" s="657"/>
      <c r="Q155" s="657"/>
      <c r="R155" s="657"/>
      <c r="S155" s="658"/>
      <c r="T155" s="658"/>
      <c r="U155" s="657"/>
      <c r="V155" s="657"/>
      <c r="W155" s="657"/>
      <c r="X155" s="657"/>
      <c r="Y155" s="657"/>
      <c r="Z155" s="658"/>
      <c r="AA155" s="658"/>
      <c r="AB155" s="657"/>
      <c r="AC155" s="657"/>
      <c r="AD155" s="657"/>
      <c r="AE155" s="657"/>
      <c r="AF155" s="657"/>
      <c r="AG155" s="658"/>
      <c r="AH155" s="658"/>
      <c r="AI155" s="377">
        <f t="shared" si="11"/>
        <v>0</v>
      </c>
      <c r="AJ155" s="378">
        <f t="shared" si="12"/>
        <v>0</v>
      </c>
      <c r="AK155" s="379" t="str">
        <f>IF(G155&lt;&gt;"",IF(ISERROR(VLOOKUP(G155,Positions!$C$4:$V$130,20,FALSE)),"Chk",""),"-")</f>
        <v>-</v>
      </c>
      <c r="AL155" s="380" t="str">
        <f>IF(H155&lt;&gt;"",IF(ISERROR(VLOOKUP(H155,Positions!$C$4:$V$130,20,FALSE)),"Chk",""),"-")</f>
        <v>-</v>
      </c>
      <c r="AM155" s="380" t="str">
        <f>IF(I155&lt;&gt;"",IF(ISERROR(VLOOKUP(I155,Positions!$C$4:$V$130,20,FALSE)),"Chk",""),"-")</f>
        <v>-</v>
      </c>
      <c r="AN155" s="380" t="str">
        <f>IF(J155&lt;&gt;"",IF(ISERROR(VLOOKUP(J155,Positions!$C$4:$V$130,20,FALSE)),"Chk",""),"-")</f>
        <v>-</v>
      </c>
      <c r="AO155" s="380" t="str">
        <f>IF(K155&lt;&gt;"",IF(ISERROR(VLOOKUP(K155,Positions!$C$4:$V$130,20,FALSE)),"Chk",""),"-")</f>
        <v>-</v>
      </c>
      <c r="AP155" s="380" t="str">
        <f>IF(L155&lt;&gt;"",IF(ISERROR(VLOOKUP(L155,Positions!$C$4:$V$130,20,FALSE)),"Chk",""),"-")</f>
        <v>-</v>
      </c>
      <c r="AQ155" s="381" t="str">
        <f>IF(M155&lt;&gt;"",IF(ISERROR(VLOOKUP(M155,Positions!$C$4:$V$130,20,FALSE)),"Chk",""),"-")</f>
        <v>-</v>
      </c>
      <c r="AR155" s="382" t="str">
        <f>IF(N155&lt;&gt;"",IF(ISERROR(VLOOKUP(N155,Positions!$C$4:$V$130,20,FALSE)),"Chk",""),"-")</f>
        <v>-</v>
      </c>
      <c r="AS155" s="380" t="str">
        <f>IF(O155&lt;&gt;"",IF(ISERROR(VLOOKUP(O155,Positions!$C$4:$V$130,20,FALSE)),"Chk",""),"-")</f>
        <v>-</v>
      </c>
      <c r="AT155" s="380" t="str">
        <f>IF(P155&lt;&gt;"",IF(ISERROR(VLOOKUP(P155,Positions!$C$4:$V$130,20,FALSE)),"Chk",""),"-")</f>
        <v>-</v>
      </c>
      <c r="AU155" s="380" t="str">
        <f>IF(Q155&lt;&gt;"",IF(ISERROR(VLOOKUP(Q155,Positions!$C$4:$V$130,20,FALSE)),"Chk",""),"-")</f>
        <v>-</v>
      </c>
      <c r="AV155" s="380" t="str">
        <f>IF(R155&lt;&gt;"",IF(ISERROR(VLOOKUP(R155,Positions!$C$4:$V$130,20,FALSE)),"Chk",""),"-")</f>
        <v>-</v>
      </c>
      <c r="AW155" s="380" t="str">
        <f>IF(S155&lt;&gt;"",IF(ISERROR(VLOOKUP(S155,Positions!$C$4:$V$130,20,FALSE)),"Chk",""),"-")</f>
        <v>-</v>
      </c>
      <c r="AX155" s="383" t="str">
        <f>IF(T155&lt;&gt;"",IF(ISERROR(VLOOKUP(T155,Positions!$C$4:$V$130,20,FALSE)),"Chk",""),"-")</f>
        <v>-</v>
      </c>
      <c r="AY155" s="379" t="str">
        <f>IF(U155&lt;&gt;"",IF(ISERROR(VLOOKUP(U155,Positions!$C$4:$V$130,20,FALSE)),"Chk",""),"-")</f>
        <v>-</v>
      </c>
      <c r="AZ155" s="380" t="str">
        <f>IF(V155&lt;&gt;"",IF(ISERROR(VLOOKUP(V155,Positions!$C$4:$V$130,20,FALSE)),"Chk",""),"-")</f>
        <v>-</v>
      </c>
      <c r="BA155" s="380" t="str">
        <f>IF(W155&lt;&gt;"",IF(ISERROR(VLOOKUP(W155,Positions!$C$4:$V$130,20,FALSE)),"Chk",""),"-")</f>
        <v>-</v>
      </c>
      <c r="BB155" s="380" t="str">
        <f>IF(X155&lt;&gt;"",IF(ISERROR(VLOOKUP(X155,Positions!$C$4:$V$130,20,FALSE)),"Chk",""),"-")</f>
        <v>-</v>
      </c>
      <c r="BC155" s="380" t="str">
        <f>IF(Y155&lt;&gt;"",IF(ISERROR(VLOOKUP(Y155,Positions!$C$4:$V$130,20,FALSE)),"Chk",""),"-")</f>
        <v>-</v>
      </c>
      <c r="BD155" s="380" t="str">
        <f>IF(Z155&lt;&gt;"",IF(ISERROR(VLOOKUP(Z155,Positions!$C$4:$V$130,20,FALSE)),"Chk",""),"-")</f>
        <v>-</v>
      </c>
      <c r="BE155" s="381" t="str">
        <f>IF(AA155&lt;&gt;"",IF(ISERROR(VLOOKUP(AA155,Positions!$C$4:$V$130,20,FALSE)),"Chk",""),"-")</f>
        <v>-</v>
      </c>
      <c r="BF155" s="382" t="str">
        <f>IF(AB155&lt;&gt;"",IF(ISERROR(VLOOKUP(AB155,Positions!$C$4:$V$130,20,FALSE)),"Chk",""),"-")</f>
        <v>-</v>
      </c>
      <c r="BG155" s="380" t="str">
        <f>IF(AC155&lt;&gt;"",IF(ISERROR(VLOOKUP(AC155,Positions!$C$4:$V$130,20,FALSE)),"Chk",""),"-")</f>
        <v>-</v>
      </c>
      <c r="BH155" s="380" t="str">
        <f>IF(AD155&lt;&gt;"",IF(ISERROR(VLOOKUP(AD155,Positions!$C$4:$V$130,20,FALSE)),"Chk",""),"-")</f>
        <v>-</v>
      </c>
      <c r="BI155" s="380" t="str">
        <f>IF(AE155&lt;&gt;"",IF(ISERROR(VLOOKUP(AE155,Positions!$C$4:$V$130,20,FALSE)),"Chk",""),"-")</f>
        <v>-</v>
      </c>
      <c r="BJ155" s="380" t="str">
        <f>IF(AF155&lt;&gt;"",IF(ISERROR(VLOOKUP(AF155,Positions!$C$4:$V$130,20,FALSE)),"Chk",""),"-")</f>
        <v>-</v>
      </c>
      <c r="BK155" s="380" t="str">
        <f>IF(AG155&lt;&gt;"",IF(ISERROR(VLOOKUP(AG155,Positions!$C$4:$V$130,20,FALSE)),"Chk",""),"-")</f>
        <v>-</v>
      </c>
      <c r="BL155" s="383" t="str">
        <f>IF(AH155&lt;&gt;"",IF(ISERROR(VLOOKUP(AH155,Positions!$C$4:$V$130,20,FALSE)),"Chk",""),"-")</f>
        <v>-</v>
      </c>
      <c r="BM155" s="152"/>
      <c r="BN155" s="161">
        <f>IF(ISERROR(VLOOKUP(G155,Positions!$C$4:$V$130,20,FALSE)),0,VLOOKUP(G155,Positions!$C$4:$V$130,20,FALSE))</f>
        <v>0</v>
      </c>
      <c r="BO155" s="161">
        <f>IF(ISERROR(VLOOKUP(H155,Positions!$C$4:$V$130,20,FALSE)),0,VLOOKUP(H155,Positions!$C$4:$V$130,20,FALSE))</f>
        <v>0</v>
      </c>
      <c r="BP155" s="161">
        <f>IF(ISERROR(VLOOKUP(I155,Positions!$C$4:$V$130,20,FALSE)),0,VLOOKUP(I155,Positions!$C$4:$V$130,20,FALSE))</f>
        <v>0</v>
      </c>
      <c r="BQ155" s="161">
        <f>IF(ISERROR(VLOOKUP(J155,Positions!$C$4:$V$130,20,FALSE)),0,VLOOKUP(J155,Positions!$C$4:$V$130,20,FALSE))</f>
        <v>0</v>
      </c>
      <c r="BR155" s="161">
        <f>IF(ISERROR(VLOOKUP(K155,Positions!$C$4:$V$130,20,FALSE)),0,VLOOKUP(K155,Positions!$C$4:$V$130,20,FALSE))</f>
        <v>0</v>
      </c>
      <c r="BS155" s="161">
        <f>IF(ISERROR(VLOOKUP(L155,Positions!$C$4:$V$130,20,FALSE)),0,VLOOKUP(L155,Positions!$C$4:$V$130,20,FALSE))</f>
        <v>0</v>
      </c>
      <c r="BT155" s="161">
        <f>IF(ISERROR(VLOOKUP(M155,Positions!$C$4:$V$130,20,FALSE)),0,VLOOKUP(M155,Positions!$C$4:$V$130,20,FALSE))</f>
        <v>0</v>
      </c>
      <c r="BU155" s="161">
        <f>IF(ISERROR(VLOOKUP(N155,Positions!$C$4:$V$130,20,FALSE)),0,VLOOKUP(N155,Positions!$C$4:$V$130,20,FALSE))</f>
        <v>0</v>
      </c>
      <c r="BV155" s="161">
        <f>IF(ISERROR(VLOOKUP(O155,Positions!$C$4:$V$130,20,FALSE)),0,VLOOKUP(O155,Positions!$C$4:$V$130,20,FALSE))</f>
        <v>0</v>
      </c>
      <c r="BW155" s="161">
        <f>IF(ISERROR(VLOOKUP(P155,Positions!$C$4:$V$130,20,FALSE)),0,VLOOKUP(P155,Positions!$C$4:$V$130,20,FALSE))</f>
        <v>0</v>
      </c>
      <c r="BX155" s="161">
        <f>IF(ISERROR(VLOOKUP(Q155,Positions!$C$4:$V$130,20,FALSE)),0,VLOOKUP(Q155,Positions!$C$4:$V$130,20,FALSE))</f>
        <v>0</v>
      </c>
      <c r="BY155" s="161">
        <f>IF(ISERROR(VLOOKUP(R155,Positions!$C$4:$V$130,20,FALSE)),0,VLOOKUP(R155,Positions!$C$4:$V$130,20,FALSE))</f>
        <v>0</v>
      </c>
      <c r="BZ155" s="161">
        <f>IF(ISERROR(VLOOKUP(S155,Positions!$C$4:$V$130,20,FALSE)),0,VLOOKUP(S155,Positions!$C$4:$V$130,20,FALSE))</f>
        <v>0</v>
      </c>
      <c r="CA155" s="161">
        <f>IF(ISERROR(VLOOKUP(T155,Positions!$C$4:$V$130,20,FALSE)),0,VLOOKUP(T155,Positions!$C$4:$V$130,20,FALSE))</f>
        <v>0</v>
      </c>
      <c r="CB155" s="161">
        <f>IF(ISERROR(VLOOKUP(U155,Positions!$C$4:$V$130,20,FALSE)),0,VLOOKUP(U155,Positions!$C$4:$V$130,20,FALSE))</f>
        <v>0</v>
      </c>
      <c r="CC155" s="161">
        <f>IF(ISERROR(VLOOKUP(V155,Positions!$C$4:$V$130,20,FALSE)),0,VLOOKUP(V155,Positions!$C$4:$V$130,20,FALSE))</f>
        <v>0</v>
      </c>
      <c r="CD155" s="161">
        <f>IF(ISERROR(VLOOKUP(W155,Positions!$C$4:$V$130,20,FALSE)),0,VLOOKUP(W155,Positions!$C$4:$V$130,20,FALSE))</f>
        <v>0</v>
      </c>
      <c r="CE155" s="161">
        <f>IF(ISERROR(VLOOKUP(X155,Positions!$C$4:$V$130,20,FALSE)),0,VLOOKUP(X155,Positions!$C$4:$V$130,20,FALSE))</f>
        <v>0</v>
      </c>
      <c r="CF155" s="161">
        <f>IF(ISERROR(VLOOKUP(Y155,Positions!$C$4:$V$130,20,FALSE)),0,VLOOKUP(Y155,Positions!$C$4:$V$130,20,FALSE))</f>
        <v>0</v>
      </c>
      <c r="CG155" s="161">
        <f>IF(ISERROR(VLOOKUP(Z155,Positions!$C$4:$V$130,20,FALSE)),0,VLOOKUP(Z155,Positions!$C$4:$V$130,20,FALSE))</f>
        <v>0</v>
      </c>
      <c r="CH155" s="161">
        <f>IF(ISERROR(VLOOKUP(AA155,Positions!$C$4:$V$130,20,FALSE)),0,VLOOKUP(AA155,Positions!$C$4:$V$130,20,FALSE))</f>
        <v>0</v>
      </c>
      <c r="CI155" s="161">
        <f>IF(ISERROR(VLOOKUP(AB155,Positions!$C$4:$V$130,20,FALSE)),0,VLOOKUP(AB155,Positions!$C$4:$V$130,20,FALSE))</f>
        <v>0</v>
      </c>
      <c r="CJ155" s="161">
        <f>IF(ISERROR(VLOOKUP(AC155,Positions!$C$4:$V$130,20,FALSE)),0,VLOOKUP(AC155,Positions!$C$4:$V$130,20,FALSE))</f>
        <v>0</v>
      </c>
      <c r="CK155" s="161">
        <f>IF(ISERROR(VLOOKUP(AD155,Positions!$C$4:$V$130,20,FALSE)),0,VLOOKUP(AD155,Positions!$C$4:$V$130,20,FALSE))</f>
        <v>0</v>
      </c>
      <c r="CL155" s="161">
        <f>IF(ISERROR(VLOOKUP(AE155,Positions!$C$4:$V$130,20,FALSE)),0,VLOOKUP(AE155,Positions!$C$4:$V$130,20,FALSE))</f>
        <v>0</v>
      </c>
      <c r="CM155" s="161">
        <f>IF(ISERROR(VLOOKUP(AF155,Positions!$C$4:$V$130,20,FALSE)),0,VLOOKUP(AF155,Positions!$C$4:$V$130,20,FALSE))</f>
        <v>0</v>
      </c>
      <c r="CN155" s="161">
        <f>IF(ISERROR(VLOOKUP(AG155,Positions!$C$4:$V$130,20,FALSE)),0,VLOOKUP(AG155,Positions!$C$4:$V$130,20,FALSE))</f>
        <v>0</v>
      </c>
      <c r="CO155" s="161">
        <f>IF(ISERROR(VLOOKUP(AH155,Positions!$C$4:$V$130,20,FALSE)),0,VLOOKUP(AH155,Positions!$C$4:$V$130,20,FALSE))</f>
        <v>0</v>
      </c>
      <c r="CP155" s="162"/>
      <c r="CQ155" s="163"/>
    </row>
    <row r="156" spans="1:95" s="155" customFormat="1" ht="30" hidden="1" customHeight="1" x14ac:dyDescent="0.25">
      <c r="A156" s="153"/>
      <c r="B156" s="153"/>
      <c r="C156" s="160"/>
      <c r="D156" s="160"/>
      <c r="E156" s="417" t="str">
        <f>IF($D156&lt;&gt;"",VLOOKUP($D156,StaffEstb!$G$4:$K$203,4,FALSE),"")</f>
        <v/>
      </c>
      <c r="F156" s="656" t="str">
        <f>IF($D156&lt;&gt;"",VLOOKUP($D156,StaffEstb!$G$4:$K$203,5,FALSE),"")</f>
        <v/>
      </c>
      <c r="G156" s="657"/>
      <c r="H156" s="657"/>
      <c r="I156" s="657"/>
      <c r="J156" s="657"/>
      <c r="K156" s="657"/>
      <c r="L156" s="658"/>
      <c r="M156" s="658"/>
      <c r="N156" s="657"/>
      <c r="O156" s="657"/>
      <c r="P156" s="657"/>
      <c r="Q156" s="657"/>
      <c r="R156" s="657"/>
      <c r="S156" s="658"/>
      <c r="T156" s="658"/>
      <c r="U156" s="657"/>
      <c r="V156" s="657"/>
      <c r="W156" s="657"/>
      <c r="X156" s="657"/>
      <c r="Y156" s="657"/>
      <c r="Z156" s="658"/>
      <c r="AA156" s="658"/>
      <c r="AB156" s="657"/>
      <c r="AC156" s="657"/>
      <c r="AD156" s="657"/>
      <c r="AE156" s="657"/>
      <c r="AF156" s="657"/>
      <c r="AG156" s="658"/>
      <c r="AH156" s="658"/>
      <c r="AI156" s="377">
        <f t="shared" si="11"/>
        <v>0</v>
      </c>
      <c r="AJ156" s="378">
        <f t="shared" si="12"/>
        <v>0</v>
      </c>
      <c r="AK156" s="379" t="str">
        <f>IF(G156&lt;&gt;"",IF(ISERROR(VLOOKUP(G156,Positions!$C$4:$V$130,20,FALSE)),"Chk",""),"-")</f>
        <v>-</v>
      </c>
      <c r="AL156" s="380" t="str">
        <f>IF(H156&lt;&gt;"",IF(ISERROR(VLOOKUP(H156,Positions!$C$4:$V$130,20,FALSE)),"Chk",""),"-")</f>
        <v>-</v>
      </c>
      <c r="AM156" s="380" t="str">
        <f>IF(I156&lt;&gt;"",IF(ISERROR(VLOOKUP(I156,Positions!$C$4:$V$130,20,FALSE)),"Chk",""),"-")</f>
        <v>-</v>
      </c>
      <c r="AN156" s="380" t="str">
        <f>IF(J156&lt;&gt;"",IF(ISERROR(VLOOKUP(J156,Positions!$C$4:$V$130,20,FALSE)),"Chk",""),"-")</f>
        <v>-</v>
      </c>
      <c r="AO156" s="380" t="str">
        <f>IF(K156&lt;&gt;"",IF(ISERROR(VLOOKUP(K156,Positions!$C$4:$V$130,20,FALSE)),"Chk",""),"-")</f>
        <v>-</v>
      </c>
      <c r="AP156" s="380" t="str">
        <f>IF(L156&lt;&gt;"",IF(ISERROR(VLOOKUP(L156,Positions!$C$4:$V$130,20,FALSE)),"Chk",""),"-")</f>
        <v>-</v>
      </c>
      <c r="AQ156" s="381" t="str">
        <f>IF(M156&lt;&gt;"",IF(ISERROR(VLOOKUP(M156,Positions!$C$4:$V$130,20,FALSE)),"Chk",""),"-")</f>
        <v>-</v>
      </c>
      <c r="AR156" s="382" t="str">
        <f>IF(N156&lt;&gt;"",IF(ISERROR(VLOOKUP(N156,Positions!$C$4:$V$130,20,FALSE)),"Chk",""),"-")</f>
        <v>-</v>
      </c>
      <c r="AS156" s="380" t="str">
        <f>IF(O156&lt;&gt;"",IF(ISERROR(VLOOKUP(O156,Positions!$C$4:$V$130,20,FALSE)),"Chk",""),"-")</f>
        <v>-</v>
      </c>
      <c r="AT156" s="380" t="str">
        <f>IF(P156&lt;&gt;"",IF(ISERROR(VLOOKUP(P156,Positions!$C$4:$V$130,20,FALSE)),"Chk",""),"-")</f>
        <v>-</v>
      </c>
      <c r="AU156" s="380" t="str">
        <f>IF(Q156&lt;&gt;"",IF(ISERROR(VLOOKUP(Q156,Positions!$C$4:$V$130,20,FALSE)),"Chk",""),"-")</f>
        <v>-</v>
      </c>
      <c r="AV156" s="380" t="str">
        <f>IF(R156&lt;&gt;"",IF(ISERROR(VLOOKUP(R156,Positions!$C$4:$V$130,20,FALSE)),"Chk",""),"-")</f>
        <v>-</v>
      </c>
      <c r="AW156" s="380" t="str">
        <f>IF(S156&lt;&gt;"",IF(ISERROR(VLOOKUP(S156,Positions!$C$4:$V$130,20,FALSE)),"Chk",""),"-")</f>
        <v>-</v>
      </c>
      <c r="AX156" s="383" t="str">
        <f>IF(T156&lt;&gt;"",IF(ISERROR(VLOOKUP(T156,Positions!$C$4:$V$130,20,FALSE)),"Chk",""),"-")</f>
        <v>-</v>
      </c>
      <c r="AY156" s="379" t="str">
        <f>IF(U156&lt;&gt;"",IF(ISERROR(VLOOKUP(U156,Positions!$C$4:$V$130,20,FALSE)),"Chk",""),"-")</f>
        <v>-</v>
      </c>
      <c r="AZ156" s="380" t="str">
        <f>IF(V156&lt;&gt;"",IF(ISERROR(VLOOKUP(V156,Positions!$C$4:$V$130,20,FALSE)),"Chk",""),"-")</f>
        <v>-</v>
      </c>
      <c r="BA156" s="380" t="str">
        <f>IF(W156&lt;&gt;"",IF(ISERROR(VLOOKUP(W156,Positions!$C$4:$V$130,20,FALSE)),"Chk",""),"-")</f>
        <v>-</v>
      </c>
      <c r="BB156" s="380" t="str">
        <f>IF(X156&lt;&gt;"",IF(ISERROR(VLOOKUP(X156,Positions!$C$4:$V$130,20,FALSE)),"Chk",""),"-")</f>
        <v>-</v>
      </c>
      <c r="BC156" s="380" t="str">
        <f>IF(Y156&lt;&gt;"",IF(ISERROR(VLOOKUP(Y156,Positions!$C$4:$V$130,20,FALSE)),"Chk",""),"-")</f>
        <v>-</v>
      </c>
      <c r="BD156" s="380" t="str">
        <f>IF(Z156&lt;&gt;"",IF(ISERROR(VLOOKUP(Z156,Positions!$C$4:$V$130,20,FALSE)),"Chk",""),"-")</f>
        <v>-</v>
      </c>
      <c r="BE156" s="381" t="str">
        <f>IF(AA156&lt;&gt;"",IF(ISERROR(VLOOKUP(AA156,Positions!$C$4:$V$130,20,FALSE)),"Chk",""),"-")</f>
        <v>-</v>
      </c>
      <c r="BF156" s="382" t="str">
        <f>IF(AB156&lt;&gt;"",IF(ISERROR(VLOOKUP(AB156,Positions!$C$4:$V$130,20,FALSE)),"Chk",""),"-")</f>
        <v>-</v>
      </c>
      <c r="BG156" s="380" t="str">
        <f>IF(AC156&lt;&gt;"",IF(ISERROR(VLOOKUP(AC156,Positions!$C$4:$V$130,20,FALSE)),"Chk",""),"-")</f>
        <v>-</v>
      </c>
      <c r="BH156" s="380" t="str">
        <f>IF(AD156&lt;&gt;"",IF(ISERROR(VLOOKUP(AD156,Positions!$C$4:$V$130,20,FALSE)),"Chk",""),"-")</f>
        <v>-</v>
      </c>
      <c r="BI156" s="380" t="str">
        <f>IF(AE156&lt;&gt;"",IF(ISERROR(VLOOKUP(AE156,Positions!$C$4:$V$130,20,FALSE)),"Chk",""),"-")</f>
        <v>-</v>
      </c>
      <c r="BJ156" s="380" t="str">
        <f>IF(AF156&lt;&gt;"",IF(ISERROR(VLOOKUP(AF156,Positions!$C$4:$V$130,20,FALSE)),"Chk",""),"-")</f>
        <v>-</v>
      </c>
      <c r="BK156" s="380" t="str">
        <f>IF(AG156&lt;&gt;"",IF(ISERROR(VLOOKUP(AG156,Positions!$C$4:$V$130,20,FALSE)),"Chk",""),"-")</f>
        <v>-</v>
      </c>
      <c r="BL156" s="383" t="str">
        <f>IF(AH156&lt;&gt;"",IF(ISERROR(VLOOKUP(AH156,Positions!$C$4:$V$130,20,FALSE)),"Chk",""),"-")</f>
        <v>-</v>
      </c>
      <c r="BM156" s="152"/>
      <c r="BN156" s="161">
        <f>IF(ISERROR(VLOOKUP(G156,Positions!$C$4:$V$130,20,FALSE)),0,VLOOKUP(G156,Positions!$C$4:$V$130,20,FALSE))</f>
        <v>0</v>
      </c>
      <c r="BO156" s="161">
        <f>IF(ISERROR(VLOOKUP(H156,Positions!$C$4:$V$130,20,FALSE)),0,VLOOKUP(H156,Positions!$C$4:$V$130,20,FALSE))</f>
        <v>0</v>
      </c>
      <c r="BP156" s="161">
        <f>IF(ISERROR(VLOOKUP(I156,Positions!$C$4:$V$130,20,FALSE)),0,VLOOKUP(I156,Positions!$C$4:$V$130,20,FALSE))</f>
        <v>0</v>
      </c>
      <c r="BQ156" s="161">
        <f>IF(ISERROR(VLOOKUP(J156,Positions!$C$4:$V$130,20,FALSE)),0,VLOOKUP(J156,Positions!$C$4:$V$130,20,FALSE))</f>
        <v>0</v>
      </c>
      <c r="BR156" s="161">
        <f>IF(ISERROR(VLOOKUP(K156,Positions!$C$4:$V$130,20,FALSE)),0,VLOOKUP(K156,Positions!$C$4:$V$130,20,FALSE))</f>
        <v>0</v>
      </c>
      <c r="BS156" s="161">
        <f>IF(ISERROR(VLOOKUP(L156,Positions!$C$4:$V$130,20,FALSE)),0,VLOOKUP(L156,Positions!$C$4:$V$130,20,FALSE))</f>
        <v>0</v>
      </c>
      <c r="BT156" s="161">
        <f>IF(ISERROR(VLOOKUP(M156,Positions!$C$4:$V$130,20,FALSE)),0,VLOOKUP(M156,Positions!$C$4:$V$130,20,FALSE))</f>
        <v>0</v>
      </c>
      <c r="BU156" s="161">
        <f>IF(ISERROR(VLOOKUP(N156,Positions!$C$4:$V$130,20,FALSE)),0,VLOOKUP(N156,Positions!$C$4:$V$130,20,FALSE))</f>
        <v>0</v>
      </c>
      <c r="BV156" s="161">
        <f>IF(ISERROR(VLOOKUP(O156,Positions!$C$4:$V$130,20,FALSE)),0,VLOOKUP(O156,Positions!$C$4:$V$130,20,FALSE))</f>
        <v>0</v>
      </c>
      <c r="BW156" s="161">
        <f>IF(ISERROR(VLOOKUP(P156,Positions!$C$4:$V$130,20,FALSE)),0,VLOOKUP(P156,Positions!$C$4:$V$130,20,FALSE))</f>
        <v>0</v>
      </c>
      <c r="BX156" s="161">
        <f>IF(ISERROR(VLOOKUP(Q156,Positions!$C$4:$V$130,20,FALSE)),0,VLOOKUP(Q156,Positions!$C$4:$V$130,20,FALSE))</f>
        <v>0</v>
      </c>
      <c r="BY156" s="161">
        <f>IF(ISERROR(VLOOKUP(R156,Positions!$C$4:$V$130,20,FALSE)),0,VLOOKUP(R156,Positions!$C$4:$V$130,20,FALSE))</f>
        <v>0</v>
      </c>
      <c r="BZ156" s="161">
        <f>IF(ISERROR(VLOOKUP(S156,Positions!$C$4:$V$130,20,FALSE)),0,VLOOKUP(S156,Positions!$C$4:$V$130,20,FALSE))</f>
        <v>0</v>
      </c>
      <c r="CA156" s="161">
        <f>IF(ISERROR(VLOOKUP(T156,Positions!$C$4:$V$130,20,FALSE)),0,VLOOKUP(T156,Positions!$C$4:$V$130,20,FALSE))</f>
        <v>0</v>
      </c>
      <c r="CB156" s="161">
        <f>IF(ISERROR(VLOOKUP(U156,Positions!$C$4:$V$130,20,FALSE)),0,VLOOKUP(U156,Positions!$C$4:$V$130,20,FALSE))</f>
        <v>0</v>
      </c>
      <c r="CC156" s="161">
        <f>IF(ISERROR(VLOOKUP(V156,Positions!$C$4:$V$130,20,FALSE)),0,VLOOKUP(V156,Positions!$C$4:$V$130,20,FALSE))</f>
        <v>0</v>
      </c>
      <c r="CD156" s="161">
        <f>IF(ISERROR(VLOOKUP(W156,Positions!$C$4:$V$130,20,FALSE)),0,VLOOKUP(W156,Positions!$C$4:$V$130,20,FALSE))</f>
        <v>0</v>
      </c>
      <c r="CE156" s="161">
        <f>IF(ISERROR(VLOOKUP(X156,Positions!$C$4:$V$130,20,FALSE)),0,VLOOKUP(X156,Positions!$C$4:$V$130,20,FALSE))</f>
        <v>0</v>
      </c>
      <c r="CF156" s="161">
        <f>IF(ISERROR(VLOOKUP(Y156,Positions!$C$4:$V$130,20,FALSE)),0,VLOOKUP(Y156,Positions!$C$4:$V$130,20,FALSE))</f>
        <v>0</v>
      </c>
      <c r="CG156" s="161">
        <f>IF(ISERROR(VLOOKUP(Z156,Positions!$C$4:$V$130,20,FALSE)),0,VLOOKUP(Z156,Positions!$C$4:$V$130,20,FALSE))</f>
        <v>0</v>
      </c>
      <c r="CH156" s="161">
        <f>IF(ISERROR(VLOOKUP(AA156,Positions!$C$4:$V$130,20,FALSE)),0,VLOOKUP(AA156,Positions!$C$4:$V$130,20,FALSE))</f>
        <v>0</v>
      </c>
      <c r="CI156" s="161">
        <f>IF(ISERROR(VLOOKUP(AB156,Positions!$C$4:$V$130,20,FALSE)),0,VLOOKUP(AB156,Positions!$C$4:$V$130,20,FALSE))</f>
        <v>0</v>
      </c>
      <c r="CJ156" s="161">
        <f>IF(ISERROR(VLOOKUP(AC156,Positions!$C$4:$V$130,20,FALSE)),0,VLOOKUP(AC156,Positions!$C$4:$V$130,20,FALSE))</f>
        <v>0</v>
      </c>
      <c r="CK156" s="161">
        <f>IF(ISERROR(VLOOKUP(AD156,Positions!$C$4:$V$130,20,FALSE)),0,VLOOKUP(AD156,Positions!$C$4:$V$130,20,FALSE))</f>
        <v>0</v>
      </c>
      <c r="CL156" s="161">
        <f>IF(ISERROR(VLOOKUP(AE156,Positions!$C$4:$V$130,20,FALSE)),0,VLOOKUP(AE156,Positions!$C$4:$V$130,20,FALSE))</f>
        <v>0</v>
      </c>
      <c r="CM156" s="161">
        <f>IF(ISERROR(VLOOKUP(AF156,Positions!$C$4:$V$130,20,FALSE)),0,VLOOKUP(AF156,Positions!$C$4:$V$130,20,FALSE))</f>
        <v>0</v>
      </c>
      <c r="CN156" s="161">
        <f>IF(ISERROR(VLOOKUP(AG156,Positions!$C$4:$V$130,20,FALSE)),0,VLOOKUP(AG156,Positions!$C$4:$V$130,20,FALSE))</f>
        <v>0</v>
      </c>
      <c r="CO156" s="161">
        <f>IF(ISERROR(VLOOKUP(AH156,Positions!$C$4:$V$130,20,FALSE)),0,VLOOKUP(AH156,Positions!$C$4:$V$130,20,FALSE))</f>
        <v>0</v>
      </c>
      <c r="CP156" s="162"/>
      <c r="CQ156" s="163"/>
    </row>
    <row r="157" spans="1:95" s="155" customFormat="1" ht="30" hidden="1" customHeight="1" x14ac:dyDescent="0.25">
      <c r="A157" s="153"/>
      <c r="B157" s="153"/>
      <c r="C157" s="160"/>
      <c r="D157" s="160"/>
      <c r="E157" s="417" t="str">
        <f>IF($D157&lt;&gt;"",VLOOKUP($D157,StaffEstb!$G$4:$K$203,4,FALSE),"")</f>
        <v/>
      </c>
      <c r="F157" s="656" t="str">
        <f>IF($D157&lt;&gt;"",VLOOKUP($D157,StaffEstb!$G$4:$K$203,5,FALSE),"")</f>
        <v/>
      </c>
      <c r="G157" s="657"/>
      <c r="H157" s="657"/>
      <c r="I157" s="657"/>
      <c r="J157" s="657"/>
      <c r="K157" s="657"/>
      <c r="L157" s="658"/>
      <c r="M157" s="658"/>
      <c r="N157" s="657"/>
      <c r="O157" s="657"/>
      <c r="P157" s="657"/>
      <c r="Q157" s="657"/>
      <c r="R157" s="657"/>
      <c r="S157" s="658"/>
      <c r="T157" s="658"/>
      <c r="U157" s="657"/>
      <c r="V157" s="657"/>
      <c r="W157" s="657"/>
      <c r="X157" s="657"/>
      <c r="Y157" s="657"/>
      <c r="Z157" s="658"/>
      <c r="AA157" s="658"/>
      <c r="AB157" s="657"/>
      <c r="AC157" s="657"/>
      <c r="AD157" s="657"/>
      <c r="AE157" s="657"/>
      <c r="AF157" s="657"/>
      <c r="AG157" s="658"/>
      <c r="AH157" s="658"/>
      <c r="AI157" s="377">
        <f t="shared" si="11"/>
        <v>0</v>
      </c>
      <c r="AJ157" s="378">
        <f t="shared" si="12"/>
        <v>0</v>
      </c>
      <c r="AK157" s="379" t="str">
        <f>IF(G157&lt;&gt;"",IF(ISERROR(VLOOKUP(G157,Positions!$C$4:$V$130,20,FALSE)),"Chk",""),"-")</f>
        <v>-</v>
      </c>
      <c r="AL157" s="380" t="str">
        <f>IF(H157&lt;&gt;"",IF(ISERROR(VLOOKUP(H157,Positions!$C$4:$V$130,20,FALSE)),"Chk",""),"-")</f>
        <v>-</v>
      </c>
      <c r="AM157" s="380" t="str">
        <f>IF(I157&lt;&gt;"",IF(ISERROR(VLOOKUP(I157,Positions!$C$4:$V$130,20,FALSE)),"Chk",""),"-")</f>
        <v>-</v>
      </c>
      <c r="AN157" s="380" t="str">
        <f>IF(J157&lt;&gt;"",IF(ISERROR(VLOOKUP(J157,Positions!$C$4:$V$130,20,FALSE)),"Chk",""),"-")</f>
        <v>-</v>
      </c>
      <c r="AO157" s="380" t="str">
        <f>IF(K157&lt;&gt;"",IF(ISERROR(VLOOKUP(K157,Positions!$C$4:$V$130,20,FALSE)),"Chk",""),"-")</f>
        <v>-</v>
      </c>
      <c r="AP157" s="380" t="str">
        <f>IF(L157&lt;&gt;"",IF(ISERROR(VLOOKUP(L157,Positions!$C$4:$V$130,20,FALSE)),"Chk",""),"-")</f>
        <v>-</v>
      </c>
      <c r="AQ157" s="381" t="str">
        <f>IF(M157&lt;&gt;"",IF(ISERROR(VLOOKUP(M157,Positions!$C$4:$V$130,20,FALSE)),"Chk",""),"-")</f>
        <v>-</v>
      </c>
      <c r="AR157" s="382" t="str">
        <f>IF(N157&lt;&gt;"",IF(ISERROR(VLOOKUP(N157,Positions!$C$4:$V$130,20,FALSE)),"Chk",""),"-")</f>
        <v>-</v>
      </c>
      <c r="AS157" s="380" t="str">
        <f>IF(O157&lt;&gt;"",IF(ISERROR(VLOOKUP(O157,Positions!$C$4:$V$130,20,FALSE)),"Chk",""),"-")</f>
        <v>-</v>
      </c>
      <c r="AT157" s="380" t="str">
        <f>IF(P157&lt;&gt;"",IF(ISERROR(VLOOKUP(P157,Positions!$C$4:$V$130,20,FALSE)),"Chk",""),"-")</f>
        <v>-</v>
      </c>
      <c r="AU157" s="380" t="str">
        <f>IF(Q157&lt;&gt;"",IF(ISERROR(VLOOKUP(Q157,Positions!$C$4:$V$130,20,FALSE)),"Chk",""),"-")</f>
        <v>-</v>
      </c>
      <c r="AV157" s="380" t="str">
        <f>IF(R157&lt;&gt;"",IF(ISERROR(VLOOKUP(R157,Positions!$C$4:$V$130,20,FALSE)),"Chk",""),"-")</f>
        <v>-</v>
      </c>
      <c r="AW157" s="380" t="str">
        <f>IF(S157&lt;&gt;"",IF(ISERROR(VLOOKUP(S157,Positions!$C$4:$V$130,20,FALSE)),"Chk",""),"-")</f>
        <v>-</v>
      </c>
      <c r="AX157" s="383" t="str">
        <f>IF(T157&lt;&gt;"",IF(ISERROR(VLOOKUP(T157,Positions!$C$4:$V$130,20,FALSE)),"Chk",""),"-")</f>
        <v>-</v>
      </c>
      <c r="AY157" s="379" t="str">
        <f>IF(U157&lt;&gt;"",IF(ISERROR(VLOOKUP(U157,Positions!$C$4:$V$130,20,FALSE)),"Chk",""),"-")</f>
        <v>-</v>
      </c>
      <c r="AZ157" s="380" t="str">
        <f>IF(V157&lt;&gt;"",IF(ISERROR(VLOOKUP(V157,Positions!$C$4:$V$130,20,FALSE)),"Chk",""),"-")</f>
        <v>-</v>
      </c>
      <c r="BA157" s="380" t="str">
        <f>IF(W157&lt;&gt;"",IF(ISERROR(VLOOKUP(W157,Positions!$C$4:$V$130,20,FALSE)),"Chk",""),"-")</f>
        <v>-</v>
      </c>
      <c r="BB157" s="380" t="str">
        <f>IF(X157&lt;&gt;"",IF(ISERROR(VLOOKUP(X157,Positions!$C$4:$V$130,20,FALSE)),"Chk",""),"-")</f>
        <v>-</v>
      </c>
      <c r="BC157" s="380" t="str">
        <f>IF(Y157&lt;&gt;"",IF(ISERROR(VLOOKUP(Y157,Positions!$C$4:$V$130,20,FALSE)),"Chk",""),"-")</f>
        <v>-</v>
      </c>
      <c r="BD157" s="380" t="str">
        <f>IF(Z157&lt;&gt;"",IF(ISERROR(VLOOKUP(Z157,Positions!$C$4:$V$130,20,FALSE)),"Chk",""),"-")</f>
        <v>-</v>
      </c>
      <c r="BE157" s="381" t="str">
        <f>IF(AA157&lt;&gt;"",IF(ISERROR(VLOOKUP(AA157,Positions!$C$4:$V$130,20,FALSE)),"Chk",""),"-")</f>
        <v>-</v>
      </c>
      <c r="BF157" s="382" t="str">
        <f>IF(AB157&lt;&gt;"",IF(ISERROR(VLOOKUP(AB157,Positions!$C$4:$V$130,20,FALSE)),"Chk",""),"-")</f>
        <v>-</v>
      </c>
      <c r="BG157" s="380" t="str">
        <f>IF(AC157&lt;&gt;"",IF(ISERROR(VLOOKUP(AC157,Positions!$C$4:$V$130,20,FALSE)),"Chk",""),"-")</f>
        <v>-</v>
      </c>
      <c r="BH157" s="380" t="str">
        <f>IF(AD157&lt;&gt;"",IF(ISERROR(VLOOKUP(AD157,Positions!$C$4:$V$130,20,FALSE)),"Chk",""),"-")</f>
        <v>-</v>
      </c>
      <c r="BI157" s="380" t="str">
        <f>IF(AE157&lt;&gt;"",IF(ISERROR(VLOOKUP(AE157,Positions!$C$4:$V$130,20,FALSE)),"Chk",""),"-")</f>
        <v>-</v>
      </c>
      <c r="BJ157" s="380" t="str">
        <f>IF(AF157&lt;&gt;"",IF(ISERROR(VLOOKUP(AF157,Positions!$C$4:$V$130,20,FALSE)),"Chk",""),"-")</f>
        <v>-</v>
      </c>
      <c r="BK157" s="380" t="str">
        <f>IF(AG157&lt;&gt;"",IF(ISERROR(VLOOKUP(AG157,Positions!$C$4:$V$130,20,FALSE)),"Chk",""),"-")</f>
        <v>-</v>
      </c>
      <c r="BL157" s="383" t="str">
        <f>IF(AH157&lt;&gt;"",IF(ISERROR(VLOOKUP(AH157,Positions!$C$4:$V$130,20,FALSE)),"Chk",""),"-")</f>
        <v>-</v>
      </c>
      <c r="BM157" s="152"/>
      <c r="BN157" s="161">
        <f>IF(ISERROR(VLOOKUP(G157,Positions!$C$4:$V$130,20,FALSE)),0,VLOOKUP(G157,Positions!$C$4:$V$130,20,FALSE))</f>
        <v>0</v>
      </c>
      <c r="BO157" s="161">
        <f>IF(ISERROR(VLOOKUP(H157,Positions!$C$4:$V$130,20,FALSE)),0,VLOOKUP(H157,Positions!$C$4:$V$130,20,FALSE))</f>
        <v>0</v>
      </c>
      <c r="BP157" s="161">
        <f>IF(ISERROR(VLOOKUP(I157,Positions!$C$4:$V$130,20,FALSE)),0,VLOOKUP(I157,Positions!$C$4:$V$130,20,FALSE))</f>
        <v>0</v>
      </c>
      <c r="BQ157" s="161">
        <f>IF(ISERROR(VLOOKUP(J157,Positions!$C$4:$V$130,20,FALSE)),0,VLOOKUP(J157,Positions!$C$4:$V$130,20,FALSE))</f>
        <v>0</v>
      </c>
      <c r="BR157" s="161">
        <f>IF(ISERROR(VLOOKUP(K157,Positions!$C$4:$V$130,20,FALSE)),0,VLOOKUP(K157,Positions!$C$4:$V$130,20,FALSE))</f>
        <v>0</v>
      </c>
      <c r="BS157" s="161">
        <f>IF(ISERROR(VLOOKUP(L157,Positions!$C$4:$V$130,20,FALSE)),0,VLOOKUP(L157,Positions!$C$4:$V$130,20,FALSE))</f>
        <v>0</v>
      </c>
      <c r="BT157" s="161">
        <f>IF(ISERROR(VLOOKUP(M157,Positions!$C$4:$V$130,20,FALSE)),0,VLOOKUP(M157,Positions!$C$4:$V$130,20,FALSE))</f>
        <v>0</v>
      </c>
      <c r="BU157" s="161">
        <f>IF(ISERROR(VLOOKUP(N157,Positions!$C$4:$V$130,20,FALSE)),0,VLOOKUP(N157,Positions!$C$4:$V$130,20,FALSE))</f>
        <v>0</v>
      </c>
      <c r="BV157" s="161">
        <f>IF(ISERROR(VLOOKUP(O157,Positions!$C$4:$V$130,20,FALSE)),0,VLOOKUP(O157,Positions!$C$4:$V$130,20,FALSE))</f>
        <v>0</v>
      </c>
      <c r="BW157" s="161">
        <f>IF(ISERROR(VLOOKUP(P157,Positions!$C$4:$V$130,20,FALSE)),0,VLOOKUP(P157,Positions!$C$4:$V$130,20,FALSE))</f>
        <v>0</v>
      </c>
      <c r="BX157" s="161">
        <f>IF(ISERROR(VLOOKUP(Q157,Positions!$C$4:$V$130,20,FALSE)),0,VLOOKUP(Q157,Positions!$C$4:$V$130,20,FALSE))</f>
        <v>0</v>
      </c>
      <c r="BY157" s="161">
        <f>IF(ISERROR(VLOOKUP(R157,Positions!$C$4:$V$130,20,FALSE)),0,VLOOKUP(R157,Positions!$C$4:$V$130,20,FALSE))</f>
        <v>0</v>
      </c>
      <c r="BZ157" s="161">
        <f>IF(ISERROR(VLOOKUP(S157,Positions!$C$4:$V$130,20,FALSE)),0,VLOOKUP(S157,Positions!$C$4:$V$130,20,FALSE))</f>
        <v>0</v>
      </c>
      <c r="CA157" s="161">
        <f>IF(ISERROR(VLOOKUP(T157,Positions!$C$4:$V$130,20,FALSE)),0,VLOOKUP(T157,Positions!$C$4:$V$130,20,FALSE))</f>
        <v>0</v>
      </c>
      <c r="CB157" s="161">
        <f>IF(ISERROR(VLOOKUP(U157,Positions!$C$4:$V$130,20,FALSE)),0,VLOOKUP(U157,Positions!$C$4:$V$130,20,FALSE))</f>
        <v>0</v>
      </c>
      <c r="CC157" s="161">
        <f>IF(ISERROR(VLOOKUP(V157,Positions!$C$4:$V$130,20,FALSE)),0,VLOOKUP(V157,Positions!$C$4:$V$130,20,FALSE))</f>
        <v>0</v>
      </c>
      <c r="CD157" s="161">
        <f>IF(ISERROR(VLOOKUP(W157,Positions!$C$4:$V$130,20,FALSE)),0,VLOOKUP(W157,Positions!$C$4:$V$130,20,FALSE))</f>
        <v>0</v>
      </c>
      <c r="CE157" s="161">
        <f>IF(ISERROR(VLOOKUP(X157,Positions!$C$4:$V$130,20,FALSE)),0,VLOOKUP(X157,Positions!$C$4:$V$130,20,FALSE))</f>
        <v>0</v>
      </c>
      <c r="CF157" s="161">
        <f>IF(ISERROR(VLOOKUP(Y157,Positions!$C$4:$V$130,20,FALSE)),0,VLOOKUP(Y157,Positions!$C$4:$V$130,20,FALSE))</f>
        <v>0</v>
      </c>
      <c r="CG157" s="161">
        <f>IF(ISERROR(VLOOKUP(Z157,Positions!$C$4:$V$130,20,FALSE)),0,VLOOKUP(Z157,Positions!$C$4:$V$130,20,FALSE))</f>
        <v>0</v>
      </c>
      <c r="CH157" s="161">
        <f>IF(ISERROR(VLOOKUP(AA157,Positions!$C$4:$V$130,20,FALSE)),0,VLOOKUP(AA157,Positions!$C$4:$V$130,20,FALSE))</f>
        <v>0</v>
      </c>
      <c r="CI157" s="161">
        <f>IF(ISERROR(VLOOKUP(AB157,Positions!$C$4:$V$130,20,FALSE)),0,VLOOKUP(AB157,Positions!$C$4:$V$130,20,FALSE))</f>
        <v>0</v>
      </c>
      <c r="CJ157" s="161">
        <f>IF(ISERROR(VLOOKUP(AC157,Positions!$C$4:$V$130,20,FALSE)),0,VLOOKUP(AC157,Positions!$C$4:$V$130,20,FALSE))</f>
        <v>0</v>
      </c>
      <c r="CK157" s="161">
        <f>IF(ISERROR(VLOOKUP(AD157,Positions!$C$4:$V$130,20,FALSE)),0,VLOOKUP(AD157,Positions!$C$4:$V$130,20,FALSE))</f>
        <v>0</v>
      </c>
      <c r="CL157" s="161">
        <f>IF(ISERROR(VLOOKUP(AE157,Positions!$C$4:$V$130,20,FALSE)),0,VLOOKUP(AE157,Positions!$C$4:$V$130,20,FALSE))</f>
        <v>0</v>
      </c>
      <c r="CM157" s="161">
        <f>IF(ISERROR(VLOOKUP(AF157,Positions!$C$4:$V$130,20,FALSE)),0,VLOOKUP(AF157,Positions!$C$4:$V$130,20,FALSE))</f>
        <v>0</v>
      </c>
      <c r="CN157" s="161">
        <f>IF(ISERROR(VLOOKUP(AG157,Positions!$C$4:$V$130,20,FALSE)),0,VLOOKUP(AG157,Positions!$C$4:$V$130,20,FALSE))</f>
        <v>0</v>
      </c>
      <c r="CO157" s="161">
        <f>IF(ISERROR(VLOOKUP(AH157,Positions!$C$4:$V$130,20,FALSE)),0,VLOOKUP(AH157,Positions!$C$4:$V$130,20,FALSE))</f>
        <v>0</v>
      </c>
      <c r="CP157" s="162"/>
      <c r="CQ157" s="163"/>
    </row>
    <row r="158" spans="1:95" s="155" customFormat="1" ht="30" hidden="1" customHeight="1" thickBot="1" x14ac:dyDescent="0.3">
      <c r="A158" s="153"/>
      <c r="B158" s="153"/>
      <c r="C158" s="160"/>
      <c r="D158" s="160"/>
      <c r="E158" s="417" t="str">
        <f>IF($D158&lt;&gt;"",VLOOKUP($D158,StaffEstb!$G$4:$K$203,4,FALSE),"")</f>
        <v/>
      </c>
      <c r="F158" s="656" t="str">
        <f>IF($D158&lt;&gt;"",VLOOKUP($D158,StaffEstb!$G$4:$K$203,5,FALSE),"")</f>
        <v/>
      </c>
      <c r="G158" s="657"/>
      <c r="H158" s="657"/>
      <c r="I158" s="657"/>
      <c r="J158" s="657"/>
      <c r="K158" s="657"/>
      <c r="L158" s="658"/>
      <c r="M158" s="658"/>
      <c r="N158" s="657"/>
      <c r="O158" s="657"/>
      <c r="P158" s="657"/>
      <c r="Q158" s="657"/>
      <c r="R158" s="657"/>
      <c r="S158" s="658"/>
      <c r="T158" s="658"/>
      <c r="U158" s="657"/>
      <c r="V158" s="657"/>
      <c r="W158" s="657"/>
      <c r="X158" s="657"/>
      <c r="Y158" s="657"/>
      <c r="Z158" s="658"/>
      <c r="AA158" s="658"/>
      <c r="AB158" s="657"/>
      <c r="AC158" s="657"/>
      <c r="AD158" s="657"/>
      <c r="AE158" s="657"/>
      <c r="AF158" s="657"/>
      <c r="AG158" s="658"/>
      <c r="AH158" s="658"/>
      <c r="AI158" s="377">
        <f t="shared" si="11"/>
        <v>0</v>
      </c>
      <c r="AJ158" s="378">
        <f t="shared" si="12"/>
        <v>0</v>
      </c>
      <c r="AK158" s="384" t="str">
        <f>IF(G158&lt;&gt;"",IF(ISERROR(VLOOKUP(G158,Positions!$C$4:$V$130,20,FALSE)),"Chk",""),"-")</f>
        <v>-</v>
      </c>
      <c r="AL158" s="385" t="str">
        <f>IF(H158&lt;&gt;"",IF(ISERROR(VLOOKUP(H158,Positions!$C$4:$V$130,20,FALSE)),"Chk",""),"-")</f>
        <v>-</v>
      </c>
      <c r="AM158" s="385" t="str">
        <f>IF(I158&lt;&gt;"",IF(ISERROR(VLOOKUP(I158,Positions!$C$4:$V$130,20,FALSE)),"Chk",""),"-")</f>
        <v>-</v>
      </c>
      <c r="AN158" s="385" t="str">
        <f>IF(J158&lt;&gt;"",IF(ISERROR(VLOOKUP(J158,Positions!$C$4:$V$130,20,FALSE)),"Chk",""),"-")</f>
        <v>-</v>
      </c>
      <c r="AO158" s="385" t="str">
        <f>IF(K158&lt;&gt;"",IF(ISERROR(VLOOKUP(K158,Positions!$C$4:$V$130,20,FALSE)),"Chk",""),"-")</f>
        <v>-</v>
      </c>
      <c r="AP158" s="385" t="str">
        <f>IF(L158&lt;&gt;"",IF(ISERROR(VLOOKUP(L158,Positions!$C$4:$V$130,20,FALSE)),"Chk",""),"-")</f>
        <v>-</v>
      </c>
      <c r="AQ158" s="386" t="str">
        <f>IF(M158&lt;&gt;"",IF(ISERROR(VLOOKUP(M158,Positions!$C$4:$V$130,20,FALSE)),"Chk",""),"-")</f>
        <v>-</v>
      </c>
      <c r="AR158" s="387" t="str">
        <f>IF(N158&lt;&gt;"",IF(ISERROR(VLOOKUP(N158,Positions!$C$4:$V$130,20,FALSE)),"Chk",""),"-")</f>
        <v>-</v>
      </c>
      <c r="AS158" s="385" t="str">
        <f>IF(O158&lt;&gt;"",IF(ISERROR(VLOOKUP(O158,Positions!$C$4:$V$130,20,FALSE)),"Chk",""),"-")</f>
        <v>-</v>
      </c>
      <c r="AT158" s="385" t="str">
        <f>IF(P158&lt;&gt;"",IF(ISERROR(VLOOKUP(P158,Positions!$C$4:$V$130,20,FALSE)),"Chk",""),"-")</f>
        <v>-</v>
      </c>
      <c r="AU158" s="385" t="str">
        <f>IF(Q158&lt;&gt;"",IF(ISERROR(VLOOKUP(Q158,Positions!$C$4:$V$130,20,FALSE)),"Chk",""),"-")</f>
        <v>-</v>
      </c>
      <c r="AV158" s="385" t="str">
        <f>IF(R158&lt;&gt;"",IF(ISERROR(VLOOKUP(R158,Positions!$C$4:$V$130,20,FALSE)),"Chk",""),"-")</f>
        <v>-</v>
      </c>
      <c r="AW158" s="385" t="str">
        <f>IF(S158&lt;&gt;"",IF(ISERROR(VLOOKUP(S158,Positions!$C$4:$V$130,20,FALSE)),"Chk",""),"-")</f>
        <v>-</v>
      </c>
      <c r="AX158" s="388" t="str">
        <f>IF(T158&lt;&gt;"",IF(ISERROR(VLOOKUP(T158,Positions!$C$4:$V$130,20,FALSE)),"Chk",""),"-")</f>
        <v>-</v>
      </c>
      <c r="AY158" s="384" t="str">
        <f>IF(U158&lt;&gt;"",IF(ISERROR(VLOOKUP(U158,Positions!$C$4:$V$130,20,FALSE)),"Chk",""),"-")</f>
        <v>-</v>
      </c>
      <c r="AZ158" s="385" t="str">
        <f>IF(V158&lt;&gt;"",IF(ISERROR(VLOOKUP(V158,Positions!$C$4:$V$130,20,FALSE)),"Chk",""),"-")</f>
        <v>-</v>
      </c>
      <c r="BA158" s="385" t="str">
        <f>IF(W158&lt;&gt;"",IF(ISERROR(VLOOKUP(W158,Positions!$C$4:$V$130,20,FALSE)),"Chk",""),"-")</f>
        <v>-</v>
      </c>
      <c r="BB158" s="385" t="str">
        <f>IF(X158&lt;&gt;"",IF(ISERROR(VLOOKUP(X158,Positions!$C$4:$V$130,20,FALSE)),"Chk",""),"-")</f>
        <v>-</v>
      </c>
      <c r="BC158" s="385" t="str">
        <f>IF(Y158&lt;&gt;"",IF(ISERROR(VLOOKUP(Y158,Positions!$C$4:$V$130,20,FALSE)),"Chk",""),"-")</f>
        <v>-</v>
      </c>
      <c r="BD158" s="385" t="str">
        <f>IF(Z158&lt;&gt;"",IF(ISERROR(VLOOKUP(Z158,Positions!$C$4:$V$130,20,FALSE)),"Chk",""),"-")</f>
        <v>-</v>
      </c>
      <c r="BE158" s="386" t="str">
        <f>IF(AA158&lt;&gt;"",IF(ISERROR(VLOOKUP(AA158,Positions!$C$4:$V$130,20,FALSE)),"Chk",""),"-")</f>
        <v>-</v>
      </c>
      <c r="BF158" s="387" t="str">
        <f>IF(AB158&lt;&gt;"",IF(ISERROR(VLOOKUP(AB158,Positions!$C$4:$V$130,20,FALSE)),"Chk",""),"-")</f>
        <v>-</v>
      </c>
      <c r="BG158" s="385" t="str">
        <f>IF(AC158&lt;&gt;"",IF(ISERROR(VLOOKUP(AC158,Positions!$C$4:$V$130,20,FALSE)),"Chk",""),"-")</f>
        <v>-</v>
      </c>
      <c r="BH158" s="385" t="str">
        <f>IF(AD158&lt;&gt;"",IF(ISERROR(VLOOKUP(AD158,Positions!$C$4:$V$130,20,FALSE)),"Chk",""),"-")</f>
        <v>-</v>
      </c>
      <c r="BI158" s="385" t="str">
        <f>IF(AE158&lt;&gt;"",IF(ISERROR(VLOOKUP(AE158,Positions!$C$4:$V$130,20,FALSE)),"Chk",""),"-")</f>
        <v>-</v>
      </c>
      <c r="BJ158" s="385" t="str">
        <f>IF(AF158&lt;&gt;"",IF(ISERROR(VLOOKUP(AF158,Positions!$C$4:$V$130,20,FALSE)),"Chk",""),"-")</f>
        <v>-</v>
      </c>
      <c r="BK158" s="385" t="str">
        <f>IF(AG158&lt;&gt;"",IF(ISERROR(VLOOKUP(AG158,Positions!$C$4:$V$130,20,FALSE)),"Chk",""),"-")</f>
        <v>-</v>
      </c>
      <c r="BL158" s="388" t="str">
        <f>IF(AH158&lt;&gt;"",IF(ISERROR(VLOOKUP(AH158,Positions!$C$4:$V$130,20,FALSE)),"Chk",""),"-")</f>
        <v>-</v>
      </c>
      <c r="BM158" s="152"/>
      <c r="BN158" s="161">
        <f>IF(ISERROR(VLOOKUP(G158,Positions!$C$4:$V$130,20,FALSE)),0,VLOOKUP(G158,Positions!$C$4:$V$130,20,FALSE))</f>
        <v>0</v>
      </c>
      <c r="BO158" s="161">
        <f>IF(ISERROR(VLOOKUP(H158,Positions!$C$4:$V$130,20,FALSE)),0,VLOOKUP(H158,Positions!$C$4:$V$130,20,FALSE))</f>
        <v>0</v>
      </c>
      <c r="BP158" s="161">
        <f>IF(ISERROR(VLOOKUP(I158,Positions!$C$4:$V$130,20,FALSE)),0,VLOOKUP(I158,Positions!$C$4:$V$130,20,FALSE))</f>
        <v>0</v>
      </c>
      <c r="BQ158" s="161">
        <f>IF(ISERROR(VLOOKUP(J158,Positions!$C$4:$V$130,20,FALSE)),0,VLOOKUP(J158,Positions!$C$4:$V$130,20,FALSE))</f>
        <v>0</v>
      </c>
      <c r="BR158" s="161">
        <f>IF(ISERROR(VLOOKUP(K158,Positions!$C$4:$V$130,20,FALSE)),0,VLOOKUP(K158,Positions!$C$4:$V$130,20,FALSE))</f>
        <v>0</v>
      </c>
      <c r="BS158" s="161">
        <f>IF(ISERROR(VLOOKUP(L158,Positions!$C$4:$V$130,20,FALSE)),0,VLOOKUP(L158,Positions!$C$4:$V$130,20,FALSE))</f>
        <v>0</v>
      </c>
      <c r="BT158" s="161">
        <f>IF(ISERROR(VLOOKUP(M158,Positions!$C$4:$V$130,20,FALSE)),0,VLOOKUP(M158,Positions!$C$4:$V$130,20,FALSE))</f>
        <v>0</v>
      </c>
      <c r="BU158" s="161">
        <f>IF(ISERROR(VLOOKUP(N158,Positions!$C$4:$V$130,20,FALSE)),0,VLOOKUP(N158,Positions!$C$4:$V$130,20,FALSE))</f>
        <v>0</v>
      </c>
      <c r="BV158" s="161">
        <f>IF(ISERROR(VLOOKUP(O158,Positions!$C$4:$V$130,20,FALSE)),0,VLOOKUP(O158,Positions!$C$4:$V$130,20,FALSE))</f>
        <v>0</v>
      </c>
      <c r="BW158" s="161">
        <f>IF(ISERROR(VLOOKUP(P158,Positions!$C$4:$V$130,20,FALSE)),0,VLOOKUP(P158,Positions!$C$4:$V$130,20,FALSE))</f>
        <v>0</v>
      </c>
      <c r="BX158" s="161">
        <f>IF(ISERROR(VLOOKUP(Q158,Positions!$C$4:$V$130,20,FALSE)),0,VLOOKUP(Q158,Positions!$C$4:$V$130,20,FALSE))</f>
        <v>0</v>
      </c>
      <c r="BY158" s="161">
        <f>IF(ISERROR(VLOOKUP(R158,Positions!$C$4:$V$130,20,FALSE)),0,VLOOKUP(R158,Positions!$C$4:$V$130,20,FALSE))</f>
        <v>0</v>
      </c>
      <c r="BZ158" s="161">
        <f>IF(ISERROR(VLOOKUP(S158,Positions!$C$4:$V$130,20,FALSE)),0,VLOOKUP(S158,Positions!$C$4:$V$130,20,FALSE))</f>
        <v>0</v>
      </c>
      <c r="CA158" s="161">
        <f>IF(ISERROR(VLOOKUP(T158,Positions!$C$4:$V$130,20,FALSE)),0,VLOOKUP(T158,Positions!$C$4:$V$130,20,FALSE))</f>
        <v>0</v>
      </c>
      <c r="CB158" s="161">
        <f>IF(ISERROR(VLOOKUP(U158,Positions!$C$4:$V$130,20,FALSE)),0,VLOOKUP(U158,Positions!$C$4:$V$130,20,FALSE))</f>
        <v>0</v>
      </c>
      <c r="CC158" s="161">
        <f>IF(ISERROR(VLOOKUP(V158,Positions!$C$4:$V$130,20,FALSE)),0,VLOOKUP(V158,Positions!$C$4:$V$130,20,FALSE))</f>
        <v>0</v>
      </c>
      <c r="CD158" s="161">
        <f>IF(ISERROR(VLOOKUP(W158,Positions!$C$4:$V$130,20,FALSE)),0,VLOOKUP(W158,Positions!$C$4:$V$130,20,FALSE))</f>
        <v>0</v>
      </c>
      <c r="CE158" s="161">
        <f>IF(ISERROR(VLOOKUP(X158,Positions!$C$4:$V$130,20,FALSE)),0,VLOOKUP(X158,Positions!$C$4:$V$130,20,FALSE))</f>
        <v>0</v>
      </c>
      <c r="CF158" s="161">
        <f>IF(ISERROR(VLOOKUP(Y158,Positions!$C$4:$V$130,20,FALSE)),0,VLOOKUP(Y158,Positions!$C$4:$V$130,20,FALSE))</f>
        <v>0</v>
      </c>
      <c r="CG158" s="161">
        <f>IF(ISERROR(VLOOKUP(Z158,Positions!$C$4:$V$130,20,FALSE)),0,VLOOKUP(Z158,Positions!$C$4:$V$130,20,FALSE))</f>
        <v>0</v>
      </c>
      <c r="CH158" s="161">
        <f>IF(ISERROR(VLOOKUP(AA158,Positions!$C$4:$V$130,20,FALSE)),0,VLOOKUP(AA158,Positions!$C$4:$V$130,20,FALSE))</f>
        <v>0</v>
      </c>
      <c r="CI158" s="161">
        <f>IF(ISERROR(VLOOKUP(AB158,Positions!$C$4:$V$130,20,FALSE)),0,VLOOKUP(AB158,Positions!$C$4:$V$130,20,FALSE))</f>
        <v>0</v>
      </c>
      <c r="CJ158" s="161">
        <f>IF(ISERROR(VLOOKUP(AC158,Positions!$C$4:$V$130,20,FALSE)),0,VLOOKUP(AC158,Positions!$C$4:$V$130,20,FALSE))</f>
        <v>0</v>
      </c>
      <c r="CK158" s="161">
        <f>IF(ISERROR(VLOOKUP(AD158,Positions!$C$4:$V$130,20,FALSE)),0,VLOOKUP(AD158,Positions!$C$4:$V$130,20,FALSE))</f>
        <v>0</v>
      </c>
      <c r="CL158" s="161">
        <f>IF(ISERROR(VLOOKUP(AE158,Positions!$C$4:$V$130,20,FALSE)),0,VLOOKUP(AE158,Positions!$C$4:$V$130,20,FALSE))</f>
        <v>0</v>
      </c>
      <c r="CM158" s="161">
        <f>IF(ISERROR(VLOOKUP(AF158,Positions!$C$4:$V$130,20,FALSE)),0,VLOOKUP(AF158,Positions!$C$4:$V$130,20,FALSE))</f>
        <v>0</v>
      </c>
      <c r="CN158" s="161">
        <f>IF(ISERROR(VLOOKUP(AG158,Positions!$C$4:$V$130,20,FALSE)),0,VLOOKUP(AG158,Positions!$C$4:$V$130,20,FALSE))</f>
        <v>0</v>
      </c>
      <c r="CO158" s="161">
        <f>IF(ISERROR(VLOOKUP(AH158,Positions!$C$4:$V$130,20,FALSE)),0,VLOOKUP(AH158,Positions!$C$4:$V$130,20,FALSE))</f>
        <v>0</v>
      </c>
      <c r="CP158" s="162"/>
      <c r="CQ158" s="163"/>
    </row>
    <row r="159" spans="1:95" s="155" customFormat="1" ht="30" hidden="1" customHeight="1" x14ac:dyDescent="0.25">
      <c r="A159" s="164"/>
      <c r="B159" s="164"/>
      <c r="C159" s="660"/>
      <c r="D159" s="660"/>
      <c r="E159" s="417" t="str">
        <f>IF($D159&lt;&gt;"",VLOOKUP($D159,StaffEstb!$G$4:$K$203,4,FALSE),"")</f>
        <v/>
      </c>
      <c r="F159" s="656" t="str">
        <f>IF($D159&lt;&gt;"",VLOOKUP($D159,StaffEstb!$G$4:$K$203,5,FALSE),"")</f>
        <v/>
      </c>
      <c r="G159" s="659"/>
      <c r="H159" s="659"/>
      <c r="I159" s="659"/>
      <c r="J159" s="659"/>
      <c r="K159" s="659"/>
      <c r="L159" s="658"/>
      <c r="M159" s="658"/>
      <c r="N159" s="659"/>
      <c r="O159" s="659"/>
      <c r="P159" s="659"/>
      <c r="Q159" s="659"/>
      <c r="R159" s="659"/>
      <c r="S159" s="658"/>
      <c r="T159" s="658"/>
      <c r="U159" s="659"/>
      <c r="V159" s="659"/>
      <c r="W159" s="659"/>
      <c r="X159" s="659"/>
      <c r="Y159" s="659"/>
      <c r="Z159" s="658"/>
      <c r="AA159" s="658"/>
      <c r="AB159" s="659"/>
      <c r="AC159" s="659"/>
      <c r="AD159" s="659"/>
      <c r="AE159" s="659"/>
      <c r="AF159" s="659"/>
      <c r="AG159" s="658"/>
      <c r="AH159" s="658"/>
      <c r="AI159" s="167"/>
      <c r="AJ159" s="167"/>
      <c r="AK159" s="167" t="str">
        <f>IF(G159&lt;&gt;"",IF(ISERROR(VLOOKUP(G159,Positions!$C$4:$V$130,20,FALSE)),"Chk",""),"-")</f>
        <v>-</v>
      </c>
      <c r="AL159" s="167" t="str">
        <f>IF(H159&lt;&gt;"",IF(ISERROR(VLOOKUP(H159,Positions!$C$4:$V$130,20,FALSE)),"Chk",""),"-")</f>
        <v>-</v>
      </c>
      <c r="AM159" s="167" t="str">
        <f>IF(I159&lt;&gt;"",IF(ISERROR(VLOOKUP(I159,Positions!$C$4:$V$130,20,FALSE)),"Chk",""),"-")</f>
        <v>-</v>
      </c>
      <c r="AN159" s="167" t="str">
        <f>IF(J159&lt;&gt;"",IF(ISERROR(VLOOKUP(J159,Positions!$C$4:$V$130,20,FALSE)),"Chk",""),"-")</f>
        <v>-</v>
      </c>
      <c r="AO159" s="167" t="str">
        <f>IF(K159&lt;&gt;"",IF(ISERROR(VLOOKUP(K159,Positions!$C$4:$V$130,20,FALSE)),"Chk",""),"-")</f>
        <v>-</v>
      </c>
      <c r="AP159" s="167" t="str">
        <f>IF(L159&lt;&gt;"",IF(ISERROR(VLOOKUP(L159,Positions!$C$4:$V$130,20,FALSE)),"Chk",""),"-")</f>
        <v>-</v>
      </c>
      <c r="AQ159" s="167" t="str">
        <f>IF(M159&lt;&gt;"",IF(ISERROR(VLOOKUP(M159,Positions!$C$4:$V$130,20,FALSE)),"Chk",""),"-")</f>
        <v>-</v>
      </c>
      <c r="AR159" s="167" t="str">
        <f>IF(N159&lt;&gt;"",IF(ISERROR(VLOOKUP(N159,Positions!$C$4:$V$130,20,FALSE)),"Chk",""),"-")</f>
        <v>-</v>
      </c>
      <c r="AS159" s="164" t="str">
        <f>IF(O159&lt;&gt;"",IF(ISERROR(VLOOKUP(O159,Positions!$C$4:$V$130,20,FALSE)),"Chk",""),"-")</f>
        <v>-</v>
      </c>
      <c r="AT159" s="164" t="str">
        <f>IF(P159&lt;&gt;"",IF(ISERROR(VLOOKUP(P159,Positions!$C$4:$V$130,20,FALSE)),"Chk",""),"-")</f>
        <v>-</v>
      </c>
      <c r="AU159" s="164" t="str">
        <f>IF(Q159&lt;&gt;"",IF(ISERROR(VLOOKUP(Q159,Positions!$C$4:$V$130,20,FALSE)),"Chk",""),"-")</f>
        <v>-</v>
      </c>
      <c r="AV159" s="164" t="str">
        <f>IF(R159&lt;&gt;"",IF(ISERROR(VLOOKUP(R159,Positions!$C$4:$V$130,20,FALSE)),"Chk",""),"-")</f>
        <v>-</v>
      </c>
      <c r="AW159" s="164" t="str">
        <f>IF(S159&lt;&gt;"",IF(ISERROR(VLOOKUP(S159,Positions!$C$4:$V$130,20,FALSE)),"Chk",""),"-")</f>
        <v>-</v>
      </c>
      <c r="AX159" s="164" t="str">
        <f>IF(T159&lt;&gt;"",IF(ISERROR(VLOOKUP(T159,Positions!$C$4:$V$130,20,FALSE)),"Chk",""),"-")</f>
        <v>-</v>
      </c>
      <c r="AY159" s="164" t="str">
        <f>IF(U159&lt;&gt;"",IF(ISERROR(VLOOKUP(U159,Positions!$C$4:$V$130,20,FALSE)),"Chk",""),"-")</f>
        <v>-</v>
      </c>
      <c r="AZ159" s="164" t="str">
        <f>IF(V159&lt;&gt;"",IF(ISERROR(VLOOKUP(V159,Positions!$C$4:$V$130,20,FALSE)),"Chk",""),"-")</f>
        <v>-</v>
      </c>
      <c r="BA159" s="164" t="str">
        <f>IF(W159&lt;&gt;"",IF(ISERROR(VLOOKUP(W159,Positions!$C$4:$V$130,20,FALSE)),"Chk",""),"-")</f>
        <v>-</v>
      </c>
      <c r="BB159" s="164" t="str">
        <f>IF(X159&lt;&gt;"",IF(ISERROR(VLOOKUP(X159,Positions!$C$4:$V$130,20,FALSE)),"Chk",""),"-")</f>
        <v>-</v>
      </c>
      <c r="BC159" s="164" t="str">
        <f>IF(Y159&lt;&gt;"",IF(ISERROR(VLOOKUP(Y159,Positions!$C$4:$V$130,20,FALSE)),"Chk",""),"-")</f>
        <v>-</v>
      </c>
      <c r="BD159" s="164" t="str">
        <f>IF(Z159&lt;&gt;"",IF(ISERROR(VLOOKUP(Z159,Positions!$C$4:$V$130,20,FALSE)),"Chk",""),"-")</f>
        <v>-</v>
      </c>
      <c r="BE159" s="164" t="str">
        <f>IF(AA159&lt;&gt;"",IF(ISERROR(VLOOKUP(AA159,Positions!$C$4:$V$130,20,FALSE)),"Chk",""),"-")</f>
        <v>-</v>
      </c>
      <c r="BF159" s="164" t="str">
        <f>IF(AB159&lt;&gt;"",IF(ISERROR(VLOOKUP(AB159,Positions!$C$4:$V$130,20,FALSE)),"Chk",""),"-")</f>
        <v>-</v>
      </c>
      <c r="BG159" s="164" t="str">
        <f>IF(AC159&lt;&gt;"",IF(ISERROR(VLOOKUP(AC159,Positions!$C$4:$V$130,20,FALSE)),"Chk",""),"-")</f>
        <v>-</v>
      </c>
      <c r="BH159" s="164" t="str">
        <f>IF(AD159&lt;&gt;"",IF(ISERROR(VLOOKUP(AD159,Positions!$C$4:$V$130,20,FALSE)),"Chk",""),"-")</f>
        <v>-</v>
      </c>
      <c r="BI159" s="164" t="str">
        <f>IF(AE159&lt;&gt;"",IF(ISERROR(VLOOKUP(AE159,Positions!$C$4:$V$130,20,FALSE)),"Chk",""),"-")</f>
        <v>-</v>
      </c>
      <c r="BJ159" s="164" t="str">
        <f>IF(AF159&lt;&gt;"",IF(ISERROR(VLOOKUP(AF159,Positions!$C$4:$V$130,20,FALSE)),"Chk",""),"-")</f>
        <v>-</v>
      </c>
      <c r="BK159" s="164" t="str">
        <f>IF(AG159&lt;&gt;"",IF(ISERROR(VLOOKUP(AG159,Positions!$C$4:$V$130,20,FALSE)),"Chk",""),"-")</f>
        <v>-</v>
      </c>
      <c r="BL159" s="164" t="str">
        <f>IF(AH159&lt;&gt;"",IF(ISERROR(VLOOKUP(AH159,Positions!$C$4:$V$130,20,FALSE)),"Chk",""),"-")</f>
        <v>-</v>
      </c>
      <c r="BM159" s="152"/>
      <c r="BN159" s="161">
        <f>IF(ISERROR(VLOOKUP(G159,Positions!$C$4:$V$130,20,FALSE)),0,VLOOKUP(G159,Positions!$C$4:$V$130,20,FALSE))</f>
        <v>0</v>
      </c>
      <c r="BO159" s="161">
        <f>IF(ISERROR(VLOOKUP(H159,Positions!$C$4:$V$130,20,FALSE)),0,VLOOKUP(H159,Positions!$C$4:$V$130,20,FALSE))</f>
        <v>0</v>
      </c>
      <c r="BP159" s="161">
        <f>IF(ISERROR(VLOOKUP(I159,Positions!$C$4:$V$130,20,FALSE)),0,VLOOKUP(I159,Positions!$C$4:$V$130,20,FALSE))</f>
        <v>0</v>
      </c>
      <c r="BQ159" s="161">
        <f>IF(ISERROR(VLOOKUP(J159,Positions!$C$4:$V$130,20,FALSE)),0,VLOOKUP(J159,Positions!$C$4:$V$130,20,FALSE))</f>
        <v>0</v>
      </c>
      <c r="BR159" s="161">
        <f>IF(ISERROR(VLOOKUP(K159,Positions!$C$4:$V$130,20,FALSE)),0,VLOOKUP(K159,Positions!$C$4:$V$130,20,FALSE))</f>
        <v>0</v>
      </c>
      <c r="BS159" s="161">
        <f>IF(ISERROR(VLOOKUP(L159,Positions!$C$4:$V$130,20,FALSE)),0,VLOOKUP(L159,Positions!$C$4:$V$130,20,FALSE))</f>
        <v>0</v>
      </c>
      <c r="BT159" s="161">
        <f>IF(ISERROR(VLOOKUP(M159,Positions!$C$4:$V$130,20,FALSE)),0,VLOOKUP(M159,Positions!$C$4:$V$130,20,FALSE))</f>
        <v>0</v>
      </c>
      <c r="BU159" s="161">
        <f>IF(ISERROR(VLOOKUP(N159,Positions!$C$4:$V$130,20,FALSE)),0,VLOOKUP(N159,Positions!$C$4:$V$130,20,FALSE))</f>
        <v>0</v>
      </c>
      <c r="BV159" s="161">
        <f>IF(ISERROR(VLOOKUP(O159,Positions!$C$4:$V$130,20,FALSE)),0,VLOOKUP(O159,Positions!$C$4:$V$130,20,FALSE))</f>
        <v>0</v>
      </c>
      <c r="BW159" s="161">
        <f>IF(ISERROR(VLOOKUP(P159,Positions!$C$4:$V$130,20,FALSE)),0,VLOOKUP(P159,Positions!$C$4:$V$130,20,FALSE))</f>
        <v>0</v>
      </c>
      <c r="BX159" s="161">
        <f>IF(ISERROR(VLOOKUP(Q159,Positions!$C$4:$V$130,20,FALSE)),0,VLOOKUP(Q159,Positions!$C$4:$V$130,20,FALSE))</f>
        <v>0</v>
      </c>
      <c r="BY159" s="161">
        <f>IF(ISERROR(VLOOKUP(R159,Positions!$C$4:$V$130,20,FALSE)),0,VLOOKUP(R159,Positions!$C$4:$V$130,20,FALSE))</f>
        <v>0</v>
      </c>
      <c r="BZ159" s="161">
        <f>IF(ISERROR(VLOOKUP(S159,Positions!$C$4:$V$130,20,FALSE)),0,VLOOKUP(S159,Positions!$C$4:$V$130,20,FALSE))</f>
        <v>0</v>
      </c>
      <c r="CA159" s="161">
        <f>IF(ISERROR(VLOOKUP(T159,Positions!$C$4:$V$130,20,FALSE)),0,VLOOKUP(T159,Positions!$C$4:$V$130,20,FALSE))</f>
        <v>0</v>
      </c>
      <c r="CB159" s="161">
        <f>IF(ISERROR(VLOOKUP(U159,Positions!$C$4:$V$130,20,FALSE)),0,VLOOKUP(U159,Positions!$C$4:$V$130,20,FALSE))</f>
        <v>0</v>
      </c>
      <c r="CC159" s="161">
        <f>IF(ISERROR(VLOOKUP(V159,Positions!$C$4:$V$130,20,FALSE)),0,VLOOKUP(V159,Positions!$C$4:$V$130,20,FALSE))</f>
        <v>0</v>
      </c>
      <c r="CD159" s="161">
        <f>IF(ISERROR(VLOOKUP(W159,Positions!$C$4:$V$130,20,FALSE)),0,VLOOKUP(W159,Positions!$C$4:$V$130,20,FALSE))</f>
        <v>0</v>
      </c>
      <c r="CE159" s="161">
        <f>IF(ISERROR(VLOOKUP(X159,Positions!$C$4:$V$130,20,FALSE)),0,VLOOKUP(X159,Positions!$C$4:$V$130,20,FALSE))</f>
        <v>0</v>
      </c>
      <c r="CF159" s="161">
        <f>IF(ISERROR(VLOOKUP(Y159,Positions!$C$4:$V$130,20,FALSE)),0,VLOOKUP(Y159,Positions!$C$4:$V$130,20,FALSE))</f>
        <v>0</v>
      </c>
      <c r="CG159" s="161">
        <f>IF(ISERROR(VLOOKUP(Z159,Positions!$C$4:$V$130,20,FALSE)),0,VLOOKUP(Z159,Positions!$C$4:$V$130,20,FALSE))</f>
        <v>0</v>
      </c>
      <c r="CH159" s="161">
        <f>IF(ISERROR(VLOOKUP(AA159,Positions!$C$4:$V$130,20,FALSE)),0,VLOOKUP(AA159,Positions!$C$4:$V$130,20,FALSE))</f>
        <v>0</v>
      </c>
      <c r="CI159" s="161">
        <f>IF(ISERROR(VLOOKUP(AB159,Positions!$C$4:$V$130,20,FALSE)),0,VLOOKUP(AB159,Positions!$C$4:$V$130,20,FALSE))</f>
        <v>0</v>
      </c>
      <c r="CJ159" s="161">
        <f>IF(ISERROR(VLOOKUP(AC159,Positions!$C$4:$V$130,20,FALSE)),0,VLOOKUP(AC159,Positions!$C$4:$V$130,20,FALSE))</f>
        <v>0</v>
      </c>
      <c r="CK159" s="161">
        <f>IF(ISERROR(VLOOKUP(AD159,Positions!$C$4:$V$130,20,FALSE)),0,VLOOKUP(AD159,Positions!$C$4:$V$130,20,FALSE))</f>
        <v>0</v>
      </c>
      <c r="CL159" s="161">
        <f>IF(ISERROR(VLOOKUP(AE159,Positions!$C$4:$V$130,20,FALSE)),0,VLOOKUP(AE159,Positions!$C$4:$V$130,20,FALSE))</f>
        <v>0</v>
      </c>
      <c r="CM159" s="161">
        <f>IF(ISERROR(VLOOKUP(AF159,Positions!$C$4:$V$130,20,FALSE)),0,VLOOKUP(AF159,Positions!$C$4:$V$130,20,FALSE))</f>
        <v>0</v>
      </c>
      <c r="CN159" s="161">
        <f>IF(ISERROR(VLOOKUP(AG159,Positions!$C$4:$V$130,20,FALSE)),0,VLOOKUP(AG159,Positions!$C$4:$V$130,20,FALSE))</f>
        <v>0</v>
      </c>
      <c r="CO159" s="161">
        <f>IF(ISERROR(VLOOKUP(AH159,Positions!$C$4:$V$130,20,FALSE)),0,VLOOKUP(AH159,Positions!$C$4:$V$130,20,FALSE))</f>
        <v>0</v>
      </c>
      <c r="CP159" s="162"/>
      <c r="CQ159" s="163"/>
    </row>
    <row r="160" spans="1:95" s="155" customFormat="1" ht="30" hidden="1" customHeight="1" x14ac:dyDescent="0.25">
      <c r="A160" s="164"/>
      <c r="B160" s="164"/>
      <c r="C160" s="660"/>
      <c r="D160" s="660"/>
      <c r="E160" s="417" t="str">
        <f>IF($D160&lt;&gt;"",VLOOKUP($D160,StaffEstb!$G$4:$K$203,4,FALSE),"")</f>
        <v/>
      </c>
      <c r="F160" s="656" t="str">
        <f>IF($D160&lt;&gt;"",VLOOKUP($D160,StaffEstb!$G$4:$K$203,5,FALSE),"")</f>
        <v/>
      </c>
      <c r="G160" s="659"/>
      <c r="H160" s="659"/>
      <c r="I160" s="659"/>
      <c r="J160" s="659"/>
      <c r="K160" s="659"/>
      <c r="L160" s="658"/>
      <c r="M160" s="658"/>
      <c r="N160" s="659"/>
      <c r="O160" s="659"/>
      <c r="P160" s="659"/>
      <c r="Q160" s="659"/>
      <c r="R160" s="659"/>
      <c r="S160" s="658"/>
      <c r="T160" s="658"/>
      <c r="U160" s="659"/>
      <c r="V160" s="659"/>
      <c r="W160" s="659"/>
      <c r="X160" s="659"/>
      <c r="Y160" s="659"/>
      <c r="Z160" s="658"/>
      <c r="AA160" s="658"/>
      <c r="AB160" s="659"/>
      <c r="AC160" s="659"/>
      <c r="AD160" s="659"/>
      <c r="AE160" s="659"/>
      <c r="AF160" s="659"/>
      <c r="AG160" s="658"/>
      <c r="AH160" s="658"/>
      <c r="AI160" s="167"/>
      <c r="AJ160" s="167"/>
      <c r="AK160" s="167" t="str">
        <f>IF(G160&lt;&gt;"",IF(ISERROR(VLOOKUP(G160,Positions!$C$4:$V$130,20,FALSE)),"Chk",""),"-")</f>
        <v>-</v>
      </c>
      <c r="AL160" s="167" t="str">
        <f>IF(H160&lt;&gt;"",IF(ISERROR(VLOOKUP(H160,Positions!$C$4:$V$130,20,FALSE)),"Chk",""),"-")</f>
        <v>-</v>
      </c>
      <c r="AM160" s="167" t="str">
        <f>IF(I160&lt;&gt;"",IF(ISERROR(VLOOKUP(I160,Positions!$C$4:$V$130,20,FALSE)),"Chk",""),"-")</f>
        <v>-</v>
      </c>
      <c r="AN160" s="167" t="str">
        <f>IF(J160&lt;&gt;"",IF(ISERROR(VLOOKUP(J160,Positions!$C$4:$V$130,20,FALSE)),"Chk",""),"-")</f>
        <v>-</v>
      </c>
      <c r="AO160" s="167" t="str">
        <f>IF(K160&lt;&gt;"",IF(ISERROR(VLOOKUP(K160,Positions!$C$4:$V$130,20,FALSE)),"Chk",""),"-")</f>
        <v>-</v>
      </c>
      <c r="AP160" s="167" t="str">
        <f>IF(L160&lt;&gt;"",IF(ISERROR(VLOOKUP(L160,Positions!$C$4:$V$130,20,FALSE)),"Chk",""),"-")</f>
        <v>-</v>
      </c>
      <c r="AQ160" s="167" t="str">
        <f>IF(M160&lt;&gt;"",IF(ISERROR(VLOOKUP(M160,Positions!$C$4:$V$130,20,FALSE)),"Chk",""),"-")</f>
        <v>-</v>
      </c>
      <c r="AR160" s="167" t="str">
        <f>IF(N160&lt;&gt;"",IF(ISERROR(VLOOKUP(N160,Positions!$C$4:$V$130,20,FALSE)),"Chk",""),"-")</f>
        <v>-</v>
      </c>
      <c r="AS160" s="164" t="str">
        <f>IF(O160&lt;&gt;"",IF(ISERROR(VLOOKUP(O160,Positions!$C$4:$V$130,20,FALSE)),"Chk",""),"-")</f>
        <v>-</v>
      </c>
      <c r="AT160" s="164" t="str">
        <f>IF(P160&lt;&gt;"",IF(ISERROR(VLOOKUP(P160,Positions!$C$4:$V$130,20,FALSE)),"Chk",""),"-")</f>
        <v>-</v>
      </c>
      <c r="AU160" s="164" t="str">
        <f>IF(Q160&lt;&gt;"",IF(ISERROR(VLOOKUP(Q160,Positions!$C$4:$V$130,20,FALSE)),"Chk",""),"-")</f>
        <v>-</v>
      </c>
      <c r="AV160" s="164" t="str">
        <f>IF(R160&lt;&gt;"",IF(ISERROR(VLOOKUP(R160,Positions!$C$4:$V$130,20,FALSE)),"Chk",""),"-")</f>
        <v>-</v>
      </c>
      <c r="AW160" s="164" t="str">
        <f>IF(S160&lt;&gt;"",IF(ISERROR(VLOOKUP(S160,Positions!$C$4:$V$130,20,FALSE)),"Chk",""),"-")</f>
        <v>-</v>
      </c>
      <c r="AX160" s="164" t="str">
        <f>IF(T160&lt;&gt;"",IF(ISERROR(VLOOKUP(T160,Positions!$C$4:$V$130,20,FALSE)),"Chk",""),"-")</f>
        <v>-</v>
      </c>
      <c r="AY160" s="164" t="str">
        <f>IF(U160&lt;&gt;"",IF(ISERROR(VLOOKUP(U160,Positions!$C$4:$V$130,20,FALSE)),"Chk",""),"-")</f>
        <v>-</v>
      </c>
      <c r="AZ160" s="164" t="str">
        <f>IF(V160&lt;&gt;"",IF(ISERROR(VLOOKUP(V160,Positions!$C$4:$V$130,20,FALSE)),"Chk",""),"-")</f>
        <v>-</v>
      </c>
      <c r="BA160" s="164" t="str">
        <f>IF(W160&lt;&gt;"",IF(ISERROR(VLOOKUP(W160,Positions!$C$4:$V$130,20,FALSE)),"Chk",""),"-")</f>
        <v>-</v>
      </c>
      <c r="BB160" s="164" t="str">
        <f>IF(X160&lt;&gt;"",IF(ISERROR(VLOOKUP(X160,Positions!$C$4:$V$130,20,FALSE)),"Chk",""),"-")</f>
        <v>-</v>
      </c>
      <c r="BC160" s="164" t="str">
        <f>IF(Y160&lt;&gt;"",IF(ISERROR(VLOOKUP(Y160,Positions!$C$4:$V$130,20,FALSE)),"Chk",""),"-")</f>
        <v>-</v>
      </c>
      <c r="BD160" s="164" t="str">
        <f>IF(Z160&lt;&gt;"",IF(ISERROR(VLOOKUP(Z160,Positions!$C$4:$V$130,20,FALSE)),"Chk",""),"-")</f>
        <v>-</v>
      </c>
      <c r="BE160" s="164" t="str">
        <f>IF(AA160&lt;&gt;"",IF(ISERROR(VLOOKUP(AA160,Positions!$C$4:$V$130,20,FALSE)),"Chk",""),"-")</f>
        <v>-</v>
      </c>
      <c r="BF160" s="164" t="str">
        <f>IF(AB160&lt;&gt;"",IF(ISERROR(VLOOKUP(AB160,Positions!$C$4:$V$130,20,FALSE)),"Chk",""),"-")</f>
        <v>-</v>
      </c>
      <c r="BG160" s="164" t="str">
        <f>IF(AC160&lt;&gt;"",IF(ISERROR(VLOOKUP(AC160,Positions!$C$4:$V$130,20,FALSE)),"Chk",""),"-")</f>
        <v>-</v>
      </c>
      <c r="BH160" s="164" t="str">
        <f>IF(AD160&lt;&gt;"",IF(ISERROR(VLOOKUP(AD160,Positions!$C$4:$V$130,20,FALSE)),"Chk",""),"-")</f>
        <v>-</v>
      </c>
      <c r="BI160" s="164" t="str">
        <f>IF(AE160&lt;&gt;"",IF(ISERROR(VLOOKUP(AE160,Positions!$C$4:$V$130,20,FALSE)),"Chk",""),"-")</f>
        <v>-</v>
      </c>
      <c r="BJ160" s="164" t="str">
        <f>IF(AF160&lt;&gt;"",IF(ISERROR(VLOOKUP(AF160,Positions!$C$4:$V$130,20,FALSE)),"Chk",""),"-")</f>
        <v>-</v>
      </c>
      <c r="BK160" s="164" t="str">
        <f>IF(AG160&lt;&gt;"",IF(ISERROR(VLOOKUP(AG160,Positions!$C$4:$V$130,20,FALSE)),"Chk",""),"-")</f>
        <v>-</v>
      </c>
      <c r="BL160" s="164" t="str">
        <f>IF(AH160&lt;&gt;"",IF(ISERROR(VLOOKUP(AH160,Positions!$C$4:$V$130,20,FALSE)),"Chk",""),"-")</f>
        <v>-</v>
      </c>
      <c r="BM160" s="152"/>
      <c r="BN160" s="161">
        <f>IF(ISERROR(VLOOKUP(G160,Positions!$C$4:$V$130,20,FALSE)),0,VLOOKUP(G160,Positions!$C$4:$V$130,20,FALSE))</f>
        <v>0</v>
      </c>
      <c r="BO160" s="161">
        <f>IF(ISERROR(VLOOKUP(H160,Positions!$C$4:$V$130,20,FALSE)),0,VLOOKUP(H160,Positions!$C$4:$V$130,20,FALSE))</f>
        <v>0</v>
      </c>
      <c r="BP160" s="161">
        <f>IF(ISERROR(VLOOKUP(I160,Positions!$C$4:$V$130,20,FALSE)),0,VLOOKUP(I160,Positions!$C$4:$V$130,20,FALSE))</f>
        <v>0</v>
      </c>
      <c r="BQ160" s="161">
        <f>IF(ISERROR(VLOOKUP(J160,Positions!$C$4:$V$130,20,FALSE)),0,VLOOKUP(J160,Positions!$C$4:$V$130,20,FALSE))</f>
        <v>0</v>
      </c>
      <c r="BR160" s="161">
        <f>IF(ISERROR(VLOOKUP(K160,Positions!$C$4:$V$130,20,FALSE)),0,VLOOKUP(K160,Positions!$C$4:$V$130,20,FALSE))</f>
        <v>0</v>
      </c>
      <c r="BS160" s="161">
        <f>IF(ISERROR(VLOOKUP(L160,Positions!$C$4:$V$130,20,FALSE)),0,VLOOKUP(L160,Positions!$C$4:$V$130,20,FALSE))</f>
        <v>0</v>
      </c>
      <c r="BT160" s="161">
        <f>IF(ISERROR(VLOOKUP(M160,Positions!$C$4:$V$130,20,FALSE)),0,VLOOKUP(M160,Positions!$C$4:$V$130,20,FALSE))</f>
        <v>0</v>
      </c>
      <c r="BU160" s="161">
        <f>IF(ISERROR(VLOOKUP(N160,Positions!$C$4:$V$130,20,FALSE)),0,VLOOKUP(N160,Positions!$C$4:$V$130,20,FALSE))</f>
        <v>0</v>
      </c>
      <c r="BV160" s="161">
        <f>IF(ISERROR(VLOOKUP(O160,Positions!$C$4:$V$130,20,FALSE)),0,VLOOKUP(O160,Positions!$C$4:$V$130,20,FALSE))</f>
        <v>0</v>
      </c>
      <c r="BW160" s="161">
        <f>IF(ISERROR(VLOOKUP(P160,Positions!$C$4:$V$130,20,FALSE)),0,VLOOKUP(P160,Positions!$C$4:$V$130,20,FALSE))</f>
        <v>0</v>
      </c>
      <c r="BX160" s="161">
        <f>IF(ISERROR(VLOOKUP(Q160,Positions!$C$4:$V$130,20,FALSE)),0,VLOOKUP(Q160,Positions!$C$4:$V$130,20,FALSE))</f>
        <v>0</v>
      </c>
      <c r="BY160" s="161">
        <f>IF(ISERROR(VLOOKUP(R160,Positions!$C$4:$V$130,20,FALSE)),0,VLOOKUP(R160,Positions!$C$4:$V$130,20,FALSE))</f>
        <v>0</v>
      </c>
      <c r="BZ160" s="161">
        <f>IF(ISERROR(VLOOKUP(S160,Positions!$C$4:$V$130,20,FALSE)),0,VLOOKUP(S160,Positions!$C$4:$V$130,20,FALSE))</f>
        <v>0</v>
      </c>
      <c r="CA160" s="161">
        <f>IF(ISERROR(VLOOKUP(T160,Positions!$C$4:$V$130,20,FALSE)),0,VLOOKUP(T160,Positions!$C$4:$V$130,20,FALSE))</f>
        <v>0</v>
      </c>
      <c r="CB160" s="161">
        <f>IF(ISERROR(VLOOKUP(U160,Positions!$C$4:$V$130,20,FALSE)),0,VLOOKUP(U160,Positions!$C$4:$V$130,20,FALSE))</f>
        <v>0</v>
      </c>
      <c r="CC160" s="161">
        <f>IF(ISERROR(VLOOKUP(V160,Positions!$C$4:$V$130,20,FALSE)),0,VLOOKUP(V160,Positions!$C$4:$V$130,20,FALSE))</f>
        <v>0</v>
      </c>
      <c r="CD160" s="161">
        <f>IF(ISERROR(VLOOKUP(W160,Positions!$C$4:$V$130,20,FALSE)),0,VLOOKUP(W160,Positions!$C$4:$V$130,20,FALSE))</f>
        <v>0</v>
      </c>
      <c r="CE160" s="161">
        <f>IF(ISERROR(VLOOKUP(X160,Positions!$C$4:$V$130,20,FALSE)),0,VLOOKUP(X160,Positions!$C$4:$V$130,20,FALSE))</f>
        <v>0</v>
      </c>
      <c r="CF160" s="161">
        <f>IF(ISERROR(VLOOKUP(Y160,Positions!$C$4:$V$130,20,FALSE)),0,VLOOKUP(Y160,Positions!$C$4:$V$130,20,FALSE))</f>
        <v>0</v>
      </c>
      <c r="CG160" s="161">
        <f>IF(ISERROR(VLOOKUP(Z160,Positions!$C$4:$V$130,20,FALSE)),0,VLOOKUP(Z160,Positions!$C$4:$V$130,20,FALSE))</f>
        <v>0</v>
      </c>
      <c r="CH160" s="161">
        <f>IF(ISERROR(VLOOKUP(AA160,Positions!$C$4:$V$130,20,FALSE)),0,VLOOKUP(AA160,Positions!$C$4:$V$130,20,FALSE))</f>
        <v>0</v>
      </c>
      <c r="CI160" s="161">
        <f>IF(ISERROR(VLOOKUP(AB160,Positions!$C$4:$V$130,20,FALSE)),0,VLOOKUP(AB160,Positions!$C$4:$V$130,20,FALSE))</f>
        <v>0</v>
      </c>
      <c r="CJ160" s="161">
        <f>IF(ISERROR(VLOOKUP(AC160,Positions!$C$4:$V$130,20,FALSE)),0,VLOOKUP(AC160,Positions!$C$4:$V$130,20,FALSE))</f>
        <v>0</v>
      </c>
      <c r="CK160" s="161">
        <f>IF(ISERROR(VLOOKUP(AD160,Positions!$C$4:$V$130,20,FALSE)),0,VLOOKUP(AD160,Positions!$C$4:$V$130,20,FALSE))</f>
        <v>0</v>
      </c>
      <c r="CL160" s="161">
        <f>IF(ISERROR(VLOOKUP(AE160,Positions!$C$4:$V$130,20,FALSE)),0,VLOOKUP(AE160,Positions!$C$4:$V$130,20,FALSE))</f>
        <v>0</v>
      </c>
      <c r="CM160" s="161">
        <f>IF(ISERROR(VLOOKUP(AF160,Positions!$C$4:$V$130,20,FALSE)),0,VLOOKUP(AF160,Positions!$C$4:$V$130,20,FALSE))</f>
        <v>0</v>
      </c>
      <c r="CN160" s="161">
        <f>IF(ISERROR(VLOOKUP(AG160,Positions!$C$4:$V$130,20,FALSE)),0,VLOOKUP(AG160,Positions!$C$4:$V$130,20,FALSE))</f>
        <v>0</v>
      </c>
      <c r="CO160" s="161">
        <f>IF(ISERROR(VLOOKUP(AH160,Positions!$C$4:$V$130,20,FALSE)),0,VLOOKUP(AH160,Positions!$C$4:$V$130,20,FALSE))</f>
        <v>0</v>
      </c>
      <c r="CP160" s="162"/>
      <c r="CQ160" s="163"/>
    </row>
    <row r="161" spans="1:95" s="155" customFormat="1" ht="30" hidden="1" customHeight="1" x14ac:dyDescent="0.25">
      <c r="A161" s="164"/>
      <c r="B161" s="164"/>
      <c r="C161" s="660"/>
      <c r="D161" s="660"/>
      <c r="E161" s="417" t="str">
        <f>IF($D161&lt;&gt;"",VLOOKUP($D161,StaffEstb!$G$4:$K$203,4,FALSE),"")</f>
        <v/>
      </c>
      <c r="F161" s="656" t="str">
        <f>IF($D161&lt;&gt;"",VLOOKUP($D161,StaffEstb!$G$4:$K$203,5,FALSE),"")</f>
        <v/>
      </c>
      <c r="G161" s="659"/>
      <c r="H161" s="659"/>
      <c r="I161" s="659"/>
      <c r="J161" s="659"/>
      <c r="K161" s="659"/>
      <c r="L161" s="658"/>
      <c r="M161" s="658"/>
      <c r="N161" s="659"/>
      <c r="O161" s="659"/>
      <c r="P161" s="659"/>
      <c r="Q161" s="659"/>
      <c r="R161" s="659"/>
      <c r="S161" s="658"/>
      <c r="T161" s="658"/>
      <c r="U161" s="659"/>
      <c r="V161" s="659"/>
      <c r="W161" s="659"/>
      <c r="X161" s="659"/>
      <c r="Y161" s="659"/>
      <c r="Z161" s="658"/>
      <c r="AA161" s="658"/>
      <c r="AB161" s="659"/>
      <c r="AC161" s="659"/>
      <c r="AD161" s="659"/>
      <c r="AE161" s="659"/>
      <c r="AF161" s="659"/>
      <c r="AG161" s="658"/>
      <c r="AH161" s="658"/>
      <c r="AI161" s="167"/>
      <c r="AJ161" s="167"/>
      <c r="AK161" s="167" t="str">
        <f>IF(G161&lt;&gt;"",IF(ISERROR(VLOOKUP(G161,Positions!$C$4:$V$130,20,FALSE)),"Chk",""),"-")</f>
        <v>-</v>
      </c>
      <c r="AL161" s="167" t="str">
        <f>IF(H161&lt;&gt;"",IF(ISERROR(VLOOKUP(H161,Positions!$C$4:$V$130,20,FALSE)),"Chk",""),"-")</f>
        <v>-</v>
      </c>
      <c r="AM161" s="167" t="str">
        <f>IF(I161&lt;&gt;"",IF(ISERROR(VLOOKUP(I161,Positions!$C$4:$V$130,20,FALSE)),"Chk",""),"-")</f>
        <v>-</v>
      </c>
      <c r="AN161" s="167" t="str">
        <f>IF(J161&lt;&gt;"",IF(ISERROR(VLOOKUP(J161,Positions!$C$4:$V$130,20,FALSE)),"Chk",""),"-")</f>
        <v>-</v>
      </c>
      <c r="AO161" s="167" t="str">
        <f>IF(K161&lt;&gt;"",IF(ISERROR(VLOOKUP(K161,Positions!$C$4:$V$130,20,FALSE)),"Chk",""),"-")</f>
        <v>-</v>
      </c>
      <c r="AP161" s="167" t="str">
        <f>IF(L161&lt;&gt;"",IF(ISERROR(VLOOKUP(L161,Positions!$C$4:$V$130,20,FALSE)),"Chk",""),"-")</f>
        <v>-</v>
      </c>
      <c r="AQ161" s="167" t="str">
        <f>IF(M161&lt;&gt;"",IF(ISERROR(VLOOKUP(M161,Positions!$C$4:$V$130,20,FALSE)),"Chk",""),"-")</f>
        <v>-</v>
      </c>
      <c r="AR161" s="167" t="str">
        <f>IF(N161&lt;&gt;"",IF(ISERROR(VLOOKUP(N161,Positions!$C$4:$V$130,20,FALSE)),"Chk",""),"-")</f>
        <v>-</v>
      </c>
      <c r="AS161" s="164" t="str">
        <f>IF(O161&lt;&gt;"",IF(ISERROR(VLOOKUP(O161,Positions!$C$4:$V$130,20,FALSE)),"Chk",""),"-")</f>
        <v>-</v>
      </c>
      <c r="AT161" s="164" t="str">
        <f>IF(P161&lt;&gt;"",IF(ISERROR(VLOOKUP(P161,Positions!$C$4:$V$130,20,FALSE)),"Chk",""),"-")</f>
        <v>-</v>
      </c>
      <c r="AU161" s="164" t="str">
        <f>IF(Q161&lt;&gt;"",IF(ISERROR(VLOOKUP(Q161,Positions!$C$4:$V$130,20,FALSE)),"Chk",""),"-")</f>
        <v>-</v>
      </c>
      <c r="AV161" s="164" t="str">
        <f>IF(R161&lt;&gt;"",IF(ISERROR(VLOOKUP(R161,Positions!$C$4:$V$130,20,FALSE)),"Chk",""),"-")</f>
        <v>-</v>
      </c>
      <c r="AW161" s="164" t="str">
        <f>IF(S161&lt;&gt;"",IF(ISERROR(VLOOKUP(S161,Positions!$C$4:$V$130,20,FALSE)),"Chk",""),"-")</f>
        <v>-</v>
      </c>
      <c r="AX161" s="164" t="str">
        <f>IF(T161&lt;&gt;"",IF(ISERROR(VLOOKUP(T161,Positions!$C$4:$V$130,20,FALSE)),"Chk",""),"-")</f>
        <v>-</v>
      </c>
      <c r="AY161" s="164" t="str">
        <f>IF(U161&lt;&gt;"",IF(ISERROR(VLOOKUP(U161,Positions!$C$4:$V$130,20,FALSE)),"Chk",""),"-")</f>
        <v>-</v>
      </c>
      <c r="AZ161" s="164" t="str">
        <f>IF(V161&lt;&gt;"",IF(ISERROR(VLOOKUP(V161,Positions!$C$4:$V$130,20,FALSE)),"Chk",""),"-")</f>
        <v>-</v>
      </c>
      <c r="BA161" s="164" t="str">
        <f>IF(W161&lt;&gt;"",IF(ISERROR(VLOOKUP(W161,Positions!$C$4:$V$130,20,FALSE)),"Chk",""),"-")</f>
        <v>-</v>
      </c>
      <c r="BB161" s="164" t="str">
        <f>IF(X161&lt;&gt;"",IF(ISERROR(VLOOKUP(X161,Positions!$C$4:$V$130,20,FALSE)),"Chk",""),"-")</f>
        <v>-</v>
      </c>
      <c r="BC161" s="164" t="str">
        <f>IF(Y161&lt;&gt;"",IF(ISERROR(VLOOKUP(Y161,Positions!$C$4:$V$130,20,FALSE)),"Chk",""),"-")</f>
        <v>-</v>
      </c>
      <c r="BD161" s="164" t="str">
        <f>IF(Z161&lt;&gt;"",IF(ISERROR(VLOOKUP(Z161,Positions!$C$4:$V$130,20,FALSE)),"Chk",""),"-")</f>
        <v>-</v>
      </c>
      <c r="BE161" s="164" t="str">
        <f>IF(AA161&lt;&gt;"",IF(ISERROR(VLOOKUP(AA161,Positions!$C$4:$V$130,20,FALSE)),"Chk",""),"-")</f>
        <v>-</v>
      </c>
      <c r="BF161" s="164" t="str">
        <f>IF(AB161&lt;&gt;"",IF(ISERROR(VLOOKUP(AB161,Positions!$C$4:$V$130,20,FALSE)),"Chk",""),"-")</f>
        <v>-</v>
      </c>
      <c r="BG161" s="164" t="str">
        <f>IF(AC161&lt;&gt;"",IF(ISERROR(VLOOKUP(AC161,Positions!$C$4:$V$130,20,FALSE)),"Chk",""),"-")</f>
        <v>-</v>
      </c>
      <c r="BH161" s="164" t="str">
        <f>IF(AD161&lt;&gt;"",IF(ISERROR(VLOOKUP(AD161,Positions!$C$4:$V$130,20,FALSE)),"Chk",""),"-")</f>
        <v>-</v>
      </c>
      <c r="BI161" s="164" t="str">
        <f>IF(AE161&lt;&gt;"",IF(ISERROR(VLOOKUP(AE161,Positions!$C$4:$V$130,20,FALSE)),"Chk",""),"-")</f>
        <v>-</v>
      </c>
      <c r="BJ161" s="164" t="str">
        <f>IF(AF161&lt;&gt;"",IF(ISERROR(VLOOKUP(AF161,Positions!$C$4:$V$130,20,FALSE)),"Chk",""),"-")</f>
        <v>-</v>
      </c>
      <c r="BK161" s="164" t="str">
        <f>IF(AG161&lt;&gt;"",IF(ISERROR(VLOOKUP(AG161,Positions!$C$4:$V$130,20,FALSE)),"Chk",""),"-")</f>
        <v>-</v>
      </c>
      <c r="BL161" s="164" t="str">
        <f>IF(AH161&lt;&gt;"",IF(ISERROR(VLOOKUP(AH161,Positions!$C$4:$V$130,20,FALSE)),"Chk",""),"-")</f>
        <v>-</v>
      </c>
      <c r="BM161" s="152"/>
      <c r="BN161" s="161">
        <f>IF(ISERROR(VLOOKUP(G161,Positions!$C$4:$V$130,20,FALSE)),0,VLOOKUP(G161,Positions!$C$4:$V$130,20,FALSE))</f>
        <v>0</v>
      </c>
      <c r="BO161" s="161">
        <f>IF(ISERROR(VLOOKUP(H161,Positions!$C$4:$V$130,20,FALSE)),0,VLOOKUP(H161,Positions!$C$4:$V$130,20,FALSE))</f>
        <v>0</v>
      </c>
      <c r="BP161" s="161">
        <f>IF(ISERROR(VLOOKUP(I161,Positions!$C$4:$V$130,20,FALSE)),0,VLOOKUP(I161,Positions!$C$4:$V$130,20,FALSE))</f>
        <v>0</v>
      </c>
      <c r="BQ161" s="161">
        <f>IF(ISERROR(VLOOKUP(J161,Positions!$C$4:$V$130,20,FALSE)),0,VLOOKUP(J161,Positions!$C$4:$V$130,20,FALSE))</f>
        <v>0</v>
      </c>
      <c r="BR161" s="161">
        <f>IF(ISERROR(VLOOKUP(K161,Positions!$C$4:$V$130,20,FALSE)),0,VLOOKUP(K161,Positions!$C$4:$V$130,20,FALSE))</f>
        <v>0</v>
      </c>
      <c r="BS161" s="161">
        <f>IF(ISERROR(VLOOKUP(L161,Positions!$C$4:$V$130,20,FALSE)),0,VLOOKUP(L161,Positions!$C$4:$V$130,20,FALSE))</f>
        <v>0</v>
      </c>
      <c r="BT161" s="161">
        <f>IF(ISERROR(VLOOKUP(M161,Positions!$C$4:$V$130,20,FALSE)),0,VLOOKUP(M161,Positions!$C$4:$V$130,20,FALSE))</f>
        <v>0</v>
      </c>
      <c r="BU161" s="161">
        <f>IF(ISERROR(VLOOKUP(N161,Positions!$C$4:$V$130,20,FALSE)),0,VLOOKUP(N161,Positions!$C$4:$V$130,20,FALSE))</f>
        <v>0</v>
      </c>
      <c r="BV161" s="161">
        <f>IF(ISERROR(VLOOKUP(O161,Positions!$C$4:$V$130,20,FALSE)),0,VLOOKUP(O161,Positions!$C$4:$V$130,20,FALSE))</f>
        <v>0</v>
      </c>
      <c r="BW161" s="161">
        <f>IF(ISERROR(VLOOKUP(P161,Positions!$C$4:$V$130,20,FALSE)),0,VLOOKUP(P161,Positions!$C$4:$V$130,20,FALSE))</f>
        <v>0</v>
      </c>
      <c r="BX161" s="161">
        <f>IF(ISERROR(VLOOKUP(Q161,Positions!$C$4:$V$130,20,FALSE)),0,VLOOKUP(Q161,Positions!$C$4:$V$130,20,FALSE))</f>
        <v>0</v>
      </c>
      <c r="BY161" s="161">
        <f>IF(ISERROR(VLOOKUP(R161,Positions!$C$4:$V$130,20,FALSE)),0,VLOOKUP(R161,Positions!$C$4:$V$130,20,FALSE))</f>
        <v>0</v>
      </c>
      <c r="BZ161" s="161">
        <f>IF(ISERROR(VLOOKUP(S161,Positions!$C$4:$V$130,20,FALSE)),0,VLOOKUP(S161,Positions!$C$4:$V$130,20,FALSE))</f>
        <v>0</v>
      </c>
      <c r="CA161" s="161">
        <f>IF(ISERROR(VLOOKUP(T161,Positions!$C$4:$V$130,20,FALSE)),0,VLOOKUP(T161,Positions!$C$4:$V$130,20,FALSE))</f>
        <v>0</v>
      </c>
      <c r="CB161" s="161">
        <f>IF(ISERROR(VLOOKUP(U161,Positions!$C$4:$V$130,20,FALSE)),0,VLOOKUP(U161,Positions!$C$4:$V$130,20,FALSE))</f>
        <v>0</v>
      </c>
      <c r="CC161" s="161">
        <f>IF(ISERROR(VLOOKUP(V161,Positions!$C$4:$V$130,20,FALSE)),0,VLOOKUP(V161,Positions!$C$4:$V$130,20,FALSE))</f>
        <v>0</v>
      </c>
      <c r="CD161" s="161">
        <f>IF(ISERROR(VLOOKUP(W161,Positions!$C$4:$V$130,20,FALSE)),0,VLOOKUP(W161,Positions!$C$4:$V$130,20,FALSE))</f>
        <v>0</v>
      </c>
      <c r="CE161" s="161">
        <f>IF(ISERROR(VLOOKUP(X161,Positions!$C$4:$V$130,20,FALSE)),0,VLOOKUP(X161,Positions!$C$4:$V$130,20,FALSE))</f>
        <v>0</v>
      </c>
      <c r="CF161" s="161">
        <f>IF(ISERROR(VLOOKUP(Y161,Positions!$C$4:$V$130,20,FALSE)),0,VLOOKUP(Y161,Positions!$C$4:$V$130,20,FALSE))</f>
        <v>0</v>
      </c>
      <c r="CG161" s="161">
        <f>IF(ISERROR(VLOOKUP(Z161,Positions!$C$4:$V$130,20,FALSE)),0,VLOOKUP(Z161,Positions!$C$4:$V$130,20,FALSE))</f>
        <v>0</v>
      </c>
      <c r="CH161" s="161">
        <f>IF(ISERROR(VLOOKUP(AA161,Positions!$C$4:$V$130,20,FALSE)),0,VLOOKUP(AA161,Positions!$C$4:$V$130,20,FALSE))</f>
        <v>0</v>
      </c>
      <c r="CI161" s="161">
        <f>IF(ISERROR(VLOOKUP(AB161,Positions!$C$4:$V$130,20,FALSE)),0,VLOOKUP(AB161,Positions!$C$4:$V$130,20,FALSE))</f>
        <v>0</v>
      </c>
      <c r="CJ161" s="161">
        <f>IF(ISERROR(VLOOKUP(AC161,Positions!$C$4:$V$130,20,FALSE)),0,VLOOKUP(AC161,Positions!$C$4:$V$130,20,FALSE))</f>
        <v>0</v>
      </c>
      <c r="CK161" s="161">
        <f>IF(ISERROR(VLOOKUP(AD161,Positions!$C$4:$V$130,20,FALSE)),0,VLOOKUP(AD161,Positions!$C$4:$V$130,20,FALSE))</f>
        <v>0</v>
      </c>
      <c r="CL161" s="161">
        <f>IF(ISERROR(VLOOKUP(AE161,Positions!$C$4:$V$130,20,FALSE)),0,VLOOKUP(AE161,Positions!$C$4:$V$130,20,FALSE))</f>
        <v>0</v>
      </c>
      <c r="CM161" s="161">
        <f>IF(ISERROR(VLOOKUP(AF161,Positions!$C$4:$V$130,20,FALSE)),0,VLOOKUP(AF161,Positions!$C$4:$V$130,20,FALSE))</f>
        <v>0</v>
      </c>
      <c r="CN161" s="161">
        <f>IF(ISERROR(VLOOKUP(AG161,Positions!$C$4:$V$130,20,FALSE)),0,VLOOKUP(AG161,Positions!$C$4:$V$130,20,FALSE))</f>
        <v>0</v>
      </c>
      <c r="CO161" s="161">
        <f>IF(ISERROR(VLOOKUP(AH161,Positions!$C$4:$V$130,20,FALSE)),0,VLOOKUP(AH161,Positions!$C$4:$V$130,20,FALSE))</f>
        <v>0</v>
      </c>
      <c r="CP161" s="162"/>
      <c r="CQ161" s="163"/>
    </row>
    <row r="162" spans="1:95" s="155" customFormat="1" ht="30" hidden="1" customHeight="1" x14ac:dyDescent="0.25">
      <c r="A162" s="164"/>
      <c r="B162" s="164"/>
      <c r="C162" s="660"/>
      <c r="D162" s="660"/>
      <c r="E162" s="417" t="str">
        <f>IF($D162&lt;&gt;"",VLOOKUP($D162,StaffEstb!$G$4:$K$203,4,FALSE),"")</f>
        <v/>
      </c>
      <c r="F162" s="656" t="str">
        <f>IF($D162&lt;&gt;"",VLOOKUP($D162,StaffEstb!$G$4:$K$203,5,FALSE),"")</f>
        <v/>
      </c>
      <c r="G162" s="659"/>
      <c r="H162" s="659"/>
      <c r="I162" s="659"/>
      <c r="J162" s="659"/>
      <c r="K162" s="659"/>
      <c r="L162" s="658"/>
      <c r="M162" s="658"/>
      <c r="N162" s="659"/>
      <c r="O162" s="659"/>
      <c r="P162" s="659"/>
      <c r="Q162" s="659"/>
      <c r="R162" s="659"/>
      <c r="S162" s="658"/>
      <c r="T162" s="658"/>
      <c r="U162" s="659"/>
      <c r="V162" s="659"/>
      <c r="W162" s="659"/>
      <c r="X162" s="659"/>
      <c r="Y162" s="659"/>
      <c r="Z162" s="658"/>
      <c r="AA162" s="658"/>
      <c r="AB162" s="659"/>
      <c r="AC162" s="659"/>
      <c r="AD162" s="659"/>
      <c r="AE162" s="659"/>
      <c r="AF162" s="659"/>
      <c r="AG162" s="658"/>
      <c r="AH162" s="658"/>
      <c r="AI162" s="167"/>
      <c r="AJ162" s="167"/>
      <c r="AK162" s="167" t="str">
        <f>IF(G162&lt;&gt;"",IF(ISERROR(VLOOKUP(G162,Positions!$C$4:$V$130,20,FALSE)),"Chk",""),"-")</f>
        <v>-</v>
      </c>
      <c r="AL162" s="167" t="str">
        <f>IF(H162&lt;&gt;"",IF(ISERROR(VLOOKUP(H162,Positions!$C$4:$V$130,20,FALSE)),"Chk",""),"-")</f>
        <v>-</v>
      </c>
      <c r="AM162" s="167" t="str">
        <f>IF(I162&lt;&gt;"",IF(ISERROR(VLOOKUP(I162,Positions!$C$4:$V$130,20,FALSE)),"Chk",""),"-")</f>
        <v>-</v>
      </c>
      <c r="AN162" s="167" t="str">
        <f>IF(J162&lt;&gt;"",IF(ISERROR(VLOOKUP(J162,Positions!$C$4:$V$130,20,FALSE)),"Chk",""),"-")</f>
        <v>-</v>
      </c>
      <c r="AO162" s="167" t="str">
        <f>IF(K162&lt;&gt;"",IF(ISERROR(VLOOKUP(K162,Positions!$C$4:$V$130,20,FALSE)),"Chk",""),"-")</f>
        <v>-</v>
      </c>
      <c r="AP162" s="167" t="str">
        <f>IF(L162&lt;&gt;"",IF(ISERROR(VLOOKUP(L162,Positions!$C$4:$V$130,20,FALSE)),"Chk",""),"-")</f>
        <v>-</v>
      </c>
      <c r="AQ162" s="167" t="str">
        <f>IF(M162&lt;&gt;"",IF(ISERROR(VLOOKUP(M162,Positions!$C$4:$V$130,20,FALSE)),"Chk",""),"-")</f>
        <v>-</v>
      </c>
      <c r="AR162" s="167" t="str">
        <f>IF(N162&lt;&gt;"",IF(ISERROR(VLOOKUP(N162,Positions!$C$4:$V$130,20,FALSE)),"Chk",""),"-")</f>
        <v>-</v>
      </c>
      <c r="AS162" s="164" t="str">
        <f>IF(O162&lt;&gt;"",IF(ISERROR(VLOOKUP(O162,Positions!$C$4:$V$130,20,FALSE)),"Chk",""),"-")</f>
        <v>-</v>
      </c>
      <c r="AT162" s="164" t="str">
        <f>IF(P162&lt;&gt;"",IF(ISERROR(VLOOKUP(P162,Positions!$C$4:$V$130,20,FALSE)),"Chk",""),"-")</f>
        <v>-</v>
      </c>
      <c r="AU162" s="164" t="str">
        <f>IF(Q162&lt;&gt;"",IF(ISERROR(VLOOKUP(Q162,Positions!$C$4:$V$130,20,FALSE)),"Chk",""),"-")</f>
        <v>-</v>
      </c>
      <c r="AV162" s="164" t="str">
        <f>IF(R162&lt;&gt;"",IF(ISERROR(VLOOKUP(R162,Positions!$C$4:$V$130,20,FALSE)),"Chk",""),"-")</f>
        <v>-</v>
      </c>
      <c r="AW162" s="164" t="str">
        <f>IF(S162&lt;&gt;"",IF(ISERROR(VLOOKUP(S162,Positions!$C$4:$V$130,20,FALSE)),"Chk",""),"-")</f>
        <v>-</v>
      </c>
      <c r="AX162" s="164" t="str">
        <f>IF(T162&lt;&gt;"",IF(ISERROR(VLOOKUP(T162,Positions!$C$4:$V$130,20,FALSE)),"Chk",""),"-")</f>
        <v>-</v>
      </c>
      <c r="AY162" s="164" t="str">
        <f>IF(U162&lt;&gt;"",IF(ISERROR(VLOOKUP(U162,Positions!$C$4:$V$130,20,FALSE)),"Chk",""),"-")</f>
        <v>-</v>
      </c>
      <c r="AZ162" s="164" t="str">
        <f>IF(V162&lt;&gt;"",IF(ISERROR(VLOOKUP(V162,Positions!$C$4:$V$130,20,FALSE)),"Chk",""),"-")</f>
        <v>-</v>
      </c>
      <c r="BA162" s="164" t="str">
        <f>IF(W162&lt;&gt;"",IF(ISERROR(VLOOKUP(W162,Positions!$C$4:$V$130,20,FALSE)),"Chk",""),"-")</f>
        <v>-</v>
      </c>
      <c r="BB162" s="164" t="str">
        <f>IF(X162&lt;&gt;"",IF(ISERROR(VLOOKUP(X162,Positions!$C$4:$V$130,20,FALSE)),"Chk",""),"-")</f>
        <v>-</v>
      </c>
      <c r="BC162" s="164" t="str">
        <f>IF(Y162&lt;&gt;"",IF(ISERROR(VLOOKUP(Y162,Positions!$C$4:$V$130,20,FALSE)),"Chk",""),"-")</f>
        <v>-</v>
      </c>
      <c r="BD162" s="164" t="str">
        <f>IF(Z162&lt;&gt;"",IF(ISERROR(VLOOKUP(Z162,Positions!$C$4:$V$130,20,FALSE)),"Chk",""),"-")</f>
        <v>-</v>
      </c>
      <c r="BE162" s="164" t="str">
        <f>IF(AA162&lt;&gt;"",IF(ISERROR(VLOOKUP(AA162,Positions!$C$4:$V$130,20,FALSE)),"Chk",""),"-")</f>
        <v>-</v>
      </c>
      <c r="BF162" s="164" t="str">
        <f>IF(AB162&lt;&gt;"",IF(ISERROR(VLOOKUP(AB162,Positions!$C$4:$V$130,20,FALSE)),"Chk",""),"-")</f>
        <v>-</v>
      </c>
      <c r="BG162" s="164" t="str">
        <f>IF(AC162&lt;&gt;"",IF(ISERROR(VLOOKUP(AC162,Positions!$C$4:$V$130,20,FALSE)),"Chk",""),"-")</f>
        <v>-</v>
      </c>
      <c r="BH162" s="164" t="str">
        <f>IF(AD162&lt;&gt;"",IF(ISERROR(VLOOKUP(AD162,Positions!$C$4:$V$130,20,FALSE)),"Chk",""),"-")</f>
        <v>-</v>
      </c>
      <c r="BI162" s="164" t="str">
        <f>IF(AE162&lt;&gt;"",IF(ISERROR(VLOOKUP(AE162,Positions!$C$4:$V$130,20,FALSE)),"Chk",""),"-")</f>
        <v>-</v>
      </c>
      <c r="BJ162" s="164" t="str">
        <f>IF(AF162&lt;&gt;"",IF(ISERROR(VLOOKUP(AF162,Positions!$C$4:$V$130,20,FALSE)),"Chk",""),"-")</f>
        <v>-</v>
      </c>
      <c r="BK162" s="164" t="str">
        <f>IF(AG162&lt;&gt;"",IF(ISERROR(VLOOKUP(AG162,Positions!$C$4:$V$130,20,FALSE)),"Chk",""),"-")</f>
        <v>-</v>
      </c>
      <c r="BL162" s="164" t="str">
        <f>IF(AH162&lt;&gt;"",IF(ISERROR(VLOOKUP(AH162,Positions!$C$4:$V$130,20,FALSE)),"Chk",""),"-")</f>
        <v>-</v>
      </c>
      <c r="BM162" s="152"/>
      <c r="BN162" s="161">
        <f>IF(ISERROR(VLOOKUP(G162,Positions!$C$4:$V$130,20,FALSE)),0,VLOOKUP(G162,Positions!$C$4:$V$130,20,FALSE))</f>
        <v>0</v>
      </c>
      <c r="BO162" s="161">
        <f>IF(ISERROR(VLOOKUP(H162,Positions!$C$4:$V$130,20,FALSE)),0,VLOOKUP(H162,Positions!$C$4:$V$130,20,FALSE))</f>
        <v>0</v>
      </c>
      <c r="BP162" s="161">
        <f>IF(ISERROR(VLOOKUP(I162,Positions!$C$4:$V$130,20,FALSE)),0,VLOOKUP(I162,Positions!$C$4:$V$130,20,FALSE))</f>
        <v>0</v>
      </c>
      <c r="BQ162" s="161">
        <f>IF(ISERROR(VLOOKUP(J162,Positions!$C$4:$V$130,20,FALSE)),0,VLOOKUP(J162,Positions!$C$4:$V$130,20,FALSE))</f>
        <v>0</v>
      </c>
      <c r="BR162" s="161">
        <f>IF(ISERROR(VLOOKUP(K162,Positions!$C$4:$V$130,20,FALSE)),0,VLOOKUP(K162,Positions!$C$4:$V$130,20,FALSE))</f>
        <v>0</v>
      </c>
      <c r="BS162" s="161">
        <f>IF(ISERROR(VLOOKUP(L162,Positions!$C$4:$V$130,20,FALSE)),0,VLOOKUP(L162,Positions!$C$4:$V$130,20,FALSE))</f>
        <v>0</v>
      </c>
      <c r="BT162" s="161">
        <f>IF(ISERROR(VLOOKUP(M162,Positions!$C$4:$V$130,20,FALSE)),0,VLOOKUP(M162,Positions!$C$4:$V$130,20,FALSE))</f>
        <v>0</v>
      </c>
      <c r="BU162" s="161">
        <f>IF(ISERROR(VLOOKUP(N162,Positions!$C$4:$V$130,20,FALSE)),0,VLOOKUP(N162,Positions!$C$4:$V$130,20,FALSE))</f>
        <v>0</v>
      </c>
      <c r="BV162" s="161">
        <f>IF(ISERROR(VLOOKUP(O162,Positions!$C$4:$V$130,20,FALSE)),0,VLOOKUP(O162,Positions!$C$4:$V$130,20,FALSE))</f>
        <v>0</v>
      </c>
      <c r="BW162" s="161">
        <f>IF(ISERROR(VLOOKUP(P162,Positions!$C$4:$V$130,20,FALSE)),0,VLOOKUP(P162,Positions!$C$4:$V$130,20,FALSE))</f>
        <v>0</v>
      </c>
      <c r="BX162" s="161">
        <f>IF(ISERROR(VLOOKUP(Q162,Positions!$C$4:$V$130,20,FALSE)),0,VLOOKUP(Q162,Positions!$C$4:$V$130,20,FALSE))</f>
        <v>0</v>
      </c>
      <c r="BY162" s="161">
        <f>IF(ISERROR(VLOOKUP(R162,Positions!$C$4:$V$130,20,FALSE)),0,VLOOKUP(R162,Positions!$C$4:$V$130,20,FALSE))</f>
        <v>0</v>
      </c>
      <c r="BZ162" s="161">
        <f>IF(ISERROR(VLOOKUP(S162,Positions!$C$4:$V$130,20,FALSE)),0,VLOOKUP(S162,Positions!$C$4:$V$130,20,FALSE))</f>
        <v>0</v>
      </c>
      <c r="CA162" s="161">
        <f>IF(ISERROR(VLOOKUP(T162,Positions!$C$4:$V$130,20,FALSE)),0,VLOOKUP(T162,Positions!$C$4:$V$130,20,FALSE))</f>
        <v>0</v>
      </c>
      <c r="CB162" s="161">
        <f>IF(ISERROR(VLOOKUP(U162,Positions!$C$4:$V$130,20,FALSE)),0,VLOOKUP(U162,Positions!$C$4:$V$130,20,FALSE))</f>
        <v>0</v>
      </c>
      <c r="CC162" s="161">
        <f>IF(ISERROR(VLOOKUP(V162,Positions!$C$4:$V$130,20,FALSE)),0,VLOOKUP(V162,Positions!$C$4:$V$130,20,FALSE))</f>
        <v>0</v>
      </c>
      <c r="CD162" s="161">
        <f>IF(ISERROR(VLOOKUP(W162,Positions!$C$4:$V$130,20,FALSE)),0,VLOOKUP(W162,Positions!$C$4:$V$130,20,FALSE))</f>
        <v>0</v>
      </c>
      <c r="CE162" s="161">
        <f>IF(ISERROR(VLOOKUP(X162,Positions!$C$4:$V$130,20,FALSE)),0,VLOOKUP(X162,Positions!$C$4:$V$130,20,FALSE))</f>
        <v>0</v>
      </c>
      <c r="CF162" s="161">
        <f>IF(ISERROR(VLOOKUP(Y162,Positions!$C$4:$V$130,20,FALSE)),0,VLOOKUP(Y162,Positions!$C$4:$V$130,20,FALSE))</f>
        <v>0</v>
      </c>
      <c r="CG162" s="161">
        <f>IF(ISERROR(VLOOKUP(Z162,Positions!$C$4:$V$130,20,FALSE)),0,VLOOKUP(Z162,Positions!$C$4:$V$130,20,FALSE))</f>
        <v>0</v>
      </c>
      <c r="CH162" s="161">
        <f>IF(ISERROR(VLOOKUP(AA162,Positions!$C$4:$V$130,20,FALSE)),0,VLOOKUP(AA162,Positions!$C$4:$V$130,20,FALSE))</f>
        <v>0</v>
      </c>
      <c r="CI162" s="161">
        <f>IF(ISERROR(VLOOKUP(AB162,Positions!$C$4:$V$130,20,FALSE)),0,VLOOKUP(AB162,Positions!$C$4:$V$130,20,FALSE))</f>
        <v>0</v>
      </c>
      <c r="CJ162" s="161">
        <f>IF(ISERROR(VLOOKUP(AC162,Positions!$C$4:$V$130,20,FALSE)),0,VLOOKUP(AC162,Positions!$C$4:$V$130,20,FALSE))</f>
        <v>0</v>
      </c>
      <c r="CK162" s="161">
        <f>IF(ISERROR(VLOOKUP(AD162,Positions!$C$4:$V$130,20,FALSE)),0,VLOOKUP(AD162,Positions!$C$4:$V$130,20,FALSE))</f>
        <v>0</v>
      </c>
      <c r="CL162" s="161">
        <f>IF(ISERROR(VLOOKUP(AE162,Positions!$C$4:$V$130,20,FALSE)),0,VLOOKUP(AE162,Positions!$C$4:$V$130,20,FALSE))</f>
        <v>0</v>
      </c>
      <c r="CM162" s="161">
        <f>IF(ISERROR(VLOOKUP(AF162,Positions!$C$4:$V$130,20,FALSE)),0,VLOOKUP(AF162,Positions!$C$4:$V$130,20,FALSE))</f>
        <v>0</v>
      </c>
      <c r="CN162" s="161">
        <f>IF(ISERROR(VLOOKUP(AG162,Positions!$C$4:$V$130,20,FALSE)),0,VLOOKUP(AG162,Positions!$C$4:$V$130,20,FALSE))</f>
        <v>0</v>
      </c>
      <c r="CO162" s="161">
        <f>IF(ISERROR(VLOOKUP(AH162,Positions!$C$4:$V$130,20,FALSE)),0,VLOOKUP(AH162,Positions!$C$4:$V$130,20,FALSE))</f>
        <v>0</v>
      </c>
      <c r="CP162" s="162"/>
      <c r="CQ162" s="163"/>
    </row>
    <row r="163" spans="1:95" s="155" customFormat="1" ht="30" hidden="1" customHeight="1" x14ac:dyDescent="0.25">
      <c r="A163" s="164"/>
      <c r="B163" s="164"/>
      <c r="C163" s="660"/>
      <c r="D163" s="660"/>
      <c r="E163" s="417" t="str">
        <f>IF($D163&lt;&gt;"",VLOOKUP($D163,StaffEstb!$G$4:$K$203,4,FALSE),"")</f>
        <v/>
      </c>
      <c r="F163" s="656" t="str">
        <f>IF($D163&lt;&gt;"",VLOOKUP($D163,StaffEstb!$G$4:$K$203,5,FALSE),"")</f>
        <v/>
      </c>
      <c r="G163" s="659"/>
      <c r="H163" s="659"/>
      <c r="I163" s="659"/>
      <c r="J163" s="659"/>
      <c r="K163" s="659"/>
      <c r="L163" s="658"/>
      <c r="M163" s="658"/>
      <c r="N163" s="659"/>
      <c r="O163" s="659"/>
      <c r="P163" s="659"/>
      <c r="Q163" s="659"/>
      <c r="R163" s="659"/>
      <c r="S163" s="658"/>
      <c r="T163" s="658"/>
      <c r="U163" s="659"/>
      <c r="V163" s="659"/>
      <c r="W163" s="659"/>
      <c r="X163" s="659"/>
      <c r="Y163" s="659"/>
      <c r="Z163" s="658"/>
      <c r="AA163" s="658"/>
      <c r="AB163" s="659"/>
      <c r="AC163" s="659"/>
      <c r="AD163" s="659"/>
      <c r="AE163" s="659"/>
      <c r="AF163" s="659"/>
      <c r="AG163" s="658"/>
      <c r="AH163" s="658"/>
      <c r="AI163" s="167"/>
      <c r="AJ163" s="167"/>
      <c r="AK163" s="167" t="str">
        <f>IF(G163&lt;&gt;"",IF(ISERROR(VLOOKUP(G163,Positions!$C$4:$V$130,20,FALSE)),"Chk",""),"-")</f>
        <v>-</v>
      </c>
      <c r="AL163" s="167" t="str">
        <f>IF(H163&lt;&gt;"",IF(ISERROR(VLOOKUP(H163,Positions!$C$4:$V$130,20,FALSE)),"Chk",""),"-")</f>
        <v>-</v>
      </c>
      <c r="AM163" s="167" t="str">
        <f>IF(I163&lt;&gt;"",IF(ISERROR(VLOOKUP(I163,Positions!$C$4:$V$130,20,FALSE)),"Chk",""),"-")</f>
        <v>-</v>
      </c>
      <c r="AN163" s="167" t="str">
        <f>IF(J163&lt;&gt;"",IF(ISERROR(VLOOKUP(J163,Positions!$C$4:$V$130,20,FALSE)),"Chk",""),"-")</f>
        <v>-</v>
      </c>
      <c r="AO163" s="167" t="str">
        <f>IF(K163&lt;&gt;"",IF(ISERROR(VLOOKUP(K163,Positions!$C$4:$V$130,20,FALSE)),"Chk",""),"-")</f>
        <v>-</v>
      </c>
      <c r="AP163" s="167" t="str">
        <f>IF(L163&lt;&gt;"",IF(ISERROR(VLOOKUP(L163,Positions!$C$4:$V$130,20,FALSE)),"Chk",""),"-")</f>
        <v>-</v>
      </c>
      <c r="AQ163" s="167" t="str">
        <f>IF(M163&lt;&gt;"",IF(ISERROR(VLOOKUP(M163,Positions!$C$4:$V$130,20,FALSE)),"Chk",""),"-")</f>
        <v>-</v>
      </c>
      <c r="AR163" s="167" t="str">
        <f>IF(N163&lt;&gt;"",IF(ISERROR(VLOOKUP(N163,Positions!$C$4:$V$130,20,FALSE)),"Chk",""),"-")</f>
        <v>-</v>
      </c>
      <c r="AS163" s="164" t="str">
        <f>IF(O163&lt;&gt;"",IF(ISERROR(VLOOKUP(O163,Positions!$C$4:$V$130,20,FALSE)),"Chk",""),"-")</f>
        <v>-</v>
      </c>
      <c r="AT163" s="164" t="str">
        <f>IF(P163&lt;&gt;"",IF(ISERROR(VLOOKUP(P163,Positions!$C$4:$V$130,20,FALSE)),"Chk",""),"-")</f>
        <v>-</v>
      </c>
      <c r="AU163" s="164" t="str">
        <f>IF(Q163&lt;&gt;"",IF(ISERROR(VLOOKUP(Q163,Positions!$C$4:$V$130,20,FALSE)),"Chk",""),"-")</f>
        <v>-</v>
      </c>
      <c r="AV163" s="164" t="str">
        <f>IF(R163&lt;&gt;"",IF(ISERROR(VLOOKUP(R163,Positions!$C$4:$V$130,20,FALSE)),"Chk",""),"-")</f>
        <v>-</v>
      </c>
      <c r="AW163" s="164" t="str">
        <f>IF(S163&lt;&gt;"",IF(ISERROR(VLOOKUP(S163,Positions!$C$4:$V$130,20,FALSE)),"Chk",""),"-")</f>
        <v>-</v>
      </c>
      <c r="AX163" s="164" t="str">
        <f>IF(T163&lt;&gt;"",IF(ISERROR(VLOOKUP(T163,Positions!$C$4:$V$130,20,FALSE)),"Chk",""),"-")</f>
        <v>-</v>
      </c>
      <c r="AY163" s="164" t="str">
        <f>IF(U163&lt;&gt;"",IF(ISERROR(VLOOKUP(U163,Positions!$C$4:$V$130,20,FALSE)),"Chk",""),"-")</f>
        <v>-</v>
      </c>
      <c r="AZ163" s="164" t="str">
        <f>IF(V163&lt;&gt;"",IF(ISERROR(VLOOKUP(V163,Positions!$C$4:$V$130,20,FALSE)),"Chk",""),"-")</f>
        <v>-</v>
      </c>
      <c r="BA163" s="164" t="str">
        <f>IF(W163&lt;&gt;"",IF(ISERROR(VLOOKUP(W163,Positions!$C$4:$V$130,20,FALSE)),"Chk",""),"-")</f>
        <v>-</v>
      </c>
      <c r="BB163" s="164" t="str">
        <f>IF(X163&lt;&gt;"",IF(ISERROR(VLOOKUP(X163,Positions!$C$4:$V$130,20,FALSE)),"Chk",""),"-")</f>
        <v>-</v>
      </c>
      <c r="BC163" s="164" t="str">
        <f>IF(Y163&lt;&gt;"",IF(ISERROR(VLOOKUP(Y163,Positions!$C$4:$V$130,20,FALSE)),"Chk",""),"-")</f>
        <v>-</v>
      </c>
      <c r="BD163" s="164" t="str">
        <f>IF(Z163&lt;&gt;"",IF(ISERROR(VLOOKUP(Z163,Positions!$C$4:$V$130,20,FALSE)),"Chk",""),"-")</f>
        <v>-</v>
      </c>
      <c r="BE163" s="164" t="str">
        <f>IF(AA163&lt;&gt;"",IF(ISERROR(VLOOKUP(AA163,Positions!$C$4:$V$130,20,FALSE)),"Chk",""),"-")</f>
        <v>-</v>
      </c>
      <c r="BF163" s="164" t="str">
        <f>IF(AB163&lt;&gt;"",IF(ISERROR(VLOOKUP(AB163,Positions!$C$4:$V$130,20,FALSE)),"Chk",""),"-")</f>
        <v>-</v>
      </c>
      <c r="BG163" s="164" t="str">
        <f>IF(AC163&lt;&gt;"",IF(ISERROR(VLOOKUP(AC163,Positions!$C$4:$V$130,20,FALSE)),"Chk",""),"-")</f>
        <v>-</v>
      </c>
      <c r="BH163" s="164" t="str">
        <f>IF(AD163&lt;&gt;"",IF(ISERROR(VLOOKUP(AD163,Positions!$C$4:$V$130,20,FALSE)),"Chk",""),"-")</f>
        <v>-</v>
      </c>
      <c r="BI163" s="164" t="str">
        <f>IF(AE163&lt;&gt;"",IF(ISERROR(VLOOKUP(AE163,Positions!$C$4:$V$130,20,FALSE)),"Chk",""),"-")</f>
        <v>-</v>
      </c>
      <c r="BJ163" s="164" t="str">
        <f>IF(AF163&lt;&gt;"",IF(ISERROR(VLOOKUP(AF163,Positions!$C$4:$V$130,20,FALSE)),"Chk",""),"-")</f>
        <v>-</v>
      </c>
      <c r="BK163" s="164" t="str">
        <f>IF(AG163&lt;&gt;"",IF(ISERROR(VLOOKUP(AG163,Positions!$C$4:$V$130,20,FALSE)),"Chk",""),"-")</f>
        <v>-</v>
      </c>
      <c r="BL163" s="164" t="str">
        <f>IF(AH163&lt;&gt;"",IF(ISERROR(VLOOKUP(AH163,Positions!$C$4:$V$130,20,FALSE)),"Chk",""),"-")</f>
        <v>-</v>
      </c>
      <c r="BM163" s="152"/>
      <c r="BN163" s="161">
        <f>IF(ISERROR(VLOOKUP(G163,Positions!$C$4:$V$130,20,FALSE)),0,VLOOKUP(G163,Positions!$C$4:$V$130,20,FALSE))</f>
        <v>0</v>
      </c>
      <c r="BO163" s="161">
        <f>IF(ISERROR(VLOOKUP(H163,Positions!$C$4:$V$130,20,FALSE)),0,VLOOKUP(H163,Positions!$C$4:$V$130,20,FALSE))</f>
        <v>0</v>
      </c>
      <c r="BP163" s="161">
        <f>IF(ISERROR(VLOOKUP(I163,Positions!$C$4:$V$130,20,FALSE)),0,VLOOKUP(I163,Positions!$C$4:$V$130,20,FALSE))</f>
        <v>0</v>
      </c>
      <c r="BQ163" s="161">
        <f>IF(ISERROR(VLOOKUP(J163,Positions!$C$4:$V$130,20,FALSE)),0,VLOOKUP(J163,Positions!$C$4:$V$130,20,FALSE))</f>
        <v>0</v>
      </c>
      <c r="BR163" s="161">
        <f>IF(ISERROR(VLOOKUP(K163,Positions!$C$4:$V$130,20,FALSE)),0,VLOOKUP(K163,Positions!$C$4:$V$130,20,FALSE))</f>
        <v>0</v>
      </c>
      <c r="BS163" s="161">
        <f>IF(ISERROR(VLOOKUP(L163,Positions!$C$4:$V$130,20,FALSE)),0,VLOOKUP(L163,Positions!$C$4:$V$130,20,FALSE))</f>
        <v>0</v>
      </c>
      <c r="BT163" s="161">
        <f>IF(ISERROR(VLOOKUP(M163,Positions!$C$4:$V$130,20,FALSE)),0,VLOOKUP(M163,Positions!$C$4:$V$130,20,FALSE))</f>
        <v>0</v>
      </c>
      <c r="BU163" s="161">
        <f>IF(ISERROR(VLOOKUP(N163,Positions!$C$4:$V$130,20,FALSE)),0,VLOOKUP(N163,Positions!$C$4:$V$130,20,FALSE))</f>
        <v>0</v>
      </c>
      <c r="BV163" s="161">
        <f>IF(ISERROR(VLOOKUP(O163,Positions!$C$4:$V$130,20,FALSE)),0,VLOOKUP(O163,Positions!$C$4:$V$130,20,FALSE))</f>
        <v>0</v>
      </c>
      <c r="BW163" s="161">
        <f>IF(ISERROR(VLOOKUP(P163,Positions!$C$4:$V$130,20,FALSE)),0,VLOOKUP(P163,Positions!$C$4:$V$130,20,FALSE))</f>
        <v>0</v>
      </c>
      <c r="BX163" s="161">
        <f>IF(ISERROR(VLOOKUP(Q163,Positions!$C$4:$V$130,20,FALSE)),0,VLOOKUP(Q163,Positions!$C$4:$V$130,20,FALSE))</f>
        <v>0</v>
      </c>
      <c r="BY163" s="161">
        <f>IF(ISERROR(VLOOKUP(R163,Positions!$C$4:$V$130,20,FALSE)),0,VLOOKUP(R163,Positions!$C$4:$V$130,20,FALSE))</f>
        <v>0</v>
      </c>
      <c r="BZ163" s="161">
        <f>IF(ISERROR(VLOOKUP(S163,Positions!$C$4:$V$130,20,FALSE)),0,VLOOKUP(S163,Positions!$C$4:$V$130,20,FALSE))</f>
        <v>0</v>
      </c>
      <c r="CA163" s="161">
        <f>IF(ISERROR(VLOOKUP(T163,Positions!$C$4:$V$130,20,FALSE)),0,VLOOKUP(T163,Positions!$C$4:$V$130,20,FALSE))</f>
        <v>0</v>
      </c>
      <c r="CB163" s="161">
        <f>IF(ISERROR(VLOOKUP(U163,Positions!$C$4:$V$130,20,FALSE)),0,VLOOKUP(U163,Positions!$C$4:$V$130,20,FALSE))</f>
        <v>0</v>
      </c>
      <c r="CC163" s="161">
        <f>IF(ISERROR(VLOOKUP(V163,Positions!$C$4:$V$130,20,FALSE)),0,VLOOKUP(V163,Positions!$C$4:$V$130,20,FALSE))</f>
        <v>0</v>
      </c>
      <c r="CD163" s="161">
        <f>IF(ISERROR(VLOOKUP(W163,Positions!$C$4:$V$130,20,FALSE)),0,VLOOKUP(W163,Positions!$C$4:$V$130,20,FALSE))</f>
        <v>0</v>
      </c>
      <c r="CE163" s="161">
        <f>IF(ISERROR(VLOOKUP(X163,Positions!$C$4:$V$130,20,FALSE)),0,VLOOKUP(X163,Positions!$C$4:$V$130,20,FALSE))</f>
        <v>0</v>
      </c>
      <c r="CF163" s="161">
        <f>IF(ISERROR(VLOOKUP(Y163,Positions!$C$4:$V$130,20,FALSE)),0,VLOOKUP(Y163,Positions!$C$4:$V$130,20,FALSE))</f>
        <v>0</v>
      </c>
      <c r="CG163" s="161">
        <f>IF(ISERROR(VLOOKUP(Z163,Positions!$C$4:$V$130,20,FALSE)),0,VLOOKUP(Z163,Positions!$C$4:$V$130,20,FALSE))</f>
        <v>0</v>
      </c>
      <c r="CH163" s="161">
        <f>IF(ISERROR(VLOOKUP(AA163,Positions!$C$4:$V$130,20,FALSE)),0,VLOOKUP(AA163,Positions!$C$4:$V$130,20,FALSE))</f>
        <v>0</v>
      </c>
      <c r="CI163" s="161">
        <f>IF(ISERROR(VLOOKUP(AB163,Positions!$C$4:$V$130,20,FALSE)),0,VLOOKUP(AB163,Positions!$C$4:$V$130,20,FALSE))</f>
        <v>0</v>
      </c>
      <c r="CJ163" s="161">
        <f>IF(ISERROR(VLOOKUP(AC163,Positions!$C$4:$V$130,20,FALSE)),0,VLOOKUP(AC163,Positions!$C$4:$V$130,20,FALSE))</f>
        <v>0</v>
      </c>
      <c r="CK163" s="161">
        <f>IF(ISERROR(VLOOKUP(AD163,Positions!$C$4:$V$130,20,FALSE)),0,VLOOKUP(AD163,Positions!$C$4:$V$130,20,FALSE))</f>
        <v>0</v>
      </c>
      <c r="CL163" s="161">
        <f>IF(ISERROR(VLOOKUP(AE163,Positions!$C$4:$V$130,20,FALSE)),0,VLOOKUP(AE163,Positions!$C$4:$V$130,20,FALSE))</f>
        <v>0</v>
      </c>
      <c r="CM163" s="161">
        <f>IF(ISERROR(VLOOKUP(AF163,Positions!$C$4:$V$130,20,FALSE)),0,VLOOKUP(AF163,Positions!$C$4:$V$130,20,FALSE))</f>
        <v>0</v>
      </c>
      <c r="CN163" s="161">
        <f>IF(ISERROR(VLOOKUP(AG163,Positions!$C$4:$V$130,20,FALSE)),0,VLOOKUP(AG163,Positions!$C$4:$V$130,20,FALSE))</f>
        <v>0</v>
      </c>
      <c r="CO163" s="161">
        <f>IF(ISERROR(VLOOKUP(AH163,Positions!$C$4:$V$130,20,FALSE)),0,VLOOKUP(AH163,Positions!$C$4:$V$130,20,FALSE))</f>
        <v>0</v>
      </c>
      <c r="CP163" s="162"/>
      <c r="CQ163" s="163"/>
    </row>
    <row r="164" spans="1:95" s="155" customFormat="1" ht="30" hidden="1" customHeight="1" x14ac:dyDescent="0.25">
      <c r="A164" s="164"/>
      <c r="B164" s="164"/>
      <c r="C164" s="660"/>
      <c r="D164" s="660"/>
      <c r="E164" s="417" t="str">
        <f>IF($D164&lt;&gt;"",VLOOKUP($D164,StaffEstb!$G$4:$K$203,4,FALSE),"")</f>
        <v/>
      </c>
      <c r="F164" s="656" t="str">
        <f>IF($D164&lt;&gt;"",VLOOKUP($D164,StaffEstb!$G$4:$K$203,5,FALSE),"")</f>
        <v/>
      </c>
      <c r="G164" s="659"/>
      <c r="H164" s="659"/>
      <c r="I164" s="659"/>
      <c r="J164" s="659"/>
      <c r="K164" s="659"/>
      <c r="L164" s="658"/>
      <c r="M164" s="658"/>
      <c r="N164" s="659"/>
      <c r="O164" s="659"/>
      <c r="P164" s="659"/>
      <c r="Q164" s="659"/>
      <c r="R164" s="659"/>
      <c r="S164" s="658"/>
      <c r="T164" s="658"/>
      <c r="U164" s="659"/>
      <c r="V164" s="659"/>
      <c r="W164" s="659"/>
      <c r="X164" s="659"/>
      <c r="Y164" s="659"/>
      <c r="Z164" s="658"/>
      <c r="AA164" s="658"/>
      <c r="AB164" s="659"/>
      <c r="AC164" s="659"/>
      <c r="AD164" s="659"/>
      <c r="AE164" s="659"/>
      <c r="AF164" s="659"/>
      <c r="AG164" s="658"/>
      <c r="AH164" s="658"/>
      <c r="AI164" s="167"/>
      <c r="AJ164" s="167"/>
      <c r="AK164" s="167" t="str">
        <f>IF(G164&lt;&gt;"",IF(ISERROR(VLOOKUP(G164,Positions!$C$4:$V$130,20,FALSE)),"Chk",""),"-")</f>
        <v>-</v>
      </c>
      <c r="AL164" s="167" t="str">
        <f>IF(H164&lt;&gt;"",IF(ISERROR(VLOOKUP(H164,Positions!$C$4:$V$130,20,FALSE)),"Chk",""),"-")</f>
        <v>-</v>
      </c>
      <c r="AM164" s="167" t="str">
        <f>IF(I164&lt;&gt;"",IF(ISERROR(VLOOKUP(I164,Positions!$C$4:$V$130,20,FALSE)),"Chk",""),"-")</f>
        <v>-</v>
      </c>
      <c r="AN164" s="167" t="str">
        <f>IF(J164&lt;&gt;"",IF(ISERROR(VLOOKUP(J164,Positions!$C$4:$V$130,20,FALSE)),"Chk",""),"-")</f>
        <v>-</v>
      </c>
      <c r="AO164" s="167" t="str">
        <f>IF(K164&lt;&gt;"",IF(ISERROR(VLOOKUP(K164,Positions!$C$4:$V$130,20,FALSE)),"Chk",""),"-")</f>
        <v>-</v>
      </c>
      <c r="AP164" s="167" t="str">
        <f>IF(L164&lt;&gt;"",IF(ISERROR(VLOOKUP(L164,Positions!$C$4:$V$130,20,FALSE)),"Chk",""),"-")</f>
        <v>-</v>
      </c>
      <c r="AQ164" s="167" t="str">
        <f>IF(M164&lt;&gt;"",IF(ISERROR(VLOOKUP(M164,Positions!$C$4:$V$130,20,FALSE)),"Chk",""),"-")</f>
        <v>-</v>
      </c>
      <c r="AR164" s="167" t="str">
        <f>IF(N164&lt;&gt;"",IF(ISERROR(VLOOKUP(N164,Positions!$C$4:$V$130,20,FALSE)),"Chk",""),"-")</f>
        <v>-</v>
      </c>
      <c r="AS164" s="164" t="str">
        <f>IF(O164&lt;&gt;"",IF(ISERROR(VLOOKUP(O164,Positions!$C$4:$V$130,20,FALSE)),"Chk",""),"-")</f>
        <v>-</v>
      </c>
      <c r="AT164" s="164" t="str">
        <f>IF(P164&lt;&gt;"",IF(ISERROR(VLOOKUP(P164,Positions!$C$4:$V$130,20,FALSE)),"Chk",""),"-")</f>
        <v>-</v>
      </c>
      <c r="AU164" s="164" t="str">
        <f>IF(Q164&lt;&gt;"",IF(ISERROR(VLOOKUP(Q164,Positions!$C$4:$V$130,20,FALSE)),"Chk",""),"-")</f>
        <v>-</v>
      </c>
      <c r="AV164" s="164" t="str">
        <f>IF(R164&lt;&gt;"",IF(ISERROR(VLOOKUP(R164,Positions!$C$4:$V$130,20,FALSE)),"Chk",""),"-")</f>
        <v>-</v>
      </c>
      <c r="AW164" s="164" t="str">
        <f>IF(S164&lt;&gt;"",IF(ISERROR(VLOOKUP(S164,Positions!$C$4:$V$130,20,FALSE)),"Chk",""),"-")</f>
        <v>-</v>
      </c>
      <c r="AX164" s="164" t="str">
        <f>IF(T164&lt;&gt;"",IF(ISERROR(VLOOKUP(T164,Positions!$C$4:$V$130,20,FALSE)),"Chk",""),"-")</f>
        <v>-</v>
      </c>
      <c r="AY164" s="164" t="str">
        <f>IF(U164&lt;&gt;"",IF(ISERROR(VLOOKUP(U164,Positions!$C$4:$V$130,20,FALSE)),"Chk",""),"-")</f>
        <v>-</v>
      </c>
      <c r="AZ164" s="164" t="str">
        <f>IF(V164&lt;&gt;"",IF(ISERROR(VLOOKUP(V164,Positions!$C$4:$V$130,20,FALSE)),"Chk",""),"-")</f>
        <v>-</v>
      </c>
      <c r="BA164" s="164" t="str">
        <f>IF(W164&lt;&gt;"",IF(ISERROR(VLOOKUP(W164,Positions!$C$4:$V$130,20,FALSE)),"Chk",""),"-")</f>
        <v>-</v>
      </c>
      <c r="BB164" s="164" t="str">
        <f>IF(X164&lt;&gt;"",IF(ISERROR(VLOOKUP(X164,Positions!$C$4:$V$130,20,FALSE)),"Chk",""),"-")</f>
        <v>-</v>
      </c>
      <c r="BC164" s="164" t="str">
        <f>IF(Y164&lt;&gt;"",IF(ISERROR(VLOOKUP(Y164,Positions!$C$4:$V$130,20,FALSE)),"Chk",""),"-")</f>
        <v>-</v>
      </c>
      <c r="BD164" s="164" t="str">
        <f>IF(Z164&lt;&gt;"",IF(ISERROR(VLOOKUP(Z164,Positions!$C$4:$V$130,20,FALSE)),"Chk",""),"-")</f>
        <v>-</v>
      </c>
      <c r="BE164" s="164" t="str">
        <f>IF(AA164&lt;&gt;"",IF(ISERROR(VLOOKUP(AA164,Positions!$C$4:$V$130,20,FALSE)),"Chk",""),"-")</f>
        <v>-</v>
      </c>
      <c r="BF164" s="164" t="str">
        <f>IF(AB164&lt;&gt;"",IF(ISERROR(VLOOKUP(AB164,Positions!$C$4:$V$130,20,FALSE)),"Chk",""),"-")</f>
        <v>-</v>
      </c>
      <c r="BG164" s="164" t="str">
        <f>IF(AC164&lt;&gt;"",IF(ISERROR(VLOOKUP(AC164,Positions!$C$4:$V$130,20,FALSE)),"Chk",""),"-")</f>
        <v>-</v>
      </c>
      <c r="BH164" s="164" t="str">
        <f>IF(AD164&lt;&gt;"",IF(ISERROR(VLOOKUP(AD164,Positions!$C$4:$V$130,20,FALSE)),"Chk",""),"-")</f>
        <v>-</v>
      </c>
      <c r="BI164" s="164" t="str">
        <f>IF(AE164&lt;&gt;"",IF(ISERROR(VLOOKUP(AE164,Positions!$C$4:$V$130,20,FALSE)),"Chk",""),"-")</f>
        <v>-</v>
      </c>
      <c r="BJ164" s="164" t="str">
        <f>IF(AF164&lt;&gt;"",IF(ISERROR(VLOOKUP(AF164,Positions!$C$4:$V$130,20,FALSE)),"Chk",""),"-")</f>
        <v>-</v>
      </c>
      <c r="BK164" s="164" t="str">
        <f>IF(AG164&lt;&gt;"",IF(ISERROR(VLOOKUP(AG164,Positions!$C$4:$V$130,20,FALSE)),"Chk",""),"-")</f>
        <v>-</v>
      </c>
      <c r="BL164" s="164" t="str">
        <f>IF(AH164&lt;&gt;"",IF(ISERROR(VLOOKUP(AH164,Positions!$C$4:$V$130,20,FALSE)),"Chk",""),"-")</f>
        <v>-</v>
      </c>
      <c r="BM164" s="152"/>
      <c r="BN164" s="161">
        <f>IF(ISERROR(VLOOKUP(G164,Positions!$C$4:$V$130,20,FALSE)),0,VLOOKUP(G164,Positions!$C$4:$V$130,20,FALSE))</f>
        <v>0</v>
      </c>
      <c r="BO164" s="161">
        <f>IF(ISERROR(VLOOKUP(H164,Positions!$C$4:$V$130,20,FALSE)),0,VLOOKUP(H164,Positions!$C$4:$V$130,20,FALSE))</f>
        <v>0</v>
      </c>
      <c r="BP164" s="161">
        <f>IF(ISERROR(VLOOKUP(I164,Positions!$C$4:$V$130,20,FALSE)),0,VLOOKUP(I164,Positions!$C$4:$V$130,20,FALSE))</f>
        <v>0</v>
      </c>
      <c r="BQ164" s="161">
        <f>IF(ISERROR(VLOOKUP(J164,Positions!$C$4:$V$130,20,FALSE)),0,VLOOKUP(J164,Positions!$C$4:$V$130,20,FALSE))</f>
        <v>0</v>
      </c>
      <c r="BR164" s="161">
        <f>IF(ISERROR(VLOOKUP(K164,Positions!$C$4:$V$130,20,FALSE)),0,VLOOKUP(K164,Positions!$C$4:$V$130,20,FALSE))</f>
        <v>0</v>
      </c>
      <c r="BS164" s="161">
        <f>IF(ISERROR(VLOOKUP(L164,Positions!$C$4:$V$130,20,FALSE)),0,VLOOKUP(L164,Positions!$C$4:$V$130,20,FALSE))</f>
        <v>0</v>
      </c>
      <c r="BT164" s="161">
        <f>IF(ISERROR(VLOOKUP(M164,Positions!$C$4:$V$130,20,FALSE)),0,VLOOKUP(M164,Positions!$C$4:$V$130,20,FALSE))</f>
        <v>0</v>
      </c>
      <c r="BU164" s="161">
        <f>IF(ISERROR(VLOOKUP(N164,Positions!$C$4:$V$130,20,FALSE)),0,VLOOKUP(N164,Positions!$C$4:$V$130,20,FALSE))</f>
        <v>0</v>
      </c>
      <c r="BV164" s="161">
        <f>IF(ISERROR(VLOOKUP(O164,Positions!$C$4:$V$130,20,FALSE)),0,VLOOKUP(O164,Positions!$C$4:$V$130,20,FALSE))</f>
        <v>0</v>
      </c>
      <c r="BW164" s="161">
        <f>IF(ISERROR(VLOOKUP(P164,Positions!$C$4:$V$130,20,FALSE)),0,VLOOKUP(P164,Positions!$C$4:$V$130,20,FALSE))</f>
        <v>0</v>
      </c>
      <c r="BX164" s="161">
        <f>IF(ISERROR(VLOOKUP(Q164,Positions!$C$4:$V$130,20,FALSE)),0,VLOOKUP(Q164,Positions!$C$4:$V$130,20,FALSE))</f>
        <v>0</v>
      </c>
      <c r="BY164" s="161">
        <f>IF(ISERROR(VLOOKUP(R164,Positions!$C$4:$V$130,20,FALSE)),0,VLOOKUP(R164,Positions!$C$4:$V$130,20,FALSE))</f>
        <v>0</v>
      </c>
      <c r="BZ164" s="161">
        <f>IF(ISERROR(VLOOKUP(S164,Positions!$C$4:$V$130,20,FALSE)),0,VLOOKUP(S164,Positions!$C$4:$V$130,20,FALSE))</f>
        <v>0</v>
      </c>
      <c r="CA164" s="161">
        <f>IF(ISERROR(VLOOKUP(T164,Positions!$C$4:$V$130,20,FALSE)),0,VLOOKUP(T164,Positions!$C$4:$V$130,20,FALSE))</f>
        <v>0</v>
      </c>
      <c r="CB164" s="161">
        <f>IF(ISERROR(VLOOKUP(U164,Positions!$C$4:$V$130,20,FALSE)),0,VLOOKUP(U164,Positions!$C$4:$V$130,20,FALSE))</f>
        <v>0</v>
      </c>
      <c r="CC164" s="161">
        <f>IF(ISERROR(VLOOKUP(V164,Positions!$C$4:$V$130,20,FALSE)),0,VLOOKUP(V164,Positions!$C$4:$V$130,20,FALSE))</f>
        <v>0</v>
      </c>
      <c r="CD164" s="161">
        <f>IF(ISERROR(VLOOKUP(W164,Positions!$C$4:$V$130,20,FALSE)),0,VLOOKUP(W164,Positions!$C$4:$V$130,20,FALSE))</f>
        <v>0</v>
      </c>
      <c r="CE164" s="161">
        <f>IF(ISERROR(VLOOKUP(X164,Positions!$C$4:$V$130,20,FALSE)),0,VLOOKUP(X164,Positions!$C$4:$V$130,20,FALSE))</f>
        <v>0</v>
      </c>
      <c r="CF164" s="161">
        <f>IF(ISERROR(VLOOKUP(Y164,Positions!$C$4:$V$130,20,FALSE)),0,VLOOKUP(Y164,Positions!$C$4:$V$130,20,FALSE))</f>
        <v>0</v>
      </c>
      <c r="CG164" s="161">
        <f>IF(ISERROR(VLOOKUP(Z164,Positions!$C$4:$V$130,20,FALSE)),0,VLOOKUP(Z164,Positions!$C$4:$V$130,20,FALSE))</f>
        <v>0</v>
      </c>
      <c r="CH164" s="161">
        <f>IF(ISERROR(VLOOKUP(AA164,Positions!$C$4:$V$130,20,FALSE)),0,VLOOKUP(AA164,Positions!$C$4:$V$130,20,FALSE))</f>
        <v>0</v>
      </c>
      <c r="CI164" s="161">
        <f>IF(ISERROR(VLOOKUP(AB164,Positions!$C$4:$V$130,20,FALSE)),0,VLOOKUP(AB164,Positions!$C$4:$V$130,20,FALSE))</f>
        <v>0</v>
      </c>
      <c r="CJ164" s="161">
        <f>IF(ISERROR(VLOOKUP(AC164,Positions!$C$4:$V$130,20,FALSE)),0,VLOOKUP(AC164,Positions!$C$4:$V$130,20,FALSE))</f>
        <v>0</v>
      </c>
      <c r="CK164" s="161">
        <f>IF(ISERROR(VLOOKUP(AD164,Positions!$C$4:$V$130,20,FALSE)),0,VLOOKUP(AD164,Positions!$C$4:$V$130,20,FALSE))</f>
        <v>0</v>
      </c>
      <c r="CL164" s="161">
        <f>IF(ISERROR(VLOOKUP(AE164,Positions!$C$4:$V$130,20,FALSE)),0,VLOOKUP(AE164,Positions!$C$4:$V$130,20,FALSE))</f>
        <v>0</v>
      </c>
      <c r="CM164" s="161">
        <f>IF(ISERROR(VLOOKUP(AF164,Positions!$C$4:$V$130,20,FALSE)),0,VLOOKUP(AF164,Positions!$C$4:$V$130,20,FALSE))</f>
        <v>0</v>
      </c>
      <c r="CN164" s="161">
        <f>IF(ISERROR(VLOOKUP(AG164,Positions!$C$4:$V$130,20,FALSE)),0,VLOOKUP(AG164,Positions!$C$4:$V$130,20,FALSE))</f>
        <v>0</v>
      </c>
      <c r="CO164" s="161">
        <f>IF(ISERROR(VLOOKUP(AH164,Positions!$C$4:$V$130,20,FALSE)),0,VLOOKUP(AH164,Positions!$C$4:$V$130,20,FALSE))</f>
        <v>0</v>
      </c>
      <c r="CP164" s="162"/>
      <c r="CQ164" s="163"/>
    </row>
    <row r="165" spans="1:95" s="155" customFormat="1" ht="30" hidden="1" customHeight="1" x14ac:dyDescent="0.25">
      <c r="A165" s="164"/>
      <c r="B165" s="164"/>
      <c r="C165" s="660"/>
      <c r="D165" s="660"/>
      <c r="E165" s="417" t="str">
        <f>IF($D165&lt;&gt;"",VLOOKUP($D165,StaffEstb!$G$4:$K$203,4,FALSE),"")</f>
        <v/>
      </c>
      <c r="F165" s="656" t="str">
        <f>IF($D165&lt;&gt;"",VLOOKUP($D165,StaffEstb!$G$4:$K$203,5,FALSE),"")</f>
        <v/>
      </c>
      <c r="G165" s="659"/>
      <c r="H165" s="659"/>
      <c r="I165" s="659"/>
      <c r="J165" s="659"/>
      <c r="K165" s="659"/>
      <c r="L165" s="658"/>
      <c r="M165" s="658"/>
      <c r="N165" s="659"/>
      <c r="O165" s="659"/>
      <c r="P165" s="659"/>
      <c r="Q165" s="659"/>
      <c r="R165" s="659"/>
      <c r="S165" s="658"/>
      <c r="T165" s="658"/>
      <c r="U165" s="659"/>
      <c r="V165" s="659"/>
      <c r="W165" s="659"/>
      <c r="X165" s="659"/>
      <c r="Y165" s="659"/>
      <c r="Z165" s="658"/>
      <c r="AA165" s="658"/>
      <c r="AB165" s="659"/>
      <c r="AC165" s="659"/>
      <c r="AD165" s="659"/>
      <c r="AE165" s="659"/>
      <c r="AF165" s="659"/>
      <c r="AG165" s="658"/>
      <c r="AH165" s="658"/>
      <c r="AI165" s="167"/>
      <c r="AJ165" s="167"/>
      <c r="AK165" s="167" t="str">
        <f>IF(G165&lt;&gt;"",IF(ISERROR(VLOOKUP(G165,Positions!$C$4:$V$130,20,FALSE)),"Chk",""),"-")</f>
        <v>-</v>
      </c>
      <c r="AL165" s="167" t="str">
        <f>IF(H165&lt;&gt;"",IF(ISERROR(VLOOKUP(H165,Positions!$C$4:$V$130,20,FALSE)),"Chk",""),"-")</f>
        <v>-</v>
      </c>
      <c r="AM165" s="167" t="str">
        <f>IF(I165&lt;&gt;"",IF(ISERROR(VLOOKUP(I165,Positions!$C$4:$V$130,20,FALSE)),"Chk",""),"-")</f>
        <v>-</v>
      </c>
      <c r="AN165" s="167" t="str">
        <f>IF(J165&lt;&gt;"",IF(ISERROR(VLOOKUP(J165,Positions!$C$4:$V$130,20,FALSE)),"Chk",""),"-")</f>
        <v>-</v>
      </c>
      <c r="AO165" s="167" t="str">
        <f>IF(K165&lt;&gt;"",IF(ISERROR(VLOOKUP(K165,Positions!$C$4:$V$130,20,FALSE)),"Chk",""),"-")</f>
        <v>-</v>
      </c>
      <c r="AP165" s="167" t="str">
        <f>IF(L165&lt;&gt;"",IF(ISERROR(VLOOKUP(L165,Positions!$C$4:$V$130,20,FALSE)),"Chk",""),"-")</f>
        <v>-</v>
      </c>
      <c r="AQ165" s="167" t="str">
        <f>IF(M165&lt;&gt;"",IF(ISERROR(VLOOKUP(M165,Positions!$C$4:$V$130,20,FALSE)),"Chk",""),"-")</f>
        <v>-</v>
      </c>
      <c r="AR165" s="167" t="str">
        <f>IF(N165&lt;&gt;"",IF(ISERROR(VLOOKUP(N165,Positions!$C$4:$V$130,20,FALSE)),"Chk",""),"-")</f>
        <v>-</v>
      </c>
      <c r="AS165" s="164" t="str">
        <f>IF(O165&lt;&gt;"",IF(ISERROR(VLOOKUP(O165,Positions!$C$4:$V$130,20,FALSE)),"Chk",""),"-")</f>
        <v>-</v>
      </c>
      <c r="AT165" s="164" t="str">
        <f>IF(P165&lt;&gt;"",IF(ISERROR(VLOOKUP(P165,Positions!$C$4:$V$130,20,FALSE)),"Chk",""),"-")</f>
        <v>-</v>
      </c>
      <c r="AU165" s="164" t="str">
        <f>IF(Q165&lt;&gt;"",IF(ISERROR(VLOOKUP(Q165,Positions!$C$4:$V$130,20,FALSE)),"Chk",""),"-")</f>
        <v>-</v>
      </c>
      <c r="AV165" s="164" t="str">
        <f>IF(R165&lt;&gt;"",IF(ISERROR(VLOOKUP(R165,Positions!$C$4:$V$130,20,FALSE)),"Chk",""),"-")</f>
        <v>-</v>
      </c>
      <c r="AW165" s="164" t="str">
        <f>IF(S165&lt;&gt;"",IF(ISERROR(VLOOKUP(S165,Positions!$C$4:$V$130,20,FALSE)),"Chk",""),"-")</f>
        <v>-</v>
      </c>
      <c r="AX165" s="164" t="str">
        <f>IF(T165&lt;&gt;"",IF(ISERROR(VLOOKUP(T165,Positions!$C$4:$V$130,20,FALSE)),"Chk",""),"-")</f>
        <v>-</v>
      </c>
      <c r="AY165" s="164" t="str">
        <f>IF(U165&lt;&gt;"",IF(ISERROR(VLOOKUP(U165,Positions!$C$4:$V$130,20,FALSE)),"Chk",""),"-")</f>
        <v>-</v>
      </c>
      <c r="AZ165" s="164" t="str">
        <f>IF(V165&lt;&gt;"",IF(ISERROR(VLOOKUP(V165,Positions!$C$4:$V$130,20,FALSE)),"Chk",""),"-")</f>
        <v>-</v>
      </c>
      <c r="BA165" s="164" t="str">
        <f>IF(W165&lt;&gt;"",IF(ISERROR(VLOOKUP(W165,Positions!$C$4:$V$130,20,FALSE)),"Chk",""),"-")</f>
        <v>-</v>
      </c>
      <c r="BB165" s="164" t="str">
        <f>IF(X165&lt;&gt;"",IF(ISERROR(VLOOKUP(X165,Positions!$C$4:$V$130,20,FALSE)),"Chk",""),"-")</f>
        <v>-</v>
      </c>
      <c r="BC165" s="164" t="str">
        <f>IF(Y165&lt;&gt;"",IF(ISERROR(VLOOKUP(Y165,Positions!$C$4:$V$130,20,FALSE)),"Chk",""),"-")</f>
        <v>-</v>
      </c>
      <c r="BD165" s="164" t="str">
        <f>IF(Z165&lt;&gt;"",IF(ISERROR(VLOOKUP(Z165,Positions!$C$4:$V$130,20,FALSE)),"Chk",""),"-")</f>
        <v>-</v>
      </c>
      <c r="BE165" s="164" t="str">
        <f>IF(AA165&lt;&gt;"",IF(ISERROR(VLOOKUP(AA165,Positions!$C$4:$V$130,20,FALSE)),"Chk",""),"-")</f>
        <v>-</v>
      </c>
      <c r="BF165" s="164" t="str">
        <f>IF(AB165&lt;&gt;"",IF(ISERROR(VLOOKUP(AB165,Positions!$C$4:$V$130,20,FALSE)),"Chk",""),"-")</f>
        <v>-</v>
      </c>
      <c r="BG165" s="164" t="str">
        <f>IF(AC165&lt;&gt;"",IF(ISERROR(VLOOKUP(AC165,Positions!$C$4:$V$130,20,FALSE)),"Chk",""),"-")</f>
        <v>-</v>
      </c>
      <c r="BH165" s="164" t="str">
        <f>IF(AD165&lt;&gt;"",IF(ISERROR(VLOOKUP(AD165,Positions!$C$4:$V$130,20,FALSE)),"Chk",""),"-")</f>
        <v>-</v>
      </c>
      <c r="BI165" s="164" t="str">
        <f>IF(AE165&lt;&gt;"",IF(ISERROR(VLOOKUP(AE165,Positions!$C$4:$V$130,20,FALSE)),"Chk",""),"-")</f>
        <v>-</v>
      </c>
      <c r="BJ165" s="164" t="str">
        <f>IF(AF165&lt;&gt;"",IF(ISERROR(VLOOKUP(AF165,Positions!$C$4:$V$130,20,FALSE)),"Chk",""),"-")</f>
        <v>-</v>
      </c>
      <c r="BK165" s="164" t="str">
        <f>IF(AG165&lt;&gt;"",IF(ISERROR(VLOOKUP(AG165,Positions!$C$4:$V$130,20,FALSE)),"Chk",""),"-")</f>
        <v>-</v>
      </c>
      <c r="BL165" s="164" t="str">
        <f>IF(AH165&lt;&gt;"",IF(ISERROR(VLOOKUP(AH165,Positions!$C$4:$V$130,20,FALSE)),"Chk",""),"-")</f>
        <v>-</v>
      </c>
      <c r="BM165" s="152"/>
      <c r="BN165" s="161">
        <f>IF(ISERROR(VLOOKUP(G165,Positions!$C$4:$V$130,20,FALSE)),0,VLOOKUP(G165,Positions!$C$4:$V$130,20,FALSE))</f>
        <v>0</v>
      </c>
      <c r="BO165" s="161">
        <f>IF(ISERROR(VLOOKUP(H165,Positions!$C$4:$V$130,20,FALSE)),0,VLOOKUP(H165,Positions!$C$4:$V$130,20,FALSE))</f>
        <v>0</v>
      </c>
      <c r="BP165" s="161">
        <f>IF(ISERROR(VLOOKUP(I165,Positions!$C$4:$V$130,20,FALSE)),0,VLOOKUP(I165,Positions!$C$4:$V$130,20,FALSE))</f>
        <v>0</v>
      </c>
      <c r="BQ165" s="161">
        <f>IF(ISERROR(VLOOKUP(J165,Positions!$C$4:$V$130,20,FALSE)),0,VLOOKUP(J165,Positions!$C$4:$V$130,20,FALSE))</f>
        <v>0</v>
      </c>
      <c r="BR165" s="161">
        <f>IF(ISERROR(VLOOKUP(K165,Positions!$C$4:$V$130,20,FALSE)),0,VLOOKUP(K165,Positions!$C$4:$V$130,20,FALSE))</f>
        <v>0</v>
      </c>
      <c r="BS165" s="161">
        <f>IF(ISERROR(VLOOKUP(L165,Positions!$C$4:$V$130,20,FALSE)),0,VLOOKUP(L165,Positions!$C$4:$V$130,20,FALSE))</f>
        <v>0</v>
      </c>
      <c r="BT165" s="161">
        <f>IF(ISERROR(VLOOKUP(M165,Positions!$C$4:$V$130,20,FALSE)),0,VLOOKUP(M165,Positions!$C$4:$V$130,20,FALSE))</f>
        <v>0</v>
      </c>
      <c r="BU165" s="161">
        <f>IF(ISERROR(VLOOKUP(N165,Positions!$C$4:$V$130,20,FALSE)),0,VLOOKUP(N165,Positions!$C$4:$V$130,20,FALSE))</f>
        <v>0</v>
      </c>
      <c r="BV165" s="161">
        <f>IF(ISERROR(VLOOKUP(O165,Positions!$C$4:$V$130,20,FALSE)),0,VLOOKUP(O165,Positions!$C$4:$V$130,20,FALSE))</f>
        <v>0</v>
      </c>
      <c r="BW165" s="161">
        <f>IF(ISERROR(VLOOKUP(P165,Positions!$C$4:$V$130,20,FALSE)),0,VLOOKUP(P165,Positions!$C$4:$V$130,20,FALSE))</f>
        <v>0</v>
      </c>
      <c r="BX165" s="161">
        <f>IF(ISERROR(VLOOKUP(Q165,Positions!$C$4:$V$130,20,FALSE)),0,VLOOKUP(Q165,Positions!$C$4:$V$130,20,FALSE))</f>
        <v>0</v>
      </c>
      <c r="BY165" s="161">
        <f>IF(ISERROR(VLOOKUP(R165,Positions!$C$4:$V$130,20,FALSE)),0,VLOOKUP(R165,Positions!$C$4:$V$130,20,FALSE))</f>
        <v>0</v>
      </c>
      <c r="BZ165" s="161">
        <f>IF(ISERROR(VLOOKUP(S165,Positions!$C$4:$V$130,20,FALSE)),0,VLOOKUP(S165,Positions!$C$4:$V$130,20,FALSE))</f>
        <v>0</v>
      </c>
      <c r="CA165" s="161">
        <f>IF(ISERROR(VLOOKUP(T165,Positions!$C$4:$V$130,20,FALSE)),0,VLOOKUP(T165,Positions!$C$4:$V$130,20,FALSE))</f>
        <v>0</v>
      </c>
      <c r="CB165" s="161">
        <f>IF(ISERROR(VLOOKUP(U165,Positions!$C$4:$V$130,20,FALSE)),0,VLOOKUP(U165,Positions!$C$4:$V$130,20,FALSE))</f>
        <v>0</v>
      </c>
      <c r="CC165" s="161">
        <f>IF(ISERROR(VLOOKUP(V165,Positions!$C$4:$V$130,20,FALSE)),0,VLOOKUP(V165,Positions!$C$4:$V$130,20,FALSE))</f>
        <v>0</v>
      </c>
      <c r="CD165" s="161">
        <f>IF(ISERROR(VLOOKUP(W165,Positions!$C$4:$V$130,20,FALSE)),0,VLOOKUP(W165,Positions!$C$4:$V$130,20,FALSE))</f>
        <v>0</v>
      </c>
      <c r="CE165" s="161">
        <f>IF(ISERROR(VLOOKUP(X165,Positions!$C$4:$V$130,20,FALSE)),0,VLOOKUP(X165,Positions!$C$4:$V$130,20,FALSE))</f>
        <v>0</v>
      </c>
      <c r="CF165" s="161">
        <f>IF(ISERROR(VLOOKUP(Y165,Positions!$C$4:$V$130,20,FALSE)),0,VLOOKUP(Y165,Positions!$C$4:$V$130,20,FALSE))</f>
        <v>0</v>
      </c>
      <c r="CG165" s="161">
        <f>IF(ISERROR(VLOOKUP(Z165,Positions!$C$4:$V$130,20,FALSE)),0,VLOOKUP(Z165,Positions!$C$4:$V$130,20,FALSE))</f>
        <v>0</v>
      </c>
      <c r="CH165" s="161">
        <f>IF(ISERROR(VLOOKUP(AA165,Positions!$C$4:$V$130,20,FALSE)),0,VLOOKUP(AA165,Positions!$C$4:$V$130,20,FALSE))</f>
        <v>0</v>
      </c>
      <c r="CI165" s="161">
        <f>IF(ISERROR(VLOOKUP(AB165,Positions!$C$4:$V$130,20,FALSE)),0,VLOOKUP(AB165,Positions!$C$4:$V$130,20,FALSE))</f>
        <v>0</v>
      </c>
      <c r="CJ165" s="161">
        <f>IF(ISERROR(VLOOKUP(AC165,Positions!$C$4:$V$130,20,FALSE)),0,VLOOKUP(AC165,Positions!$C$4:$V$130,20,FALSE))</f>
        <v>0</v>
      </c>
      <c r="CK165" s="161">
        <f>IF(ISERROR(VLOOKUP(AD165,Positions!$C$4:$V$130,20,FALSE)),0,VLOOKUP(AD165,Positions!$C$4:$V$130,20,FALSE))</f>
        <v>0</v>
      </c>
      <c r="CL165" s="161">
        <f>IF(ISERROR(VLOOKUP(AE165,Positions!$C$4:$V$130,20,FALSE)),0,VLOOKUP(AE165,Positions!$C$4:$V$130,20,FALSE))</f>
        <v>0</v>
      </c>
      <c r="CM165" s="161">
        <f>IF(ISERROR(VLOOKUP(AF165,Positions!$C$4:$V$130,20,FALSE)),0,VLOOKUP(AF165,Positions!$C$4:$V$130,20,FALSE))</f>
        <v>0</v>
      </c>
      <c r="CN165" s="161">
        <f>IF(ISERROR(VLOOKUP(AG165,Positions!$C$4:$V$130,20,FALSE)),0,VLOOKUP(AG165,Positions!$C$4:$V$130,20,FALSE))</f>
        <v>0</v>
      </c>
      <c r="CO165" s="161">
        <f>IF(ISERROR(VLOOKUP(AH165,Positions!$C$4:$V$130,20,FALSE)),0,VLOOKUP(AH165,Positions!$C$4:$V$130,20,FALSE))</f>
        <v>0</v>
      </c>
      <c r="CP165" s="162"/>
      <c r="CQ165" s="163"/>
    </row>
    <row r="166" spans="1:95" s="155" customFormat="1" ht="30" hidden="1" customHeight="1" x14ac:dyDescent="0.25">
      <c r="A166" s="164"/>
      <c r="B166" s="164"/>
      <c r="C166" s="660"/>
      <c r="D166" s="660"/>
      <c r="E166" s="417" t="str">
        <f>IF($D166&lt;&gt;"",VLOOKUP($D166,StaffEstb!$G$4:$K$203,4,FALSE),"")</f>
        <v/>
      </c>
      <c r="F166" s="656" t="str">
        <f>IF($D166&lt;&gt;"",VLOOKUP($D166,StaffEstb!$G$4:$K$203,5,FALSE),"")</f>
        <v/>
      </c>
      <c r="G166" s="659"/>
      <c r="H166" s="659"/>
      <c r="I166" s="659"/>
      <c r="J166" s="659"/>
      <c r="K166" s="659"/>
      <c r="L166" s="658"/>
      <c r="M166" s="658"/>
      <c r="N166" s="659"/>
      <c r="O166" s="659"/>
      <c r="P166" s="659"/>
      <c r="Q166" s="659"/>
      <c r="R166" s="659"/>
      <c r="S166" s="658"/>
      <c r="T166" s="658"/>
      <c r="U166" s="659"/>
      <c r="V166" s="659"/>
      <c r="W166" s="659"/>
      <c r="X166" s="659"/>
      <c r="Y166" s="659"/>
      <c r="Z166" s="658"/>
      <c r="AA166" s="658"/>
      <c r="AB166" s="659"/>
      <c r="AC166" s="659"/>
      <c r="AD166" s="659"/>
      <c r="AE166" s="659"/>
      <c r="AF166" s="659"/>
      <c r="AG166" s="658"/>
      <c r="AH166" s="658"/>
      <c r="AI166" s="167"/>
      <c r="AJ166" s="167"/>
      <c r="AK166" s="167" t="str">
        <f>IF(G166&lt;&gt;"",IF(ISERROR(VLOOKUP(G166,Positions!$C$4:$V$130,20,FALSE)),"Chk",""),"-")</f>
        <v>-</v>
      </c>
      <c r="AL166" s="167" t="str">
        <f>IF(H166&lt;&gt;"",IF(ISERROR(VLOOKUP(H166,Positions!$C$4:$V$130,20,FALSE)),"Chk",""),"-")</f>
        <v>-</v>
      </c>
      <c r="AM166" s="167" t="str">
        <f>IF(I166&lt;&gt;"",IF(ISERROR(VLOOKUP(I166,Positions!$C$4:$V$130,20,FALSE)),"Chk",""),"-")</f>
        <v>-</v>
      </c>
      <c r="AN166" s="167" t="str">
        <f>IF(J166&lt;&gt;"",IF(ISERROR(VLOOKUP(J166,Positions!$C$4:$V$130,20,FALSE)),"Chk",""),"-")</f>
        <v>-</v>
      </c>
      <c r="AO166" s="167" t="str">
        <f>IF(K166&lt;&gt;"",IF(ISERROR(VLOOKUP(K166,Positions!$C$4:$V$130,20,FALSE)),"Chk",""),"-")</f>
        <v>-</v>
      </c>
      <c r="AP166" s="167" t="str">
        <f>IF(L166&lt;&gt;"",IF(ISERROR(VLOOKUP(L166,Positions!$C$4:$V$130,20,FALSE)),"Chk",""),"-")</f>
        <v>-</v>
      </c>
      <c r="AQ166" s="167" t="str">
        <f>IF(M166&lt;&gt;"",IF(ISERROR(VLOOKUP(M166,Positions!$C$4:$V$130,20,FALSE)),"Chk",""),"-")</f>
        <v>-</v>
      </c>
      <c r="AR166" s="167" t="str">
        <f>IF(N166&lt;&gt;"",IF(ISERROR(VLOOKUP(N166,Positions!$C$4:$V$130,20,FALSE)),"Chk",""),"-")</f>
        <v>-</v>
      </c>
      <c r="AS166" s="164" t="str">
        <f>IF(O166&lt;&gt;"",IF(ISERROR(VLOOKUP(O166,Positions!$C$4:$V$130,20,FALSE)),"Chk",""),"-")</f>
        <v>-</v>
      </c>
      <c r="AT166" s="164" t="str">
        <f>IF(P166&lt;&gt;"",IF(ISERROR(VLOOKUP(P166,Positions!$C$4:$V$130,20,FALSE)),"Chk",""),"-")</f>
        <v>-</v>
      </c>
      <c r="AU166" s="164" t="str">
        <f>IF(Q166&lt;&gt;"",IF(ISERROR(VLOOKUP(Q166,Positions!$C$4:$V$130,20,FALSE)),"Chk",""),"-")</f>
        <v>-</v>
      </c>
      <c r="AV166" s="164" t="str">
        <f>IF(R166&lt;&gt;"",IF(ISERROR(VLOOKUP(R166,Positions!$C$4:$V$130,20,FALSE)),"Chk",""),"-")</f>
        <v>-</v>
      </c>
      <c r="AW166" s="164" t="str">
        <f>IF(S166&lt;&gt;"",IF(ISERROR(VLOOKUP(S166,Positions!$C$4:$V$130,20,FALSE)),"Chk",""),"-")</f>
        <v>-</v>
      </c>
      <c r="AX166" s="164" t="str">
        <f>IF(T166&lt;&gt;"",IF(ISERROR(VLOOKUP(T166,Positions!$C$4:$V$130,20,FALSE)),"Chk",""),"-")</f>
        <v>-</v>
      </c>
      <c r="AY166" s="164" t="str">
        <f>IF(U166&lt;&gt;"",IF(ISERROR(VLOOKUP(U166,Positions!$C$4:$V$130,20,FALSE)),"Chk",""),"-")</f>
        <v>-</v>
      </c>
      <c r="AZ166" s="164" t="str">
        <f>IF(V166&lt;&gt;"",IF(ISERROR(VLOOKUP(V166,Positions!$C$4:$V$130,20,FALSE)),"Chk",""),"-")</f>
        <v>-</v>
      </c>
      <c r="BA166" s="164" t="str">
        <f>IF(W166&lt;&gt;"",IF(ISERROR(VLOOKUP(W166,Positions!$C$4:$V$130,20,FALSE)),"Chk",""),"-")</f>
        <v>-</v>
      </c>
      <c r="BB166" s="164" t="str">
        <f>IF(X166&lt;&gt;"",IF(ISERROR(VLOOKUP(X166,Positions!$C$4:$V$130,20,FALSE)),"Chk",""),"-")</f>
        <v>-</v>
      </c>
      <c r="BC166" s="164" t="str">
        <f>IF(Y166&lt;&gt;"",IF(ISERROR(VLOOKUP(Y166,Positions!$C$4:$V$130,20,FALSE)),"Chk",""),"-")</f>
        <v>-</v>
      </c>
      <c r="BD166" s="164" t="str">
        <f>IF(Z166&lt;&gt;"",IF(ISERROR(VLOOKUP(Z166,Positions!$C$4:$V$130,20,FALSE)),"Chk",""),"-")</f>
        <v>-</v>
      </c>
      <c r="BE166" s="164" t="str">
        <f>IF(AA166&lt;&gt;"",IF(ISERROR(VLOOKUP(AA166,Positions!$C$4:$V$130,20,FALSE)),"Chk",""),"-")</f>
        <v>-</v>
      </c>
      <c r="BF166" s="164" t="str">
        <f>IF(AB166&lt;&gt;"",IF(ISERROR(VLOOKUP(AB166,Positions!$C$4:$V$130,20,FALSE)),"Chk",""),"-")</f>
        <v>-</v>
      </c>
      <c r="BG166" s="164" t="str">
        <f>IF(AC166&lt;&gt;"",IF(ISERROR(VLOOKUP(AC166,Positions!$C$4:$V$130,20,FALSE)),"Chk",""),"-")</f>
        <v>-</v>
      </c>
      <c r="BH166" s="164" t="str">
        <f>IF(AD166&lt;&gt;"",IF(ISERROR(VLOOKUP(AD166,Positions!$C$4:$V$130,20,FALSE)),"Chk",""),"-")</f>
        <v>-</v>
      </c>
      <c r="BI166" s="164" t="str">
        <f>IF(AE166&lt;&gt;"",IF(ISERROR(VLOOKUP(AE166,Positions!$C$4:$V$130,20,FALSE)),"Chk",""),"-")</f>
        <v>-</v>
      </c>
      <c r="BJ166" s="164" t="str">
        <f>IF(AF166&lt;&gt;"",IF(ISERROR(VLOOKUP(AF166,Positions!$C$4:$V$130,20,FALSE)),"Chk",""),"-")</f>
        <v>-</v>
      </c>
      <c r="BK166" s="164" t="str">
        <f>IF(AG166&lt;&gt;"",IF(ISERROR(VLOOKUP(AG166,Positions!$C$4:$V$130,20,FALSE)),"Chk",""),"-")</f>
        <v>-</v>
      </c>
      <c r="BL166" s="164" t="str">
        <f>IF(AH166&lt;&gt;"",IF(ISERROR(VLOOKUP(AH166,Positions!$C$4:$V$130,20,FALSE)),"Chk",""),"-")</f>
        <v>-</v>
      </c>
      <c r="BM166" s="152"/>
      <c r="BN166" s="161">
        <f>IF(ISERROR(VLOOKUP(G166,Positions!$C$4:$V$130,20,FALSE)),0,VLOOKUP(G166,Positions!$C$4:$V$130,20,FALSE))</f>
        <v>0</v>
      </c>
      <c r="BO166" s="161">
        <f>IF(ISERROR(VLOOKUP(H166,Positions!$C$4:$V$130,20,FALSE)),0,VLOOKUP(H166,Positions!$C$4:$V$130,20,FALSE))</f>
        <v>0</v>
      </c>
      <c r="BP166" s="161">
        <f>IF(ISERROR(VLOOKUP(I166,Positions!$C$4:$V$130,20,FALSE)),0,VLOOKUP(I166,Positions!$C$4:$V$130,20,FALSE))</f>
        <v>0</v>
      </c>
      <c r="BQ166" s="161">
        <f>IF(ISERROR(VLOOKUP(J166,Positions!$C$4:$V$130,20,FALSE)),0,VLOOKUP(J166,Positions!$C$4:$V$130,20,FALSE))</f>
        <v>0</v>
      </c>
      <c r="BR166" s="161">
        <f>IF(ISERROR(VLOOKUP(K166,Positions!$C$4:$V$130,20,FALSE)),0,VLOOKUP(K166,Positions!$C$4:$V$130,20,FALSE))</f>
        <v>0</v>
      </c>
      <c r="BS166" s="161">
        <f>IF(ISERROR(VLOOKUP(L166,Positions!$C$4:$V$130,20,FALSE)),0,VLOOKUP(L166,Positions!$C$4:$V$130,20,FALSE))</f>
        <v>0</v>
      </c>
      <c r="BT166" s="161">
        <f>IF(ISERROR(VLOOKUP(M166,Positions!$C$4:$V$130,20,FALSE)),0,VLOOKUP(M166,Positions!$C$4:$V$130,20,FALSE))</f>
        <v>0</v>
      </c>
      <c r="BU166" s="161">
        <f>IF(ISERROR(VLOOKUP(N166,Positions!$C$4:$V$130,20,FALSE)),0,VLOOKUP(N166,Positions!$C$4:$V$130,20,FALSE))</f>
        <v>0</v>
      </c>
      <c r="BV166" s="161">
        <f>IF(ISERROR(VLOOKUP(O166,Positions!$C$4:$V$130,20,FALSE)),0,VLOOKUP(O166,Positions!$C$4:$V$130,20,FALSE))</f>
        <v>0</v>
      </c>
      <c r="BW166" s="161">
        <f>IF(ISERROR(VLOOKUP(P166,Positions!$C$4:$V$130,20,FALSE)),0,VLOOKUP(P166,Positions!$C$4:$V$130,20,FALSE))</f>
        <v>0</v>
      </c>
      <c r="BX166" s="161">
        <f>IF(ISERROR(VLOOKUP(Q166,Positions!$C$4:$V$130,20,FALSE)),0,VLOOKUP(Q166,Positions!$C$4:$V$130,20,FALSE))</f>
        <v>0</v>
      </c>
      <c r="BY166" s="161">
        <f>IF(ISERROR(VLOOKUP(R166,Positions!$C$4:$V$130,20,FALSE)),0,VLOOKUP(R166,Positions!$C$4:$V$130,20,FALSE))</f>
        <v>0</v>
      </c>
      <c r="BZ166" s="161">
        <f>IF(ISERROR(VLOOKUP(S166,Positions!$C$4:$V$130,20,FALSE)),0,VLOOKUP(S166,Positions!$C$4:$V$130,20,FALSE))</f>
        <v>0</v>
      </c>
      <c r="CA166" s="161">
        <f>IF(ISERROR(VLOOKUP(T166,Positions!$C$4:$V$130,20,FALSE)),0,VLOOKUP(T166,Positions!$C$4:$V$130,20,FALSE))</f>
        <v>0</v>
      </c>
      <c r="CB166" s="161">
        <f>IF(ISERROR(VLOOKUP(U166,Positions!$C$4:$V$130,20,FALSE)),0,VLOOKUP(U166,Positions!$C$4:$V$130,20,FALSE))</f>
        <v>0</v>
      </c>
      <c r="CC166" s="161">
        <f>IF(ISERROR(VLOOKUP(V166,Positions!$C$4:$V$130,20,FALSE)),0,VLOOKUP(V166,Positions!$C$4:$V$130,20,FALSE))</f>
        <v>0</v>
      </c>
      <c r="CD166" s="161">
        <f>IF(ISERROR(VLOOKUP(W166,Positions!$C$4:$V$130,20,FALSE)),0,VLOOKUP(W166,Positions!$C$4:$V$130,20,FALSE))</f>
        <v>0</v>
      </c>
      <c r="CE166" s="161">
        <f>IF(ISERROR(VLOOKUP(X166,Positions!$C$4:$V$130,20,FALSE)),0,VLOOKUP(X166,Positions!$C$4:$V$130,20,FALSE))</f>
        <v>0</v>
      </c>
      <c r="CF166" s="161">
        <f>IF(ISERROR(VLOOKUP(Y166,Positions!$C$4:$V$130,20,FALSE)),0,VLOOKUP(Y166,Positions!$C$4:$V$130,20,FALSE))</f>
        <v>0</v>
      </c>
      <c r="CG166" s="161">
        <f>IF(ISERROR(VLOOKUP(Z166,Positions!$C$4:$V$130,20,FALSE)),0,VLOOKUP(Z166,Positions!$C$4:$V$130,20,FALSE))</f>
        <v>0</v>
      </c>
      <c r="CH166" s="161">
        <f>IF(ISERROR(VLOOKUP(AA166,Positions!$C$4:$V$130,20,FALSE)),0,VLOOKUP(AA166,Positions!$C$4:$V$130,20,FALSE))</f>
        <v>0</v>
      </c>
      <c r="CI166" s="161">
        <f>IF(ISERROR(VLOOKUP(AB166,Positions!$C$4:$V$130,20,FALSE)),0,VLOOKUP(AB166,Positions!$C$4:$V$130,20,FALSE))</f>
        <v>0</v>
      </c>
      <c r="CJ166" s="161">
        <f>IF(ISERROR(VLOOKUP(AC166,Positions!$C$4:$V$130,20,FALSE)),0,VLOOKUP(AC166,Positions!$C$4:$V$130,20,FALSE))</f>
        <v>0</v>
      </c>
      <c r="CK166" s="161">
        <f>IF(ISERROR(VLOOKUP(AD166,Positions!$C$4:$V$130,20,FALSE)),0,VLOOKUP(AD166,Positions!$C$4:$V$130,20,FALSE))</f>
        <v>0</v>
      </c>
      <c r="CL166" s="161">
        <f>IF(ISERROR(VLOOKUP(AE166,Positions!$C$4:$V$130,20,FALSE)),0,VLOOKUP(AE166,Positions!$C$4:$V$130,20,FALSE))</f>
        <v>0</v>
      </c>
      <c r="CM166" s="161">
        <f>IF(ISERROR(VLOOKUP(AF166,Positions!$C$4:$V$130,20,FALSE)),0,VLOOKUP(AF166,Positions!$C$4:$V$130,20,FALSE))</f>
        <v>0</v>
      </c>
      <c r="CN166" s="161">
        <f>IF(ISERROR(VLOOKUP(AG166,Positions!$C$4:$V$130,20,FALSE)),0,VLOOKUP(AG166,Positions!$C$4:$V$130,20,FALSE))</f>
        <v>0</v>
      </c>
      <c r="CO166" s="161">
        <f>IF(ISERROR(VLOOKUP(AH166,Positions!$C$4:$V$130,20,FALSE)),0,VLOOKUP(AH166,Positions!$C$4:$V$130,20,FALSE))</f>
        <v>0</v>
      </c>
      <c r="CP166" s="162"/>
      <c r="CQ166" s="163"/>
    </row>
    <row r="167" spans="1:95" s="155" customFormat="1" ht="30" hidden="1" customHeight="1" x14ac:dyDescent="0.25">
      <c r="A167" s="164"/>
      <c r="B167" s="164"/>
      <c r="C167" s="660"/>
      <c r="D167" s="660"/>
      <c r="E167" s="417" t="str">
        <f>IF($D167&lt;&gt;"",VLOOKUP($D167,StaffEstb!$G$4:$K$203,4,FALSE),"")</f>
        <v/>
      </c>
      <c r="F167" s="656" t="str">
        <f>IF($D167&lt;&gt;"",VLOOKUP($D167,StaffEstb!$G$4:$K$203,5,FALSE),"")</f>
        <v/>
      </c>
      <c r="G167" s="659"/>
      <c r="H167" s="659"/>
      <c r="I167" s="659"/>
      <c r="J167" s="659"/>
      <c r="K167" s="659"/>
      <c r="L167" s="658"/>
      <c r="M167" s="658"/>
      <c r="N167" s="659"/>
      <c r="O167" s="659"/>
      <c r="P167" s="659"/>
      <c r="Q167" s="659"/>
      <c r="R167" s="659"/>
      <c r="S167" s="658"/>
      <c r="T167" s="658"/>
      <c r="U167" s="659"/>
      <c r="V167" s="659"/>
      <c r="W167" s="659"/>
      <c r="X167" s="659"/>
      <c r="Y167" s="659"/>
      <c r="Z167" s="658"/>
      <c r="AA167" s="658"/>
      <c r="AB167" s="659"/>
      <c r="AC167" s="659"/>
      <c r="AD167" s="659"/>
      <c r="AE167" s="659"/>
      <c r="AF167" s="659"/>
      <c r="AG167" s="658"/>
      <c r="AH167" s="658"/>
      <c r="AI167" s="167"/>
      <c r="AJ167" s="167"/>
      <c r="AK167" s="167" t="str">
        <f>IF(G167&lt;&gt;"",IF(ISERROR(VLOOKUP(G167,Positions!$C$4:$V$130,20,FALSE)),"Chk",""),"-")</f>
        <v>-</v>
      </c>
      <c r="AL167" s="167" t="str">
        <f>IF(H167&lt;&gt;"",IF(ISERROR(VLOOKUP(H167,Positions!$C$4:$V$130,20,FALSE)),"Chk",""),"-")</f>
        <v>-</v>
      </c>
      <c r="AM167" s="167" t="str">
        <f>IF(I167&lt;&gt;"",IF(ISERROR(VLOOKUP(I167,Positions!$C$4:$V$130,20,FALSE)),"Chk",""),"-")</f>
        <v>-</v>
      </c>
      <c r="AN167" s="167" t="str">
        <f>IF(J167&lt;&gt;"",IF(ISERROR(VLOOKUP(J167,Positions!$C$4:$V$130,20,FALSE)),"Chk",""),"-")</f>
        <v>-</v>
      </c>
      <c r="AO167" s="167" t="str">
        <f>IF(K167&lt;&gt;"",IF(ISERROR(VLOOKUP(K167,Positions!$C$4:$V$130,20,FALSE)),"Chk",""),"-")</f>
        <v>-</v>
      </c>
      <c r="AP167" s="167" t="str">
        <f>IF(L167&lt;&gt;"",IF(ISERROR(VLOOKUP(L167,Positions!$C$4:$V$130,20,FALSE)),"Chk",""),"-")</f>
        <v>-</v>
      </c>
      <c r="AQ167" s="167" t="str">
        <f>IF(M167&lt;&gt;"",IF(ISERROR(VLOOKUP(M167,Positions!$C$4:$V$130,20,FALSE)),"Chk",""),"-")</f>
        <v>-</v>
      </c>
      <c r="AR167" s="167" t="str">
        <f>IF(N167&lt;&gt;"",IF(ISERROR(VLOOKUP(N167,Positions!$C$4:$V$130,20,FALSE)),"Chk",""),"-")</f>
        <v>-</v>
      </c>
      <c r="AS167" s="164" t="str">
        <f>IF(O167&lt;&gt;"",IF(ISERROR(VLOOKUP(O167,Positions!$C$4:$V$130,20,FALSE)),"Chk",""),"-")</f>
        <v>-</v>
      </c>
      <c r="AT167" s="164" t="str">
        <f>IF(P167&lt;&gt;"",IF(ISERROR(VLOOKUP(P167,Positions!$C$4:$V$130,20,FALSE)),"Chk",""),"-")</f>
        <v>-</v>
      </c>
      <c r="AU167" s="164" t="str">
        <f>IF(Q167&lt;&gt;"",IF(ISERROR(VLOOKUP(Q167,Positions!$C$4:$V$130,20,FALSE)),"Chk",""),"-")</f>
        <v>-</v>
      </c>
      <c r="AV167" s="164" t="str">
        <f>IF(R167&lt;&gt;"",IF(ISERROR(VLOOKUP(R167,Positions!$C$4:$V$130,20,FALSE)),"Chk",""),"-")</f>
        <v>-</v>
      </c>
      <c r="AW167" s="164" t="str">
        <f>IF(S167&lt;&gt;"",IF(ISERROR(VLOOKUP(S167,Positions!$C$4:$V$130,20,FALSE)),"Chk",""),"-")</f>
        <v>-</v>
      </c>
      <c r="AX167" s="164" t="str">
        <f>IF(T167&lt;&gt;"",IF(ISERROR(VLOOKUP(T167,Positions!$C$4:$V$130,20,FALSE)),"Chk",""),"-")</f>
        <v>-</v>
      </c>
      <c r="AY167" s="164" t="str">
        <f>IF(U167&lt;&gt;"",IF(ISERROR(VLOOKUP(U167,Positions!$C$4:$V$130,20,FALSE)),"Chk",""),"-")</f>
        <v>-</v>
      </c>
      <c r="AZ167" s="164" t="str">
        <f>IF(V167&lt;&gt;"",IF(ISERROR(VLOOKUP(V167,Positions!$C$4:$V$130,20,FALSE)),"Chk",""),"-")</f>
        <v>-</v>
      </c>
      <c r="BA167" s="164" t="str">
        <f>IF(W167&lt;&gt;"",IF(ISERROR(VLOOKUP(W167,Positions!$C$4:$V$130,20,FALSE)),"Chk",""),"-")</f>
        <v>-</v>
      </c>
      <c r="BB167" s="164" t="str">
        <f>IF(X167&lt;&gt;"",IF(ISERROR(VLOOKUP(X167,Positions!$C$4:$V$130,20,FALSE)),"Chk",""),"-")</f>
        <v>-</v>
      </c>
      <c r="BC167" s="164" t="str">
        <f>IF(Y167&lt;&gt;"",IF(ISERROR(VLOOKUP(Y167,Positions!$C$4:$V$130,20,FALSE)),"Chk",""),"-")</f>
        <v>-</v>
      </c>
      <c r="BD167" s="164" t="str">
        <f>IF(Z167&lt;&gt;"",IF(ISERROR(VLOOKUP(Z167,Positions!$C$4:$V$130,20,FALSE)),"Chk",""),"-")</f>
        <v>-</v>
      </c>
      <c r="BE167" s="164" t="str">
        <f>IF(AA167&lt;&gt;"",IF(ISERROR(VLOOKUP(AA167,Positions!$C$4:$V$130,20,FALSE)),"Chk",""),"-")</f>
        <v>-</v>
      </c>
      <c r="BF167" s="164" t="str">
        <f>IF(AB167&lt;&gt;"",IF(ISERROR(VLOOKUP(AB167,Positions!$C$4:$V$130,20,FALSE)),"Chk",""),"-")</f>
        <v>-</v>
      </c>
      <c r="BG167" s="164" t="str">
        <f>IF(AC167&lt;&gt;"",IF(ISERROR(VLOOKUP(AC167,Positions!$C$4:$V$130,20,FALSE)),"Chk",""),"-")</f>
        <v>-</v>
      </c>
      <c r="BH167" s="164" t="str">
        <f>IF(AD167&lt;&gt;"",IF(ISERROR(VLOOKUP(AD167,Positions!$C$4:$V$130,20,FALSE)),"Chk",""),"-")</f>
        <v>-</v>
      </c>
      <c r="BI167" s="164" t="str">
        <f>IF(AE167&lt;&gt;"",IF(ISERROR(VLOOKUP(AE167,Positions!$C$4:$V$130,20,FALSE)),"Chk",""),"-")</f>
        <v>-</v>
      </c>
      <c r="BJ167" s="164" t="str">
        <f>IF(AF167&lt;&gt;"",IF(ISERROR(VLOOKUP(AF167,Positions!$C$4:$V$130,20,FALSE)),"Chk",""),"-")</f>
        <v>-</v>
      </c>
      <c r="BK167" s="164" t="str">
        <f>IF(AG167&lt;&gt;"",IF(ISERROR(VLOOKUP(AG167,Positions!$C$4:$V$130,20,FALSE)),"Chk",""),"-")</f>
        <v>-</v>
      </c>
      <c r="BL167" s="164" t="str">
        <f>IF(AH167&lt;&gt;"",IF(ISERROR(VLOOKUP(AH167,Positions!$C$4:$V$130,20,FALSE)),"Chk",""),"-")</f>
        <v>-</v>
      </c>
      <c r="BM167" s="152"/>
      <c r="BN167" s="161">
        <f>IF(ISERROR(VLOOKUP(G167,Positions!$C$4:$V$130,20,FALSE)),0,VLOOKUP(G167,Positions!$C$4:$V$130,20,FALSE))</f>
        <v>0</v>
      </c>
      <c r="BO167" s="161">
        <f>IF(ISERROR(VLOOKUP(H167,Positions!$C$4:$V$130,20,FALSE)),0,VLOOKUP(H167,Positions!$C$4:$V$130,20,FALSE))</f>
        <v>0</v>
      </c>
      <c r="BP167" s="161">
        <f>IF(ISERROR(VLOOKUP(I167,Positions!$C$4:$V$130,20,FALSE)),0,VLOOKUP(I167,Positions!$C$4:$V$130,20,FALSE))</f>
        <v>0</v>
      </c>
      <c r="BQ167" s="161">
        <f>IF(ISERROR(VLOOKUP(J167,Positions!$C$4:$V$130,20,FALSE)),0,VLOOKUP(J167,Positions!$C$4:$V$130,20,FALSE))</f>
        <v>0</v>
      </c>
      <c r="BR167" s="161">
        <f>IF(ISERROR(VLOOKUP(K167,Positions!$C$4:$V$130,20,FALSE)),0,VLOOKUP(K167,Positions!$C$4:$V$130,20,FALSE))</f>
        <v>0</v>
      </c>
      <c r="BS167" s="161">
        <f>IF(ISERROR(VLOOKUP(L167,Positions!$C$4:$V$130,20,FALSE)),0,VLOOKUP(L167,Positions!$C$4:$V$130,20,FALSE))</f>
        <v>0</v>
      </c>
      <c r="BT167" s="161">
        <f>IF(ISERROR(VLOOKUP(M167,Positions!$C$4:$V$130,20,FALSE)),0,VLOOKUP(M167,Positions!$C$4:$V$130,20,FALSE))</f>
        <v>0</v>
      </c>
      <c r="BU167" s="161">
        <f>IF(ISERROR(VLOOKUP(N167,Positions!$C$4:$V$130,20,FALSE)),0,VLOOKUP(N167,Positions!$C$4:$V$130,20,FALSE))</f>
        <v>0</v>
      </c>
      <c r="BV167" s="161">
        <f>IF(ISERROR(VLOOKUP(O167,Positions!$C$4:$V$130,20,FALSE)),0,VLOOKUP(O167,Positions!$C$4:$V$130,20,FALSE))</f>
        <v>0</v>
      </c>
      <c r="BW167" s="161">
        <f>IF(ISERROR(VLOOKUP(P167,Positions!$C$4:$V$130,20,FALSE)),0,VLOOKUP(P167,Positions!$C$4:$V$130,20,FALSE))</f>
        <v>0</v>
      </c>
      <c r="BX167" s="161">
        <f>IF(ISERROR(VLOOKUP(Q167,Positions!$C$4:$V$130,20,FALSE)),0,VLOOKUP(Q167,Positions!$C$4:$V$130,20,FALSE))</f>
        <v>0</v>
      </c>
      <c r="BY167" s="161">
        <f>IF(ISERROR(VLOOKUP(R167,Positions!$C$4:$V$130,20,FALSE)),0,VLOOKUP(R167,Positions!$C$4:$V$130,20,FALSE))</f>
        <v>0</v>
      </c>
      <c r="BZ167" s="161">
        <f>IF(ISERROR(VLOOKUP(S167,Positions!$C$4:$V$130,20,FALSE)),0,VLOOKUP(S167,Positions!$C$4:$V$130,20,FALSE))</f>
        <v>0</v>
      </c>
      <c r="CA167" s="161">
        <f>IF(ISERROR(VLOOKUP(T167,Positions!$C$4:$V$130,20,FALSE)),0,VLOOKUP(T167,Positions!$C$4:$V$130,20,FALSE))</f>
        <v>0</v>
      </c>
      <c r="CB167" s="161">
        <f>IF(ISERROR(VLOOKUP(U167,Positions!$C$4:$V$130,20,FALSE)),0,VLOOKUP(U167,Positions!$C$4:$V$130,20,FALSE))</f>
        <v>0</v>
      </c>
      <c r="CC167" s="161">
        <f>IF(ISERROR(VLOOKUP(V167,Positions!$C$4:$V$130,20,FALSE)),0,VLOOKUP(V167,Positions!$C$4:$V$130,20,FALSE))</f>
        <v>0</v>
      </c>
      <c r="CD167" s="161">
        <f>IF(ISERROR(VLOOKUP(W167,Positions!$C$4:$V$130,20,FALSE)),0,VLOOKUP(W167,Positions!$C$4:$V$130,20,FALSE))</f>
        <v>0</v>
      </c>
      <c r="CE167" s="161">
        <f>IF(ISERROR(VLOOKUP(X167,Positions!$C$4:$V$130,20,FALSE)),0,VLOOKUP(X167,Positions!$C$4:$V$130,20,FALSE))</f>
        <v>0</v>
      </c>
      <c r="CF167" s="161">
        <f>IF(ISERROR(VLOOKUP(Y167,Positions!$C$4:$V$130,20,FALSE)),0,VLOOKUP(Y167,Positions!$C$4:$V$130,20,FALSE))</f>
        <v>0</v>
      </c>
      <c r="CG167" s="161">
        <f>IF(ISERROR(VLOOKUP(Z167,Positions!$C$4:$V$130,20,FALSE)),0,VLOOKUP(Z167,Positions!$C$4:$V$130,20,FALSE))</f>
        <v>0</v>
      </c>
      <c r="CH167" s="161">
        <f>IF(ISERROR(VLOOKUP(AA167,Positions!$C$4:$V$130,20,FALSE)),0,VLOOKUP(AA167,Positions!$C$4:$V$130,20,FALSE))</f>
        <v>0</v>
      </c>
      <c r="CI167" s="161">
        <f>IF(ISERROR(VLOOKUP(AB167,Positions!$C$4:$V$130,20,FALSE)),0,VLOOKUP(AB167,Positions!$C$4:$V$130,20,FALSE))</f>
        <v>0</v>
      </c>
      <c r="CJ167" s="161">
        <f>IF(ISERROR(VLOOKUP(AC167,Positions!$C$4:$V$130,20,FALSE)),0,VLOOKUP(AC167,Positions!$C$4:$V$130,20,FALSE))</f>
        <v>0</v>
      </c>
      <c r="CK167" s="161">
        <f>IF(ISERROR(VLOOKUP(AD167,Positions!$C$4:$V$130,20,FALSE)),0,VLOOKUP(AD167,Positions!$C$4:$V$130,20,FALSE))</f>
        <v>0</v>
      </c>
      <c r="CL167" s="161">
        <f>IF(ISERROR(VLOOKUP(AE167,Positions!$C$4:$V$130,20,FALSE)),0,VLOOKUP(AE167,Positions!$C$4:$V$130,20,FALSE))</f>
        <v>0</v>
      </c>
      <c r="CM167" s="161">
        <f>IF(ISERROR(VLOOKUP(AF167,Positions!$C$4:$V$130,20,FALSE)),0,VLOOKUP(AF167,Positions!$C$4:$V$130,20,FALSE))</f>
        <v>0</v>
      </c>
      <c r="CN167" s="161">
        <f>IF(ISERROR(VLOOKUP(AG167,Positions!$C$4:$V$130,20,FALSE)),0,VLOOKUP(AG167,Positions!$C$4:$V$130,20,FALSE))</f>
        <v>0</v>
      </c>
      <c r="CO167" s="161">
        <f>IF(ISERROR(VLOOKUP(AH167,Positions!$C$4:$V$130,20,FALSE)),0,VLOOKUP(AH167,Positions!$C$4:$V$130,20,FALSE))</f>
        <v>0</v>
      </c>
      <c r="CP167" s="162"/>
      <c r="CQ167" s="163"/>
    </row>
    <row r="168" spans="1:95" s="155" customFormat="1" ht="30" hidden="1" customHeight="1" x14ac:dyDescent="0.25">
      <c r="A168" s="164"/>
      <c r="B168" s="164"/>
      <c r="C168" s="660"/>
      <c r="D168" s="660"/>
      <c r="E168" s="417" t="str">
        <f>IF($D168&lt;&gt;"",VLOOKUP($D168,StaffEstb!$G$4:$K$203,4,FALSE),"")</f>
        <v/>
      </c>
      <c r="F168" s="656" t="str">
        <f>IF($D168&lt;&gt;"",VLOOKUP($D168,StaffEstb!$G$4:$K$203,5,FALSE),"")</f>
        <v/>
      </c>
      <c r="G168" s="659"/>
      <c r="H168" s="659"/>
      <c r="I168" s="659"/>
      <c r="J168" s="659"/>
      <c r="K168" s="659"/>
      <c r="L168" s="658"/>
      <c r="M168" s="658"/>
      <c r="N168" s="659"/>
      <c r="O168" s="659"/>
      <c r="P168" s="659"/>
      <c r="Q168" s="659"/>
      <c r="R168" s="659"/>
      <c r="S168" s="658"/>
      <c r="T168" s="658"/>
      <c r="U168" s="659"/>
      <c r="V168" s="659"/>
      <c r="W168" s="659"/>
      <c r="X168" s="659"/>
      <c r="Y168" s="659"/>
      <c r="Z168" s="658"/>
      <c r="AA168" s="658"/>
      <c r="AB168" s="659"/>
      <c r="AC168" s="659"/>
      <c r="AD168" s="659"/>
      <c r="AE168" s="659"/>
      <c r="AF168" s="659"/>
      <c r="AG168" s="658"/>
      <c r="AH168" s="658"/>
      <c r="AI168" s="167"/>
      <c r="AJ168" s="167"/>
      <c r="AK168" s="167" t="str">
        <f>IF(G168&lt;&gt;"",IF(ISERROR(VLOOKUP(G168,Positions!$C$4:$V$130,20,FALSE)),"Chk",""),"-")</f>
        <v>-</v>
      </c>
      <c r="AL168" s="167" t="str">
        <f>IF(H168&lt;&gt;"",IF(ISERROR(VLOOKUP(H168,Positions!$C$4:$V$130,20,FALSE)),"Chk",""),"-")</f>
        <v>-</v>
      </c>
      <c r="AM168" s="167" t="str">
        <f>IF(I168&lt;&gt;"",IF(ISERROR(VLOOKUP(I168,Positions!$C$4:$V$130,20,FALSE)),"Chk",""),"-")</f>
        <v>-</v>
      </c>
      <c r="AN168" s="167" t="str">
        <f>IF(J168&lt;&gt;"",IF(ISERROR(VLOOKUP(J168,Positions!$C$4:$V$130,20,FALSE)),"Chk",""),"-")</f>
        <v>-</v>
      </c>
      <c r="AO168" s="167" t="str">
        <f>IF(K168&lt;&gt;"",IF(ISERROR(VLOOKUP(K168,Positions!$C$4:$V$130,20,FALSE)),"Chk",""),"-")</f>
        <v>-</v>
      </c>
      <c r="AP168" s="167" t="str">
        <f>IF(L168&lt;&gt;"",IF(ISERROR(VLOOKUP(L168,Positions!$C$4:$V$130,20,FALSE)),"Chk",""),"-")</f>
        <v>-</v>
      </c>
      <c r="AQ168" s="167" t="str">
        <f>IF(M168&lt;&gt;"",IF(ISERROR(VLOOKUP(M168,Positions!$C$4:$V$130,20,FALSE)),"Chk",""),"-")</f>
        <v>-</v>
      </c>
      <c r="AR168" s="167" t="str">
        <f>IF(N168&lt;&gt;"",IF(ISERROR(VLOOKUP(N168,Positions!$C$4:$V$130,20,FALSE)),"Chk",""),"-")</f>
        <v>-</v>
      </c>
      <c r="AS168" s="164" t="str">
        <f>IF(O168&lt;&gt;"",IF(ISERROR(VLOOKUP(O168,Positions!$C$4:$V$130,20,FALSE)),"Chk",""),"-")</f>
        <v>-</v>
      </c>
      <c r="AT168" s="164" t="str">
        <f>IF(P168&lt;&gt;"",IF(ISERROR(VLOOKUP(P168,Positions!$C$4:$V$130,20,FALSE)),"Chk",""),"-")</f>
        <v>-</v>
      </c>
      <c r="AU168" s="164" t="str">
        <f>IF(Q168&lt;&gt;"",IF(ISERROR(VLOOKUP(Q168,Positions!$C$4:$V$130,20,FALSE)),"Chk",""),"-")</f>
        <v>-</v>
      </c>
      <c r="AV168" s="164" t="str">
        <f>IF(R168&lt;&gt;"",IF(ISERROR(VLOOKUP(R168,Positions!$C$4:$V$130,20,FALSE)),"Chk",""),"-")</f>
        <v>-</v>
      </c>
      <c r="AW168" s="164" t="str">
        <f>IF(S168&lt;&gt;"",IF(ISERROR(VLOOKUP(S168,Positions!$C$4:$V$130,20,FALSE)),"Chk",""),"-")</f>
        <v>-</v>
      </c>
      <c r="AX168" s="164" t="str">
        <f>IF(T168&lt;&gt;"",IF(ISERROR(VLOOKUP(T168,Positions!$C$4:$V$130,20,FALSE)),"Chk",""),"-")</f>
        <v>-</v>
      </c>
      <c r="AY168" s="164" t="str">
        <f>IF(U168&lt;&gt;"",IF(ISERROR(VLOOKUP(U168,Positions!$C$4:$V$130,20,FALSE)),"Chk",""),"-")</f>
        <v>-</v>
      </c>
      <c r="AZ168" s="164" t="str">
        <f>IF(V168&lt;&gt;"",IF(ISERROR(VLOOKUP(V168,Positions!$C$4:$V$130,20,FALSE)),"Chk",""),"-")</f>
        <v>-</v>
      </c>
      <c r="BA168" s="164" t="str">
        <f>IF(W168&lt;&gt;"",IF(ISERROR(VLOOKUP(W168,Positions!$C$4:$V$130,20,FALSE)),"Chk",""),"-")</f>
        <v>-</v>
      </c>
      <c r="BB168" s="164" t="str">
        <f>IF(X168&lt;&gt;"",IF(ISERROR(VLOOKUP(X168,Positions!$C$4:$V$130,20,FALSE)),"Chk",""),"-")</f>
        <v>-</v>
      </c>
      <c r="BC168" s="164" t="str">
        <f>IF(Y168&lt;&gt;"",IF(ISERROR(VLOOKUP(Y168,Positions!$C$4:$V$130,20,FALSE)),"Chk",""),"-")</f>
        <v>-</v>
      </c>
      <c r="BD168" s="164" t="str">
        <f>IF(Z168&lt;&gt;"",IF(ISERROR(VLOOKUP(Z168,Positions!$C$4:$V$130,20,FALSE)),"Chk",""),"-")</f>
        <v>-</v>
      </c>
      <c r="BE168" s="164" t="str">
        <f>IF(AA168&lt;&gt;"",IF(ISERROR(VLOOKUP(AA168,Positions!$C$4:$V$130,20,FALSE)),"Chk",""),"-")</f>
        <v>-</v>
      </c>
      <c r="BF168" s="164" t="str">
        <f>IF(AB168&lt;&gt;"",IF(ISERROR(VLOOKUP(AB168,Positions!$C$4:$V$130,20,FALSE)),"Chk",""),"-")</f>
        <v>-</v>
      </c>
      <c r="BG168" s="164" t="str">
        <f>IF(AC168&lt;&gt;"",IF(ISERROR(VLOOKUP(AC168,Positions!$C$4:$V$130,20,FALSE)),"Chk",""),"-")</f>
        <v>-</v>
      </c>
      <c r="BH168" s="164" t="str">
        <f>IF(AD168&lt;&gt;"",IF(ISERROR(VLOOKUP(AD168,Positions!$C$4:$V$130,20,FALSE)),"Chk",""),"-")</f>
        <v>-</v>
      </c>
      <c r="BI168" s="164" t="str">
        <f>IF(AE168&lt;&gt;"",IF(ISERROR(VLOOKUP(AE168,Positions!$C$4:$V$130,20,FALSE)),"Chk",""),"-")</f>
        <v>-</v>
      </c>
      <c r="BJ168" s="164" t="str">
        <f>IF(AF168&lt;&gt;"",IF(ISERROR(VLOOKUP(AF168,Positions!$C$4:$V$130,20,FALSE)),"Chk",""),"-")</f>
        <v>-</v>
      </c>
      <c r="BK168" s="164" t="str">
        <f>IF(AG168&lt;&gt;"",IF(ISERROR(VLOOKUP(AG168,Positions!$C$4:$V$130,20,FALSE)),"Chk",""),"-")</f>
        <v>-</v>
      </c>
      <c r="BL168" s="164" t="str">
        <f>IF(AH168&lt;&gt;"",IF(ISERROR(VLOOKUP(AH168,Positions!$C$4:$V$130,20,FALSE)),"Chk",""),"-")</f>
        <v>-</v>
      </c>
      <c r="BM168" s="152"/>
      <c r="BN168" s="161">
        <f>IF(ISERROR(VLOOKUP(G168,Positions!$C$4:$V$130,20,FALSE)),0,VLOOKUP(G168,Positions!$C$4:$V$130,20,FALSE))</f>
        <v>0</v>
      </c>
      <c r="BO168" s="161">
        <f>IF(ISERROR(VLOOKUP(H168,Positions!$C$4:$V$130,20,FALSE)),0,VLOOKUP(H168,Positions!$C$4:$V$130,20,FALSE))</f>
        <v>0</v>
      </c>
      <c r="BP168" s="161">
        <f>IF(ISERROR(VLOOKUP(I168,Positions!$C$4:$V$130,20,FALSE)),0,VLOOKUP(I168,Positions!$C$4:$V$130,20,FALSE))</f>
        <v>0</v>
      </c>
      <c r="BQ168" s="161">
        <f>IF(ISERROR(VLOOKUP(J168,Positions!$C$4:$V$130,20,FALSE)),0,VLOOKUP(J168,Positions!$C$4:$V$130,20,FALSE))</f>
        <v>0</v>
      </c>
      <c r="BR168" s="161">
        <f>IF(ISERROR(VLOOKUP(K168,Positions!$C$4:$V$130,20,FALSE)),0,VLOOKUP(K168,Positions!$C$4:$V$130,20,FALSE))</f>
        <v>0</v>
      </c>
      <c r="BS168" s="161">
        <f>IF(ISERROR(VLOOKUP(L168,Positions!$C$4:$V$130,20,FALSE)),0,VLOOKUP(L168,Positions!$C$4:$V$130,20,FALSE))</f>
        <v>0</v>
      </c>
      <c r="BT168" s="161">
        <f>IF(ISERROR(VLOOKUP(M168,Positions!$C$4:$V$130,20,FALSE)),0,VLOOKUP(M168,Positions!$C$4:$V$130,20,FALSE))</f>
        <v>0</v>
      </c>
      <c r="BU168" s="161">
        <f>IF(ISERROR(VLOOKUP(N168,Positions!$C$4:$V$130,20,FALSE)),0,VLOOKUP(N168,Positions!$C$4:$V$130,20,FALSE))</f>
        <v>0</v>
      </c>
      <c r="BV168" s="161">
        <f>IF(ISERROR(VLOOKUP(O168,Positions!$C$4:$V$130,20,FALSE)),0,VLOOKUP(O168,Positions!$C$4:$V$130,20,FALSE))</f>
        <v>0</v>
      </c>
      <c r="BW168" s="161">
        <f>IF(ISERROR(VLOOKUP(P168,Positions!$C$4:$V$130,20,FALSE)),0,VLOOKUP(P168,Positions!$C$4:$V$130,20,FALSE))</f>
        <v>0</v>
      </c>
      <c r="BX168" s="161">
        <f>IF(ISERROR(VLOOKUP(Q168,Positions!$C$4:$V$130,20,FALSE)),0,VLOOKUP(Q168,Positions!$C$4:$V$130,20,FALSE))</f>
        <v>0</v>
      </c>
      <c r="BY168" s="161">
        <f>IF(ISERROR(VLOOKUP(R168,Positions!$C$4:$V$130,20,FALSE)),0,VLOOKUP(R168,Positions!$C$4:$V$130,20,FALSE))</f>
        <v>0</v>
      </c>
      <c r="BZ168" s="161">
        <f>IF(ISERROR(VLOOKUP(S168,Positions!$C$4:$V$130,20,FALSE)),0,VLOOKUP(S168,Positions!$C$4:$V$130,20,FALSE))</f>
        <v>0</v>
      </c>
      <c r="CA168" s="161">
        <f>IF(ISERROR(VLOOKUP(T168,Positions!$C$4:$V$130,20,FALSE)),0,VLOOKUP(T168,Positions!$C$4:$V$130,20,FALSE))</f>
        <v>0</v>
      </c>
      <c r="CB168" s="161">
        <f>IF(ISERROR(VLOOKUP(U168,Positions!$C$4:$V$130,20,FALSE)),0,VLOOKUP(U168,Positions!$C$4:$V$130,20,FALSE))</f>
        <v>0</v>
      </c>
      <c r="CC168" s="161">
        <f>IF(ISERROR(VLOOKUP(V168,Positions!$C$4:$V$130,20,FALSE)),0,VLOOKUP(V168,Positions!$C$4:$V$130,20,FALSE))</f>
        <v>0</v>
      </c>
      <c r="CD168" s="161">
        <f>IF(ISERROR(VLOOKUP(W168,Positions!$C$4:$V$130,20,FALSE)),0,VLOOKUP(W168,Positions!$C$4:$V$130,20,FALSE))</f>
        <v>0</v>
      </c>
      <c r="CE168" s="161">
        <f>IF(ISERROR(VLOOKUP(X168,Positions!$C$4:$V$130,20,FALSE)),0,VLOOKUP(X168,Positions!$C$4:$V$130,20,FALSE))</f>
        <v>0</v>
      </c>
      <c r="CF168" s="161">
        <f>IF(ISERROR(VLOOKUP(Y168,Positions!$C$4:$V$130,20,FALSE)),0,VLOOKUP(Y168,Positions!$C$4:$V$130,20,FALSE))</f>
        <v>0</v>
      </c>
      <c r="CG168" s="161">
        <f>IF(ISERROR(VLOOKUP(Z168,Positions!$C$4:$V$130,20,FALSE)),0,VLOOKUP(Z168,Positions!$C$4:$V$130,20,FALSE))</f>
        <v>0</v>
      </c>
      <c r="CH168" s="161">
        <f>IF(ISERROR(VLOOKUP(AA168,Positions!$C$4:$V$130,20,FALSE)),0,VLOOKUP(AA168,Positions!$C$4:$V$130,20,FALSE))</f>
        <v>0</v>
      </c>
      <c r="CI168" s="161">
        <f>IF(ISERROR(VLOOKUP(AB168,Positions!$C$4:$V$130,20,FALSE)),0,VLOOKUP(AB168,Positions!$C$4:$V$130,20,FALSE))</f>
        <v>0</v>
      </c>
      <c r="CJ168" s="161">
        <f>IF(ISERROR(VLOOKUP(AC168,Positions!$C$4:$V$130,20,FALSE)),0,VLOOKUP(AC168,Positions!$C$4:$V$130,20,FALSE))</f>
        <v>0</v>
      </c>
      <c r="CK168" s="161">
        <f>IF(ISERROR(VLOOKUP(AD168,Positions!$C$4:$V$130,20,FALSE)),0,VLOOKUP(AD168,Positions!$C$4:$V$130,20,FALSE))</f>
        <v>0</v>
      </c>
      <c r="CL168" s="161">
        <f>IF(ISERROR(VLOOKUP(AE168,Positions!$C$4:$V$130,20,FALSE)),0,VLOOKUP(AE168,Positions!$C$4:$V$130,20,FALSE))</f>
        <v>0</v>
      </c>
      <c r="CM168" s="161">
        <f>IF(ISERROR(VLOOKUP(AF168,Positions!$C$4:$V$130,20,FALSE)),0,VLOOKUP(AF168,Positions!$C$4:$V$130,20,FALSE))</f>
        <v>0</v>
      </c>
      <c r="CN168" s="161">
        <f>IF(ISERROR(VLOOKUP(AG168,Positions!$C$4:$V$130,20,FALSE)),0,VLOOKUP(AG168,Positions!$C$4:$V$130,20,FALSE))</f>
        <v>0</v>
      </c>
      <c r="CO168" s="161">
        <f>IF(ISERROR(VLOOKUP(AH168,Positions!$C$4:$V$130,20,FALSE)),0,VLOOKUP(AH168,Positions!$C$4:$V$130,20,FALSE))</f>
        <v>0</v>
      </c>
      <c r="CP168" s="162"/>
      <c r="CQ168" s="163"/>
    </row>
    <row r="169" spans="1:95" s="155" customFormat="1" ht="30" hidden="1" customHeight="1" x14ac:dyDescent="0.25">
      <c r="A169" s="164"/>
      <c r="B169" s="164"/>
      <c r="C169" s="660"/>
      <c r="D169" s="660"/>
      <c r="E169" s="417" t="str">
        <f>IF($D169&lt;&gt;"",VLOOKUP($D169,StaffEstb!$G$4:$K$203,4,FALSE),"")</f>
        <v/>
      </c>
      <c r="F169" s="656" t="str">
        <f>IF($D169&lt;&gt;"",VLOOKUP($D169,StaffEstb!$G$4:$K$203,5,FALSE),"")</f>
        <v/>
      </c>
      <c r="G169" s="659"/>
      <c r="H169" s="659"/>
      <c r="I169" s="659"/>
      <c r="J169" s="659"/>
      <c r="K169" s="659"/>
      <c r="L169" s="658"/>
      <c r="M169" s="658"/>
      <c r="N169" s="659"/>
      <c r="O169" s="659"/>
      <c r="P169" s="659"/>
      <c r="Q169" s="659"/>
      <c r="R169" s="659"/>
      <c r="S169" s="658"/>
      <c r="T169" s="658"/>
      <c r="U169" s="659"/>
      <c r="V169" s="659"/>
      <c r="W169" s="659"/>
      <c r="X169" s="659"/>
      <c r="Y169" s="659"/>
      <c r="Z169" s="658"/>
      <c r="AA169" s="658"/>
      <c r="AB169" s="659"/>
      <c r="AC169" s="659"/>
      <c r="AD169" s="659"/>
      <c r="AE169" s="659"/>
      <c r="AF169" s="659"/>
      <c r="AG169" s="658"/>
      <c r="AH169" s="658"/>
      <c r="AI169" s="167"/>
      <c r="AJ169" s="167"/>
      <c r="AK169" s="167" t="str">
        <f>IF(G169&lt;&gt;"",IF(ISERROR(VLOOKUP(G169,Positions!$C$4:$V$130,20,FALSE)),"Chk",""),"-")</f>
        <v>-</v>
      </c>
      <c r="AL169" s="167" t="str">
        <f>IF(H169&lt;&gt;"",IF(ISERROR(VLOOKUP(H169,Positions!$C$4:$V$130,20,FALSE)),"Chk",""),"-")</f>
        <v>-</v>
      </c>
      <c r="AM169" s="167" t="str">
        <f>IF(I169&lt;&gt;"",IF(ISERROR(VLOOKUP(I169,Positions!$C$4:$V$130,20,FALSE)),"Chk",""),"-")</f>
        <v>-</v>
      </c>
      <c r="AN169" s="167" t="str">
        <f>IF(J169&lt;&gt;"",IF(ISERROR(VLOOKUP(J169,Positions!$C$4:$V$130,20,FALSE)),"Chk",""),"-")</f>
        <v>-</v>
      </c>
      <c r="AO169" s="167" t="str">
        <f>IF(K169&lt;&gt;"",IF(ISERROR(VLOOKUP(K169,Positions!$C$4:$V$130,20,FALSE)),"Chk",""),"-")</f>
        <v>-</v>
      </c>
      <c r="AP169" s="167" t="str">
        <f>IF(L169&lt;&gt;"",IF(ISERROR(VLOOKUP(L169,Positions!$C$4:$V$130,20,FALSE)),"Chk",""),"-")</f>
        <v>-</v>
      </c>
      <c r="AQ169" s="167" t="str">
        <f>IF(M169&lt;&gt;"",IF(ISERROR(VLOOKUP(M169,Positions!$C$4:$V$130,20,FALSE)),"Chk",""),"-")</f>
        <v>-</v>
      </c>
      <c r="AR169" s="167" t="str">
        <f>IF(N169&lt;&gt;"",IF(ISERROR(VLOOKUP(N169,Positions!$C$4:$V$130,20,FALSE)),"Chk",""),"-")</f>
        <v>-</v>
      </c>
      <c r="AS169" s="164" t="str">
        <f>IF(O169&lt;&gt;"",IF(ISERROR(VLOOKUP(O169,Positions!$C$4:$V$130,20,FALSE)),"Chk",""),"-")</f>
        <v>-</v>
      </c>
      <c r="AT169" s="164" t="str">
        <f>IF(P169&lt;&gt;"",IF(ISERROR(VLOOKUP(P169,Positions!$C$4:$V$130,20,FALSE)),"Chk",""),"-")</f>
        <v>-</v>
      </c>
      <c r="AU169" s="164" t="str">
        <f>IF(Q169&lt;&gt;"",IF(ISERROR(VLOOKUP(Q169,Positions!$C$4:$V$130,20,FALSE)),"Chk",""),"-")</f>
        <v>-</v>
      </c>
      <c r="AV169" s="164" t="str">
        <f>IF(R169&lt;&gt;"",IF(ISERROR(VLOOKUP(R169,Positions!$C$4:$V$130,20,FALSE)),"Chk",""),"-")</f>
        <v>-</v>
      </c>
      <c r="AW169" s="164" t="str">
        <f>IF(S169&lt;&gt;"",IF(ISERROR(VLOOKUP(S169,Positions!$C$4:$V$130,20,FALSE)),"Chk",""),"-")</f>
        <v>-</v>
      </c>
      <c r="AX169" s="164" t="str">
        <f>IF(T169&lt;&gt;"",IF(ISERROR(VLOOKUP(T169,Positions!$C$4:$V$130,20,FALSE)),"Chk",""),"-")</f>
        <v>-</v>
      </c>
      <c r="AY169" s="164" t="str">
        <f>IF(U169&lt;&gt;"",IF(ISERROR(VLOOKUP(U169,Positions!$C$4:$V$130,20,FALSE)),"Chk",""),"-")</f>
        <v>-</v>
      </c>
      <c r="AZ169" s="164" t="str">
        <f>IF(V169&lt;&gt;"",IF(ISERROR(VLOOKUP(V169,Positions!$C$4:$V$130,20,FALSE)),"Chk",""),"-")</f>
        <v>-</v>
      </c>
      <c r="BA169" s="164" t="str">
        <f>IF(W169&lt;&gt;"",IF(ISERROR(VLOOKUP(W169,Positions!$C$4:$V$130,20,FALSE)),"Chk",""),"-")</f>
        <v>-</v>
      </c>
      <c r="BB169" s="164" t="str">
        <f>IF(X169&lt;&gt;"",IF(ISERROR(VLOOKUP(X169,Positions!$C$4:$V$130,20,FALSE)),"Chk",""),"-")</f>
        <v>-</v>
      </c>
      <c r="BC169" s="164" t="str">
        <f>IF(Y169&lt;&gt;"",IF(ISERROR(VLOOKUP(Y169,Positions!$C$4:$V$130,20,FALSE)),"Chk",""),"-")</f>
        <v>-</v>
      </c>
      <c r="BD169" s="164" t="str">
        <f>IF(Z169&lt;&gt;"",IF(ISERROR(VLOOKUP(Z169,Positions!$C$4:$V$130,20,FALSE)),"Chk",""),"-")</f>
        <v>-</v>
      </c>
      <c r="BE169" s="164" t="str">
        <f>IF(AA169&lt;&gt;"",IF(ISERROR(VLOOKUP(AA169,Positions!$C$4:$V$130,20,FALSE)),"Chk",""),"-")</f>
        <v>-</v>
      </c>
      <c r="BF169" s="164" t="str">
        <f>IF(AB169&lt;&gt;"",IF(ISERROR(VLOOKUP(AB169,Positions!$C$4:$V$130,20,FALSE)),"Chk",""),"-")</f>
        <v>-</v>
      </c>
      <c r="BG169" s="164" t="str">
        <f>IF(AC169&lt;&gt;"",IF(ISERROR(VLOOKUP(AC169,Positions!$C$4:$V$130,20,FALSE)),"Chk",""),"-")</f>
        <v>-</v>
      </c>
      <c r="BH169" s="164" t="str">
        <f>IF(AD169&lt;&gt;"",IF(ISERROR(VLOOKUP(AD169,Positions!$C$4:$V$130,20,FALSE)),"Chk",""),"-")</f>
        <v>-</v>
      </c>
      <c r="BI169" s="164" t="str">
        <f>IF(AE169&lt;&gt;"",IF(ISERROR(VLOOKUP(AE169,Positions!$C$4:$V$130,20,FALSE)),"Chk",""),"-")</f>
        <v>-</v>
      </c>
      <c r="BJ169" s="164" t="str">
        <f>IF(AF169&lt;&gt;"",IF(ISERROR(VLOOKUP(AF169,Positions!$C$4:$V$130,20,FALSE)),"Chk",""),"-")</f>
        <v>-</v>
      </c>
      <c r="BK169" s="164" t="str">
        <f>IF(AG169&lt;&gt;"",IF(ISERROR(VLOOKUP(AG169,Positions!$C$4:$V$130,20,FALSE)),"Chk",""),"-")</f>
        <v>-</v>
      </c>
      <c r="BL169" s="164" t="str">
        <f>IF(AH169&lt;&gt;"",IF(ISERROR(VLOOKUP(AH169,Positions!$C$4:$V$130,20,FALSE)),"Chk",""),"-")</f>
        <v>-</v>
      </c>
      <c r="BM169" s="152"/>
      <c r="BN169" s="161">
        <f>IF(ISERROR(VLOOKUP(G169,Positions!$C$4:$V$130,20,FALSE)),0,VLOOKUP(G169,Positions!$C$4:$V$130,20,FALSE))</f>
        <v>0</v>
      </c>
      <c r="BO169" s="161">
        <f>IF(ISERROR(VLOOKUP(H169,Positions!$C$4:$V$130,20,FALSE)),0,VLOOKUP(H169,Positions!$C$4:$V$130,20,FALSE))</f>
        <v>0</v>
      </c>
      <c r="BP169" s="161">
        <f>IF(ISERROR(VLOOKUP(I169,Positions!$C$4:$V$130,20,FALSE)),0,VLOOKUP(I169,Positions!$C$4:$V$130,20,FALSE))</f>
        <v>0</v>
      </c>
      <c r="BQ169" s="161">
        <f>IF(ISERROR(VLOOKUP(J169,Positions!$C$4:$V$130,20,FALSE)),0,VLOOKUP(J169,Positions!$C$4:$V$130,20,FALSE))</f>
        <v>0</v>
      </c>
      <c r="BR169" s="161">
        <f>IF(ISERROR(VLOOKUP(K169,Positions!$C$4:$V$130,20,FALSE)),0,VLOOKUP(K169,Positions!$C$4:$V$130,20,FALSE))</f>
        <v>0</v>
      </c>
      <c r="BS169" s="161">
        <f>IF(ISERROR(VLOOKUP(L169,Positions!$C$4:$V$130,20,FALSE)),0,VLOOKUP(L169,Positions!$C$4:$V$130,20,FALSE))</f>
        <v>0</v>
      </c>
      <c r="BT169" s="161">
        <f>IF(ISERROR(VLOOKUP(M169,Positions!$C$4:$V$130,20,FALSE)),0,VLOOKUP(M169,Positions!$C$4:$V$130,20,FALSE))</f>
        <v>0</v>
      </c>
      <c r="BU169" s="161">
        <f>IF(ISERROR(VLOOKUP(N169,Positions!$C$4:$V$130,20,FALSE)),0,VLOOKUP(N169,Positions!$C$4:$V$130,20,FALSE))</f>
        <v>0</v>
      </c>
      <c r="BV169" s="161">
        <f>IF(ISERROR(VLOOKUP(O169,Positions!$C$4:$V$130,20,FALSE)),0,VLOOKUP(O169,Positions!$C$4:$V$130,20,FALSE))</f>
        <v>0</v>
      </c>
      <c r="BW169" s="161">
        <f>IF(ISERROR(VLOOKUP(P169,Positions!$C$4:$V$130,20,FALSE)),0,VLOOKUP(P169,Positions!$C$4:$V$130,20,FALSE))</f>
        <v>0</v>
      </c>
      <c r="BX169" s="161">
        <f>IF(ISERROR(VLOOKUP(Q169,Positions!$C$4:$V$130,20,FALSE)),0,VLOOKUP(Q169,Positions!$C$4:$V$130,20,FALSE))</f>
        <v>0</v>
      </c>
      <c r="BY169" s="161">
        <f>IF(ISERROR(VLOOKUP(R169,Positions!$C$4:$V$130,20,FALSE)),0,VLOOKUP(R169,Positions!$C$4:$V$130,20,FALSE))</f>
        <v>0</v>
      </c>
      <c r="BZ169" s="161">
        <f>IF(ISERROR(VLOOKUP(S169,Positions!$C$4:$V$130,20,FALSE)),0,VLOOKUP(S169,Positions!$C$4:$V$130,20,FALSE))</f>
        <v>0</v>
      </c>
      <c r="CA169" s="161">
        <f>IF(ISERROR(VLOOKUP(T169,Positions!$C$4:$V$130,20,FALSE)),0,VLOOKUP(T169,Positions!$C$4:$V$130,20,FALSE))</f>
        <v>0</v>
      </c>
      <c r="CB169" s="161">
        <f>IF(ISERROR(VLOOKUP(U169,Positions!$C$4:$V$130,20,FALSE)),0,VLOOKUP(U169,Positions!$C$4:$V$130,20,FALSE))</f>
        <v>0</v>
      </c>
      <c r="CC169" s="161">
        <f>IF(ISERROR(VLOOKUP(V169,Positions!$C$4:$V$130,20,FALSE)),0,VLOOKUP(V169,Positions!$C$4:$V$130,20,FALSE))</f>
        <v>0</v>
      </c>
      <c r="CD169" s="161">
        <f>IF(ISERROR(VLOOKUP(W169,Positions!$C$4:$V$130,20,FALSE)),0,VLOOKUP(W169,Positions!$C$4:$V$130,20,FALSE))</f>
        <v>0</v>
      </c>
      <c r="CE169" s="161">
        <f>IF(ISERROR(VLOOKUP(X169,Positions!$C$4:$V$130,20,FALSE)),0,VLOOKUP(X169,Positions!$C$4:$V$130,20,FALSE))</f>
        <v>0</v>
      </c>
      <c r="CF169" s="161">
        <f>IF(ISERROR(VLOOKUP(Y169,Positions!$C$4:$V$130,20,FALSE)),0,VLOOKUP(Y169,Positions!$C$4:$V$130,20,FALSE))</f>
        <v>0</v>
      </c>
      <c r="CG169" s="161">
        <f>IF(ISERROR(VLOOKUP(Z169,Positions!$C$4:$V$130,20,FALSE)),0,VLOOKUP(Z169,Positions!$C$4:$V$130,20,FALSE))</f>
        <v>0</v>
      </c>
      <c r="CH169" s="161">
        <f>IF(ISERROR(VLOOKUP(AA169,Positions!$C$4:$V$130,20,FALSE)),0,VLOOKUP(AA169,Positions!$C$4:$V$130,20,FALSE))</f>
        <v>0</v>
      </c>
      <c r="CI169" s="161">
        <f>IF(ISERROR(VLOOKUP(AB169,Positions!$C$4:$V$130,20,FALSE)),0,VLOOKUP(AB169,Positions!$C$4:$V$130,20,FALSE))</f>
        <v>0</v>
      </c>
      <c r="CJ169" s="161">
        <f>IF(ISERROR(VLOOKUP(AC169,Positions!$C$4:$V$130,20,FALSE)),0,VLOOKUP(AC169,Positions!$C$4:$V$130,20,FALSE))</f>
        <v>0</v>
      </c>
      <c r="CK169" s="161">
        <f>IF(ISERROR(VLOOKUP(AD169,Positions!$C$4:$V$130,20,FALSE)),0,VLOOKUP(AD169,Positions!$C$4:$V$130,20,FALSE))</f>
        <v>0</v>
      </c>
      <c r="CL169" s="161">
        <f>IF(ISERROR(VLOOKUP(AE169,Positions!$C$4:$V$130,20,FALSE)),0,VLOOKUP(AE169,Positions!$C$4:$V$130,20,FALSE))</f>
        <v>0</v>
      </c>
      <c r="CM169" s="161">
        <f>IF(ISERROR(VLOOKUP(AF169,Positions!$C$4:$V$130,20,FALSE)),0,VLOOKUP(AF169,Positions!$C$4:$V$130,20,FALSE))</f>
        <v>0</v>
      </c>
      <c r="CN169" s="161">
        <f>IF(ISERROR(VLOOKUP(AG169,Positions!$C$4:$V$130,20,FALSE)),0,VLOOKUP(AG169,Positions!$C$4:$V$130,20,FALSE))</f>
        <v>0</v>
      </c>
      <c r="CO169" s="161">
        <f>IF(ISERROR(VLOOKUP(AH169,Positions!$C$4:$V$130,20,FALSE)),0,VLOOKUP(AH169,Positions!$C$4:$V$130,20,FALSE))</f>
        <v>0</v>
      </c>
      <c r="CP169" s="162"/>
      <c r="CQ169" s="163"/>
    </row>
    <row r="170" spans="1:95" s="155" customFormat="1" ht="30" hidden="1" customHeight="1" x14ac:dyDescent="0.25">
      <c r="A170" s="164"/>
      <c r="B170" s="164"/>
      <c r="C170" s="660"/>
      <c r="D170" s="660"/>
      <c r="E170" s="417" t="str">
        <f>IF($D170&lt;&gt;"",VLOOKUP($D170,StaffEstb!$G$4:$K$203,4,FALSE),"")</f>
        <v/>
      </c>
      <c r="F170" s="656" t="str">
        <f>IF($D170&lt;&gt;"",VLOOKUP($D170,StaffEstb!$G$4:$K$203,5,FALSE),"")</f>
        <v/>
      </c>
      <c r="G170" s="659"/>
      <c r="H170" s="659"/>
      <c r="I170" s="659"/>
      <c r="J170" s="659"/>
      <c r="K170" s="659"/>
      <c r="L170" s="658"/>
      <c r="M170" s="658"/>
      <c r="N170" s="659"/>
      <c r="O170" s="659"/>
      <c r="P170" s="659"/>
      <c r="Q170" s="659"/>
      <c r="R170" s="659"/>
      <c r="S170" s="658"/>
      <c r="T170" s="658"/>
      <c r="U170" s="659"/>
      <c r="V170" s="659"/>
      <c r="W170" s="659"/>
      <c r="X170" s="659"/>
      <c r="Y170" s="659"/>
      <c r="Z170" s="658"/>
      <c r="AA170" s="658"/>
      <c r="AB170" s="659"/>
      <c r="AC170" s="659"/>
      <c r="AD170" s="659"/>
      <c r="AE170" s="659"/>
      <c r="AF170" s="659"/>
      <c r="AG170" s="658"/>
      <c r="AH170" s="658"/>
      <c r="AI170" s="167"/>
      <c r="AJ170" s="167"/>
      <c r="AK170" s="167" t="str">
        <f>IF(G170&lt;&gt;"",IF(ISERROR(VLOOKUP(G170,Positions!$C$4:$V$130,20,FALSE)),"Chk",""),"-")</f>
        <v>-</v>
      </c>
      <c r="AL170" s="167" t="str">
        <f>IF(H170&lt;&gt;"",IF(ISERROR(VLOOKUP(H170,Positions!$C$4:$V$130,20,FALSE)),"Chk",""),"-")</f>
        <v>-</v>
      </c>
      <c r="AM170" s="167" t="str">
        <f>IF(I170&lt;&gt;"",IF(ISERROR(VLOOKUP(I170,Positions!$C$4:$V$130,20,FALSE)),"Chk",""),"-")</f>
        <v>-</v>
      </c>
      <c r="AN170" s="167" t="str">
        <f>IF(J170&lt;&gt;"",IF(ISERROR(VLOOKUP(J170,Positions!$C$4:$V$130,20,FALSE)),"Chk",""),"-")</f>
        <v>-</v>
      </c>
      <c r="AO170" s="167" t="str">
        <f>IF(K170&lt;&gt;"",IF(ISERROR(VLOOKUP(K170,Positions!$C$4:$V$130,20,FALSE)),"Chk",""),"-")</f>
        <v>-</v>
      </c>
      <c r="AP170" s="167" t="str">
        <f>IF(L170&lt;&gt;"",IF(ISERROR(VLOOKUP(L170,Positions!$C$4:$V$130,20,FALSE)),"Chk",""),"-")</f>
        <v>-</v>
      </c>
      <c r="AQ170" s="167" t="str">
        <f>IF(M170&lt;&gt;"",IF(ISERROR(VLOOKUP(M170,Positions!$C$4:$V$130,20,FALSE)),"Chk",""),"-")</f>
        <v>-</v>
      </c>
      <c r="AR170" s="167" t="str">
        <f>IF(N170&lt;&gt;"",IF(ISERROR(VLOOKUP(N170,Positions!$C$4:$V$130,20,FALSE)),"Chk",""),"-")</f>
        <v>-</v>
      </c>
      <c r="AS170" s="164" t="str">
        <f>IF(O170&lt;&gt;"",IF(ISERROR(VLOOKUP(O170,Positions!$C$4:$V$130,20,FALSE)),"Chk",""),"-")</f>
        <v>-</v>
      </c>
      <c r="AT170" s="164" t="str">
        <f>IF(P170&lt;&gt;"",IF(ISERROR(VLOOKUP(P170,Positions!$C$4:$V$130,20,FALSE)),"Chk",""),"-")</f>
        <v>-</v>
      </c>
      <c r="AU170" s="164" t="str">
        <f>IF(Q170&lt;&gt;"",IF(ISERROR(VLOOKUP(Q170,Positions!$C$4:$V$130,20,FALSE)),"Chk",""),"-")</f>
        <v>-</v>
      </c>
      <c r="AV170" s="164" t="str">
        <f>IF(R170&lt;&gt;"",IF(ISERROR(VLOOKUP(R170,Positions!$C$4:$V$130,20,FALSE)),"Chk",""),"-")</f>
        <v>-</v>
      </c>
      <c r="AW170" s="164" t="str">
        <f>IF(S170&lt;&gt;"",IF(ISERROR(VLOOKUP(S170,Positions!$C$4:$V$130,20,FALSE)),"Chk",""),"-")</f>
        <v>-</v>
      </c>
      <c r="AX170" s="164" t="str">
        <f>IF(T170&lt;&gt;"",IF(ISERROR(VLOOKUP(T170,Positions!$C$4:$V$130,20,FALSE)),"Chk",""),"-")</f>
        <v>-</v>
      </c>
      <c r="AY170" s="164" t="str">
        <f>IF(U170&lt;&gt;"",IF(ISERROR(VLOOKUP(U170,Positions!$C$4:$V$130,20,FALSE)),"Chk",""),"-")</f>
        <v>-</v>
      </c>
      <c r="AZ170" s="164" t="str">
        <f>IF(V170&lt;&gt;"",IF(ISERROR(VLOOKUP(V170,Positions!$C$4:$V$130,20,FALSE)),"Chk",""),"-")</f>
        <v>-</v>
      </c>
      <c r="BA170" s="164" t="str">
        <f>IF(W170&lt;&gt;"",IF(ISERROR(VLOOKUP(W170,Positions!$C$4:$V$130,20,FALSE)),"Chk",""),"-")</f>
        <v>-</v>
      </c>
      <c r="BB170" s="164" t="str">
        <f>IF(X170&lt;&gt;"",IF(ISERROR(VLOOKUP(X170,Positions!$C$4:$V$130,20,FALSE)),"Chk",""),"-")</f>
        <v>-</v>
      </c>
      <c r="BC170" s="164" t="str">
        <f>IF(Y170&lt;&gt;"",IF(ISERROR(VLOOKUP(Y170,Positions!$C$4:$V$130,20,FALSE)),"Chk",""),"-")</f>
        <v>-</v>
      </c>
      <c r="BD170" s="164" t="str">
        <f>IF(Z170&lt;&gt;"",IF(ISERROR(VLOOKUP(Z170,Positions!$C$4:$V$130,20,FALSE)),"Chk",""),"-")</f>
        <v>-</v>
      </c>
      <c r="BE170" s="164" t="str">
        <f>IF(AA170&lt;&gt;"",IF(ISERROR(VLOOKUP(AA170,Positions!$C$4:$V$130,20,FALSE)),"Chk",""),"-")</f>
        <v>-</v>
      </c>
      <c r="BF170" s="164" t="str">
        <f>IF(AB170&lt;&gt;"",IF(ISERROR(VLOOKUP(AB170,Positions!$C$4:$V$130,20,FALSE)),"Chk",""),"-")</f>
        <v>-</v>
      </c>
      <c r="BG170" s="164" t="str">
        <f>IF(AC170&lt;&gt;"",IF(ISERROR(VLOOKUP(AC170,Positions!$C$4:$V$130,20,FALSE)),"Chk",""),"-")</f>
        <v>-</v>
      </c>
      <c r="BH170" s="164" t="str">
        <f>IF(AD170&lt;&gt;"",IF(ISERROR(VLOOKUP(AD170,Positions!$C$4:$V$130,20,FALSE)),"Chk",""),"-")</f>
        <v>-</v>
      </c>
      <c r="BI170" s="164" t="str">
        <f>IF(AE170&lt;&gt;"",IF(ISERROR(VLOOKUP(AE170,Positions!$C$4:$V$130,20,FALSE)),"Chk",""),"-")</f>
        <v>-</v>
      </c>
      <c r="BJ170" s="164" t="str">
        <f>IF(AF170&lt;&gt;"",IF(ISERROR(VLOOKUP(AF170,Positions!$C$4:$V$130,20,FALSE)),"Chk",""),"-")</f>
        <v>-</v>
      </c>
      <c r="BK170" s="164" t="str">
        <f>IF(AG170&lt;&gt;"",IF(ISERROR(VLOOKUP(AG170,Positions!$C$4:$V$130,20,FALSE)),"Chk",""),"-")</f>
        <v>-</v>
      </c>
      <c r="BL170" s="164" t="str">
        <f>IF(AH170&lt;&gt;"",IF(ISERROR(VLOOKUP(AH170,Positions!$C$4:$V$130,20,FALSE)),"Chk",""),"-")</f>
        <v>-</v>
      </c>
      <c r="BM170" s="152"/>
      <c r="BN170" s="161">
        <f>IF(ISERROR(VLOOKUP(G170,Positions!$C$4:$V$130,20,FALSE)),0,VLOOKUP(G170,Positions!$C$4:$V$130,20,FALSE))</f>
        <v>0</v>
      </c>
      <c r="BO170" s="161">
        <f>IF(ISERROR(VLOOKUP(H170,Positions!$C$4:$V$130,20,FALSE)),0,VLOOKUP(H170,Positions!$C$4:$V$130,20,FALSE))</f>
        <v>0</v>
      </c>
      <c r="BP170" s="161">
        <f>IF(ISERROR(VLOOKUP(I170,Positions!$C$4:$V$130,20,FALSE)),0,VLOOKUP(I170,Positions!$C$4:$V$130,20,FALSE))</f>
        <v>0</v>
      </c>
      <c r="BQ170" s="161">
        <f>IF(ISERROR(VLOOKUP(J170,Positions!$C$4:$V$130,20,FALSE)),0,VLOOKUP(J170,Positions!$C$4:$V$130,20,FALSE))</f>
        <v>0</v>
      </c>
      <c r="BR170" s="161">
        <f>IF(ISERROR(VLOOKUP(K170,Positions!$C$4:$V$130,20,FALSE)),0,VLOOKUP(K170,Positions!$C$4:$V$130,20,FALSE))</f>
        <v>0</v>
      </c>
      <c r="BS170" s="161">
        <f>IF(ISERROR(VLOOKUP(L170,Positions!$C$4:$V$130,20,FALSE)),0,VLOOKUP(L170,Positions!$C$4:$V$130,20,FALSE))</f>
        <v>0</v>
      </c>
      <c r="BT170" s="161">
        <f>IF(ISERROR(VLOOKUP(M170,Positions!$C$4:$V$130,20,FALSE)),0,VLOOKUP(M170,Positions!$C$4:$V$130,20,FALSE))</f>
        <v>0</v>
      </c>
      <c r="BU170" s="161">
        <f>IF(ISERROR(VLOOKUP(N170,Positions!$C$4:$V$130,20,FALSE)),0,VLOOKUP(N170,Positions!$C$4:$V$130,20,FALSE))</f>
        <v>0</v>
      </c>
      <c r="BV170" s="161">
        <f>IF(ISERROR(VLOOKUP(O170,Positions!$C$4:$V$130,20,FALSE)),0,VLOOKUP(O170,Positions!$C$4:$V$130,20,FALSE))</f>
        <v>0</v>
      </c>
      <c r="BW170" s="161">
        <f>IF(ISERROR(VLOOKUP(P170,Positions!$C$4:$V$130,20,FALSE)),0,VLOOKUP(P170,Positions!$C$4:$V$130,20,FALSE))</f>
        <v>0</v>
      </c>
      <c r="BX170" s="161">
        <f>IF(ISERROR(VLOOKUP(Q170,Positions!$C$4:$V$130,20,FALSE)),0,VLOOKUP(Q170,Positions!$C$4:$V$130,20,FALSE))</f>
        <v>0</v>
      </c>
      <c r="BY170" s="161">
        <f>IF(ISERROR(VLOOKUP(R170,Positions!$C$4:$V$130,20,FALSE)),0,VLOOKUP(R170,Positions!$C$4:$V$130,20,FALSE))</f>
        <v>0</v>
      </c>
      <c r="BZ170" s="161">
        <f>IF(ISERROR(VLOOKUP(S170,Positions!$C$4:$V$130,20,FALSE)),0,VLOOKUP(S170,Positions!$C$4:$V$130,20,FALSE))</f>
        <v>0</v>
      </c>
      <c r="CA170" s="161">
        <f>IF(ISERROR(VLOOKUP(T170,Positions!$C$4:$V$130,20,FALSE)),0,VLOOKUP(T170,Positions!$C$4:$V$130,20,FALSE))</f>
        <v>0</v>
      </c>
      <c r="CB170" s="161">
        <f>IF(ISERROR(VLOOKUP(U170,Positions!$C$4:$V$130,20,FALSE)),0,VLOOKUP(U170,Positions!$C$4:$V$130,20,FALSE))</f>
        <v>0</v>
      </c>
      <c r="CC170" s="161">
        <f>IF(ISERROR(VLOOKUP(V170,Positions!$C$4:$V$130,20,FALSE)),0,VLOOKUP(V170,Positions!$C$4:$V$130,20,FALSE))</f>
        <v>0</v>
      </c>
      <c r="CD170" s="161">
        <f>IF(ISERROR(VLOOKUP(W170,Positions!$C$4:$V$130,20,FALSE)),0,VLOOKUP(W170,Positions!$C$4:$V$130,20,FALSE))</f>
        <v>0</v>
      </c>
      <c r="CE170" s="161">
        <f>IF(ISERROR(VLOOKUP(X170,Positions!$C$4:$V$130,20,FALSE)),0,VLOOKUP(X170,Positions!$C$4:$V$130,20,FALSE))</f>
        <v>0</v>
      </c>
      <c r="CF170" s="161">
        <f>IF(ISERROR(VLOOKUP(Y170,Positions!$C$4:$V$130,20,FALSE)),0,VLOOKUP(Y170,Positions!$C$4:$V$130,20,FALSE))</f>
        <v>0</v>
      </c>
      <c r="CG170" s="161">
        <f>IF(ISERROR(VLOOKUP(Z170,Positions!$C$4:$V$130,20,FALSE)),0,VLOOKUP(Z170,Positions!$C$4:$V$130,20,FALSE))</f>
        <v>0</v>
      </c>
      <c r="CH170" s="161">
        <f>IF(ISERROR(VLOOKUP(AA170,Positions!$C$4:$V$130,20,FALSE)),0,VLOOKUP(AA170,Positions!$C$4:$V$130,20,FALSE))</f>
        <v>0</v>
      </c>
      <c r="CI170" s="161">
        <f>IF(ISERROR(VLOOKUP(AB170,Positions!$C$4:$V$130,20,FALSE)),0,VLOOKUP(AB170,Positions!$C$4:$V$130,20,FALSE))</f>
        <v>0</v>
      </c>
      <c r="CJ170" s="161">
        <f>IF(ISERROR(VLOOKUP(AC170,Positions!$C$4:$V$130,20,FALSE)),0,VLOOKUP(AC170,Positions!$C$4:$V$130,20,FALSE))</f>
        <v>0</v>
      </c>
      <c r="CK170" s="161">
        <f>IF(ISERROR(VLOOKUP(AD170,Positions!$C$4:$V$130,20,FALSE)),0,VLOOKUP(AD170,Positions!$C$4:$V$130,20,FALSE))</f>
        <v>0</v>
      </c>
      <c r="CL170" s="161">
        <f>IF(ISERROR(VLOOKUP(AE170,Positions!$C$4:$V$130,20,FALSE)),0,VLOOKUP(AE170,Positions!$C$4:$V$130,20,FALSE))</f>
        <v>0</v>
      </c>
      <c r="CM170" s="161">
        <f>IF(ISERROR(VLOOKUP(AF170,Positions!$C$4:$V$130,20,FALSE)),0,VLOOKUP(AF170,Positions!$C$4:$V$130,20,FALSE))</f>
        <v>0</v>
      </c>
      <c r="CN170" s="161">
        <f>IF(ISERROR(VLOOKUP(AG170,Positions!$C$4:$V$130,20,FALSE)),0,VLOOKUP(AG170,Positions!$C$4:$V$130,20,FALSE))</f>
        <v>0</v>
      </c>
      <c r="CO170" s="161">
        <f>IF(ISERROR(VLOOKUP(AH170,Positions!$C$4:$V$130,20,FALSE)),0,VLOOKUP(AH170,Positions!$C$4:$V$130,20,FALSE))</f>
        <v>0</v>
      </c>
      <c r="CP170" s="162"/>
      <c r="CQ170" s="163"/>
    </row>
    <row r="171" spans="1:95" s="155" customFormat="1" ht="30" hidden="1" customHeight="1" x14ac:dyDescent="0.25">
      <c r="A171" s="164"/>
      <c r="B171" s="164"/>
      <c r="C171" s="660"/>
      <c r="D171" s="660"/>
      <c r="E171" s="417" t="str">
        <f>IF($D171&lt;&gt;"",VLOOKUP($D171,StaffEstb!$G$4:$K$203,4,FALSE),"")</f>
        <v/>
      </c>
      <c r="F171" s="656" t="str">
        <f>IF($D171&lt;&gt;"",VLOOKUP($D171,StaffEstb!$G$4:$K$203,5,FALSE),"")</f>
        <v/>
      </c>
      <c r="G171" s="659"/>
      <c r="H171" s="659"/>
      <c r="I171" s="659"/>
      <c r="J171" s="659"/>
      <c r="K171" s="659"/>
      <c r="L171" s="658"/>
      <c r="M171" s="658"/>
      <c r="N171" s="659"/>
      <c r="O171" s="659"/>
      <c r="P171" s="659"/>
      <c r="Q171" s="659"/>
      <c r="R171" s="659"/>
      <c r="S171" s="658"/>
      <c r="T171" s="658"/>
      <c r="U171" s="659"/>
      <c r="V171" s="659"/>
      <c r="W171" s="659"/>
      <c r="X171" s="659"/>
      <c r="Y171" s="659"/>
      <c r="Z171" s="658"/>
      <c r="AA171" s="658"/>
      <c r="AB171" s="659"/>
      <c r="AC171" s="659"/>
      <c r="AD171" s="659"/>
      <c r="AE171" s="659"/>
      <c r="AF171" s="659"/>
      <c r="AG171" s="658"/>
      <c r="AH171" s="658"/>
      <c r="AI171" s="167"/>
      <c r="AJ171" s="167"/>
      <c r="AK171" s="167" t="str">
        <f>IF(G171&lt;&gt;"",IF(ISERROR(VLOOKUP(G171,Positions!$C$4:$V$130,20,FALSE)),"Chk",""),"-")</f>
        <v>-</v>
      </c>
      <c r="AL171" s="167" t="str">
        <f>IF(H171&lt;&gt;"",IF(ISERROR(VLOOKUP(H171,Positions!$C$4:$V$130,20,FALSE)),"Chk",""),"-")</f>
        <v>-</v>
      </c>
      <c r="AM171" s="167" t="str">
        <f>IF(I171&lt;&gt;"",IF(ISERROR(VLOOKUP(I171,Positions!$C$4:$V$130,20,FALSE)),"Chk",""),"-")</f>
        <v>-</v>
      </c>
      <c r="AN171" s="167" t="str">
        <f>IF(J171&lt;&gt;"",IF(ISERROR(VLOOKUP(J171,Positions!$C$4:$V$130,20,FALSE)),"Chk",""),"-")</f>
        <v>-</v>
      </c>
      <c r="AO171" s="167" t="str">
        <f>IF(K171&lt;&gt;"",IF(ISERROR(VLOOKUP(K171,Positions!$C$4:$V$130,20,FALSE)),"Chk",""),"-")</f>
        <v>-</v>
      </c>
      <c r="AP171" s="167" t="str">
        <f>IF(L171&lt;&gt;"",IF(ISERROR(VLOOKUP(L171,Positions!$C$4:$V$130,20,FALSE)),"Chk",""),"-")</f>
        <v>-</v>
      </c>
      <c r="AQ171" s="167" t="str">
        <f>IF(M171&lt;&gt;"",IF(ISERROR(VLOOKUP(M171,Positions!$C$4:$V$130,20,FALSE)),"Chk",""),"-")</f>
        <v>-</v>
      </c>
      <c r="AR171" s="167" t="str">
        <f>IF(N171&lt;&gt;"",IF(ISERROR(VLOOKUP(N171,Positions!$C$4:$V$130,20,FALSE)),"Chk",""),"-")</f>
        <v>-</v>
      </c>
      <c r="AS171" s="164" t="str">
        <f>IF(O171&lt;&gt;"",IF(ISERROR(VLOOKUP(O171,Positions!$C$4:$V$130,20,FALSE)),"Chk",""),"-")</f>
        <v>-</v>
      </c>
      <c r="AT171" s="164" t="str">
        <f>IF(P171&lt;&gt;"",IF(ISERROR(VLOOKUP(P171,Positions!$C$4:$V$130,20,FALSE)),"Chk",""),"-")</f>
        <v>-</v>
      </c>
      <c r="AU171" s="164" t="str">
        <f>IF(Q171&lt;&gt;"",IF(ISERROR(VLOOKUP(Q171,Positions!$C$4:$V$130,20,FALSE)),"Chk",""),"-")</f>
        <v>-</v>
      </c>
      <c r="AV171" s="164" t="str">
        <f>IF(R171&lt;&gt;"",IF(ISERROR(VLOOKUP(R171,Positions!$C$4:$V$130,20,FALSE)),"Chk",""),"-")</f>
        <v>-</v>
      </c>
      <c r="AW171" s="164" t="str">
        <f>IF(S171&lt;&gt;"",IF(ISERROR(VLOOKUP(S171,Positions!$C$4:$V$130,20,FALSE)),"Chk",""),"-")</f>
        <v>-</v>
      </c>
      <c r="AX171" s="164" t="str">
        <f>IF(T171&lt;&gt;"",IF(ISERROR(VLOOKUP(T171,Positions!$C$4:$V$130,20,FALSE)),"Chk",""),"-")</f>
        <v>-</v>
      </c>
      <c r="AY171" s="164" t="str">
        <f>IF(U171&lt;&gt;"",IF(ISERROR(VLOOKUP(U171,Positions!$C$4:$V$130,20,FALSE)),"Chk",""),"-")</f>
        <v>-</v>
      </c>
      <c r="AZ171" s="164" t="str">
        <f>IF(V171&lt;&gt;"",IF(ISERROR(VLOOKUP(V171,Positions!$C$4:$V$130,20,FALSE)),"Chk",""),"-")</f>
        <v>-</v>
      </c>
      <c r="BA171" s="164" t="str">
        <f>IF(W171&lt;&gt;"",IF(ISERROR(VLOOKUP(W171,Positions!$C$4:$V$130,20,FALSE)),"Chk",""),"-")</f>
        <v>-</v>
      </c>
      <c r="BB171" s="164" t="str">
        <f>IF(X171&lt;&gt;"",IF(ISERROR(VLOOKUP(X171,Positions!$C$4:$V$130,20,FALSE)),"Chk",""),"-")</f>
        <v>-</v>
      </c>
      <c r="BC171" s="164" t="str">
        <f>IF(Y171&lt;&gt;"",IF(ISERROR(VLOOKUP(Y171,Positions!$C$4:$V$130,20,FALSE)),"Chk",""),"-")</f>
        <v>-</v>
      </c>
      <c r="BD171" s="164" t="str">
        <f>IF(Z171&lt;&gt;"",IF(ISERROR(VLOOKUP(Z171,Positions!$C$4:$V$130,20,FALSE)),"Chk",""),"-")</f>
        <v>-</v>
      </c>
      <c r="BE171" s="164" t="str">
        <f>IF(AA171&lt;&gt;"",IF(ISERROR(VLOOKUP(AA171,Positions!$C$4:$V$130,20,FALSE)),"Chk",""),"-")</f>
        <v>-</v>
      </c>
      <c r="BF171" s="164" t="str">
        <f>IF(AB171&lt;&gt;"",IF(ISERROR(VLOOKUP(AB171,Positions!$C$4:$V$130,20,FALSE)),"Chk",""),"-")</f>
        <v>-</v>
      </c>
      <c r="BG171" s="164" t="str">
        <f>IF(AC171&lt;&gt;"",IF(ISERROR(VLOOKUP(AC171,Positions!$C$4:$V$130,20,FALSE)),"Chk",""),"-")</f>
        <v>-</v>
      </c>
      <c r="BH171" s="164" t="str">
        <f>IF(AD171&lt;&gt;"",IF(ISERROR(VLOOKUP(AD171,Positions!$C$4:$V$130,20,FALSE)),"Chk",""),"-")</f>
        <v>-</v>
      </c>
      <c r="BI171" s="164" t="str">
        <f>IF(AE171&lt;&gt;"",IF(ISERROR(VLOOKUP(AE171,Positions!$C$4:$V$130,20,FALSE)),"Chk",""),"-")</f>
        <v>-</v>
      </c>
      <c r="BJ171" s="164" t="str">
        <f>IF(AF171&lt;&gt;"",IF(ISERROR(VLOOKUP(AF171,Positions!$C$4:$V$130,20,FALSE)),"Chk",""),"-")</f>
        <v>-</v>
      </c>
      <c r="BK171" s="164" t="str">
        <f>IF(AG171&lt;&gt;"",IF(ISERROR(VLOOKUP(AG171,Positions!$C$4:$V$130,20,FALSE)),"Chk",""),"-")</f>
        <v>-</v>
      </c>
      <c r="BL171" s="164" t="str">
        <f>IF(AH171&lt;&gt;"",IF(ISERROR(VLOOKUP(AH171,Positions!$C$4:$V$130,20,FALSE)),"Chk",""),"-")</f>
        <v>-</v>
      </c>
      <c r="BM171" s="152"/>
      <c r="BN171" s="161">
        <f>IF(ISERROR(VLOOKUP(G171,Positions!$C$4:$V$130,20,FALSE)),0,VLOOKUP(G171,Positions!$C$4:$V$130,20,FALSE))</f>
        <v>0</v>
      </c>
      <c r="BO171" s="161">
        <f>IF(ISERROR(VLOOKUP(H171,Positions!$C$4:$V$130,20,FALSE)),0,VLOOKUP(H171,Positions!$C$4:$V$130,20,FALSE))</f>
        <v>0</v>
      </c>
      <c r="BP171" s="161">
        <f>IF(ISERROR(VLOOKUP(I171,Positions!$C$4:$V$130,20,FALSE)),0,VLOOKUP(I171,Positions!$C$4:$V$130,20,FALSE))</f>
        <v>0</v>
      </c>
      <c r="BQ171" s="161">
        <f>IF(ISERROR(VLOOKUP(J171,Positions!$C$4:$V$130,20,FALSE)),0,VLOOKUP(J171,Positions!$C$4:$V$130,20,FALSE))</f>
        <v>0</v>
      </c>
      <c r="BR171" s="161">
        <f>IF(ISERROR(VLOOKUP(K171,Positions!$C$4:$V$130,20,FALSE)),0,VLOOKUP(K171,Positions!$C$4:$V$130,20,FALSE))</f>
        <v>0</v>
      </c>
      <c r="BS171" s="161">
        <f>IF(ISERROR(VLOOKUP(L171,Positions!$C$4:$V$130,20,FALSE)),0,VLOOKUP(L171,Positions!$C$4:$V$130,20,FALSE))</f>
        <v>0</v>
      </c>
      <c r="BT171" s="161">
        <f>IF(ISERROR(VLOOKUP(M171,Positions!$C$4:$V$130,20,FALSE)),0,VLOOKUP(M171,Positions!$C$4:$V$130,20,FALSE))</f>
        <v>0</v>
      </c>
      <c r="BU171" s="161">
        <f>IF(ISERROR(VLOOKUP(N171,Positions!$C$4:$V$130,20,FALSE)),0,VLOOKUP(N171,Positions!$C$4:$V$130,20,FALSE))</f>
        <v>0</v>
      </c>
      <c r="BV171" s="161">
        <f>IF(ISERROR(VLOOKUP(O171,Positions!$C$4:$V$130,20,FALSE)),0,VLOOKUP(O171,Positions!$C$4:$V$130,20,FALSE))</f>
        <v>0</v>
      </c>
      <c r="BW171" s="161">
        <f>IF(ISERROR(VLOOKUP(P171,Positions!$C$4:$V$130,20,FALSE)),0,VLOOKUP(P171,Positions!$C$4:$V$130,20,FALSE))</f>
        <v>0</v>
      </c>
      <c r="BX171" s="161">
        <f>IF(ISERROR(VLOOKUP(Q171,Positions!$C$4:$V$130,20,FALSE)),0,VLOOKUP(Q171,Positions!$C$4:$V$130,20,FALSE))</f>
        <v>0</v>
      </c>
      <c r="BY171" s="161">
        <f>IF(ISERROR(VLOOKUP(R171,Positions!$C$4:$V$130,20,FALSE)),0,VLOOKUP(R171,Positions!$C$4:$V$130,20,FALSE))</f>
        <v>0</v>
      </c>
      <c r="BZ171" s="161">
        <f>IF(ISERROR(VLOOKUP(S171,Positions!$C$4:$V$130,20,FALSE)),0,VLOOKUP(S171,Positions!$C$4:$V$130,20,FALSE))</f>
        <v>0</v>
      </c>
      <c r="CA171" s="161">
        <f>IF(ISERROR(VLOOKUP(T171,Positions!$C$4:$V$130,20,FALSE)),0,VLOOKUP(T171,Positions!$C$4:$V$130,20,FALSE))</f>
        <v>0</v>
      </c>
      <c r="CB171" s="161">
        <f>IF(ISERROR(VLOOKUP(U171,Positions!$C$4:$V$130,20,FALSE)),0,VLOOKUP(U171,Positions!$C$4:$V$130,20,FALSE))</f>
        <v>0</v>
      </c>
      <c r="CC171" s="161">
        <f>IF(ISERROR(VLOOKUP(V171,Positions!$C$4:$V$130,20,FALSE)),0,VLOOKUP(V171,Positions!$C$4:$V$130,20,FALSE))</f>
        <v>0</v>
      </c>
      <c r="CD171" s="161">
        <f>IF(ISERROR(VLOOKUP(W171,Positions!$C$4:$V$130,20,FALSE)),0,VLOOKUP(W171,Positions!$C$4:$V$130,20,FALSE))</f>
        <v>0</v>
      </c>
      <c r="CE171" s="161">
        <f>IF(ISERROR(VLOOKUP(X171,Positions!$C$4:$V$130,20,FALSE)),0,VLOOKUP(X171,Positions!$C$4:$V$130,20,FALSE))</f>
        <v>0</v>
      </c>
      <c r="CF171" s="161">
        <f>IF(ISERROR(VLOOKUP(Y171,Positions!$C$4:$V$130,20,FALSE)),0,VLOOKUP(Y171,Positions!$C$4:$V$130,20,FALSE))</f>
        <v>0</v>
      </c>
      <c r="CG171" s="161">
        <f>IF(ISERROR(VLOOKUP(Z171,Positions!$C$4:$V$130,20,FALSE)),0,VLOOKUP(Z171,Positions!$C$4:$V$130,20,FALSE))</f>
        <v>0</v>
      </c>
      <c r="CH171" s="161">
        <f>IF(ISERROR(VLOOKUP(AA171,Positions!$C$4:$V$130,20,FALSE)),0,VLOOKUP(AA171,Positions!$C$4:$V$130,20,FALSE))</f>
        <v>0</v>
      </c>
      <c r="CI171" s="161">
        <f>IF(ISERROR(VLOOKUP(AB171,Positions!$C$4:$V$130,20,FALSE)),0,VLOOKUP(AB171,Positions!$C$4:$V$130,20,FALSE))</f>
        <v>0</v>
      </c>
      <c r="CJ171" s="161">
        <f>IF(ISERROR(VLOOKUP(AC171,Positions!$C$4:$V$130,20,FALSE)),0,VLOOKUP(AC171,Positions!$C$4:$V$130,20,FALSE))</f>
        <v>0</v>
      </c>
      <c r="CK171" s="161">
        <f>IF(ISERROR(VLOOKUP(AD171,Positions!$C$4:$V$130,20,FALSE)),0,VLOOKUP(AD171,Positions!$C$4:$V$130,20,FALSE))</f>
        <v>0</v>
      </c>
      <c r="CL171" s="161">
        <f>IF(ISERROR(VLOOKUP(AE171,Positions!$C$4:$V$130,20,FALSE)),0,VLOOKUP(AE171,Positions!$C$4:$V$130,20,FALSE))</f>
        <v>0</v>
      </c>
      <c r="CM171" s="161">
        <f>IF(ISERROR(VLOOKUP(AF171,Positions!$C$4:$V$130,20,FALSE)),0,VLOOKUP(AF171,Positions!$C$4:$V$130,20,FALSE))</f>
        <v>0</v>
      </c>
      <c r="CN171" s="161">
        <f>IF(ISERROR(VLOOKUP(AG171,Positions!$C$4:$V$130,20,FALSE)),0,VLOOKUP(AG171,Positions!$C$4:$V$130,20,FALSE))</f>
        <v>0</v>
      </c>
      <c r="CO171" s="161">
        <f>IF(ISERROR(VLOOKUP(AH171,Positions!$C$4:$V$130,20,FALSE)),0,VLOOKUP(AH171,Positions!$C$4:$V$130,20,FALSE))</f>
        <v>0</v>
      </c>
      <c r="CP171" s="162"/>
      <c r="CQ171" s="163"/>
    </row>
    <row r="172" spans="1:95" s="155" customFormat="1" ht="30" hidden="1" customHeight="1" x14ac:dyDescent="0.25">
      <c r="A172" s="164"/>
      <c r="B172" s="164"/>
      <c r="C172" s="660"/>
      <c r="D172" s="660"/>
      <c r="E172" s="417" t="str">
        <f>IF($D172&lt;&gt;"",VLOOKUP($D172,StaffEstb!$G$4:$K$203,4,FALSE),"")</f>
        <v/>
      </c>
      <c r="F172" s="656" t="str">
        <f>IF($D172&lt;&gt;"",VLOOKUP($D172,StaffEstb!$G$4:$K$203,5,FALSE),"")</f>
        <v/>
      </c>
      <c r="G172" s="659"/>
      <c r="H172" s="659"/>
      <c r="I172" s="659"/>
      <c r="J172" s="659"/>
      <c r="K172" s="659"/>
      <c r="L172" s="658"/>
      <c r="M172" s="658"/>
      <c r="N172" s="659"/>
      <c r="O172" s="659"/>
      <c r="P172" s="659"/>
      <c r="Q172" s="659"/>
      <c r="R172" s="659"/>
      <c r="S172" s="658"/>
      <c r="T172" s="658"/>
      <c r="U172" s="659"/>
      <c r="V172" s="659"/>
      <c r="W172" s="659"/>
      <c r="X172" s="659"/>
      <c r="Y172" s="659"/>
      <c r="Z172" s="658"/>
      <c r="AA172" s="658"/>
      <c r="AB172" s="659"/>
      <c r="AC172" s="659"/>
      <c r="AD172" s="659"/>
      <c r="AE172" s="659"/>
      <c r="AF172" s="659"/>
      <c r="AG172" s="658"/>
      <c r="AH172" s="658"/>
      <c r="AI172" s="167"/>
      <c r="AJ172" s="167"/>
      <c r="AK172" s="167" t="str">
        <f>IF(G172&lt;&gt;"",IF(ISERROR(VLOOKUP(G172,Positions!$C$4:$V$130,20,FALSE)),"Chk",""),"-")</f>
        <v>-</v>
      </c>
      <c r="AL172" s="167" t="str">
        <f>IF(H172&lt;&gt;"",IF(ISERROR(VLOOKUP(H172,Positions!$C$4:$V$130,20,FALSE)),"Chk",""),"-")</f>
        <v>-</v>
      </c>
      <c r="AM172" s="167" t="str">
        <f>IF(I172&lt;&gt;"",IF(ISERROR(VLOOKUP(I172,Positions!$C$4:$V$130,20,FALSE)),"Chk",""),"-")</f>
        <v>-</v>
      </c>
      <c r="AN172" s="167" t="str">
        <f>IF(J172&lt;&gt;"",IF(ISERROR(VLOOKUP(J172,Positions!$C$4:$V$130,20,FALSE)),"Chk",""),"-")</f>
        <v>-</v>
      </c>
      <c r="AO172" s="167" t="str">
        <f>IF(K172&lt;&gt;"",IF(ISERROR(VLOOKUP(K172,Positions!$C$4:$V$130,20,FALSE)),"Chk",""),"-")</f>
        <v>-</v>
      </c>
      <c r="AP172" s="167" t="str">
        <f>IF(L172&lt;&gt;"",IF(ISERROR(VLOOKUP(L172,Positions!$C$4:$V$130,20,FALSE)),"Chk",""),"-")</f>
        <v>-</v>
      </c>
      <c r="AQ172" s="167" t="str">
        <f>IF(M172&lt;&gt;"",IF(ISERROR(VLOOKUP(M172,Positions!$C$4:$V$130,20,FALSE)),"Chk",""),"-")</f>
        <v>-</v>
      </c>
      <c r="AR172" s="167" t="str">
        <f>IF(N172&lt;&gt;"",IF(ISERROR(VLOOKUP(N172,Positions!$C$4:$V$130,20,FALSE)),"Chk",""),"-")</f>
        <v>-</v>
      </c>
      <c r="AS172" s="164" t="str">
        <f>IF(O172&lt;&gt;"",IF(ISERROR(VLOOKUP(O172,Positions!$C$4:$V$130,20,FALSE)),"Chk",""),"-")</f>
        <v>-</v>
      </c>
      <c r="AT172" s="164" t="str">
        <f>IF(P172&lt;&gt;"",IF(ISERROR(VLOOKUP(P172,Positions!$C$4:$V$130,20,FALSE)),"Chk",""),"-")</f>
        <v>-</v>
      </c>
      <c r="AU172" s="164" t="str">
        <f>IF(Q172&lt;&gt;"",IF(ISERROR(VLOOKUP(Q172,Positions!$C$4:$V$130,20,FALSE)),"Chk",""),"-")</f>
        <v>-</v>
      </c>
      <c r="AV172" s="164" t="str">
        <f>IF(R172&lt;&gt;"",IF(ISERROR(VLOOKUP(R172,Positions!$C$4:$V$130,20,FALSE)),"Chk",""),"-")</f>
        <v>-</v>
      </c>
      <c r="AW172" s="164" t="str">
        <f>IF(S172&lt;&gt;"",IF(ISERROR(VLOOKUP(S172,Positions!$C$4:$V$130,20,FALSE)),"Chk",""),"-")</f>
        <v>-</v>
      </c>
      <c r="AX172" s="164" t="str">
        <f>IF(T172&lt;&gt;"",IF(ISERROR(VLOOKUP(T172,Positions!$C$4:$V$130,20,FALSE)),"Chk",""),"-")</f>
        <v>-</v>
      </c>
      <c r="AY172" s="164" t="str">
        <f>IF(U172&lt;&gt;"",IF(ISERROR(VLOOKUP(U172,Positions!$C$4:$V$130,20,FALSE)),"Chk",""),"-")</f>
        <v>-</v>
      </c>
      <c r="AZ172" s="164" t="str">
        <f>IF(V172&lt;&gt;"",IF(ISERROR(VLOOKUP(V172,Positions!$C$4:$V$130,20,FALSE)),"Chk",""),"-")</f>
        <v>-</v>
      </c>
      <c r="BA172" s="164" t="str">
        <f>IF(W172&lt;&gt;"",IF(ISERROR(VLOOKUP(W172,Positions!$C$4:$V$130,20,FALSE)),"Chk",""),"-")</f>
        <v>-</v>
      </c>
      <c r="BB172" s="164" t="str">
        <f>IF(X172&lt;&gt;"",IF(ISERROR(VLOOKUP(X172,Positions!$C$4:$V$130,20,FALSE)),"Chk",""),"-")</f>
        <v>-</v>
      </c>
      <c r="BC172" s="164" t="str">
        <f>IF(Y172&lt;&gt;"",IF(ISERROR(VLOOKUP(Y172,Positions!$C$4:$V$130,20,FALSE)),"Chk",""),"-")</f>
        <v>-</v>
      </c>
      <c r="BD172" s="164" t="str">
        <f>IF(Z172&lt;&gt;"",IF(ISERROR(VLOOKUP(Z172,Positions!$C$4:$V$130,20,FALSE)),"Chk",""),"-")</f>
        <v>-</v>
      </c>
      <c r="BE172" s="164" t="str">
        <f>IF(AA172&lt;&gt;"",IF(ISERROR(VLOOKUP(AA172,Positions!$C$4:$V$130,20,FALSE)),"Chk",""),"-")</f>
        <v>-</v>
      </c>
      <c r="BF172" s="164" t="str">
        <f>IF(AB172&lt;&gt;"",IF(ISERROR(VLOOKUP(AB172,Positions!$C$4:$V$130,20,FALSE)),"Chk",""),"-")</f>
        <v>-</v>
      </c>
      <c r="BG172" s="164" t="str">
        <f>IF(AC172&lt;&gt;"",IF(ISERROR(VLOOKUP(AC172,Positions!$C$4:$V$130,20,FALSE)),"Chk",""),"-")</f>
        <v>-</v>
      </c>
      <c r="BH172" s="164" t="str">
        <f>IF(AD172&lt;&gt;"",IF(ISERROR(VLOOKUP(AD172,Positions!$C$4:$V$130,20,FALSE)),"Chk",""),"-")</f>
        <v>-</v>
      </c>
      <c r="BI172" s="164" t="str">
        <f>IF(AE172&lt;&gt;"",IF(ISERROR(VLOOKUP(AE172,Positions!$C$4:$V$130,20,FALSE)),"Chk",""),"-")</f>
        <v>-</v>
      </c>
      <c r="BJ172" s="164" t="str">
        <f>IF(AF172&lt;&gt;"",IF(ISERROR(VLOOKUP(AF172,Positions!$C$4:$V$130,20,FALSE)),"Chk",""),"-")</f>
        <v>-</v>
      </c>
      <c r="BK172" s="164" t="str">
        <f>IF(AG172&lt;&gt;"",IF(ISERROR(VLOOKUP(AG172,Positions!$C$4:$V$130,20,FALSE)),"Chk",""),"-")</f>
        <v>-</v>
      </c>
      <c r="BL172" s="164" t="str">
        <f>IF(AH172&lt;&gt;"",IF(ISERROR(VLOOKUP(AH172,Positions!$C$4:$V$130,20,FALSE)),"Chk",""),"-")</f>
        <v>-</v>
      </c>
      <c r="BM172" s="152"/>
      <c r="BN172" s="161">
        <f>IF(ISERROR(VLOOKUP(G172,Positions!$C$4:$V$130,20,FALSE)),0,VLOOKUP(G172,Positions!$C$4:$V$130,20,FALSE))</f>
        <v>0</v>
      </c>
      <c r="BO172" s="161">
        <f>IF(ISERROR(VLOOKUP(H172,Positions!$C$4:$V$130,20,FALSE)),0,VLOOKUP(H172,Positions!$C$4:$V$130,20,FALSE))</f>
        <v>0</v>
      </c>
      <c r="BP172" s="161">
        <f>IF(ISERROR(VLOOKUP(I172,Positions!$C$4:$V$130,20,FALSE)),0,VLOOKUP(I172,Positions!$C$4:$V$130,20,FALSE))</f>
        <v>0</v>
      </c>
      <c r="BQ172" s="161">
        <f>IF(ISERROR(VLOOKUP(J172,Positions!$C$4:$V$130,20,FALSE)),0,VLOOKUP(J172,Positions!$C$4:$V$130,20,FALSE))</f>
        <v>0</v>
      </c>
      <c r="BR172" s="161">
        <f>IF(ISERROR(VLOOKUP(K172,Positions!$C$4:$V$130,20,FALSE)),0,VLOOKUP(K172,Positions!$C$4:$V$130,20,FALSE))</f>
        <v>0</v>
      </c>
      <c r="BS172" s="161">
        <f>IF(ISERROR(VLOOKUP(L172,Positions!$C$4:$V$130,20,FALSE)),0,VLOOKUP(L172,Positions!$C$4:$V$130,20,FALSE))</f>
        <v>0</v>
      </c>
      <c r="BT172" s="161">
        <f>IF(ISERROR(VLOOKUP(M172,Positions!$C$4:$V$130,20,FALSE)),0,VLOOKUP(M172,Positions!$C$4:$V$130,20,FALSE))</f>
        <v>0</v>
      </c>
      <c r="BU172" s="161">
        <f>IF(ISERROR(VLOOKUP(N172,Positions!$C$4:$V$130,20,FALSE)),0,VLOOKUP(N172,Positions!$C$4:$V$130,20,FALSE))</f>
        <v>0</v>
      </c>
      <c r="BV172" s="161">
        <f>IF(ISERROR(VLOOKUP(O172,Positions!$C$4:$V$130,20,FALSE)),0,VLOOKUP(O172,Positions!$C$4:$V$130,20,FALSE))</f>
        <v>0</v>
      </c>
      <c r="BW172" s="161">
        <f>IF(ISERROR(VLOOKUP(P172,Positions!$C$4:$V$130,20,FALSE)),0,VLOOKUP(P172,Positions!$C$4:$V$130,20,FALSE))</f>
        <v>0</v>
      </c>
      <c r="BX172" s="161">
        <f>IF(ISERROR(VLOOKUP(Q172,Positions!$C$4:$V$130,20,FALSE)),0,VLOOKUP(Q172,Positions!$C$4:$V$130,20,FALSE))</f>
        <v>0</v>
      </c>
      <c r="BY172" s="161">
        <f>IF(ISERROR(VLOOKUP(R172,Positions!$C$4:$V$130,20,FALSE)),0,VLOOKUP(R172,Positions!$C$4:$V$130,20,FALSE))</f>
        <v>0</v>
      </c>
      <c r="BZ172" s="161">
        <f>IF(ISERROR(VLOOKUP(S172,Positions!$C$4:$V$130,20,FALSE)),0,VLOOKUP(S172,Positions!$C$4:$V$130,20,FALSE))</f>
        <v>0</v>
      </c>
      <c r="CA172" s="161">
        <f>IF(ISERROR(VLOOKUP(T172,Positions!$C$4:$V$130,20,FALSE)),0,VLOOKUP(T172,Positions!$C$4:$V$130,20,FALSE))</f>
        <v>0</v>
      </c>
      <c r="CB172" s="161">
        <f>IF(ISERROR(VLOOKUP(U172,Positions!$C$4:$V$130,20,FALSE)),0,VLOOKUP(U172,Positions!$C$4:$V$130,20,FALSE))</f>
        <v>0</v>
      </c>
      <c r="CC172" s="161">
        <f>IF(ISERROR(VLOOKUP(V172,Positions!$C$4:$V$130,20,FALSE)),0,VLOOKUP(V172,Positions!$C$4:$V$130,20,FALSE))</f>
        <v>0</v>
      </c>
      <c r="CD172" s="161">
        <f>IF(ISERROR(VLOOKUP(W172,Positions!$C$4:$V$130,20,FALSE)),0,VLOOKUP(W172,Positions!$C$4:$V$130,20,FALSE))</f>
        <v>0</v>
      </c>
      <c r="CE172" s="161">
        <f>IF(ISERROR(VLOOKUP(X172,Positions!$C$4:$V$130,20,FALSE)),0,VLOOKUP(X172,Positions!$C$4:$V$130,20,FALSE))</f>
        <v>0</v>
      </c>
      <c r="CF172" s="161">
        <f>IF(ISERROR(VLOOKUP(Y172,Positions!$C$4:$V$130,20,FALSE)),0,VLOOKUP(Y172,Positions!$C$4:$V$130,20,FALSE))</f>
        <v>0</v>
      </c>
      <c r="CG172" s="161">
        <f>IF(ISERROR(VLOOKUP(Z172,Positions!$C$4:$V$130,20,FALSE)),0,VLOOKUP(Z172,Positions!$C$4:$V$130,20,FALSE))</f>
        <v>0</v>
      </c>
      <c r="CH172" s="161">
        <f>IF(ISERROR(VLOOKUP(AA172,Positions!$C$4:$V$130,20,FALSE)),0,VLOOKUP(AA172,Positions!$C$4:$V$130,20,FALSE))</f>
        <v>0</v>
      </c>
      <c r="CI172" s="161">
        <f>IF(ISERROR(VLOOKUP(AB172,Positions!$C$4:$V$130,20,FALSE)),0,VLOOKUP(AB172,Positions!$C$4:$V$130,20,FALSE))</f>
        <v>0</v>
      </c>
      <c r="CJ172" s="161">
        <f>IF(ISERROR(VLOOKUP(AC172,Positions!$C$4:$V$130,20,FALSE)),0,VLOOKUP(AC172,Positions!$C$4:$V$130,20,FALSE))</f>
        <v>0</v>
      </c>
      <c r="CK172" s="161">
        <f>IF(ISERROR(VLOOKUP(AD172,Positions!$C$4:$V$130,20,FALSE)),0,VLOOKUP(AD172,Positions!$C$4:$V$130,20,FALSE))</f>
        <v>0</v>
      </c>
      <c r="CL172" s="161">
        <f>IF(ISERROR(VLOOKUP(AE172,Positions!$C$4:$V$130,20,FALSE)),0,VLOOKUP(AE172,Positions!$C$4:$V$130,20,FALSE))</f>
        <v>0</v>
      </c>
      <c r="CM172" s="161">
        <f>IF(ISERROR(VLOOKUP(AF172,Positions!$C$4:$V$130,20,FALSE)),0,VLOOKUP(AF172,Positions!$C$4:$V$130,20,FALSE))</f>
        <v>0</v>
      </c>
      <c r="CN172" s="161">
        <f>IF(ISERROR(VLOOKUP(AG172,Positions!$C$4:$V$130,20,FALSE)),0,VLOOKUP(AG172,Positions!$C$4:$V$130,20,FALSE))</f>
        <v>0</v>
      </c>
      <c r="CO172" s="161">
        <f>IF(ISERROR(VLOOKUP(AH172,Positions!$C$4:$V$130,20,FALSE)),0,VLOOKUP(AH172,Positions!$C$4:$V$130,20,FALSE))</f>
        <v>0</v>
      </c>
      <c r="CP172" s="162"/>
      <c r="CQ172" s="163"/>
    </row>
    <row r="173" spans="1:95" s="155" customFormat="1" ht="30" hidden="1" customHeight="1" x14ac:dyDescent="0.25">
      <c r="A173" s="164"/>
      <c r="B173" s="164"/>
      <c r="C173" s="660"/>
      <c r="D173" s="660"/>
      <c r="E173" s="417" t="str">
        <f>IF($D173&lt;&gt;"",VLOOKUP($D173,StaffEstb!$G$4:$K$203,4,FALSE),"")</f>
        <v/>
      </c>
      <c r="F173" s="656" t="str">
        <f>IF($D173&lt;&gt;"",VLOOKUP($D173,StaffEstb!$G$4:$K$203,5,FALSE),"")</f>
        <v/>
      </c>
      <c r="G173" s="659"/>
      <c r="H173" s="659"/>
      <c r="I173" s="659"/>
      <c r="J173" s="659"/>
      <c r="K173" s="659"/>
      <c r="L173" s="658"/>
      <c r="M173" s="658"/>
      <c r="N173" s="659"/>
      <c r="O173" s="659"/>
      <c r="P173" s="659"/>
      <c r="Q173" s="659"/>
      <c r="R173" s="659"/>
      <c r="S173" s="658"/>
      <c r="T173" s="658"/>
      <c r="U173" s="659"/>
      <c r="V173" s="659"/>
      <c r="W173" s="659"/>
      <c r="X173" s="659"/>
      <c r="Y173" s="659"/>
      <c r="Z173" s="658"/>
      <c r="AA173" s="658"/>
      <c r="AB173" s="659"/>
      <c r="AC173" s="659"/>
      <c r="AD173" s="659"/>
      <c r="AE173" s="659"/>
      <c r="AF173" s="659"/>
      <c r="AG173" s="658"/>
      <c r="AH173" s="658"/>
      <c r="AI173" s="167"/>
      <c r="AJ173" s="167"/>
      <c r="AK173" s="167" t="str">
        <f>IF(G173&lt;&gt;"",IF(ISERROR(VLOOKUP(G173,Positions!$C$4:$V$130,20,FALSE)),"Chk",""),"-")</f>
        <v>-</v>
      </c>
      <c r="AL173" s="167" t="str">
        <f>IF(H173&lt;&gt;"",IF(ISERROR(VLOOKUP(H173,Positions!$C$4:$V$130,20,FALSE)),"Chk",""),"-")</f>
        <v>-</v>
      </c>
      <c r="AM173" s="167" t="str">
        <f>IF(I173&lt;&gt;"",IF(ISERROR(VLOOKUP(I173,Positions!$C$4:$V$130,20,FALSE)),"Chk",""),"-")</f>
        <v>-</v>
      </c>
      <c r="AN173" s="167" t="str">
        <f>IF(J173&lt;&gt;"",IF(ISERROR(VLOOKUP(J173,Positions!$C$4:$V$130,20,FALSE)),"Chk",""),"-")</f>
        <v>-</v>
      </c>
      <c r="AO173" s="167" t="str">
        <f>IF(K173&lt;&gt;"",IF(ISERROR(VLOOKUP(K173,Positions!$C$4:$V$130,20,FALSE)),"Chk",""),"-")</f>
        <v>-</v>
      </c>
      <c r="AP173" s="167" t="str">
        <f>IF(L173&lt;&gt;"",IF(ISERROR(VLOOKUP(L173,Positions!$C$4:$V$130,20,FALSE)),"Chk",""),"-")</f>
        <v>-</v>
      </c>
      <c r="AQ173" s="167" t="str">
        <f>IF(M173&lt;&gt;"",IF(ISERROR(VLOOKUP(M173,Positions!$C$4:$V$130,20,FALSE)),"Chk",""),"-")</f>
        <v>-</v>
      </c>
      <c r="AR173" s="167" t="str">
        <f>IF(N173&lt;&gt;"",IF(ISERROR(VLOOKUP(N173,Positions!$C$4:$V$130,20,FALSE)),"Chk",""),"-")</f>
        <v>-</v>
      </c>
      <c r="AS173" s="164" t="str">
        <f>IF(O173&lt;&gt;"",IF(ISERROR(VLOOKUP(O173,Positions!$C$4:$V$130,20,FALSE)),"Chk",""),"-")</f>
        <v>-</v>
      </c>
      <c r="AT173" s="164" t="str">
        <f>IF(P173&lt;&gt;"",IF(ISERROR(VLOOKUP(P173,Positions!$C$4:$V$130,20,FALSE)),"Chk",""),"-")</f>
        <v>-</v>
      </c>
      <c r="AU173" s="164" t="str">
        <f>IF(Q173&lt;&gt;"",IF(ISERROR(VLOOKUP(Q173,Positions!$C$4:$V$130,20,FALSE)),"Chk",""),"-")</f>
        <v>-</v>
      </c>
      <c r="AV173" s="164" t="str">
        <f>IF(R173&lt;&gt;"",IF(ISERROR(VLOOKUP(R173,Positions!$C$4:$V$130,20,FALSE)),"Chk",""),"-")</f>
        <v>-</v>
      </c>
      <c r="AW173" s="164" t="str">
        <f>IF(S173&lt;&gt;"",IF(ISERROR(VLOOKUP(S173,Positions!$C$4:$V$130,20,FALSE)),"Chk",""),"-")</f>
        <v>-</v>
      </c>
      <c r="AX173" s="164" t="str">
        <f>IF(T173&lt;&gt;"",IF(ISERROR(VLOOKUP(T173,Positions!$C$4:$V$130,20,FALSE)),"Chk",""),"-")</f>
        <v>-</v>
      </c>
      <c r="AY173" s="164" t="str">
        <f>IF(U173&lt;&gt;"",IF(ISERROR(VLOOKUP(U173,Positions!$C$4:$V$130,20,FALSE)),"Chk",""),"-")</f>
        <v>-</v>
      </c>
      <c r="AZ173" s="164" t="str">
        <f>IF(V173&lt;&gt;"",IF(ISERROR(VLOOKUP(V173,Positions!$C$4:$V$130,20,FALSE)),"Chk",""),"-")</f>
        <v>-</v>
      </c>
      <c r="BA173" s="164" t="str">
        <f>IF(W173&lt;&gt;"",IF(ISERROR(VLOOKUP(W173,Positions!$C$4:$V$130,20,FALSE)),"Chk",""),"-")</f>
        <v>-</v>
      </c>
      <c r="BB173" s="164" t="str">
        <f>IF(X173&lt;&gt;"",IF(ISERROR(VLOOKUP(X173,Positions!$C$4:$V$130,20,FALSE)),"Chk",""),"-")</f>
        <v>-</v>
      </c>
      <c r="BC173" s="164" t="str">
        <f>IF(Y173&lt;&gt;"",IF(ISERROR(VLOOKUP(Y173,Positions!$C$4:$V$130,20,FALSE)),"Chk",""),"-")</f>
        <v>-</v>
      </c>
      <c r="BD173" s="164" t="str">
        <f>IF(Z173&lt;&gt;"",IF(ISERROR(VLOOKUP(Z173,Positions!$C$4:$V$130,20,FALSE)),"Chk",""),"-")</f>
        <v>-</v>
      </c>
      <c r="BE173" s="164" t="str">
        <f>IF(AA173&lt;&gt;"",IF(ISERROR(VLOOKUP(AA173,Positions!$C$4:$V$130,20,FALSE)),"Chk",""),"-")</f>
        <v>-</v>
      </c>
      <c r="BF173" s="164" t="str">
        <f>IF(AB173&lt;&gt;"",IF(ISERROR(VLOOKUP(AB173,Positions!$C$4:$V$130,20,FALSE)),"Chk",""),"-")</f>
        <v>-</v>
      </c>
      <c r="BG173" s="164" t="str">
        <f>IF(AC173&lt;&gt;"",IF(ISERROR(VLOOKUP(AC173,Positions!$C$4:$V$130,20,FALSE)),"Chk",""),"-")</f>
        <v>-</v>
      </c>
      <c r="BH173" s="164" t="str">
        <f>IF(AD173&lt;&gt;"",IF(ISERROR(VLOOKUP(AD173,Positions!$C$4:$V$130,20,FALSE)),"Chk",""),"-")</f>
        <v>-</v>
      </c>
      <c r="BI173" s="164" t="str">
        <f>IF(AE173&lt;&gt;"",IF(ISERROR(VLOOKUP(AE173,Positions!$C$4:$V$130,20,FALSE)),"Chk",""),"-")</f>
        <v>-</v>
      </c>
      <c r="BJ173" s="164" t="str">
        <f>IF(AF173&lt;&gt;"",IF(ISERROR(VLOOKUP(AF173,Positions!$C$4:$V$130,20,FALSE)),"Chk",""),"-")</f>
        <v>-</v>
      </c>
      <c r="BK173" s="164" t="str">
        <f>IF(AG173&lt;&gt;"",IF(ISERROR(VLOOKUP(AG173,Positions!$C$4:$V$130,20,FALSE)),"Chk",""),"-")</f>
        <v>-</v>
      </c>
      <c r="BL173" s="164" t="str">
        <f>IF(AH173&lt;&gt;"",IF(ISERROR(VLOOKUP(AH173,Positions!$C$4:$V$130,20,FALSE)),"Chk",""),"-")</f>
        <v>-</v>
      </c>
      <c r="BM173" s="152"/>
      <c r="BN173" s="161">
        <f>IF(ISERROR(VLOOKUP(G173,Positions!$C$4:$V$130,20,FALSE)),0,VLOOKUP(G173,Positions!$C$4:$V$130,20,FALSE))</f>
        <v>0</v>
      </c>
      <c r="BO173" s="161">
        <f>IF(ISERROR(VLOOKUP(H173,Positions!$C$4:$V$130,20,FALSE)),0,VLOOKUP(H173,Positions!$C$4:$V$130,20,FALSE))</f>
        <v>0</v>
      </c>
      <c r="BP173" s="161">
        <f>IF(ISERROR(VLOOKUP(I173,Positions!$C$4:$V$130,20,FALSE)),0,VLOOKUP(I173,Positions!$C$4:$V$130,20,FALSE))</f>
        <v>0</v>
      </c>
      <c r="BQ173" s="161">
        <f>IF(ISERROR(VLOOKUP(J173,Positions!$C$4:$V$130,20,FALSE)),0,VLOOKUP(J173,Positions!$C$4:$V$130,20,FALSE))</f>
        <v>0</v>
      </c>
      <c r="BR173" s="161">
        <f>IF(ISERROR(VLOOKUP(K173,Positions!$C$4:$V$130,20,FALSE)),0,VLOOKUP(K173,Positions!$C$4:$V$130,20,FALSE))</f>
        <v>0</v>
      </c>
      <c r="BS173" s="161">
        <f>IF(ISERROR(VLOOKUP(L173,Positions!$C$4:$V$130,20,FALSE)),0,VLOOKUP(L173,Positions!$C$4:$V$130,20,FALSE))</f>
        <v>0</v>
      </c>
      <c r="BT173" s="161">
        <f>IF(ISERROR(VLOOKUP(M173,Positions!$C$4:$V$130,20,FALSE)),0,VLOOKUP(M173,Positions!$C$4:$V$130,20,FALSE))</f>
        <v>0</v>
      </c>
      <c r="BU173" s="161">
        <f>IF(ISERROR(VLOOKUP(N173,Positions!$C$4:$V$130,20,FALSE)),0,VLOOKUP(N173,Positions!$C$4:$V$130,20,FALSE))</f>
        <v>0</v>
      </c>
      <c r="BV173" s="161">
        <f>IF(ISERROR(VLOOKUP(O173,Positions!$C$4:$V$130,20,FALSE)),0,VLOOKUP(O173,Positions!$C$4:$V$130,20,FALSE))</f>
        <v>0</v>
      </c>
      <c r="BW173" s="161">
        <f>IF(ISERROR(VLOOKUP(P173,Positions!$C$4:$V$130,20,FALSE)),0,VLOOKUP(P173,Positions!$C$4:$V$130,20,FALSE))</f>
        <v>0</v>
      </c>
      <c r="BX173" s="161">
        <f>IF(ISERROR(VLOOKUP(Q173,Positions!$C$4:$V$130,20,FALSE)),0,VLOOKUP(Q173,Positions!$C$4:$V$130,20,FALSE))</f>
        <v>0</v>
      </c>
      <c r="BY173" s="161">
        <f>IF(ISERROR(VLOOKUP(R173,Positions!$C$4:$V$130,20,FALSE)),0,VLOOKUP(R173,Positions!$C$4:$V$130,20,FALSE))</f>
        <v>0</v>
      </c>
      <c r="BZ173" s="161">
        <f>IF(ISERROR(VLOOKUP(S173,Positions!$C$4:$V$130,20,FALSE)),0,VLOOKUP(S173,Positions!$C$4:$V$130,20,FALSE))</f>
        <v>0</v>
      </c>
      <c r="CA173" s="161">
        <f>IF(ISERROR(VLOOKUP(T173,Positions!$C$4:$V$130,20,FALSE)),0,VLOOKUP(T173,Positions!$C$4:$V$130,20,FALSE))</f>
        <v>0</v>
      </c>
      <c r="CB173" s="161">
        <f>IF(ISERROR(VLOOKUP(U173,Positions!$C$4:$V$130,20,FALSE)),0,VLOOKUP(U173,Positions!$C$4:$V$130,20,FALSE))</f>
        <v>0</v>
      </c>
      <c r="CC173" s="161">
        <f>IF(ISERROR(VLOOKUP(V173,Positions!$C$4:$V$130,20,FALSE)),0,VLOOKUP(V173,Positions!$C$4:$V$130,20,FALSE))</f>
        <v>0</v>
      </c>
      <c r="CD173" s="161">
        <f>IF(ISERROR(VLOOKUP(W173,Positions!$C$4:$V$130,20,FALSE)),0,VLOOKUP(W173,Positions!$C$4:$V$130,20,FALSE))</f>
        <v>0</v>
      </c>
      <c r="CE173" s="161">
        <f>IF(ISERROR(VLOOKUP(X173,Positions!$C$4:$V$130,20,FALSE)),0,VLOOKUP(X173,Positions!$C$4:$V$130,20,FALSE))</f>
        <v>0</v>
      </c>
      <c r="CF173" s="161">
        <f>IF(ISERROR(VLOOKUP(Y173,Positions!$C$4:$V$130,20,FALSE)),0,VLOOKUP(Y173,Positions!$C$4:$V$130,20,FALSE))</f>
        <v>0</v>
      </c>
      <c r="CG173" s="161">
        <f>IF(ISERROR(VLOOKUP(Z173,Positions!$C$4:$V$130,20,FALSE)),0,VLOOKUP(Z173,Positions!$C$4:$V$130,20,FALSE))</f>
        <v>0</v>
      </c>
      <c r="CH173" s="161">
        <f>IF(ISERROR(VLOOKUP(AA173,Positions!$C$4:$V$130,20,FALSE)),0,VLOOKUP(AA173,Positions!$C$4:$V$130,20,FALSE))</f>
        <v>0</v>
      </c>
      <c r="CI173" s="161">
        <f>IF(ISERROR(VLOOKUP(AB173,Positions!$C$4:$V$130,20,FALSE)),0,VLOOKUP(AB173,Positions!$C$4:$V$130,20,FALSE))</f>
        <v>0</v>
      </c>
      <c r="CJ173" s="161">
        <f>IF(ISERROR(VLOOKUP(AC173,Positions!$C$4:$V$130,20,FALSE)),0,VLOOKUP(AC173,Positions!$C$4:$V$130,20,FALSE))</f>
        <v>0</v>
      </c>
      <c r="CK173" s="161">
        <f>IF(ISERROR(VLOOKUP(AD173,Positions!$C$4:$V$130,20,FALSE)),0,VLOOKUP(AD173,Positions!$C$4:$V$130,20,FALSE))</f>
        <v>0</v>
      </c>
      <c r="CL173" s="161">
        <f>IF(ISERROR(VLOOKUP(AE173,Positions!$C$4:$V$130,20,FALSE)),0,VLOOKUP(AE173,Positions!$C$4:$V$130,20,FALSE))</f>
        <v>0</v>
      </c>
      <c r="CM173" s="161">
        <f>IF(ISERROR(VLOOKUP(AF173,Positions!$C$4:$V$130,20,FALSE)),0,VLOOKUP(AF173,Positions!$C$4:$V$130,20,FALSE))</f>
        <v>0</v>
      </c>
      <c r="CN173" s="161">
        <f>IF(ISERROR(VLOOKUP(AG173,Positions!$C$4:$V$130,20,FALSE)),0,VLOOKUP(AG173,Positions!$C$4:$V$130,20,FALSE))</f>
        <v>0</v>
      </c>
      <c r="CO173" s="161">
        <f>IF(ISERROR(VLOOKUP(AH173,Positions!$C$4:$V$130,20,FALSE)),0,VLOOKUP(AH173,Positions!$C$4:$V$130,20,FALSE))</f>
        <v>0</v>
      </c>
      <c r="CP173" s="162"/>
      <c r="CQ173" s="163"/>
    </row>
    <row r="174" spans="1:95" s="155" customFormat="1" ht="30" hidden="1" customHeight="1" x14ac:dyDescent="0.25">
      <c r="A174" s="164"/>
      <c r="B174" s="164"/>
      <c r="C174" s="660"/>
      <c r="D174" s="660"/>
      <c r="E174" s="417" t="str">
        <f>IF($D174&lt;&gt;"",VLOOKUP($D174,StaffEstb!$G$4:$K$203,4,FALSE),"")</f>
        <v/>
      </c>
      <c r="F174" s="656" t="str">
        <f>IF($D174&lt;&gt;"",VLOOKUP($D174,StaffEstb!$G$4:$K$203,5,FALSE),"")</f>
        <v/>
      </c>
      <c r="G174" s="659"/>
      <c r="H174" s="659"/>
      <c r="I174" s="659"/>
      <c r="J174" s="659"/>
      <c r="K174" s="659"/>
      <c r="L174" s="658"/>
      <c r="M174" s="658"/>
      <c r="N174" s="659"/>
      <c r="O174" s="659"/>
      <c r="P174" s="659"/>
      <c r="Q174" s="659"/>
      <c r="R174" s="659"/>
      <c r="S174" s="658"/>
      <c r="T174" s="658"/>
      <c r="U174" s="659"/>
      <c r="V174" s="659"/>
      <c r="W174" s="659"/>
      <c r="X174" s="659"/>
      <c r="Y174" s="659"/>
      <c r="Z174" s="658"/>
      <c r="AA174" s="658"/>
      <c r="AB174" s="659"/>
      <c r="AC174" s="659"/>
      <c r="AD174" s="659"/>
      <c r="AE174" s="659"/>
      <c r="AF174" s="659"/>
      <c r="AG174" s="658"/>
      <c r="AH174" s="658"/>
      <c r="AI174" s="167"/>
      <c r="AJ174" s="167"/>
      <c r="AK174" s="167" t="str">
        <f>IF(G174&lt;&gt;"",IF(ISERROR(VLOOKUP(G174,Positions!$C$4:$V$130,20,FALSE)),"Chk",""),"-")</f>
        <v>-</v>
      </c>
      <c r="AL174" s="167" t="str">
        <f>IF(H174&lt;&gt;"",IF(ISERROR(VLOOKUP(H174,Positions!$C$4:$V$130,20,FALSE)),"Chk",""),"-")</f>
        <v>-</v>
      </c>
      <c r="AM174" s="167" t="str">
        <f>IF(I174&lt;&gt;"",IF(ISERROR(VLOOKUP(I174,Positions!$C$4:$V$130,20,FALSE)),"Chk",""),"-")</f>
        <v>-</v>
      </c>
      <c r="AN174" s="167" t="str">
        <f>IF(J174&lt;&gt;"",IF(ISERROR(VLOOKUP(J174,Positions!$C$4:$V$130,20,FALSE)),"Chk",""),"-")</f>
        <v>-</v>
      </c>
      <c r="AO174" s="167" t="str">
        <f>IF(K174&lt;&gt;"",IF(ISERROR(VLOOKUP(K174,Positions!$C$4:$V$130,20,FALSE)),"Chk",""),"-")</f>
        <v>-</v>
      </c>
      <c r="AP174" s="167" t="str">
        <f>IF(L174&lt;&gt;"",IF(ISERROR(VLOOKUP(L174,Positions!$C$4:$V$130,20,FALSE)),"Chk",""),"-")</f>
        <v>-</v>
      </c>
      <c r="AQ174" s="167" t="str">
        <f>IF(M174&lt;&gt;"",IF(ISERROR(VLOOKUP(M174,Positions!$C$4:$V$130,20,FALSE)),"Chk",""),"-")</f>
        <v>-</v>
      </c>
      <c r="AR174" s="167" t="str">
        <f>IF(N174&lt;&gt;"",IF(ISERROR(VLOOKUP(N174,Positions!$C$4:$V$130,20,FALSE)),"Chk",""),"-")</f>
        <v>-</v>
      </c>
      <c r="AS174" s="164" t="str">
        <f>IF(O174&lt;&gt;"",IF(ISERROR(VLOOKUP(O174,Positions!$C$4:$V$130,20,FALSE)),"Chk",""),"-")</f>
        <v>-</v>
      </c>
      <c r="AT174" s="164" t="str">
        <f>IF(P174&lt;&gt;"",IF(ISERROR(VLOOKUP(P174,Positions!$C$4:$V$130,20,FALSE)),"Chk",""),"-")</f>
        <v>-</v>
      </c>
      <c r="AU174" s="164" t="str">
        <f>IF(Q174&lt;&gt;"",IF(ISERROR(VLOOKUP(Q174,Positions!$C$4:$V$130,20,FALSE)),"Chk",""),"-")</f>
        <v>-</v>
      </c>
      <c r="AV174" s="164" t="str">
        <f>IF(R174&lt;&gt;"",IF(ISERROR(VLOOKUP(R174,Positions!$C$4:$V$130,20,FALSE)),"Chk",""),"-")</f>
        <v>-</v>
      </c>
      <c r="AW174" s="164" t="str">
        <f>IF(S174&lt;&gt;"",IF(ISERROR(VLOOKUP(S174,Positions!$C$4:$V$130,20,FALSE)),"Chk",""),"-")</f>
        <v>-</v>
      </c>
      <c r="AX174" s="164" t="str">
        <f>IF(T174&lt;&gt;"",IF(ISERROR(VLOOKUP(T174,Positions!$C$4:$V$130,20,FALSE)),"Chk",""),"-")</f>
        <v>-</v>
      </c>
      <c r="AY174" s="164" t="str">
        <f>IF(U174&lt;&gt;"",IF(ISERROR(VLOOKUP(U174,Positions!$C$4:$V$130,20,FALSE)),"Chk",""),"-")</f>
        <v>-</v>
      </c>
      <c r="AZ174" s="164" t="str">
        <f>IF(V174&lt;&gt;"",IF(ISERROR(VLOOKUP(V174,Positions!$C$4:$V$130,20,FALSE)),"Chk",""),"-")</f>
        <v>-</v>
      </c>
      <c r="BA174" s="164" t="str">
        <f>IF(W174&lt;&gt;"",IF(ISERROR(VLOOKUP(W174,Positions!$C$4:$V$130,20,FALSE)),"Chk",""),"-")</f>
        <v>-</v>
      </c>
      <c r="BB174" s="164" t="str">
        <f>IF(X174&lt;&gt;"",IF(ISERROR(VLOOKUP(X174,Positions!$C$4:$V$130,20,FALSE)),"Chk",""),"-")</f>
        <v>-</v>
      </c>
      <c r="BC174" s="164" t="str">
        <f>IF(Y174&lt;&gt;"",IF(ISERROR(VLOOKUP(Y174,Positions!$C$4:$V$130,20,FALSE)),"Chk",""),"-")</f>
        <v>-</v>
      </c>
      <c r="BD174" s="164" t="str">
        <f>IF(Z174&lt;&gt;"",IF(ISERROR(VLOOKUP(Z174,Positions!$C$4:$V$130,20,FALSE)),"Chk",""),"-")</f>
        <v>-</v>
      </c>
      <c r="BE174" s="164" t="str">
        <f>IF(AA174&lt;&gt;"",IF(ISERROR(VLOOKUP(AA174,Positions!$C$4:$V$130,20,FALSE)),"Chk",""),"-")</f>
        <v>-</v>
      </c>
      <c r="BF174" s="164" t="str">
        <f>IF(AB174&lt;&gt;"",IF(ISERROR(VLOOKUP(AB174,Positions!$C$4:$V$130,20,FALSE)),"Chk",""),"-")</f>
        <v>-</v>
      </c>
      <c r="BG174" s="164" t="str">
        <f>IF(AC174&lt;&gt;"",IF(ISERROR(VLOOKUP(AC174,Positions!$C$4:$V$130,20,FALSE)),"Chk",""),"-")</f>
        <v>-</v>
      </c>
      <c r="BH174" s="164" t="str">
        <f>IF(AD174&lt;&gt;"",IF(ISERROR(VLOOKUP(AD174,Positions!$C$4:$V$130,20,FALSE)),"Chk",""),"-")</f>
        <v>-</v>
      </c>
      <c r="BI174" s="164" t="str">
        <f>IF(AE174&lt;&gt;"",IF(ISERROR(VLOOKUP(AE174,Positions!$C$4:$V$130,20,FALSE)),"Chk",""),"-")</f>
        <v>-</v>
      </c>
      <c r="BJ174" s="164" t="str">
        <f>IF(AF174&lt;&gt;"",IF(ISERROR(VLOOKUP(AF174,Positions!$C$4:$V$130,20,FALSE)),"Chk",""),"-")</f>
        <v>-</v>
      </c>
      <c r="BK174" s="164" t="str">
        <f>IF(AG174&lt;&gt;"",IF(ISERROR(VLOOKUP(AG174,Positions!$C$4:$V$130,20,FALSE)),"Chk",""),"-")</f>
        <v>-</v>
      </c>
      <c r="BL174" s="164" t="str">
        <f>IF(AH174&lt;&gt;"",IF(ISERROR(VLOOKUP(AH174,Positions!$C$4:$V$130,20,FALSE)),"Chk",""),"-")</f>
        <v>-</v>
      </c>
      <c r="BM174" s="152"/>
      <c r="BN174" s="161">
        <f>IF(ISERROR(VLOOKUP(G174,Positions!$C$4:$V$130,20,FALSE)),0,VLOOKUP(G174,Positions!$C$4:$V$130,20,FALSE))</f>
        <v>0</v>
      </c>
      <c r="BO174" s="161">
        <f>IF(ISERROR(VLOOKUP(H174,Positions!$C$4:$V$130,20,FALSE)),0,VLOOKUP(H174,Positions!$C$4:$V$130,20,FALSE))</f>
        <v>0</v>
      </c>
      <c r="BP174" s="161">
        <f>IF(ISERROR(VLOOKUP(I174,Positions!$C$4:$V$130,20,FALSE)),0,VLOOKUP(I174,Positions!$C$4:$V$130,20,FALSE))</f>
        <v>0</v>
      </c>
      <c r="BQ174" s="161">
        <f>IF(ISERROR(VLOOKUP(J174,Positions!$C$4:$V$130,20,FALSE)),0,VLOOKUP(J174,Positions!$C$4:$V$130,20,FALSE))</f>
        <v>0</v>
      </c>
      <c r="BR174" s="161">
        <f>IF(ISERROR(VLOOKUP(K174,Positions!$C$4:$V$130,20,FALSE)),0,VLOOKUP(K174,Positions!$C$4:$V$130,20,FALSE))</f>
        <v>0</v>
      </c>
      <c r="BS174" s="161">
        <f>IF(ISERROR(VLOOKUP(L174,Positions!$C$4:$V$130,20,FALSE)),0,VLOOKUP(L174,Positions!$C$4:$V$130,20,FALSE))</f>
        <v>0</v>
      </c>
      <c r="BT174" s="161">
        <f>IF(ISERROR(VLOOKUP(M174,Positions!$C$4:$V$130,20,FALSE)),0,VLOOKUP(M174,Positions!$C$4:$V$130,20,FALSE))</f>
        <v>0</v>
      </c>
      <c r="BU174" s="161">
        <f>IF(ISERROR(VLOOKUP(N174,Positions!$C$4:$V$130,20,FALSE)),0,VLOOKUP(N174,Positions!$C$4:$V$130,20,FALSE))</f>
        <v>0</v>
      </c>
      <c r="BV174" s="161">
        <f>IF(ISERROR(VLOOKUP(O174,Positions!$C$4:$V$130,20,FALSE)),0,VLOOKUP(O174,Positions!$C$4:$V$130,20,FALSE))</f>
        <v>0</v>
      </c>
      <c r="BW174" s="161">
        <f>IF(ISERROR(VLOOKUP(P174,Positions!$C$4:$V$130,20,FALSE)),0,VLOOKUP(P174,Positions!$C$4:$V$130,20,FALSE))</f>
        <v>0</v>
      </c>
      <c r="BX174" s="161">
        <f>IF(ISERROR(VLOOKUP(Q174,Positions!$C$4:$V$130,20,FALSE)),0,VLOOKUP(Q174,Positions!$C$4:$V$130,20,FALSE))</f>
        <v>0</v>
      </c>
      <c r="BY174" s="161">
        <f>IF(ISERROR(VLOOKUP(R174,Positions!$C$4:$V$130,20,FALSE)),0,VLOOKUP(R174,Positions!$C$4:$V$130,20,FALSE))</f>
        <v>0</v>
      </c>
      <c r="BZ174" s="161">
        <f>IF(ISERROR(VLOOKUP(S174,Positions!$C$4:$V$130,20,FALSE)),0,VLOOKUP(S174,Positions!$C$4:$V$130,20,FALSE))</f>
        <v>0</v>
      </c>
      <c r="CA174" s="161">
        <f>IF(ISERROR(VLOOKUP(T174,Positions!$C$4:$V$130,20,FALSE)),0,VLOOKUP(T174,Positions!$C$4:$V$130,20,FALSE))</f>
        <v>0</v>
      </c>
      <c r="CB174" s="161">
        <f>IF(ISERROR(VLOOKUP(U174,Positions!$C$4:$V$130,20,FALSE)),0,VLOOKUP(U174,Positions!$C$4:$V$130,20,FALSE))</f>
        <v>0</v>
      </c>
      <c r="CC174" s="161">
        <f>IF(ISERROR(VLOOKUP(V174,Positions!$C$4:$V$130,20,FALSE)),0,VLOOKUP(V174,Positions!$C$4:$V$130,20,FALSE))</f>
        <v>0</v>
      </c>
      <c r="CD174" s="161">
        <f>IF(ISERROR(VLOOKUP(W174,Positions!$C$4:$V$130,20,FALSE)),0,VLOOKUP(W174,Positions!$C$4:$V$130,20,FALSE))</f>
        <v>0</v>
      </c>
      <c r="CE174" s="161">
        <f>IF(ISERROR(VLOOKUP(X174,Positions!$C$4:$V$130,20,FALSE)),0,VLOOKUP(X174,Positions!$C$4:$V$130,20,FALSE))</f>
        <v>0</v>
      </c>
      <c r="CF174" s="161">
        <f>IF(ISERROR(VLOOKUP(Y174,Positions!$C$4:$V$130,20,FALSE)),0,VLOOKUP(Y174,Positions!$C$4:$V$130,20,FALSE))</f>
        <v>0</v>
      </c>
      <c r="CG174" s="161">
        <f>IF(ISERROR(VLOOKUP(Z174,Positions!$C$4:$V$130,20,FALSE)),0,VLOOKUP(Z174,Positions!$C$4:$V$130,20,FALSE))</f>
        <v>0</v>
      </c>
      <c r="CH174" s="161">
        <f>IF(ISERROR(VLOOKUP(AA174,Positions!$C$4:$V$130,20,FALSE)),0,VLOOKUP(AA174,Positions!$C$4:$V$130,20,FALSE))</f>
        <v>0</v>
      </c>
      <c r="CI174" s="161">
        <f>IF(ISERROR(VLOOKUP(AB174,Positions!$C$4:$V$130,20,FALSE)),0,VLOOKUP(AB174,Positions!$C$4:$V$130,20,FALSE))</f>
        <v>0</v>
      </c>
      <c r="CJ174" s="161">
        <f>IF(ISERROR(VLOOKUP(AC174,Positions!$C$4:$V$130,20,FALSE)),0,VLOOKUP(AC174,Positions!$C$4:$V$130,20,FALSE))</f>
        <v>0</v>
      </c>
      <c r="CK174" s="161">
        <f>IF(ISERROR(VLOOKUP(AD174,Positions!$C$4:$V$130,20,FALSE)),0,VLOOKUP(AD174,Positions!$C$4:$V$130,20,FALSE))</f>
        <v>0</v>
      </c>
      <c r="CL174" s="161">
        <f>IF(ISERROR(VLOOKUP(AE174,Positions!$C$4:$V$130,20,FALSE)),0,VLOOKUP(AE174,Positions!$C$4:$V$130,20,FALSE))</f>
        <v>0</v>
      </c>
      <c r="CM174" s="161">
        <f>IF(ISERROR(VLOOKUP(AF174,Positions!$C$4:$V$130,20,FALSE)),0,VLOOKUP(AF174,Positions!$C$4:$V$130,20,FALSE))</f>
        <v>0</v>
      </c>
      <c r="CN174" s="161">
        <f>IF(ISERROR(VLOOKUP(AG174,Positions!$C$4:$V$130,20,FALSE)),0,VLOOKUP(AG174,Positions!$C$4:$V$130,20,FALSE))</f>
        <v>0</v>
      </c>
      <c r="CO174" s="161">
        <f>IF(ISERROR(VLOOKUP(AH174,Positions!$C$4:$V$130,20,FALSE)),0,VLOOKUP(AH174,Positions!$C$4:$V$130,20,FALSE))</f>
        <v>0</v>
      </c>
      <c r="CP174" s="162"/>
      <c r="CQ174" s="163"/>
    </row>
    <row r="175" spans="1:95" s="155" customFormat="1" ht="30" hidden="1" customHeight="1" x14ac:dyDescent="0.25">
      <c r="A175" s="164"/>
      <c r="B175" s="164"/>
      <c r="C175" s="660"/>
      <c r="D175" s="660"/>
      <c r="E175" s="417" t="str">
        <f>IF($D175&lt;&gt;"",VLOOKUP($D175,StaffEstb!$G$4:$K$203,4,FALSE),"")</f>
        <v/>
      </c>
      <c r="F175" s="656" t="str">
        <f>IF($D175&lt;&gt;"",VLOOKUP($D175,StaffEstb!$G$4:$K$203,5,FALSE),"")</f>
        <v/>
      </c>
      <c r="G175" s="659"/>
      <c r="H175" s="659"/>
      <c r="I175" s="659"/>
      <c r="J175" s="659"/>
      <c r="K175" s="659"/>
      <c r="L175" s="658"/>
      <c r="M175" s="658"/>
      <c r="N175" s="659"/>
      <c r="O175" s="659"/>
      <c r="P175" s="659"/>
      <c r="Q175" s="659"/>
      <c r="R175" s="659"/>
      <c r="S175" s="658"/>
      <c r="T175" s="658"/>
      <c r="U175" s="659"/>
      <c r="V175" s="659"/>
      <c r="W175" s="659"/>
      <c r="X175" s="659"/>
      <c r="Y175" s="659"/>
      <c r="Z175" s="658"/>
      <c r="AA175" s="658"/>
      <c r="AB175" s="659"/>
      <c r="AC175" s="659"/>
      <c r="AD175" s="659"/>
      <c r="AE175" s="659"/>
      <c r="AF175" s="659"/>
      <c r="AG175" s="658"/>
      <c r="AH175" s="658"/>
      <c r="AI175" s="167"/>
      <c r="AJ175" s="167"/>
      <c r="AK175" s="167" t="str">
        <f>IF(G175&lt;&gt;"",IF(ISERROR(VLOOKUP(G175,Positions!$C$4:$V$130,20,FALSE)),"Chk",""),"-")</f>
        <v>-</v>
      </c>
      <c r="AL175" s="167" t="str">
        <f>IF(H175&lt;&gt;"",IF(ISERROR(VLOOKUP(H175,Positions!$C$4:$V$130,20,FALSE)),"Chk",""),"-")</f>
        <v>-</v>
      </c>
      <c r="AM175" s="167" t="str">
        <f>IF(I175&lt;&gt;"",IF(ISERROR(VLOOKUP(I175,Positions!$C$4:$V$130,20,FALSE)),"Chk",""),"-")</f>
        <v>-</v>
      </c>
      <c r="AN175" s="167" t="str">
        <f>IF(J175&lt;&gt;"",IF(ISERROR(VLOOKUP(J175,Positions!$C$4:$V$130,20,FALSE)),"Chk",""),"-")</f>
        <v>-</v>
      </c>
      <c r="AO175" s="167" t="str">
        <f>IF(K175&lt;&gt;"",IF(ISERROR(VLOOKUP(K175,Positions!$C$4:$V$130,20,FALSE)),"Chk",""),"-")</f>
        <v>-</v>
      </c>
      <c r="AP175" s="167" t="str">
        <f>IF(L175&lt;&gt;"",IF(ISERROR(VLOOKUP(L175,Positions!$C$4:$V$130,20,FALSE)),"Chk",""),"-")</f>
        <v>-</v>
      </c>
      <c r="AQ175" s="167" t="str">
        <f>IF(M175&lt;&gt;"",IF(ISERROR(VLOOKUP(M175,Positions!$C$4:$V$130,20,FALSE)),"Chk",""),"-")</f>
        <v>-</v>
      </c>
      <c r="AR175" s="167" t="str">
        <f>IF(N175&lt;&gt;"",IF(ISERROR(VLOOKUP(N175,Positions!$C$4:$V$130,20,FALSE)),"Chk",""),"-")</f>
        <v>-</v>
      </c>
      <c r="AS175" s="164" t="str">
        <f>IF(O175&lt;&gt;"",IF(ISERROR(VLOOKUP(O175,Positions!$C$4:$V$130,20,FALSE)),"Chk",""),"-")</f>
        <v>-</v>
      </c>
      <c r="AT175" s="164" t="str">
        <f>IF(P175&lt;&gt;"",IF(ISERROR(VLOOKUP(P175,Positions!$C$4:$V$130,20,FALSE)),"Chk",""),"-")</f>
        <v>-</v>
      </c>
      <c r="AU175" s="164" t="str">
        <f>IF(Q175&lt;&gt;"",IF(ISERROR(VLOOKUP(Q175,Positions!$C$4:$V$130,20,FALSE)),"Chk",""),"-")</f>
        <v>-</v>
      </c>
      <c r="AV175" s="164" t="str">
        <f>IF(R175&lt;&gt;"",IF(ISERROR(VLOOKUP(R175,Positions!$C$4:$V$130,20,FALSE)),"Chk",""),"-")</f>
        <v>-</v>
      </c>
      <c r="AW175" s="164" t="str">
        <f>IF(S175&lt;&gt;"",IF(ISERROR(VLOOKUP(S175,Positions!$C$4:$V$130,20,FALSE)),"Chk",""),"-")</f>
        <v>-</v>
      </c>
      <c r="AX175" s="164" t="str">
        <f>IF(T175&lt;&gt;"",IF(ISERROR(VLOOKUP(T175,Positions!$C$4:$V$130,20,FALSE)),"Chk",""),"-")</f>
        <v>-</v>
      </c>
      <c r="AY175" s="164" t="str">
        <f>IF(U175&lt;&gt;"",IF(ISERROR(VLOOKUP(U175,Positions!$C$4:$V$130,20,FALSE)),"Chk",""),"-")</f>
        <v>-</v>
      </c>
      <c r="AZ175" s="164" t="str">
        <f>IF(V175&lt;&gt;"",IF(ISERROR(VLOOKUP(V175,Positions!$C$4:$V$130,20,FALSE)),"Chk",""),"-")</f>
        <v>-</v>
      </c>
      <c r="BA175" s="164" t="str">
        <f>IF(W175&lt;&gt;"",IF(ISERROR(VLOOKUP(W175,Positions!$C$4:$V$130,20,FALSE)),"Chk",""),"-")</f>
        <v>-</v>
      </c>
      <c r="BB175" s="164" t="str">
        <f>IF(X175&lt;&gt;"",IF(ISERROR(VLOOKUP(X175,Positions!$C$4:$V$130,20,FALSE)),"Chk",""),"-")</f>
        <v>-</v>
      </c>
      <c r="BC175" s="164" t="str">
        <f>IF(Y175&lt;&gt;"",IF(ISERROR(VLOOKUP(Y175,Positions!$C$4:$V$130,20,FALSE)),"Chk",""),"-")</f>
        <v>-</v>
      </c>
      <c r="BD175" s="164" t="str">
        <f>IF(Z175&lt;&gt;"",IF(ISERROR(VLOOKUP(Z175,Positions!$C$4:$V$130,20,FALSE)),"Chk",""),"-")</f>
        <v>-</v>
      </c>
      <c r="BE175" s="164" t="str">
        <f>IF(AA175&lt;&gt;"",IF(ISERROR(VLOOKUP(AA175,Positions!$C$4:$V$130,20,FALSE)),"Chk",""),"-")</f>
        <v>-</v>
      </c>
      <c r="BF175" s="164" t="str">
        <f>IF(AB175&lt;&gt;"",IF(ISERROR(VLOOKUP(AB175,Positions!$C$4:$V$130,20,FALSE)),"Chk",""),"-")</f>
        <v>-</v>
      </c>
      <c r="BG175" s="164" t="str">
        <f>IF(AC175&lt;&gt;"",IF(ISERROR(VLOOKUP(AC175,Positions!$C$4:$V$130,20,FALSE)),"Chk",""),"-")</f>
        <v>-</v>
      </c>
      <c r="BH175" s="164" t="str">
        <f>IF(AD175&lt;&gt;"",IF(ISERROR(VLOOKUP(AD175,Positions!$C$4:$V$130,20,FALSE)),"Chk",""),"-")</f>
        <v>-</v>
      </c>
      <c r="BI175" s="164" t="str">
        <f>IF(AE175&lt;&gt;"",IF(ISERROR(VLOOKUP(AE175,Positions!$C$4:$V$130,20,FALSE)),"Chk",""),"-")</f>
        <v>-</v>
      </c>
      <c r="BJ175" s="164" t="str">
        <f>IF(AF175&lt;&gt;"",IF(ISERROR(VLOOKUP(AF175,Positions!$C$4:$V$130,20,FALSE)),"Chk",""),"-")</f>
        <v>-</v>
      </c>
      <c r="BK175" s="164" t="str">
        <f>IF(AG175&lt;&gt;"",IF(ISERROR(VLOOKUP(AG175,Positions!$C$4:$V$130,20,FALSE)),"Chk",""),"-")</f>
        <v>-</v>
      </c>
      <c r="BL175" s="164" t="str">
        <f>IF(AH175&lt;&gt;"",IF(ISERROR(VLOOKUP(AH175,Positions!$C$4:$V$130,20,FALSE)),"Chk",""),"-")</f>
        <v>-</v>
      </c>
      <c r="BM175" s="152"/>
      <c r="BN175" s="161">
        <f>IF(ISERROR(VLOOKUP(G175,Positions!$C$4:$V$130,20,FALSE)),0,VLOOKUP(G175,Positions!$C$4:$V$130,20,FALSE))</f>
        <v>0</v>
      </c>
      <c r="BO175" s="161">
        <f>IF(ISERROR(VLOOKUP(H175,Positions!$C$4:$V$130,20,FALSE)),0,VLOOKUP(H175,Positions!$C$4:$V$130,20,FALSE))</f>
        <v>0</v>
      </c>
      <c r="BP175" s="161">
        <f>IF(ISERROR(VLOOKUP(I175,Positions!$C$4:$V$130,20,FALSE)),0,VLOOKUP(I175,Positions!$C$4:$V$130,20,FALSE))</f>
        <v>0</v>
      </c>
      <c r="BQ175" s="161">
        <f>IF(ISERROR(VLOOKUP(J175,Positions!$C$4:$V$130,20,FALSE)),0,VLOOKUP(J175,Positions!$C$4:$V$130,20,FALSE))</f>
        <v>0</v>
      </c>
      <c r="BR175" s="161">
        <f>IF(ISERROR(VLOOKUP(K175,Positions!$C$4:$V$130,20,FALSE)),0,VLOOKUP(K175,Positions!$C$4:$V$130,20,FALSE))</f>
        <v>0</v>
      </c>
      <c r="BS175" s="161">
        <f>IF(ISERROR(VLOOKUP(L175,Positions!$C$4:$V$130,20,FALSE)),0,VLOOKUP(L175,Positions!$C$4:$V$130,20,FALSE))</f>
        <v>0</v>
      </c>
      <c r="BT175" s="161">
        <f>IF(ISERROR(VLOOKUP(M175,Positions!$C$4:$V$130,20,FALSE)),0,VLOOKUP(M175,Positions!$C$4:$V$130,20,FALSE))</f>
        <v>0</v>
      </c>
      <c r="BU175" s="161">
        <f>IF(ISERROR(VLOOKUP(N175,Positions!$C$4:$V$130,20,FALSE)),0,VLOOKUP(N175,Positions!$C$4:$V$130,20,FALSE))</f>
        <v>0</v>
      </c>
      <c r="BV175" s="161">
        <f>IF(ISERROR(VLOOKUP(O175,Positions!$C$4:$V$130,20,FALSE)),0,VLOOKUP(O175,Positions!$C$4:$V$130,20,FALSE))</f>
        <v>0</v>
      </c>
      <c r="BW175" s="161">
        <f>IF(ISERROR(VLOOKUP(P175,Positions!$C$4:$V$130,20,FALSE)),0,VLOOKUP(P175,Positions!$C$4:$V$130,20,FALSE))</f>
        <v>0</v>
      </c>
      <c r="BX175" s="161">
        <f>IF(ISERROR(VLOOKUP(Q175,Positions!$C$4:$V$130,20,FALSE)),0,VLOOKUP(Q175,Positions!$C$4:$V$130,20,FALSE))</f>
        <v>0</v>
      </c>
      <c r="BY175" s="161">
        <f>IF(ISERROR(VLOOKUP(R175,Positions!$C$4:$V$130,20,FALSE)),0,VLOOKUP(R175,Positions!$C$4:$V$130,20,FALSE))</f>
        <v>0</v>
      </c>
      <c r="BZ175" s="161">
        <f>IF(ISERROR(VLOOKUP(S175,Positions!$C$4:$V$130,20,FALSE)),0,VLOOKUP(S175,Positions!$C$4:$V$130,20,FALSE))</f>
        <v>0</v>
      </c>
      <c r="CA175" s="161">
        <f>IF(ISERROR(VLOOKUP(T175,Positions!$C$4:$V$130,20,FALSE)),0,VLOOKUP(T175,Positions!$C$4:$V$130,20,FALSE))</f>
        <v>0</v>
      </c>
      <c r="CB175" s="161">
        <f>IF(ISERROR(VLOOKUP(U175,Positions!$C$4:$V$130,20,FALSE)),0,VLOOKUP(U175,Positions!$C$4:$V$130,20,FALSE))</f>
        <v>0</v>
      </c>
      <c r="CC175" s="161">
        <f>IF(ISERROR(VLOOKUP(V175,Positions!$C$4:$V$130,20,FALSE)),0,VLOOKUP(V175,Positions!$C$4:$V$130,20,FALSE))</f>
        <v>0</v>
      </c>
      <c r="CD175" s="161">
        <f>IF(ISERROR(VLOOKUP(W175,Positions!$C$4:$V$130,20,FALSE)),0,VLOOKUP(W175,Positions!$C$4:$V$130,20,FALSE))</f>
        <v>0</v>
      </c>
      <c r="CE175" s="161">
        <f>IF(ISERROR(VLOOKUP(X175,Positions!$C$4:$V$130,20,FALSE)),0,VLOOKUP(X175,Positions!$C$4:$V$130,20,FALSE))</f>
        <v>0</v>
      </c>
      <c r="CF175" s="161">
        <f>IF(ISERROR(VLOOKUP(Y175,Positions!$C$4:$V$130,20,FALSE)),0,VLOOKUP(Y175,Positions!$C$4:$V$130,20,FALSE))</f>
        <v>0</v>
      </c>
      <c r="CG175" s="161">
        <f>IF(ISERROR(VLOOKUP(Z175,Positions!$C$4:$V$130,20,FALSE)),0,VLOOKUP(Z175,Positions!$C$4:$V$130,20,FALSE))</f>
        <v>0</v>
      </c>
      <c r="CH175" s="161">
        <f>IF(ISERROR(VLOOKUP(AA175,Positions!$C$4:$V$130,20,FALSE)),0,VLOOKUP(AA175,Positions!$C$4:$V$130,20,FALSE))</f>
        <v>0</v>
      </c>
      <c r="CI175" s="161">
        <f>IF(ISERROR(VLOOKUP(AB175,Positions!$C$4:$V$130,20,FALSE)),0,VLOOKUP(AB175,Positions!$C$4:$V$130,20,FALSE))</f>
        <v>0</v>
      </c>
      <c r="CJ175" s="161">
        <f>IF(ISERROR(VLOOKUP(AC175,Positions!$C$4:$V$130,20,FALSE)),0,VLOOKUP(AC175,Positions!$C$4:$V$130,20,FALSE))</f>
        <v>0</v>
      </c>
      <c r="CK175" s="161">
        <f>IF(ISERROR(VLOOKUP(AD175,Positions!$C$4:$V$130,20,FALSE)),0,VLOOKUP(AD175,Positions!$C$4:$V$130,20,FALSE))</f>
        <v>0</v>
      </c>
      <c r="CL175" s="161">
        <f>IF(ISERROR(VLOOKUP(AE175,Positions!$C$4:$V$130,20,FALSE)),0,VLOOKUP(AE175,Positions!$C$4:$V$130,20,FALSE))</f>
        <v>0</v>
      </c>
      <c r="CM175" s="161">
        <f>IF(ISERROR(VLOOKUP(AF175,Positions!$C$4:$V$130,20,FALSE)),0,VLOOKUP(AF175,Positions!$C$4:$V$130,20,FALSE))</f>
        <v>0</v>
      </c>
      <c r="CN175" s="161">
        <f>IF(ISERROR(VLOOKUP(AG175,Positions!$C$4:$V$130,20,FALSE)),0,VLOOKUP(AG175,Positions!$C$4:$V$130,20,FALSE))</f>
        <v>0</v>
      </c>
      <c r="CO175" s="161">
        <f>IF(ISERROR(VLOOKUP(AH175,Positions!$C$4:$V$130,20,FALSE)),0,VLOOKUP(AH175,Positions!$C$4:$V$130,20,FALSE))</f>
        <v>0</v>
      </c>
      <c r="CP175" s="162"/>
      <c r="CQ175" s="163"/>
    </row>
    <row r="176" spans="1:95" s="155" customFormat="1" ht="30" hidden="1" customHeight="1" x14ac:dyDescent="0.25">
      <c r="A176" s="164"/>
      <c r="B176" s="164"/>
      <c r="C176" s="660"/>
      <c r="D176" s="660"/>
      <c r="E176" s="417" t="str">
        <f>IF($D176&lt;&gt;"",VLOOKUP($D176,StaffEstb!$G$4:$K$203,4,FALSE),"")</f>
        <v/>
      </c>
      <c r="F176" s="656" t="str">
        <f>IF($D176&lt;&gt;"",VLOOKUP($D176,StaffEstb!$G$4:$K$203,5,FALSE),"")</f>
        <v/>
      </c>
      <c r="G176" s="659"/>
      <c r="H176" s="659"/>
      <c r="I176" s="659"/>
      <c r="J176" s="659"/>
      <c r="K176" s="659"/>
      <c r="L176" s="658"/>
      <c r="M176" s="658"/>
      <c r="N176" s="659"/>
      <c r="O176" s="659"/>
      <c r="P176" s="659"/>
      <c r="Q176" s="659"/>
      <c r="R176" s="659"/>
      <c r="S176" s="658"/>
      <c r="T176" s="658"/>
      <c r="U176" s="659"/>
      <c r="V176" s="659"/>
      <c r="W176" s="659"/>
      <c r="X176" s="659"/>
      <c r="Y176" s="659"/>
      <c r="Z176" s="658"/>
      <c r="AA176" s="658"/>
      <c r="AB176" s="659"/>
      <c r="AC176" s="659"/>
      <c r="AD176" s="659"/>
      <c r="AE176" s="659"/>
      <c r="AF176" s="659"/>
      <c r="AG176" s="658"/>
      <c r="AH176" s="658"/>
      <c r="AI176" s="167"/>
      <c r="AJ176" s="167"/>
      <c r="AK176" s="167" t="str">
        <f>IF(G176&lt;&gt;"",IF(ISERROR(VLOOKUP(G176,Positions!$C$4:$V$130,20,FALSE)),"Chk",""),"-")</f>
        <v>-</v>
      </c>
      <c r="AL176" s="167" t="str">
        <f>IF(H176&lt;&gt;"",IF(ISERROR(VLOOKUP(H176,Positions!$C$4:$V$130,20,FALSE)),"Chk",""),"-")</f>
        <v>-</v>
      </c>
      <c r="AM176" s="167" t="str">
        <f>IF(I176&lt;&gt;"",IF(ISERROR(VLOOKUP(I176,Positions!$C$4:$V$130,20,FALSE)),"Chk",""),"-")</f>
        <v>-</v>
      </c>
      <c r="AN176" s="167" t="str">
        <f>IF(J176&lt;&gt;"",IF(ISERROR(VLOOKUP(J176,Positions!$C$4:$V$130,20,FALSE)),"Chk",""),"-")</f>
        <v>-</v>
      </c>
      <c r="AO176" s="167" t="str">
        <f>IF(K176&lt;&gt;"",IF(ISERROR(VLOOKUP(K176,Positions!$C$4:$V$130,20,FALSE)),"Chk",""),"-")</f>
        <v>-</v>
      </c>
      <c r="AP176" s="167" t="str">
        <f>IF(L176&lt;&gt;"",IF(ISERROR(VLOOKUP(L176,Positions!$C$4:$V$130,20,FALSE)),"Chk",""),"-")</f>
        <v>-</v>
      </c>
      <c r="AQ176" s="167" t="str">
        <f>IF(M176&lt;&gt;"",IF(ISERROR(VLOOKUP(M176,Positions!$C$4:$V$130,20,FALSE)),"Chk",""),"-")</f>
        <v>-</v>
      </c>
      <c r="AR176" s="167" t="str">
        <f>IF(N176&lt;&gt;"",IF(ISERROR(VLOOKUP(N176,Positions!$C$4:$V$130,20,FALSE)),"Chk",""),"-")</f>
        <v>-</v>
      </c>
      <c r="AS176" s="164" t="str">
        <f>IF(O176&lt;&gt;"",IF(ISERROR(VLOOKUP(O176,Positions!$C$4:$V$130,20,FALSE)),"Chk",""),"-")</f>
        <v>-</v>
      </c>
      <c r="AT176" s="164" t="str">
        <f>IF(P176&lt;&gt;"",IF(ISERROR(VLOOKUP(P176,Positions!$C$4:$V$130,20,FALSE)),"Chk",""),"-")</f>
        <v>-</v>
      </c>
      <c r="AU176" s="164" t="str">
        <f>IF(Q176&lt;&gt;"",IF(ISERROR(VLOOKUP(Q176,Positions!$C$4:$V$130,20,FALSE)),"Chk",""),"-")</f>
        <v>-</v>
      </c>
      <c r="AV176" s="164" t="str">
        <f>IF(R176&lt;&gt;"",IF(ISERROR(VLOOKUP(R176,Positions!$C$4:$V$130,20,FALSE)),"Chk",""),"-")</f>
        <v>-</v>
      </c>
      <c r="AW176" s="164" t="str">
        <f>IF(S176&lt;&gt;"",IF(ISERROR(VLOOKUP(S176,Positions!$C$4:$V$130,20,FALSE)),"Chk",""),"-")</f>
        <v>-</v>
      </c>
      <c r="AX176" s="164" t="str">
        <f>IF(T176&lt;&gt;"",IF(ISERROR(VLOOKUP(T176,Positions!$C$4:$V$130,20,FALSE)),"Chk",""),"-")</f>
        <v>-</v>
      </c>
      <c r="AY176" s="164" t="str">
        <f>IF(U176&lt;&gt;"",IF(ISERROR(VLOOKUP(U176,Positions!$C$4:$V$130,20,FALSE)),"Chk",""),"-")</f>
        <v>-</v>
      </c>
      <c r="AZ176" s="164" t="str">
        <f>IF(V176&lt;&gt;"",IF(ISERROR(VLOOKUP(V176,Positions!$C$4:$V$130,20,FALSE)),"Chk",""),"-")</f>
        <v>-</v>
      </c>
      <c r="BA176" s="164" t="str">
        <f>IF(W176&lt;&gt;"",IF(ISERROR(VLOOKUP(W176,Positions!$C$4:$V$130,20,FALSE)),"Chk",""),"-")</f>
        <v>-</v>
      </c>
      <c r="BB176" s="164" t="str">
        <f>IF(X176&lt;&gt;"",IF(ISERROR(VLOOKUP(X176,Positions!$C$4:$V$130,20,FALSE)),"Chk",""),"-")</f>
        <v>-</v>
      </c>
      <c r="BC176" s="164" t="str">
        <f>IF(Y176&lt;&gt;"",IF(ISERROR(VLOOKUP(Y176,Positions!$C$4:$V$130,20,FALSE)),"Chk",""),"-")</f>
        <v>-</v>
      </c>
      <c r="BD176" s="164" t="str">
        <f>IF(Z176&lt;&gt;"",IF(ISERROR(VLOOKUP(Z176,Positions!$C$4:$V$130,20,FALSE)),"Chk",""),"-")</f>
        <v>-</v>
      </c>
      <c r="BE176" s="164" t="str">
        <f>IF(AA176&lt;&gt;"",IF(ISERROR(VLOOKUP(AA176,Positions!$C$4:$V$130,20,FALSE)),"Chk",""),"-")</f>
        <v>-</v>
      </c>
      <c r="BF176" s="164" t="str">
        <f>IF(AB176&lt;&gt;"",IF(ISERROR(VLOOKUP(AB176,Positions!$C$4:$V$130,20,FALSE)),"Chk",""),"-")</f>
        <v>-</v>
      </c>
      <c r="BG176" s="164" t="str">
        <f>IF(AC176&lt;&gt;"",IF(ISERROR(VLOOKUP(AC176,Positions!$C$4:$V$130,20,FALSE)),"Chk",""),"-")</f>
        <v>-</v>
      </c>
      <c r="BH176" s="164" t="str">
        <f>IF(AD176&lt;&gt;"",IF(ISERROR(VLOOKUP(AD176,Positions!$C$4:$V$130,20,FALSE)),"Chk",""),"-")</f>
        <v>-</v>
      </c>
      <c r="BI176" s="164" t="str">
        <f>IF(AE176&lt;&gt;"",IF(ISERROR(VLOOKUP(AE176,Positions!$C$4:$V$130,20,FALSE)),"Chk",""),"-")</f>
        <v>-</v>
      </c>
      <c r="BJ176" s="164" t="str">
        <f>IF(AF176&lt;&gt;"",IF(ISERROR(VLOOKUP(AF176,Positions!$C$4:$V$130,20,FALSE)),"Chk",""),"-")</f>
        <v>-</v>
      </c>
      <c r="BK176" s="164" t="str">
        <f>IF(AG176&lt;&gt;"",IF(ISERROR(VLOOKUP(AG176,Positions!$C$4:$V$130,20,FALSE)),"Chk",""),"-")</f>
        <v>-</v>
      </c>
      <c r="BL176" s="164" t="str">
        <f>IF(AH176&lt;&gt;"",IF(ISERROR(VLOOKUP(AH176,Positions!$C$4:$V$130,20,FALSE)),"Chk",""),"-")</f>
        <v>-</v>
      </c>
      <c r="BM176" s="152"/>
      <c r="BN176" s="161">
        <f>IF(ISERROR(VLOOKUP(G176,Positions!$C$4:$V$130,20,FALSE)),0,VLOOKUP(G176,Positions!$C$4:$V$130,20,FALSE))</f>
        <v>0</v>
      </c>
      <c r="BO176" s="161">
        <f>IF(ISERROR(VLOOKUP(H176,Positions!$C$4:$V$130,20,FALSE)),0,VLOOKUP(H176,Positions!$C$4:$V$130,20,FALSE))</f>
        <v>0</v>
      </c>
      <c r="BP176" s="161">
        <f>IF(ISERROR(VLOOKUP(I176,Positions!$C$4:$V$130,20,FALSE)),0,VLOOKUP(I176,Positions!$C$4:$V$130,20,FALSE))</f>
        <v>0</v>
      </c>
      <c r="BQ176" s="161">
        <f>IF(ISERROR(VLOOKUP(J176,Positions!$C$4:$V$130,20,FALSE)),0,VLOOKUP(J176,Positions!$C$4:$V$130,20,FALSE))</f>
        <v>0</v>
      </c>
      <c r="BR176" s="161">
        <f>IF(ISERROR(VLOOKUP(K176,Positions!$C$4:$V$130,20,FALSE)),0,VLOOKUP(K176,Positions!$C$4:$V$130,20,FALSE))</f>
        <v>0</v>
      </c>
      <c r="BS176" s="161">
        <f>IF(ISERROR(VLOOKUP(L176,Positions!$C$4:$V$130,20,FALSE)),0,VLOOKUP(L176,Positions!$C$4:$V$130,20,FALSE))</f>
        <v>0</v>
      </c>
      <c r="BT176" s="161">
        <f>IF(ISERROR(VLOOKUP(M176,Positions!$C$4:$V$130,20,FALSE)),0,VLOOKUP(M176,Positions!$C$4:$V$130,20,FALSE))</f>
        <v>0</v>
      </c>
      <c r="BU176" s="161">
        <f>IF(ISERROR(VLOOKUP(N176,Positions!$C$4:$V$130,20,FALSE)),0,VLOOKUP(N176,Positions!$C$4:$V$130,20,FALSE))</f>
        <v>0</v>
      </c>
      <c r="BV176" s="161">
        <f>IF(ISERROR(VLOOKUP(O176,Positions!$C$4:$V$130,20,FALSE)),0,VLOOKUP(O176,Positions!$C$4:$V$130,20,FALSE))</f>
        <v>0</v>
      </c>
      <c r="BW176" s="161">
        <f>IF(ISERROR(VLOOKUP(P176,Positions!$C$4:$V$130,20,FALSE)),0,VLOOKUP(P176,Positions!$C$4:$V$130,20,FALSE))</f>
        <v>0</v>
      </c>
      <c r="BX176" s="161">
        <f>IF(ISERROR(VLOOKUP(Q176,Positions!$C$4:$V$130,20,FALSE)),0,VLOOKUP(Q176,Positions!$C$4:$V$130,20,FALSE))</f>
        <v>0</v>
      </c>
      <c r="BY176" s="161">
        <f>IF(ISERROR(VLOOKUP(R176,Positions!$C$4:$V$130,20,FALSE)),0,VLOOKUP(R176,Positions!$C$4:$V$130,20,FALSE))</f>
        <v>0</v>
      </c>
      <c r="BZ176" s="161">
        <f>IF(ISERROR(VLOOKUP(S176,Positions!$C$4:$V$130,20,FALSE)),0,VLOOKUP(S176,Positions!$C$4:$V$130,20,FALSE))</f>
        <v>0</v>
      </c>
      <c r="CA176" s="161">
        <f>IF(ISERROR(VLOOKUP(T176,Positions!$C$4:$V$130,20,FALSE)),0,VLOOKUP(T176,Positions!$C$4:$V$130,20,FALSE))</f>
        <v>0</v>
      </c>
      <c r="CB176" s="161">
        <f>IF(ISERROR(VLOOKUP(U176,Positions!$C$4:$V$130,20,FALSE)),0,VLOOKUP(U176,Positions!$C$4:$V$130,20,FALSE))</f>
        <v>0</v>
      </c>
      <c r="CC176" s="161">
        <f>IF(ISERROR(VLOOKUP(V176,Positions!$C$4:$V$130,20,FALSE)),0,VLOOKUP(V176,Positions!$C$4:$V$130,20,FALSE))</f>
        <v>0</v>
      </c>
      <c r="CD176" s="161">
        <f>IF(ISERROR(VLOOKUP(W176,Positions!$C$4:$V$130,20,FALSE)),0,VLOOKUP(W176,Positions!$C$4:$V$130,20,FALSE))</f>
        <v>0</v>
      </c>
      <c r="CE176" s="161">
        <f>IF(ISERROR(VLOOKUP(X176,Positions!$C$4:$V$130,20,FALSE)),0,VLOOKUP(X176,Positions!$C$4:$V$130,20,FALSE))</f>
        <v>0</v>
      </c>
      <c r="CF176" s="161">
        <f>IF(ISERROR(VLOOKUP(Y176,Positions!$C$4:$V$130,20,FALSE)),0,VLOOKUP(Y176,Positions!$C$4:$V$130,20,FALSE))</f>
        <v>0</v>
      </c>
      <c r="CG176" s="161">
        <f>IF(ISERROR(VLOOKUP(Z176,Positions!$C$4:$V$130,20,FALSE)),0,VLOOKUP(Z176,Positions!$C$4:$V$130,20,FALSE))</f>
        <v>0</v>
      </c>
      <c r="CH176" s="161">
        <f>IF(ISERROR(VLOOKUP(AA176,Positions!$C$4:$V$130,20,FALSE)),0,VLOOKUP(AA176,Positions!$C$4:$V$130,20,FALSE))</f>
        <v>0</v>
      </c>
      <c r="CI176" s="161">
        <f>IF(ISERROR(VLOOKUP(AB176,Positions!$C$4:$V$130,20,FALSE)),0,VLOOKUP(AB176,Positions!$C$4:$V$130,20,FALSE))</f>
        <v>0</v>
      </c>
      <c r="CJ176" s="161">
        <f>IF(ISERROR(VLOOKUP(AC176,Positions!$C$4:$V$130,20,FALSE)),0,VLOOKUP(AC176,Positions!$C$4:$V$130,20,FALSE))</f>
        <v>0</v>
      </c>
      <c r="CK176" s="161">
        <f>IF(ISERROR(VLOOKUP(AD176,Positions!$C$4:$V$130,20,FALSE)),0,VLOOKUP(AD176,Positions!$C$4:$V$130,20,FALSE))</f>
        <v>0</v>
      </c>
      <c r="CL176" s="161">
        <f>IF(ISERROR(VLOOKUP(AE176,Positions!$C$4:$V$130,20,FALSE)),0,VLOOKUP(AE176,Positions!$C$4:$V$130,20,FALSE))</f>
        <v>0</v>
      </c>
      <c r="CM176" s="161">
        <f>IF(ISERROR(VLOOKUP(AF176,Positions!$C$4:$V$130,20,FALSE)),0,VLOOKUP(AF176,Positions!$C$4:$V$130,20,FALSE))</f>
        <v>0</v>
      </c>
      <c r="CN176" s="161">
        <f>IF(ISERROR(VLOOKUP(AG176,Positions!$C$4:$V$130,20,FALSE)),0,VLOOKUP(AG176,Positions!$C$4:$V$130,20,FALSE))</f>
        <v>0</v>
      </c>
      <c r="CO176" s="161">
        <f>IF(ISERROR(VLOOKUP(AH176,Positions!$C$4:$V$130,20,FALSE)),0,VLOOKUP(AH176,Positions!$C$4:$V$130,20,FALSE))</f>
        <v>0</v>
      </c>
      <c r="CP176" s="162"/>
      <c r="CQ176" s="163"/>
    </row>
    <row r="177" spans="1:95" s="155" customFormat="1" ht="30" hidden="1" customHeight="1" x14ac:dyDescent="0.25">
      <c r="A177" s="164"/>
      <c r="B177" s="164"/>
      <c r="C177" s="660"/>
      <c r="D177" s="660"/>
      <c r="E177" s="417" t="str">
        <f>IF($D177&lt;&gt;"",VLOOKUP($D177,StaffEstb!$G$4:$K$203,4,FALSE),"")</f>
        <v/>
      </c>
      <c r="F177" s="656" t="str">
        <f>IF($D177&lt;&gt;"",VLOOKUP($D177,StaffEstb!$G$4:$K$203,5,FALSE),"")</f>
        <v/>
      </c>
      <c r="G177" s="659"/>
      <c r="H177" s="659"/>
      <c r="I177" s="659"/>
      <c r="J177" s="659"/>
      <c r="K177" s="659"/>
      <c r="L177" s="658"/>
      <c r="M177" s="658"/>
      <c r="N177" s="659"/>
      <c r="O177" s="659"/>
      <c r="P177" s="659"/>
      <c r="Q177" s="659"/>
      <c r="R177" s="659"/>
      <c r="S177" s="658"/>
      <c r="T177" s="658"/>
      <c r="U177" s="659"/>
      <c r="V177" s="659"/>
      <c r="W177" s="659"/>
      <c r="X177" s="659"/>
      <c r="Y177" s="659"/>
      <c r="Z177" s="658"/>
      <c r="AA177" s="658"/>
      <c r="AB177" s="659"/>
      <c r="AC177" s="659"/>
      <c r="AD177" s="659"/>
      <c r="AE177" s="659"/>
      <c r="AF177" s="659"/>
      <c r="AG177" s="658"/>
      <c r="AH177" s="658"/>
      <c r="AI177" s="167"/>
      <c r="AJ177" s="167"/>
      <c r="AK177" s="167" t="str">
        <f>IF(G177&lt;&gt;"",IF(ISERROR(VLOOKUP(G177,Positions!$C$4:$V$130,20,FALSE)),"Chk",""),"-")</f>
        <v>-</v>
      </c>
      <c r="AL177" s="167" t="str">
        <f>IF(H177&lt;&gt;"",IF(ISERROR(VLOOKUP(H177,Positions!$C$4:$V$130,20,FALSE)),"Chk",""),"-")</f>
        <v>-</v>
      </c>
      <c r="AM177" s="167" t="str">
        <f>IF(I177&lt;&gt;"",IF(ISERROR(VLOOKUP(I177,Positions!$C$4:$V$130,20,FALSE)),"Chk",""),"-")</f>
        <v>-</v>
      </c>
      <c r="AN177" s="167" t="str">
        <f>IF(J177&lt;&gt;"",IF(ISERROR(VLOOKUP(J177,Positions!$C$4:$V$130,20,FALSE)),"Chk",""),"-")</f>
        <v>-</v>
      </c>
      <c r="AO177" s="167" t="str">
        <f>IF(K177&lt;&gt;"",IF(ISERROR(VLOOKUP(K177,Positions!$C$4:$V$130,20,FALSE)),"Chk",""),"-")</f>
        <v>-</v>
      </c>
      <c r="AP177" s="167" t="str">
        <f>IF(L177&lt;&gt;"",IF(ISERROR(VLOOKUP(L177,Positions!$C$4:$V$130,20,FALSE)),"Chk",""),"-")</f>
        <v>-</v>
      </c>
      <c r="AQ177" s="167" t="str">
        <f>IF(M177&lt;&gt;"",IF(ISERROR(VLOOKUP(M177,Positions!$C$4:$V$130,20,FALSE)),"Chk",""),"-")</f>
        <v>-</v>
      </c>
      <c r="AR177" s="167" t="str">
        <f>IF(N177&lt;&gt;"",IF(ISERROR(VLOOKUP(N177,Positions!$C$4:$V$130,20,FALSE)),"Chk",""),"-")</f>
        <v>-</v>
      </c>
      <c r="AS177" s="164" t="str">
        <f>IF(O177&lt;&gt;"",IF(ISERROR(VLOOKUP(O177,Positions!$C$4:$V$130,20,FALSE)),"Chk",""),"-")</f>
        <v>-</v>
      </c>
      <c r="AT177" s="164" t="str">
        <f>IF(P177&lt;&gt;"",IF(ISERROR(VLOOKUP(P177,Positions!$C$4:$V$130,20,FALSE)),"Chk",""),"-")</f>
        <v>-</v>
      </c>
      <c r="AU177" s="164" t="str">
        <f>IF(Q177&lt;&gt;"",IF(ISERROR(VLOOKUP(Q177,Positions!$C$4:$V$130,20,FALSE)),"Chk",""),"-")</f>
        <v>-</v>
      </c>
      <c r="AV177" s="164" t="str">
        <f>IF(R177&lt;&gt;"",IF(ISERROR(VLOOKUP(R177,Positions!$C$4:$V$130,20,FALSE)),"Chk",""),"-")</f>
        <v>-</v>
      </c>
      <c r="AW177" s="164" t="str">
        <f>IF(S177&lt;&gt;"",IF(ISERROR(VLOOKUP(S177,Positions!$C$4:$V$130,20,FALSE)),"Chk",""),"-")</f>
        <v>-</v>
      </c>
      <c r="AX177" s="164" t="str">
        <f>IF(T177&lt;&gt;"",IF(ISERROR(VLOOKUP(T177,Positions!$C$4:$V$130,20,FALSE)),"Chk",""),"-")</f>
        <v>-</v>
      </c>
      <c r="AY177" s="164" t="str">
        <f>IF(U177&lt;&gt;"",IF(ISERROR(VLOOKUP(U177,Positions!$C$4:$V$130,20,FALSE)),"Chk",""),"-")</f>
        <v>-</v>
      </c>
      <c r="AZ177" s="164" t="str">
        <f>IF(V177&lt;&gt;"",IF(ISERROR(VLOOKUP(V177,Positions!$C$4:$V$130,20,FALSE)),"Chk",""),"-")</f>
        <v>-</v>
      </c>
      <c r="BA177" s="164" t="str">
        <f>IF(W177&lt;&gt;"",IF(ISERROR(VLOOKUP(W177,Positions!$C$4:$V$130,20,FALSE)),"Chk",""),"-")</f>
        <v>-</v>
      </c>
      <c r="BB177" s="164" t="str">
        <f>IF(X177&lt;&gt;"",IF(ISERROR(VLOOKUP(X177,Positions!$C$4:$V$130,20,FALSE)),"Chk",""),"-")</f>
        <v>-</v>
      </c>
      <c r="BC177" s="164" t="str">
        <f>IF(Y177&lt;&gt;"",IF(ISERROR(VLOOKUP(Y177,Positions!$C$4:$V$130,20,FALSE)),"Chk",""),"-")</f>
        <v>-</v>
      </c>
      <c r="BD177" s="164" t="str">
        <f>IF(Z177&lt;&gt;"",IF(ISERROR(VLOOKUP(Z177,Positions!$C$4:$V$130,20,FALSE)),"Chk",""),"-")</f>
        <v>-</v>
      </c>
      <c r="BE177" s="164" t="str">
        <f>IF(AA177&lt;&gt;"",IF(ISERROR(VLOOKUP(AA177,Positions!$C$4:$V$130,20,FALSE)),"Chk",""),"-")</f>
        <v>-</v>
      </c>
      <c r="BF177" s="164" t="str">
        <f>IF(AB177&lt;&gt;"",IF(ISERROR(VLOOKUP(AB177,Positions!$C$4:$V$130,20,FALSE)),"Chk",""),"-")</f>
        <v>-</v>
      </c>
      <c r="BG177" s="164" t="str">
        <f>IF(AC177&lt;&gt;"",IF(ISERROR(VLOOKUP(AC177,Positions!$C$4:$V$130,20,FALSE)),"Chk",""),"-")</f>
        <v>-</v>
      </c>
      <c r="BH177" s="164" t="str">
        <f>IF(AD177&lt;&gt;"",IF(ISERROR(VLOOKUP(AD177,Positions!$C$4:$V$130,20,FALSE)),"Chk",""),"-")</f>
        <v>-</v>
      </c>
      <c r="BI177" s="164" t="str">
        <f>IF(AE177&lt;&gt;"",IF(ISERROR(VLOOKUP(AE177,Positions!$C$4:$V$130,20,FALSE)),"Chk",""),"-")</f>
        <v>-</v>
      </c>
      <c r="BJ177" s="164" t="str">
        <f>IF(AF177&lt;&gt;"",IF(ISERROR(VLOOKUP(AF177,Positions!$C$4:$V$130,20,FALSE)),"Chk",""),"-")</f>
        <v>-</v>
      </c>
      <c r="BK177" s="164" t="str">
        <f>IF(AG177&lt;&gt;"",IF(ISERROR(VLOOKUP(AG177,Positions!$C$4:$V$130,20,FALSE)),"Chk",""),"-")</f>
        <v>-</v>
      </c>
      <c r="BL177" s="164" t="str">
        <f>IF(AH177&lt;&gt;"",IF(ISERROR(VLOOKUP(AH177,Positions!$C$4:$V$130,20,FALSE)),"Chk",""),"-")</f>
        <v>-</v>
      </c>
      <c r="BM177" s="152"/>
      <c r="BN177" s="161">
        <f>IF(ISERROR(VLOOKUP(G177,Positions!$C$4:$V$130,20,FALSE)),0,VLOOKUP(G177,Positions!$C$4:$V$130,20,FALSE))</f>
        <v>0</v>
      </c>
      <c r="BO177" s="161">
        <f>IF(ISERROR(VLOOKUP(H177,Positions!$C$4:$V$130,20,FALSE)),0,VLOOKUP(H177,Positions!$C$4:$V$130,20,FALSE))</f>
        <v>0</v>
      </c>
      <c r="BP177" s="161">
        <f>IF(ISERROR(VLOOKUP(I177,Positions!$C$4:$V$130,20,FALSE)),0,VLOOKUP(I177,Positions!$C$4:$V$130,20,FALSE))</f>
        <v>0</v>
      </c>
      <c r="BQ177" s="161">
        <f>IF(ISERROR(VLOOKUP(J177,Positions!$C$4:$V$130,20,FALSE)),0,VLOOKUP(J177,Positions!$C$4:$V$130,20,FALSE))</f>
        <v>0</v>
      </c>
      <c r="BR177" s="161">
        <f>IF(ISERROR(VLOOKUP(K177,Positions!$C$4:$V$130,20,FALSE)),0,VLOOKUP(K177,Positions!$C$4:$V$130,20,FALSE))</f>
        <v>0</v>
      </c>
      <c r="BS177" s="161">
        <f>IF(ISERROR(VLOOKUP(L177,Positions!$C$4:$V$130,20,FALSE)),0,VLOOKUP(L177,Positions!$C$4:$V$130,20,FALSE))</f>
        <v>0</v>
      </c>
      <c r="BT177" s="161">
        <f>IF(ISERROR(VLOOKUP(M177,Positions!$C$4:$V$130,20,FALSE)),0,VLOOKUP(M177,Positions!$C$4:$V$130,20,FALSE))</f>
        <v>0</v>
      </c>
      <c r="BU177" s="161">
        <f>IF(ISERROR(VLOOKUP(N177,Positions!$C$4:$V$130,20,FALSE)),0,VLOOKUP(N177,Positions!$C$4:$V$130,20,FALSE))</f>
        <v>0</v>
      </c>
      <c r="BV177" s="161">
        <f>IF(ISERROR(VLOOKUP(O177,Positions!$C$4:$V$130,20,FALSE)),0,VLOOKUP(O177,Positions!$C$4:$V$130,20,FALSE))</f>
        <v>0</v>
      </c>
      <c r="BW177" s="161">
        <f>IF(ISERROR(VLOOKUP(P177,Positions!$C$4:$V$130,20,FALSE)),0,VLOOKUP(P177,Positions!$C$4:$V$130,20,FALSE))</f>
        <v>0</v>
      </c>
      <c r="BX177" s="161">
        <f>IF(ISERROR(VLOOKUP(Q177,Positions!$C$4:$V$130,20,FALSE)),0,VLOOKUP(Q177,Positions!$C$4:$V$130,20,FALSE))</f>
        <v>0</v>
      </c>
      <c r="BY177" s="161">
        <f>IF(ISERROR(VLOOKUP(R177,Positions!$C$4:$V$130,20,FALSE)),0,VLOOKUP(R177,Positions!$C$4:$V$130,20,FALSE))</f>
        <v>0</v>
      </c>
      <c r="BZ177" s="161">
        <f>IF(ISERROR(VLOOKUP(S177,Positions!$C$4:$V$130,20,FALSE)),0,VLOOKUP(S177,Positions!$C$4:$V$130,20,FALSE))</f>
        <v>0</v>
      </c>
      <c r="CA177" s="161">
        <f>IF(ISERROR(VLOOKUP(T177,Positions!$C$4:$V$130,20,FALSE)),0,VLOOKUP(T177,Positions!$C$4:$V$130,20,FALSE))</f>
        <v>0</v>
      </c>
      <c r="CB177" s="161">
        <f>IF(ISERROR(VLOOKUP(U177,Positions!$C$4:$V$130,20,FALSE)),0,VLOOKUP(U177,Positions!$C$4:$V$130,20,FALSE))</f>
        <v>0</v>
      </c>
      <c r="CC177" s="161">
        <f>IF(ISERROR(VLOOKUP(V177,Positions!$C$4:$V$130,20,FALSE)),0,VLOOKUP(V177,Positions!$C$4:$V$130,20,FALSE))</f>
        <v>0</v>
      </c>
      <c r="CD177" s="161">
        <f>IF(ISERROR(VLOOKUP(W177,Positions!$C$4:$V$130,20,FALSE)),0,VLOOKUP(W177,Positions!$C$4:$V$130,20,FALSE))</f>
        <v>0</v>
      </c>
      <c r="CE177" s="161">
        <f>IF(ISERROR(VLOOKUP(X177,Positions!$C$4:$V$130,20,FALSE)),0,VLOOKUP(X177,Positions!$C$4:$V$130,20,FALSE))</f>
        <v>0</v>
      </c>
      <c r="CF177" s="161">
        <f>IF(ISERROR(VLOOKUP(Y177,Positions!$C$4:$V$130,20,FALSE)),0,VLOOKUP(Y177,Positions!$C$4:$V$130,20,FALSE))</f>
        <v>0</v>
      </c>
      <c r="CG177" s="161">
        <f>IF(ISERROR(VLOOKUP(Z177,Positions!$C$4:$V$130,20,FALSE)),0,VLOOKUP(Z177,Positions!$C$4:$V$130,20,FALSE))</f>
        <v>0</v>
      </c>
      <c r="CH177" s="161">
        <f>IF(ISERROR(VLOOKUP(AA177,Positions!$C$4:$V$130,20,FALSE)),0,VLOOKUP(AA177,Positions!$C$4:$V$130,20,FALSE))</f>
        <v>0</v>
      </c>
      <c r="CI177" s="161">
        <f>IF(ISERROR(VLOOKUP(AB177,Positions!$C$4:$V$130,20,FALSE)),0,VLOOKUP(AB177,Positions!$C$4:$V$130,20,FALSE))</f>
        <v>0</v>
      </c>
      <c r="CJ177" s="161">
        <f>IF(ISERROR(VLOOKUP(AC177,Positions!$C$4:$V$130,20,FALSE)),0,VLOOKUP(AC177,Positions!$C$4:$V$130,20,FALSE))</f>
        <v>0</v>
      </c>
      <c r="CK177" s="161">
        <f>IF(ISERROR(VLOOKUP(AD177,Positions!$C$4:$V$130,20,FALSE)),0,VLOOKUP(AD177,Positions!$C$4:$V$130,20,FALSE))</f>
        <v>0</v>
      </c>
      <c r="CL177" s="161">
        <f>IF(ISERROR(VLOOKUP(AE177,Positions!$C$4:$V$130,20,FALSE)),0,VLOOKUP(AE177,Positions!$C$4:$V$130,20,FALSE))</f>
        <v>0</v>
      </c>
      <c r="CM177" s="161">
        <f>IF(ISERROR(VLOOKUP(AF177,Positions!$C$4:$V$130,20,FALSE)),0,VLOOKUP(AF177,Positions!$C$4:$V$130,20,FALSE))</f>
        <v>0</v>
      </c>
      <c r="CN177" s="161">
        <f>IF(ISERROR(VLOOKUP(AG177,Positions!$C$4:$V$130,20,FALSE)),0,VLOOKUP(AG177,Positions!$C$4:$V$130,20,FALSE))</f>
        <v>0</v>
      </c>
      <c r="CO177" s="161">
        <f>IF(ISERROR(VLOOKUP(AH177,Positions!$C$4:$V$130,20,FALSE)),0,VLOOKUP(AH177,Positions!$C$4:$V$130,20,FALSE))</f>
        <v>0</v>
      </c>
      <c r="CP177" s="162"/>
      <c r="CQ177" s="163"/>
    </row>
    <row r="178" spans="1:95" s="155" customFormat="1" ht="30" hidden="1" customHeight="1" x14ac:dyDescent="0.25">
      <c r="A178" s="164"/>
      <c r="B178" s="164"/>
      <c r="C178" s="660"/>
      <c r="D178" s="660"/>
      <c r="E178" s="417" t="str">
        <f>IF($D178&lt;&gt;"",VLOOKUP($D178,StaffEstb!$G$4:$K$203,4,FALSE),"")</f>
        <v/>
      </c>
      <c r="F178" s="656" t="str">
        <f>IF($D178&lt;&gt;"",VLOOKUP($D178,StaffEstb!$G$4:$K$203,5,FALSE),"")</f>
        <v/>
      </c>
      <c r="G178" s="659"/>
      <c r="H178" s="659"/>
      <c r="I178" s="659"/>
      <c r="J178" s="659"/>
      <c r="K178" s="659"/>
      <c r="L178" s="658"/>
      <c r="M178" s="658"/>
      <c r="N178" s="659"/>
      <c r="O178" s="659"/>
      <c r="P178" s="659"/>
      <c r="Q178" s="659"/>
      <c r="R178" s="659"/>
      <c r="S178" s="658"/>
      <c r="T178" s="658"/>
      <c r="U178" s="659"/>
      <c r="V178" s="659"/>
      <c r="W178" s="659"/>
      <c r="X178" s="659"/>
      <c r="Y178" s="659"/>
      <c r="Z178" s="658"/>
      <c r="AA178" s="658"/>
      <c r="AB178" s="659"/>
      <c r="AC178" s="659"/>
      <c r="AD178" s="659"/>
      <c r="AE178" s="659"/>
      <c r="AF178" s="659"/>
      <c r="AG178" s="658"/>
      <c r="AH178" s="658"/>
      <c r="AI178" s="167"/>
      <c r="AJ178" s="167"/>
      <c r="AK178" s="167" t="str">
        <f>IF(G178&lt;&gt;"",IF(ISERROR(VLOOKUP(G178,Positions!$C$4:$V$130,20,FALSE)),"Chk",""),"-")</f>
        <v>-</v>
      </c>
      <c r="AL178" s="167" t="str">
        <f>IF(H178&lt;&gt;"",IF(ISERROR(VLOOKUP(H178,Positions!$C$4:$V$130,20,FALSE)),"Chk",""),"-")</f>
        <v>-</v>
      </c>
      <c r="AM178" s="167" t="str">
        <f>IF(I178&lt;&gt;"",IF(ISERROR(VLOOKUP(I178,Positions!$C$4:$V$130,20,FALSE)),"Chk",""),"-")</f>
        <v>-</v>
      </c>
      <c r="AN178" s="167" t="str">
        <f>IF(J178&lt;&gt;"",IF(ISERROR(VLOOKUP(J178,Positions!$C$4:$V$130,20,FALSE)),"Chk",""),"-")</f>
        <v>-</v>
      </c>
      <c r="AO178" s="167" t="str">
        <f>IF(K178&lt;&gt;"",IF(ISERROR(VLOOKUP(K178,Positions!$C$4:$V$130,20,FALSE)),"Chk",""),"-")</f>
        <v>-</v>
      </c>
      <c r="AP178" s="167" t="str">
        <f>IF(L178&lt;&gt;"",IF(ISERROR(VLOOKUP(L178,Positions!$C$4:$V$130,20,FALSE)),"Chk",""),"-")</f>
        <v>-</v>
      </c>
      <c r="AQ178" s="167" t="str">
        <f>IF(M178&lt;&gt;"",IF(ISERROR(VLOOKUP(M178,Positions!$C$4:$V$130,20,FALSE)),"Chk",""),"-")</f>
        <v>-</v>
      </c>
      <c r="AR178" s="167" t="str">
        <f>IF(N178&lt;&gt;"",IF(ISERROR(VLOOKUP(N178,Positions!$C$4:$V$130,20,FALSE)),"Chk",""),"-")</f>
        <v>-</v>
      </c>
      <c r="AS178" s="164" t="str">
        <f>IF(O178&lt;&gt;"",IF(ISERROR(VLOOKUP(O178,Positions!$C$4:$V$130,20,FALSE)),"Chk",""),"-")</f>
        <v>-</v>
      </c>
      <c r="AT178" s="164" t="str">
        <f>IF(P178&lt;&gt;"",IF(ISERROR(VLOOKUP(P178,Positions!$C$4:$V$130,20,FALSE)),"Chk",""),"-")</f>
        <v>-</v>
      </c>
      <c r="AU178" s="164" t="str">
        <f>IF(Q178&lt;&gt;"",IF(ISERROR(VLOOKUP(Q178,Positions!$C$4:$V$130,20,FALSE)),"Chk",""),"-")</f>
        <v>-</v>
      </c>
      <c r="AV178" s="164" t="str">
        <f>IF(R178&lt;&gt;"",IF(ISERROR(VLOOKUP(R178,Positions!$C$4:$V$130,20,FALSE)),"Chk",""),"-")</f>
        <v>-</v>
      </c>
      <c r="AW178" s="164" t="str">
        <f>IF(S178&lt;&gt;"",IF(ISERROR(VLOOKUP(S178,Positions!$C$4:$V$130,20,FALSE)),"Chk",""),"-")</f>
        <v>-</v>
      </c>
      <c r="AX178" s="164" t="str">
        <f>IF(T178&lt;&gt;"",IF(ISERROR(VLOOKUP(T178,Positions!$C$4:$V$130,20,FALSE)),"Chk",""),"-")</f>
        <v>-</v>
      </c>
      <c r="AY178" s="164" t="str">
        <f>IF(U178&lt;&gt;"",IF(ISERROR(VLOOKUP(U178,Positions!$C$4:$V$130,20,FALSE)),"Chk",""),"-")</f>
        <v>-</v>
      </c>
      <c r="AZ178" s="164" t="str">
        <f>IF(V178&lt;&gt;"",IF(ISERROR(VLOOKUP(V178,Positions!$C$4:$V$130,20,FALSE)),"Chk",""),"-")</f>
        <v>-</v>
      </c>
      <c r="BA178" s="164" t="str">
        <f>IF(W178&lt;&gt;"",IF(ISERROR(VLOOKUP(W178,Positions!$C$4:$V$130,20,FALSE)),"Chk",""),"-")</f>
        <v>-</v>
      </c>
      <c r="BB178" s="164" t="str">
        <f>IF(X178&lt;&gt;"",IF(ISERROR(VLOOKUP(X178,Positions!$C$4:$V$130,20,FALSE)),"Chk",""),"-")</f>
        <v>-</v>
      </c>
      <c r="BC178" s="164" t="str">
        <f>IF(Y178&lt;&gt;"",IF(ISERROR(VLOOKUP(Y178,Positions!$C$4:$V$130,20,FALSE)),"Chk",""),"-")</f>
        <v>-</v>
      </c>
      <c r="BD178" s="164" t="str">
        <f>IF(Z178&lt;&gt;"",IF(ISERROR(VLOOKUP(Z178,Positions!$C$4:$V$130,20,FALSE)),"Chk",""),"-")</f>
        <v>-</v>
      </c>
      <c r="BE178" s="164" t="str">
        <f>IF(AA178&lt;&gt;"",IF(ISERROR(VLOOKUP(AA178,Positions!$C$4:$V$130,20,FALSE)),"Chk",""),"-")</f>
        <v>-</v>
      </c>
      <c r="BF178" s="164" t="str">
        <f>IF(AB178&lt;&gt;"",IF(ISERROR(VLOOKUP(AB178,Positions!$C$4:$V$130,20,FALSE)),"Chk",""),"-")</f>
        <v>-</v>
      </c>
      <c r="BG178" s="164" t="str">
        <f>IF(AC178&lt;&gt;"",IF(ISERROR(VLOOKUP(AC178,Positions!$C$4:$V$130,20,FALSE)),"Chk",""),"-")</f>
        <v>-</v>
      </c>
      <c r="BH178" s="164" t="str">
        <f>IF(AD178&lt;&gt;"",IF(ISERROR(VLOOKUP(AD178,Positions!$C$4:$V$130,20,FALSE)),"Chk",""),"-")</f>
        <v>-</v>
      </c>
      <c r="BI178" s="164" t="str">
        <f>IF(AE178&lt;&gt;"",IF(ISERROR(VLOOKUP(AE178,Positions!$C$4:$V$130,20,FALSE)),"Chk",""),"-")</f>
        <v>-</v>
      </c>
      <c r="BJ178" s="164" t="str">
        <f>IF(AF178&lt;&gt;"",IF(ISERROR(VLOOKUP(AF178,Positions!$C$4:$V$130,20,FALSE)),"Chk",""),"-")</f>
        <v>-</v>
      </c>
      <c r="BK178" s="164" t="str">
        <f>IF(AG178&lt;&gt;"",IF(ISERROR(VLOOKUP(AG178,Positions!$C$4:$V$130,20,FALSE)),"Chk",""),"-")</f>
        <v>-</v>
      </c>
      <c r="BL178" s="164" t="str">
        <f>IF(AH178&lt;&gt;"",IF(ISERROR(VLOOKUP(AH178,Positions!$C$4:$V$130,20,FALSE)),"Chk",""),"-")</f>
        <v>-</v>
      </c>
      <c r="BM178" s="152"/>
      <c r="BN178" s="161">
        <f>IF(ISERROR(VLOOKUP(G178,Positions!$C$4:$V$130,20,FALSE)),0,VLOOKUP(G178,Positions!$C$4:$V$130,20,FALSE))</f>
        <v>0</v>
      </c>
      <c r="BO178" s="161">
        <f>IF(ISERROR(VLOOKUP(H178,Positions!$C$4:$V$130,20,FALSE)),0,VLOOKUP(H178,Positions!$C$4:$V$130,20,FALSE))</f>
        <v>0</v>
      </c>
      <c r="BP178" s="161">
        <f>IF(ISERROR(VLOOKUP(I178,Positions!$C$4:$V$130,20,FALSE)),0,VLOOKUP(I178,Positions!$C$4:$V$130,20,FALSE))</f>
        <v>0</v>
      </c>
      <c r="BQ178" s="161">
        <f>IF(ISERROR(VLOOKUP(J178,Positions!$C$4:$V$130,20,FALSE)),0,VLOOKUP(J178,Positions!$C$4:$V$130,20,FALSE))</f>
        <v>0</v>
      </c>
      <c r="BR178" s="161">
        <f>IF(ISERROR(VLOOKUP(K178,Positions!$C$4:$V$130,20,FALSE)),0,VLOOKUP(K178,Positions!$C$4:$V$130,20,FALSE))</f>
        <v>0</v>
      </c>
      <c r="BS178" s="161">
        <f>IF(ISERROR(VLOOKUP(L178,Positions!$C$4:$V$130,20,FALSE)),0,VLOOKUP(L178,Positions!$C$4:$V$130,20,FALSE))</f>
        <v>0</v>
      </c>
      <c r="BT178" s="161">
        <f>IF(ISERROR(VLOOKUP(M178,Positions!$C$4:$V$130,20,FALSE)),0,VLOOKUP(M178,Positions!$C$4:$V$130,20,FALSE))</f>
        <v>0</v>
      </c>
      <c r="BU178" s="161">
        <f>IF(ISERROR(VLOOKUP(N178,Positions!$C$4:$V$130,20,FALSE)),0,VLOOKUP(N178,Positions!$C$4:$V$130,20,FALSE))</f>
        <v>0</v>
      </c>
      <c r="BV178" s="161">
        <f>IF(ISERROR(VLOOKUP(O178,Positions!$C$4:$V$130,20,FALSE)),0,VLOOKUP(O178,Positions!$C$4:$V$130,20,FALSE))</f>
        <v>0</v>
      </c>
      <c r="BW178" s="161">
        <f>IF(ISERROR(VLOOKUP(P178,Positions!$C$4:$V$130,20,FALSE)),0,VLOOKUP(P178,Positions!$C$4:$V$130,20,FALSE))</f>
        <v>0</v>
      </c>
      <c r="BX178" s="161">
        <f>IF(ISERROR(VLOOKUP(Q178,Positions!$C$4:$V$130,20,FALSE)),0,VLOOKUP(Q178,Positions!$C$4:$V$130,20,FALSE))</f>
        <v>0</v>
      </c>
      <c r="BY178" s="161">
        <f>IF(ISERROR(VLOOKUP(R178,Positions!$C$4:$V$130,20,FALSE)),0,VLOOKUP(R178,Positions!$C$4:$V$130,20,FALSE))</f>
        <v>0</v>
      </c>
      <c r="BZ178" s="161">
        <f>IF(ISERROR(VLOOKUP(S178,Positions!$C$4:$V$130,20,FALSE)),0,VLOOKUP(S178,Positions!$C$4:$V$130,20,FALSE))</f>
        <v>0</v>
      </c>
      <c r="CA178" s="161">
        <f>IF(ISERROR(VLOOKUP(T178,Positions!$C$4:$V$130,20,FALSE)),0,VLOOKUP(T178,Positions!$C$4:$V$130,20,FALSE))</f>
        <v>0</v>
      </c>
      <c r="CB178" s="161">
        <f>IF(ISERROR(VLOOKUP(U178,Positions!$C$4:$V$130,20,FALSE)),0,VLOOKUP(U178,Positions!$C$4:$V$130,20,FALSE))</f>
        <v>0</v>
      </c>
      <c r="CC178" s="161">
        <f>IF(ISERROR(VLOOKUP(V178,Positions!$C$4:$V$130,20,FALSE)),0,VLOOKUP(V178,Positions!$C$4:$V$130,20,FALSE))</f>
        <v>0</v>
      </c>
      <c r="CD178" s="161">
        <f>IF(ISERROR(VLOOKUP(W178,Positions!$C$4:$V$130,20,FALSE)),0,VLOOKUP(W178,Positions!$C$4:$V$130,20,FALSE))</f>
        <v>0</v>
      </c>
      <c r="CE178" s="161">
        <f>IF(ISERROR(VLOOKUP(X178,Positions!$C$4:$V$130,20,FALSE)),0,VLOOKUP(X178,Positions!$C$4:$V$130,20,FALSE))</f>
        <v>0</v>
      </c>
      <c r="CF178" s="161">
        <f>IF(ISERROR(VLOOKUP(Y178,Positions!$C$4:$V$130,20,FALSE)),0,VLOOKUP(Y178,Positions!$C$4:$V$130,20,FALSE))</f>
        <v>0</v>
      </c>
      <c r="CG178" s="161">
        <f>IF(ISERROR(VLOOKUP(Z178,Positions!$C$4:$V$130,20,FALSE)),0,VLOOKUP(Z178,Positions!$C$4:$V$130,20,FALSE))</f>
        <v>0</v>
      </c>
      <c r="CH178" s="161">
        <f>IF(ISERROR(VLOOKUP(AA178,Positions!$C$4:$V$130,20,FALSE)),0,VLOOKUP(AA178,Positions!$C$4:$V$130,20,FALSE))</f>
        <v>0</v>
      </c>
      <c r="CI178" s="161">
        <f>IF(ISERROR(VLOOKUP(AB178,Positions!$C$4:$V$130,20,FALSE)),0,VLOOKUP(AB178,Positions!$C$4:$V$130,20,FALSE))</f>
        <v>0</v>
      </c>
      <c r="CJ178" s="161">
        <f>IF(ISERROR(VLOOKUP(AC178,Positions!$C$4:$V$130,20,FALSE)),0,VLOOKUP(AC178,Positions!$C$4:$V$130,20,FALSE))</f>
        <v>0</v>
      </c>
      <c r="CK178" s="161">
        <f>IF(ISERROR(VLOOKUP(AD178,Positions!$C$4:$V$130,20,FALSE)),0,VLOOKUP(AD178,Positions!$C$4:$V$130,20,FALSE))</f>
        <v>0</v>
      </c>
      <c r="CL178" s="161">
        <f>IF(ISERROR(VLOOKUP(AE178,Positions!$C$4:$V$130,20,FALSE)),0,VLOOKUP(AE178,Positions!$C$4:$V$130,20,FALSE))</f>
        <v>0</v>
      </c>
      <c r="CM178" s="161">
        <f>IF(ISERROR(VLOOKUP(AF178,Positions!$C$4:$V$130,20,FALSE)),0,VLOOKUP(AF178,Positions!$C$4:$V$130,20,FALSE))</f>
        <v>0</v>
      </c>
      <c r="CN178" s="161">
        <f>IF(ISERROR(VLOOKUP(AG178,Positions!$C$4:$V$130,20,FALSE)),0,VLOOKUP(AG178,Positions!$C$4:$V$130,20,FALSE))</f>
        <v>0</v>
      </c>
      <c r="CO178" s="161">
        <f>IF(ISERROR(VLOOKUP(AH178,Positions!$C$4:$V$130,20,FALSE)),0,VLOOKUP(AH178,Positions!$C$4:$V$130,20,FALSE))</f>
        <v>0</v>
      </c>
      <c r="CP178" s="162"/>
      <c r="CQ178" s="163"/>
    </row>
    <row r="179" spans="1:95" s="155" customFormat="1" ht="30" hidden="1" customHeight="1" x14ac:dyDescent="0.25">
      <c r="A179" s="164"/>
      <c r="B179" s="164"/>
      <c r="C179" s="660"/>
      <c r="D179" s="660"/>
      <c r="E179" s="417" t="str">
        <f>IF($D179&lt;&gt;"",VLOOKUP($D179,StaffEstb!$G$4:$K$203,4,FALSE),"")</f>
        <v/>
      </c>
      <c r="F179" s="656" t="str">
        <f>IF($D179&lt;&gt;"",VLOOKUP($D179,StaffEstb!$G$4:$K$203,5,FALSE),"")</f>
        <v/>
      </c>
      <c r="G179" s="659"/>
      <c r="H179" s="659"/>
      <c r="I179" s="659"/>
      <c r="J179" s="659"/>
      <c r="K179" s="659"/>
      <c r="L179" s="658"/>
      <c r="M179" s="658"/>
      <c r="N179" s="659"/>
      <c r="O179" s="659"/>
      <c r="P179" s="659"/>
      <c r="Q179" s="659"/>
      <c r="R179" s="659"/>
      <c r="S179" s="658"/>
      <c r="T179" s="658"/>
      <c r="U179" s="659"/>
      <c r="V179" s="659"/>
      <c r="W179" s="659"/>
      <c r="X179" s="659"/>
      <c r="Y179" s="659"/>
      <c r="Z179" s="658"/>
      <c r="AA179" s="658"/>
      <c r="AB179" s="659"/>
      <c r="AC179" s="659"/>
      <c r="AD179" s="659"/>
      <c r="AE179" s="659"/>
      <c r="AF179" s="659"/>
      <c r="AG179" s="658"/>
      <c r="AH179" s="658"/>
      <c r="AI179" s="167"/>
      <c r="AJ179" s="167"/>
      <c r="AK179" s="167" t="str">
        <f>IF(G179&lt;&gt;"",IF(ISERROR(VLOOKUP(G179,Positions!$C$4:$V$130,20,FALSE)),"Chk",""),"-")</f>
        <v>-</v>
      </c>
      <c r="AL179" s="167" t="str">
        <f>IF(H179&lt;&gt;"",IF(ISERROR(VLOOKUP(H179,Positions!$C$4:$V$130,20,FALSE)),"Chk",""),"-")</f>
        <v>-</v>
      </c>
      <c r="AM179" s="167" t="str">
        <f>IF(I179&lt;&gt;"",IF(ISERROR(VLOOKUP(I179,Positions!$C$4:$V$130,20,FALSE)),"Chk",""),"-")</f>
        <v>-</v>
      </c>
      <c r="AN179" s="167" t="str">
        <f>IF(J179&lt;&gt;"",IF(ISERROR(VLOOKUP(J179,Positions!$C$4:$V$130,20,FALSE)),"Chk",""),"-")</f>
        <v>-</v>
      </c>
      <c r="AO179" s="167" t="str">
        <f>IF(K179&lt;&gt;"",IF(ISERROR(VLOOKUP(K179,Positions!$C$4:$V$130,20,FALSE)),"Chk",""),"-")</f>
        <v>-</v>
      </c>
      <c r="AP179" s="167" t="str">
        <f>IF(L179&lt;&gt;"",IF(ISERROR(VLOOKUP(L179,Positions!$C$4:$V$130,20,FALSE)),"Chk",""),"-")</f>
        <v>-</v>
      </c>
      <c r="AQ179" s="167" t="str">
        <f>IF(M179&lt;&gt;"",IF(ISERROR(VLOOKUP(M179,Positions!$C$4:$V$130,20,FALSE)),"Chk",""),"-")</f>
        <v>-</v>
      </c>
      <c r="AR179" s="167" t="str">
        <f>IF(N179&lt;&gt;"",IF(ISERROR(VLOOKUP(N179,Positions!$C$4:$V$130,20,FALSE)),"Chk",""),"-")</f>
        <v>-</v>
      </c>
      <c r="AS179" s="164" t="str">
        <f>IF(O179&lt;&gt;"",IF(ISERROR(VLOOKUP(O179,Positions!$C$4:$V$130,20,FALSE)),"Chk",""),"-")</f>
        <v>-</v>
      </c>
      <c r="AT179" s="164" t="str">
        <f>IF(P179&lt;&gt;"",IF(ISERROR(VLOOKUP(P179,Positions!$C$4:$V$130,20,FALSE)),"Chk",""),"-")</f>
        <v>-</v>
      </c>
      <c r="AU179" s="164" t="str">
        <f>IF(Q179&lt;&gt;"",IF(ISERROR(VLOOKUP(Q179,Positions!$C$4:$V$130,20,FALSE)),"Chk",""),"-")</f>
        <v>-</v>
      </c>
      <c r="AV179" s="164" t="str">
        <f>IF(R179&lt;&gt;"",IF(ISERROR(VLOOKUP(R179,Positions!$C$4:$V$130,20,FALSE)),"Chk",""),"-")</f>
        <v>-</v>
      </c>
      <c r="AW179" s="164" t="str">
        <f>IF(S179&lt;&gt;"",IF(ISERROR(VLOOKUP(S179,Positions!$C$4:$V$130,20,FALSE)),"Chk",""),"-")</f>
        <v>-</v>
      </c>
      <c r="AX179" s="164" t="str">
        <f>IF(T179&lt;&gt;"",IF(ISERROR(VLOOKUP(T179,Positions!$C$4:$V$130,20,FALSE)),"Chk",""),"-")</f>
        <v>-</v>
      </c>
      <c r="AY179" s="164" t="str">
        <f>IF(U179&lt;&gt;"",IF(ISERROR(VLOOKUP(U179,Positions!$C$4:$V$130,20,FALSE)),"Chk",""),"-")</f>
        <v>-</v>
      </c>
      <c r="AZ179" s="164" t="str">
        <f>IF(V179&lt;&gt;"",IF(ISERROR(VLOOKUP(V179,Positions!$C$4:$V$130,20,FALSE)),"Chk",""),"-")</f>
        <v>-</v>
      </c>
      <c r="BA179" s="164" t="str">
        <f>IF(W179&lt;&gt;"",IF(ISERROR(VLOOKUP(W179,Positions!$C$4:$V$130,20,FALSE)),"Chk",""),"-")</f>
        <v>-</v>
      </c>
      <c r="BB179" s="164" t="str">
        <f>IF(X179&lt;&gt;"",IF(ISERROR(VLOOKUP(X179,Positions!$C$4:$V$130,20,FALSE)),"Chk",""),"-")</f>
        <v>-</v>
      </c>
      <c r="BC179" s="164" t="str">
        <f>IF(Y179&lt;&gt;"",IF(ISERROR(VLOOKUP(Y179,Positions!$C$4:$V$130,20,FALSE)),"Chk",""),"-")</f>
        <v>-</v>
      </c>
      <c r="BD179" s="164" t="str">
        <f>IF(Z179&lt;&gt;"",IF(ISERROR(VLOOKUP(Z179,Positions!$C$4:$V$130,20,FALSE)),"Chk",""),"-")</f>
        <v>-</v>
      </c>
      <c r="BE179" s="164" t="str">
        <f>IF(AA179&lt;&gt;"",IF(ISERROR(VLOOKUP(AA179,Positions!$C$4:$V$130,20,FALSE)),"Chk",""),"-")</f>
        <v>-</v>
      </c>
      <c r="BF179" s="164" t="str">
        <f>IF(AB179&lt;&gt;"",IF(ISERROR(VLOOKUP(AB179,Positions!$C$4:$V$130,20,FALSE)),"Chk",""),"-")</f>
        <v>-</v>
      </c>
      <c r="BG179" s="164" t="str">
        <f>IF(AC179&lt;&gt;"",IF(ISERROR(VLOOKUP(AC179,Positions!$C$4:$V$130,20,FALSE)),"Chk",""),"-")</f>
        <v>-</v>
      </c>
      <c r="BH179" s="164" t="str">
        <f>IF(AD179&lt;&gt;"",IF(ISERROR(VLOOKUP(AD179,Positions!$C$4:$V$130,20,FALSE)),"Chk",""),"-")</f>
        <v>-</v>
      </c>
      <c r="BI179" s="164" t="str">
        <f>IF(AE179&lt;&gt;"",IF(ISERROR(VLOOKUP(AE179,Positions!$C$4:$V$130,20,FALSE)),"Chk",""),"-")</f>
        <v>-</v>
      </c>
      <c r="BJ179" s="164" t="str">
        <f>IF(AF179&lt;&gt;"",IF(ISERROR(VLOOKUP(AF179,Positions!$C$4:$V$130,20,FALSE)),"Chk",""),"-")</f>
        <v>-</v>
      </c>
      <c r="BK179" s="164" t="str">
        <f>IF(AG179&lt;&gt;"",IF(ISERROR(VLOOKUP(AG179,Positions!$C$4:$V$130,20,FALSE)),"Chk",""),"-")</f>
        <v>-</v>
      </c>
      <c r="BL179" s="164" t="str">
        <f>IF(AH179&lt;&gt;"",IF(ISERROR(VLOOKUP(AH179,Positions!$C$4:$V$130,20,FALSE)),"Chk",""),"-")</f>
        <v>-</v>
      </c>
      <c r="BM179" s="152"/>
      <c r="BN179" s="161">
        <f>IF(ISERROR(VLOOKUP(G179,Positions!$C$4:$V$130,20,FALSE)),0,VLOOKUP(G179,Positions!$C$4:$V$130,20,FALSE))</f>
        <v>0</v>
      </c>
      <c r="BO179" s="161">
        <f>IF(ISERROR(VLOOKUP(H179,Positions!$C$4:$V$130,20,FALSE)),0,VLOOKUP(H179,Positions!$C$4:$V$130,20,FALSE))</f>
        <v>0</v>
      </c>
      <c r="BP179" s="161">
        <f>IF(ISERROR(VLOOKUP(I179,Positions!$C$4:$V$130,20,FALSE)),0,VLOOKUP(I179,Positions!$C$4:$V$130,20,FALSE))</f>
        <v>0</v>
      </c>
      <c r="BQ179" s="161">
        <f>IF(ISERROR(VLOOKUP(J179,Positions!$C$4:$V$130,20,FALSE)),0,VLOOKUP(J179,Positions!$C$4:$V$130,20,FALSE))</f>
        <v>0</v>
      </c>
      <c r="BR179" s="161">
        <f>IF(ISERROR(VLOOKUP(K179,Positions!$C$4:$V$130,20,FALSE)),0,VLOOKUP(K179,Positions!$C$4:$V$130,20,FALSE))</f>
        <v>0</v>
      </c>
      <c r="BS179" s="161">
        <f>IF(ISERROR(VLOOKUP(L179,Positions!$C$4:$V$130,20,FALSE)),0,VLOOKUP(L179,Positions!$C$4:$V$130,20,FALSE))</f>
        <v>0</v>
      </c>
      <c r="BT179" s="161">
        <f>IF(ISERROR(VLOOKUP(M179,Positions!$C$4:$V$130,20,FALSE)),0,VLOOKUP(M179,Positions!$C$4:$V$130,20,FALSE))</f>
        <v>0</v>
      </c>
      <c r="BU179" s="161">
        <f>IF(ISERROR(VLOOKUP(N179,Positions!$C$4:$V$130,20,FALSE)),0,VLOOKUP(N179,Positions!$C$4:$V$130,20,FALSE))</f>
        <v>0</v>
      </c>
      <c r="BV179" s="161">
        <f>IF(ISERROR(VLOOKUP(O179,Positions!$C$4:$V$130,20,FALSE)),0,VLOOKUP(O179,Positions!$C$4:$V$130,20,FALSE))</f>
        <v>0</v>
      </c>
      <c r="BW179" s="161">
        <f>IF(ISERROR(VLOOKUP(P179,Positions!$C$4:$V$130,20,FALSE)),0,VLOOKUP(P179,Positions!$C$4:$V$130,20,FALSE))</f>
        <v>0</v>
      </c>
      <c r="BX179" s="161">
        <f>IF(ISERROR(VLOOKUP(Q179,Positions!$C$4:$V$130,20,FALSE)),0,VLOOKUP(Q179,Positions!$C$4:$V$130,20,FALSE))</f>
        <v>0</v>
      </c>
      <c r="BY179" s="161">
        <f>IF(ISERROR(VLOOKUP(R179,Positions!$C$4:$V$130,20,FALSE)),0,VLOOKUP(R179,Positions!$C$4:$V$130,20,FALSE))</f>
        <v>0</v>
      </c>
      <c r="BZ179" s="161">
        <f>IF(ISERROR(VLOOKUP(S179,Positions!$C$4:$V$130,20,FALSE)),0,VLOOKUP(S179,Positions!$C$4:$V$130,20,FALSE))</f>
        <v>0</v>
      </c>
      <c r="CA179" s="161">
        <f>IF(ISERROR(VLOOKUP(T179,Positions!$C$4:$V$130,20,FALSE)),0,VLOOKUP(T179,Positions!$C$4:$V$130,20,FALSE))</f>
        <v>0</v>
      </c>
      <c r="CB179" s="161">
        <f>IF(ISERROR(VLOOKUP(U179,Positions!$C$4:$V$130,20,FALSE)),0,VLOOKUP(U179,Positions!$C$4:$V$130,20,FALSE))</f>
        <v>0</v>
      </c>
      <c r="CC179" s="161">
        <f>IF(ISERROR(VLOOKUP(V179,Positions!$C$4:$V$130,20,FALSE)),0,VLOOKUP(V179,Positions!$C$4:$V$130,20,FALSE))</f>
        <v>0</v>
      </c>
      <c r="CD179" s="161">
        <f>IF(ISERROR(VLOOKUP(W179,Positions!$C$4:$V$130,20,FALSE)),0,VLOOKUP(W179,Positions!$C$4:$V$130,20,FALSE))</f>
        <v>0</v>
      </c>
      <c r="CE179" s="161">
        <f>IF(ISERROR(VLOOKUP(X179,Positions!$C$4:$V$130,20,FALSE)),0,VLOOKUP(X179,Positions!$C$4:$V$130,20,FALSE))</f>
        <v>0</v>
      </c>
      <c r="CF179" s="161">
        <f>IF(ISERROR(VLOOKUP(Y179,Positions!$C$4:$V$130,20,FALSE)),0,VLOOKUP(Y179,Positions!$C$4:$V$130,20,FALSE))</f>
        <v>0</v>
      </c>
      <c r="CG179" s="161">
        <f>IF(ISERROR(VLOOKUP(Z179,Positions!$C$4:$V$130,20,FALSE)),0,VLOOKUP(Z179,Positions!$C$4:$V$130,20,FALSE))</f>
        <v>0</v>
      </c>
      <c r="CH179" s="161">
        <f>IF(ISERROR(VLOOKUP(AA179,Positions!$C$4:$V$130,20,FALSE)),0,VLOOKUP(AA179,Positions!$C$4:$V$130,20,FALSE))</f>
        <v>0</v>
      </c>
      <c r="CI179" s="161">
        <f>IF(ISERROR(VLOOKUP(AB179,Positions!$C$4:$V$130,20,FALSE)),0,VLOOKUP(AB179,Positions!$C$4:$V$130,20,FALSE))</f>
        <v>0</v>
      </c>
      <c r="CJ179" s="161">
        <f>IF(ISERROR(VLOOKUP(AC179,Positions!$C$4:$V$130,20,FALSE)),0,VLOOKUP(AC179,Positions!$C$4:$V$130,20,FALSE))</f>
        <v>0</v>
      </c>
      <c r="CK179" s="161">
        <f>IF(ISERROR(VLOOKUP(AD179,Positions!$C$4:$V$130,20,FALSE)),0,VLOOKUP(AD179,Positions!$C$4:$V$130,20,FALSE))</f>
        <v>0</v>
      </c>
      <c r="CL179" s="161">
        <f>IF(ISERROR(VLOOKUP(AE179,Positions!$C$4:$V$130,20,FALSE)),0,VLOOKUP(AE179,Positions!$C$4:$V$130,20,FALSE))</f>
        <v>0</v>
      </c>
      <c r="CM179" s="161">
        <f>IF(ISERROR(VLOOKUP(AF179,Positions!$C$4:$V$130,20,FALSE)),0,VLOOKUP(AF179,Positions!$C$4:$V$130,20,FALSE))</f>
        <v>0</v>
      </c>
      <c r="CN179" s="161">
        <f>IF(ISERROR(VLOOKUP(AG179,Positions!$C$4:$V$130,20,FALSE)),0,VLOOKUP(AG179,Positions!$C$4:$V$130,20,FALSE))</f>
        <v>0</v>
      </c>
      <c r="CO179" s="161">
        <f>IF(ISERROR(VLOOKUP(AH179,Positions!$C$4:$V$130,20,FALSE)),0,VLOOKUP(AH179,Positions!$C$4:$V$130,20,FALSE))</f>
        <v>0</v>
      </c>
      <c r="CP179" s="162"/>
      <c r="CQ179" s="163"/>
    </row>
    <row r="180" spans="1:95" s="155" customFormat="1" ht="30" hidden="1" customHeight="1" x14ac:dyDescent="0.25">
      <c r="A180" s="164"/>
      <c r="B180" s="164"/>
      <c r="C180" s="660"/>
      <c r="D180" s="660"/>
      <c r="E180" s="417" t="str">
        <f>IF($D180&lt;&gt;"",VLOOKUP($D180,StaffEstb!$G$4:$K$203,4,FALSE),"")</f>
        <v/>
      </c>
      <c r="F180" s="656" t="str">
        <f>IF($D180&lt;&gt;"",VLOOKUP($D180,StaffEstb!$G$4:$K$203,5,FALSE),"")</f>
        <v/>
      </c>
      <c r="G180" s="659"/>
      <c r="H180" s="659"/>
      <c r="I180" s="659"/>
      <c r="J180" s="659"/>
      <c r="K180" s="659"/>
      <c r="L180" s="658"/>
      <c r="M180" s="658"/>
      <c r="N180" s="659"/>
      <c r="O180" s="659"/>
      <c r="P180" s="659"/>
      <c r="Q180" s="659"/>
      <c r="R180" s="659"/>
      <c r="S180" s="658"/>
      <c r="T180" s="658"/>
      <c r="U180" s="659"/>
      <c r="V180" s="659"/>
      <c r="W180" s="659"/>
      <c r="X180" s="659"/>
      <c r="Y180" s="659"/>
      <c r="Z180" s="658"/>
      <c r="AA180" s="658"/>
      <c r="AB180" s="659"/>
      <c r="AC180" s="659"/>
      <c r="AD180" s="659"/>
      <c r="AE180" s="659"/>
      <c r="AF180" s="659"/>
      <c r="AG180" s="658"/>
      <c r="AH180" s="658"/>
      <c r="AI180" s="167"/>
      <c r="AJ180" s="167"/>
      <c r="AK180" s="167" t="str">
        <f>IF(G180&lt;&gt;"",IF(ISERROR(VLOOKUP(G180,Positions!$C$4:$V$130,20,FALSE)),"Chk",""),"-")</f>
        <v>-</v>
      </c>
      <c r="AL180" s="167" t="str">
        <f>IF(H180&lt;&gt;"",IF(ISERROR(VLOOKUP(H180,Positions!$C$4:$V$130,20,FALSE)),"Chk",""),"-")</f>
        <v>-</v>
      </c>
      <c r="AM180" s="167" t="str">
        <f>IF(I180&lt;&gt;"",IF(ISERROR(VLOOKUP(I180,Positions!$C$4:$V$130,20,FALSE)),"Chk",""),"-")</f>
        <v>-</v>
      </c>
      <c r="AN180" s="167" t="str">
        <f>IF(J180&lt;&gt;"",IF(ISERROR(VLOOKUP(J180,Positions!$C$4:$V$130,20,FALSE)),"Chk",""),"-")</f>
        <v>-</v>
      </c>
      <c r="AO180" s="167" t="str">
        <f>IF(K180&lt;&gt;"",IF(ISERROR(VLOOKUP(K180,Positions!$C$4:$V$130,20,FALSE)),"Chk",""),"-")</f>
        <v>-</v>
      </c>
      <c r="AP180" s="167" t="str">
        <f>IF(L180&lt;&gt;"",IF(ISERROR(VLOOKUP(L180,Positions!$C$4:$V$130,20,FALSE)),"Chk",""),"-")</f>
        <v>-</v>
      </c>
      <c r="AQ180" s="167" t="str">
        <f>IF(M180&lt;&gt;"",IF(ISERROR(VLOOKUP(M180,Positions!$C$4:$V$130,20,FALSE)),"Chk",""),"-")</f>
        <v>-</v>
      </c>
      <c r="AR180" s="167" t="str">
        <f>IF(N180&lt;&gt;"",IF(ISERROR(VLOOKUP(N180,Positions!$C$4:$V$130,20,FALSE)),"Chk",""),"-")</f>
        <v>-</v>
      </c>
      <c r="AS180" s="164" t="str">
        <f>IF(O180&lt;&gt;"",IF(ISERROR(VLOOKUP(O180,Positions!$C$4:$V$130,20,FALSE)),"Chk",""),"-")</f>
        <v>-</v>
      </c>
      <c r="AT180" s="164" t="str">
        <f>IF(P180&lt;&gt;"",IF(ISERROR(VLOOKUP(P180,Positions!$C$4:$V$130,20,FALSE)),"Chk",""),"-")</f>
        <v>-</v>
      </c>
      <c r="AU180" s="164" t="str">
        <f>IF(Q180&lt;&gt;"",IF(ISERROR(VLOOKUP(Q180,Positions!$C$4:$V$130,20,FALSE)),"Chk",""),"-")</f>
        <v>-</v>
      </c>
      <c r="AV180" s="164" t="str">
        <f>IF(R180&lt;&gt;"",IF(ISERROR(VLOOKUP(R180,Positions!$C$4:$V$130,20,FALSE)),"Chk",""),"-")</f>
        <v>-</v>
      </c>
      <c r="AW180" s="164" t="str">
        <f>IF(S180&lt;&gt;"",IF(ISERROR(VLOOKUP(S180,Positions!$C$4:$V$130,20,FALSE)),"Chk",""),"-")</f>
        <v>-</v>
      </c>
      <c r="AX180" s="164" t="str">
        <f>IF(T180&lt;&gt;"",IF(ISERROR(VLOOKUP(T180,Positions!$C$4:$V$130,20,FALSE)),"Chk",""),"-")</f>
        <v>-</v>
      </c>
      <c r="AY180" s="164" t="str">
        <f>IF(U180&lt;&gt;"",IF(ISERROR(VLOOKUP(U180,Positions!$C$4:$V$130,20,FALSE)),"Chk",""),"-")</f>
        <v>-</v>
      </c>
      <c r="AZ180" s="164" t="str">
        <f>IF(V180&lt;&gt;"",IF(ISERROR(VLOOKUP(V180,Positions!$C$4:$V$130,20,FALSE)),"Chk",""),"-")</f>
        <v>-</v>
      </c>
      <c r="BA180" s="164" t="str">
        <f>IF(W180&lt;&gt;"",IF(ISERROR(VLOOKUP(W180,Positions!$C$4:$V$130,20,FALSE)),"Chk",""),"-")</f>
        <v>-</v>
      </c>
      <c r="BB180" s="164" t="str">
        <f>IF(X180&lt;&gt;"",IF(ISERROR(VLOOKUP(X180,Positions!$C$4:$V$130,20,FALSE)),"Chk",""),"-")</f>
        <v>-</v>
      </c>
      <c r="BC180" s="164" t="str">
        <f>IF(Y180&lt;&gt;"",IF(ISERROR(VLOOKUP(Y180,Positions!$C$4:$V$130,20,FALSE)),"Chk",""),"-")</f>
        <v>-</v>
      </c>
      <c r="BD180" s="164" t="str">
        <f>IF(Z180&lt;&gt;"",IF(ISERROR(VLOOKUP(Z180,Positions!$C$4:$V$130,20,FALSE)),"Chk",""),"-")</f>
        <v>-</v>
      </c>
      <c r="BE180" s="164" t="str">
        <f>IF(AA180&lt;&gt;"",IF(ISERROR(VLOOKUP(AA180,Positions!$C$4:$V$130,20,FALSE)),"Chk",""),"-")</f>
        <v>-</v>
      </c>
      <c r="BF180" s="164" t="str">
        <f>IF(AB180&lt;&gt;"",IF(ISERROR(VLOOKUP(AB180,Positions!$C$4:$V$130,20,FALSE)),"Chk",""),"-")</f>
        <v>-</v>
      </c>
      <c r="BG180" s="164" t="str">
        <f>IF(AC180&lt;&gt;"",IF(ISERROR(VLOOKUP(AC180,Positions!$C$4:$V$130,20,FALSE)),"Chk",""),"-")</f>
        <v>-</v>
      </c>
      <c r="BH180" s="164" t="str">
        <f>IF(AD180&lt;&gt;"",IF(ISERROR(VLOOKUP(AD180,Positions!$C$4:$V$130,20,FALSE)),"Chk",""),"-")</f>
        <v>-</v>
      </c>
      <c r="BI180" s="164" t="str">
        <f>IF(AE180&lt;&gt;"",IF(ISERROR(VLOOKUP(AE180,Positions!$C$4:$V$130,20,FALSE)),"Chk",""),"-")</f>
        <v>-</v>
      </c>
      <c r="BJ180" s="164" t="str">
        <f>IF(AF180&lt;&gt;"",IF(ISERROR(VLOOKUP(AF180,Positions!$C$4:$V$130,20,FALSE)),"Chk",""),"-")</f>
        <v>-</v>
      </c>
      <c r="BK180" s="164" t="str">
        <f>IF(AG180&lt;&gt;"",IF(ISERROR(VLOOKUP(AG180,Positions!$C$4:$V$130,20,FALSE)),"Chk",""),"-")</f>
        <v>-</v>
      </c>
      <c r="BL180" s="164" t="str">
        <f>IF(AH180&lt;&gt;"",IF(ISERROR(VLOOKUP(AH180,Positions!$C$4:$V$130,20,FALSE)),"Chk",""),"-")</f>
        <v>-</v>
      </c>
      <c r="BM180" s="152"/>
      <c r="BN180" s="161">
        <f>IF(ISERROR(VLOOKUP(G180,Positions!$C$4:$V$130,20,FALSE)),0,VLOOKUP(G180,Positions!$C$4:$V$130,20,FALSE))</f>
        <v>0</v>
      </c>
      <c r="BO180" s="161">
        <f>IF(ISERROR(VLOOKUP(H180,Positions!$C$4:$V$130,20,FALSE)),0,VLOOKUP(H180,Positions!$C$4:$V$130,20,FALSE))</f>
        <v>0</v>
      </c>
      <c r="BP180" s="161">
        <f>IF(ISERROR(VLOOKUP(I180,Positions!$C$4:$V$130,20,FALSE)),0,VLOOKUP(I180,Positions!$C$4:$V$130,20,FALSE))</f>
        <v>0</v>
      </c>
      <c r="BQ180" s="161">
        <f>IF(ISERROR(VLOOKUP(J180,Positions!$C$4:$V$130,20,FALSE)),0,VLOOKUP(J180,Positions!$C$4:$V$130,20,FALSE))</f>
        <v>0</v>
      </c>
      <c r="BR180" s="161">
        <f>IF(ISERROR(VLOOKUP(K180,Positions!$C$4:$V$130,20,FALSE)),0,VLOOKUP(K180,Positions!$C$4:$V$130,20,FALSE))</f>
        <v>0</v>
      </c>
      <c r="BS180" s="161">
        <f>IF(ISERROR(VLOOKUP(L180,Positions!$C$4:$V$130,20,FALSE)),0,VLOOKUP(L180,Positions!$C$4:$V$130,20,FALSE))</f>
        <v>0</v>
      </c>
      <c r="BT180" s="161">
        <f>IF(ISERROR(VLOOKUP(M180,Positions!$C$4:$V$130,20,FALSE)),0,VLOOKUP(M180,Positions!$C$4:$V$130,20,FALSE))</f>
        <v>0</v>
      </c>
      <c r="BU180" s="161">
        <f>IF(ISERROR(VLOOKUP(N180,Positions!$C$4:$V$130,20,FALSE)),0,VLOOKUP(N180,Positions!$C$4:$V$130,20,FALSE))</f>
        <v>0</v>
      </c>
      <c r="BV180" s="161">
        <f>IF(ISERROR(VLOOKUP(O180,Positions!$C$4:$V$130,20,FALSE)),0,VLOOKUP(O180,Positions!$C$4:$V$130,20,FALSE))</f>
        <v>0</v>
      </c>
      <c r="BW180" s="161">
        <f>IF(ISERROR(VLOOKUP(P180,Positions!$C$4:$V$130,20,FALSE)),0,VLOOKUP(P180,Positions!$C$4:$V$130,20,FALSE))</f>
        <v>0</v>
      </c>
      <c r="BX180" s="161">
        <f>IF(ISERROR(VLOOKUP(Q180,Positions!$C$4:$V$130,20,FALSE)),0,VLOOKUP(Q180,Positions!$C$4:$V$130,20,FALSE))</f>
        <v>0</v>
      </c>
      <c r="BY180" s="161">
        <f>IF(ISERROR(VLOOKUP(R180,Positions!$C$4:$V$130,20,FALSE)),0,VLOOKUP(R180,Positions!$C$4:$V$130,20,FALSE))</f>
        <v>0</v>
      </c>
      <c r="BZ180" s="161">
        <f>IF(ISERROR(VLOOKUP(S180,Positions!$C$4:$V$130,20,FALSE)),0,VLOOKUP(S180,Positions!$C$4:$V$130,20,FALSE))</f>
        <v>0</v>
      </c>
      <c r="CA180" s="161">
        <f>IF(ISERROR(VLOOKUP(T180,Positions!$C$4:$V$130,20,FALSE)),0,VLOOKUP(T180,Positions!$C$4:$V$130,20,FALSE))</f>
        <v>0</v>
      </c>
      <c r="CB180" s="161">
        <f>IF(ISERROR(VLOOKUP(U180,Positions!$C$4:$V$130,20,FALSE)),0,VLOOKUP(U180,Positions!$C$4:$V$130,20,FALSE))</f>
        <v>0</v>
      </c>
      <c r="CC180" s="161">
        <f>IF(ISERROR(VLOOKUP(V180,Positions!$C$4:$V$130,20,FALSE)),0,VLOOKUP(V180,Positions!$C$4:$V$130,20,FALSE))</f>
        <v>0</v>
      </c>
      <c r="CD180" s="161">
        <f>IF(ISERROR(VLOOKUP(W180,Positions!$C$4:$V$130,20,FALSE)),0,VLOOKUP(W180,Positions!$C$4:$V$130,20,FALSE))</f>
        <v>0</v>
      </c>
      <c r="CE180" s="161">
        <f>IF(ISERROR(VLOOKUP(X180,Positions!$C$4:$V$130,20,FALSE)),0,VLOOKUP(X180,Positions!$C$4:$V$130,20,FALSE))</f>
        <v>0</v>
      </c>
      <c r="CF180" s="161">
        <f>IF(ISERROR(VLOOKUP(Y180,Positions!$C$4:$V$130,20,FALSE)),0,VLOOKUP(Y180,Positions!$C$4:$V$130,20,FALSE))</f>
        <v>0</v>
      </c>
      <c r="CG180" s="161">
        <f>IF(ISERROR(VLOOKUP(Z180,Positions!$C$4:$V$130,20,FALSE)),0,VLOOKUP(Z180,Positions!$C$4:$V$130,20,FALSE))</f>
        <v>0</v>
      </c>
      <c r="CH180" s="161">
        <f>IF(ISERROR(VLOOKUP(AA180,Positions!$C$4:$V$130,20,FALSE)),0,VLOOKUP(AA180,Positions!$C$4:$V$130,20,FALSE))</f>
        <v>0</v>
      </c>
      <c r="CI180" s="161">
        <f>IF(ISERROR(VLOOKUP(AB180,Positions!$C$4:$V$130,20,FALSE)),0,VLOOKUP(AB180,Positions!$C$4:$V$130,20,FALSE))</f>
        <v>0</v>
      </c>
      <c r="CJ180" s="161">
        <f>IF(ISERROR(VLOOKUP(AC180,Positions!$C$4:$V$130,20,FALSE)),0,VLOOKUP(AC180,Positions!$C$4:$V$130,20,FALSE))</f>
        <v>0</v>
      </c>
      <c r="CK180" s="161">
        <f>IF(ISERROR(VLOOKUP(AD180,Positions!$C$4:$V$130,20,FALSE)),0,VLOOKUP(AD180,Positions!$C$4:$V$130,20,FALSE))</f>
        <v>0</v>
      </c>
      <c r="CL180" s="161">
        <f>IF(ISERROR(VLOOKUP(AE180,Positions!$C$4:$V$130,20,FALSE)),0,VLOOKUP(AE180,Positions!$C$4:$V$130,20,FALSE))</f>
        <v>0</v>
      </c>
      <c r="CM180" s="161">
        <f>IF(ISERROR(VLOOKUP(AF180,Positions!$C$4:$V$130,20,FALSE)),0,VLOOKUP(AF180,Positions!$C$4:$V$130,20,FALSE))</f>
        <v>0</v>
      </c>
      <c r="CN180" s="161">
        <f>IF(ISERROR(VLOOKUP(AG180,Positions!$C$4:$V$130,20,FALSE)),0,VLOOKUP(AG180,Positions!$C$4:$V$130,20,FALSE))</f>
        <v>0</v>
      </c>
      <c r="CO180" s="161">
        <f>IF(ISERROR(VLOOKUP(AH180,Positions!$C$4:$V$130,20,FALSE)),0,VLOOKUP(AH180,Positions!$C$4:$V$130,20,FALSE))</f>
        <v>0</v>
      </c>
      <c r="CP180" s="162"/>
      <c r="CQ180" s="163"/>
    </row>
    <row r="181" spans="1:95" s="155" customFormat="1" ht="30" hidden="1" customHeight="1" x14ac:dyDescent="0.25">
      <c r="A181" s="164"/>
      <c r="B181" s="164"/>
      <c r="C181" s="660"/>
      <c r="D181" s="660"/>
      <c r="E181" s="417" t="str">
        <f>IF($D181&lt;&gt;"",VLOOKUP($D181,StaffEstb!$G$4:$K$203,4,FALSE),"")</f>
        <v/>
      </c>
      <c r="F181" s="656" t="str">
        <f>IF($D181&lt;&gt;"",VLOOKUP($D181,StaffEstb!$G$4:$K$203,5,FALSE),"")</f>
        <v/>
      </c>
      <c r="G181" s="659"/>
      <c r="H181" s="659"/>
      <c r="I181" s="659"/>
      <c r="J181" s="659"/>
      <c r="K181" s="659"/>
      <c r="L181" s="658"/>
      <c r="M181" s="658"/>
      <c r="N181" s="659"/>
      <c r="O181" s="659"/>
      <c r="P181" s="659"/>
      <c r="Q181" s="659"/>
      <c r="R181" s="659"/>
      <c r="S181" s="658"/>
      <c r="T181" s="658"/>
      <c r="U181" s="659"/>
      <c r="V181" s="659"/>
      <c r="W181" s="659"/>
      <c r="X181" s="659"/>
      <c r="Y181" s="659"/>
      <c r="Z181" s="658"/>
      <c r="AA181" s="658"/>
      <c r="AB181" s="659"/>
      <c r="AC181" s="659"/>
      <c r="AD181" s="659"/>
      <c r="AE181" s="659"/>
      <c r="AF181" s="659"/>
      <c r="AG181" s="658"/>
      <c r="AH181" s="658"/>
      <c r="AI181" s="167"/>
      <c r="AJ181" s="167"/>
      <c r="AK181" s="167" t="str">
        <f>IF(G181&lt;&gt;"",IF(ISERROR(VLOOKUP(G181,Positions!$C$4:$V$130,20,FALSE)),"Chk",""),"-")</f>
        <v>-</v>
      </c>
      <c r="AL181" s="167" t="str">
        <f>IF(H181&lt;&gt;"",IF(ISERROR(VLOOKUP(H181,Positions!$C$4:$V$130,20,FALSE)),"Chk",""),"-")</f>
        <v>-</v>
      </c>
      <c r="AM181" s="167" t="str">
        <f>IF(I181&lt;&gt;"",IF(ISERROR(VLOOKUP(I181,Positions!$C$4:$V$130,20,FALSE)),"Chk",""),"-")</f>
        <v>-</v>
      </c>
      <c r="AN181" s="167" t="str">
        <f>IF(J181&lt;&gt;"",IF(ISERROR(VLOOKUP(J181,Positions!$C$4:$V$130,20,FALSE)),"Chk",""),"-")</f>
        <v>-</v>
      </c>
      <c r="AO181" s="167" t="str">
        <f>IF(K181&lt;&gt;"",IF(ISERROR(VLOOKUP(K181,Positions!$C$4:$V$130,20,FALSE)),"Chk",""),"-")</f>
        <v>-</v>
      </c>
      <c r="AP181" s="167" t="str">
        <f>IF(L181&lt;&gt;"",IF(ISERROR(VLOOKUP(L181,Positions!$C$4:$V$130,20,FALSE)),"Chk",""),"-")</f>
        <v>-</v>
      </c>
      <c r="AQ181" s="167" t="str">
        <f>IF(M181&lt;&gt;"",IF(ISERROR(VLOOKUP(M181,Positions!$C$4:$V$130,20,FALSE)),"Chk",""),"-")</f>
        <v>-</v>
      </c>
      <c r="AR181" s="167" t="str">
        <f>IF(N181&lt;&gt;"",IF(ISERROR(VLOOKUP(N181,Positions!$C$4:$V$130,20,FALSE)),"Chk",""),"-")</f>
        <v>-</v>
      </c>
      <c r="AS181" s="164" t="str">
        <f>IF(O181&lt;&gt;"",IF(ISERROR(VLOOKUP(O181,Positions!$C$4:$V$130,20,FALSE)),"Chk",""),"-")</f>
        <v>-</v>
      </c>
      <c r="AT181" s="164" t="str">
        <f>IF(P181&lt;&gt;"",IF(ISERROR(VLOOKUP(P181,Positions!$C$4:$V$130,20,FALSE)),"Chk",""),"-")</f>
        <v>-</v>
      </c>
      <c r="AU181" s="164" t="str">
        <f>IF(Q181&lt;&gt;"",IF(ISERROR(VLOOKUP(Q181,Positions!$C$4:$V$130,20,FALSE)),"Chk",""),"-")</f>
        <v>-</v>
      </c>
      <c r="AV181" s="164" t="str">
        <f>IF(R181&lt;&gt;"",IF(ISERROR(VLOOKUP(R181,Positions!$C$4:$V$130,20,FALSE)),"Chk",""),"-")</f>
        <v>-</v>
      </c>
      <c r="AW181" s="164" t="str">
        <f>IF(S181&lt;&gt;"",IF(ISERROR(VLOOKUP(S181,Positions!$C$4:$V$130,20,FALSE)),"Chk",""),"-")</f>
        <v>-</v>
      </c>
      <c r="AX181" s="164" t="str">
        <f>IF(T181&lt;&gt;"",IF(ISERROR(VLOOKUP(T181,Positions!$C$4:$V$130,20,FALSE)),"Chk",""),"-")</f>
        <v>-</v>
      </c>
      <c r="AY181" s="164" t="str">
        <f>IF(U181&lt;&gt;"",IF(ISERROR(VLOOKUP(U181,Positions!$C$4:$V$130,20,FALSE)),"Chk",""),"-")</f>
        <v>-</v>
      </c>
      <c r="AZ181" s="164" t="str">
        <f>IF(V181&lt;&gt;"",IF(ISERROR(VLOOKUP(V181,Positions!$C$4:$V$130,20,FALSE)),"Chk",""),"-")</f>
        <v>-</v>
      </c>
      <c r="BA181" s="164" t="str">
        <f>IF(W181&lt;&gt;"",IF(ISERROR(VLOOKUP(W181,Positions!$C$4:$V$130,20,FALSE)),"Chk",""),"-")</f>
        <v>-</v>
      </c>
      <c r="BB181" s="164" t="str">
        <f>IF(X181&lt;&gt;"",IF(ISERROR(VLOOKUP(X181,Positions!$C$4:$V$130,20,FALSE)),"Chk",""),"-")</f>
        <v>-</v>
      </c>
      <c r="BC181" s="164" t="str">
        <f>IF(Y181&lt;&gt;"",IF(ISERROR(VLOOKUP(Y181,Positions!$C$4:$V$130,20,FALSE)),"Chk",""),"-")</f>
        <v>-</v>
      </c>
      <c r="BD181" s="164" t="str">
        <f>IF(Z181&lt;&gt;"",IF(ISERROR(VLOOKUP(Z181,Positions!$C$4:$V$130,20,FALSE)),"Chk",""),"-")</f>
        <v>-</v>
      </c>
      <c r="BE181" s="164" t="str">
        <f>IF(AA181&lt;&gt;"",IF(ISERROR(VLOOKUP(AA181,Positions!$C$4:$V$130,20,FALSE)),"Chk",""),"-")</f>
        <v>-</v>
      </c>
      <c r="BF181" s="164" t="str">
        <f>IF(AB181&lt;&gt;"",IF(ISERROR(VLOOKUP(AB181,Positions!$C$4:$V$130,20,FALSE)),"Chk",""),"-")</f>
        <v>-</v>
      </c>
      <c r="BG181" s="164" t="str">
        <f>IF(AC181&lt;&gt;"",IF(ISERROR(VLOOKUP(AC181,Positions!$C$4:$V$130,20,FALSE)),"Chk",""),"-")</f>
        <v>-</v>
      </c>
      <c r="BH181" s="164" t="str">
        <f>IF(AD181&lt;&gt;"",IF(ISERROR(VLOOKUP(AD181,Positions!$C$4:$V$130,20,FALSE)),"Chk",""),"-")</f>
        <v>-</v>
      </c>
      <c r="BI181" s="164" t="str">
        <f>IF(AE181&lt;&gt;"",IF(ISERROR(VLOOKUP(AE181,Positions!$C$4:$V$130,20,FALSE)),"Chk",""),"-")</f>
        <v>-</v>
      </c>
      <c r="BJ181" s="164" t="str">
        <f>IF(AF181&lt;&gt;"",IF(ISERROR(VLOOKUP(AF181,Positions!$C$4:$V$130,20,FALSE)),"Chk",""),"-")</f>
        <v>-</v>
      </c>
      <c r="BK181" s="164" t="str">
        <f>IF(AG181&lt;&gt;"",IF(ISERROR(VLOOKUP(AG181,Positions!$C$4:$V$130,20,FALSE)),"Chk",""),"-")</f>
        <v>-</v>
      </c>
      <c r="BL181" s="164" t="str">
        <f>IF(AH181&lt;&gt;"",IF(ISERROR(VLOOKUP(AH181,Positions!$C$4:$V$130,20,FALSE)),"Chk",""),"-")</f>
        <v>-</v>
      </c>
      <c r="BM181" s="152"/>
      <c r="BN181" s="161">
        <f>IF(ISERROR(VLOOKUP(G181,Positions!$C$4:$V$130,20,FALSE)),0,VLOOKUP(G181,Positions!$C$4:$V$130,20,FALSE))</f>
        <v>0</v>
      </c>
      <c r="BO181" s="161">
        <f>IF(ISERROR(VLOOKUP(H181,Positions!$C$4:$V$130,20,FALSE)),0,VLOOKUP(H181,Positions!$C$4:$V$130,20,FALSE))</f>
        <v>0</v>
      </c>
      <c r="BP181" s="161">
        <f>IF(ISERROR(VLOOKUP(I181,Positions!$C$4:$V$130,20,FALSE)),0,VLOOKUP(I181,Positions!$C$4:$V$130,20,FALSE))</f>
        <v>0</v>
      </c>
      <c r="BQ181" s="161">
        <f>IF(ISERROR(VLOOKUP(J181,Positions!$C$4:$V$130,20,FALSE)),0,VLOOKUP(J181,Positions!$C$4:$V$130,20,FALSE))</f>
        <v>0</v>
      </c>
      <c r="BR181" s="161">
        <f>IF(ISERROR(VLOOKUP(K181,Positions!$C$4:$V$130,20,FALSE)),0,VLOOKUP(K181,Positions!$C$4:$V$130,20,FALSE))</f>
        <v>0</v>
      </c>
      <c r="BS181" s="161">
        <f>IF(ISERROR(VLOOKUP(L181,Positions!$C$4:$V$130,20,FALSE)),0,VLOOKUP(L181,Positions!$C$4:$V$130,20,FALSE))</f>
        <v>0</v>
      </c>
      <c r="BT181" s="161">
        <f>IF(ISERROR(VLOOKUP(M181,Positions!$C$4:$V$130,20,FALSE)),0,VLOOKUP(M181,Positions!$C$4:$V$130,20,FALSE))</f>
        <v>0</v>
      </c>
      <c r="BU181" s="161">
        <f>IF(ISERROR(VLOOKUP(N181,Positions!$C$4:$V$130,20,FALSE)),0,VLOOKUP(N181,Positions!$C$4:$V$130,20,FALSE))</f>
        <v>0</v>
      </c>
      <c r="BV181" s="161">
        <f>IF(ISERROR(VLOOKUP(O181,Positions!$C$4:$V$130,20,FALSE)),0,VLOOKUP(O181,Positions!$C$4:$V$130,20,FALSE))</f>
        <v>0</v>
      </c>
      <c r="BW181" s="161">
        <f>IF(ISERROR(VLOOKUP(P181,Positions!$C$4:$V$130,20,FALSE)),0,VLOOKUP(P181,Positions!$C$4:$V$130,20,FALSE))</f>
        <v>0</v>
      </c>
      <c r="BX181" s="161">
        <f>IF(ISERROR(VLOOKUP(Q181,Positions!$C$4:$V$130,20,FALSE)),0,VLOOKUP(Q181,Positions!$C$4:$V$130,20,FALSE))</f>
        <v>0</v>
      </c>
      <c r="BY181" s="161">
        <f>IF(ISERROR(VLOOKUP(R181,Positions!$C$4:$V$130,20,FALSE)),0,VLOOKUP(R181,Positions!$C$4:$V$130,20,FALSE))</f>
        <v>0</v>
      </c>
      <c r="BZ181" s="161">
        <f>IF(ISERROR(VLOOKUP(S181,Positions!$C$4:$V$130,20,FALSE)),0,VLOOKUP(S181,Positions!$C$4:$V$130,20,FALSE))</f>
        <v>0</v>
      </c>
      <c r="CA181" s="161">
        <f>IF(ISERROR(VLOOKUP(T181,Positions!$C$4:$V$130,20,FALSE)),0,VLOOKUP(T181,Positions!$C$4:$V$130,20,FALSE))</f>
        <v>0</v>
      </c>
      <c r="CB181" s="161">
        <f>IF(ISERROR(VLOOKUP(U181,Positions!$C$4:$V$130,20,FALSE)),0,VLOOKUP(U181,Positions!$C$4:$V$130,20,FALSE))</f>
        <v>0</v>
      </c>
      <c r="CC181" s="161">
        <f>IF(ISERROR(VLOOKUP(V181,Positions!$C$4:$V$130,20,FALSE)),0,VLOOKUP(V181,Positions!$C$4:$V$130,20,FALSE))</f>
        <v>0</v>
      </c>
      <c r="CD181" s="161">
        <f>IF(ISERROR(VLOOKUP(W181,Positions!$C$4:$V$130,20,FALSE)),0,VLOOKUP(W181,Positions!$C$4:$V$130,20,FALSE))</f>
        <v>0</v>
      </c>
      <c r="CE181" s="161">
        <f>IF(ISERROR(VLOOKUP(X181,Positions!$C$4:$V$130,20,FALSE)),0,VLOOKUP(X181,Positions!$C$4:$V$130,20,FALSE))</f>
        <v>0</v>
      </c>
      <c r="CF181" s="161">
        <f>IF(ISERROR(VLOOKUP(Y181,Positions!$C$4:$V$130,20,FALSE)),0,VLOOKUP(Y181,Positions!$C$4:$V$130,20,FALSE))</f>
        <v>0</v>
      </c>
      <c r="CG181" s="161">
        <f>IF(ISERROR(VLOOKUP(Z181,Positions!$C$4:$V$130,20,FALSE)),0,VLOOKUP(Z181,Positions!$C$4:$V$130,20,FALSE))</f>
        <v>0</v>
      </c>
      <c r="CH181" s="161">
        <f>IF(ISERROR(VLOOKUP(AA181,Positions!$C$4:$V$130,20,FALSE)),0,VLOOKUP(AA181,Positions!$C$4:$V$130,20,FALSE))</f>
        <v>0</v>
      </c>
      <c r="CI181" s="161">
        <f>IF(ISERROR(VLOOKUP(AB181,Positions!$C$4:$V$130,20,FALSE)),0,VLOOKUP(AB181,Positions!$C$4:$V$130,20,FALSE))</f>
        <v>0</v>
      </c>
      <c r="CJ181" s="161">
        <f>IF(ISERROR(VLOOKUP(AC181,Positions!$C$4:$V$130,20,FALSE)),0,VLOOKUP(AC181,Positions!$C$4:$V$130,20,FALSE))</f>
        <v>0</v>
      </c>
      <c r="CK181" s="161">
        <f>IF(ISERROR(VLOOKUP(AD181,Positions!$C$4:$V$130,20,FALSE)),0,VLOOKUP(AD181,Positions!$C$4:$V$130,20,FALSE))</f>
        <v>0</v>
      </c>
      <c r="CL181" s="161">
        <f>IF(ISERROR(VLOOKUP(AE181,Positions!$C$4:$V$130,20,FALSE)),0,VLOOKUP(AE181,Positions!$C$4:$V$130,20,FALSE))</f>
        <v>0</v>
      </c>
      <c r="CM181" s="161">
        <f>IF(ISERROR(VLOOKUP(AF181,Positions!$C$4:$V$130,20,FALSE)),0,VLOOKUP(AF181,Positions!$C$4:$V$130,20,FALSE))</f>
        <v>0</v>
      </c>
      <c r="CN181" s="161">
        <f>IF(ISERROR(VLOOKUP(AG181,Positions!$C$4:$V$130,20,FALSE)),0,VLOOKUP(AG181,Positions!$C$4:$V$130,20,FALSE))</f>
        <v>0</v>
      </c>
      <c r="CO181" s="161">
        <f>IF(ISERROR(VLOOKUP(AH181,Positions!$C$4:$V$130,20,FALSE)),0,VLOOKUP(AH181,Positions!$C$4:$V$130,20,FALSE))</f>
        <v>0</v>
      </c>
      <c r="CP181" s="162"/>
      <c r="CQ181" s="163"/>
    </row>
    <row r="182" spans="1:95" s="155" customFormat="1" ht="30" hidden="1" customHeight="1" x14ac:dyDescent="0.25">
      <c r="A182" s="164"/>
      <c r="B182" s="164"/>
      <c r="C182" s="660"/>
      <c r="D182" s="660"/>
      <c r="E182" s="417" t="str">
        <f>IF($D182&lt;&gt;"",VLOOKUP($D182,StaffEstb!$G$4:$K$203,4,FALSE),"")</f>
        <v/>
      </c>
      <c r="F182" s="656" t="str">
        <f>IF($D182&lt;&gt;"",VLOOKUP($D182,StaffEstb!$G$4:$K$203,5,FALSE),"")</f>
        <v/>
      </c>
      <c r="G182" s="659"/>
      <c r="H182" s="659"/>
      <c r="I182" s="659"/>
      <c r="J182" s="659"/>
      <c r="K182" s="659"/>
      <c r="L182" s="658"/>
      <c r="M182" s="658"/>
      <c r="N182" s="659"/>
      <c r="O182" s="659"/>
      <c r="P182" s="659"/>
      <c r="Q182" s="659"/>
      <c r="R182" s="659"/>
      <c r="S182" s="658"/>
      <c r="T182" s="658"/>
      <c r="U182" s="659"/>
      <c r="V182" s="659"/>
      <c r="W182" s="659"/>
      <c r="X182" s="659"/>
      <c r="Y182" s="659"/>
      <c r="Z182" s="658"/>
      <c r="AA182" s="658"/>
      <c r="AB182" s="659"/>
      <c r="AC182" s="659"/>
      <c r="AD182" s="659"/>
      <c r="AE182" s="659"/>
      <c r="AF182" s="659"/>
      <c r="AG182" s="658"/>
      <c r="AH182" s="658"/>
      <c r="AI182" s="167"/>
      <c r="AJ182" s="167"/>
      <c r="AK182" s="167" t="str">
        <f>IF(G182&lt;&gt;"",IF(ISERROR(VLOOKUP(G182,Positions!$C$4:$V$130,20,FALSE)),"Chk",""),"-")</f>
        <v>-</v>
      </c>
      <c r="AL182" s="167" t="str">
        <f>IF(H182&lt;&gt;"",IF(ISERROR(VLOOKUP(H182,Positions!$C$4:$V$130,20,FALSE)),"Chk",""),"-")</f>
        <v>-</v>
      </c>
      <c r="AM182" s="167" t="str">
        <f>IF(I182&lt;&gt;"",IF(ISERROR(VLOOKUP(I182,Positions!$C$4:$V$130,20,FALSE)),"Chk",""),"-")</f>
        <v>-</v>
      </c>
      <c r="AN182" s="167" t="str">
        <f>IF(J182&lt;&gt;"",IF(ISERROR(VLOOKUP(J182,Positions!$C$4:$V$130,20,FALSE)),"Chk",""),"-")</f>
        <v>-</v>
      </c>
      <c r="AO182" s="167" t="str">
        <f>IF(K182&lt;&gt;"",IF(ISERROR(VLOOKUP(K182,Positions!$C$4:$V$130,20,FALSE)),"Chk",""),"-")</f>
        <v>-</v>
      </c>
      <c r="AP182" s="167" t="str">
        <f>IF(L182&lt;&gt;"",IF(ISERROR(VLOOKUP(L182,Positions!$C$4:$V$130,20,FALSE)),"Chk",""),"-")</f>
        <v>-</v>
      </c>
      <c r="AQ182" s="167" t="str">
        <f>IF(M182&lt;&gt;"",IF(ISERROR(VLOOKUP(M182,Positions!$C$4:$V$130,20,FALSE)),"Chk",""),"-")</f>
        <v>-</v>
      </c>
      <c r="AR182" s="167" t="str">
        <f>IF(N182&lt;&gt;"",IF(ISERROR(VLOOKUP(N182,Positions!$C$4:$V$130,20,FALSE)),"Chk",""),"-")</f>
        <v>-</v>
      </c>
      <c r="AS182" s="164" t="str">
        <f>IF(O182&lt;&gt;"",IF(ISERROR(VLOOKUP(O182,Positions!$C$4:$V$130,20,FALSE)),"Chk",""),"-")</f>
        <v>-</v>
      </c>
      <c r="AT182" s="164" t="str">
        <f>IF(P182&lt;&gt;"",IF(ISERROR(VLOOKUP(P182,Positions!$C$4:$V$130,20,FALSE)),"Chk",""),"-")</f>
        <v>-</v>
      </c>
      <c r="AU182" s="164" t="str">
        <f>IF(Q182&lt;&gt;"",IF(ISERROR(VLOOKUP(Q182,Positions!$C$4:$V$130,20,FALSE)),"Chk",""),"-")</f>
        <v>-</v>
      </c>
      <c r="AV182" s="164" t="str">
        <f>IF(R182&lt;&gt;"",IF(ISERROR(VLOOKUP(R182,Positions!$C$4:$V$130,20,FALSE)),"Chk",""),"-")</f>
        <v>-</v>
      </c>
      <c r="AW182" s="164" t="str">
        <f>IF(S182&lt;&gt;"",IF(ISERROR(VLOOKUP(S182,Positions!$C$4:$V$130,20,FALSE)),"Chk",""),"-")</f>
        <v>-</v>
      </c>
      <c r="AX182" s="164" t="str">
        <f>IF(T182&lt;&gt;"",IF(ISERROR(VLOOKUP(T182,Positions!$C$4:$V$130,20,FALSE)),"Chk",""),"-")</f>
        <v>-</v>
      </c>
      <c r="AY182" s="164" t="str">
        <f>IF(U182&lt;&gt;"",IF(ISERROR(VLOOKUP(U182,Positions!$C$4:$V$130,20,FALSE)),"Chk",""),"-")</f>
        <v>-</v>
      </c>
      <c r="AZ182" s="164" t="str">
        <f>IF(V182&lt;&gt;"",IF(ISERROR(VLOOKUP(V182,Positions!$C$4:$V$130,20,FALSE)),"Chk",""),"-")</f>
        <v>-</v>
      </c>
      <c r="BA182" s="164" t="str">
        <f>IF(W182&lt;&gt;"",IF(ISERROR(VLOOKUP(W182,Positions!$C$4:$V$130,20,FALSE)),"Chk",""),"-")</f>
        <v>-</v>
      </c>
      <c r="BB182" s="164" t="str">
        <f>IF(X182&lt;&gt;"",IF(ISERROR(VLOOKUP(X182,Positions!$C$4:$V$130,20,FALSE)),"Chk",""),"-")</f>
        <v>-</v>
      </c>
      <c r="BC182" s="164" t="str">
        <f>IF(Y182&lt;&gt;"",IF(ISERROR(VLOOKUP(Y182,Positions!$C$4:$V$130,20,FALSE)),"Chk",""),"-")</f>
        <v>-</v>
      </c>
      <c r="BD182" s="164" t="str">
        <f>IF(Z182&lt;&gt;"",IF(ISERROR(VLOOKUP(Z182,Positions!$C$4:$V$130,20,FALSE)),"Chk",""),"-")</f>
        <v>-</v>
      </c>
      <c r="BE182" s="164" t="str">
        <f>IF(AA182&lt;&gt;"",IF(ISERROR(VLOOKUP(AA182,Positions!$C$4:$V$130,20,FALSE)),"Chk",""),"-")</f>
        <v>-</v>
      </c>
      <c r="BF182" s="164" t="str">
        <f>IF(AB182&lt;&gt;"",IF(ISERROR(VLOOKUP(AB182,Positions!$C$4:$V$130,20,FALSE)),"Chk",""),"-")</f>
        <v>-</v>
      </c>
      <c r="BG182" s="164" t="str">
        <f>IF(AC182&lt;&gt;"",IF(ISERROR(VLOOKUP(AC182,Positions!$C$4:$V$130,20,FALSE)),"Chk",""),"-")</f>
        <v>-</v>
      </c>
      <c r="BH182" s="164" t="str">
        <f>IF(AD182&lt;&gt;"",IF(ISERROR(VLOOKUP(AD182,Positions!$C$4:$V$130,20,FALSE)),"Chk",""),"-")</f>
        <v>-</v>
      </c>
      <c r="BI182" s="164" t="str">
        <f>IF(AE182&lt;&gt;"",IF(ISERROR(VLOOKUP(AE182,Positions!$C$4:$V$130,20,FALSE)),"Chk",""),"-")</f>
        <v>-</v>
      </c>
      <c r="BJ182" s="164" t="str">
        <f>IF(AF182&lt;&gt;"",IF(ISERROR(VLOOKUP(AF182,Positions!$C$4:$V$130,20,FALSE)),"Chk",""),"-")</f>
        <v>-</v>
      </c>
      <c r="BK182" s="164" t="str">
        <f>IF(AG182&lt;&gt;"",IF(ISERROR(VLOOKUP(AG182,Positions!$C$4:$V$130,20,FALSE)),"Chk",""),"-")</f>
        <v>-</v>
      </c>
      <c r="BL182" s="164" t="str">
        <f>IF(AH182&lt;&gt;"",IF(ISERROR(VLOOKUP(AH182,Positions!$C$4:$V$130,20,FALSE)),"Chk",""),"-")</f>
        <v>-</v>
      </c>
      <c r="BM182" s="152"/>
      <c r="BN182" s="161">
        <f>IF(ISERROR(VLOOKUP(G182,Positions!$C$4:$V$130,20,FALSE)),0,VLOOKUP(G182,Positions!$C$4:$V$130,20,FALSE))</f>
        <v>0</v>
      </c>
      <c r="BO182" s="161">
        <f>IF(ISERROR(VLOOKUP(H182,Positions!$C$4:$V$130,20,FALSE)),0,VLOOKUP(H182,Positions!$C$4:$V$130,20,FALSE))</f>
        <v>0</v>
      </c>
      <c r="BP182" s="161">
        <f>IF(ISERROR(VLOOKUP(I182,Positions!$C$4:$V$130,20,FALSE)),0,VLOOKUP(I182,Positions!$C$4:$V$130,20,FALSE))</f>
        <v>0</v>
      </c>
      <c r="BQ182" s="161">
        <f>IF(ISERROR(VLOOKUP(J182,Positions!$C$4:$V$130,20,FALSE)),0,VLOOKUP(J182,Positions!$C$4:$V$130,20,FALSE))</f>
        <v>0</v>
      </c>
      <c r="BR182" s="161">
        <f>IF(ISERROR(VLOOKUP(K182,Positions!$C$4:$V$130,20,FALSE)),0,VLOOKUP(K182,Positions!$C$4:$V$130,20,FALSE))</f>
        <v>0</v>
      </c>
      <c r="BS182" s="161">
        <f>IF(ISERROR(VLOOKUP(L182,Positions!$C$4:$V$130,20,FALSE)),0,VLOOKUP(L182,Positions!$C$4:$V$130,20,FALSE))</f>
        <v>0</v>
      </c>
      <c r="BT182" s="161">
        <f>IF(ISERROR(VLOOKUP(M182,Positions!$C$4:$V$130,20,FALSE)),0,VLOOKUP(M182,Positions!$C$4:$V$130,20,FALSE))</f>
        <v>0</v>
      </c>
      <c r="BU182" s="161">
        <f>IF(ISERROR(VLOOKUP(N182,Positions!$C$4:$V$130,20,FALSE)),0,VLOOKUP(N182,Positions!$C$4:$V$130,20,FALSE))</f>
        <v>0</v>
      </c>
      <c r="BV182" s="161">
        <f>IF(ISERROR(VLOOKUP(O182,Positions!$C$4:$V$130,20,FALSE)),0,VLOOKUP(O182,Positions!$C$4:$V$130,20,FALSE))</f>
        <v>0</v>
      </c>
      <c r="BW182" s="161">
        <f>IF(ISERROR(VLOOKUP(P182,Positions!$C$4:$V$130,20,FALSE)),0,VLOOKUP(P182,Positions!$C$4:$V$130,20,FALSE))</f>
        <v>0</v>
      </c>
      <c r="BX182" s="161">
        <f>IF(ISERROR(VLOOKUP(Q182,Positions!$C$4:$V$130,20,FALSE)),0,VLOOKUP(Q182,Positions!$C$4:$V$130,20,FALSE))</f>
        <v>0</v>
      </c>
      <c r="BY182" s="161">
        <f>IF(ISERROR(VLOOKUP(R182,Positions!$C$4:$V$130,20,FALSE)),0,VLOOKUP(R182,Positions!$C$4:$V$130,20,FALSE))</f>
        <v>0</v>
      </c>
      <c r="BZ182" s="161">
        <f>IF(ISERROR(VLOOKUP(S182,Positions!$C$4:$V$130,20,FALSE)),0,VLOOKUP(S182,Positions!$C$4:$V$130,20,FALSE))</f>
        <v>0</v>
      </c>
      <c r="CA182" s="161">
        <f>IF(ISERROR(VLOOKUP(T182,Positions!$C$4:$V$130,20,FALSE)),0,VLOOKUP(T182,Positions!$C$4:$V$130,20,FALSE))</f>
        <v>0</v>
      </c>
      <c r="CB182" s="161">
        <f>IF(ISERROR(VLOOKUP(U182,Positions!$C$4:$V$130,20,FALSE)),0,VLOOKUP(U182,Positions!$C$4:$V$130,20,FALSE))</f>
        <v>0</v>
      </c>
      <c r="CC182" s="161">
        <f>IF(ISERROR(VLOOKUP(V182,Positions!$C$4:$V$130,20,FALSE)),0,VLOOKUP(V182,Positions!$C$4:$V$130,20,FALSE))</f>
        <v>0</v>
      </c>
      <c r="CD182" s="161">
        <f>IF(ISERROR(VLOOKUP(W182,Positions!$C$4:$V$130,20,FALSE)),0,VLOOKUP(W182,Positions!$C$4:$V$130,20,FALSE))</f>
        <v>0</v>
      </c>
      <c r="CE182" s="161">
        <f>IF(ISERROR(VLOOKUP(X182,Positions!$C$4:$V$130,20,FALSE)),0,VLOOKUP(X182,Positions!$C$4:$V$130,20,FALSE))</f>
        <v>0</v>
      </c>
      <c r="CF182" s="161">
        <f>IF(ISERROR(VLOOKUP(Y182,Positions!$C$4:$V$130,20,FALSE)),0,VLOOKUP(Y182,Positions!$C$4:$V$130,20,FALSE))</f>
        <v>0</v>
      </c>
      <c r="CG182" s="161">
        <f>IF(ISERROR(VLOOKUP(Z182,Positions!$C$4:$V$130,20,FALSE)),0,VLOOKUP(Z182,Positions!$C$4:$V$130,20,FALSE))</f>
        <v>0</v>
      </c>
      <c r="CH182" s="161">
        <f>IF(ISERROR(VLOOKUP(AA182,Positions!$C$4:$V$130,20,FALSE)),0,VLOOKUP(AA182,Positions!$C$4:$V$130,20,FALSE))</f>
        <v>0</v>
      </c>
      <c r="CI182" s="161">
        <f>IF(ISERROR(VLOOKUP(AB182,Positions!$C$4:$V$130,20,FALSE)),0,VLOOKUP(AB182,Positions!$C$4:$V$130,20,FALSE))</f>
        <v>0</v>
      </c>
      <c r="CJ182" s="161">
        <f>IF(ISERROR(VLOOKUP(AC182,Positions!$C$4:$V$130,20,FALSE)),0,VLOOKUP(AC182,Positions!$C$4:$V$130,20,FALSE))</f>
        <v>0</v>
      </c>
      <c r="CK182" s="161">
        <f>IF(ISERROR(VLOOKUP(AD182,Positions!$C$4:$V$130,20,FALSE)),0,VLOOKUP(AD182,Positions!$C$4:$V$130,20,FALSE))</f>
        <v>0</v>
      </c>
      <c r="CL182" s="161">
        <f>IF(ISERROR(VLOOKUP(AE182,Positions!$C$4:$V$130,20,FALSE)),0,VLOOKUP(AE182,Positions!$C$4:$V$130,20,FALSE))</f>
        <v>0</v>
      </c>
      <c r="CM182" s="161">
        <f>IF(ISERROR(VLOOKUP(AF182,Positions!$C$4:$V$130,20,FALSE)),0,VLOOKUP(AF182,Positions!$C$4:$V$130,20,FALSE))</f>
        <v>0</v>
      </c>
      <c r="CN182" s="161">
        <f>IF(ISERROR(VLOOKUP(AG182,Positions!$C$4:$V$130,20,FALSE)),0,VLOOKUP(AG182,Positions!$C$4:$V$130,20,FALSE))</f>
        <v>0</v>
      </c>
      <c r="CO182" s="161">
        <f>IF(ISERROR(VLOOKUP(AH182,Positions!$C$4:$V$130,20,FALSE)),0,VLOOKUP(AH182,Positions!$C$4:$V$130,20,FALSE))</f>
        <v>0</v>
      </c>
      <c r="CP182" s="162"/>
      <c r="CQ182" s="163"/>
    </row>
    <row r="183" spans="1:95" s="155" customFormat="1" ht="30" hidden="1" customHeight="1" x14ac:dyDescent="0.25">
      <c r="A183" s="164"/>
      <c r="B183" s="164"/>
      <c r="C183" s="660"/>
      <c r="D183" s="660"/>
      <c r="E183" s="417" t="str">
        <f>IF($D183&lt;&gt;"",VLOOKUP($D183,StaffEstb!$G$4:$K$203,4,FALSE),"")</f>
        <v/>
      </c>
      <c r="F183" s="656" t="str">
        <f>IF($D183&lt;&gt;"",VLOOKUP($D183,StaffEstb!$G$4:$K$203,5,FALSE),"")</f>
        <v/>
      </c>
      <c r="G183" s="659"/>
      <c r="H183" s="659"/>
      <c r="I183" s="659"/>
      <c r="J183" s="659"/>
      <c r="K183" s="659"/>
      <c r="L183" s="658"/>
      <c r="M183" s="658"/>
      <c r="N183" s="659"/>
      <c r="O183" s="659"/>
      <c r="P183" s="659"/>
      <c r="Q183" s="659"/>
      <c r="R183" s="659"/>
      <c r="S183" s="658"/>
      <c r="T183" s="658"/>
      <c r="U183" s="659"/>
      <c r="V183" s="659"/>
      <c r="W183" s="659"/>
      <c r="X183" s="659"/>
      <c r="Y183" s="659"/>
      <c r="Z183" s="658"/>
      <c r="AA183" s="658"/>
      <c r="AB183" s="659"/>
      <c r="AC183" s="659"/>
      <c r="AD183" s="659"/>
      <c r="AE183" s="659"/>
      <c r="AF183" s="659"/>
      <c r="AG183" s="658"/>
      <c r="AH183" s="658"/>
      <c r="AI183" s="167"/>
      <c r="AJ183" s="167"/>
      <c r="AK183" s="167" t="str">
        <f>IF(G183&lt;&gt;"",IF(ISERROR(VLOOKUP(G183,Positions!$C$4:$V$130,20,FALSE)),"Chk",""),"-")</f>
        <v>-</v>
      </c>
      <c r="AL183" s="167" t="str">
        <f>IF(H183&lt;&gt;"",IF(ISERROR(VLOOKUP(H183,Positions!$C$4:$V$130,20,FALSE)),"Chk",""),"-")</f>
        <v>-</v>
      </c>
      <c r="AM183" s="167" t="str">
        <f>IF(I183&lt;&gt;"",IF(ISERROR(VLOOKUP(I183,Positions!$C$4:$V$130,20,FALSE)),"Chk",""),"-")</f>
        <v>-</v>
      </c>
      <c r="AN183" s="167" t="str">
        <f>IF(J183&lt;&gt;"",IF(ISERROR(VLOOKUP(J183,Positions!$C$4:$V$130,20,FALSE)),"Chk",""),"-")</f>
        <v>-</v>
      </c>
      <c r="AO183" s="167" t="str">
        <f>IF(K183&lt;&gt;"",IF(ISERROR(VLOOKUP(K183,Positions!$C$4:$V$130,20,FALSE)),"Chk",""),"-")</f>
        <v>-</v>
      </c>
      <c r="AP183" s="167" t="str">
        <f>IF(L183&lt;&gt;"",IF(ISERROR(VLOOKUP(L183,Positions!$C$4:$V$130,20,FALSE)),"Chk",""),"-")</f>
        <v>-</v>
      </c>
      <c r="AQ183" s="167" t="str">
        <f>IF(M183&lt;&gt;"",IF(ISERROR(VLOOKUP(M183,Positions!$C$4:$V$130,20,FALSE)),"Chk",""),"-")</f>
        <v>-</v>
      </c>
      <c r="AR183" s="167" t="str">
        <f>IF(N183&lt;&gt;"",IF(ISERROR(VLOOKUP(N183,Positions!$C$4:$V$130,20,FALSE)),"Chk",""),"-")</f>
        <v>-</v>
      </c>
      <c r="AS183" s="164" t="str">
        <f>IF(O183&lt;&gt;"",IF(ISERROR(VLOOKUP(O183,Positions!$C$4:$V$130,20,FALSE)),"Chk",""),"-")</f>
        <v>-</v>
      </c>
      <c r="AT183" s="164" t="str">
        <f>IF(P183&lt;&gt;"",IF(ISERROR(VLOOKUP(P183,Positions!$C$4:$V$130,20,FALSE)),"Chk",""),"-")</f>
        <v>-</v>
      </c>
      <c r="AU183" s="164" t="str">
        <f>IF(Q183&lt;&gt;"",IF(ISERROR(VLOOKUP(Q183,Positions!$C$4:$V$130,20,FALSE)),"Chk",""),"-")</f>
        <v>-</v>
      </c>
      <c r="AV183" s="164" t="str">
        <f>IF(R183&lt;&gt;"",IF(ISERROR(VLOOKUP(R183,Positions!$C$4:$V$130,20,FALSE)),"Chk",""),"-")</f>
        <v>-</v>
      </c>
      <c r="AW183" s="164" t="str">
        <f>IF(S183&lt;&gt;"",IF(ISERROR(VLOOKUP(S183,Positions!$C$4:$V$130,20,FALSE)),"Chk",""),"-")</f>
        <v>-</v>
      </c>
      <c r="AX183" s="164" t="str">
        <f>IF(T183&lt;&gt;"",IF(ISERROR(VLOOKUP(T183,Positions!$C$4:$V$130,20,FALSE)),"Chk",""),"-")</f>
        <v>-</v>
      </c>
      <c r="AY183" s="164" t="str">
        <f>IF(U183&lt;&gt;"",IF(ISERROR(VLOOKUP(U183,Positions!$C$4:$V$130,20,FALSE)),"Chk",""),"-")</f>
        <v>-</v>
      </c>
      <c r="AZ183" s="164" t="str">
        <f>IF(V183&lt;&gt;"",IF(ISERROR(VLOOKUP(V183,Positions!$C$4:$V$130,20,FALSE)),"Chk",""),"-")</f>
        <v>-</v>
      </c>
      <c r="BA183" s="164" t="str">
        <f>IF(W183&lt;&gt;"",IF(ISERROR(VLOOKUP(W183,Positions!$C$4:$V$130,20,FALSE)),"Chk",""),"-")</f>
        <v>-</v>
      </c>
      <c r="BB183" s="164" t="str">
        <f>IF(X183&lt;&gt;"",IF(ISERROR(VLOOKUP(X183,Positions!$C$4:$V$130,20,FALSE)),"Chk",""),"-")</f>
        <v>-</v>
      </c>
      <c r="BC183" s="164" t="str">
        <f>IF(Y183&lt;&gt;"",IF(ISERROR(VLOOKUP(Y183,Positions!$C$4:$V$130,20,FALSE)),"Chk",""),"-")</f>
        <v>-</v>
      </c>
      <c r="BD183" s="164" t="str">
        <f>IF(Z183&lt;&gt;"",IF(ISERROR(VLOOKUP(Z183,Positions!$C$4:$V$130,20,FALSE)),"Chk",""),"-")</f>
        <v>-</v>
      </c>
      <c r="BE183" s="164" t="str">
        <f>IF(AA183&lt;&gt;"",IF(ISERROR(VLOOKUP(AA183,Positions!$C$4:$V$130,20,FALSE)),"Chk",""),"-")</f>
        <v>-</v>
      </c>
      <c r="BF183" s="164" t="str">
        <f>IF(AB183&lt;&gt;"",IF(ISERROR(VLOOKUP(AB183,Positions!$C$4:$V$130,20,FALSE)),"Chk",""),"-")</f>
        <v>-</v>
      </c>
      <c r="BG183" s="164" t="str">
        <f>IF(AC183&lt;&gt;"",IF(ISERROR(VLOOKUP(AC183,Positions!$C$4:$V$130,20,FALSE)),"Chk",""),"-")</f>
        <v>-</v>
      </c>
      <c r="BH183" s="164" t="str">
        <f>IF(AD183&lt;&gt;"",IF(ISERROR(VLOOKUP(AD183,Positions!$C$4:$V$130,20,FALSE)),"Chk",""),"-")</f>
        <v>-</v>
      </c>
      <c r="BI183" s="164" t="str">
        <f>IF(AE183&lt;&gt;"",IF(ISERROR(VLOOKUP(AE183,Positions!$C$4:$V$130,20,FALSE)),"Chk",""),"-")</f>
        <v>-</v>
      </c>
      <c r="BJ183" s="164" t="str">
        <f>IF(AF183&lt;&gt;"",IF(ISERROR(VLOOKUP(AF183,Positions!$C$4:$V$130,20,FALSE)),"Chk",""),"-")</f>
        <v>-</v>
      </c>
      <c r="BK183" s="164" t="str">
        <f>IF(AG183&lt;&gt;"",IF(ISERROR(VLOOKUP(AG183,Positions!$C$4:$V$130,20,FALSE)),"Chk",""),"-")</f>
        <v>-</v>
      </c>
      <c r="BL183" s="164" t="str">
        <f>IF(AH183&lt;&gt;"",IF(ISERROR(VLOOKUP(AH183,Positions!$C$4:$V$130,20,FALSE)),"Chk",""),"-")</f>
        <v>-</v>
      </c>
      <c r="BM183" s="152"/>
      <c r="BN183" s="161">
        <f>IF(ISERROR(VLOOKUP(G183,Positions!$C$4:$V$130,20,FALSE)),0,VLOOKUP(G183,Positions!$C$4:$V$130,20,FALSE))</f>
        <v>0</v>
      </c>
      <c r="BO183" s="161">
        <f>IF(ISERROR(VLOOKUP(H183,Positions!$C$4:$V$130,20,FALSE)),0,VLOOKUP(H183,Positions!$C$4:$V$130,20,FALSE))</f>
        <v>0</v>
      </c>
      <c r="BP183" s="161">
        <f>IF(ISERROR(VLOOKUP(I183,Positions!$C$4:$V$130,20,FALSE)),0,VLOOKUP(I183,Positions!$C$4:$V$130,20,FALSE))</f>
        <v>0</v>
      </c>
      <c r="BQ183" s="161">
        <f>IF(ISERROR(VLOOKUP(J183,Positions!$C$4:$V$130,20,FALSE)),0,VLOOKUP(J183,Positions!$C$4:$V$130,20,FALSE))</f>
        <v>0</v>
      </c>
      <c r="BR183" s="161">
        <f>IF(ISERROR(VLOOKUP(K183,Positions!$C$4:$V$130,20,FALSE)),0,VLOOKUP(K183,Positions!$C$4:$V$130,20,FALSE))</f>
        <v>0</v>
      </c>
      <c r="BS183" s="161">
        <f>IF(ISERROR(VLOOKUP(L183,Positions!$C$4:$V$130,20,FALSE)),0,VLOOKUP(L183,Positions!$C$4:$V$130,20,FALSE))</f>
        <v>0</v>
      </c>
      <c r="BT183" s="161">
        <f>IF(ISERROR(VLOOKUP(M183,Positions!$C$4:$V$130,20,FALSE)),0,VLOOKUP(M183,Positions!$C$4:$V$130,20,FALSE))</f>
        <v>0</v>
      </c>
      <c r="BU183" s="161">
        <f>IF(ISERROR(VLOOKUP(N183,Positions!$C$4:$V$130,20,FALSE)),0,VLOOKUP(N183,Positions!$C$4:$V$130,20,FALSE))</f>
        <v>0</v>
      </c>
      <c r="BV183" s="161">
        <f>IF(ISERROR(VLOOKUP(O183,Positions!$C$4:$V$130,20,FALSE)),0,VLOOKUP(O183,Positions!$C$4:$V$130,20,FALSE))</f>
        <v>0</v>
      </c>
      <c r="BW183" s="161">
        <f>IF(ISERROR(VLOOKUP(P183,Positions!$C$4:$V$130,20,FALSE)),0,VLOOKUP(P183,Positions!$C$4:$V$130,20,FALSE))</f>
        <v>0</v>
      </c>
      <c r="BX183" s="161">
        <f>IF(ISERROR(VLOOKUP(Q183,Positions!$C$4:$V$130,20,FALSE)),0,VLOOKUP(Q183,Positions!$C$4:$V$130,20,FALSE))</f>
        <v>0</v>
      </c>
      <c r="BY183" s="161">
        <f>IF(ISERROR(VLOOKUP(R183,Positions!$C$4:$V$130,20,FALSE)),0,VLOOKUP(R183,Positions!$C$4:$V$130,20,FALSE))</f>
        <v>0</v>
      </c>
      <c r="BZ183" s="161">
        <f>IF(ISERROR(VLOOKUP(S183,Positions!$C$4:$V$130,20,FALSE)),0,VLOOKUP(S183,Positions!$C$4:$V$130,20,FALSE))</f>
        <v>0</v>
      </c>
      <c r="CA183" s="161">
        <f>IF(ISERROR(VLOOKUP(T183,Positions!$C$4:$V$130,20,FALSE)),0,VLOOKUP(T183,Positions!$C$4:$V$130,20,FALSE))</f>
        <v>0</v>
      </c>
      <c r="CB183" s="161">
        <f>IF(ISERROR(VLOOKUP(U183,Positions!$C$4:$V$130,20,FALSE)),0,VLOOKUP(U183,Positions!$C$4:$V$130,20,FALSE))</f>
        <v>0</v>
      </c>
      <c r="CC183" s="161">
        <f>IF(ISERROR(VLOOKUP(V183,Positions!$C$4:$V$130,20,FALSE)),0,VLOOKUP(V183,Positions!$C$4:$V$130,20,FALSE))</f>
        <v>0</v>
      </c>
      <c r="CD183" s="161">
        <f>IF(ISERROR(VLOOKUP(W183,Positions!$C$4:$V$130,20,FALSE)),0,VLOOKUP(W183,Positions!$C$4:$V$130,20,FALSE))</f>
        <v>0</v>
      </c>
      <c r="CE183" s="161">
        <f>IF(ISERROR(VLOOKUP(X183,Positions!$C$4:$V$130,20,FALSE)),0,VLOOKUP(X183,Positions!$C$4:$V$130,20,FALSE))</f>
        <v>0</v>
      </c>
      <c r="CF183" s="161">
        <f>IF(ISERROR(VLOOKUP(Y183,Positions!$C$4:$V$130,20,FALSE)),0,VLOOKUP(Y183,Positions!$C$4:$V$130,20,FALSE))</f>
        <v>0</v>
      </c>
      <c r="CG183" s="161">
        <f>IF(ISERROR(VLOOKUP(Z183,Positions!$C$4:$V$130,20,FALSE)),0,VLOOKUP(Z183,Positions!$C$4:$V$130,20,FALSE))</f>
        <v>0</v>
      </c>
      <c r="CH183" s="161">
        <f>IF(ISERROR(VLOOKUP(AA183,Positions!$C$4:$V$130,20,FALSE)),0,VLOOKUP(AA183,Positions!$C$4:$V$130,20,FALSE))</f>
        <v>0</v>
      </c>
      <c r="CI183" s="161">
        <f>IF(ISERROR(VLOOKUP(AB183,Positions!$C$4:$V$130,20,FALSE)),0,VLOOKUP(AB183,Positions!$C$4:$V$130,20,FALSE))</f>
        <v>0</v>
      </c>
      <c r="CJ183" s="161">
        <f>IF(ISERROR(VLOOKUP(AC183,Positions!$C$4:$V$130,20,FALSE)),0,VLOOKUP(AC183,Positions!$C$4:$V$130,20,FALSE))</f>
        <v>0</v>
      </c>
      <c r="CK183" s="161">
        <f>IF(ISERROR(VLOOKUP(AD183,Positions!$C$4:$V$130,20,FALSE)),0,VLOOKUP(AD183,Positions!$C$4:$V$130,20,FALSE))</f>
        <v>0</v>
      </c>
      <c r="CL183" s="161">
        <f>IF(ISERROR(VLOOKUP(AE183,Positions!$C$4:$V$130,20,FALSE)),0,VLOOKUP(AE183,Positions!$C$4:$V$130,20,FALSE))</f>
        <v>0</v>
      </c>
      <c r="CM183" s="161">
        <f>IF(ISERROR(VLOOKUP(AF183,Positions!$C$4:$V$130,20,FALSE)),0,VLOOKUP(AF183,Positions!$C$4:$V$130,20,FALSE))</f>
        <v>0</v>
      </c>
      <c r="CN183" s="161">
        <f>IF(ISERROR(VLOOKUP(AG183,Positions!$C$4:$V$130,20,FALSE)),0,VLOOKUP(AG183,Positions!$C$4:$V$130,20,FALSE))</f>
        <v>0</v>
      </c>
      <c r="CO183" s="161">
        <f>IF(ISERROR(VLOOKUP(AH183,Positions!$C$4:$V$130,20,FALSE)),0,VLOOKUP(AH183,Positions!$C$4:$V$130,20,FALSE))</f>
        <v>0</v>
      </c>
      <c r="CP183" s="162"/>
      <c r="CQ183" s="163"/>
    </row>
    <row r="184" spans="1:95" s="155" customFormat="1" ht="30" hidden="1" customHeight="1" x14ac:dyDescent="0.25">
      <c r="A184" s="164"/>
      <c r="B184" s="164"/>
      <c r="C184" s="660"/>
      <c r="D184" s="660"/>
      <c r="E184" s="417" t="str">
        <f>IF($D184&lt;&gt;"",VLOOKUP($D184,StaffEstb!$G$4:$K$203,4,FALSE),"")</f>
        <v/>
      </c>
      <c r="F184" s="656" t="str">
        <f>IF($D184&lt;&gt;"",VLOOKUP($D184,StaffEstb!$G$4:$K$203,5,FALSE),"")</f>
        <v/>
      </c>
      <c r="G184" s="659"/>
      <c r="H184" s="659"/>
      <c r="I184" s="659"/>
      <c r="J184" s="659"/>
      <c r="K184" s="659"/>
      <c r="L184" s="658"/>
      <c r="M184" s="658"/>
      <c r="N184" s="659"/>
      <c r="O184" s="659"/>
      <c r="P184" s="659"/>
      <c r="Q184" s="659"/>
      <c r="R184" s="659"/>
      <c r="S184" s="658"/>
      <c r="T184" s="658"/>
      <c r="U184" s="659"/>
      <c r="V184" s="659"/>
      <c r="W184" s="659"/>
      <c r="X184" s="659"/>
      <c r="Y184" s="659"/>
      <c r="Z184" s="658"/>
      <c r="AA184" s="658"/>
      <c r="AB184" s="659"/>
      <c r="AC184" s="659"/>
      <c r="AD184" s="659"/>
      <c r="AE184" s="659"/>
      <c r="AF184" s="659"/>
      <c r="AG184" s="658"/>
      <c r="AH184" s="658"/>
      <c r="AI184" s="167"/>
      <c r="AJ184" s="167"/>
      <c r="AK184" s="167" t="str">
        <f>IF(G184&lt;&gt;"",IF(ISERROR(VLOOKUP(G184,Positions!$C$4:$V$130,20,FALSE)),"Chk",""),"-")</f>
        <v>-</v>
      </c>
      <c r="AL184" s="167" t="str">
        <f>IF(H184&lt;&gt;"",IF(ISERROR(VLOOKUP(H184,Positions!$C$4:$V$130,20,FALSE)),"Chk",""),"-")</f>
        <v>-</v>
      </c>
      <c r="AM184" s="167" t="str">
        <f>IF(I184&lt;&gt;"",IF(ISERROR(VLOOKUP(I184,Positions!$C$4:$V$130,20,FALSE)),"Chk",""),"-")</f>
        <v>-</v>
      </c>
      <c r="AN184" s="167" t="str">
        <f>IF(J184&lt;&gt;"",IF(ISERROR(VLOOKUP(J184,Positions!$C$4:$V$130,20,FALSE)),"Chk",""),"-")</f>
        <v>-</v>
      </c>
      <c r="AO184" s="167" t="str">
        <f>IF(K184&lt;&gt;"",IF(ISERROR(VLOOKUP(K184,Positions!$C$4:$V$130,20,FALSE)),"Chk",""),"-")</f>
        <v>-</v>
      </c>
      <c r="AP184" s="167" t="str">
        <f>IF(L184&lt;&gt;"",IF(ISERROR(VLOOKUP(L184,Positions!$C$4:$V$130,20,FALSE)),"Chk",""),"-")</f>
        <v>-</v>
      </c>
      <c r="AQ184" s="167" t="str">
        <f>IF(M184&lt;&gt;"",IF(ISERROR(VLOOKUP(M184,Positions!$C$4:$V$130,20,FALSE)),"Chk",""),"-")</f>
        <v>-</v>
      </c>
      <c r="AR184" s="167" t="str">
        <f>IF(N184&lt;&gt;"",IF(ISERROR(VLOOKUP(N184,Positions!$C$4:$V$130,20,FALSE)),"Chk",""),"-")</f>
        <v>-</v>
      </c>
      <c r="AS184" s="164" t="str">
        <f>IF(O184&lt;&gt;"",IF(ISERROR(VLOOKUP(O184,Positions!$C$4:$V$130,20,FALSE)),"Chk",""),"-")</f>
        <v>-</v>
      </c>
      <c r="AT184" s="164" t="str">
        <f>IF(P184&lt;&gt;"",IF(ISERROR(VLOOKUP(P184,Positions!$C$4:$V$130,20,FALSE)),"Chk",""),"-")</f>
        <v>-</v>
      </c>
      <c r="AU184" s="164" t="str">
        <f>IF(Q184&lt;&gt;"",IF(ISERROR(VLOOKUP(Q184,Positions!$C$4:$V$130,20,FALSE)),"Chk",""),"-")</f>
        <v>-</v>
      </c>
      <c r="AV184" s="164" t="str">
        <f>IF(R184&lt;&gt;"",IF(ISERROR(VLOOKUP(R184,Positions!$C$4:$V$130,20,FALSE)),"Chk",""),"-")</f>
        <v>-</v>
      </c>
      <c r="AW184" s="164" t="str">
        <f>IF(S184&lt;&gt;"",IF(ISERROR(VLOOKUP(S184,Positions!$C$4:$V$130,20,FALSE)),"Chk",""),"-")</f>
        <v>-</v>
      </c>
      <c r="AX184" s="164" t="str">
        <f>IF(T184&lt;&gt;"",IF(ISERROR(VLOOKUP(T184,Positions!$C$4:$V$130,20,FALSE)),"Chk",""),"-")</f>
        <v>-</v>
      </c>
      <c r="AY184" s="164" t="str">
        <f>IF(U184&lt;&gt;"",IF(ISERROR(VLOOKUP(U184,Positions!$C$4:$V$130,20,FALSE)),"Chk",""),"-")</f>
        <v>-</v>
      </c>
      <c r="AZ184" s="164" t="str">
        <f>IF(V184&lt;&gt;"",IF(ISERROR(VLOOKUP(V184,Positions!$C$4:$V$130,20,FALSE)),"Chk",""),"-")</f>
        <v>-</v>
      </c>
      <c r="BA184" s="164" t="str">
        <f>IF(W184&lt;&gt;"",IF(ISERROR(VLOOKUP(W184,Positions!$C$4:$V$130,20,FALSE)),"Chk",""),"-")</f>
        <v>-</v>
      </c>
      <c r="BB184" s="164" t="str">
        <f>IF(X184&lt;&gt;"",IF(ISERROR(VLOOKUP(X184,Positions!$C$4:$V$130,20,FALSE)),"Chk",""),"-")</f>
        <v>-</v>
      </c>
      <c r="BC184" s="164" t="str">
        <f>IF(Y184&lt;&gt;"",IF(ISERROR(VLOOKUP(Y184,Positions!$C$4:$V$130,20,FALSE)),"Chk",""),"-")</f>
        <v>-</v>
      </c>
      <c r="BD184" s="164" t="str">
        <f>IF(Z184&lt;&gt;"",IF(ISERROR(VLOOKUP(Z184,Positions!$C$4:$V$130,20,FALSE)),"Chk",""),"-")</f>
        <v>-</v>
      </c>
      <c r="BE184" s="164" t="str">
        <f>IF(AA184&lt;&gt;"",IF(ISERROR(VLOOKUP(AA184,Positions!$C$4:$V$130,20,FALSE)),"Chk",""),"-")</f>
        <v>-</v>
      </c>
      <c r="BF184" s="164" t="str">
        <f>IF(AB184&lt;&gt;"",IF(ISERROR(VLOOKUP(AB184,Positions!$C$4:$V$130,20,FALSE)),"Chk",""),"-")</f>
        <v>-</v>
      </c>
      <c r="BG184" s="164" t="str">
        <f>IF(AC184&lt;&gt;"",IF(ISERROR(VLOOKUP(AC184,Positions!$C$4:$V$130,20,FALSE)),"Chk",""),"-")</f>
        <v>-</v>
      </c>
      <c r="BH184" s="164" t="str">
        <f>IF(AD184&lt;&gt;"",IF(ISERROR(VLOOKUP(AD184,Positions!$C$4:$V$130,20,FALSE)),"Chk",""),"-")</f>
        <v>-</v>
      </c>
      <c r="BI184" s="164" t="str">
        <f>IF(AE184&lt;&gt;"",IF(ISERROR(VLOOKUP(AE184,Positions!$C$4:$V$130,20,FALSE)),"Chk",""),"-")</f>
        <v>-</v>
      </c>
      <c r="BJ184" s="164" t="str">
        <f>IF(AF184&lt;&gt;"",IF(ISERROR(VLOOKUP(AF184,Positions!$C$4:$V$130,20,FALSE)),"Chk",""),"-")</f>
        <v>-</v>
      </c>
      <c r="BK184" s="164" t="str">
        <f>IF(AG184&lt;&gt;"",IF(ISERROR(VLOOKUP(AG184,Positions!$C$4:$V$130,20,FALSE)),"Chk",""),"-")</f>
        <v>-</v>
      </c>
      <c r="BL184" s="164" t="str">
        <f>IF(AH184&lt;&gt;"",IF(ISERROR(VLOOKUP(AH184,Positions!$C$4:$V$130,20,FALSE)),"Chk",""),"-")</f>
        <v>-</v>
      </c>
      <c r="BM184" s="152"/>
      <c r="BN184" s="161">
        <f>IF(ISERROR(VLOOKUP(G184,Positions!$C$4:$V$130,20,FALSE)),0,VLOOKUP(G184,Positions!$C$4:$V$130,20,FALSE))</f>
        <v>0</v>
      </c>
      <c r="BO184" s="161">
        <f>IF(ISERROR(VLOOKUP(H184,Positions!$C$4:$V$130,20,FALSE)),0,VLOOKUP(H184,Positions!$C$4:$V$130,20,FALSE))</f>
        <v>0</v>
      </c>
      <c r="BP184" s="161">
        <f>IF(ISERROR(VLOOKUP(I184,Positions!$C$4:$V$130,20,FALSE)),0,VLOOKUP(I184,Positions!$C$4:$V$130,20,FALSE))</f>
        <v>0</v>
      </c>
      <c r="BQ184" s="161">
        <f>IF(ISERROR(VLOOKUP(J184,Positions!$C$4:$V$130,20,FALSE)),0,VLOOKUP(J184,Positions!$C$4:$V$130,20,FALSE))</f>
        <v>0</v>
      </c>
      <c r="BR184" s="161">
        <f>IF(ISERROR(VLOOKUP(K184,Positions!$C$4:$V$130,20,FALSE)),0,VLOOKUP(K184,Positions!$C$4:$V$130,20,FALSE))</f>
        <v>0</v>
      </c>
      <c r="BS184" s="161">
        <f>IF(ISERROR(VLOOKUP(L184,Positions!$C$4:$V$130,20,FALSE)),0,VLOOKUP(L184,Positions!$C$4:$V$130,20,FALSE))</f>
        <v>0</v>
      </c>
      <c r="BT184" s="161">
        <f>IF(ISERROR(VLOOKUP(M184,Positions!$C$4:$V$130,20,FALSE)),0,VLOOKUP(M184,Positions!$C$4:$V$130,20,FALSE))</f>
        <v>0</v>
      </c>
      <c r="BU184" s="161">
        <f>IF(ISERROR(VLOOKUP(N184,Positions!$C$4:$V$130,20,FALSE)),0,VLOOKUP(N184,Positions!$C$4:$V$130,20,FALSE))</f>
        <v>0</v>
      </c>
      <c r="BV184" s="161">
        <f>IF(ISERROR(VLOOKUP(O184,Positions!$C$4:$V$130,20,FALSE)),0,VLOOKUP(O184,Positions!$C$4:$V$130,20,FALSE))</f>
        <v>0</v>
      </c>
      <c r="BW184" s="161">
        <f>IF(ISERROR(VLOOKUP(P184,Positions!$C$4:$V$130,20,FALSE)),0,VLOOKUP(P184,Positions!$C$4:$V$130,20,FALSE))</f>
        <v>0</v>
      </c>
      <c r="BX184" s="161">
        <f>IF(ISERROR(VLOOKUP(Q184,Positions!$C$4:$V$130,20,FALSE)),0,VLOOKUP(Q184,Positions!$C$4:$V$130,20,FALSE))</f>
        <v>0</v>
      </c>
      <c r="BY184" s="161">
        <f>IF(ISERROR(VLOOKUP(R184,Positions!$C$4:$V$130,20,FALSE)),0,VLOOKUP(R184,Positions!$C$4:$V$130,20,FALSE))</f>
        <v>0</v>
      </c>
      <c r="BZ184" s="161">
        <f>IF(ISERROR(VLOOKUP(S184,Positions!$C$4:$V$130,20,FALSE)),0,VLOOKUP(S184,Positions!$C$4:$V$130,20,FALSE))</f>
        <v>0</v>
      </c>
      <c r="CA184" s="161">
        <f>IF(ISERROR(VLOOKUP(T184,Positions!$C$4:$V$130,20,FALSE)),0,VLOOKUP(T184,Positions!$C$4:$V$130,20,FALSE))</f>
        <v>0</v>
      </c>
      <c r="CB184" s="161">
        <f>IF(ISERROR(VLOOKUP(U184,Positions!$C$4:$V$130,20,FALSE)),0,VLOOKUP(U184,Positions!$C$4:$V$130,20,FALSE))</f>
        <v>0</v>
      </c>
      <c r="CC184" s="161">
        <f>IF(ISERROR(VLOOKUP(V184,Positions!$C$4:$V$130,20,FALSE)),0,VLOOKUP(V184,Positions!$C$4:$V$130,20,FALSE))</f>
        <v>0</v>
      </c>
      <c r="CD184" s="161">
        <f>IF(ISERROR(VLOOKUP(W184,Positions!$C$4:$V$130,20,FALSE)),0,VLOOKUP(W184,Positions!$C$4:$V$130,20,FALSE))</f>
        <v>0</v>
      </c>
      <c r="CE184" s="161">
        <f>IF(ISERROR(VLOOKUP(X184,Positions!$C$4:$V$130,20,FALSE)),0,VLOOKUP(X184,Positions!$C$4:$V$130,20,FALSE))</f>
        <v>0</v>
      </c>
      <c r="CF184" s="161">
        <f>IF(ISERROR(VLOOKUP(Y184,Positions!$C$4:$V$130,20,FALSE)),0,VLOOKUP(Y184,Positions!$C$4:$V$130,20,FALSE))</f>
        <v>0</v>
      </c>
      <c r="CG184" s="161">
        <f>IF(ISERROR(VLOOKUP(Z184,Positions!$C$4:$V$130,20,FALSE)),0,VLOOKUP(Z184,Positions!$C$4:$V$130,20,FALSE))</f>
        <v>0</v>
      </c>
      <c r="CH184" s="161">
        <f>IF(ISERROR(VLOOKUP(AA184,Positions!$C$4:$V$130,20,FALSE)),0,VLOOKUP(AA184,Positions!$C$4:$V$130,20,FALSE))</f>
        <v>0</v>
      </c>
      <c r="CI184" s="161">
        <f>IF(ISERROR(VLOOKUP(AB184,Positions!$C$4:$V$130,20,FALSE)),0,VLOOKUP(AB184,Positions!$C$4:$V$130,20,FALSE))</f>
        <v>0</v>
      </c>
      <c r="CJ184" s="161">
        <f>IF(ISERROR(VLOOKUP(AC184,Positions!$C$4:$V$130,20,FALSE)),0,VLOOKUP(AC184,Positions!$C$4:$V$130,20,FALSE))</f>
        <v>0</v>
      </c>
      <c r="CK184" s="161">
        <f>IF(ISERROR(VLOOKUP(AD184,Positions!$C$4:$V$130,20,FALSE)),0,VLOOKUP(AD184,Positions!$C$4:$V$130,20,FALSE))</f>
        <v>0</v>
      </c>
      <c r="CL184" s="161">
        <f>IF(ISERROR(VLOOKUP(AE184,Positions!$C$4:$V$130,20,FALSE)),0,VLOOKUP(AE184,Positions!$C$4:$V$130,20,FALSE))</f>
        <v>0</v>
      </c>
      <c r="CM184" s="161">
        <f>IF(ISERROR(VLOOKUP(AF184,Positions!$C$4:$V$130,20,FALSE)),0,VLOOKUP(AF184,Positions!$C$4:$V$130,20,FALSE))</f>
        <v>0</v>
      </c>
      <c r="CN184" s="161">
        <f>IF(ISERROR(VLOOKUP(AG184,Positions!$C$4:$V$130,20,FALSE)),0,VLOOKUP(AG184,Positions!$C$4:$V$130,20,FALSE))</f>
        <v>0</v>
      </c>
      <c r="CO184" s="161">
        <f>IF(ISERROR(VLOOKUP(AH184,Positions!$C$4:$V$130,20,FALSE)),0,VLOOKUP(AH184,Positions!$C$4:$V$130,20,FALSE))</f>
        <v>0</v>
      </c>
      <c r="CP184" s="162"/>
      <c r="CQ184" s="163"/>
    </row>
    <row r="185" spans="1:95" s="155" customFormat="1" ht="30" hidden="1" customHeight="1" x14ac:dyDescent="0.25">
      <c r="A185" s="164"/>
      <c r="B185" s="164"/>
      <c r="C185" s="660"/>
      <c r="D185" s="660"/>
      <c r="E185" s="417" t="str">
        <f>IF($D185&lt;&gt;"",VLOOKUP($D185,StaffEstb!$G$4:$K$203,4,FALSE),"")</f>
        <v/>
      </c>
      <c r="F185" s="656" t="str">
        <f>IF($D185&lt;&gt;"",VLOOKUP($D185,StaffEstb!$G$4:$K$203,5,FALSE),"")</f>
        <v/>
      </c>
      <c r="G185" s="659"/>
      <c r="H185" s="659"/>
      <c r="I185" s="659"/>
      <c r="J185" s="659"/>
      <c r="K185" s="659"/>
      <c r="L185" s="658"/>
      <c r="M185" s="658"/>
      <c r="N185" s="659"/>
      <c r="O185" s="659"/>
      <c r="P185" s="659"/>
      <c r="Q185" s="659"/>
      <c r="R185" s="659"/>
      <c r="S185" s="658"/>
      <c r="T185" s="658"/>
      <c r="U185" s="659"/>
      <c r="V185" s="659"/>
      <c r="W185" s="659"/>
      <c r="X185" s="659"/>
      <c r="Y185" s="659"/>
      <c r="Z185" s="658"/>
      <c r="AA185" s="658"/>
      <c r="AB185" s="659"/>
      <c r="AC185" s="659"/>
      <c r="AD185" s="659"/>
      <c r="AE185" s="659"/>
      <c r="AF185" s="659"/>
      <c r="AG185" s="658"/>
      <c r="AH185" s="658"/>
      <c r="AI185" s="167"/>
      <c r="AJ185" s="167"/>
      <c r="AK185" s="167" t="str">
        <f>IF(G185&lt;&gt;"",IF(ISERROR(VLOOKUP(G185,Positions!$C$4:$V$130,20,FALSE)),"Chk",""),"-")</f>
        <v>-</v>
      </c>
      <c r="AL185" s="167" t="str">
        <f>IF(H185&lt;&gt;"",IF(ISERROR(VLOOKUP(H185,Positions!$C$4:$V$130,20,FALSE)),"Chk",""),"-")</f>
        <v>-</v>
      </c>
      <c r="AM185" s="167" t="str">
        <f>IF(I185&lt;&gt;"",IF(ISERROR(VLOOKUP(I185,Positions!$C$4:$V$130,20,FALSE)),"Chk",""),"-")</f>
        <v>-</v>
      </c>
      <c r="AN185" s="167" t="str">
        <f>IF(J185&lt;&gt;"",IF(ISERROR(VLOOKUP(J185,Positions!$C$4:$V$130,20,FALSE)),"Chk",""),"-")</f>
        <v>-</v>
      </c>
      <c r="AO185" s="167" t="str">
        <f>IF(K185&lt;&gt;"",IF(ISERROR(VLOOKUP(K185,Positions!$C$4:$V$130,20,FALSE)),"Chk",""),"-")</f>
        <v>-</v>
      </c>
      <c r="AP185" s="167" t="str">
        <f>IF(L185&lt;&gt;"",IF(ISERROR(VLOOKUP(L185,Positions!$C$4:$V$130,20,FALSE)),"Chk",""),"-")</f>
        <v>-</v>
      </c>
      <c r="AQ185" s="167" t="str">
        <f>IF(M185&lt;&gt;"",IF(ISERROR(VLOOKUP(M185,Positions!$C$4:$V$130,20,FALSE)),"Chk",""),"-")</f>
        <v>-</v>
      </c>
      <c r="AR185" s="167" t="str">
        <f>IF(N185&lt;&gt;"",IF(ISERROR(VLOOKUP(N185,Positions!$C$4:$V$130,20,FALSE)),"Chk",""),"-")</f>
        <v>-</v>
      </c>
      <c r="AS185" s="164" t="str">
        <f>IF(O185&lt;&gt;"",IF(ISERROR(VLOOKUP(O185,Positions!$C$4:$V$130,20,FALSE)),"Chk",""),"-")</f>
        <v>-</v>
      </c>
      <c r="AT185" s="164" t="str">
        <f>IF(P185&lt;&gt;"",IF(ISERROR(VLOOKUP(P185,Positions!$C$4:$V$130,20,FALSE)),"Chk",""),"-")</f>
        <v>-</v>
      </c>
      <c r="AU185" s="164" t="str">
        <f>IF(Q185&lt;&gt;"",IF(ISERROR(VLOOKUP(Q185,Positions!$C$4:$V$130,20,FALSE)),"Chk",""),"-")</f>
        <v>-</v>
      </c>
      <c r="AV185" s="164" t="str">
        <f>IF(R185&lt;&gt;"",IF(ISERROR(VLOOKUP(R185,Positions!$C$4:$V$130,20,FALSE)),"Chk",""),"-")</f>
        <v>-</v>
      </c>
      <c r="AW185" s="164" t="str">
        <f>IF(S185&lt;&gt;"",IF(ISERROR(VLOOKUP(S185,Positions!$C$4:$V$130,20,FALSE)),"Chk",""),"-")</f>
        <v>-</v>
      </c>
      <c r="AX185" s="164" t="str">
        <f>IF(T185&lt;&gt;"",IF(ISERROR(VLOOKUP(T185,Positions!$C$4:$V$130,20,FALSE)),"Chk",""),"-")</f>
        <v>-</v>
      </c>
      <c r="AY185" s="164" t="str">
        <f>IF(U185&lt;&gt;"",IF(ISERROR(VLOOKUP(U185,Positions!$C$4:$V$130,20,FALSE)),"Chk",""),"-")</f>
        <v>-</v>
      </c>
      <c r="AZ185" s="164" t="str">
        <f>IF(V185&lt;&gt;"",IF(ISERROR(VLOOKUP(V185,Positions!$C$4:$V$130,20,FALSE)),"Chk",""),"-")</f>
        <v>-</v>
      </c>
      <c r="BA185" s="164" t="str">
        <f>IF(W185&lt;&gt;"",IF(ISERROR(VLOOKUP(W185,Positions!$C$4:$V$130,20,FALSE)),"Chk",""),"-")</f>
        <v>-</v>
      </c>
      <c r="BB185" s="164" t="str">
        <f>IF(X185&lt;&gt;"",IF(ISERROR(VLOOKUP(X185,Positions!$C$4:$V$130,20,FALSE)),"Chk",""),"-")</f>
        <v>-</v>
      </c>
      <c r="BC185" s="164" t="str">
        <f>IF(Y185&lt;&gt;"",IF(ISERROR(VLOOKUP(Y185,Positions!$C$4:$V$130,20,FALSE)),"Chk",""),"-")</f>
        <v>-</v>
      </c>
      <c r="BD185" s="164" t="str">
        <f>IF(Z185&lt;&gt;"",IF(ISERROR(VLOOKUP(Z185,Positions!$C$4:$V$130,20,FALSE)),"Chk",""),"-")</f>
        <v>-</v>
      </c>
      <c r="BE185" s="164" t="str">
        <f>IF(AA185&lt;&gt;"",IF(ISERROR(VLOOKUP(AA185,Positions!$C$4:$V$130,20,FALSE)),"Chk",""),"-")</f>
        <v>-</v>
      </c>
      <c r="BF185" s="164" t="str">
        <f>IF(AB185&lt;&gt;"",IF(ISERROR(VLOOKUP(AB185,Positions!$C$4:$V$130,20,FALSE)),"Chk",""),"-")</f>
        <v>-</v>
      </c>
      <c r="BG185" s="164" t="str">
        <f>IF(AC185&lt;&gt;"",IF(ISERROR(VLOOKUP(AC185,Positions!$C$4:$V$130,20,FALSE)),"Chk",""),"-")</f>
        <v>-</v>
      </c>
      <c r="BH185" s="164" t="str">
        <f>IF(AD185&lt;&gt;"",IF(ISERROR(VLOOKUP(AD185,Positions!$C$4:$V$130,20,FALSE)),"Chk",""),"-")</f>
        <v>-</v>
      </c>
      <c r="BI185" s="164" t="str">
        <f>IF(AE185&lt;&gt;"",IF(ISERROR(VLOOKUP(AE185,Positions!$C$4:$V$130,20,FALSE)),"Chk",""),"-")</f>
        <v>-</v>
      </c>
      <c r="BJ185" s="164" t="str">
        <f>IF(AF185&lt;&gt;"",IF(ISERROR(VLOOKUP(AF185,Positions!$C$4:$V$130,20,FALSE)),"Chk",""),"-")</f>
        <v>-</v>
      </c>
      <c r="BK185" s="164" t="str">
        <f>IF(AG185&lt;&gt;"",IF(ISERROR(VLOOKUP(AG185,Positions!$C$4:$V$130,20,FALSE)),"Chk",""),"-")</f>
        <v>-</v>
      </c>
      <c r="BL185" s="164" t="str">
        <f>IF(AH185&lt;&gt;"",IF(ISERROR(VLOOKUP(AH185,Positions!$C$4:$V$130,20,FALSE)),"Chk",""),"-")</f>
        <v>-</v>
      </c>
      <c r="BM185" s="152"/>
      <c r="BN185" s="161">
        <f>IF(ISERROR(VLOOKUP(G185,Positions!$C$4:$V$130,20,FALSE)),0,VLOOKUP(G185,Positions!$C$4:$V$130,20,FALSE))</f>
        <v>0</v>
      </c>
      <c r="BO185" s="161">
        <f>IF(ISERROR(VLOOKUP(H185,Positions!$C$4:$V$130,20,FALSE)),0,VLOOKUP(H185,Positions!$C$4:$V$130,20,FALSE))</f>
        <v>0</v>
      </c>
      <c r="BP185" s="161">
        <f>IF(ISERROR(VLOOKUP(I185,Positions!$C$4:$V$130,20,FALSE)),0,VLOOKUP(I185,Positions!$C$4:$V$130,20,FALSE))</f>
        <v>0</v>
      </c>
      <c r="BQ185" s="161">
        <f>IF(ISERROR(VLOOKUP(J185,Positions!$C$4:$V$130,20,FALSE)),0,VLOOKUP(J185,Positions!$C$4:$V$130,20,FALSE))</f>
        <v>0</v>
      </c>
      <c r="BR185" s="161">
        <f>IF(ISERROR(VLOOKUP(K185,Positions!$C$4:$V$130,20,FALSE)),0,VLOOKUP(K185,Positions!$C$4:$V$130,20,FALSE))</f>
        <v>0</v>
      </c>
      <c r="BS185" s="161">
        <f>IF(ISERROR(VLOOKUP(L185,Positions!$C$4:$V$130,20,FALSE)),0,VLOOKUP(L185,Positions!$C$4:$V$130,20,FALSE))</f>
        <v>0</v>
      </c>
      <c r="BT185" s="161">
        <f>IF(ISERROR(VLOOKUP(M185,Positions!$C$4:$V$130,20,FALSE)),0,VLOOKUP(M185,Positions!$C$4:$V$130,20,FALSE))</f>
        <v>0</v>
      </c>
      <c r="BU185" s="161">
        <f>IF(ISERROR(VLOOKUP(N185,Positions!$C$4:$V$130,20,FALSE)),0,VLOOKUP(N185,Positions!$C$4:$V$130,20,FALSE))</f>
        <v>0</v>
      </c>
      <c r="BV185" s="161">
        <f>IF(ISERROR(VLOOKUP(O185,Positions!$C$4:$V$130,20,FALSE)),0,VLOOKUP(O185,Positions!$C$4:$V$130,20,FALSE))</f>
        <v>0</v>
      </c>
      <c r="BW185" s="161">
        <f>IF(ISERROR(VLOOKUP(P185,Positions!$C$4:$V$130,20,FALSE)),0,VLOOKUP(P185,Positions!$C$4:$V$130,20,FALSE))</f>
        <v>0</v>
      </c>
      <c r="BX185" s="161">
        <f>IF(ISERROR(VLOOKUP(Q185,Positions!$C$4:$V$130,20,FALSE)),0,VLOOKUP(Q185,Positions!$C$4:$V$130,20,FALSE))</f>
        <v>0</v>
      </c>
      <c r="BY185" s="161">
        <f>IF(ISERROR(VLOOKUP(R185,Positions!$C$4:$V$130,20,FALSE)),0,VLOOKUP(R185,Positions!$C$4:$V$130,20,FALSE))</f>
        <v>0</v>
      </c>
      <c r="BZ185" s="161">
        <f>IF(ISERROR(VLOOKUP(S185,Positions!$C$4:$V$130,20,FALSE)),0,VLOOKUP(S185,Positions!$C$4:$V$130,20,FALSE))</f>
        <v>0</v>
      </c>
      <c r="CA185" s="161">
        <f>IF(ISERROR(VLOOKUP(T185,Positions!$C$4:$V$130,20,FALSE)),0,VLOOKUP(T185,Positions!$C$4:$V$130,20,FALSE))</f>
        <v>0</v>
      </c>
      <c r="CB185" s="161">
        <f>IF(ISERROR(VLOOKUP(U185,Positions!$C$4:$V$130,20,FALSE)),0,VLOOKUP(U185,Positions!$C$4:$V$130,20,FALSE))</f>
        <v>0</v>
      </c>
      <c r="CC185" s="161">
        <f>IF(ISERROR(VLOOKUP(V185,Positions!$C$4:$V$130,20,FALSE)),0,VLOOKUP(V185,Positions!$C$4:$V$130,20,FALSE))</f>
        <v>0</v>
      </c>
      <c r="CD185" s="161">
        <f>IF(ISERROR(VLOOKUP(W185,Positions!$C$4:$V$130,20,FALSE)),0,VLOOKUP(W185,Positions!$C$4:$V$130,20,FALSE))</f>
        <v>0</v>
      </c>
      <c r="CE185" s="161">
        <f>IF(ISERROR(VLOOKUP(X185,Positions!$C$4:$V$130,20,FALSE)),0,VLOOKUP(X185,Positions!$C$4:$V$130,20,FALSE))</f>
        <v>0</v>
      </c>
      <c r="CF185" s="161">
        <f>IF(ISERROR(VLOOKUP(Y185,Positions!$C$4:$V$130,20,FALSE)),0,VLOOKUP(Y185,Positions!$C$4:$V$130,20,FALSE))</f>
        <v>0</v>
      </c>
      <c r="CG185" s="161">
        <f>IF(ISERROR(VLOOKUP(Z185,Positions!$C$4:$V$130,20,FALSE)),0,VLOOKUP(Z185,Positions!$C$4:$V$130,20,FALSE))</f>
        <v>0</v>
      </c>
      <c r="CH185" s="161">
        <f>IF(ISERROR(VLOOKUP(AA185,Positions!$C$4:$V$130,20,FALSE)),0,VLOOKUP(AA185,Positions!$C$4:$V$130,20,FALSE))</f>
        <v>0</v>
      </c>
      <c r="CI185" s="161">
        <f>IF(ISERROR(VLOOKUP(AB185,Positions!$C$4:$V$130,20,FALSE)),0,VLOOKUP(AB185,Positions!$C$4:$V$130,20,FALSE))</f>
        <v>0</v>
      </c>
      <c r="CJ185" s="161">
        <f>IF(ISERROR(VLOOKUP(AC185,Positions!$C$4:$V$130,20,FALSE)),0,VLOOKUP(AC185,Positions!$C$4:$V$130,20,FALSE))</f>
        <v>0</v>
      </c>
      <c r="CK185" s="161">
        <f>IF(ISERROR(VLOOKUP(AD185,Positions!$C$4:$V$130,20,FALSE)),0,VLOOKUP(AD185,Positions!$C$4:$V$130,20,FALSE))</f>
        <v>0</v>
      </c>
      <c r="CL185" s="161">
        <f>IF(ISERROR(VLOOKUP(AE185,Positions!$C$4:$V$130,20,FALSE)),0,VLOOKUP(AE185,Positions!$C$4:$V$130,20,FALSE))</f>
        <v>0</v>
      </c>
      <c r="CM185" s="161">
        <f>IF(ISERROR(VLOOKUP(AF185,Positions!$C$4:$V$130,20,FALSE)),0,VLOOKUP(AF185,Positions!$C$4:$V$130,20,FALSE))</f>
        <v>0</v>
      </c>
      <c r="CN185" s="161">
        <f>IF(ISERROR(VLOOKUP(AG185,Positions!$C$4:$V$130,20,FALSE)),0,VLOOKUP(AG185,Positions!$C$4:$V$130,20,FALSE))</f>
        <v>0</v>
      </c>
      <c r="CO185" s="161">
        <f>IF(ISERROR(VLOOKUP(AH185,Positions!$C$4:$V$130,20,FALSE)),0,VLOOKUP(AH185,Positions!$C$4:$V$130,20,FALSE))</f>
        <v>0</v>
      </c>
      <c r="CP185" s="162"/>
      <c r="CQ185" s="163"/>
    </row>
    <row r="186" spans="1:95" s="155" customFormat="1" ht="30" hidden="1" customHeight="1" x14ac:dyDescent="0.25">
      <c r="A186" s="164"/>
      <c r="B186" s="164"/>
      <c r="C186" s="660"/>
      <c r="D186" s="660"/>
      <c r="E186" s="417" t="str">
        <f>IF($D186&lt;&gt;"",VLOOKUP($D186,StaffEstb!$G$4:$K$203,4,FALSE),"")</f>
        <v/>
      </c>
      <c r="F186" s="656" t="str">
        <f>IF($D186&lt;&gt;"",VLOOKUP($D186,StaffEstb!$G$4:$K$203,5,FALSE),"")</f>
        <v/>
      </c>
      <c r="G186" s="659"/>
      <c r="H186" s="659"/>
      <c r="I186" s="659"/>
      <c r="J186" s="659"/>
      <c r="K186" s="659"/>
      <c r="L186" s="658"/>
      <c r="M186" s="658"/>
      <c r="N186" s="659"/>
      <c r="O186" s="659"/>
      <c r="P186" s="659"/>
      <c r="Q186" s="659"/>
      <c r="R186" s="659"/>
      <c r="S186" s="658"/>
      <c r="T186" s="658"/>
      <c r="U186" s="659"/>
      <c r="V186" s="659"/>
      <c r="W186" s="659"/>
      <c r="X186" s="659"/>
      <c r="Y186" s="659"/>
      <c r="Z186" s="658"/>
      <c r="AA186" s="658"/>
      <c r="AB186" s="659"/>
      <c r="AC186" s="659"/>
      <c r="AD186" s="659"/>
      <c r="AE186" s="659"/>
      <c r="AF186" s="659"/>
      <c r="AG186" s="658"/>
      <c r="AH186" s="658"/>
      <c r="AI186" s="167"/>
      <c r="AJ186" s="167"/>
      <c r="AK186" s="167" t="str">
        <f>IF(G186&lt;&gt;"",IF(ISERROR(VLOOKUP(G186,Positions!$C$4:$V$130,20,FALSE)),"Chk",""),"-")</f>
        <v>-</v>
      </c>
      <c r="AL186" s="167" t="str">
        <f>IF(H186&lt;&gt;"",IF(ISERROR(VLOOKUP(H186,Positions!$C$4:$V$130,20,FALSE)),"Chk",""),"-")</f>
        <v>-</v>
      </c>
      <c r="AM186" s="167" t="str">
        <f>IF(I186&lt;&gt;"",IF(ISERROR(VLOOKUP(I186,Positions!$C$4:$V$130,20,FALSE)),"Chk",""),"-")</f>
        <v>-</v>
      </c>
      <c r="AN186" s="167" t="str">
        <f>IF(J186&lt;&gt;"",IF(ISERROR(VLOOKUP(J186,Positions!$C$4:$V$130,20,FALSE)),"Chk",""),"-")</f>
        <v>-</v>
      </c>
      <c r="AO186" s="167" t="str">
        <f>IF(K186&lt;&gt;"",IF(ISERROR(VLOOKUP(K186,Positions!$C$4:$V$130,20,FALSE)),"Chk",""),"-")</f>
        <v>-</v>
      </c>
      <c r="AP186" s="167" t="str">
        <f>IF(L186&lt;&gt;"",IF(ISERROR(VLOOKUP(L186,Positions!$C$4:$V$130,20,FALSE)),"Chk",""),"-")</f>
        <v>-</v>
      </c>
      <c r="AQ186" s="167" t="str">
        <f>IF(M186&lt;&gt;"",IF(ISERROR(VLOOKUP(M186,Positions!$C$4:$V$130,20,FALSE)),"Chk",""),"-")</f>
        <v>-</v>
      </c>
      <c r="AR186" s="167" t="str">
        <f>IF(N186&lt;&gt;"",IF(ISERROR(VLOOKUP(N186,Positions!$C$4:$V$130,20,FALSE)),"Chk",""),"-")</f>
        <v>-</v>
      </c>
      <c r="AS186" s="164" t="str">
        <f>IF(O186&lt;&gt;"",IF(ISERROR(VLOOKUP(O186,Positions!$C$4:$V$130,20,FALSE)),"Chk",""),"-")</f>
        <v>-</v>
      </c>
      <c r="AT186" s="164" t="str">
        <f>IF(P186&lt;&gt;"",IF(ISERROR(VLOOKUP(P186,Positions!$C$4:$V$130,20,FALSE)),"Chk",""),"-")</f>
        <v>-</v>
      </c>
      <c r="AU186" s="164" t="str">
        <f>IF(Q186&lt;&gt;"",IF(ISERROR(VLOOKUP(Q186,Positions!$C$4:$V$130,20,FALSE)),"Chk",""),"-")</f>
        <v>-</v>
      </c>
      <c r="AV186" s="164" t="str">
        <f>IF(R186&lt;&gt;"",IF(ISERROR(VLOOKUP(R186,Positions!$C$4:$V$130,20,FALSE)),"Chk",""),"-")</f>
        <v>-</v>
      </c>
      <c r="AW186" s="164" t="str">
        <f>IF(S186&lt;&gt;"",IF(ISERROR(VLOOKUP(S186,Positions!$C$4:$V$130,20,FALSE)),"Chk",""),"-")</f>
        <v>-</v>
      </c>
      <c r="AX186" s="164" t="str">
        <f>IF(T186&lt;&gt;"",IF(ISERROR(VLOOKUP(T186,Positions!$C$4:$V$130,20,FALSE)),"Chk",""),"-")</f>
        <v>-</v>
      </c>
      <c r="AY186" s="164" t="str">
        <f>IF(U186&lt;&gt;"",IF(ISERROR(VLOOKUP(U186,Positions!$C$4:$V$130,20,FALSE)),"Chk",""),"-")</f>
        <v>-</v>
      </c>
      <c r="AZ186" s="164" t="str">
        <f>IF(V186&lt;&gt;"",IF(ISERROR(VLOOKUP(V186,Positions!$C$4:$V$130,20,FALSE)),"Chk",""),"-")</f>
        <v>-</v>
      </c>
      <c r="BA186" s="164" t="str">
        <f>IF(W186&lt;&gt;"",IF(ISERROR(VLOOKUP(W186,Positions!$C$4:$V$130,20,FALSE)),"Chk",""),"-")</f>
        <v>-</v>
      </c>
      <c r="BB186" s="164" t="str">
        <f>IF(X186&lt;&gt;"",IF(ISERROR(VLOOKUP(X186,Positions!$C$4:$V$130,20,FALSE)),"Chk",""),"-")</f>
        <v>-</v>
      </c>
      <c r="BC186" s="164" t="str">
        <f>IF(Y186&lt;&gt;"",IF(ISERROR(VLOOKUP(Y186,Positions!$C$4:$V$130,20,FALSE)),"Chk",""),"-")</f>
        <v>-</v>
      </c>
      <c r="BD186" s="164" t="str">
        <f>IF(Z186&lt;&gt;"",IF(ISERROR(VLOOKUP(Z186,Positions!$C$4:$V$130,20,FALSE)),"Chk",""),"-")</f>
        <v>-</v>
      </c>
      <c r="BE186" s="164" t="str">
        <f>IF(AA186&lt;&gt;"",IF(ISERROR(VLOOKUP(AA186,Positions!$C$4:$V$130,20,FALSE)),"Chk",""),"-")</f>
        <v>-</v>
      </c>
      <c r="BF186" s="164" t="str">
        <f>IF(AB186&lt;&gt;"",IF(ISERROR(VLOOKUP(AB186,Positions!$C$4:$V$130,20,FALSE)),"Chk",""),"-")</f>
        <v>-</v>
      </c>
      <c r="BG186" s="164" t="str">
        <f>IF(AC186&lt;&gt;"",IF(ISERROR(VLOOKUP(AC186,Positions!$C$4:$V$130,20,FALSE)),"Chk",""),"-")</f>
        <v>-</v>
      </c>
      <c r="BH186" s="164" t="str">
        <f>IF(AD186&lt;&gt;"",IF(ISERROR(VLOOKUP(AD186,Positions!$C$4:$V$130,20,FALSE)),"Chk",""),"-")</f>
        <v>-</v>
      </c>
      <c r="BI186" s="164" t="str">
        <f>IF(AE186&lt;&gt;"",IF(ISERROR(VLOOKUP(AE186,Positions!$C$4:$V$130,20,FALSE)),"Chk",""),"-")</f>
        <v>-</v>
      </c>
      <c r="BJ186" s="164" t="str">
        <f>IF(AF186&lt;&gt;"",IF(ISERROR(VLOOKUP(AF186,Positions!$C$4:$V$130,20,FALSE)),"Chk",""),"-")</f>
        <v>-</v>
      </c>
      <c r="BK186" s="164" t="str">
        <f>IF(AG186&lt;&gt;"",IF(ISERROR(VLOOKUP(AG186,Positions!$C$4:$V$130,20,FALSE)),"Chk",""),"-")</f>
        <v>-</v>
      </c>
      <c r="BL186" s="164" t="str">
        <f>IF(AH186&lt;&gt;"",IF(ISERROR(VLOOKUP(AH186,Positions!$C$4:$V$130,20,FALSE)),"Chk",""),"-")</f>
        <v>-</v>
      </c>
      <c r="BM186" s="152"/>
      <c r="BN186" s="161">
        <f>IF(ISERROR(VLOOKUP(G186,Positions!$C$4:$V$130,20,FALSE)),0,VLOOKUP(G186,Positions!$C$4:$V$130,20,FALSE))</f>
        <v>0</v>
      </c>
      <c r="BO186" s="161">
        <f>IF(ISERROR(VLOOKUP(H186,Positions!$C$4:$V$130,20,FALSE)),0,VLOOKUP(H186,Positions!$C$4:$V$130,20,FALSE))</f>
        <v>0</v>
      </c>
      <c r="BP186" s="161">
        <f>IF(ISERROR(VLOOKUP(I186,Positions!$C$4:$V$130,20,FALSE)),0,VLOOKUP(I186,Positions!$C$4:$V$130,20,FALSE))</f>
        <v>0</v>
      </c>
      <c r="BQ186" s="161">
        <f>IF(ISERROR(VLOOKUP(J186,Positions!$C$4:$V$130,20,FALSE)),0,VLOOKUP(J186,Positions!$C$4:$V$130,20,FALSE))</f>
        <v>0</v>
      </c>
      <c r="BR186" s="161">
        <f>IF(ISERROR(VLOOKUP(K186,Positions!$C$4:$V$130,20,FALSE)),0,VLOOKUP(K186,Positions!$C$4:$V$130,20,FALSE))</f>
        <v>0</v>
      </c>
      <c r="BS186" s="161">
        <f>IF(ISERROR(VLOOKUP(L186,Positions!$C$4:$V$130,20,FALSE)),0,VLOOKUP(L186,Positions!$C$4:$V$130,20,FALSE))</f>
        <v>0</v>
      </c>
      <c r="BT186" s="161">
        <f>IF(ISERROR(VLOOKUP(M186,Positions!$C$4:$V$130,20,FALSE)),0,VLOOKUP(M186,Positions!$C$4:$V$130,20,FALSE))</f>
        <v>0</v>
      </c>
      <c r="BU186" s="161">
        <f>IF(ISERROR(VLOOKUP(N186,Positions!$C$4:$V$130,20,FALSE)),0,VLOOKUP(N186,Positions!$C$4:$V$130,20,FALSE))</f>
        <v>0</v>
      </c>
      <c r="BV186" s="161">
        <f>IF(ISERROR(VLOOKUP(O186,Positions!$C$4:$V$130,20,FALSE)),0,VLOOKUP(O186,Positions!$C$4:$V$130,20,FALSE))</f>
        <v>0</v>
      </c>
      <c r="BW186" s="161">
        <f>IF(ISERROR(VLOOKUP(P186,Positions!$C$4:$V$130,20,FALSE)),0,VLOOKUP(P186,Positions!$C$4:$V$130,20,FALSE))</f>
        <v>0</v>
      </c>
      <c r="BX186" s="161">
        <f>IF(ISERROR(VLOOKUP(Q186,Positions!$C$4:$V$130,20,FALSE)),0,VLOOKUP(Q186,Positions!$C$4:$V$130,20,FALSE))</f>
        <v>0</v>
      </c>
      <c r="BY186" s="161">
        <f>IF(ISERROR(VLOOKUP(R186,Positions!$C$4:$V$130,20,FALSE)),0,VLOOKUP(R186,Positions!$C$4:$V$130,20,FALSE))</f>
        <v>0</v>
      </c>
      <c r="BZ186" s="161">
        <f>IF(ISERROR(VLOOKUP(S186,Positions!$C$4:$V$130,20,FALSE)),0,VLOOKUP(S186,Positions!$C$4:$V$130,20,FALSE))</f>
        <v>0</v>
      </c>
      <c r="CA186" s="161">
        <f>IF(ISERROR(VLOOKUP(T186,Positions!$C$4:$V$130,20,FALSE)),0,VLOOKUP(T186,Positions!$C$4:$V$130,20,FALSE))</f>
        <v>0</v>
      </c>
      <c r="CB186" s="161">
        <f>IF(ISERROR(VLOOKUP(U186,Positions!$C$4:$V$130,20,FALSE)),0,VLOOKUP(U186,Positions!$C$4:$V$130,20,FALSE))</f>
        <v>0</v>
      </c>
      <c r="CC186" s="161">
        <f>IF(ISERROR(VLOOKUP(V186,Positions!$C$4:$V$130,20,FALSE)),0,VLOOKUP(V186,Positions!$C$4:$V$130,20,FALSE))</f>
        <v>0</v>
      </c>
      <c r="CD186" s="161">
        <f>IF(ISERROR(VLOOKUP(W186,Positions!$C$4:$V$130,20,FALSE)),0,VLOOKUP(W186,Positions!$C$4:$V$130,20,FALSE))</f>
        <v>0</v>
      </c>
      <c r="CE186" s="161">
        <f>IF(ISERROR(VLOOKUP(X186,Positions!$C$4:$V$130,20,FALSE)),0,VLOOKUP(X186,Positions!$C$4:$V$130,20,FALSE))</f>
        <v>0</v>
      </c>
      <c r="CF186" s="161">
        <f>IF(ISERROR(VLOOKUP(Y186,Positions!$C$4:$V$130,20,FALSE)),0,VLOOKUP(Y186,Positions!$C$4:$V$130,20,FALSE))</f>
        <v>0</v>
      </c>
      <c r="CG186" s="161">
        <f>IF(ISERROR(VLOOKUP(Z186,Positions!$C$4:$V$130,20,FALSE)),0,VLOOKUP(Z186,Positions!$C$4:$V$130,20,FALSE))</f>
        <v>0</v>
      </c>
      <c r="CH186" s="161">
        <f>IF(ISERROR(VLOOKUP(AA186,Positions!$C$4:$V$130,20,FALSE)),0,VLOOKUP(AA186,Positions!$C$4:$V$130,20,FALSE))</f>
        <v>0</v>
      </c>
      <c r="CI186" s="161">
        <f>IF(ISERROR(VLOOKUP(AB186,Positions!$C$4:$V$130,20,FALSE)),0,VLOOKUP(AB186,Positions!$C$4:$V$130,20,FALSE))</f>
        <v>0</v>
      </c>
      <c r="CJ186" s="161">
        <f>IF(ISERROR(VLOOKUP(AC186,Positions!$C$4:$V$130,20,FALSE)),0,VLOOKUP(AC186,Positions!$C$4:$V$130,20,FALSE))</f>
        <v>0</v>
      </c>
      <c r="CK186" s="161">
        <f>IF(ISERROR(VLOOKUP(AD186,Positions!$C$4:$V$130,20,FALSE)),0,VLOOKUP(AD186,Positions!$C$4:$V$130,20,FALSE))</f>
        <v>0</v>
      </c>
      <c r="CL186" s="161">
        <f>IF(ISERROR(VLOOKUP(AE186,Positions!$C$4:$V$130,20,FALSE)),0,VLOOKUP(AE186,Positions!$C$4:$V$130,20,FALSE))</f>
        <v>0</v>
      </c>
      <c r="CM186" s="161">
        <f>IF(ISERROR(VLOOKUP(AF186,Positions!$C$4:$V$130,20,FALSE)),0,VLOOKUP(AF186,Positions!$C$4:$V$130,20,FALSE))</f>
        <v>0</v>
      </c>
      <c r="CN186" s="161">
        <f>IF(ISERROR(VLOOKUP(AG186,Positions!$C$4:$V$130,20,FALSE)),0,VLOOKUP(AG186,Positions!$C$4:$V$130,20,FALSE))</f>
        <v>0</v>
      </c>
      <c r="CO186" s="161">
        <f>IF(ISERROR(VLOOKUP(AH186,Positions!$C$4:$V$130,20,FALSE)),0,VLOOKUP(AH186,Positions!$C$4:$V$130,20,FALSE))</f>
        <v>0</v>
      </c>
      <c r="CP186" s="162"/>
      <c r="CQ186" s="163"/>
    </row>
    <row r="187" spans="1:95" s="155" customFormat="1" ht="30" hidden="1" customHeight="1" x14ac:dyDescent="0.25">
      <c r="A187" s="164"/>
      <c r="B187" s="164"/>
      <c r="C187" s="660"/>
      <c r="D187" s="660"/>
      <c r="E187" s="417" t="str">
        <f>IF($D187&lt;&gt;"",VLOOKUP($D187,StaffEstb!$G$4:$K$203,4,FALSE),"")</f>
        <v/>
      </c>
      <c r="F187" s="656" t="str">
        <f>IF($D187&lt;&gt;"",VLOOKUP($D187,StaffEstb!$G$4:$K$203,5,FALSE),"")</f>
        <v/>
      </c>
      <c r="G187" s="659"/>
      <c r="H187" s="659"/>
      <c r="I187" s="659"/>
      <c r="J187" s="659"/>
      <c r="K187" s="659"/>
      <c r="L187" s="658"/>
      <c r="M187" s="658"/>
      <c r="N187" s="659"/>
      <c r="O187" s="659"/>
      <c r="P187" s="659"/>
      <c r="Q187" s="659"/>
      <c r="R187" s="659"/>
      <c r="S187" s="658"/>
      <c r="T187" s="658"/>
      <c r="U187" s="659"/>
      <c r="V187" s="659"/>
      <c r="W187" s="659"/>
      <c r="X187" s="659"/>
      <c r="Y187" s="659"/>
      <c r="Z187" s="658"/>
      <c r="AA187" s="658"/>
      <c r="AB187" s="659"/>
      <c r="AC187" s="659"/>
      <c r="AD187" s="659"/>
      <c r="AE187" s="659"/>
      <c r="AF187" s="659"/>
      <c r="AG187" s="658"/>
      <c r="AH187" s="658"/>
      <c r="AI187" s="167"/>
      <c r="AJ187" s="167"/>
      <c r="AK187" s="167" t="str">
        <f>IF(G187&lt;&gt;"",IF(ISERROR(VLOOKUP(G187,Positions!$C$4:$V$130,20,FALSE)),"Chk",""),"-")</f>
        <v>-</v>
      </c>
      <c r="AL187" s="167" t="str">
        <f>IF(H187&lt;&gt;"",IF(ISERROR(VLOOKUP(H187,Positions!$C$4:$V$130,20,FALSE)),"Chk",""),"-")</f>
        <v>-</v>
      </c>
      <c r="AM187" s="167" t="str">
        <f>IF(I187&lt;&gt;"",IF(ISERROR(VLOOKUP(I187,Positions!$C$4:$V$130,20,FALSE)),"Chk",""),"-")</f>
        <v>-</v>
      </c>
      <c r="AN187" s="167" t="str">
        <f>IF(J187&lt;&gt;"",IF(ISERROR(VLOOKUP(J187,Positions!$C$4:$V$130,20,FALSE)),"Chk",""),"-")</f>
        <v>-</v>
      </c>
      <c r="AO187" s="167" t="str">
        <f>IF(K187&lt;&gt;"",IF(ISERROR(VLOOKUP(K187,Positions!$C$4:$V$130,20,FALSE)),"Chk",""),"-")</f>
        <v>-</v>
      </c>
      <c r="AP187" s="167" t="str">
        <f>IF(L187&lt;&gt;"",IF(ISERROR(VLOOKUP(L187,Positions!$C$4:$V$130,20,FALSE)),"Chk",""),"-")</f>
        <v>-</v>
      </c>
      <c r="AQ187" s="167" t="str">
        <f>IF(M187&lt;&gt;"",IF(ISERROR(VLOOKUP(M187,Positions!$C$4:$V$130,20,FALSE)),"Chk",""),"-")</f>
        <v>-</v>
      </c>
      <c r="AR187" s="167" t="str">
        <f>IF(N187&lt;&gt;"",IF(ISERROR(VLOOKUP(N187,Positions!$C$4:$V$130,20,FALSE)),"Chk",""),"-")</f>
        <v>-</v>
      </c>
      <c r="AS187" s="164" t="str">
        <f>IF(O187&lt;&gt;"",IF(ISERROR(VLOOKUP(O187,Positions!$C$4:$V$130,20,FALSE)),"Chk",""),"-")</f>
        <v>-</v>
      </c>
      <c r="AT187" s="164" t="str">
        <f>IF(P187&lt;&gt;"",IF(ISERROR(VLOOKUP(P187,Positions!$C$4:$V$130,20,FALSE)),"Chk",""),"-")</f>
        <v>-</v>
      </c>
      <c r="AU187" s="164" t="str">
        <f>IF(Q187&lt;&gt;"",IF(ISERROR(VLOOKUP(Q187,Positions!$C$4:$V$130,20,FALSE)),"Chk",""),"-")</f>
        <v>-</v>
      </c>
      <c r="AV187" s="164" t="str">
        <f>IF(R187&lt;&gt;"",IF(ISERROR(VLOOKUP(R187,Positions!$C$4:$V$130,20,FALSE)),"Chk",""),"-")</f>
        <v>-</v>
      </c>
      <c r="AW187" s="164" t="str">
        <f>IF(S187&lt;&gt;"",IF(ISERROR(VLOOKUP(S187,Positions!$C$4:$V$130,20,FALSE)),"Chk",""),"-")</f>
        <v>-</v>
      </c>
      <c r="AX187" s="164" t="str">
        <f>IF(T187&lt;&gt;"",IF(ISERROR(VLOOKUP(T187,Positions!$C$4:$V$130,20,FALSE)),"Chk",""),"-")</f>
        <v>-</v>
      </c>
      <c r="AY187" s="164" t="str">
        <f>IF(U187&lt;&gt;"",IF(ISERROR(VLOOKUP(U187,Positions!$C$4:$V$130,20,FALSE)),"Chk",""),"-")</f>
        <v>-</v>
      </c>
      <c r="AZ187" s="164" t="str">
        <f>IF(V187&lt;&gt;"",IF(ISERROR(VLOOKUP(V187,Positions!$C$4:$V$130,20,FALSE)),"Chk",""),"-")</f>
        <v>-</v>
      </c>
      <c r="BA187" s="164" t="str">
        <f>IF(W187&lt;&gt;"",IF(ISERROR(VLOOKUP(W187,Positions!$C$4:$V$130,20,FALSE)),"Chk",""),"-")</f>
        <v>-</v>
      </c>
      <c r="BB187" s="164" t="str">
        <f>IF(X187&lt;&gt;"",IF(ISERROR(VLOOKUP(X187,Positions!$C$4:$V$130,20,FALSE)),"Chk",""),"-")</f>
        <v>-</v>
      </c>
      <c r="BC187" s="164" t="str">
        <f>IF(Y187&lt;&gt;"",IF(ISERROR(VLOOKUP(Y187,Positions!$C$4:$V$130,20,FALSE)),"Chk",""),"-")</f>
        <v>-</v>
      </c>
      <c r="BD187" s="164" t="str">
        <f>IF(Z187&lt;&gt;"",IF(ISERROR(VLOOKUP(Z187,Positions!$C$4:$V$130,20,FALSE)),"Chk",""),"-")</f>
        <v>-</v>
      </c>
      <c r="BE187" s="164" t="str">
        <f>IF(AA187&lt;&gt;"",IF(ISERROR(VLOOKUP(AA187,Positions!$C$4:$V$130,20,FALSE)),"Chk",""),"-")</f>
        <v>-</v>
      </c>
      <c r="BF187" s="164" t="str">
        <f>IF(AB187&lt;&gt;"",IF(ISERROR(VLOOKUP(AB187,Positions!$C$4:$V$130,20,FALSE)),"Chk",""),"-")</f>
        <v>-</v>
      </c>
      <c r="BG187" s="164" t="str">
        <f>IF(AC187&lt;&gt;"",IF(ISERROR(VLOOKUP(AC187,Positions!$C$4:$V$130,20,FALSE)),"Chk",""),"-")</f>
        <v>-</v>
      </c>
      <c r="BH187" s="164" t="str">
        <f>IF(AD187&lt;&gt;"",IF(ISERROR(VLOOKUP(AD187,Positions!$C$4:$V$130,20,FALSE)),"Chk",""),"-")</f>
        <v>-</v>
      </c>
      <c r="BI187" s="164" t="str">
        <f>IF(AE187&lt;&gt;"",IF(ISERROR(VLOOKUP(AE187,Positions!$C$4:$V$130,20,FALSE)),"Chk",""),"-")</f>
        <v>-</v>
      </c>
      <c r="BJ187" s="164" t="str">
        <f>IF(AF187&lt;&gt;"",IF(ISERROR(VLOOKUP(AF187,Positions!$C$4:$V$130,20,FALSE)),"Chk",""),"-")</f>
        <v>-</v>
      </c>
      <c r="BK187" s="164" t="str">
        <f>IF(AG187&lt;&gt;"",IF(ISERROR(VLOOKUP(AG187,Positions!$C$4:$V$130,20,FALSE)),"Chk",""),"-")</f>
        <v>-</v>
      </c>
      <c r="BL187" s="164" t="str">
        <f>IF(AH187&lt;&gt;"",IF(ISERROR(VLOOKUP(AH187,Positions!$C$4:$V$130,20,FALSE)),"Chk",""),"-")</f>
        <v>-</v>
      </c>
      <c r="BM187" s="152"/>
      <c r="BN187" s="161">
        <f>IF(ISERROR(VLOOKUP(G187,Positions!$C$4:$V$130,20,FALSE)),0,VLOOKUP(G187,Positions!$C$4:$V$130,20,FALSE))</f>
        <v>0</v>
      </c>
      <c r="BO187" s="161">
        <f>IF(ISERROR(VLOOKUP(H187,Positions!$C$4:$V$130,20,FALSE)),0,VLOOKUP(H187,Positions!$C$4:$V$130,20,FALSE))</f>
        <v>0</v>
      </c>
      <c r="BP187" s="161">
        <f>IF(ISERROR(VLOOKUP(I187,Positions!$C$4:$V$130,20,FALSE)),0,VLOOKUP(I187,Positions!$C$4:$V$130,20,FALSE))</f>
        <v>0</v>
      </c>
      <c r="BQ187" s="161">
        <f>IF(ISERROR(VLOOKUP(J187,Positions!$C$4:$V$130,20,FALSE)),0,VLOOKUP(J187,Positions!$C$4:$V$130,20,FALSE))</f>
        <v>0</v>
      </c>
      <c r="BR187" s="161">
        <f>IF(ISERROR(VLOOKUP(K187,Positions!$C$4:$V$130,20,FALSE)),0,VLOOKUP(K187,Positions!$C$4:$V$130,20,FALSE))</f>
        <v>0</v>
      </c>
      <c r="BS187" s="161">
        <f>IF(ISERROR(VLOOKUP(L187,Positions!$C$4:$V$130,20,FALSE)),0,VLOOKUP(L187,Positions!$C$4:$V$130,20,FALSE))</f>
        <v>0</v>
      </c>
      <c r="BT187" s="161">
        <f>IF(ISERROR(VLOOKUP(M187,Positions!$C$4:$V$130,20,FALSE)),0,VLOOKUP(M187,Positions!$C$4:$V$130,20,FALSE))</f>
        <v>0</v>
      </c>
      <c r="BU187" s="161">
        <f>IF(ISERROR(VLOOKUP(N187,Positions!$C$4:$V$130,20,FALSE)),0,VLOOKUP(N187,Positions!$C$4:$V$130,20,FALSE))</f>
        <v>0</v>
      </c>
      <c r="BV187" s="161">
        <f>IF(ISERROR(VLOOKUP(O187,Positions!$C$4:$V$130,20,FALSE)),0,VLOOKUP(O187,Positions!$C$4:$V$130,20,FALSE))</f>
        <v>0</v>
      </c>
      <c r="BW187" s="161">
        <f>IF(ISERROR(VLOOKUP(P187,Positions!$C$4:$V$130,20,FALSE)),0,VLOOKUP(P187,Positions!$C$4:$V$130,20,FALSE))</f>
        <v>0</v>
      </c>
      <c r="BX187" s="161">
        <f>IF(ISERROR(VLOOKUP(Q187,Positions!$C$4:$V$130,20,FALSE)),0,VLOOKUP(Q187,Positions!$C$4:$V$130,20,FALSE))</f>
        <v>0</v>
      </c>
      <c r="BY187" s="161">
        <f>IF(ISERROR(VLOOKUP(R187,Positions!$C$4:$V$130,20,FALSE)),0,VLOOKUP(R187,Positions!$C$4:$V$130,20,FALSE))</f>
        <v>0</v>
      </c>
      <c r="BZ187" s="161">
        <f>IF(ISERROR(VLOOKUP(S187,Positions!$C$4:$V$130,20,FALSE)),0,VLOOKUP(S187,Positions!$C$4:$V$130,20,FALSE))</f>
        <v>0</v>
      </c>
      <c r="CA187" s="161">
        <f>IF(ISERROR(VLOOKUP(T187,Positions!$C$4:$V$130,20,FALSE)),0,VLOOKUP(T187,Positions!$C$4:$V$130,20,FALSE))</f>
        <v>0</v>
      </c>
      <c r="CB187" s="161">
        <f>IF(ISERROR(VLOOKUP(U187,Positions!$C$4:$V$130,20,FALSE)),0,VLOOKUP(U187,Positions!$C$4:$V$130,20,FALSE))</f>
        <v>0</v>
      </c>
      <c r="CC187" s="161">
        <f>IF(ISERROR(VLOOKUP(V187,Positions!$C$4:$V$130,20,FALSE)),0,VLOOKUP(V187,Positions!$C$4:$V$130,20,FALSE))</f>
        <v>0</v>
      </c>
      <c r="CD187" s="161">
        <f>IF(ISERROR(VLOOKUP(W187,Positions!$C$4:$V$130,20,FALSE)),0,VLOOKUP(W187,Positions!$C$4:$V$130,20,FALSE))</f>
        <v>0</v>
      </c>
      <c r="CE187" s="161">
        <f>IF(ISERROR(VLOOKUP(X187,Positions!$C$4:$V$130,20,FALSE)),0,VLOOKUP(X187,Positions!$C$4:$V$130,20,FALSE))</f>
        <v>0</v>
      </c>
      <c r="CF187" s="161">
        <f>IF(ISERROR(VLOOKUP(Y187,Positions!$C$4:$V$130,20,FALSE)),0,VLOOKUP(Y187,Positions!$C$4:$V$130,20,FALSE))</f>
        <v>0</v>
      </c>
      <c r="CG187" s="161">
        <f>IF(ISERROR(VLOOKUP(Z187,Positions!$C$4:$V$130,20,FALSE)),0,VLOOKUP(Z187,Positions!$C$4:$V$130,20,FALSE))</f>
        <v>0</v>
      </c>
      <c r="CH187" s="161">
        <f>IF(ISERROR(VLOOKUP(AA187,Positions!$C$4:$V$130,20,FALSE)),0,VLOOKUP(AA187,Positions!$C$4:$V$130,20,FALSE))</f>
        <v>0</v>
      </c>
      <c r="CI187" s="161">
        <f>IF(ISERROR(VLOOKUP(AB187,Positions!$C$4:$V$130,20,FALSE)),0,VLOOKUP(AB187,Positions!$C$4:$V$130,20,FALSE))</f>
        <v>0</v>
      </c>
      <c r="CJ187" s="161">
        <f>IF(ISERROR(VLOOKUP(AC187,Positions!$C$4:$V$130,20,FALSE)),0,VLOOKUP(AC187,Positions!$C$4:$V$130,20,FALSE))</f>
        <v>0</v>
      </c>
      <c r="CK187" s="161">
        <f>IF(ISERROR(VLOOKUP(AD187,Positions!$C$4:$V$130,20,FALSE)),0,VLOOKUP(AD187,Positions!$C$4:$V$130,20,FALSE))</f>
        <v>0</v>
      </c>
      <c r="CL187" s="161">
        <f>IF(ISERROR(VLOOKUP(AE187,Positions!$C$4:$V$130,20,FALSE)),0,VLOOKUP(AE187,Positions!$C$4:$V$130,20,FALSE))</f>
        <v>0</v>
      </c>
      <c r="CM187" s="161">
        <f>IF(ISERROR(VLOOKUP(AF187,Positions!$C$4:$V$130,20,FALSE)),0,VLOOKUP(AF187,Positions!$C$4:$V$130,20,FALSE))</f>
        <v>0</v>
      </c>
      <c r="CN187" s="161">
        <f>IF(ISERROR(VLOOKUP(AG187,Positions!$C$4:$V$130,20,FALSE)),0,VLOOKUP(AG187,Positions!$C$4:$V$130,20,FALSE))</f>
        <v>0</v>
      </c>
      <c r="CO187" s="161">
        <f>IF(ISERROR(VLOOKUP(AH187,Positions!$C$4:$V$130,20,FALSE)),0,VLOOKUP(AH187,Positions!$C$4:$V$130,20,FALSE))</f>
        <v>0</v>
      </c>
      <c r="CP187" s="162"/>
      <c r="CQ187" s="163"/>
    </row>
    <row r="188" spans="1:95" s="155" customFormat="1" ht="30" hidden="1" customHeight="1" x14ac:dyDescent="0.25">
      <c r="A188" s="164"/>
      <c r="B188" s="164"/>
      <c r="C188" s="660"/>
      <c r="D188" s="660"/>
      <c r="E188" s="417" t="str">
        <f>IF($D188&lt;&gt;"",VLOOKUP($D188,StaffEstb!$G$4:$K$203,4,FALSE),"")</f>
        <v/>
      </c>
      <c r="F188" s="656" t="str">
        <f>IF($D188&lt;&gt;"",VLOOKUP($D188,StaffEstb!$G$4:$K$203,5,FALSE),"")</f>
        <v/>
      </c>
      <c r="G188" s="659"/>
      <c r="H188" s="659"/>
      <c r="I188" s="659"/>
      <c r="J188" s="659"/>
      <c r="K188" s="659"/>
      <c r="L188" s="658"/>
      <c r="M188" s="658"/>
      <c r="N188" s="659"/>
      <c r="O188" s="659"/>
      <c r="P188" s="659"/>
      <c r="Q188" s="659"/>
      <c r="R188" s="659"/>
      <c r="S188" s="658"/>
      <c r="T188" s="658"/>
      <c r="U188" s="659"/>
      <c r="V188" s="659"/>
      <c r="W188" s="659"/>
      <c r="X188" s="659"/>
      <c r="Y188" s="659"/>
      <c r="Z188" s="658"/>
      <c r="AA188" s="658"/>
      <c r="AB188" s="659"/>
      <c r="AC188" s="659"/>
      <c r="AD188" s="659"/>
      <c r="AE188" s="659"/>
      <c r="AF188" s="659"/>
      <c r="AG188" s="658"/>
      <c r="AH188" s="658"/>
      <c r="AI188" s="167"/>
      <c r="AJ188" s="167"/>
      <c r="AK188" s="167" t="str">
        <f>IF(G188&lt;&gt;"",IF(ISERROR(VLOOKUP(G188,Positions!$C$4:$V$130,20,FALSE)),"Chk",""),"-")</f>
        <v>-</v>
      </c>
      <c r="AL188" s="167" t="str">
        <f>IF(H188&lt;&gt;"",IF(ISERROR(VLOOKUP(H188,Positions!$C$4:$V$130,20,FALSE)),"Chk",""),"-")</f>
        <v>-</v>
      </c>
      <c r="AM188" s="167" t="str">
        <f>IF(I188&lt;&gt;"",IF(ISERROR(VLOOKUP(I188,Positions!$C$4:$V$130,20,FALSE)),"Chk",""),"-")</f>
        <v>-</v>
      </c>
      <c r="AN188" s="167" t="str">
        <f>IF(J188&lt;&gt;"",IF(ISERROR(VLOOKUP(J188,Positions!$C$4:$V$130,20,FALSE)),"Chk",""),"-")</f>
        <v>-</v>
      </c>
      <c r="AO188" s="167" t="str">
        <f>IF(K188&lt;&gt;"",IF(ISERROR(VLOOKUP(K188,Positions!$C$4:$V$130,20,FALSE)),"Chk",""),"-")</f>
        <v>-</v>
      </c>
      <c r="AP188" s="167" t="str">
        <f>IF(L188&lt;&gt;"",IF(ISERROR(VLOOKUP(L188,Positions!$C$4:$V$130,20,FALSE)),"Chk",""),"-")</f>
        <v>-</v>
      </c>
      <c r="AQ188" s="167" t="str">
        <f>IF(M188&lt;&gt;"",IF(ISERROR(VLOOKUP(M188,Positions!$C$4:$V$130,20,FALSE)),"Chk",""),"-")</f>
        <v>-</v>
      </c>
      <c r="AR188" s="167" t="str">
        <f>IF(N188&lt;&gt;"",IF(ISERROR(VLOOKUP(N188,Positions!$C$4:$V$130,20,FALSE)),"Chk",""),"-")</f>
        <v>-</v>
      </c>
      <c r="AS188" s="164" t="str">
        <f>IF(O188&lt;&gt;"",IF(ISERROR(VLOOKUP(O188,Positions!$C$4:$V$130,20,FALSE)),"Chk",""),"-")</f>
        <v>-</v>
      </c>
      <c r="AT188" s="164" t="str">
        <f>IF(P188&lt;&gt;"",IF(ISERROR(VLOOKUP(P188,Positions!$C$4:$V$130,20,FALSE)),"Chk",""),"-")</f>
        <v>-</v>
      </c>
      <c r="AU188" s="164" t="str">
        <f>IF(Q188&lt;&gt;"",IF(ISERROR(VLOOKUP(Q188,Positions!$C$4:$V$130,20,FALSE)),"Chk",""),"-")</f>
        <v>-</v>
      </c>
      <c r="AV188" s="164" t="str">
        <f>IF(R188&lt;&gt;"",IF(ISERROR(VLOOKUP(R188,Positions!$C$4:$V$130,20,FALSE)),"Chk",""),"-")</f>
        <v>-</v>
      </c>
      <c r="AW188" s="164" t="str">
        <f>IF(S188&lt;&gt;"",IF(ISERROR(VLOOKUP(S188,Positions!$C$4:$V$130,20,FALSE)),"Chk",""),"-")</f>
        <v>-</v>
      </c>
      <c r="AX188" s="164" t="str">
        <f>IF(T188&lt;&gt;"",IF(ISERROR(VLOOKUP(T188,Positions!$C$4:$V$130,20,FALSE)),"Chk",""),"-")</f>
        <v>-</v>
      </c>
      <c r="AY188" s="164" t="str">
        <f>IF(U188&lt;&gt;"",IF(ISERROR(VLOOKUP(U188,Positions!$C$4:$V$130,20,FALSE)),"Chk",""),"-")</f>
        <v>-</v>
      </c>
      <c r="AZ188" s="164" t="str">
        <f>IF(V188&lt;&gt;"",IF(ISERROR(VLOOKUP(V188,Positions!$C$4:$V$130,20,FALSE)),"Chk",""),"-")</f>
        <v>-</v>
      </c>
      <c r="BA188" s="164" t="str">
        <f>IF(W188&lt;&gt;"",IF(ISERROR(VLOOKUP(W188,Positions!$C$4:$V$130,20,FALSE)),"Chk",""),"-")</f>
        <v>-</v>
      </c>
      <c r="BB188" s="164" t="str">
        <f>IF(X188&lt;&gt;"",IF(ISERROR(VLOOKUP(X188,Positions!$C$4:$V$130,20,FALSE)),"Chk",""),"-")</f>
        <v>-</v>
      </c>
      <c r="BC188" s="164" t="str">
        <f>IF(Y188&lt;&gt;"",IF(ISERROR(VLOOKUP(Y188,Positions!$C$4:$V$130,20,FALSE)),"Chk",""),"-")</f>
        <v>-</v>
      </c>
      <c r="BD188" s="164" t="str">
        <f>IF(Z188&lt;&gt;"",IF(ISERROR(VLOOKUP(Z188,Positions!$C$4:$V$130,20,FALSE)),"Chk",""),"-")</f>
        <v>-</v>
      </c>
      <c r="BE188" s="164" t="str">
        <f>IF(AA188&lt;&gt;"",IF(ISERROR(VLOOKUP(AA188,Positions!$C$4:$V$130,20,FALSE)),"Chk",""),"-")</f>
        <v>-</v>
      </c>
      <c r="BF188" s="164" t="str">
        <f>IF(AB188&lt;&gt;"",IF(ISERROR(VLOOKUP(AB188,Positions!$C$4:$V$130,20,FALSE)),"Chk",""),"-")</f>
        <v>-</v>
      </c>
      <c r="BG188" s="164" t="str">
        <f>IF(AC188&lt;&gt;"",IF(ISERROR(VLOOKUP(AC188,Positions!$C$4:$V$130,20,FALSE)),"Chk",""),"-")</f>
        <v>-</v>
      </c>
      <c r="BH188" s="164" t="str">
        <f>IF(AD188&lt;&gt;"",IF(ISERROR(VLOOKUP(AD188,Positions!$C$4:$V$130,20,FALSE)),"Chk",""),"-")</f>
        <v>-</v>
      </c>
      <c r="BI188" s="164" t="str">
        <f>IF(AE188&lt;&gt;"",IF(ISERROR(VLOOKUP(AE188,Positions!$C$4:$V$130,20,FALSE)),"Chk",""),"-")</f>
        <v>-</v>
      </c>
      <c r="BJ188" s="164" t="str">
        <f>IF(AF188&lt;&gt;"",IF(ISERROR(VLOOKUP(AF188,Positions!$C$4:$V$130,20,FALSE)),"Chk",""),"-")</f>
        <v>-</v>
      </c>
      <c r="BK188" s="164" t="str">
        <f>IF(AG188&lt;&gt;"",IF(ISERROR(VLOOKUP(AG188,Positions!$C$4:$V$130,20,FALSE)),"Chk",""),"-")</f>
        <v>-</v>
      </c>
      <c r="BL188" s="164" t="str">
        <f>IF(AH188&lt;&gt;"",IF(ISERROR(VLOOKUP(AH188,Positions!$C$4:$V$130,20,FALSE)),"Chk",""),"-")</f>
        <v>-</v>
      </c>
      <c r="BM188" s="152"/>
      <c r="BN188" s="161">
        <f>IF(ISERROR(VLOOKUP(G188,Positions!$C$4:$V$130,20,FALSE)),0,VLOOKUP(G188,Positions!$C$4:$V$130,20,FALSE))</f>
        <v>0</v>
      </c>
      <c r="BO188" s="161">
        <f>IF(ISERROR(VLOOKUP(H188,Positions!$C$4:$V$130,20,FALSE)),0,VLOOKUP(H188,Positions!$C$4:$V$130,20,FALSE))</f>
        <v>0</v>
      </c>
      <c r="BP188" s="161">
        <f>IF(ISERROR(VLOOKUP(I188,Positions!$C$4:$V$130,20,FALSE)),0,VLOOKUP(I188,Positions!$C$4:$V$130,20,FALSE))</f>
        <v>0</v>
      </c>
      <c r="BQ188" s="161">
        <f>IF(ISERROR(VLOOKUP(J188,Positions!$C$4:$V$130,20,FALSE)),0,VLOOKUP(J188,Positions!$C$4:$V$130,20,FALSE))</f>
        <v>0</v>
      </c>
      <c r="BR188" s="161">
        <f>IF(ISERROR(VLOOKUP(K188,Positions!$C$4:$V$130,20,FALSE)),0,VLOOKUP(K188,Positions!$C$4:$V$130,20,FALSE))</f>
        <v>0</v>
      </c>
      <c r="BS188" s="161">
        <f>IF(ISERROR(VLOOKUP(L188,Positions!$C$4:$V$130,20,FALSE)),0,VLOOKUP(L188,Positions!$C$4:$V$130,20,FALSE))</f>
        <v>0</v>
      </c>
      <c r="BT188" s="161">
        <f>IF(ISERROR(VLOOKUP(M188,Positions!$C$4:$V$130,20,FALSE)),0,VLOOKUP(M188,Positions!$C$4:$V$130,20,FALSE))</f>
        <v>0</v>
      </c>
      <c r="BU188" s="161">
        <f>IF(ISERROR(VLOOKUP(N188,Positions!$C$4:$V$130,20,FALSE)),0,VLOOKUP(N188,Positions!$C$4:$V$130,20,FALSE))</f>
        <v>0</v>
      </c>
      <c r="BV188" s="161">
        <f>IF(ISERROR(VLOOKUP(O188,Positions!$C$4:$V$130,20,FALSE)),0,VLOOKUP(O188,Positions!$C$4:$V$130,20,FALSE))</f>
        <v>0</v>
      </c>
      <c r="BW188" s="161">
        <f>IF(ISERROR(VLOOKUP(P188,Positions!$C$4:$V$130,20,FALSE)),0,VLOOKUP(P188,Positions!$C$4:$V$130,20,FALSE))</f>
        <v>0</v>
      </c>
      <c r="BX188" s="161">
        <f>IF(ISERROR(VLOOKUP(Q188,Positions!$C$4:$V$130,20,FALSE)),0,VLOOKUP(Q188,Positions!$C$4:$V$130,20,FALSE))</f>
        <v>0</v>
      </c>
      <c r="BY188" s="161">
        <f>IF(ISERROR(VLOOKUP(R188,Positions!$C$4:$V$130,20,FALSE)),0,VLOOKUP(R188,Positions!$C$4:$V$130,20,FALSE))</f>
        <v>0</v>
      </c>
      <c r="BZ188" s="161">
        <f>IF(ISERROR(VLOOKUP(S188,Positions!$C$4:$V$130,20,FALSE)),0,VLOOKUP(S188,Positions!$C$4:$V$130,20,FALSE))</f>
        <v>0</v>
      </c>
      <c r="CA188" s="161">
        <f>IF(ISERROR(VLOOKUP(T188,Positions!$C$4:$V$130,20,FALSE)),0,VLOOKUP(T188,Positions!$C$4:$V$130,20,FALSE))</f>
        <v>0</v>
      </c>
      <c r="CB188" s="161">
        <f>IF(ISERROR(VLOOKUP(U188,Positions!$C$4:$V$130,20,FALSE)),0,VLOOKUP(U188,Positions!$C$4:$V$130,20,FALSE))</f>
        <v>0</v>
      </c>
      <c r="CC188" s="161">
        <f>IF(ISERROR(VLOOKUP(V188,Positions!$C$4:$V$130,20,FALSE)),0,VLOOKUP(V188,Positions!$C$4:$V$130,20,FALSE))</f>
        <v>0</v>
      </c>
      <c r="CD188" s="161">
        <f>IF(ISERROR(VLOOKUP(W188,Positions!$C$4:$V$130,20,FALSE)),0,VLOOKUP(W188,Positions!$C$4:$V$130,20,FALSE))</f>
        <v>0</v>
      </c>
      <c r="CE188" s="161">
        <f>IF(ISERROR(VLOOKUP(X188,Positions!$C$4:$V$130,20,FALSE)),0,VLOOKUP(X188,Positions!$C$4:$V$130,20,FALSE))</f>
        <v>0</v>
      </c>
      <c r="CF188" s="161">
        <f>IF(ISERROR(VLOOKUP(Y188,Positions!$C$4:$V$130,20,FALSE)),0,VLOOKUP(Y188,Positions!$C$4:$V$130,20,FALSE))</f>
        <v>0</v>
      </c>
      <c r="CG188" s="161">
        <f>IF(ISERROR(VLOOKUP(Z188,Positions!$C$4:$V$130,20,FALSE)),0,VLOOKUP(Z188,Positions!$C$4:$V$130,20,FALSE))</f>
        <v>0</v>
      </c>
      <c r="CH188" s="161">
        <f>IF(ISERROR(VLOOKUP(AA188,Positions!$C$4:$V$130,20,FALSE)),0,VLOOKUP(AA188,Positions!$C$4:$V$130,20,FALSE))</f>
        <v>0</v>
      </c>
      <c r="CI188" s="161">
        <f>IF(ISERROR(VLOOKUP(AB188,Positions!$C$4:$V$130,20,FALSE)),0,VLOOKUP(AB188,Positions!$C$4:$V$130,20,FALSE))</f>
        <v>0</v>
      </c>
      <c r="CJ188" s="161">
        <f>IF(ISERROR(VLOOKUP(AC188,Positions!$C$4:$V$130,20,FALSE)),0,VLOOKUP(AC188,Positions!$C$4:$V$130,20,FALSE))</f>
        <v>0</v>
      </c>
      <c r="CK188" s="161">
        <f>IF(ISERROR(VLOOKUP(AD188,Positions!$C$4:$V$130,20,FALSE)),0,VLOOKUP(AD188,Positions!$C$4:$V$130,20,FALSE))</f>
        <v>0</v>
      </c>
      <c r="CL188" s="161">
        <f>IF(ISERROR(VLOOKUP(AE188,Positions!$C$4:$V$130,20,FALSE)),0,VLOOKUP(AE188,Positions!$C$4:$V$130,20,FALSE))</f>
        <v>0</v>
      </c>
      <c r="CM188" s="161">
        <f>IF(ISERROR(VLOOKUP(AF188,Positions!$C$4:$V$130,20,FALSE)),0,VLOOKUP(AF188,Positions!$C$4:$V$130,20,FALSE))</f>
        <v>0</v>
      </c>
      <c r="CN188" s="161">
        <f>IF(ISERROR(VLOOKUP(AG188,Positions!$C$4:$V$130,20,FALSE)),0,VLOOKUP(AG188,Positions!$C$4:$V$130,20,FALSE))</f>
        <v>0</v>
      </c>
      <c r="CO188" s="161">
        <f>IF(ISERROR(VLOOKUP(AH188,Positions!$C$4:$V$130,20,FALSE)),0,VLOOKUP(AH188,Positions!$C$4:$V$130,20,FALSE))</f>
        <v>0</v>
      </c>
      <c r="CP188" s="162"/>
      <c r="CQ188" s="163"/>
    </row>
    <row r="189" spans="1:95" s="155" customFormat="1" ht="30" hidden="1" customHeight="1" x14ac:dyDescent="0.25">
      <c r="A189" s="164"/>
      <c r="B189" s="164"/>
      <c r="C189" s="660"/>
      <c r="D189" s="660"/>
      <c r="E189" s="417" t="str">
        <f>IF($D189&lt;&gt;"",VLOOKUP($D189,StaffEstb!$G$4:$K$203,4,FALSE),"")</f>
        <v/>
      </c>
      <c r="F189" s="656" t="str">
        <f>IF($D189&lt;&gt;"",VLOOKUP($D189,StaffEstb!$G$4:$K$203,5,FALSE),"")</f>
        <v/>
      </c>
      <c r="G189" s="659"/>
      <c r="H189" s="659"/>
      <c r="I189" s="659"/>
      <c r="J189" s="659"/>
      <c r="K189" s="659"/>
      <c r="L189" s="658"/>
      <c r="M189" s="658"/>
      <c r="N189" s="659"/>
      <c r="O189" s="659"/>
      <c r="P189" s="659"/>
      <c r="Q189" s="659"/>
      <c r="R189" s="659"/>
      <c r="S189" s="658"/>
      <c r="T189" s="658"/>
      <c r="U189" s="659"/>
      <c r="V189" s="659"/>
      <c r="W189" s="659"/>
      <c r="X189" s="659"/>
      <c r="Y189" s="659"/>
      <c r="Z189" s="658"/>
      <c r="AA189" s="658"/>
      <c r="AB189" s="659"/>
      <c r="AC189" s="659"/>
      <c r="AD189" s="659"/>
      <c r="AE189" s="659"/>
      <c r="AF189" s="659"/>
      <c r="AG189" s="658"/>
      <c r="AH189" s="658"/>
      <c r="AI189" s="167"/>
      <c r="AJ189" s="167"/>
      <c r="AK189" s="167" t="str">
        <f>IF(G189&lt;&gt;"",IF(ISERROR(VLOOKUP(G189,Positions!$C$4:$V$130,20,FALSE)),"Chk",""),"-")</f>
        <v>-</v>
      </c>
      <c r="AL189" s="167" t="str">
        <f>IF(H189&lt;&gt;"",IF(ISERROR(VLOOKUP(H189,Positions!$C$4:$V$130,20,FALSE)),"Chk",""),"-")</f>
        <v>-</v>
      </c>
      <c r="AM189" s="167" t="str">
        <f>IF(I189&lt;&gt;"",IF(ISERROR(VLOOKUP(I189,Positions!$C$4:$V$130,20,FALSE)),"Chk",""),"-")</f>
        <v>-</v>
      </c>
      <c r="AN189" s="167" t="str">
        <f>IF(J189&lt;&gt;"",IF(ISERROR(VLOOKUP(J189,Positions!$C$4:$V$130,20,FALSE)),"Chk",""),"-")</f>
        <v>-</v>
      </c>
      <c r="AO189" s="167" t="str">
        <f>IF(K189&lt;&gt;"",IF(ISERROR(VLOOKUP(K189,Positions!$C$4:$V$130,20,FALSE)),"Chk",""),"-")</f>
        <v>-</v>
      </c>
      <c r="AP189" s="167" t="str">
        <f>IF(L189&lt;&gt;"",IF(ISERROR(VLOOKUP(L189,Positions!$C$4:$V$130,20,FALSE)),"Chk",""),"-")</f>
        <v>-</v>
      </c>
      <c r="AQ189" s="167" t="str">
        <f>IF(M189&lt;&gt;"",IF(ISERROR(VLOOKUP(M189,Positions!$C$4:$V$130,20,FALSE)),"Chk",""),"-")</f>
        <v>-</v>
      </c>
      <c r="AR189" s="167" t="str">
        <f>IF(N189&lt;&gt;"",IF(ISERROR(VLOOKUP(N189,Positions!$C$4:$V$130,20,FALSE)),"Chk",""),"-")</f>
        <v>-</v>
      </c>
      <c r="AS189" s="164" t="str">
        <f>IF(O189&lt;&gt;"",IF(ISERROR(VLOOKUP(O189,Positions!$C$4:$V$130,20,FALSE)),"Chk",""),"-")</f>
        <v>-</v>
      </c>
      <c r="AT189" s="164" t="str">
        <f>IF(P189&lt;&gt;"",IF(ISERROR(VLOOKUP(P189,Positions!$C$4:$V$130,20,FALSE)),"Chk",""),"-")</f>
        <v>-</v>
      </c>
      <c r="AU189" s="164" t="str">
        <f>IF(Q189&lt;&gt;"",IF(ISERROR(VLOOKUP(Q189,Positions!$C$4:$V$130,20,FALSE)),"Chk",""),"-")</f>
        <v>-</v>
      </c>
      <c r="AV189" s="164" t="str">
        <f>IF(R189&lt;&gt;"",IF(ISERROR(VLOOKUP(R189,Positions!$C$4:$V$130,20,FALSE)),"Chk",""),"-")</f>
        <v>-</v>
      </c>
      <c r="AW189" s="164" t="str">
        <f>IF(S189&lt;&gt;"",IF(ISERROR(VLOOKUP(S189,Positions!$C$4:$V$130,20,FALSE)),"Chk",""),"-")</f>
        <v>-</v>
      </c>
      <c r="AX189" s="164" t="str">
        <f>IF(T189&lt;&gt;"",IF(ISERROR(VLOOKUP(T189,Positions!$C$4:$V$130,20,FALSE)),"Chk",""),"-")</f>
        <v>-</v>
      </c>
      <c r="AY189" s="164" t="str">
        <f>IF(U189&lt;&gt;"",IF(ISERROR(VLOOKUP(U189,Positions!$C$4:$V$130,20,FALSE)),"Chk",""),"-")</f>
        <v>-</v>
      </c>
      <c r="AZ189" s="164" t="str">
        <f>IF(V189&lt;&gt;"",IF(ISERROR(VLOOKUP(V189,Positions!$C$4:$V$130,20,FALSE)),"Chk",""),"-")</f>
        <v>-</v>
      </c>
      <c r="BA189" s="164" t="str">
        <f>IF(W189&lt;&gt;"",IF(ISERROR(VLOOKUP(W189,Positions!$C$4:$V$130,20,FALSE)),"Chk",""),"-")</f>
        <v>-</v>
      </c>
      <c r="BB189" s="164" t="str">
        <f>IF(X189&lt;&gt;"",IF(ISERROR(VLOOKUP(X189,Positions!$C$4:$V$130,20,FALSE)),"Chk",""),"-")</f>
        <v>-</v>
      </c>
      <c r="BC189" s="164" t="str">
        <f>IF(Y189&lt;&gt;"",IF(ISERROR(VLOOKUP(Y189,Positions!$C$4:$V$130,20,FALSE)),"Chk",""),"-")</f>
        <v>-</v>
      </c>
      <c r="BD189" s="164" t="str">
        <f>IF(Z189&lt;&gt;"",IF(ISERROR(VLOOKUP(Z189,Positions!$C$4:$V$130,20,FALSE)),"Chk",""),"-")</f>
        <v>-</v>
      </c>
      <c r="BE189" s="164" t="str">
        <f>IF(AA189&lt;&gt;"",IF(ISERROR(VLOOKUP(AA189,Positions!$C$4:$V$130,20,FALSE)),"Chk",""),"-")</f>
        <v>-</v>
      </c>
      <c r="BF189" s="164" t="str">
        <f>IF(AB189&lt;&gt;"",IF(ISERROR(VLOOKUP(AB189,Positions!$C$4:$V$130,20,FALSE)),"Chk",""),"-")</f>
        <v>-</v>
      </c>
      <c r="BG189" s="164" t="str">
        <f>IF(AC189&lt;&gt;"",IF(ISERROR(VLOOKUP(AC189,Positions!$C$4:$V$130,20,FALSE)),"Chk",""),"-")</f>
        <v>-</v>
      </c>
      <c r="BH189" s="164" t="str">
        <f>IF(AD189&lt;&gt;"",IF(ISERROR(VLOOKUP(AD189,Positions!$C$4:$V$130,20,FALSE)),"Chk",""),"-")</f>
        <v>-</v>
      </c>
      <c r="BI189" s="164" t="str">
        <f>IF(AE189&lt;&gt;"",IF(ISERROR(VLOOKUP(AE189,Positions!$C$4:$V$130,20,FALSE)),"Chk",""),"-")</f>
        <v>-</v>
      </c>
      <c r="BJ189" s="164" t="str">
        <f>IF(AF189&lt;&gt;"",IF(ISERROR(VLOOKUP(AF189,Positions!$C$4:$V$130,20,FALSE)),"Chk",""),"-")</f>
        <v>-</v>
      </c>
      <c r="BK189" s="164" t="str">
        <f>IF(AG189&lt;&gt;"",IF(ISERROR(VLOOKUP(AG189,Positions!$C$4:$V$130,20,FALSE)),"Chk",""),"-")</f>
        <v>-</v>
      </c>
      <c r="BL189" s="164" t="str">
        <f>IF(AH189&lt;&gt;"",IF(ISERROR(VLOOKUP(AH189,Positions!$C$4:$V$130,20,FALSE)),"Chk",""),"-")</f>
        <v>-</v>
      </c>
      <c r="BM189" s="152"/>
      <c r="BN189" s="161">
        <f>IF(ISERROR(VLOOKUP(G189,Positions!$C$4:$V$130,20,FALSE)),0,VLOOKUP(G189,Positions!$C$4:$V$130,20,FALSE))</f>
        <v>0</v>
      </c>
      <c r="BO189" s="161">
        <f>IF(ISERROR(VLOOKUP(H189,Positions!$C$4:$V$130,20,FALSE)),0,VLOOKUP(H189,Positions!$C$4:$V$130,20,FALSE))</f>
        <v>0</v>
      </c>
      <c r="BP189" s="161">
        <f>IF(ISERROR(VLOOKUP(I189,Positions!$C$4:$V$130,20,FALSE)),0,VLOOKUP(I189,Positions!$C$4:$V$130,20,FALSE))</f>
        <v>0</v>
      </c>
      <c r="BQ189" s="161">
        <f>IF(ISERROR(VLOOKUP(J189,Positions!$C$4:$V$130,20,FALSE)),0,VLOOKUP(J189,Positions!$C$4:$V$130,20,FALSE))</f>
        <v>0</v>
      </c>
      <c r="BR189" s="161">
        <f>IF(ISERROR(VLOOKUP(K189,Positions!$C$4:$V$130,20,FALSE)),0,VLOOKUP(K189,Positions!$C$4:$V$130,20,FALSE))</f>
        <v>0</v>
      </c>
      <c r="BS189" s="161">
        <f>IF(ISERROR(VLOOKUP(L189,Positions!$C$4:$V$130,20,FALSE)),0,VLOOKUP(L189,Positions!$C$4:$V$130,20,FALSE))</f>
        <v>0</v>
      </c>
      <c r="BT189" s="161">
        <f>IF(ISERROR(VLOOKUP(M189,Positions!$C$4:$V$130,20,FALSE)),0,VLOOKUP(M189,Positions!$C$4:$V$130,20,FALSE))</f>
        <v>0</v>
      </c>
      <c r="BU189" s="161">
        <f>IF(ISERROR(VLOOKUP(N189,Positions!$C$4:$V$130,20,FALSE)),0,VLOOKUP(N189,Positions!$C$4:$V$130,20,FALSE))</f>
        <v>0</v>
      </c>
      <c r="BV189" s="161">
        <f>IF(ISERROR(VLOOKUP(O189,Positions!$C$4:$V$130,20,FALSE)),0,VLOOKUP(O189,Positions!$C$4:$V$130,20,FALSE))</f>
        <v>0</v>
      </c>
      <c r="BW189" s="161">
        <f>IF(ISERROR(VLOOKUP(P189,Positions!$C$4:$V$130,20,FALSE)),0,VLOOKUP(P189,Positions!$C$4:$V$130,20,FALSE))</f>
        <v>0</v>
      </c>
      <c r="BX189" s="161">
        <f>IF(ISERROR(VLOOKUP(Q189,Positions!$C$4:$V$130,20,FALSE)),0,VLOOKUP(Q189,Positions!$C$4:$V$130,20,FALSE))</f>
        <v>0</v>
      </c>
      <c r="BY189" s="161">
        <f>IF(ISERROR(VLOOKUP(R189,Positions!$C$4:$V$130,20,FALSE)),0,VLOOKUP(R189,Positions!$C$4:$V$130,20,FALSE))</f>
        <v>0</v>
      </c>
      <c r="BZ189" s="161">
        <f>IF(ISERROR(VLOOKUP(S189,Positions!$C$4:$V$130,20,FALSE)),0,VLOOKUP(S189,Positions!$C$4:$V$130,20,FALSE))</f>
        <v>0</v>
      </c>
      <c r="CA189" s="161">
        <f>IF(ISERROR(VLOOKUP(T189,Positions!$C$4:$V$130,20,FALSE)),0,VLOOKUP(T189,Positions!$C$4:$V$130,20,FALSE))</f>
        <v>0</v>
      </c>
      <c r="CB189" s="161">
        <f>IF(ISERROR(VLOOKUP(U189,Positions!$C$4:$V$130,20,FALSE)),0,VLOOKUP(U189,Positions!$C$4:$V$130,20,FALSE))</f>
        <v>0</v>
      </c>
      <c r="CC189" s="161">
        <f>IF(ISERROR(VLOOKUP(V189,Positions!$C$4:$V$130,20,FALSE)),0,VLOOKUP(V189,Positions!$C$4:$V$130,20,FALSE))</f>
        <v>0</v>
      </c>
      <c r="CD189" s="161">
        <f>IF(ISERROR(VLOOKUP(W189,Positions!$C$4:$V$130,20,FALSE)),0,VLOOKUP(W189,Positions!$C$4:$V$130,20,FALSE))</f>
        <v>0</v>
      </c>
      <c r="CE189" s="161">
        <f>IF(ISERROR(VLOOKUP(X189,Positions!$C$4:$V$130,20,FALSE)),0,VLOOKUP(X189,Positions!$C$4:$V$130,20,FALSE))</f>
        <v>0</v>
      </c>
      <c r="CF189" s="161">
        <f>IF(ISERROR(VLOOKUP(Y189,Positions!$C$4:$V$130,20,FALSE)),0,VLOOKUP(Y189,Positions!$C$4:$V$130,20,FALSE))</f>
        <v>0</v>
      </c>
      <c r="CG189" s="161">
        <f>IF(ISERROR(VLOOKUP(Z189,Positions!$C$4:$V$130,20,FALSE)),0,VLOOKUP(Z189,Positions!$C$4:$V$130,20,FALSE))</f>
        <v>0</v>
      </c>
      <c r="CH189" s="161">
        <f>IF(ISERROR(VLOOKUP(AA189,Positions!$C$4:$V$130,20,FALSE)),0,VLOOKUP(AA189,Positions!$C$4:$V$130,20,FALSE))</f>
        <v>0</v>
      </c>
      <c r="CI189" s="161">
        <f>IF(ISERROR(VLOOKUP(AB189,Positions!$C$4:$V$130,20,FALSE)),0,VLOOKUP(AB189,Positions!$C$4:$V$130,20,FALSE))</f>
        <v>0</v>
      </c>
      <c r="CJ189" s="161">
        <f>IF(ISERROR(VLOOKUP(AC189,Positions!$C$4:$V$130,20,FALSE)),0,VLOOKUP(AC189,Positions!$C$4:$V$130,20,FALSE))</f>
        <v>0</v>
      </c>
      <c r="CK189" s="161">
        <f>IF(ISERROR(VLOOKUP(AD189,Positions!$C$4:$V$130,20,FALSE)),0,VLOOKUP(AD189,Positions!$C$4:$V$130,20,FALSE))</f>
        <v>0</v>
      </c>
      <c r="CL189" s="161">
        <f>IF(ISERROR(VLOOKUP(AE189,Positions!$C$4:$V$130,20,FALSE)),0,VLOOKUP(AE189,Positions!$C$4:$V$130,20,FALSE))</f>
        <v>0</v>
      </c>
      <c r="CM189" s="161">
        <f>IF(ISERROR(VLOOKUP(AF189,Positions!$C$4:$V$130,20,FALSE)),0,VLOOKUP(AF189,Positions!$C$4:$V$130,20,FALSE))</f>
        <v>0</v>
      </c>
      <c r="CN189" s="161">
        <f>IF(ISERROR(VLOOKUP(AG189,Positions!$C$4:$V$130,20,FALSE)),0,VLOOKUP(AG189,Positions!$C$4:$V$130,20,FALSE))</f>
        <v>0</v>
      </c>
      <c r="CO189" s="161">
        <f>IF(ISERROR(VLOOKUP(AH189,Positions!$C$4:$V$130,20,FALSE)),0,VLOOKUP(AH189,Positions!$C$4:$V$130,20,FALSE))</f>
        <v>0</v>
      </c>
      <c r="CP189" s="162"/>
      <c r="CQ189" s="163"/>
    </row>
    <row r="190" spans="1:95" s="155" customFormat="1" ht="30" hidden="1" customHeight="1" x14ac:dyDescent="0.25">
      <c r="A190" s="164"/>
      <c r="B190" s="164"/>
      <c r="C190" s="660"/>
      <c r="D190" s="660"/>
      <c r="E190" s="417" t="str">
        <f>IF($D190&lt;&gt;"",VLOOKUP($D190,StaffEstb!$G$4:$K$203,4,FALSE),"")</f>
        <v/>
      </c>
      <c r="F190" s="656" t="str">
        <f>IF($D190&lt;&gt;"",VLOOKUP($D190,StaffEstb!$G$4:$K$203,5,FALSE),"")</f>
        <v/>
      </c>
      <c r="G190" s="659"/>
      <c r="H190" s="659"/>
      <c r="I190" s="659"/>
      <c r="J190" s="659"/>
      <c r="K190" s="659"/>
      <c r="L190" s="658"/>
      <c r="M190" s="658"/>
      <c r="N190" s="659"/>
      <c r="O190" s="659"/>
      <c r="P190" s="659"/>
      <c r="Q190" s="659"/>
      <c r="R190" s="659"/>
      <c r="S190" s="658"/>
      <c r="T190" s="658"/>
      <c r="U190" s="659"/>
      <c r="V190" s="659"/>
      <c r="W190" s="659"/>
      <c r="X190" s="659"/>
      <c r="Y190" s="659"/>
      <c r="Z190" s="658"/>
      <c r="AA190" s="658"/>
      <c r="AB190" s="659"/>
      <c r="AC190" s="659"/>
      <c r="AD190" s="659"/>
      <c r="AE190" s="659"/>
      <c r="AF190" s="659"/>
      <c r="AG190" s="658"/>
      <c r="AH190" s="658"/>
      <c r="AI190" s="167"/>
      <c r="AJ190" s="167"/>
      <c r="AK190" s="167" t="str">
        <f>IF(G190&lt;&gt;"",IF(ISERROR(VLOOKUP(G190,Positions!$C$4:$V$130,20,FALSE)),"Chk",""),"-")</f>
        <v>-</v>
      </c>
      <c r="AL190" s="167" t="str">
        <f>IF(H190&lt;&gt;"",IF(ISERROR(VLOOKUP(H190,Positions!$C$4:$V$130,20,FALSE)),"Chk",""),"-")</f>
        <v>-</v>
      </c>
      <c r="AM190" s="167" t="str">
        <f>IF(I190&lt;&gt;"",IF(ISERROR(VLOOKUP(I190,Positions!$C$4:$V$130,20,FALSE)),"Chk",""),"-")</f>
        <v>-</v>
      </c>
      <c r="AN190" s="167" t="str">
        <f>IF(J190&lt;&gt;"",IF(ISERROR(VLOOKUP(J190,Positions!$C$4:$V$130,20,FALSE)),"Chk",""),"-")</f>
        <v>-</v>
      </c>
      <c r="AO190" s="167" t="str">
        <f>IF(K190&lt;&gt;"",IF(ISERROR(VLOOKUP(K190,Positions!$C$4:$V$130,20,FALSE)),"Chk",""),"-")</f>
        <v>-</v>
      </c>
      <c r="AP190" s="167" t="str">
        <f>IF(L190&lt;&gt;"",IF(ISERROR(VLOOKUP(L190,Positions!$C$4:$V$130,20,FALSE)),"Chk",""),"-")</f>
        <v>-</v>
      </c>
      <c r="AQ190" s="167" t="str">
        <f>IF(M190&lt;&gt;"",IF(ISERROR(VLOOKUP(M190,Positions!$C$4:$V$130,20,FALSE)),"Chk",""),"-")</f>
        <v>-</v>
      </c>
      <c r="AR190" s="167" t="str">
        <f>IF(N190&lt;&gt;"",IF(ISERROR(VLOOKUP(N190,Positions!$C$4:$V$130,20,FALSE)),"Chk",""),"-")</f>
        <v>-</v>
      </c>
      <c r="AS190" s="164" t="str">
        <f>IF(O190&lt;&gt;"",IF(ISERROR(VLOOKUP(O190,Positions!$C$4:$V$130,20,FALSE)),"Chk",""),"-")</f>
        <v>-</v>
      </c>
      <c r="AT190" s="164" t="str">
        <f>IF(P190&lt;&gt;"",IF(ISERROR(VLOOKUP(P190,Positions!$C$4:$V$130,20,FALSE)),"Chk",""),"-")</f>
        <v>-</v>
      </c>
      <c r="AU190" s="164" t="str">
        <f>IF(Q190&lt;&gt;"",IF(ISERROR(VLOOKUP(Q190,Positions!$C$4:$V$130,20,FALSE)),"Chk",""),"-")</f>
        <v>-</v>
      </c>
      <c r="AV190" s="164" t="str">
        <f>IF(R190&lt;&gt;"",IF(ISERROR(VLOOKUP(R190,Positions!$C$4:$V$130,20,FALSE)),"Chk",""),"-")</f>
        <v>-</v>
      </c>
      <c r="AW190" s="164" t="str">
        <f>IF(S190&lt;&gt;"",IF(ISERROR(VLOOKUP(S190,Positions!$C$4:$V$130,20,FALSE)),"Chk",""),"-")</f>
        <v>-</v>
      </c>
      <c r="AX190" s="164" t="str">
        <f>IF(T190&lt;&gt;"",IF(ISERROR(VLOOKUP(T190,Positions!$C$4:$V$130,20,FALSE)),"Chk",""),"-")</f>
        <v>-</v>
      </c>
      <c r="AY190" s="164" t="str">
        <f>IF(U190&lt;&gt;"",IF(ISERROR(VLOOKUP(U190,Positions!$C$4:$V$130,20,FALSE)),"Chk",""),"-")</f>
        <v>-</v>
      </c>
      <c r="AZ190" s="164" t="str">
        <f>IF(V190&lt;&gt;"",IF(ISERROR(VLOOKUP(V190,Positions!$C$4:$V$130,20,FALSE)),"Chk",""),"-")</f>
        <v>-</v>
      </c>
      <c r="BA190" s="164" t="str">
        <f>IF(W190&lt;&gt;"",IF(ISERROR(VLOOKUP(W190,Positions!$C$4:$V$130,20,FALSE)),"Chk",""),"-")</f>
        <v>-</v>
      </c>
      <c r="BB190" s="164" t="str">
        <f>IF(X190&lt;&gt;"",IF(ISERROR(VLOOKUP(X190,Positions!$C$4:$V$130,20,FALSE)),"Chk",""),"-")</f>
        <v>-</v>
      </c>
      <c r="BC190" s="164" t="str">
        <f>IF(Y190&lt;&gt;"",IF(ISERROR(VLOOKUP(Y190,Positions!$C$4:$V$130,20,FALSE)),"Chk",""),"-")</f>
        <v>-</v>
      </c>
      <c r="BD190" s="164" t="str">
        <f>IF(Z190&lt;&gt;"",IF(ISERROR(VLOOKUP(Z190,Positions!$C$4:$V$130,20,FALSE)),"Chk",""),"-")</f>
        <v>-</v>
      </c>
      <c r="BE190" s="164" t="str">
        <f>IF(AA190&lt;&gt;"",IF(ISERROR(VLOOKUP(AA190,Positions!$C$4:$V$130,20,FALSE)),"Chk",""),"-")</f>
        <v>-</v>
      </c>
      <c r="BF190" s="164" t="str">
        <f>IF(AB190&lt;&gt;"",IF(ISERROR(VLOOKUP(AB190,Positions!$C$4:$V$130,20,FALSE)),"Chk",""),"-")</f>
        <v>-</v>
      </c>
      <c r="BG190" s="164" t="str">
        <f>IF(AC190&lt;&gt;"",IF(ISERROR(VLOOKUP(AC190,Positions!$C$4:$V$130,20,FALSE)),"Chk",""),"-")</f>
        <v>-</v>
      </c>
      <c r="BH190" s="164" t="str">
        <f>IF(AD190&lt;&gt;"",IF(ISERROR(VLOOKUP(AD190,Positions!$C$4:$V$130,20,FALSE)),"Chk",""),"-")</f>
        <v>-</v>
      </c>
      <c r="BI190" s="164" t="str">
        <f>IF(AE190&lt;&gt;"",IF(ISERROR(VLOOKUP(AE190,Positions!$C$4:$V$130,20,FALSE)),"Chk",""),"-")</f>
        <v>-</v>
      </c>
      <c r="BJ190" s="164" t="str">
        <f>IF(AF190&lt;&gt;"",IF(ISERROR(VLOOKUP(AF190,Positions!$C$4:$V$130,20,FALSE)),"Chk",""),"-")</f>
        <v>-</v>
      </c>
      <c r="BK190" s="164" t="str">
        <f>IF(AG190&lt;&gt;"",IF(ISERROR(VLOOKUP(AG190,Positions!$C$4:$V$130,20,FALSE)),"Chk",""),"-")</f>
        <v>-</v>
      </c>
      <c r="BL190" s="164" t="str">
        <f>IF(AH190&lt;&gt;"",IF(ISERROR(VLOOKUP(AH190,Positions!$C$4:$V$130,20,FALSE)),"Chk",""),"-")</f>
        <v>-</v>
      </c>
      <c r="BM190" s="152"/>
      <c r="BN190" s="161">
        <f>IF(ISERROR(VLOOKUP(G190,Positions!$C$4:$V$130,20,FALSE)),0,VLOOKUP(G190,Positions!$C$4:$V$130,20,FALSE))</f>
        <v>0</v>
      </c>
      <c r="BO190" s="161">
        <f>IF(ISERROR(VLOOKUP(H190,Positions!$C$4:$V$130,20,FALSE)),0,VLOOKUP(H190,Positions!$C$4:$V$130,20,FALSE))</f>
        <v>0</v>
      </c>
      <c r="BP190" s="161">
        <f>IF(ISERROR(VLOOKUP(I190,Positions!$C$4:$V$130,20,FALSE)),0,VLOOKUP(I190,Positions!$C$4:$V$130,20,FALSE))</f>
        <v>0</v>
      </c>
      <c r="BQ190" s="161">
        <f>IF(ISERROR(VLOOKUP(J190,Positions!$C$4:$V$130,20,FALSE)),0,VLOOKUP(J190,Positions!$C$4:$V$130,20,FALSE))</f>
        <v>0</v>
      </c>
      <c r="BR190" s="161">
        <f>IF(ISERROR(VLOOKUP(K190,Positions!$C$4:$V$130,20,FALSE)),0,VLOOKUP(K190,Positions!$C$4:$V$130,20,FALSE))</f>
        <v>0</v>
      </c>
      <c r="BS190" s="161">
        <f>IF(ISERROR(VLOOKUP(L190,Positions!$C$4:$V$130,20,FALSE)),0,VLOOKUP(L190,Positions!$C$4:$V$130,20,FALSE))</f>
        <v>0</v>
      </c>
      <c r="BT190" s="161">
        <f>IF(ISERROR(VLOOKUP(M190,Positions!$C$4:$V$130,20,FALSE)),0,VLOOKUP(M190,Positions!$C$4:$V$130,20,FALSE))</f>
        <v>0</v>
      </c>
      <c r="BU190" s="161">
        <f>IF(ISERROR(VLOOKUP(N190,Positions!$C$4:$V$130,20,FALSE)),0,VLOOKUP(N190,Positions!$C$4:$V$130,20,FALSE))</f>
        <v>0</v>
      </c>
      <c r="BV190" s="161">
        <f>IF(ISERROR(VLOOKUP(O190,Positions!$C$4:$V$130,20,FALSE)),0,VLOOKUP(O190,Positions!$C$4:$V$130,20,FALSE))</f>
        <v>0</v>
      </c>
      <c r="BW190" s="161">
        <f>IF(ISERROR(VLOOKUP(P190,Positions!$C$4:$V$130,20,FALSE)),0,VLOOKUP(P190,Positions!$C$4:$V$130,20,FALSE))</f>
        <v>0</v>
      </c>
      <c r="BX190" s="161">
        <f>IF(ISERROR(VLOOKUP(Q190,Positions!$C$4:$V$130,20,FALSE)),0,VLOOKUP(Q190,Positions!$C$4:$V$130,20,FALSE))</f>
        <v>0</v>
      </c>
      <c r="BY190" s="161">
        <f>IF(ISERROR(VLOOKUP(R190,Positions!$C$4:$V$130,20,FALSE)),0,VLOOKUP(R190,Positions!$C$4:$V$130,20,FALSE))</f>
        <v>0</v>
      </c>
      <c r="BZ190" s="161">
        <f>IF(ISERROR(VLOOKUP(S190,Positions!$C$4:$V$130,20,FALSE)),0,VLOOKUP(S190,Positions!$C$4:$V$130,20,FALSE))</f>
        <v>0</v>
      </c>
      <c r="CA190" s="161">
        <f>IF(ISERROR(VLOOKUP(T190,Positions!$C$4:$V$130,20,FALSE)),0,VLOOKUP(T190,Positions!$C$4:$V$130,20,FALSE))</f>
        <v>0</v>
      </c>
      <c r="CB190" s="161">
        <f>IF(ISERROR(VLOOKUP(U190,Positions!$C$4:$V$130,20,FALSE)),0,VLOOKUP(U190,Positions!$C$4:$V$130,20,FALSE))</f>
        <v>0</v>
      </c>
      <c r="CC190" s="161">
        <f>IF(ISERROR(VLOOKUP(V190,Positions!$C$4:$V$130,20,FALSE)),0,VLOOKUP(V190,Positions!$C$4:$V$130,20,FALSE))</f>
        <v>0</v>
      </c>
      <c r="CD190" s="161">
        <f>IF(ISERROR(VLOOKUP(W190,Positions!$C$4:$V$130,20,FALSE)),0,VLOOKUP(W190,Positions!$C$4:$V$130,20,FALSE))</f>
        <v>0</v>
      </c>
      <c r="CE190" s="161">
        <f>IF(ISERROR(VLOOKUP(X190,Positions!$C$4:$V$130,20,FALSE)),0,VLOOKUP(X190,Positions!$C$4:$V$130,20,FALSE))</f>
        <v>0</v>
      </c>
      <c r="CF190" s="161">
        <f>IF(ISERROR(VLOOKUP(Y190,Positions!$C$4:$V$130,20,FALSE)),0,VLOOKUP(Y190,Positions!$C$4:$V$130,20,FALSE))</f>
        <v>0</v>
      </c>
      <c r="CG190" s="161">
        <f>IF(ISERROR(VLOOKUP(Z190,Positions!$C$4:$V$130,20,FALSE)),0,VLOOKUP(Z190,Positions!$C$4:$V$130,20,FALSE))</f>
        <v>0</v>
      </c>
      <c r="CH190" s="161">
        <f>IF(ISERROR(VLOOKUP(AA190,Positions!$C$4:$V$130,20,FALSE)),0,VLOOKUP(AA190,Positions!$C$4:$V$130,20,FALSE))</f>
        <v>0</v>
      </c>
      <c r="CI190" s="161">
        <f>IF(ISERROR(VLOOKUP(AB190,Positions!$C$4:$V$130,20,FALSE)),0,VLOOKUP(AB190,Positions!$C$4:$V$130,20,FALSE))</f>
        <v>0</v>
      </c>
      <c r="CJ190" s="161">
        <f>IF(ISERROR(VLOOKUP(AC190,Positions!$C$4:$V$130,20,FALSE)),0,VLOOKUP(AC190,Positions!$C$4:$V$130,20,FALSE))</f>
        <v>0</v>
      </c>
      <c r="CK190" s="161">
        <f>IF(ISERROR(VLOOKUP(AD190,Positions!$C$4:$V$130,20,FALSE)),0,VLOOKUP(AD190,Positions!$C$4:$V$130,20,FALSE))</f>
        <v>0</v>
      </c>
      <c r="CL190" s="161">
        <f>IF(ISERROR(VLOOKUP(AE190,Positions!$C$4:$V$130,20,FALSE)),0,VLOOKUP(AE190,Positions!$C$4:$V$130,20,FALSE))</f>
        <v>0</v>
      </c>
      <c r="CM190" s="161">
        <f>IF(ISERROR(VLOOKUP(AF190,Positions!$C$4:$V$130,20,FALSE)),0,VLOOKUP(AF190,Positions!$C$4:$V$130,20,FALSE))</f>
        <v>0</v>
      </c>
      <c r="CN190" s="161">
        <f>IF(ISERROR(VLOOKUP(AG190,Positions!$C$4:$V$130,20,FALSE)),0,VLOOKUP(AG190,Positions!$C$4:$V$130,20,FALSE))</f>
        <v>0</v>
      </c>
      <c r="CO190" s="161">
        <f>IF(ISERROR(VLOOKUP(AH190,Positions!$C$4:$V$130,20,FALSE)),0,VLOOKUP(AH190,Positions!$C$4:$V$130,20,FALSE))</f>
        <v>0</v>
      </c>
      <c r="CP190" s="162"/>
      <c r="CQ190" s="163"/>
    </row>
    <row r="191" spans="1:95" s="155" customFormat="1" ht="30" hidden="1" customHeight="1" x14ac:dyDescent="0.25">
      <c r="A191" s="164"/>
      <c r="B191" s="164"/>
      <c r="C191" s="660"/>
      <c r="D191" s="660"/>
      <c r="E191" s="417" t="str">
        <f>IF($D191&lt;&gt;"",VLOOKUP($D191,StaffEstb!$G$4:$K$203,4,FALSE),"")</f>
        <v/>
      </c>
      <c r="F191" s="656" t="str">
        <f>IF($D191&lt;&gt;"",VLOOKUP($D191,StaffEstb!$G$4:$K$203,5,FALSE),"")</f>
        <v/>
      </c>
      <c r="G191" s="659"/>
      <c r="H191" s="659"/>
      <c r="I191" s="659"/>
      <c r="J191" s="659"/>
      <c r="K191" s="659"/>
      <c r="L191" s="658"/>
      <c r="M191" s="658"/>
      <c r="N191" s="659"/>
      <c r="O191" s="659"/>
      <c r="P191" s="659"/>
      <c r="Q191" s="659"/>
      <c r="R191" s="659"/>
      <c r="S191" s="658"/>
      <c r="T191" s="658"/>
      <c r="U191" s="659"/>
      <c r="V191" s="659"/>
      <c r="W191" s="659"/>
      <c r="X191" s="659"/>
      <c r="Y191" s="659"/>
      <c r="Z191" s="658"/>
      <c r="AA191" s="658"/>
      <c r="AB191" s="659"/>
      <c r="AC191" s="659"/>
      <c r="AD191" s="659"/>
      <c r="AE191" s="659"/>
      <c r="AF191" s="659"/>
      <c r="AG191" s="658"/>
      <c r="AH191" s="658"/>
      <c r="AI191" s="167"/>
      <c r="AJ191" s="167"/>
      <c r="AK191" s="167" t="str">
        <f>IF(G191&lt;&gt;"",IF(ISERROR(VLOOKUP(G191,Positions!$C$4:$V$130,20,FALSE)),"Chk",""),"-")</f>
        <v>-</v>
      </c>
      <c r="AL191" s="167" t="str">
        <f>IF(H191&lt;&gt;"",IF(ISERROR(VLOOKUP(H191,Positions!$C$4:$V$130,20,FALSE)),"Chk",""),"-")</f>
        <v>-</v>
      </c>
      <c r="AM191" s="167" t="str">
        <f>IF(I191&lt;&gt;"",IF(ISERROR(VLOOKUP(I191,Positions!$C$4:$V$130,20,FALSE)),"Chk",""),"-")</f>
        <v>-</v>
      </c>
      <c r="AN191" s="167" t="str">
        <f>IF(J191&lt;&gt;"",IF(ISERROR(VLOOKUP(J191,Positions!$C$4:$V$130,20,FALSE)),"Chk",""),"-")</f>
        <v>-</v>
      </c>
      <c r="AO191" s="167" t="str">
        <f>IF(K191&lt;&gt;"",IF(ISERROR(VLOOKUP(K191,Positions!$C$4:$V$130,20,FALSE)),"Chk",""),"-")</f>
        <v>-</v>
      </c>
      <c r="AP191" s="167" t="str">
        <f>IF(L191&lt;&gt;"",IF(ISERROR(VLOOKUP(L191,Positions!$C$4:$V$130,20,FALSE)),"Chk",""),"-")</f>
        <v>-</v>
      </c>
      <c r="AQ191" s="167" t="str">
        <f>IF(M191&lt;&gt;"",IF(ISERROR(VLOOKUP(M191,Positions!$C$4:$V$130,20,FALSE)),"Chk",""),"-")</f>
        <v>-</v>
      </c>
      <c r="AR191" s="167" t="str">
        <f>IF(N191&lt;&gt;"",IF(ISERROR(VLOOKUP(N191,Positions!$C$4:$V$130,20,FALSE)),"Chk",""),"-")</f>
        <v>-</v>
      </c>
      <c r="AS191" s="164" t="str">
        <f>IF(O191&lt;&gt;"",IF(ISERROR(VLOOKUP(O191,Positions!$C$4:$V$130,20,FALSE)),"Chk",""),"-")</f>
        <v>-</v>
      </c>
      <c r="AT191" s="164" t="str">
        <f>IF(P191&lt;&gt;"",IF(ISERROR(VLOOKUP(P191,Positions!$C$4:$V$130,20,FALSE)),"Chk",""),"-")</f>
        <v>-</v>
      </c>
      <c r="AU191" s="164" t="str">
        <f>IF(Q191&lt;&gt;"",IF(ISERROR(VLOOKUP(Q191,Positions!$C$4:$V$130,20,FALSE)),"Chk",""),"-")</f>
        <v>-</v>
      </c>
      <c r="AV191" s="164" t="str">
        <f>IF(R191&lt;&gt;"",IF(ISERROR(VLOOKUP(R191,Positions!$C$4:$V$130,20,FALSE)),"Chk",""),"-")</f>
        <v>-</v>
      </c>
      <c r="AW191" s="164" t="str">
        <f>IF(S191&lt;&gt;"",IF(ISERROR(VLOOKUP(S191,Positions!$C$4:$V$130,20,FALSE)),"Chk",""),"-")</f>
        <v>-</v>
      </c>
      <c r="AX191" s="164" t="str">
        <f>IF(T191&lt;&gt;"",IF(ISERROR(VLOOKUP(T191,Positions!$C$4:$V$130,20,FALSE)),"Chk",""),"-")</f>
        <v>-</v>
      </c>
      <c r="AY191" s="164" t="str">
        <f>IF(U191&lt;&gt;"",IF(ISERROR(VLOOKUP(U191,Positions!$C$4:$V$130,20,FALSE)),"Chk",""),"-")</f>
        <v>-</v>
      </c>
      <c r="AZ191" s="164" t="str">
        <f>IF(V191&lt;&gt;"",IF(ISERROR(VLOOKUP(V191,Positions!$C$4:$V$130,20,FALSE)),"Chk",""),"-")</f>
        <v>-</v>
      </c>
      <c r="BA191" s="164" t="str">
        <f>IF(W191&lt;&gt;"",IF(ISERROR(VLOOKUP(W191,Positions!$C$4:$V$130,20,FALSE)),"Chk",""),"-")</f>
        <v>-</v>
      </c>
      <c r="BB191" s="164" t="str">
        <f>IF(X191&lt;&gt;"",IF(ISERROR(VLOOKUP(X191,Positions!$C$4:$V$130,20,FALSE)),"Chk",""),"-")</f>
        <v>-</v>
      </c>
      <c r="BC191" s="164" t="str">
        <f>IF(Y191&lt;&gt;"",IF(ISERROR(VLOOKUP(Y191,Positions!$C$4:$V$130,20,FALSE)),"Chk",""),"-")</f>
        <v>-</v>
      </c>
      <c r="BD191" s="164" t="str">
        <f>IF(Z191&lt;&gt;"",IF(ISERROR(VLOOKUP(Z191,Positions!$C$4:$V$130,20,FALSE)),"Chk",""),"-")</f>
        <v>-</v>
      </c>
      <c r="BE191" s="164" t="str">
        <f>IF(AA191&lt;&gt;"",IF(ISERROR(VLOOKUP(AA191,Positions!$C$4:$V$130,20,FALSE)),"Chk",""),"-")</f>
        <v>-</v>
      </c>
      <c r="BF191" s="164" t="str">
        <f>IF(AB191&lt;&gt;"",IF(ISERROR(VLOOKUP(AB191,Positions!$C$4:$V$130,20,FALSE)),"Chk",""),"-")</f>
        <v>-</v>
      </c>
      <c r="BG191" s="164" t="str">
        <f>IF(AC191&lt;&gt;"",IF(ISERROR(VLOOKUP(AC191,Positions!$C$4:$V$130,20,FALSE)),"Chk",""),"-")</f>
        <v>-</v>
      </c>
      <c r="BH191" s="164" t="str">
        <f>IF(AD191&lt;&gt;"",IF(ISERROR(VLOOKUP(AD191,Positions!$C$4:$V$130,20,FALSE)),"Chk",""),"-")</f>
        <v>-</v>
      </c>
      <c r="BI191" s="164" t="str">
        <f>IF(AE191&lt;&gt;"",IF(ISERROR(VLOOKUP(AE191,Positions!$C$4:$V$130,20,FALSE)),"Chk",""),"-")</f>
        <v>-</v>
      </c>
      <c r="BJ191" s="164" t="str">
        <f>IF(AF191&lt;&gt;"",IF(ISERROR(VLOOKUP(AF191,Positions!$C$4:$V$130,20,FALSE)),"Chk",""),"-")</f>
        <v>-</v>
      </c>
      <c r="BK191" s="164" t="str">
        <f>IF(AG191&lt;&gt;"",IF(ISERROR(VLOOKUP(AG191,Positions!$C$4:$V$130,20,FALSE)),"Chk",""),"-")</f>
        <v>-</v>
      </c>
      <c r="BL191" s="164" t="str">
        <f>IF(AH191&lt;&gt;"",IF(ISERROR(VLOOKUP(AH191,Positions!$C$4:$V$130,20,FALSE)),"Chk",""),"-")</f>
        <v>-</v>
      </c>
      <c r="BM191" s="152"/>
      <c r="BN191" s="161">
        <f>IF(ISERROR(VLOOKUP(G191,Positions!$C$4:$V$130,20,FALSE)),0,VLOOKUP(G191,Positions!$C$4:$V$130,20,FALSE))</f>
        <v>0</v>
      </c>
      <c r="BO191" s="161">
        <f>IF(ISERROR(VLOOKUP(H191,Positions!$C$4:$V$130,20,FALSE)),0,VLOOKUP(H191,Positions!$C$4:$V$130,20,FALSE))</f>
        <v>0</v>
      </c>
      <c r="BP191" s="161">
        <f>IF(ISERROR(VLOOKUP(I191,Positions!$C$4:$V$130,20,FALSE)),0,VLOOKUP(I191,Positions!$C$4:$V$130,20,FALSE))</f>
        <v>0</v>
      </c>
      <c r="BQ191" s="161">
        <f>IF(ISERROR(VLOOKUP(J191,Positions!$C$4:$V$130,20,FALSE)),0,VLOOKUP(J191,Positions!$C$4:$V$130,20,FALSE))</f>
        <v>0</v>
      </c>
      <c r="BR191" s="161">
        <f>IF(ISERROR(VLOOKUP(K191,Positions!$C$4:$V$130,20,FALSE)),0,VLOOKUP(K191,Positions!$C$4:$V$130,20,FALSE))</f>
        <v>0</v>
      </c>
      <c r="BS191" s="161">
        <f>IF(ISERROR(VLOOKUP(L191,Positions!$C$4:$V$130,20,FALSE)),0,VLOOKUP(L191,Positions!$C$4:$V$130,20,FALSE))</f>
        <v>0</v>
      </c>
      <c r="BT191" s="161">
        <f>IF(ISERROR(VLOOKUP(M191,Positions!$C$4:$V$130,20,FALSE)),0,VLOOKUP(M191,Positions!$C$4:$V$130,20,FALSE))</f>
        <v>0</v>
      </c>
      <c r="BU191" s="161">
        <f>IF(ISERROR(VLOOKUP(N191,Positions!$C$4:$V$130,20,FALSE)),0,VLOOKUP(N191,Positions!$C$4:$V$130,20,FALSE))</f>
        <v>0</v>
      </c>
      <c r="BV191" s="161">
        <f>IF(ISERROR(VLOOKUP(O191,Positions!$C$4:$V$130,20,FALSE)),0,VLOOKUP(O191,Positions!$C$4:$V$130,20,FALSE))</f>
        <v>0</v>
      </c>
      <c r="BW191" s="161">
        <f>IF(ISERROR(VLOOKUP(P191,Positions!$C$4:$V$130,20,FALSE)),0,VLOOKUP(P191,Positions!$C$4:$V$130,20,FALSE))</f>
        <v>0</v>
      </c>
      <c r="BX191" s="161">
        <f>IF(ISERROR(VLOOKUP(Q191,Positions!$C$4:$V$130,20,FALSE)),0,VLOOKUP(Q191,Positions!$C$4:$V$130,20,FALSE))</f>
        <v>0</v>
      </c>
      <c r="BY191" s="161">
        <f>IF(ISERROR(VLOOKUP(R191,Positions!$C$4:$V$130,20,FALSE)),0,VLOOKUP(R191,Positions!$C$4:$V$130,20,FALSE))</f>
        <v>0</v>
      </c>
      <c r="BZ191" s="161">
        <f>IF(ISERROR(VLOOKUP(S191,Positions!$C$4:$V$130,20,FALSE)),0,VLOOKUP(S191,Positions!$C$4:$V$130,20,FALSE))</f>
        <v>0</v>
      </c>
      <c r="CA191" s="161">
        <f>IF(ISERROR(VLOOKUP(T191,Positions!$C$4:$V$130,20,FALSE)),0,VLOOKUP(T191,Positions!$C$4:$V$130,20,FALSE))</f>
        <v>0</v>
      </c>
      <c r="CB191" s="161">
        <f>IF(ISERROR(VLOOKUP(U191,Positions!$C$4:$V$130,20,FALSE)),0,VLOOKUP(U191,Positions!$C$4:$V$130,20,FALSE))</f>
        <v>0</v>
      </c>
      <c r="CC191" s="161">
        <f>IF(ISERROR(VLOOKUP(V191,Positions!$C$4:$V$130,20,FALSE)),0,VLOOKUP(V191,Positions!$C$4:$V$130,20,FALSE))</f>
        <v>0</v>
      </c>
      <c r="CD191" s="161">
        <f>IF(ISERROR(VLOOKUP(W191,Positions!$C$4:$V$130,20,FALSE)),0,VLOOKUP(W191,Positions!$C$4:$V$130,20,FALSE))</f>
        <v>0</v>
      </c>
      <c r="CE191" s="161">
        <f>IF(ISERROR(VLOOKUP(X191,Positions!$C$4:$V$130,20,FALSE)),0,VLOOKUP(X191,Positions!$C$4:$V$130,20,FALSE))</f>
        <v>0</v>
      </c>
      <c r="CF191" s="161">
        <f>IF(ISERROR(VLOOKUP(Y191,Positions!$C$4:$V$130,20,FALSE)),0,VLOOKUP(Y191,Positions!$C$4:$V$130,20,FALSE))</f>
        <v>0</v>
      </c>
      <c r="CG191" s="161">
        <f>IF(ISERROR(VLOOKUP(Z191,Positions!$C$4:$V$130,20,FALSE)),0,VLOOKUP(Z191,Positions!$C$4:$V$130,20,FALSE))</f>
        <v>0</v>
      </c>
      <c r="CH191" s="161">
        <f>IF(ISERROR(VLOOKUP(AA191,Positions!$C$4:$V$130,20,FALSE)),0,VLOOKUP(AA191,Positions!$C$4:$V$130,20,FALSE))</f>
        <v>0</v>
      </c>
      <c r="CI191" s="161">
        <f>IF(ISERROR(VLOOKUP(AB191,Positions!$C$4:$V$130,20,FALSE)),0,VLOOKUP(AB191,Positions!$C$4:$V$130,20,FALSE))</f>
        <v>0</v>
      </c>
      <c r="CJ191" s="161">
        <f>IF(ISERROR(VLOOKUP(AC191,Positions!$C$4:$V$130,20,FALSE)),0,VLOOKUP(AC191,Positions!$C$4:$V$130,20,FALSE))</f>
        <v>0</v>
      </c>
      <c r="CK191" s="161">
        <f>IF(ISERROR(VLOOKUP(AD191,Positions!$C$4:$V$130,20,FALSE)),0,VLOOKUP(AD191,Positions!$C$4:$V$130,20,FALSE))</f>
        <v>0</v>
      </c>
      <c r="CL191" s="161">
        <f>IF(ISERROR(VLOOKUP(AE191,Positions!$C$4:$V$130,20,FALSE)),0,VLOOKUP(AE191,Positions!$C$4:$V$130,20,FALSE))</f>
        <v>0</v>
      </c>
      <c r="CM191" s="161">
        <f>IF(ISERROR(VLOOKUP(AF191,Positions!$C$4:$V$130,20,FALSE)),0,VLOOKUP(AF191,Positions!$C$4:$V$130,20,FALSE))</f>
        <v>0</v>
      </c>
      <c r="CN191" s="161">
        <f>IF(ISERROR(VLOOKUP(AG191,Positions!$C$4:$V$130,20,FALSE)),0,VLOOKUP(AG191,Positions!$C$4:$V$130,20,FALSE))</f>
        <v>0</v>
      </c>
      <c r="CO191" s="161">
        <f>IF(ISERROR(VLOOKUP(AH191,Positions!$C$4:$V$130,20,FALSE)),0,VLOOKUP(AH191,Positions!$C$4:$V$130,20,FALSE))</f>
        <v>0</v>
      </c>
      <c r="CP191" s="162"/>
      <c r="CQ191" s="163"/>
    </row>
    <row r="192" spans="1:95" s="155" customFormat="1" ht="30" hidden="1" customHeight="1" x14ac:dyDescent="0.25">
      <c r="A192" s="164"/>
      <c r="B192" s="164"/>
      <c r="C192" s="660"/>
      <c r="D192" s="660"/>
      <c r="E192" s="417" t="str">
        <f>IF($D192&lt;&gt;"",VLOOKUP($D192,StaffEstb!$G$4:$K$203,4,FALSE),"")</f>
        <v/>
      </c>
      <c r="F192" s="656" t="str">
        <f>IF($D192&lt;&gt;"",VLOOKUP($D192,StaffEstb!$G$4:$K$203,5,FALSE),"")</f>
        <v/>
      </c>
      <c r="G192" s="659"/>
      <c r="H192" s="659"/>
      <c r="I192" s="659"/>
      <c r="J192" s="659"/>
      <c r="K192" s="659"/>
      <c r="L192" s="658"/>
      <c r="M192" s="658"/>
      <c r="N192" s="659"/>
      <c r="O192" s="659"/>
      <c r="P192" s="659"/>
      <c r="Q192" s="659"/>
      <c r="R192" s="659"/>
      <c r="S192" s="658"/>
      <c r="T192" s="658"/>
      <c r="U192" s="659"/>
      <c r="V192" s="659"/>
      <c r="W192" s="659"/>
      <c r="X192" s="659"/>
      <c r="Y192" s="659"/>
      <c r="Z192" s="658"/>
      <c r="AA192" s="658"/>
      <c r="AB192" s="659"/>
      <c r="AC192" s="659"/>
      <c r="AD192" s="659"/>
      <c r="AE192" s="659"/>
      <c r="AF192" s="659"/>
      <c r="AG192" s="658"/>
      <c r="AH192" s="658"/>
      <c r="AI192" s="167"/>
      <c r="AJ192" s="167"/>
      <c r="AK192" s="167" t="str">
        <f>IF(G192&lt;&gt;"",IF(ISERROR(VLOOKUP(G192,Positions!$C$4:$V$130,20,FALSE)),"Chk",""),"-")</f>
        <v>-</v>
      </c>
      <c r="AL192" s="167" t="str">
        <f>IF(H192&lt;&gt;"",IF(ISERROR(VLOOKUP(H192,Positions!$C$4:$V$130,20,FALSE)),"Chk",""),"-")</f>
        <v>-</v>
      </c>
      <c r="AM192" s="167" t="str">
        <f>IF(I192&lt;&gt;"",IF(ISERROR(VLOOKUP(I192,Positions!$C$4:$V$130,20,FALSE)),"Chk",""),"-")</f>
        <v>-</v>
      </c>
      <c r="AN192" s="167" t="str">
        <f>IF(J192&lt;&gt;"",IF(ISERROR(VLOOKUP(J192,Positions!$C$4:$V$130,20,FALSE)),"Chk",""),"-")</f>
        <v>-</v>
      </c>
      <c r="AO192" s="167" t="str">
        <f>IF(K192&lt;&gt;"",IF(ISERROR(VLOOKUP(K192,Positions!$C$4:$V$130,20,FALSE)),"Chk",""),"-")</f>
        <v>-</v>
      </c>
      <c r="AP192" s="167" t="str">
        <f>IF(L192&lt;&gt;"",IF(ISERROR(VLOOKUP(L192,Positions!$C$4:$V$130,20,FALSE)),"Chk",""),"-")</f>
        <v>-</v>
      </c>
      <c r="AQ192" s="167" t="str">
        <f>IF(M192&lt;&gt;"",IF(ISERROR(VLOOKUP(M192,Positions!$C$4:$V$130,20,FALSE)),"Chk",""),"-")</f>
        <v>-</v>
      </c>
      <c r="AR192" s="167" t="str">
        <f>IF(N192&lt;&gt;"",IF(ISERROR(VLOOKUP(N192,Positions!$C$4:$V$130,20,FALSE)),"Chk",""),"-")</f>
        <v>-</v>
      </c>
      <c r="AS192" s="164" t="str">
        <f>IF(O192&lt;&gt;"",IF(ISERROR(VLOOKUP(O192,Positions!$C$4:$V$130,20,FALSE)),"Chk",""),"-")</f>
        <v>-</v>
      </c>
      <c r="AT192" s="164" t="str">
        <f>IF(P192&lt;&gt;"",IF(ISERROR(VLOOKUP(P192,Positions!$C$4:$V$130,20,FALSE)),"Chk",""),"-")</f>
        <v>-</v>
      </c>
      <c r="AU192" s="164" t="str">
        <f>IF(Q192&lt;&gt;"",IF(ISERROR(VLOOKUP(Q192,Positions!$C$4:$V$130,20,FALSE)),"Chk",""),"-")</f>
        <v>-</v>
      </c>
      <c r="AV192" s="164" t="str">
        <f>IF(R192&lt;&gt;"",IF(ISERROR(VLOOKUP(R192,Positions!$C$4:$V$130,20,FALSE)),"Chk",""),"-")</f>
        <v>-</v>
      </c>
      <c r="AW192" s="164" t="str">
        <f>IF(S192&lt;&gt;"",IF(ISERROR(VLOOKUP(S192,Positions!$C$4:$V$130,20,FALSE)),"Chk",""),"-")</f>
        <v>-</v>
      </c>
      <c r="AX192" s="164" t="str">
        <f>IF(T192&lt;&gt;"",IF(ISERROR(VLOOKUP(T192,Positions!$C$4:$V$130,20,FALSE)),"Chk",""),"-")</f>
        <v>-</v>
      </c>
      <c r="AY192" s="164" t="str">
        <f>IF(U192&lt;&gt;"",IF(ISERROR(VLOOKUP(U192,Positions!$C$4:$V$130,20,FALSE)),"Chk",""),"-")</f>
        <v>-</v>
      </c>
      <c r="AZ192" s="164" t="str">
        <f>IF(V192&lt;&gt;"",IF(ISERROR(VLOOKUP(V192,Positions!$C$4:$V$130,20,FALSE)),"Chk",""),"-")</f>
        <v>-</v>
      </c>
      <c r="BA192" s="164" t="str">
        <f>IF(W192&lt;&gt;"",IF(ISERROR(VLOOKUP(W192,Positions!$C$4:$V$130,20,FALSE)),"Chk",""),"-")</f>
        <v>-</v>
      </c>
      <c r="BB192" s="164" t="str">
        <f>IF(X192&lt;&gt;"",IF(ISERROR(VLOOKUP(X192,Positions!$C$4:$V$130,20,FALSE)),"Chk",""),"-")</f>
        <v>-</v>
      </c>
      <c r="BC192" s="164" t="str">
        <f>IF(Y192&lt;&gt;"",IF(ISERROR(VLOOKUP(Y192,Positions!$C$4:$V$130,20,FALSE)),"Chk",""),"-")</f>
        <v>-</v>
      </c>
      <c r="BD192" s="164" t="str">
        <f>IF(Z192&lt;&gt;"",IF(ISERROR(VLOOKUP(Z192,Positions!$C$4:$V$130,20,FALSE)),"Chk",""),"-")</f>
        <v>-</v>
      </c>
      <c r="BE192" s="164" t="str">
        <f>IF(AA192&lt;&gt;"",IF(ISERROR(VLOOKUP(AA192,Positions!$C$4:$V$130,20,FALSE)),"Chk",""),"-")</f>
        <v>-</v>
      </c>
      <c r="BF192" s="164" t="str">
        <f>IF(AB192&lt;&gt;"",IF(ISERROR(VLOOKUP(AB192,Positions!$C$4:$V$130,20,FALSE)),"Chk",""),"-")</f>
        <v>-</v>
      </c>
      <c r="BG192" s="164" t="str">
        <f>IF(AC192&lt;&gt;"",IF(ISERROR(VLOOKUP(AC192,Positions!$C$4:$V$130,20,FALSE)),"Chk",""),"-")</f>
        <v>-</v>
      </c>
      <c r="BH192" s="164" t="str">
        <f>IF(AD192&lt;&gt;"",IF(ISERROR(VLOOKUP(AD192,Positions!$C$4:$V$130,20,FALSE)),"Chk",""),"-")</f>
        <v>-</v>
      </c>
      <c r="BI192" s="164" t="str">
        <f>IF(AE192&lt;&gt;"",IF(ISERROR(VLOOKUP(AE192,Positions!$C$4:$V$130,20,FALSE)),"Chk",""),"-")</f>
        <v>-</v>
      </c>
      <c r="BJ192" s="164" t="str">
        <f>IF(AF192&lt;&gt;"",IF(ISERROR(VLOOKUP(AF192,Positions!$C$4:$V$130,20,FALSE)),"Chk",""),"-")</f>
        <v>-</v>
      </c>
      <c r="BK192" s="164" t="str">
        <f>IF(AG192&lt;&gt;"",IF(ISERROR(VLOOKUP(AG192,Positions!$C$4:$V$130,20,FALSE)),"Chk",""),"-")</f>
        <v>-</v>
      </c>
      <c r="BL192" s="164" t="str">
        <f>IF(AH192&lt;&gt;"",IF(ISERROR(VLOOKUP(AH192,Positions!$C$4:$V$130,20,FALSE)),"Chk",""),"-")</f>
        <v>-</v>
      </c>
      <c r="BM192" s="152"/>
      <c r="BN192" s="161">
        <f>IF(ISERROR(VLOOKUP(G192,Positions!$C$4:$V$130,20,FALSE)),0,VLOOKUP(G192,Positions!$C$4:$V$130,20,FALSE))</f>
        <v>0</v>
      </c>
      <c r="BO192" s="161">
        <f>IF(ISERROR(VLOOKUP(H192,Positions!$C$4:$V$130,20,FALSE)),0,VLOOKUP(H192,Positions!$C$4:$V$130,20,FALSE))</f>
        <v>0</v>
      </c>
      <c r="BP192" s="161">
        <f>IF(ISERROR(VLOOKUP(I192,Positions!$C$4:$V$130,20,FALSE)),0,VLOOKUP(I192,Positions!$C$4:$V$130,20,FALSE))</f>
        <v>0</v>
      </c>
      <c r="BQ192" s="161">
        <f>IF(ISERROR(VLOOKUP(J192,Positions!$C$4:$V$130,20,FALSE)),0,VLOOKUP(J192,Positions!$C$4:$V$130,20,FALSE))</f>
        <v>0</v>
      </c>
      <c r="BR192" s="161">
        <f>IF(ISERROR(VLOOKUP(K192,Positions!$C$4:$V$130,20,FALSE)),0,VLOOKUP(K192,Positions!$C$4:$V$130,20,FALSE))</f>
        <v>0</v>
      </c>
      <c r="BS192" s="161">
        <f>IF(ISERROR(VLOOKUP(L192,Positions!$C$4:$V$130,20,FALSE)),0,VLOOKUP(L192,Positions!$C$4:$V$130,20,FALSE))</f>
        <v>0</v>
      </c>
      <c r="BT192" s="161">
        <f>IF(ISERROR(VLOOKUP(M192,Positions!$C$4:$V$130,20,FALSE)),0,VLOOKUP(M192,Positions!$C$4:$V$130,20,FALSE))</f>
        <v>0</v>
      </c>
      <c r="BU192" s="161">
        <f>IF(ISERROR(VLOOKUP(N192,Positions!$C$4:$V$130,20,FALSE)),0,VLOOKUP(N192,Positions!$C$4:$V$130,20,FALSE))</f>
        <v>0</v>
      </c>
      <c r="BV192" s="161">
        <f>IF(ISERROR(VLOOKUP(O192,Positions!$C$4:$V$130,20,FALSE)),0,VLOOKUP(O192,Positions!$C$4:$V$130,20,FALSE))</f>
        <v>0</v>
      </c>
      <c r="BW192" s="161">
        <f>IF(ISERROR(VLOOKUP(P192,Positions!$C$4:$V$130,20,FALSE)),0,VLOOKUP(P192,Positions!$C$4:$V$130,20,FALSE))</f>
        <v>0</v>
      </c>
      <c r="BX192" s="161">
        <f>IF(ISERROR(VLOOKUP(Q192,Positions!$C$4:$V$130,20,FALSE)),0,VLOOKUP(Q192,Positions!$C$4:$V$130,20,FALSE))</f>
        <v>0</v>
      </c>
      <c r="BY192" s="161">
        <f>IF(ISERROR(VLOOKUP(R192,Positions!$C$4:$V$130,20,FALSE)),0,VLOOKUP(R192,Positions!$C$4:$V$130,20,FALSE))</f>
        <v>0</v>
      </c>
      <c r="BZ192" s="161">
        <f>IF(ISERROR(VLOOKUP(S192,Positions!$C$4:$V$130,20,FALSE)),0,VLOOKUP(S192,Positions!$C$4:$V$130,20,FALSE))</f>
        <v>0</v>
      </c>
      <c r="CA192" s="161">
        <f>IF(ISERROR(VLOOKUP(T192,Positions!$C$4:$V$130,20,FALSE)),0,VLOOKUP(T192,Positions!$C$4:$V$130,20,FALSE))</f>
        <v>0</v>
      </c>
      <c r="CB192" s="161">
        <f>IF(ISERROR(VLOOKUP(U192,Positions!$C$4:$V$130,20,FALSE)),0,VLOOKUP(U192,Positions!$C$4:$V$130,20,FALSE))</f>
        <v>0</v>
      </c>
      <c r="CC192" s="161">
        <f>IF(ISERROR(VLOOKUP(V192,Positions!$C$4:$V$130,20,FALSE)),0,VLOOKUP(V192,Positions!$C$4:$V$130,20,FALSE))</f>
        <v>0</v>
      </c>
      <c r="CD192" s="161">
        <f>IF(ISERROR(VLOOKUP(W192,Positions!$C$4:$V$130,20,FALSE)),0,VLOOKUP(W192,Positions!$C$4:$V$130,20,FALSE))</f>
        <v>0</v>
      </c>
      <c r="CE192" s="161">
        <f>IF(ISERROR(VLOOKUP(X192,Positions!$C$4:$V$130,20,FALSE)),0,VLOOKUP(X192,Positions!$C$4:$V$130,20,FALSE))</f>
        <v>0</v>
      </c>
      <c r="CF192" s="161">
        <f>IF(ISERROR(VLOOKUP(Y192,Positions!$C$4:$V$130,20,FALSE)),0,VLOOKUP(Y192,Positions!$C$4:$V$130,20,FALSE))</f>
        <v>0</v>
      </c>
      <c r="CG192" s="161">
        <f>IF(ISERROR(VLOOKUP(Z192,Positions!$C$4:$V$130,20,FALSE)),0,VLOOKUP(Z192,Positions!$C$4:$V$130,20,FALSE))</f>
        <v>0</v>
      </c>
      <c r="CH192" s="161">
        <f>IF(ISERROR(VLOOKUP(AA192,Positions!$C$4:$V$130,20,FALSE)),0,VLOOKUP(AA192,Positions!$C$4:$V$130,20,FALSE))</f>
        <v>0</v>
      </c>
      <c r="CI192" s="161">
        <f>IF(ISERROR(VLOOKUP(AB192,Positions!$C$4:$V$130,20,FALSE)),0,VLOOKUP(AB192,Positions!$C$4:$V$130,20,FALSE))</f>
        <v>0</v>
      </c>
      <c r="CJ192" s="161">
        <f>IF(ISERROR(VLOOKUP(AC192,Positions!$C$4:$V$130,20,FALSE)),0,VLOOKUP(AC192,Positions!$C$4:$V$130,20,FALSE))</f>
        <v>0</v>
      </c>
      <c r="CK192" s="161">
        <f>IF(ISERROR(VLOOKUP(AD192,Positions!$C$4:$V$130,20,FALSE)),0,VLOOKUP(AD192,Positions!$C$4:$V$130,20,FALSE))</f>
        <v>0</v>
      </c>
      <c r="CL192" s="161">
        <f>IF(ISERROR(VLOOKUP(AE192,Positions!$C$4:$V$130,20,FALSE)),0,VLOOKUP(AE192,Positions!$C$4:$V$130,20,FALSE))</f>
        <v>0</v>
      </c>
      <c r="CM192" s="161">
        <f>IF(ISERROR(VLOOKUP(AF192,Positions!$C$4:$V$130,20,FALSE)),0,VLOOKUP(AF192,Positions!$C$4:$V$130,20,FALSE))</f>
        <v>0</v>
      </c>
      <c r="CN192" s="161">
        <f>IF(ISERROR(VLOOKUP(AG192,Positions!$C$4:$V$130,20,FALSE)),0,VLOOKUP(AG192,Positions!$C$4:$V$130,20,FALSE))</f>
        <v>0</v>
      </c>
      <c r="CO192" s="161">
        <f>IF(ISERROR(VLOOKUP(AH192,Positions!$C$4:$V$130,20,FALSE)),0,VLOOKUP(AH192,Positions!$C$4:$V$130,20,FALSE))</f>
        <v>0</v>
      </c>
      <c r="CP192" s="162"/>
      <c r="CQ192" s="163"/>
    </row>
    <row r="193" spans="1:95" s="155" customFormat="1" ht="30" hidden="1" customHeight="1" x14ac:dyDescent="0.25">
      <c r="A193" s="164"/>
      <c r="B193" s="164"/>
      <c r="C193" s="660"/>
      <c r="D193" s="660"/>
      <c r="E193" s="417" t="str">
        <f>IF($D193&lt;&gt;"",VLOOKUP($D193,StaffEstb!$G$4:$K$203,4,FALSE),"")</f>
        <v/>
      </c>
      <c r="F193" s="656" t="str">
        <f>IF($D193&lt;&gt;"",VLOOKUP($D193,StaffEstb!$G$4:$K$203,5,FALSE),"")</f>
        <v/>
      </c>
      <c r="G193" s="659"/>
      <c r="H193" s="659"/>
      <c r="I193" s="659"/>
      <c r="J193" s="659"/>
      <c r="K193" s="659"/>
      <c r="L193" s="658"/>
      <c r="M193" s="658"/>
      <c r="N193" s="659"/>
      <c r="O193" s="659"/>
      <c r="P193" s="659"/>
      <c r="Q193" s="659"/>
      <c r="R193" s="659"/>
      <c r="S193" s="658"/>
      <c r="T193" s="658"/>
      <c r="U193" s="659"/>
      <c r="V193" s="659"/>
      <c r="W193" s="659"/>
      <c r="X193" s="659"/>
      <c r="Y193" s="659"/>
      <c r="Z193" s="658"/>
      <c r="AA193" s="658"/>
      <c r="AB193" s="659"/>
      <c r="AC193" s="659"/>
      <c r="AD193" s="659"/>
      <c r="AE193" s="659"/>
      <c r="AF193" s="659"/>
      <c r="AG193" s="658"/>
      <c r="AH193" s="658"/>
      <c r="AI193" s="167"/>
      <c r="AJ193" s="167"/>
      <c r="AK193" s="167" t="str">
        <f>IF(G193&lt;&gt;"",IF(ISERROR(VLOOKUP(G193,Positions!$C$4:$V$130,20,FALSE)),"Chk",""),"-")</f>
        <v>-</v>
      </c>
      <c r="AL193" s="167" t="str">
        <f>IF(H193&lt;&gt;"",IF(ISERROR(VLOOKUP(H193,Positions!$C$4:$V$130,20,FALSE)),"Chk",""),"-")</f>
        <v>-</v>
      </c>
      <c r="AM193" s="167" t="str">
        <f>IF(I193&lt;&gt;"",IF(ISERROR(VLOOKUP(I193,Positions!$C$4:$V$130,20,FALSE)),"Chk",""),"-")</f>
        <v>-</v>
      </c>
      <c r="AN193" s="167" t="str">
        <f>IF(J193&lt;&gt;"",IF(ISERROR(VLOOKUP(J193,Positions!$C$4:$V$130,20,FALSE)),"Chk",""),"-")</f>
        <v>-</v>
      </c>
      <c r="AO193" s="167" t="str">
        <f>IF(K193&lt;&gt;"",IF(ISERROR(VLOOKUP(K193,Positions!$C$4:$V$130,20,FALSE)),"Chk",""),"-")</f>
        <v>-</v>
      </c>
      <c r="AP193" s="167" t="str">
        <f>IF(L193&lt;&gt;"",IF(ISERROR(VLOOKUP(L193,Positions!$C$4:$V$130,20,FALSE)),"Chk",""),"-")</f>
        <v>-</v>
      </c>
      <c r="AQ193" s="167" t="str">
        <f>IF(M193&lt;&gt;"",IF(ISERROR(VLOOKUP(M193,Positions!$C$4:$V$130,20,FALSE)),"Chk",""),"-")</f>
        <v>-</v>
      </c>
      <c r="AR193" s="167" t="str">
        <f>IF(N193&lt;&gt;"",IF(ISERROR(VLOOKUP(N193,Positions!$C$4:$V$130,20,FALSE)),"Chk",""),"-")</f>
        <v>-</v>
      </c>
      <c r="AS193" s="164" t="str">
        <f>IF(O193&lt;&gt;"",IF(ISERROR(VLOOKUP(O193,Positions!$C$4:$V$130,20,FALSE)),"Chk",""),"-")</f>
        <v>-</v>
      </c>
      <c r="AT193" s="164" t="str">
        <f>IF(P193&lt;&gt;"",IF(ISERROR(VLOOKUP(P193,Positions!$C$4:$V$130,20,FALSE)),"Chk",""),"-")</f>
        <v>-</v>
      </c>
      <c r="AU193" s="164" t="str">
        <f>IF(Q193&lt;&gt;"",IF(ISERROR(VLOOKUP(Q193,Positions!$C$4:$V$130,20,FALSE)),"Chk",""),"-")</f>
        <v>-</v>
      </c>
      <c r="AV193" s="164" t="str">
        <f>IF(R193&lt;&gt;"",IF(ISERROR(VLOOKUP(R193,Positions!$C$4:$V$130,20,FALSE)),"Chk",""),"-")</f>
        <v>-</v>
      </c>
      <c r="AW193" s="164" t="str">
        <f>IF(S193&lt;&gt;"",IF(ISERROR(VLOOKUP(S193,Positions!$C$4:$V$130,20,FALSE)),"Chk",""),"-")</f>
        <v>-</v>
      </c>
      <c r="AX193" s="164" t="str">
        <f>IF(T193&lt;&gt;"",IF(ISERROR(VLOOKUP(T193,Positions!$C$4:$V$130,20,FALSE)),"Chk",""),"-")</f>
        <v>-</v>
      </c>
      <c r="AY193" s="164" t="str">
        <f>IF(U193&lt;&gt;"",IF(ISERROR(VLOOKUP(U193,Positions!$C$4:$V$130,20,FALSE)),"Chk",""),"-")</f>
        <v>-</v>
      </c>
      <c r="AZ193" s="164" t="str">
        <f>IF(V193&lt;&gt;"",IF(ISERROR(VLOOKUP(V193,Positions!$C$4:$V$130,20,FALSE)),"Chk",""),"-")</f>
        <v>-</v>
      </c>
      <c r="BA193" s="164" t="str">
        <f>IF(W193&lt;&gt;"",IF(ISERROR(VLOOKUP(W193,Positions!$C$4:$V$130,20,FALSE)),"Chk",""),"-")</f>
        <v>-</v>
      </c>
      <c r="BB193" s="164" t="str">
        <f>IF(X193&lt;&gt;"",IF(ISERROR(VLOOKUP(X193,Positions!$C$4:$V$130,20,FALSE)),"Chk",""),"-")</f>
        <v>-</v>
      </c>
      <c r="BC193" s="164" t="str">
        <f>IF(Y193&lt;&gt;"",IF(ISERROR(VLOOKUP(Y193,Positions!$C$4:$V$130,20,FALSE)),"Chk",""),"-")</f>
        <v>-</v>
      </c>
      <c r="BD193" s="164" t="str">
        <f>IF(Z193&lt;&gt;"",IF(ISERROR(VLOOKUP(Z193,Positions!$C$4:$V$130,20,FALSE)),"Chk",""),"-")</f>
        <v>-</v>
      </c>
      <c r="BE193" s="164" t="str">
        <f>IF(AA193&lt;&gt;"",IF(ISERROR(VLOOKUP(AA193,Positions!$C$4:$V$130,20,FALSE)),"Chk",""),"-")</f>
        <v>-</v>
      </c>
      <c r="BF193" s="164" t="str">
        <f>IF(AB193&lt;&gt;"",IF(ISERROR(VLOOKUP(AB193,Positions!$C$4:$V$130,20,FALSE)),"Chk",""),"-")</f>
        <v>-</v>
      </c>
      <c r="BG193" s="164" t="str">
        <f>IF(AC193&lt;&gt;"",IF(ISERROR(VLOOKUP(AC193,Positions!$C$4:$V$130,20,FALSE)),"Chk",""),"-")</f>
        <v>-</v>
      </c>
      <c r="BH193" s="164" t="str">
        <f>IF(AD193&lt;&gt;"",IF(ISERROR(VLOOKUP(AD193,Positions!$C$4:$V$130,20,FALSE)),"Chk",""),"-")</f>
        <v>-</v>
      </c>
      <c r="BI193" s="164" t="str">
        <f>IF(AE193&lt;&gt;"",IF(ISERROR(VLOOKUP(AE193,Positions!$C$4:$V$130,20,FALSE)),"Chk",""),"-")</f>
        <v>-</v>
      </c>
      <c r="BJ193" s="164" t="str">
        <f>IF(AF193&lt;&gt;"",IF(ISERROR(VLOOKUP(AF193,Positions!$C$4:$V$130,20,FALSE)),"Chk",""),"-")</f>
        <v>-</v>
      </c>
      <c r="BK193" s="164" t="str">
        <f>IF(AG193&lt;&gt;"",IF(ISERROR(VLOOKUP(AG193,Positions!$C$4:$V$130,20,FALSE)),"Chk",""),"-")</f>
        <v>-</v>
      </c>
      <c r="BL193" s="164" t="str">
        <f>IF(AH193&lt;&gt;"",IF(ISERROR(VLOOKUP(AH193,Positions!$C$4:$V$130,20,FALSE)),"Chk",""),"-")</f>
        <v>-</v>
      </c>
      <c r="BM193" s="152"/>
      <c r="BN193" s="161">
        <f>IF(ISERROR(VLOOKUP(G193,Positions!$C$4:$V$130,20,FALSE)),0,VLOOKUP(G193,Positions!$C$4:$V$130,20,FALSE))</f>
        <v>0</v>
      </c>
      <c r="BO193" s="161">
        <f>IF(ISERROR(VLOOKUP(H193,Positions!$C$4:$V$130,20,FALSE)),0,VLOOKUP(H193,Positions!$C$4:$V$130,20,FALSE))</f>
        <v>0</v>
      </c>
      <c r="BP193" s="161">
        <f>IF(ISERROR(VLOOKUP(I193,Positions!$C$4:$V$130,20,FALSE)),0,VLOOKUP(I193,Positions!$C$4:$V$130,20,FALSE))</f>
        <v>0</v>
      </c>
      <c r="BQ193" s="161">
        <f>IF(ISERROR(VLOOKUP(J193,Positions!$C$4:$V$130,20,FALSE)),0,VLOOKUP(J193,Positions!$C$4:$V$130,20,FALSE))</f>
        <v>0</v>
      </c>
      <c r="BR193" s="161">
        <f>IF(ISERROR(VLOOKUP(K193,Positions!$C$4:$V$130,20,FALSE)),0,VLOOKUP(K193,Positions!$C$4:$V$130,20,FALSE))</f>
        <v>0</v>
      </c>
      <c r="BS193" s="161">
        <f>IF(ISERROR(VLOOKUP(L193,Positions!$C$4:$V$130,20,FALSE)),0,VLOOKUP(L193,Positions!$C$4:$V$130,20,FALSE))</f>
        <v>0</v>
      </c>
      <c r="BT193" s="161">
        <f>IF(ISERROR(VLOOKUP(M193,Positions!$C$4:$V$130,20,FALSE)),0,VLOOKUP(M193,Positions!$C$4:$V$130,20,FALSE))</f>
        <v>0</v>
      </c>
      <c r="BU193" s="161">
        <f>IF(ISERROR(VLOOKUP(N193,Positions!$C$4:$V$130,20,FALSE)),0,VLOOKUP(N193,Positions!$C$4:$V$130,20,FALSE))</f>
        <v>0</v>
      </c>
      <c r="BV193" s="161">
        <f>IF(ISERROR(VLOOKUP(O193,Positions!$C$4:$V$130,20,FALSE)),0,VLOOKUP(O193,Positions!$C$4:$V$130,20,FALSE))</f>
        <v>0</v>
      </c>
      <c r="BW193" s="161">
        <f>IF(ISERROR(VLOOKUP(P193,Positions!$C$4:$V$130,20,FALSE)),0,VLOOKUP(P193,Positions!$C$4:$V$130,20,FALSE))</f>
        <v>0</v>
      </c>
      <c r="BX193" s="161">
        <f>IF(ISERROR(VLOOKUP(Q193,Positions!$C$4:$V$130,20,FALSE)),0,VLOOKUP(Q193,Positions!$C$4:$V$130,20,FALSE))</f>
        <v>0</v>
      </c>
      <c r="BY193" s="161">
        <f>IF(ISERROR(VLOOKUP(R193,Positions!$C$4:$V$130,20,FALSE)),0,VLOOKUP(R193,Positions!$C$4:$V$130,20,FALSE))</f>
        <v>0</v>
      </c>
      <c r="BZ193" s="161">
        <f>IF(ISERROR(VLOOKUP(S193,Positions!$C$4:$V$130,20,FALSE)),0,VLOOKUP(S193,Positions!$C$4:$V$130,20,FALSE))</f>
        <v>0</v>
      </c>
      <c r="CA193" s="161">
        <f>IF(ISERROR(VLOOKUP(T193,Positions!$C$4:$V$130,20,FALSE)),0,VLOOKUP(T193,Positions!$C$4:$V$130,20,FALSE))</f>
        <v>0</v>
      </c>
      <c r="CB193" s="161">
        <f>IF(ISERROR(VLOOKUP(U193,Positions!$C$4:$V$130,20,FALSE)),0,VLOOKUP(U193,Positions!$C$4:$V$130,20,FALSE))</f>
        <v>0</v>
      </c>
      <c r="CC193" s="161">
        <f>IF(ISERROR(VLOOKUP(V193,Positions!$C$4:$V$130,20,FALSE)),0,VLOOKUP(V193,Positions!$C$4:$V$130,20,FALSE))</f>
        <v>0</v>
      </c>
      <c r="CD193" s="161">
        <f>IF(ISERROR(VLOOKUP(W193,Positions!$C$4:$V$130,20,FALSE)),0,VLOOKUP(W193,Positions!$C$4:$V$130,20,FALSE))</f>
        <v>0</v>
      </c>
      <c r="CE193" s="161">
        <f>IF(ISERROR(VLOOKUP(X193,Positions!$C$4:$V$130,20,FALSE)),0,VLOOKUP(X193,Positions!$C$4:$V$130,20,FALSE))</f>
        <v>0</v>
      </c>
      <c r="CF193" s="161">
        <f>IF(ISERROR(VLOOKUP(Y193,Positions!$C$4:$V$130,20,FALSE)),0,VLOOKUP(Y193,Positions!$C$4:$V$130,20,FALSE))</f>
        <v>0</v>
      </c>
      <c r="CG193" s="161">
        <f>IF(ISERROR(VLOOKUP(Z193,Positions!$C$4:$V$130,20,FALSE)),0,VLOOKUP(Z193,Positions!$C$4:$V$130,20,FALSE))</f>
        <v>0</v>
      </c>
      <c r="CH193" s="161">
        <f>IF(ISERROR(VLOOKUP(AA193,Positions!$C$4:$V$130,20,FALSE)),0,VLOOKUP(AA193,Positions!$C$4:$V$130,20,FALSE))</f>
        <v>0</v>
      </c>
      <c r="CI193" s="161">
        <f>IF(ISERROR(VLOOKUP(AB193,Positions!$C$4:$V$130,20,FALSE)),0,VLOOKUP(AB193,Positions!$C$4:$V$130,20,FALSE))</f>
        <v>0</v>
      </c>
      <c r="CJ193" s="161">
        <f>IF(ISERROR(VLOOKUP(AC193,Positions!$C$4:$V$130,20,FALSE)),0,VLOOKUP(AC193,Positions!$C$4:$V$130,20,FALSE))</f>
        <v>0</v>
      </c>
      <c r="CK193" s="161">
        <f>IF(ISERROR(VLOOKUP(AD193,Positions!$C$4:$V$130,20,FALSE)),0,VLOOKUP(AD193,Positions!$C$4:$V$130,20,FALSE))</f>
        <v>0</v>
      </c>
      <c r="CL193" s="161">
        <f>IF(ISERROR(VLOOKUP(AE193,Positions!$C$4:$V$130,20,FALSE)),0,VLOOKUP(AE193,Positions!$C$4:$V$130,20,FALSE))</f>
        <v>0</v>
      </c>
      <c r="CM193" s="161">
        <f>IF(ISERROR(VLOOKUP(AF193,Positions!$C$4:$V$130,20,FALSE)),0,VLOOKUP(AF193,Positions!$C$4:$V$130,20,FALSE))</f>
        <v>0</v>
      </c>
      <c r="CN193" s="161">
        <f>IF(ISERROR(VLOOKUP(AG193,Positions!$C$4:$V$130,20,FALSE)),0,VLOOKUP(AG193,Positions!$C$4:$V$130,20,FALSE))</f>
        <v>0</v>
      </c>
      <c r="CO193" s="161">
        <f>IF(ISERROR(VLOOKUP(AH193,Positions!$C$4:$V$130,20,FALSE)),0,VLOOKUP(AH193,Positions!$C$4:$V$130,20,FALSE))</f>
        <v>0</v>
      </c>
      <c r="CP193" s="162"/>
      <c r="CQ193" s="163"/>
    </row>
    <row r="194" spans="1:95" s="155" customFormat="1" ht="30" hidden="1" customHeight="1" x14ac:dyDescent="0.25">
      <c r="A194" s="164"/>
      <c r="B194" s="164"/>
      <c r="C194" s="660"/>
      <c r="D194" s="660"/>
      <c r="E194" s="417" t="str">
        <f>IF($D194&lt;&gt;"",VLOOKUP($D194,StaffEstb!$G$4:$K$203,4,FALSE),"")</f>
        <v/>
      </c>
      <c r="F194" s="656" t="str">
        <f>IF($D194&lt;&gt;"",VLOOKUP($D194,StaffEstb!$G$4:$K$203,5,FALSE),"")</f>
        <v/>
      </c>
      <c r="G194" s="659"/>
      <c r="H194" s="659"/>
      <c r="I194" s="659"/>
      <c r="J194" s="659"/>
      <c r="K194" s="659"/>
      <c r="L194" s="658"/>
      <c r="M194" s="658"/>
      <c r="N194" s="659"/>
      <c r="O194" s="659"/>
      <c r="P194" s="659"/>
      <c r="Q194" s="659"/>
      <c r="R194" s="659"/>
      <c r="S194" s="658"/>
      <c r="T194" s="658"/>
      <c r="U194" s="659"/>
      <c r="V194" s="659"/>
      <c r="W194" s="659"/>
      <c r="X194" s="659"/>
      <c r="Y194" s="659"/>
      <c r="Z194" s="658"/>
      <c r="AA194" s="658"/>
      <c r="AB194" s="659"/>
      <c r="AC194" s="659"/>
      <c r="AD194" s="659"/>
      <c r="AE194" s="659"/>
      <c r="AF194" s="659"/>
      <c r="AG194" s="658"/>
      <c r="AH194" s="658"/>
      <c r="AI194" s="167"/>
      <c r="AJ194" s="167"/>
      <c r="AK194" s="167" t="str">
        <f>IF(G194&lt;&gt;"",IF(ISERROR(VLOOKUP(G194,Positions!$C$4:$V$130,20,FALSE)),"Chk",""),"-")</f>
        <v>-</v>
      </c>
      <c r="AL194" s="167" t="str">
        <f>IF(H194&lt;&gt;"",IF(ISERROR(VLOOKUP(H194,Positions!$C$4:$V$130,20,FALSE)),"Chk",""),"-")</f>
        <v>-</v>
      </c>
      <c r="AM194" s="167" t="str">
        <f>IF(I194&lt;&gt;"",IF(ISERROR(VLOOKUP(I194,Positions!$C$4:$V$130,20,FALSE)),"Chk",""),"-")</f>
        <v>-</v>
      </c>
      <c r="AN194" s="167" t="str">
        <f>IF(J194&lt;&gt;"",IF(ISERROR(VLOOKUP(J194,Positions!$C$4:$V$130,20,FALSE)),"Chk",""),"-")</f>
        <v>-</v>
      </c>
      <c r="AO194" s="167" t="str">
        <f>IF(K194&lt;&gt;"",IF(ISERROR(VLOOKUP(K194,Positions!$C$4:$V$130,20,FALSE)),"Chk",""),"-")</f>
        <v>-</v>
      </c>
      <c r="AP194" s="167" t="str">
        <f>IF(L194&lt;&gt;"",IF(ISERROR(VLOOKUP(L194,Positions!$C$4:$V$130,20,FALSE)),"Chk",""),"-")</f>
        <v>-</v>
      </c>
      <c r="AQ194" s="167" t="str">
        <f>IF(M194&lt;&gt;"",IF(ISERROR(VLOOKUP(M194,Positions!$C$4:$V$130,20,FALSE)),"Chk",""),"-")</f>
        <v>-</v>
      </c>
      <c r="AR194" s="167" t="str">
        <f>IF(N194&lt;&gt;"",IF(ISERROR(VLOOKUP(N194,Positions!$C$4:$V$130,20,FALSE)),"Chk",""),"-")</f>
        <v>-</v>
      </c>
      <c r="AS194" s="164" t="str">
        <f>IF(O194&lt;&gt;"",IF(ISERROR(VLOOKUP(O194,Positions!$C$4:$V$130,20,FALSE)),"Chk",""),"-")</f>
        <v>-</v>
      </c>
      <c r="AT194" s="164" t="str">
        <f>IF(P194&lt;&gt;"",IF(ISERROR(VLOOKUP(P194,Positions!$C$4:$V$130,20,FALSE)),"Chk",""),"-")</f>
        <v>-</v>
      </c>
      <c r="AU194" s="164" t="str">
        <f>IF(Q194&lt;&gt;"",IF(ISERROR(VLOOKUP(Q194,Positions!$C$4:$V$130,20,FALSE)),"Chk",""),"-")</f>
        <v>-</v>
      </c>
      <c r="AV194" s="164" t="str">
        <f>IF(R194&lt;&gt;"",IF(ISERROR(VLOOKUP(R194,Positions!$C$4:$V$130,20,FALSE)),"Chk",""),"-")</f>
        <v>-</v>
      </c>
      <c r="AW194" s="164" t="str">
        <f>IF(S194&lt;&gt;"",IF(ISERROR(VLOOKUP(S194,Positions!$C$4:$V$130,20,FALSE)),"Chk",""),"-")</f>
        <v>-</v>
      </c>
      <c r="AX194" s="164" t="str">
        <f>IF(T194&lt;&gt;"",IF(ISERROR(VLOOKUP(T194,Positions!$C$4:$V$130,20,FALSE)),"Chk",""),"-")</f>
        <v>-</v>
      </c>
      <c r="AY194" s="164" t="str">
        <f>IF(U194&lt;&gt;"",IF(ISERROR(VLOOKUP(U194,Positions!$C$4:$V$130,20,FALSE)),"Chk",""),"-")</f>
        <v>-</v>
      </c>
      <c r="AZ194" s="164" t="str">
        <f>IF(V194&lt;&gt;"",IF(ISERROR(VLOOKUP(V194,Positions!$C$4:$V$130,20,FALSE)),"Chk",""),"-")</f>
        <v>-</v>
      </c>
      <c r="BA194" s="164" t="str">
        <f>IF(W194&lt;&gt;"",IF(ISERROR(VLOOKUP(W194,Positions!$C$4:$V$130,20,FALSE)),"Chk",""),"-")</f>
        <v>-</v>
      </c>
      <c r="BB194" s="164" t="str">
        <f>IF(X194&lt;&gt;"",IF(ISERROR(VLOOKUP(X194,Positions!$C$4:$V$130,20,FALSE)),"Chk",""),"-")</f>
        <v>-</v>
      </c>
      <c r="BC194" s="164" t="str">
        <f>IF(Y194&lt;&gt;"",IF(ISERROR(VLOOKUP(Y194,Positions!$C$4:$V$130,20,FALSE)),"Chk",""),"-")</f>
        <v>-</v>
      </c>
      <c r="BD194" s="164" t="str">
        <f>IF(Z194&lt;&gt;"",IF(ISERROR(VLOOKUP(Z194,Positions!$C$4:$V$130,20,FALSE)),"Chk",""),"-")</f>
        <v>-</v>
      </c>
      <c r="BE194" s="164" t="str">
        <f>IF(AA194&lt;&gt;"",IF(ISERROR(VLOOKUP(AA194,Positions!$C$4:$V$130,20,FALSE)),"Chk",""),"-")</f>
        <v>-</v>
      </c>
      <c r="BF194" s="164" t="str">
        <f>IF(AB194&lt;&gt;"",IF(ISERROR(VLOOKUP(AB194,Positions!$C$4:$V$130,20,FALSE)),"Chk",""),"-")</f>
        <v>-</v>
      </c>
      <c r="BG194" s="164" t="str">
        <f>IF(AC194&lt;&gt;"",IF(ISERROR(VLOOKUP(AC194,Positions!$C$4:$V$130,20,FALSE)),"Chk",""),"-")</f>
        <v>-</v>
      </c>
      <c r="BH194" s="164" t="str">
        <f>IF(AD194&lt;&gt;"",IF(ISERROR(VLOOKUP(AD194,Positions!$C$4:$V$130,20,FALSE)),"Chk",""),"-")</f>
        <v>-</v>
      </c>
      <c r="BI194" s="164" t="str">
        <f>IF(AE194&lt;&gt;"",IF(ISERROR(VLOOKUP(AE194,Positions!$C$4:$V$130,20,FALSE)),"Chk",""),"-")</f>
        <v>-</v>
      </c>
      <c r="BJ194" s="164" t="str">
        <f>IF(AF194&lt;&gt;"",IF(ISERROR(VLOOKUP(AF194,Positions!$C$4:$V$130,20,FALSE)),"Chk",""),"-")</f>
        <v>-</v>
      </c>
      <c r="BK194" s="164" t="str">
        <f>IF(AG194&lt;&gt;"",IF(ISERROR(VLOOKUP(AG194,Positions!$C$4:$V$130,20,FALSE)),"Chk",""),"-")</f>
        <v>-</v>
      </c>
      <c r="BL194" s="164" t="str">
        <f>IF(AH194&lt;&gt;"",IF(ISERROR(VLOOKUP(AH194,Positions!$C$4:$V$130,20,FALSE)),"Chk",""),"-")</f>
        <v>-</v>
      </c>
      <c r="BM194" s="152"/>
      <c r="BN194" s="161">
        <f>IF(ISERROR(VLOOKUP(G194,Positions!$C$4:$V$130,20,FALSE)),0,VLOOKUP(G194,Positions!$C$4:$V$130,20,FALSE))</f>
        <v>0</v>
      </c>
      <c r="BO194" s="161">
        <f>IF(ISERROR(VLOOKUP(H194,Positions!$C$4:$V$130,20,FALSE)),0,VLOOKUP(H194,Positions!$C$4:$V$130,20,FALSE))</f>
        <v>0</v>
      </c>
      <c r="BP194" s="161">
        <f>IF(ISERROR(VLOOKUP(I194,Positions!$C$4:$V$130,20,FALSE)),0,VLOOKUP(I194,Positions!$C$4:$V$130,20,FALSE))</f>
        <v>0</v>
      </c>
      <c r="BQ194" s="161">
        <f>IF(ISERROR(VLOOKUP(J194,Positions!$C$4:$V$130,20,FALSE)),0,VLOOKUP(J194,Positions!$C$4:$V$130,20,FALSE))</f>
        <v>0</v>
      </c>
      <c r="BR194" s="161">
        <f>IF(ISERROR(VLOOKUP(K194,Positions!$C$4:$V$130,20,FALSE)),0,VLOOKUP(K194,Positions!$C$4:$V$130,20,FALSE))</f>
        <v>0</v>
      </c>
      <c r="BS194" s="161">
        <f>IF(ISERROR(VLOOKUP(L194,Positions!$C$4:$V$130,20,FALSE)),0,VLOOKUP(L194,Positions!$C$4:$V$130,20,FALSE))</f>
        <v>0</v>
      </c>
      <c r="BT194" s="161">
        <f>IF(ISERROR(VLOOKUP(M194,Positions!$C$4:$V$130,20,FALSE)),0,VLOOKUP(M194,Positions!$C$4:$V$130,20,FALSE))</f>
        <v>0</v>
      </c>
      <c r="BU194" s="161">
        <f>IF(ISERROR(VLOOKUP(N194,Positions!$C$4:$V$130,20,FALSE)),0,VLOOKUP(N194,Positions!$C$4:$V$130,20,FALSE))</f>
        <v>0</v>
      </c>
      <c r="BV194" s="161">
        <f>IF(ISERROR(VLOOKUP(O194,Positions!$C$4:$V$130,20,FALSE)),0,VLOOKUP(O194,Positions!$C$4:$V$130,20,FALSE))</f>
        <v>0</v>
      </c>
      <c r="BW194" s="161">
        <f>IF(ISERROR(VLOOKUP(P194,Positions!$C$4:$V$130,20,FALSE)),0,VLOOKUP(P194,Positions!$C$4:$V$130,20,FALSE))</f>
        <v>0</v>
      </c>
      <c r="BX194" s="161">
        <f>IF(ISERROR(VLOOKUP(Q194,Positions!$C$4:$V$130,20,FALSE)),0,VLOOKUP(Q194,Positions!$C$4:$V$130,20,FALSE))</f>
        <v>0</v>
      </c>
      <c r="BY194" s="161">
        <f>IF(ISERROR(VLOOKUP(R194,Positions!$C$4:$V$130,20,FALSE)),0,VLOOKUP(R194,Positions!$C$4:$V$130,20,FALSE))</f>
        <v>0</v>
      </c>
      <c r="BZ194" s="161">
        <f>IF(ISERROR(VLOOKUP(S194,Positions!$C$4:$V$130,20,FALSE)),0,VLOOKUP(S194,Positions!$C$4:$V$130,20,FALSE))</f>
        <v>0</v>
      </c>
      <c r="CA194" s="161">
        <f>IF(ISERROR(VLOOKUP(T194,Positions!$C$4:$V$130,20,FALSE)),0,VLOOKUP(T194,Positions!$C$4:$V$130,20,FALSE))</f>
        <v>0</v>
      </c>
      <c r="CB194" s="161">
        <f>IF(ISERROR(VLOOKUP(U194,Positions!$C$4:$V$130,20,FALSE)),0,VLOOKUP(U194,Positions!$C$4:$V$130,20,FALSE))</f>
        <v>0</v>
      </c>
      <c r="CC194" s="161">
        <f>IF(ISERROR(VLOOKUP(V194,Positions!$C$4:$V$130,20,FALSE)),0,VLOOKUP(V194,Positions!$C$4:$V$130,20,FALSE))</f>
        <v>0</v>
      </c>
      <c r="CD194" s="161">
        <f>IF(ISERROR(VLOOKUP(W194,Positions!$C$4:$V$130,20,FALSE)),0,VLOOKUP(W194,Positions!$C$4:$V$130,20,FALSE))</f>
        <v>0</v>
      </c>
      <c r="CE194" s="161">
        <f>IF(ISERROR(VLOOKUP(X194,Positions!$C$4:$V$130,20,FALSE)),0,VLOOKUP(X194,Positions!$C$4:$V$130,20,FALSE))</f>
        <v>0</v>
      </c>
      <c r="CF194" s="161">
        <f>IF(ISERROR(VLOOKUP(Y194,Positions!$C$4:$V$130,20,FALSE)),0,VLOOKUP(Y194,Positions!$C$4:$V$130,20,FALSE))</f>
        <v>0</v>
      </c>
      <c r="CG194" s="161">
        <f>IF(ISERROR(VLOOKUP(Z194,Positions!$C$4:$V$130,20,FALSE)),0,VLOOKUP(Z194,Positions!$C$4:$V$130,20,FALSE))</f>
        <v>0</v>
      </c>
      <c r="CH194" s="161">
        <f>IF(ISERROR(VLOOKUP(AA194,Positions!$C$4:$V$130,20,FALSE)),0,VLOOKUP(AA194,Positions!$C$4:$V$130,20,FALSE))</f>
        <v>0</v>
      </c>
      <c r="CI194" s="161">
        <f>IF(ISERROR(VLOOKUP(AB194,Positions!$C$4:$V$130,20,FALSE)),0,VLOOKUP(AB194,Positions!$C$4:$V$130,20,FALSE))</f>
        <v>0</v>
      </c>
      <c r="CJ194" s="161">
        <f>IF(ISERROR(VLOOKUP(AC194,Positions!$C$4:$V$130,20,FALSE)),0,VLOOKUP(AC194,Positions!$C$4:$V$130,20,FALSE))</f>
        <v>0</v>
      </c>
      <c r="CK194" s="161">
        <f>IF(ISERROR(VLOOKUP(AD194,Positions!$C$4:$V$130,20,FALSE)),0,VLOOKUP(AD194,Positions!$C$4:$V$130,20,FALSE))</f>
        <v>0</v>
      </c>
      <c r="CL194" s="161">
        <f>IF(ISERROR(VLOOKUP(AE194,Positions!$C$4:$V$130,20,FALSE)),0,VLOOKUP(AE194,Positions!$C$4:$V$130,20,FALSE))</f>
        <v>0</v>
      </c>
      <c r="CM194" s="161">
        <f>IF(ISERROR(VLOOKUP(AF194,Positions!$C$4:$V$130,20,FALSE)),0,VLOOKUP(AF194,Positions!$C$4:$V$130,20,FALSE))</f>
        <v>0</v>
      </c>
      <c r="CN194" s="161">
        <f>IF(ISERROR(VLOOKUP(AG194,Positions!$C$4:$V$130,20,FALSE)),0,VLOOKUP(AG194,Positions!$C$4:$V$130,20,FALSE))</f>
        <v>0</v>
      </c>
      <c r="CO194" s="161">
        <f>IF(ISERROR(VLOOKUP(AH194,Positions!$C$4:$V$130,20,FALSE)),0,VLOOKUP(AH194,Positions!$C$4:$V$130,20,FALSE))</f>
        <v>0</v>
      </c>
      <c r="CP194" s="162"/>
      <c r="CQ194" s="163"/>
    </row>
    <row r="195" spans="1:95" s="155" customFormat="1" ht="30" hidden="1" customHeight="1" x14ac:dyDescent="0.25">
      <c r="A195" s="164"/>
      <c r="B195" s="164"/>
      <c r="C195" s="660"/>
      <c r="D195" s="660"/>
      <c r="E195" s="417" t="str">
        <f>IF($D195&lt;&gt;"",VLOOKUP($D195,StaffEstb!$G$4:$K$203,4,FALSE),"")</f>
        <v/>
      </c>
      <c r="F195" s="656" t="str">
        <f>IF($D195&lt;&gt;"",VLOOKUP($D195,StaffEstb!$G$4:$K$203,5,FALSE),"")</f>
        <v/>
      </c>
      <c r="G195" s="659"/>
      <c r="H195" s="659"/>
      <c r="I195" s="659"/>
      <c r="J195" s="659"/>
      <c r="K195" s="659"/>
      <c r="L195" s="658"/>
      <c r="M195" s="658"/>
      <c r="N195" s="659"/>
      <c r="O195" s="659"/>
      <c r="P195" s="659"/>
      <c r="Q195" s="659"/>
      <c r="R195" s="659"/>
      <c r="S195" s="658"/>
      <c r="T195" s="658"/>
      <c r="U195" s="659"/>
      <c r="V195" s="659"/>
      <c r="W195" s="659"/>
      <c r="X195" s="659"/>
      <c r="Y195" s="659"/>
      <c r="Z195" s="658"/>
      <c r="AA195" s="658"/>
      <c r="AB195" s="659"/>
      <c r="AC195" s="659"/>
      <c r="AD195" s="659"/>
      <c r="AE195" s="659"/>
      <c r="AF195" s="659"/>
      <c r="AG195" s="658"/>
      <c r="AH195" s="658"/>
      <c r="AI195" s="167"/>
      <c r="AJ195" s="167"/>
      <c r="AK195" s="167" t="str">
        <f>IF(G195&lt;&gt;"",IF(ISERROR(VLOOKUP(G195,Positions!$C$4:$V$130,20,FALSE)),"Chk",""),"-")</f>
        <v>-</v>
      </c>
      <c r="AL195" s="167" t="str">
        <f>IF(H195&lt;&gt;"",IF(ISERROR(VLOOKUP(H195,Positions!$C$4:$V$130,20,FALSE)),"Chk",""),"-")</f>
        <v>-</v>
      </c>
      <c r="AM195" s="167" t="str">
        <f>IF(I195&lt;&gt;"",IF(ISERROR(VLOOKUP(I195,Positions!$C$4:$V$130,20,FALSE)),"Chk",""),"-")</f>
        <v>-</v>
      </c>
      <c r="AN195" s="167" t="str">
        <f>IF(J195&lt;&gt;"",IF(ISERROR(VLOOKUP(J195,Positions!$C$4:$V$130,20,FALSE)),"Chk",""),"-")</f>
        <v>-</v>
      </c>
      <c r="AO195" s="167" t="str">
        <f>IF(K195&lt;&gt;"",IF(ISERROR(VLOOKUP(K195,Positions!$C$4:$V$130,20,FALSE)),"Chk",""),"-")</f>
        <v>-</v>
      </c>
      <c r="AP195" s="167" t="str">
        <f>IF(L195&lt;&gt;"",IF(ISERROR(VLOOKUP(L195,Positions!$C$4:$V$130,20,FALSE)),"Chk",""),"-")</f>
        <v>-</v>
      </c>
      <c r="AQ195" s="167" t="str">
        <f>IF(M195&lt;&gt;"",IF(ISERROR(VLOOKUP(M195,Positions!$C$4:$V$130,20,FALSE)),"Chk",""),"-")</f>
        <v>-</v>
      </c>
      <c r="AR195" s="167" t="str">
        <f>IF(N195&lt;&gt;"",IF(ISERROR(VLOOKUP(N195,Positions!$C$4:$V$130,20,FALSE)),"Chk",""),"-")</f>
        <v>-</v>
      </c>
      <c r="AS195" s="164" t="str">
        <f>IF(O195&lt;&gt;"",IF(ISERROR(VLOOKUP(O195,Positions!$C$4:$V$130,20,FALSE)),"Chk",""),"-")</f>
        <v>-</v>
      </c>
      <c r="AT195" s="164" t="str">
        <f>IF(P195&lt;&gt;"",IF(ISERROR(VLOOKUP(P195,Positions!$C$4:$V$130,20,FALSE)),"Chk",""),"-")</f>
        <v>-</v>
      </c>
      <c r="AU195" s="164" t="str">
        <f>IF(Q195&lt;&gt;"",IF(ISERROR(VLOOKUP(Q195,Positions!$C$4:$V$130,20,FALSE)),"Chk",""),"-")</f>
        <v>-</v>
      </c>
      <c r="AV195" s="164" t="str">
        <f>IF(R195&lt;&gt;"",IF(ISERROR(VLOOKUP(R195,Positions!$C$4:$V$130,20,FALSE)),"Chk",""),"-")</f>
        <v>-</v>
      </c>
      <c r="AW195" s="164" t="str">
        <f>IF(S195&lt;&gt;"",IF(ISERROR(VLOOKUP(S195,Positions!$C$4:$V$130,20,FALSE)),"Chk",""),"-")</f>
        <v>-</v>
      </c>
      <c r="AX195" s="164" t="str">
        <f>IF(T195&lt;&gt;"",IF(ISERROR(VLOOKUP(T195,Positions!$C$4:$V$130,20,FALSE)),"Chk",""),"-")</f>
        <v>-</v>
      </c>
      <c r="AY195" s="164" t="str">
        <f>IF(U195&lt;&gt;"",IF(ISERROR(VLOOKUP(U195,Positions!$C$4:$V$130,20,FALSE)),"Chk",""),"-")</f>
        <v>-</v>
      </c>
      <c r="AZ195" s="164" t="str">
        <f>IF(V195&lt;&gt;"",IF(ISERROR(VLOOKUP(V195,Positions!$C$4:$V$130,20,FALSE)),"Chk",""),"-")</f>
        <v>-</v>
      </c>
      <c r="BA195" s="164" t="str">
        <f>IF(W195&lt;&gt;"",IF(ISERROR(VLOOKUP(W195,Positions!$C$4:$V$130,20,FALSE)),"Chk",""),"-")</f>
        <v>-</v>
      </c>
      <c r="BB195" s="164" t="str">
        <f>IF(X195&lt;&gt;"",IF(ISERROR(VLOOKUP(X195,Positions!$C$4:$V$130,20,FALSE)),"Chk",""),"-")</f>
        <v>-</v>
      </c>
      <c r="BC195" s="164" t="str">
        <f>IF(Y195&lt;&gt;"",IF(ISERROR(VLOOKUP(Y195,Positions!$C$4:$V$130,20,FALSE)),"Chk",""),"-")</f>
        <v>-</v>
      </c>
      <c r="BD195" s="164" t="str">
        <f>IF(Z195&lt;&gt;"",IF(ISERROR(VLOOKUP(Z195,Positions!$C$4:$V$130,20,FALSE)),"Chk",""),"-")</f>
        <v>-</v>
      </c>
      <c r="BE195" s="164" t="str">
        <f>IF(AA195&lt;&gt;"",IF(ISERROR(VLOOKUP(AA195,Positions!$C$4:$V$130,20,FALSE)),"Chk",""),"-")</f>
        <v>-</v>
      </c>
      <c r="BF195" s="164" t="str">
        <f>IF(AB195&lt;&gt;"",IF(ISERROR(VLOOKUP(AB195,Positions!$C$4:$V$130,20,FALSE)),"Chk",""),"-")</f>
        <v>-</v>
      </c>
      <c r="BG195" s="164" t="str">
        <f>IF(AC195&lt;&gt;"",IF(ISERROR(VLOOKUP(AC195,Positions!$C$4:$V$130,20,FALSE)),"Chk",""),"-")</f>
        <v>-</v>
      </c>
      <c r="BH195" s="164" t="str">
        <f>IF(AD195&lt;&gt;"",IF(ISERROR(VLOOKUP(AD195,Positions!$C$4:$V$130,20,FALSE)),"Chk",""),"-")</f>
        <v>-</v>
      </c>
      <c r="BI195" s="164" t="str">
        <f>IF(AE195&lt;&gt;"",IF(ISERROR(VLOOKUP(AE195,Positions!$C$4:$V$130,20,FALSE)),"Chk",""),"-")</f>
        <v>-</v>
      </c>
      <c r="BJ195" s="164" t="str">
        <f>IF(AF195&lt;&gt;"",IF(ISERROR(VLOOKUP(AF195,Positions!$C$4:$V$130,20,FALSE)),"Chk",""),"-")</f>
        <v>-</v>
      </c>
      <c r="BK195" s="164" t="str">
        <f>IF(AG195&lt;&gt;"",IF(ISERROR(VLOOKUP(AG195,Positions!$C$4:$V$130,20,FALSE)),"Chk",""),"-")</f>
        <v>-</v>
      </c>
      <c r="BL195" s="164" t="str">
        <f>IF(AH195&lt;&gt;"",IF(ISERROR(VLOOKUP(AH195,Positions!$C$4:$V$130,20,FALSE)),"Chk",""),"-")</f>
        <v>-</v>
      </c>
      <c r="BM195" s="152"/>
      <c r="BN195" s="161">
        <f>IF(ISERROR(VLOOKUP(G195,Positions!$C$4:$V$130,20,FALSE)),0,VLOOKUP(G195,Positions!$C$4:$V$130,20,FALSE))</f>
        <v>0</v>
      </c>
      <c r="BO195" s="161">
        <f>IF(ISERROR(VLOOKUP(H195,Positions!$C$4:$V$130,20,FALSE)),0,VLOOKUP(H195,Positions!$C$4:$V$130,20,FALSE))</f>
        <v>0</v>
      </c>
      <c r="BP195" s="161">
        <f>IF(ISERROR(VLOOKUP(I195,Positions!$C$4:$V$130,20,FALSE)),0,VLOOKUP(I195,Positions!$C$4:$V$130,20,FALSE))</f>
        <v>0</v>
      </c>
      <c r="BQ195" s="161">
        <f>IF(ISERROR(VLOOKUP(J195,Positions!$C$4:$V$130,20,FALSE)),0,VLOOKUP(J195,Positions!$C$4:$V$130,20,FALSE))</f>
        <v>0</v>
      </c>
      <c r="BR195" s="161">
        <f>IF(ISERROR(VLOOKUP(K195,Positions!$C$4:$V$130,20,FALSE)),0,VLOOKUP(K195,Positions!$C$4:$V$130,20,FALSE))</f>
        <v>0</v>
      </c>
      <c r="BS195" s="161">
        <f>IF(ISERROR(VLOOKUP(L195,Positions!$C$4:$V$130,20,FALSE)),0,VLOOKUP(L195,Positions!$C$4:$V$130,20,FALSE))</f>
        <v>0</v>
      </c>
      <c r="BT195" s="161">
        <f>IF(ISERROR(VLOOKUP(M195,Positions!$C$4:$V$130,20,FALSE)),0,VLOOKUP(M195,Positions!$C$4:$V$130,20,FALSE))</f>
        <v>0</v>
      </c>
      <c r="BU195" s="161">
        <f>IF(ISERROR(VLOOKUP(N195,Positions!$C$4:$V$130,20,FALSE)),0,VLOOKUP(N195,Positions!$C$4:$V$130,20,FALSE))</f>
        <v>0</v>
      </c>
      <c r="BV195" s="161">
        <f>IF(ISERROR(VLOOKUP(O195,Positions!$C$4:$V$130,20,FALSE)),0,VLOOKUP(O195,Positions!$C$4:$V$130,20,FALSE))</f>
        <v>0</v>
      </c>
      <c r="BW195" s="161">
        <f>IF(ISERROR(VLOOKUP(P195,Positions!$C$4:$V$130,20,FALSE)),0,VLOOKUP(P195,Positions!$C$4:$V$130,20,FALSE))</f>
        <v>0</v>
      </c>
      <c r="BX195" s="161">
        <f>IF(ISERROR(VLOOKUP(Q195,Positions!$C$4:$V$130,20,FALSE)),0,VLOOKUP(Q195,Positions!$C$4:$V$130,20,FALSE))</f>
        <v>0</v>
      </c>
      <c r="BY195" s="161">
        <f>IF(ISERROR(VLOOKUP(R195,Positions!$C$4:$V$130,20,FALSE)),0,VLOOKUP(R195,Positions!$C$4:$V$130,20,FALSE))</f>
        <v>0</v>
      </c>
      <c r="BZ195" s="161">
        <f>IF(ISERROR(VLOOKUP(S195,Positions!$C$4:$V$130,20,FALSE)),0,VLOOKUP(S195,Positions!$C$4:$V$130,20,FALSE))</f>
        <v>0</v>
      </c>
      <c r="CA195" s="161">
        <f>IF(ISERROR(VLOOKUP(T195,Positions!$C$4:$V$130,20,FALSE)),0,VLOOKUP(T195,Positions!$C$4:$V$130,20,FALSE))</f>
        <v>0</v>
      </c>
      <c r="CB195" s="161">
        <f>IF(ISERROR(VLOOKUP(U195,Positions!$C$4:$V$130,20,FALSE)),0,VLOOKUP(U195,Positions!$C$4:$V$130,20,FALSE))</f>
        <v>0</v>
      </c>
      <c r="CC195" s="161">
        <f>IF(ISERROR(VLOOKUP(V195,Positions!$C$4:$V$130,20,FALSE)),0,VLOOKUP(V195,Positions!$C$4:$V$130,20,FALSE))</f>
        <v>0</v>
      </c>
      <c r="CD195" s="161">
        <f>IF(ISERROR(VLOOKUP(W195,Positions!$C$4:$V$130,20,FALSE)),0,VLOOKUP(W195,Positions!$C$4:$V$130,20,FALSE))</f>
        <v>0</v>
      </c>
      <c r="CE195" s="161">
        <f>IF(ISERROR(VLOOKUP(X195,Positions!$C$4:$V$130,20,FALSE)),0,VLOOKUP(X195,Positions!$C$4:$V$130,20,FALSE))</f>
        <v>0</v>
      </c>
      <c r="CF195" s="161">
        <f>IF(ISERROR(VLOOKUP(Y195,Positions!$C$4:$V$130,20,FALSE)),0,VLOOKUP(Y195,Positions!$C$4:$V$130,20,FALSE))</f>
        <v>0</v>
      </c>
      <c r="CG195" s="161">
        <f>IF(ISERROR(VLOOKUP(Z195,Positions!$C$4:$V$130,20,FALSE)),0,VLOOKUP(Z195,Positions!$C$4:$V$130,20,FALSE))</f>
        <v>0</v>
      </c>
      <c r="CH195" s="161">
        <f>IF(ISERROR(VLOOKUP(AA195,Positions!$C$4:$V$130,20,FALSE)),0,VLOOKUP(AA195,Positions!$C$4:$V$130,20,FALSE))</f>
        <v>0</v>
      </c>
      <c r="CI195" s="161">
        <f>IF(ISERROR(VLOOKUP(AB195,Positions!$C$4:$V$130,20,FALSE)),0,VLOOKUP(AB195,Positions!$C$4:$V$130,20,FALSE))</f>
        <v>0</v>
      </c>
      <c r="CJ195" s="161">
        <f>IF(ISERROR(VLOOKUP(AC195,Positions!$C$4:$V$130,20,FALSE)),0,VLOOKUP(AC195,Positions!$C$4:$V$130,20,FALSE))</f>
        <v>0</v>
      </c>
      <c r="CK195" s="161">
        <f>IF(ISERROR(VLOOKUP(AD195,Positions!$C$4:$V$130,20,FALSE)),0,VLOOKUP(AD195,Positions!$C$4:$V$130,20,FALSE))</f>
        <v>0</v>
      </c>
      <c r="CL195" s="161">
        <f>IF(ISERROR(VLOOKUP(AE195,Positions!$C$4:$V$130,20,FALSE)),0,VLOOKUP(AE195,Positions!$C$4:$V$130,20,FALSE))</f>
        <v>0</v>
      </c>
      <c r="CM195" s="161">
        <f>IF(ISERROR(VLOOKUP(AF195,Positions!$C$4:$V$130,20,FALSE)),0,VLOOKUP(AF195,Positions!$C$4:$V$130,20,FALSE))</f>
        <v>0</v>
      </c>
      <c r="CN195" s="161">
        <f>IF(ISERROR(VLOOKUP(AG195,Positions!$C$4:$V$130,20,FALSE)),0,VLOOKUP(AG195,Positions!$C$4:$V$130,20,FALSE))</f>
        <v>0</v>
      </c>
      <c r="CO195" s="161">
        <f>IF(ISERROR(VLOOKUP(AH195,Positions!$C$4:$V$130,20,FALSE)),0,VLOOKUP(AH195,Positions!$C$4:$V$130,20,FALSE))</f>
        <v>0</v>
      </c>
      <c r="CP195" s="162"/>
      <c r="CQ195" s="163"/>
    </row>
    <row r="196" spans="1:95" s="155" customFormat="1" ht="30" hidden="1" customHeight="1" x14ac:dyDescent="0.25">
      <c r="A196" s="164"/>
      <c r="B196" s="164"/>
      <c r="C196" s="660"/>
      <c r="D196" s="660"/>
      <c r="E196" s="417" t="str">
        <f>IF($D196&lt;&gt;"",VLOOKUP($D196,StaffEstb!$G$4:$K$203,4,FALSE),"")</f>
        <v/>
      </c>
      <c r="F196" s="656" t="str">
        <f>IF($D196&lt;&gt;"",VLOOKUP($D196,StaffEstb!$G$4:$K$203,5,FALSE),"")</f>
        <v/>
      </c>
      <c r="G196" s="659"/>
      <c r="H196" s="659"/>
      <c r="I196" s="659"/>
      <c r="J196" s="659"/>
      <c r="K196" s="659"/>
      <c r="L196" s="658"/>
      <c r="M196" s="658"/>
      <c r="N196" s="659"/>
      <c r="O196" s="659"/>
      <c r="P196" s="659"/>
      <c r="Q196" s="659"/>
      <c r="R196" s="659"/>
      <c r="S196" s="658"/>
      <c r="T196" s="658"/>
      <c r="U196" s="659"/>
      <c r="V196" s="659"/>
      <c r="W196" s="659"/>
      <c r="X196" s="659"/>
      <c r="Y196" s="659"/>
      <c r="Z196" s="658"/>
      <c r="AA196" s="658"/>
      <c r="AB196" s="659"/>
      <c r="AC196" s="659"/>
      <c r="AD196" s="659"/>
      <c r="AE196" s="659"/>
      <c r="AF196" s="659"/>
      <c r="AG196" s="658"/>
      <c r="AH196" s="658"/>
      <c r="AI196" s="167"/>
      <c r="AJ196" s="167"/>
      <c r="AK196" s="167" t="str">
        <f>IF(G196&lt;&gt;"",IF(ISERROR(VLOOKUP(G196,Positions!$C$4:$V$130,20,FALSE)),"Chk",""),"-")</f>
        <v>-</v>
      </c>
      <c r="AL196" s="167" t="str">
        <f>IF(H196&lt;&gt;"",IF(ISERROR(VLOOKUP(H196,Positions!$C$4:$V$130,20,FALSE)),"Chk",""),"-")</f>
        <v>-</v>
      </c>
      <c r="AM196" s="167" t="str">
        <f>IF(I196&lt;&gt;"",IF(ISERROR(VLOOKUP(I196,Positions!$C$4:$V$130,20,FALSE)),"Chk",""),"-")</f>
        <v>-</v>
      </c>
      <c r="AN196" s="167" t="str">
        <f>IF(J196&lt;&gt;"",IF(ISERROR(VLOOKUP(J196,Positions!$C$4:$V$130,20,FALSE)),"Chk",""),"-")</f>
        <v>-</v>
      </c>
      <c r="AO196" s="167" t="str">
        <f>IF(K196&lt;&gt;"",IF(ISERROR(VLOOKUP(K196,Positions!$C$4:$V$130,20,FALSE)),"Chk",""),"-")</f>
        <v>-</v>
      </c>
      <c r="AP196" s="167" t="str">
        <f>IF(L196&lt;&gt;"",IF(ISERROR(VLOOKUP(L196,Positions!$C$4:$V$130,20,FALSE)),"Chk",""),"-")</f>
        <v>-</v>
      </c>
      <c r="AQ196" s="167" t="str">
        <f>IF(M196&lt;&gt;"",IF(ISERROR(VLOOKUP(M196,Positions!$C$4:$V$130,20,FALSE)),"Chk",""),"-")</f>
        <v>-</v>
      </c>
      <c r="AR196" s="167" t="str">
        <f>IF(N196&lt;&gt;"",IF(ISERROR(VLOOKUP(N196,Positions!$C$4:$V$130,20,FALSE)),"Chk",""),"-")</f>
        <v>-</v>
      </c>
      <c r="AS196" s="164" t="str">
        <f>IF(O196&lt;&gt;"",IF(ISERROR(VLOOKUP(O196,Positions!$C$4:$V$130,20,FALSE)),"Chk",""),"-")</f>
        <v>-</v>
      </c>
      <c r="AT196" s="164" t="str">
        <f>IF(P196&lt;&gt;"",IF(ISERROR(VLOOKUP(P196,Positions!$C$4:$V$130,20,FALSE)),"Chk",""),"-")</f>
        <v>-</v>
      </c>
      <c r="AU196" s="164" t="str">
        <f>IF(Q196&lt;&gt;"",IF(ISERROR(VLOOKUP(Q196,Positions!$C$4:$V$130,20,FALSE)),"Chk",""),"-")</f>
        <v>-</v>
      </c>
      <c r="AV196" s="164" t="str">
        <f>IF(R196&lt;&gt;"",IF(ISERROR(VLOOKUP(R196,Positions!$C$4:$V$130,20,FALSE)),"Chk",""),"-")</f>
        <v>-</v>
      </c>
      <c r="AW196" s="164" t="str">
        <f>IF(S196&lt;&gt;"",IF(ISERROR(VLOOKUP(S196,Positions!$C$4:$V$130,20,FALSE)),"Chk",""),"-")</f>
        <v>-</v>
      </c>
      <c r="AX196" s="164" t="str">
        <f>IF(T196&lt;&gt;"",IF(ISERROR(VLOOKUP(T196,Positions!$C$4:$V$130,20,FALSE)),"Chk",""),"-")</f>
        <v>-</v>
      </c>
      <c r="AY196" s="164" t="str">
        <f>IF(U196&lt;&gt;"",IF(ISERROR(VLOOKUP(U196,Positions!$C$4:$V$130,20,FALSE)),"Chk",""),"-")</f>
        <v>-</v>
      </c>
      <c r="AZ196" s="164" t="str">
        <f>IF(V196&lt;&gt;"",IF(ISERROR(VLOOKUP(V196,Positions!$C$4:$V$130,20,FALSE)),"Chk",""),"-")</f>
        <v>-</v>
      </c>
      <c r="BA196" s="164" t="str">
        <f>IF(W196&lt;&gt;"",IF(ISERROR(VLOOKUP(W196,Positions!$C$4:$V$130,20,FALSE)),"Chk",""),"-")</f>
        <v>-</v>
      </c>
      <c r="BB196" s="164" t="str">
        <f>IF(X196&lt;&gt;"",IF(ISERROR(VLOOKUP(X196,Positions!$C$4:$V$130,20,FALSE)),"Chk",""),"-")</f>
        <v>-</v>
      </c>
      <c r="BC196" s="164" t="str">
        <f>IF(Y196&lt;&gt;"",IF(ISERROR(VLOOKUP(Y196,Positions!$C$4:$V$130,20,FALSE)),"Chk",""),"-")</f>
        <v>-</v>
      </c>
      <c r="BD196" s="164" t="str">
        <f>IF(Z196&lt;&gt;"",IF(ISERROR(VLOOKUP(Z196,Positions!$C$4:$V$130,20,FALSE)),"Chk",""),"-")</f>
        <v>-</v>
      </c>
      <c r="BE196" s="164" t="str">
        <f>IF(AA196&lt;&gt;"",IF(ISERROR(VLOOKUP(AA196,Positions!$C$4:$V$130,20,FALSE)),"Chk",""),"-")</f>
        <v>-</v>
      </c>
      <c r="BF196" s="164" t="str">
        <f>IF(AB196&lt;&gt;"",IF(ISERROR(VLOOKUP(AB196,Positions!$C$4:$V$130,20,FALSE)),"Chk",""),"-")</f>
        <v>-</v>
      </c>
      <c r="BG196" s="164" t="str">
        <f>IF(AC196&lt;&gt;"",IF(ISERROR(VLOOKUP(AC196,Positions!$C$4:$V$130,20,FALSE)),"Chk",""),"-")</f>
        <v>-</v>
      </c>
      <c r="BH196" s="164" t="str">
        <f>IF(AD196&lt;&gt;"",IF(ISERROR(VLOOKUP(AD196,Positions!$C$4:$V$130,20,FALSE)),"Chk",""),"-")</f>
        <v>-</v>
      </c>
      <c r="BI196" s="164" t="str">
        <f>IF(AE196&lt;&gt;"",IF(ISERROR(VLOOKUP(AE196,Positions!$C$4:$V$130,20,FALSE)),"Chk",""),"-")</f>
        <v>-</v>
      </c>
      <c r="BJ196" s="164" t="str">
        <f>IF(AF196&lt;&gt;"",IF(ISERROR(VLOOKUP(AF196,Positions!$C$4:$V$130,20,FALSE)),"Chk",""),"-")</f>
        <v>-</v>
      </c>
      <c r="BK196" s="164" t="str">
        <f>IF(AG196&lt;&gt;"",IF(ISERROR(VLOOKUP(AG196,Positions!$C$4:$V$130,20,FALSE)),"Chk",""),"-")</f>
        <v>-</v>
      </c>
      <c r="BL196" s="164" t="str">
        <f>IF(AH196&lt;&gt;"",IF(ISERROR(VLOOKUP(AH196,Positions!$C$4:$V$130,20,FALSE)),"Chk",""),"-")</f>
        <v>-</v>
      </c>
      <c r="BM196" s="152"/>
      <c r="BN196" s="161">
        <f>IF(ISERROR(VLOOKUP(G196,Positions!$C$4:$V$130,20,FALSE)),0,VLOOKUP(G196,Positions!$C$4:$V$130,20,FALSE))</f>
        <v>0</v>
      </c>
      <c r="BO196" s="161">
        <f>IF(ISERROR(VLOOKUP(H196,Positions!$C$4:$V$130,20,FALSE)),0,VLOOKUP(H196,Positions!$C$4:$V$130,20,FALSE))</f>
        <v>0</v>
      </c>
      <c r="BP196" s="161">
        <f>IF(ISERROR(VLOOKUP(I196,Positions!$C$4:$V$130,20,FALSE)),0,VLOOKUP(I196,Positions!$C$4:$V$130,20,FALSE))</f>
        <v>0</v>
      </c>
      <c r="BQ196" s="161">
        <f>IF(ISERROR(VLOOKUP(J196,Positions!$C$4:$V$130,20,FALSE)),0,VLOOKUP(J196,Positions!$C$4:$V$130,20,FALSE))</f>
        <v>0</v>
      </c>
      <c r="BR196" s="161">
        <f>IF(ISERROR(VLOOKUP(K196,Positions!$C$4:$V$130,20,FALSE)),0,VLOOKUP(K196,Positions!$C$4:$V$130,20,FALSE))</f>
        <v>0</v>
      </c>
      <c r="BS196" s="161">
        <f>IF(ISERROR(VLOOKUP(L196,Positions!$C$4:$V$130,20,FALSE)),0,VLOOKUP(L196,Positions!$C$4:$V$130,20,FALSE))</f>
        <v>0</v>
      </c>
      <c r="BT196" s="161">
        <f>IF(ISERROR(VLOOKUP(M196,Positions!$C$4:$V$130,20,FALSE)),0,VLOOKUP(M196,Positions!$C$4:$V$130,20,FALSE))</f>
        <v>0</v>
      </c>
      <c r="BU196" s="161">
        <f>IF(ISERROR(VLOOKUP(N196,Positions!$C$4:$V$130,20,FALSE)),0,VLOOKUP(N196,Positions!$C$4:$V$130,20,FALSE))</f>
        <v>0</v>
      </c>
      <c r="BV196" s="161">
        <f>IF(ISERROR(VLOOKUP(O196,Positions!$C$4:$V$130,20,FALSE)),0,VLOOKUP(O196,Positions!$C$4:$V$130,20,FALSE))</f>
        <v>0</v>
      </c>
      <c r="BW196" s="161">
        <f>IF(ISERROR(VLOOKUP(P196,Positions!$C$4:$V$130,20,FALSE)),0,VLOOKUP(P196,Positions!$C$4:$V$130,20,FALSE))</f>
        <v>0</v>
      </c>
      <c r="BX196" s="161">
        <f>IF(ISERROR(VLOOKUP(Q196,Positions!$C$4:$V$130,20,FALSE)),0,VLOOKUP(Q196,Positions!$C$4:$V$130,20,FALSE))</f>
        <v>0</v>
      </c>
      <c r="BY196" s="161">
        <f>IF(ISERROR(VLOOKUP(R196,Positions!$C$4:$V$130,20,FALSE)),0,VLOOKUP(R196,Positions!$C$4:$V$130,20,FALSE))</f>
        <v>0</v>
      </c>
      <c r="BZ196" s="161">
        <f>IF(ISERROR(VLOOKUP(S196,Positions!$C$4:$V$130,20,FALSE)),0,VLOOKUP(S196,Positions!$C$4:$V$130,20,FALSE))</f>
        <v>0</v>
      </c>
      <c r="CA196" s="161">
        <f>IF(ISERROR(VLOOKUP(T196,Positions!$C$4:$V$130,20,FALSE)),0,VLOOKUP(T196,Positions!$C$4:$V$130,20,FALSE))</f>
        <v>0</v>
      </c>
      <c r="CB196" s="161">
        <f>IF(ISERROR(VLOOKUP(U196,Positions!$C$4:$V$130,20,FALSE)),0,VLOOKUP(U196,Positions!$C$4:$V$130,20,FALSE))</f>
        <v>0</v>
      </c>
      <c r="CC196" s="161">
        <f>IF(ISERROR(VLOOKUP(V196,Positions!$C$4:$V$130,20,FALSE)),0,VLOOKUP(V196,Positions!$C$4:$V$130,20,FALSE))</f>
        <v>0</v>
      </c>
      <c r="CD196" s="161">
        <f>IF(ISERROR(VLOOKUP(W196,Positions!$C$4:$V$130,20,FALSE)),0,VLOOKUP(W196,Positions!$C$4:$V$130,20,FALSE))</f>
        <v>0</v>
      </c>
      <c r="CE196" s="161">
        <f>IF(ISERROR(VLOOKUP(X196,Positions!$C$4:$V$130,20,FALSE)),0,VLOOKUP(X196,Positions!$C$4:$V$130,20,FALSE))</f>
        <v>0</v>
      </c>
      <c r="CF196" s="161">
        <f>IF(ISERROR(VLOOKUP(Y196,Positions!$C$4:$V$130,20,FALSE)),0,VLOOKUP(Y196,Positions!$C$4:$V$130,20,FALSE))</f>
        <v>0</v>
      </c>
      <c r="CG196" s="161">
        <f>IF(ISERROR(VLOOKUP(Z196,Positions!$C$4:$V$130,20,FALSE)),0,VLOOKUP(Z196,Positions!$C$4:$V$130,20,FALSE))</f>
        <v>0</v>
      </c>
      <c r="CH196" s="161">
        <f>IF(ISERROR(VLOOKUP(AA196,Positions!$C$4:$V$130,20,FALSE)),0,VLOOKUP(AA196,Positions!$C$4:$V$130,20,FALSE))</f>
        <v>0</v>
      </c>
      <c r="CI196" s="161">
        <f>IF(ISERROR(VLOOKUP(AB196,Positions!$C$4:$V$130,20,FALSE)),0,VLOOKUP(AB196,Positions!$C$4:$V$130,20,FALSE))</f>
        <v>0</v>
      </c>
      <c r="CJ196" s="161">
        <f>IF(ISERROR(VLOOKUP(AC196,Positions!$C$4:$V$130,20,FALSE)),0,VLOOKUP(AC196,Positions!$C$4:$V$130,20,FALSE))</f>
        <v>0</v>
      </c>
      <c r="CK196" s="161">
        <f>IF(ISERROR(VLOOKUP(AD196,Positions!$C$4:$V$130,20,FALSE)),0,VLOOKUP(AD196,Positions!$C$4:$V$130,20,FALSE))</f>
        <v>0</v>
      </c>
      <c r="CL196" s="161">
        <f>IF(ISERROR(VLOOKUP(AE196,Positions!$C$4:$V$130,20,FALSE)),0,VLOOKUP(AE196,Positions!$C$4:$V$130,20,FALSE))</f>
        <v>0</v>
      </c>
      <c r="CM196" s="161">
        <f>IF(ISERROR(VLOOKUP(AF196,Positions!$C$4:$V$130,20,FALSE)),0,VLOOKUP(AF196,Positions!$C$4:$V$130,20,FALSE))</f>
        <v>0</v>
      </c>
      <c r="CN196" s="161">
        <f>IF(ISERROR(VLOOKUP(AG196,Positions!$C$4:$V$130,20,FALSE)),0,VLOOKUP(AG196,Positions!$C$4:$V$130,20,FALSE))</f>
        <v>0</v>
      </c>
      <c r="CO196" s="161">
        <f>IF(ISERROR(VLOOKUP(AH196,Positions!$C$4:$V$130,20,FALSE)),0,VLOOKUP(AH196,Positions!$C$4:$V$130,20,FALSE))</f>
        <v>0</v>
      </c>
      <c r="CP196" s="162"/>
      <c r="CQ196" s="163"/>
    </row>
    <row r="197" spans="1:95" s="155" customFormat="1" ht="30" hidden="1" customHeight="1" x14ac:dyDescent="0.25">
      <c r="A197" s="164"/>
      <c r="B197" s="164"/>
      <c r="C197" s="660"/>
      <c r="D197" s="660"/>
      <c r="E197" s="417" t="str">
        <f>IF($D197&lt;&gt;"",VLOOKUP($D197,StaffEstb!$G$4:$K$203,4,FALSE),"")</f>
        <v/>
      </c>
      <c r="F197" s="656" t="str">
        <f>IF($D197&lt;&gt;"",VLOOKUP($D197,StaffEstb!$G$4:$K$203,5,FALSE),"")</f>
        <v/>
      </c>
      <c r="G197" s="659"/>
      <c r="H197" s="659"/>
      <c r="I197" s="659"/>
      <c r="J197" s="659"/>
      <c r="K197" s="659"/>
      <c r="L197" s="658"/>
      <c r="M197" s="658"/>
      <c r="N197" s="659"/>
      <c r="O197" s="659"/>
      <c r="P197" s="659"/>
      <c r="Q197" s="659"/>
      <c r="R197" s="659"/>
      <c r="S197" s="658"/>
      <c r="T197" s="658"/>
      <c r="U197" s="659"/>
      <c r="V197" s="659"/>
      <c r="W197" s="659"/>
      <c r="X197" s="659"/>
      <c r="Y197" s="659"/>
      <c r="Z197" s="658"/>
      <c r="AA197" s="658"/>
      <c r="AB197" s="659"/>
      <c r="AC197" s="659"/>
      <c r="AD197" s="659"/>
      <c r="AE197" s="659"/>
      <c r="AF197" s="659"/>
      <c r="AG197" s="658"/>
      <c r="AH197" s="658"/>
      <c r="AI197" s="167"/>
      <c r="AJ197" s="167"/>
      <c r="AK197" s="167" t="str">
        <f>IF(G197&lt;&gt;"",IF(ISERROR(VLOOKUP(G197,Positions!$C$4:$V$130,20,FALSE)),"Chk",""),"-")</f>
        <v>-</v>
      </c>
      <c r="AL197" s="167" t="str">
        <f>IF(H197&lt;&gt;"",IF(ISERROR(VLOOKUP(H197,Positions!$C$4:$V$130,20,FALSE)),"Chk",""),"-")</f>
        <v>-</v>
      </c>
      <c r="AM197" s="167" t="str">
        <f>IF(I197&lt;&gt;"",IF(ISERROR(VLOOKUP(I197,Positions!$C$4:$V$130,20,FALSE)),"Chk",""),"-")</f>
        <v>-</v>
      </c>
      <c r="AN197" s="167" t="str">
        <f>IF(J197&lt;&gt;"",IF(ISERROR(VLOOKUP(J197,Positions!$C$4:$V$130,20,FALSE)),"Chk",""),"-")</f>
        <v>-</v>
      </c>
      <c r="AO197" s="167" t="str">
        <f>IF(K197&lt;&gt;"",IF(ISERROR(VLOOKUP(K197,Positions!$C$4:$V$130,20,FALSE)),"Chk",""),"-")</f>
        <v>-</v>
      </c>
      <c r="AP197" s="167" t="str">
        <f>IF(L197&lt;&gt;"",IF(ISERROR(VLOOKUP(L197,Positions!$C$4:$V$130,20,FALSE)),"Chk",""),"-")</f>
        <v>-</v>
      </c>
      <c r="AQ197" s="167" t="str">
        <f>IF(M197&lt;&gt;"",IF(ISERROR(VLOOKUP(M197,Positions!$C$4:$V$130,20,FALSE)),"Chk",""),"-")</f>
        <v>-</v>
      </c>
      <c r="AR197" s="167" t="str">
        <f>IF(N197&lt;&gt;"",IF(ISERROR(VLOOKUP(N197,Positions!$C$4:$V$130,20,FALSE)),"Chk",""),"-")</f>
        <v>-</v>
      </c>
      <c r="AS197" s="164" t="str">
        <f>IF(O197&lt;&gt;"",IF(ISERROR(VLOOKUP(O197,Positions!$C$4:$V$130,20,FALSE)),"Chk",""),"-")</f>
        <v>-</v>
      </c>
      <c r="AT197" s="164" t="str">
        <f>IF(P197&lt;&gt;"",IF(ISERROR(VLOOKUP(P197,Positions!$C$4:$V$130,20,FALSE)),"Chk",""),"-")</f>
        <v>-</v>
      </c>
      <c r="AU197" s="164" t="str">
        <f>IF(Q197&lt;&gt;"",IF(ISERROR(VLOOKUP(Q197,Positions!$C$4:$V$130,20,FALSE)),"Chk",""),"-")</f>
        <v>-</v>
      </c>
      <c r="AV197" s="164" t="str">
        <f>IF(R197&lt;&gt;"",IF(ISERROR(VLOOKUP(R197,Positions!$C$4:$V$130,20,FALSE)),"Chk",""),"-")</f>
        <v>-</v>
      </c>
      <c r="AW197" s="164" t="str">
        <f>IF(S197&lt;&gt;"",IF(ISERROR(VLOOKUP(S197,Positions!$C$4:$V$130,20,FALSE)),"Chk",""),"-")</f>
        <v>-</v>
      </c>
      <c r="AX197" s="164" t="str">
        <f>IF(T197&lt;&gt;"",IF(ISERROR(VLOOKUP(T197,Positions!$C$4:$V$130,20,FALSE)),"Chk",""),"-")</f>
        <v>-</v>
      </c>
      <c r="AY197" s="164" t="str">
        <f>IF(U197&lt;&gt;"",IF(ISERROR(VLOOKUP(U197,Positions!$C$4:$V$130,20,FALSE)),"Chk",""),"-")</f>
        <v>-</v>
      </c>
      <c r="AZ197" s="164" t="str">
        <f>IF(V197&lt;&gt;"",IF(ISERROR(VLOOKUP(V197,Positions!$C$4:$V$130,20,FALSE)),"Chk",""),"-")</f>
        <v>-</v>
      </c>
      <c r="BA197" s="164" t="str">
        <f>IF(W197&lt;&gt;"",IF(ISERROR(VLOOKUP(W197,Positions!$C$4:$V$130,20,FALSE)),"Chk",""),"-")</f>
        <v>-</v>
      </c>
      <c r="BB197" s="164" t="str">
        <f>IF(X197&lt;&gt;"",IF(ISERROR(VLOOKUP(X197,Positions!$C$4:$V$130,20,FALSE)),"Chk",""),"-")</f>
        <v>-</v>
      </c>
      <c r="BC197" s="164" t="str">
        <f>IF(Y197&lt;&gt;"",IF(ISERROR(VLOOKUP(Y197,Positions!$C$4:$V$130,20,FALSE)),"Chk",""),"-")</f>
        <v>-</v>
      </c>
      <c r="BD197" s="164" t="str">
        <f>IF(Z197&lt;&gt;"",IF(ISERROR(VLOOKUP(Z197,Positions!$C$4:$V$130,20,FALSE)),"Chk",""),"-")</f>
        <v>-</v>
      </c>
      <c r="BE197" s="164" t="str">
        <f>IF(AA197&lt;&gt;"",IF(ISERROR(VLOOKUP(AA197,Positions!$C$4:$V$130,20,FALSE)),"Chk",""),"-")</f>
        <v>-</v>
      </c>
      <c r="BF197" s="164" t="str">
        <f>IF(AB197&lt;&gt;"",IF(ISERROR(VLOOKUP(AB197,Positions!$C$4:$V$130,20,FALSE)),"Chk",""),"-")</f>
        <v>-</v>
      </c>
      <c r="BG197" s="164" t="str">
        <f>IF(AC197&lt;&gt;"",IF(ISERROR(VLOOKUP(AC197,Positions!$C$4:$V$130,20,FALSE)),"Chk",""),"-")</f>
        <v>-</v>
      </c>
      <c r="BH197" s="164" t="str">
        <f>IF(AD197&lt;&gt;"",IF(ISERROR(VLOOKUP(AD197,Positions!$C$4:$V$130,20,FALSE)),"Chk",""),"-")</f>
        <v>-</v>
      </c>
      <c r="BI197" s="164" t="str">
        <f>IF(AE197&lt;&gt;"",IF(ISERROR(VLOOKUP(AE197,Positions!$C$4:$V$130,20,FALSE)),"Chk",""),"-")</f>
        <v>-</v>
      </c>
      <c r="BJ197" s="164" t="str">
        <f>IF(AF197&lt;&gt;"",IF(ISERROR(VLOOKUP(AF197,Positions!$C$4:$V$130,20,FALSE)),"Chk",""),"-")</f>
        <v>-</v>
      </c>
      <c r="BK197" s="164" t="str">
        <f>IF(AG197&lt;&gt;"",IF(ISERROR(VLOOKUP(AG197,Positions!$C$4:$V$130,20,FALSE)),"Chk",""),"-")</f>
        <v>-</v>
      </c>
      <c r="BL197" s="164" t="str">
        <f>IF(AH197&lt;&gt;"",IF(ISERROR(VLOOKUP(AH197,Positions!$C$4:$V$130,20,FALSE)),"Chk",""),"-")</f>
        <v>-</v>
      </c>
      <c r="BM197" s="152"/>
      <c r="BN197" s="161">
        <f>IF(ISERROR(VLOOKUP(G197,Positions!$C$4:$V$130,20,FALSE)),0,VLOOKUP(G197,Positions!$C$4:$V$130,20,FALSE))</f>
        <v>0</v>
      </c>
      <c r="BO197" s="161">
        <f>IF(ISERROR(VLOOKUP(H197,Positions!$C$4:$V$130,20,FALSE)),0,VLOOKUP(H197,Positions!$C$4:$V$130,20,FALSE))</f>
        <v>0</v>
      </c>
      <c r="BP197" s="161">
        <f>IF(ISERROR(VLOOKUP(I197,Positions!$C$4:$V$130,20,FALSE)),0,VLOOKUP(I197,Positions!$C$4:$V$130,20,FALSE))</f>
        <v>0</v>
      </c>
      <c r="BQ197" s="161">
        <f>IF(ISERROR(VLOOKUP(J197,Positions!$C$4:$V$130,20,FALSE)),0,VLOOKUP(J197,Positions!$C$4:$V$130,20,FALSE))</f>
        <v>0</v>
      </c>
      <c r="BR197" s="161">
        <f>IF(ISERROR(VLOOKUP(K197,Positions!$C$4:$V$130,20,FALSE)),0,VLOOKUP(K197,Positions!$C$4:$V$130,20,FALSE))</f>
        <v>0</v>
      </c>
      <c r="BS197" s="161">
        <f>IF(ISERROR(VLOOKUP(L197,Positions!$C$4:$V$130,20,FALSE)),0,VLOOKUP(L197,Positions!$C$4:$V$130,20,FALSE))</f>
        <v>0</v>
      </c>
      <c r="BT197" s="161">
        <f>IF(ISERROR(VLOOKUP(M197,Positions!$C$4:$V$130,20,FALSE)),0,VLOOKUP(M197,Positions!$C$4:$V$130,20,FALSE))</f>
        <v>0</v>
      </c>
      <c r="BU197" s="161">
        <f>IF(ISERROR(VLOOKUP(N197,Positions!$C$4:$V$130,20,FALSE)),0,VLOOKUP(N197,Positions!$C$4:$V$130,20,FALSE))</f>
        <v>0</v>
      </c>
      <c r="BV197" s="161">
        <f>IF(ISERROR(VLOOKUP(O197,Positions!$C$4:$V$130,20,FALSE)),0,VLOOKUP(O197,Positions!$C$4:$V$130,20,FALSE))</f>
        <v>0</v>
      </c>
      <c r="BW197" s="161">
        <f>IF(ISERROR(VLOOKUP(P197,Positions!$C$4:$V$130,20,FALSE)),0,VLOOKUP(P197,Positions!$C$4:$V$130,20,FALSE))</f>
        <v>0</v>
      </c>
      <c r="BX197" s="161">
        <f>IF(ISERROR(VLOOKUP(Q197,Positions!$C$4:$V$130,20,FALSE)),0,VLOOKUP(Q197,Positions!$C$4:$V$130,20,FALSE))</f>
        <v>0</v>
      </c>
      <c r="BY197" s="161">
        <f>IF(ISERROR(VLOOKUP(R197,Positions!$C$4:$V$130,20,FALSE)),0,VLOOKUP(R197,Positions!$C$4:$V$130,20,FALSE))</f>
        <v>0</v>
      </c>
      <c r="BZ197" s="161">
        <f>IF(ISERROR(VLOOKUP(S197,Positions!$C$4:$V$130,20,FALSE)),0,VLOOKUP(S197,Positions!$C$4:$V$130,20,FALSE))</f>
        <v>0</v>
      </c>
      <c r="CA197" s="161">
        <f>IF(ISERROR(VLOOKUP(T197,Positions!$C$4:$V$130,20,FALSE)),0,VLOOKUP(T197,Positions!$C$4:$V$130,20,FALSE))</f>
        <v>0</v>
      </c>
      <c r="CB197" s="161">
        <f>IF(ISERROR(VLOOKUP(U197,Positions!$C$4:$V$130,20,FALSE)),0,VLOOKUP(U197,Positions!$C$4:$V$130,20,FALSE))</f>
        <v>0</v>
      </c>
      <c r="CC197" s="161">
        <f>IF(ISERROR(VLOOKUP(V197,Positions!$C$4:$V$130,20,FALSE)),0,VLOOKUP(V197,Positions!$C$4:$V$130,20,FALSE))</f>
        <v>0</v>
      </c>
      <c r="CD197" s="161">
        <f>IF(ISERROR(VLOOKUP(W197,Positions!$C$4:$V$130,20,FALSE)),0,VLOOKUP(W197,Positions!$C$4:$V$130,20,FALSE))</f>
        <v>0</v>
      </c>
      <c r="CE197" s="161">
        <f>IF(ISERROR(VLOOKUP(X197,Positions!$C$4:$V$130,20,FALSE)),0,VLOOKUP(X197,Positions!$C$4:$V$130,20,FALSE))</f>
        <v>0</v>
      </c>
      <c r="CF197" s="161">
        <f>IF(ISERROR(VLOOKUP(Y197,Positions!$C$4:$V$130,20,FALSE)),0,VLOOKUP(Y197,Positions!$C$4:$V$130,20,FALSE))</f>
        <v>0</v>
      </c>
      <c r="CG197" s="161">
        <f>IF(ISERROR(VLOOKUP(Z197,Positions!$C$4:$V$130,20,FALSE)),0,VLOOKUP(Z197,Positions!$C$4:$V$130,20,FALSE))</f>
        <v>0</v>
      </c>
      <c r="CH197" s="161">
        <f>IF(ISERROR(VLOOKUP(AA197,Positions!$C$4:$V$130,20,FALSE)),0,VLOOKUP(AA197,Positions!$C$4:$V$130,20,FALSE))</f>
        <v>0</v>
      </c>
      <c r="CI197" s="161">
        <f>IF(ISERROR(VLOOKUP(AB197,Positions!$C$4:$V$130,20,FALSE)),0,VLOOKUP(AB197,Positions!$C$4:$V$130,20,FALSE))</f>
        <v>0</v>
      </c>
      <c r="CJ197" s="161">
        <f>IF(ISERROR(VLOOKUP(AC197,Positions!$C$4:$V$130,20,FALSE)),0,VLOOKUP(AC197,Positions!$C$4:$V$130,20,FALSE))</f>
        <v>0</v>
      </c>
      <c r="CK197" s="161">
        <f>IF(ISERROR(VLOOKUP(AD197,Positions!$C$4:$V$130,20,FALSE)),0,VLOOKUP(AD197,Positions!$C$4:$V$130,20,FALSE))</f>
        <v>0</v>
      </c>
      <c r="CL197" s="161">
        <f>IF(ISERROR(VLOOKUP(AE197,Positions!$C$4:$V$130,20,FALSE)),0,VLOOKUP(AE197,Positions!$C$4:$V$130,20,FALSE))</f>
        <v>0</v>
      </c>
      <c r="CM197" s="161">
        <f>IF(ISERROR(VLOOKUP(AF197,Positions!$C$4:$V$130,20,FALSE)),0,VLOOKUP(AF197,Positions!$C$4:$V$130,20,FALSE))</f>
        <v>0</v>
      </c>
      <c r="CN197" s="161">
        <f>IF(ISERROR(VLOOKUP(AG197,Positions!$C$4:$V$130,20,FALSE)),0,VLOOKUP(AG197,Positions!$C$4:$V$130,20,FALSE))</f>
        <v>0</v>
      </c>
      <c r="CO197" s="161">
        <f>IF(ISERROR(VLOOKUP(AH197,Positions!$C$4:$V$130,20,FALSE)),0,VLOOKUP(AH197,Positions!$C$4:$V$130,20,FALSE))</f>
        <v>0</v>
      </c>
      <c r="CP197" s="162"/>
      <c r="CQ197" s="163"/>
    </row>
    <row r="198" spans="1:95" s="155" customFormat="1" ht="30" hidden="1" customHeight="1" x14ac:dyDescent="0.25">
      <c r="A198" s="164"/>
      <c r="B198" s="164"/>
      <c r="C198" s="660"/>
      <c r="D198" s="660"/>
      <c r="E198" s="417" t="str">
        <f>IF($D198&lt;&gt;"",VLOOKUP($D198,StaffEstb!$G$4:$K$203,4,FALSE),"")</f>
        <v/>
      </c>
      <c r="F198" s="656" t="str">
        <f>IF($D198&lt;&gt;"",VLOOKUP($D198,StaffEstb!$G$4:$K$203,5,FALSE),"")</f>
        <v/>
      </c>
      <c r="G198" s="659"/>
      <c r="H198" s="659"/>
      <c r="I198" s="659"/>
      <c r="J198" s="659"/>
      <c r="K198" s="659"/>
      <c r="L198" s="658"/>
      <c r="M198" s="658"/>
      <c r="N198" s="659"/>
      <c r="O198" s="659"/>
      <c r="P198" s="659"/>
      <c r="Q198" s="659"/>
      <c r="R198" s="659"/>
      <c r="S198" s="658"/>
      <c r="T198" s="658"/>
      <c r="U198" s="659"/>
      <c r="V198" s="659"/>
      <c r="W198" s="659"/>
      <c r="X198" s="659"/>
      <c r="Y198" s="659"/>
      <c r="Z198" s="658"/>
      <c r="AA198" s="658"/>
      <c r="AB198" s="659"/>
      <c r="AC198" s="659"/>
      <c r="AD198" s="659"/>
      <c r="AE198" s="659"/>
      <c r="AF198" s="659"/>
      <c r="AG198" s="658"/>
      <c r="AH198" s="658"/>
      <c r="AI198" s="167"/>
      <c r="AJ198" s="167"/>
      <c r="AK198" s="167" t="str">
        <f>IF(G198&lt;&gt;"",IF(ISERROR(VLOOKUP(G198,Positions!$C$4:$V$130,20,FALSE)),"Chk",""),"-")</f>
        <v>-</v>
      </c>
      <c r="AL198" s="167" t="str">
        <f>IF(H198&lt;&gt;"",IF(ISERROR(VLOOKUP(H198,Positions!$C$4:$V$130,20,FALSE)),"Chk",""),"-")</f>
        <v>-</v>
      </c>
      <c r="AM198" s="167" t="str">
        <f>IF(I198&lt;&gt;"",IF(ISERROR(VLOOKUP(I198,Positions!$C$4:$V$130,20,FALSE)),"Chk",""),"-")</f>
        <v>-</v>
      </c>
      <c r="AN198" s="167" t="str">
        <f>IF(J198&lt;&gt;"",IF(ISERROR(VLOOKUP(J198,Positions!$C$4:$V$130,20,FALSE)),"Chk",""),"-")</f>
        <v>-</v>
      </c>
      <c r="AO198" s="167" t="str">
        <f>IF(K198&lt;&gt;"",IF(ISERROR(VLOOKUP(K198,Positions!$C$4:$V$130,20,FALSE)),"Chk",""),"-")</f>
        <v>-</v>
      </c>
      <c r="AP198" s="167" t="str">
        <f>IF(L198&lt;&gt;"",IF(ISERROR(VLOOKUP(L198,Positions!$C$4:$V$130,20,FALSE)),"Chk",""),"-")</f>
        <v>-</v>
      </c>
      <c r="AQ198" s="167" t="str">
        <f>IF(M198&lt;&gt;"",IF(ISERROR(VLOOKUP(M198,Positions!$C$4:$V$130,20,FALSE)),"Chk",""),"-")</f>
        <v>-</v>
      </c>
      <c r="AR198" s="167" t="str">
        <f>IF(N198&lt;&gt;"",IF(ISERROR(VLOOKUP(N198,Positions!$C$4:$V$130,20,FALSE)),"Chk",""),"-")</f>
        <v>-</v>
      </c>
      <c r="AS198" s="164" t="str">
        <f>IF(O198&lt;&gt;"",IF(ISERROR(VLOOKUP(O198,Positions!$C$4:$V$130,20,FALSE)),"Chk",""),"-")</f>
        <v>-</v>
      </c>
      <c r="AT198" s="164" t="str">
        <f>IF(P198&lt;&gt;"",IF(ISERROR(VLOOKUP(P198,Positions!$C$4:$V$130,20,FALSE)),"Chk",""),"-")</f>
        <v>-</v>
      </c>
      <c r="AU198" s="164" t="str">
        <f>IF(Q198&lt;&gt;"",IF(ISERROR(VLOOKUP(Q198,Positions!$C$4:$V$130,20,FALSE)),"Chk",""),"-")</f>
        <v>-</v>
      </c>
      <c r="AV198" s="164" t="str">
        <f>IF(R198&lt;&gt;"",IF(ISERROR(VLOOKUP(R198,Positions!$C$4:$V$130,20,FALSE)),"Chk",""),"-")</f>
        <v>-</v>
      </c>
      <c r="AW198" s="164" t="str">
        <f>IF(S198&lt;&gt;"",IF(ISERROR(VLOOKUP(S198,Positions!$C$4:$V$130,20,FALSE)),"Chk",""),"-")</f>
        <v>-</v>
      </c>
      <c r="AX198" s="164" t="str">
        <f>IF(T198&lt;&gt;"",IF(ISERROR(VLOOKUP(T198,Positions!$C$4:$V$130,20,FALSE)),"Chk",""),"-")</f>
        <v>-</v>
      </c>
      <c r="AY198" s="164" t="str">
        <f>IF(U198&lt;&gt;"",IF(ISERROR(VLOOKUP(U198,Positions!$C$4:$V$130,20,FALSE)),"Chk",""),"-")</f>
        <v>-</v>
      </c>
      <c r="AZ198" s="164" t="str">
        <f>IF(V198&lt;&gt;"",IF(ISERROR(VLOOKUP(V198,Positions!$C$4:$V$130,20,FALSE)),"Chk",""),"-")</f>
        <v>-</v>
      </c>
      <c r="BA198" s="164" t="str">
        <f>IF(W198&lt;&gt;"",IF(ISERROR(VLOOKUP(W198,Positions!$C$4:$V$130,20,FALSE)),"Chk",""),"-")</f>
        <v>-</v>
      </c>
      <c r="BB198" s="164" t="str">
        <f>IF(X198&lt;&gt;"",IF(ISERROR(VLOOKUP(X198,Positions!$C$4:$V$130,20,FALSE)),"Chk",""),"-")</f>
        <v>-</v>
      </c>
      <c r="BC198" s="164" t="str">
        <f>IF(Y198&lt;&gt;"",IF(ISERROR(VLOOKUP(Y198,Positions!$C$4:$V$130,20,FALSE)),"Chk",""),"-")</f>
        <v>-</v>
      </c>
      <c r="BD198" s="164" t="str">
        <f>IF(Z198&lt;&gt;"",IF(ISERROR(VLOOKUP(Z198,Positions!$C$4:$V$130,20,FALSE)),"Chk",""),"-")</f>
        <v>-</v>
      </c>
      <c r="BE198" s="164" t="str">
        <f>IF(AA198&lt;&gt;"",IF(ISERROR(VLOOKUP(AA198,Positions!$C$4:$V$130,20,FALSE)),"Chk",""),"-")</f>
        <v>-</v>
      </c>
      <c r="BF198" s="164" t="str">
        <f>IF(AB198&lt;&gt;"",IF(ISERROR(VLOOKUP(AB198,Positions!$C$4:$V$130,20,FALSE)),"Chk",""),"-")</f>
        <v>-</v>
      </c>
      <c r="BG198" s="164" t="str">
        <f>IF(AC198&lt;&gt;"",IF(ISERROR(VLOOKUP(AC198,Positions!$C$4:$V$130,20,FALSE)),"Chk",""),"-")</f>
        <v>-</v>
      </c>
      <c r="BH198" s="164" t="str">
        <f>IF(AD198&lt;&gt;"",IF(ISERROR(VLOOKUP(AD198,Positions!$C$4:$V$130,20,FALSE)),"Chk",""),"-")</f>
        <v>-</v>
      </c>
      <c r="BI198" s="164" t="str">
        <f>IF(AE198&lt;&gt;"",IF(ISERROR(VLOOKUP(AE198,Positions!$C$4:$V$130,20,FALSE)),"Chk",""),"-")</f>
        <v>-</v>
      </c>
      <c r="BJ198" s="164" t="str">
        <f>IF(AF198&lt;&gt;"",IF(ISERROR(VLOOKUP(AF198,Positions!$C$4:$V$130,20,FALSE)),"Chk",""),"-")</f>
        <v>-</v>
      </c>
      <c r="BK198" s="164" t="str">
        <f>IF(AG198&lt;&gt;"",IF(ISERROR(VLOOKUP(AG198,Positions!$C$4:$V$130,20,FALSE)),"Chk",""),"-")</f>
        <v>-</v>
      </c>
      <c r="BL198" s="164" t="str">
        <f>IF(AH198&lt;&gt;"",IF(ISERROR(VLOOKUP(AH198,Positions!$C$4:$V$130,20,FALSE)),"Chk",""),"-")</f>
        <v>-</v>
      </c>
      <c r="BM198" s="152"/>
      <c r="BN198" s="161">
        <f>IF(ISERROR(VLOOKUP(G198,Positions!$C$4:$V$130,20,FALSE)),0,VLOOKUP(G198,Positions!$C$4:$V$130,20,FALSE))</f>
        <v>0</v>
      </c>
      <c r="BO198" s="161">
        <f>IF(ISERROR(VLOOKUP(H198,Positions!$C$4:$V$130,20,FALSE)),0,VLOOKUP(H198,Positions!$C$4:$V$130,20,FALSE))</f>
        <v>0</v>
      </c>
      <c r="BP198" s="161">
        <f>IF(ISERROR(VLOOKUP(I198,Positions!$C$4:$V$130,20,FALSE)),0,VLOOKUP(I198,Positions!$C$4:$V$130,20,FALSE))</f>
        <v>0</v>
      </c>
      <c r="BQ198" s="161">
        <f>IF(ISERROR(VLOOKUP(J198,Positions!$C$4:$V$130,20,FALSE)),0,VLOOKUP(J198,Positions!$C$4:$V$130,20,FALSE))</f>
        <v>0</v>
      </c>
      <c r="BR198" s="161">
        <f>IF(ISERROR(VLOOKUP(K198,Positions!$C$4:$V$130,20,FALSE)),0,VLOOKUP(K198,Positions!$C$4:$V$130,20,FALSE))</f>
        <v>0</v>
      </c>
      <c r="BS198" s="161">
        <f>IF(ISERROR(VLOOKUP(L198,Positions!$C$4:$V$130,20,FALSE)),0,VLOOKUP(L198,Positions!$C$4:$V$130,20,FALSE))</f>
        <v>0</v>
      </c>
      <c r="BT198" s="161">
        <f>IF(ISERROR(VLOOKUP(M198,Positions!$C$4:$V$130,20,FALSE)),0,VLOOKUP(M198,Positions!$C$4:$V$130,20,FALSE))</f>
        <v>0</v>
      </c>
      <c r="BU198" s="161">
        <f>IF(ISERROR(VLOOKUP(N198,Positions!$C$4:$V$130,20,FALSE)),0,VLOOKUP(N198,Positions!$C$4:$V$130,20,FALSE))</f>
        <v>0</v>
      </c>
      <c r="BV198" s="161">
        <f>IF(ISERROR(VLOOKUP(O198,Positions!$C$4:$V$130,20,FALSE)),0,VLOOKUP(O198,Positions!$C$4:$V$130,20,FALSE))</f>
        <v>0</v>
      </c>
      <c r="BW198" s="161">
        <f>IF(ISERROR(VLOOKUP(P198,Positions!$C$4:$V$130,20,FALSE)),0,VLOOKUP(P198,Positions!$C$4:$V$130,20,FALSE))</f>
        <v>0</v>
      </c>
      <c r="BX198" s="161">
        <f>IF(ISERROR(VLOOKUP(Q198,Positions!$C$4:$V$130,20,FALSE)),0,VLOOKUP(Q198,Positions!$C$4:$V$130,20,FALSE))</f>
        <v>0</v>
      </c>
      <c r="BY198" s="161">
        <f>IF(ISERROR(VLOOKUP(R198,Positions!$C$4:$V$130,20,FALSE)),0,VLOOKUP(R198,Positions!$C$4:$V$130,20,FALSE))</f>
        <v>0</v>
      </c>
      <c r="BZ198" s="161">
        <f>IF(ISERROR(VLOOKUP(S198,Positions!$C$4:$V$130,20,FALSE)),0,VLOOKUP(S198,Positions!$C$4:$V$130,20,FALSE))</f>
        <v>0</v>
      </c>
      <c r="CA198" s="161">
        <f>IF(ISERROR(VLOOKUP(T198,Positions!$C$4:$V$130,20,FALSE)),0,VLOOKUP(T198,Positions!$C$4:$V$130,20,FALSE))</f>
        <v>0</v>
      </c>
      <c r="CB198" s="161">
        <f>IF(ISERROR(VLOOKUP(U198,Positions!$C$4:$V$130,20,FALSE)),0,VLOOKUP(U198,Positions!$C$4:$V$130,20,FALSE))</f>
        <v>0</v>
      </c>
      <c r="CC198" s="161">
        <f>IF(ISERROR(VLOOKUP(V198,Positions!$C$4:$V$130,20,FALSE)),0,VLOOKUP(V198,Positions!$C$4:$V$130,20,FALSE))</f>
        <v>0</v>
      </c>
      <c r="CD198" s="161">
        <f>IF(ISERROR(VLOOKUP(W198,Positions!$C$4:$V$130,20,FALSE)),0,VLOOKUP(W198,Positions!$C$4:$V$130,20,FALSE))</f>
        <v>0</v>
      </c>
      <c r="CE198" s="161">
        <f>IF(ISERROR(VLOOKUP(X198,Positions!$C$4:$V$130,20,FALSE)),0,VLOOKUP(X198,Positions!$C$4:$V$130,20,FALSE))</f>
        <v>0</v>
      </c>
      <c r="CF198" s="161">
        <f>IF(ISERROR(VLOOKUP(Y198,Positions!$C$4:$V$130,20,FALSE)),0,VLOOKUP(Y198,Positions!$C$4:$V$130,20,FALSE))</f>
        <v>0</v>
      </c>
      <c r="CG198" s="161">
        <f>IF(ISERROR(VLOOKUP(Z198,Positions!$C$4:$V$130,20,FALSE)),0,VLOOKUP(Z198,Positions!$C$4:$V$130,20,FALSE))</f>
        <v>0</v>
      </c>
      <c r="CH198" s="161">
        <f>IF(ISERROR(VLOOKUP(AA198,Positions!$C$4:$V$130,20,FALSE)),0,VLOOKUP(AA198,Positions!$C$4:$V$130,20,FALSE))</f>
        <v>0</v>
      </c>
      <c r="CI198" s="161">
        <f>IF(ISERROR(VLOOKUP(AB198,Positions!$C$4:$V$130,20,FALSE)),0,VLOOKUP(AB198,Positions!$C$4:$V$130,20,FALSE))</f>
        <v>0</v>
      </c>
      <c r="CJ198" s="161">
        <f>IF(ISERROR(VLOOKUP(AC198,Positions!$C$4:$V$130,20,FALSE)),0,VLOOKUP(AC198,Positions!$C$4:$V$130,20,FALSE))</f>
        <v>0</v>
      </c>
      <c r="CK198" s="161">
        <f>IF(ISERROR(VLOOKUP(AD198,Positions!$C$4:$V$130,20,FALSE)),0,VLOOKUP(AD198,Positions!$C$4:$V$130,20,FALSE))</f>
        <v>0</v>
      </c>
      <c r="CL198" s="161">
        <f>IF(ISERROR(VLOOKUP(AE198,Positions!$C$4:$V$130,20,FALSE)),0,VLOOKUP(AE198,Positions!$C$4:$V$130,20,FALSE))</f>
        <v>0</v>
      </c>
      <c r="CM198" s="161">
        <f>IF(ISERROR(VLOOKUP(AF198,Positions!$C$4:$V$130,20,FALSE)),0,VLOOKUP(AF198,Positions!$C$4:$V$130,20,FALSE))</f>
        <v>0</v>
      </c>
      <c r="CN198" s="161">
        <f>IF(ISERROR(VLOOKUP(AG198,Positions!$C$4:$V$130,20,FALSE)),0,VLOOKUP(AG198,Positions!$C$4:$V$130,20,FALSE))</f>
        <v>0</v>
      </c>
      <c r="CO198" s="161">
        <f>IF(ISERROR(VLOOKUP(AH198,Positions!$C$4:$V$130,20,FALSE)),0,VLOOKUP(AH198,Positions!$C$4:$V$130,20,FALSE))</f>
        <v>0</v>
      </c>
      <c r="CP198" s="162"/>
      <c r="CQ198" s="163"/>
    </row>
    <row r="199" spans="1:95" s="155" customFormat="1" ht="30" hidden="1" customHeight="1" x14ac:dyDescent="0.25">
      <c r="A199" s="164"/>
      <c r="B199" s="164"/>
      <c r="C199" s="660"/>
      <c r="D199" s="660"/>
      <c r="E199" s="417" t="str">
        <f>IF($D199&lt;&gt;"",VLOOKUP($D199,StaffEstb!$G$4:$K$203,4,FALSE),"")</f>
        <v/>
      </c>
      <c r="F199" s="656" t="str">
        <f>IF($D199&lt;&gt;"",VLOOKUP($D199,StaffEstb!$G$4:$K$203,5,FALSE),"")</f>
        <v/>
      </c>
      <c r="G199" s="659"/>
      <c r="H199" s="659"/>
      <c r="I199" s="659"/>
      <c r="J199" s="659"/>
      <c r="K199" s="659"/>
      <c r="L199" s="658"/>
      <c r="M199" s="658"/>
      <c r="N199" s="659"/>
      <c r="O199" s="659"/>
      <c r="P199" s="659"/>
      <c r="Q199" s="659"/>
      <c r="R199" s="659"/>
      <c r="S199" s="658"/>
      <c r="T199" s="658"/>
      <c r="U199" s="659"/>
      <c r="V199" s="659"/>
      <c r="W199" s="659"/>
      <c r="X199" s="659"/>
      <c r="Y199" s="659"/>
      <c r="Z199" s="658"/>
      <c r="AA199" s="658"/>
      <c r="AB199" s="659"/>
      <c r="AC199" s="659"/>
      <c r="AD199" s="659"/>
      <c r="AE199" s="659"/>
      <c r="AF199" s="659"/>
      <c r="AG199" s="658"/>
      <c r="AH199" s="658"/>
      <c r="AI199" s="167"/>
      <c r="AJ199" s="167"/>
      <c r="AK199" s="167" t="str">
        <f>IF(G199&lt;&gt;"",IF(ISERROR(VLOOKUP(G199,Positions!$C$4:$V$130,20,FALSE)),"Chk",""),"-")</f>
        <v>-</v>
      </c>
      <c r="AL199" s="167" t="str">
        <f>IF(H199&lt;&gt;"",IF(ISERROR(VLOOKUP(H199,Positions!$C$4:$V$130,20,FALSE)),"Chk",""),"-")</f>
        <v>-</v>
      </c>
      <c r="AM199" s="167" t="str">
        <f>IF(I199&lt;&gt;"",IF(ISERROR(VLOOKUP(I199,Positions!$C$4:$V$130,20,FALSE)),"Chk",""),"-")</f>
        <v>-</v>
      </c>
      <c r="AN199" s="167" t="str">
        <f>IF(J199&lt;&gt;"",IF(ISERROR(VLOOKUP(J199,Positions!$C$4:$V$130,20,FALSE)),"Chk",""),"-")</f>
        <v>-</v>
      </c>
      <c r="AO199" s="167" t="str">
        <f>IF(K199&lt;&gt;"",IF(ISERROR(VLOOKUP(K199,Positions!$C$4:$V$130,20,FALSE)),"Chk",""),"-")</f>
        <v>-</v>
      </c>
      <c r="AP199" s="167" t="str">
        <f>IF(L199&lt;&gt;"",IF(ISERROR(VLOOKUP(L199,Positions!$C$4:$V$130,20,FALSE)),"Chk",""),"-")</f>
        <v>-</v>
      </c>
      <c r="AQ199" s="167" t="str">
        <f>IF(M199&lt;&gt;"",IF(ISERROR(VLOOKUP(M199,Positions!$C$4:$V$130,20,FALSE)),"Chk",""),"-")</f>
        <v>-</v>
      </c>
      <c r="AR199" s="167" t="str">
        <f>IF(N199&lt;&gt;"",IF(ISERROR(VLOOKUP(N199,Positions!$C$4:$V$130,20,FALSE)),"Chk",""),"-")</f>
        <v>-</v>
      </c>
      <c r="AS199" s="164" t="str">
        <f>IF(O199&lt;&gt;"",IF(ISERROR(VLOOKUP(O199,Positions!$C$4:$V$130,20,FALSE)),"Chk",""),"-")</f>
        <v>-</v>
      </c>
      <c r="AT199" s="164" t="str">
        <f>IF(P199&lt;&gt;"",IF(ISERROR(VLOOKUP(P199,Positions!$C$4:$V$130,20,FALSE)),"Chk",""),"-")</f>
        <v>-</v>
      </c>
      <c r="AU199" s="164" t="str">
        <f>IF(Q199&lt;&gt;"",IF(ISERROR(VLOOKUP(Q199,Positions!$C$4:$V$130,20,FALSE)),"Chk",""),"-")</f>
        <v>-</v>
      </c>
      <c r="AV199" s="164" t="str">
        <f>IF(R199&lt;&gt;"",IF(ISERROR(VLOOKUP(R199,Positions!$C$4:$V$130,20,FALSE)),"Chk",""),"-")</f>
        <v>-</v>
      </c>
      <c r="AW199" s="164" t="str">
        <f>IF(S199&lt;&gt;"",IF(ISERROR(VLOOKUP(S199,Positions!$C$4:$V$130,20,FALSE)),"Chk",""),"-")</f>
        <v>-</v>
      </c>
      <c r="AX199" s="164" t="str">
        <f>IF(T199&lt;&gt;"",IF(ISERROR(VLOOKUP(T199,Positions!$C$4:$V$130,20,FALSE)),"Chk",""),"-")</f>
        <v>-</v>
      </c>
      <c r="AY199" s="164" t="str">
        <f>IF(U199&lt;&gt;"",IF(ISERROR(VLOOKUP(U199,Positions!$C$4:$V$130,20,FALSE)),"Chk",""),"-")</f>
        <v>-</v>
      </c>
      <c r="AZ199" s="164" t="str">
        <f>IF(V199&lt;&gt;"",IF(ISERROR(VLOOKUP(V199,Positions!$C$4:$V$130,20,FALSE)),"Chk",""),"-")</f>
        <v>-</v>
      </c>
      <c r="BA199" s="164" t="str">
        <f>IF(W199&lt;&gt;"",IF(ISERROR(VLOOKUP(W199,Positions!$C$4:$V$130,20,FALSE)),"Chk",""),"-")</f>
        <v>-</v>
      </c>
      <c r="BB199" s="164" t="str">
        <f>IF(X199&lt;&gt;"",IF(ISERROR(VLOOKUP(X199,Positions!$C$4:$V$130,20,FALSE)),"Chk",""),"-")</f>
        <v>-</v>
      </c>
      <c r="BC199" s="164" t="str">
        <f>IF(Y199&lt;&gt;"",IF(ISERROR(VLOOKUP(Y199,Positions!$C$4:$V$130,20,FALSE)),"Chk",""),"-")</f>
        <v>-</v>
      </c>
      <c r="BD199" s="164" t="str">
        <f>IF(Z199&lt;&gt;"",IF(ISERROR(VLOOKUP(Z199,Positions!$C$4:$V$130,20,FALSE)),"Chk",""),"-")</f>
        <v>-</v>
      </c>
      <c r="BE199" s="164" t="str">
        <f>IF(AA199&lt;&gt;"",IF(ISERROR(VLOOKUP(AA199,Positions!$C$4:$V$130,20,FALSE)),"Chk",""),"-")</f>
        <v>-</v>
      </c>
      <c r="BF199" s="164" t="str">
        <f>IF(AB199&lt;&gt;"",IF(ISERROR(VLOOKUP(AB199,Positions!$C$4:$V$130,20,FALSE)),"Chk",""),"-")</f>
        <v>-</v>
      </c>
      <c r="BG199" s="164" t="str">
        <f>IF(AC199&lt;&gt;"",IF(ISERROR(VLOOKUP(AC199,Positions!$C$4:$V$130,20,FALSE)),"Chk",""),"-")</f>
        <v>-</v>
      </c>
      <c r="BH199" s="164" t="str">
        <f>IF(AD199&lt;&gt;"",IF(ISERROR(VLOOKUP(AD199,Positions!$C$4:$V$130,20,FALSE)),"Chk",""),"-")</f>
        <v>-</v>
      </c>
      <c r="BI199" s="164" t="str">
        <f>IF(AE199&lt;&gt;"",IF(ISERROR(VLOOKUP(AE199,Positions!$C$4:$V$130,20,FALSE)),"Chk",""),"-")</f>
        <v>-</v>
      </c>
      <c r="BJ199" s="164" t="str">
        <f>IF(AF199&lt;&gt;"",IF(ISERROR(VLOOKUP(AF199,Positions!$C$4:$V$130,20,FALSE)),"Chk",""),"-")</f>
        <v>-</v>
      </c>
      <c r="BK199" s="164" t="str">
        <f>IF(AG199&lt;&gt;"",IF(ISERROR(VLOOKUP(AG199,Positions!$C$4:$V$130,20,FALSE)),"Chk",""),"-")</f>
        <v>-</v>
      </c>
      <c r="BL199" s="164" t="str">
        <f>IF(AH199&lt;&gt;"",IF(ISERROR(VLOOKUP(AH199,Positions!$C$4:$V$130,20,FALSE)),"Chk",""),"-")</f>
        <v>-</v>
      </c>
      <c r="BM199" s="152"/>
      <c r="BN199" s="161">
        <f>IF(ISERROR(VLOOKUP(G199,Positions!$C$4:$V$130,20,FALSE)),0,VLOOKUP(G199,Positions!$C$4:$V$130,20,FALSE))</f>
        <v>0</v>
      </c>
      <c r="BO199" s="161">
        <f>IF(ISERROR(VLOOKUP(H199,Positions!$C$4:$V$130,20,FALSE)),0,VLOOKUP(H199,Positions!$C$4:$V$130,20,FALSE))</f>
        <v>0</v>
      </c>
      <c r="BP199" s="161">
        <f>IF(ISERROR(VLOOKUP(I199,Positions!$C$4:$V$130,20,FALSE)),0,VLOOKUP(I199,Positions!$C$4:$V$130,20,FALSE))</f>
        <v>0</v>
      </c>
      <c r="BQ199" s="161">
        <f>IF(ISERROR(VLOOKUP(J199,Positions!$C$4:$V$130,20,FALSE)),0,VLOOKUP(J199,Positions!$C$4:$V$130,20,FALSE))</f>
        <v>0</v>
      </c>
      <c r="BR199" s="161">
        <f>IF(ISERROR(VLOOKUP(K199,Positions!$C$4:$V$130,20,FALSE)),0,VLOOKUP(K199,Positions!$C$4:$V$130,20,FALSE))</f>
        <v>0</v>
      </c>
      <c r="BS199" s="161">
        <f>IF(ISERROR(VLOOKUP(L199,Positions!$C$4:$V$130,20,FALSE)),0,VLOOKUP(L199,Positions!$C$4:$V$130,20,FALSE))</f>
        <v>0</v>
      </c>
      <c r="BT199" s="161">
        <f>IF(ISERROR(VLOOKUP(M199,Positions!$C$4:$V$130,20,FALSE)),0,VLOOKUP(M199,Positions!$C$4:$V$130,20,FALSE))</f>
        <v>0</v>
      </c>
      <c r="BU199" s="161">
        <f>IF(ISERROR(VLOOKUP(N199,Positions!$C$4:$V$130,20,FALSE)),0,VLOOKUP(N199,Positions!$C$4:$V$130,20,FALSE))</f>
        <v>0</v>
      </c>
      <c r="BV199" s="161">
        <f>IF(ISERROR(VLOOKUP(O199,Positions!$C$4:$V$130,20,FALSE)),0,VLOOKUP(O199,Positions!$C$4:$V$130,20,FALSE))</f>
        <v>0</v>
      </c>
      <c r="BW199" s="161">
        <f>IF(ISERROR(VLOOKUP(P199,Positions!$C$4:$V$130,20,FALSE)),0,VLOOKUP(P199,Positions!$C$4:$V$130,20,FALSE))</f>
        <v>0</v>
      </c>
      <c r="BX199" s="161">
        <f>IF(ISERROR(VLOOKUP(Q199,Positions!$C$4:$V$130,20,FALSE)),0,VLOOKUP(Q199,Positions!$C$4:$V$130,20,FALSE))</f>
        <v>0</v>
      </c>
      <c r="BY199" s="161">
        <f>IF(ISERROR(VLOOKUP(R199,Positions!$C$4:$V$130,20,FALSE)),0,VLOOKUP(R199,Positions!$C$4:$V$130,20,FALSE))</f>
        <v>0</v>
      </c>
      <c r="BZ199" s="161">
        <f>IF(ISERROR(VLOOKUP(S199,Positions!$C$4:$V$130,20,FALSE)),0,VLOOKUP(S199,Positions!$C$4:$V$130,20,FALSE))</f>
        <v>0</v>
      </c>
      <c r="CA199" s="161">
        <f>IF(ISERROR(VLOOKUP(T199,Positions!$C$4:$V$130,20,FALSE)),0,VLOOKUP(T199,Positions!$C$4:$V$130,20,FALSE))</f>
        <v>0</v>
      </c>
      <c r="CB199" s="161">
        <f>IF(ISERROR(VLOOKUP(U199,Positions!$C$4:$V$130,20,FALSE)),0,VLOOKUP(U199,Positions!$C$4:$V$130,20,FALSE))</f>
        <v>0</v>
      </c>
      <c r="CC199" s="161">
        <f>IF(ISERROR(VLOOKUP(V199,Positions!$C$4:$V$130,20,FALSE)),0,VLOOKUP(V199,Positions!$C$4:$V$130,20,FALSE))</f>
        <v>0</v>
      </c>
      <c r="CD199" s="161">
        <f>IF(ISERROR(VLOOKUP(W199,Positions!$C$4:$V$130,20,FALSE)),0,VLOOKUP(W199,Positions!$C$4:$V$130,20,FALSE))</f>
        <v>0</v>
      </c>
      <c r="CE199" s="161">
        <f>IF(ISERROR(VLOOKUP(X199,Positions!$C$4:$V$130,20,FALSE)),0,VLOOKUP(X199,Positions!$C$4:$V$130,20,FALSE))</f>
        <v>0</v>
      </c>
      <c r="CF199" s="161">
        <f>IF(ISERROR(VLOOKUP(Y199,Positions!$C$4:$V$130,20,FALSE)),0,VLOOKUP(Y199,Positions!$C$4:$V$130,20,FALSE))</f>
        <v>0</v>
      </c>
      <c r="CG199" s="161">
        <f>IF(ISERROR(VLOOKUP(Z199,Positions!$C$4:$V$130,20,FALSE)),0,VLOOKUP(Z199,Positions!$C$4:$V$130,20,FALSE))</f>
        <v>0</v>
      </c>
      <c r="CH199" s="161">
        <f>IF(ISERROR(VLOOKUP(AA199,Positions!$C$4:$V$130,20,FALSE)),0,VLOOKUP(AA199,Positions!$C$4:$V$130,20,FALSE))</f>
        <v>0</v>
      </c>
      <c r="CI199" s="161">
        <f>IF(ISERROR(VLOOKUP(AB199,Positions!$C$4:$V$130,20,FALSE)),0,VLOOKUP(AB199,Positions!$C$4:$V$130,20,FALSE))</f>
        <v>0</v>
      </c>
      <c r="CJ199" s="161">
        <f>IF(ISERROR(VLOOKUP(AC199,Positions!$C$4:$V$130,20,FALSE)),0,VLOOKUP(AC199,Positions!$C$4:$V$130,20,FALSE))</f>
        <v>0</v>
      </c>
      <c r="CK199" s="161">
        <f>IF(ISERROR(VLOOKUP(AD199,Positions!$C$4:$V$130,20,FALSE)),0,VLOOKUP(AD199,Positions!$C$4:$V$130,20,FALSE))</f>
        <v>0</v>
      </c>
      <c r="CL199" s="161">
        <f>IF(ISERROR(VLOOKUP(AE199,Positions!$C$4:$V$130,20,FALSE)),0,VLOOKUP(AE199,Positions!$C$4:$V$130,20,FALSE))</f>
        <v>0</v>
      </c>
      <c r="CM199" s="161">
        <f>IF(ISERROR(VLOOKUP(AF199,Positions!$C$4:$V$130,20,FALSE)),0,VLOOKUP(AF199,Positions!$C$4:$V$130,20,FALSE))</f>
        <v>0</v>
      </c>
      <c r="CN199" s="161">
        <f>IF(ISERROR(VLOOKUP(AG199,Positions!$C$4:$V$130,20,FALSE)),0,VLOOKUP(AG199,Positions!$C$4:$V$130,20,FALSE))</f>
        <v>0</v>
      </c>
      <c r="CO199" s="161">
        <f>IF(ISERROR(VLOOKUP(AH199,Positions!$C$4:$V$130,20,FALSE)),0,VLOOKUP(AH199,Positions!$C$4:$V$130,20,FALSE))</f>
        <v>0</v>
      </c>
      <c r="CP199" s="162"/>
      <c r="CQ199" s="163"/>
    </row>
    <row r="200" spans="1:95" s="155" customFormat="1" ht="30" hidden="1" customHeight="1" x14ac:dyDescent="0.25">
      <c r="A200" s="164"/>
      <c r="B200" s="164"/>
      <c r="C200" s="660"/>
      <c r="D200" s="660"/>
      <c r="E200" s="417" t="str">
        <f>IF($D200&lt;&gt;"",VLOOKUP($D200,StaffEstb!$G$4:$K$203,4,FALSE),"")</f>
        <v/>
      </c>
      <c r="F200" s="656" t="str">
        <f>IF($D200&lt;&gt;"",VLOOKUP($D200,StaffEstb!$G$4:$K$203,5,FALSE),"")</f>
        <v/>
      </c>
      <c r="G200" s="659"/>
      <c r="H200" s="659"/>
      <c r="I200" s="659"/>
      <c r="J200" s="659"/>
      <c r="K200" s="659"/>
      <c r="L200" s="658"/>
      <c r="M200" s="658"/>
      <c r="N200" s="659"/>
      <c r="O200" s="659"/>
      <c r="P200" s="659"/>
      <c r="Q200" s="659"/>
      <c r="R200" s="659"/>
      <c r="S200" s="658"/>
      <c r="T200" s="658"/>
      <c r="U200" s="659"/>
      <c r="V200" s="659"/>
      <c r="W200" s="659"/>
      <c r="X200" s="659"/>
      <c r="Y200" s="659"/>
      <c r="Z200" s="658"/>
      <c r="AA200" s="658"/>
      <c r="AB200" s="659"/>
      <c r="AC200" s="659"/>
      <c r="AD200" s="659"/>
      <c r="AE200" s="659"/>
      <c r="AF200" s="659"/>
      <c r="AG200" s="658"/>
      <c r="AH200" s="658"/>
      <c r="AI200" s="167"/>
      <c r="AJ200" s="167"/>
      <c r="AK200" s="167" t="str">
        <f>IF(G200&lt;&gt;"",IF(ISERROR(VLOOKUP(G200,Positions!$C$4:$V$130,20,FALSE)),"Chk",""),"-")</f>
        <v>-</v>
      </c>
      <c r="AL200" s="167" t="str">
        <f>IF(H200&lt;&gt;"",IF(ISERROR(VLOOKUP(H200,Positions!$C$4:$V$130,20,FALSE)),"Chk",""),"-")</f>
        <v>-</v>
      </c>
      <c r="AM200" s="167" t="str">
        <f>IF(I200&lt;&gt;"",IF(ISERROR(VLOOKUP(I200,Positions!$C$4:$V$130,20,FALSE)),"Chk",""),"-")</f>
        <v>-</v>
      </c>
      <c r="AN200" s="167" t="str">
        <f>IF(J200&lt;&gt;"",IF(ISERROR(VLOOKUP(J200,Positions!$C$4:$V$130,20,FALSE)),"Chk",""),"-")</f>
        <v>-</v>
      </c>
      <c r="AO200" s="167" t="str">
        <f>IF(K200&lt;&gt;"",IF(ISERROR(VLOOKUP(K200,Positions!$C$4:$V$130,20,FALSE)),"Chk",""),"-")</f>
        <v>-</v>
      </c>
      <c r="AP200" s="167" t="str">
        <f>IF(L200&lt;&gt;"",IF(ISERROR(VLOOKUP(L200,Positions!$C$4:$V$130,20,FALSE)),"Chk",""),"-")</f>
        <v>-</v>
      </c>
      <c r="AQ200" s="167" t="str">
        <f>IF(M200&lt;&gt;"",IF(ISERROR(VLOOKUP(M200,Positions!$C$4:$V$130,20,FALSE)),"Chk",""),"-")</f>
        <v>-</v>
      </c>
      <c r="AR200" s="167" t="str">
        <f>IF(N200&lt;&gt;"",IF(ISERROR(VLOOKUP(N200,Positions!$C$4:$V$130,20,FALSE)),"Chk",""),"-")</f>
        <v>-</v>
      </c>
      <c r="AS200" s="164" t="str">
        <f>IF(O200&lt;&gt;"",IF(ISERROR(VLOOKUP(O200,Positions!$C$4:$V$130,20,FALSE)),"Chk",""),"-")</f>
        <v>-</v>
      </c>
      <c r="AT200" s="164" t="str">
        <f>IF(P200&lt;&gt;"",IF(ISERROR(VLOOKUP(P200,Positions!$C$4:$V$130,20,FALSE)),"Chk",""),"-")</f>
        <v>-</v>
      </c>
      <c r="AU200" s="164" t="str">
        <f>IF(Q200&lt;&gt;"",IF(ISERROR(VLOOKUP(Q200,Positions!$C$4:$V$130,20,FALSE)),"Chk",""),"-")</f>
        <v>-</v>
      </c>
      <c r="AV200" s="164" t="str">
        <f>IF(R200&lt;&gt;"",IF(ISERROR(VLOOKUP(R200,Positions!$C$4:$V$130,20,FALSE)),"Chk",""),"-")</f>
        <v>-</v>
      </c>
      <c r="AW200" s="164" t="str">
        <f>IF(S200&lt;&gt;"",IF(ISERROR(VLOOKUP(S200,Positions!$C$4:$V$130,20,FALSE)),"Chk",""),"-")</f>
        <v>-</v>
      </c>
      <c r="AX200" s="164" t="str">
        <f>IF(T200&lt;&gt;"",IF(ISERROR(VLOOKUP(T200,Positions!$C$4:$V$130,20,FALSE)),"Chk",""),"-")</f>
        <v>-</v>
      </c>
      <c r="AY200" s="164" t="str">
        <f>IF(U200&lt;&gt;"",IF(ISERROR(VLOOKUP(U200,Positions!$C$4:$V$130,20,FALSE)),"Chk",""),"-")</f>
        <v>-</v>
      </c>
      <c r="AZ200" s="164" t="str">
        <f>IF(V200&lt;&gt;"",IF(ISERROR(VLOOKUP(V200,Positions!$C$4:$V$130,20,FALSE)),"Chk",""),"-")</f>
        <v>-</v>
      </c>
      <c r="BA200" s="164" t="str">
        <f>IF(W200&lt;&gt;"",IF(ISERROR(VLOOKUP(W200,Positions!$C$4:$V$130,20,FALSE)),"Chk",""),"-")</f>
        <v>-</v>
      </c>
      <c r="BB200" s="164" t="str">
        <f>IF(X200&lt;&gt;"",IF(ISERROR(VLOOKUP(X200,Positions!$C$4:$V$130,20,FALSE)),"Chk",""),"-")</f>
        <v>-</v>
      </c>
      <c r="BC200" s="164" t="str">
        <f>IF(Y200&lt;&gt;"",IF(ISERROR(VLOOKUP(Y200,Positions!$C$4:$V$130,20,FALSE)),"Chk",""),"-")</f>
        <v>-</v>
      </c>
      <c r="BD200" s="164" t="str">
        <f>IF(Z200&lt;&gt;"",IF(ISERROR(VLOOKUP(Z200,Positions!$C$4:$V$130,20,FALSE)),"Chk",""),"-")</f>
        <v>-</v>
      </c>
      <c r="BE200" s="164" t="str">
        <f>IF(AA200&lt;&gt;"",IF(ISERROR(VLOOKUP(AA200,Positions!$C$4:$V$130,20,FALSE)),"Chk",""),"-")</f>
        <v>-</v>
      </c>
      <c r="BF200" s="164" t="str">
        <f>IF(AB200&lt;&gt;"",IF(ISERROR(VLOOKUP(AB200,Positions!$C$4:$V$130,20,FALSE)),"Chk",""),"-")</f>
        <v>-</v>
      </c>
      <c r="BG200" s="164" t="str">
        <f>IF(AC200&lt;&gt;"",IF(ISERROR(VLOOKUP(AC200,Positions!$C$4:$V$130,20,FALSE)),"Chk",""),"-")</f>
        <v>-</v>
      </c>
      <c r="BH200" s="164" t="str">
        <f>IF(AD200&lt;&gt;"",IF(ISERROR(VLOOKUP(AD200,Positions!$C$4:$V$130,20,FALSE)),"Chk",""),"-")</f>
        <v>-</v>
      </c>
      <c r="BI200" s="164" t="str">
        <f>IF(AE200&lt;&gt;"",IF(ISERROR(VLOOKUP(AE200,Positions!$C$4:$V$130,20,FALSE)),"Chk",""),"-")</f>
        <v>-</v>
      </c>
      <c r="BJ200" s="164" t="str">
        <f>IF(AF200&lt;&gt;"",IF(ISERROR(VLOOKUP(AF200,Positions!$C$4:$V$130,20,FALSE)),"Chk",""),"-")</f>
        <v>-</v>
      </c>
      <c r="BK200" s="164" t="str">
        <f>IF(AG200&lt;&gt;"",IF(ISERROR(VLOOKUP(AG200,Positions!$C$4:$V$130,20,FALSE)),"Chk",""),"-")</f>
        <v>-</v>
      </c>
      <c r="BL200" s="164" t="str">
        <f>IF(AH200&lt;&gt;"",IF(ISERROR(VLOOKUP(AH200,Positions!$C$4:$V$130,20,FALSE)),"Chk",""),"-")</f>
        <v>-</v>
      </c>
      <c r="BM200" s="152"/>
      <c r="BN200" s="161">
        <f>IF(ISERROR(VLOOKUP(G200,Positions!$C$4:$V$130,20,FALSE)),0,VLOOKUP(G200,Positions!$C$4:$V$130,20,FALSE))</f>
        <v>0</v>
      </c>
      <c r="BO200" s="161">
        <f>IF(ISERROR(VLOOKUP(H200,Positions!$C$4:$V$130,20,FALSE)),0,VLOOKUP(H200,Positions!$C$4:$V$130,20,FALSE))</f>
        <v>0</v>
      </c>
      <c r="BP200" s="161">
        <f>IF(ISERROR(VLOOKUP(I200,Positions!$C$4:$V$130,20,FALSE)),0,VLOOKUP(I200,Positions!$C$4:$V$130,20,FALSE))</f>
        <v>0</v>
      </c>
      <c r="BQ200" s="161">
        <f>IF(ISERROR(VLOOKUP(J200,Positions!$C$4:$V$130,20,FALSE)),0,VLOOKUP(J200,Positions!$C$4:$V$130,20,FALSE))</f>
        <v>0</v>
      </c>
      <c r="BR200" s="161">
        <f>IF(ISERROR(VLOOKUP(K200,Positions!$C$4:$V$130,20,FALSE)),0,VLOOKUP(K200,Positions!$C$4:$V$130,20,FALSE))</f>
        <v>0</v>
      </c>
      <c r="BS200" s="161">
        <f>IF(ISERROR(VLOOKUP(L200,Positions!$C$4:$V$130,20,FALSE)),0,VLOOKUP(L200,Positions!$C$4:$V$130,20,FALSE))</f>
        <v>0</v>
      </c>
      <c r="BT200" s="161">
        <f>IF(ISERROR(VLOOKUP(M200,Positions!$C$4:$V$130,20,FALSE)),0,VLOOKUP(M200,Positions!$C$4:$V$130,20,FALSE))</f>
        <v>0</v>
      </c>
      <c r="BU200" s="161">
        <f>IF(ISERROR(VLOOKUP(N200,Positions!$C$4:$V$130,20,FALSE)),0,VLOOKUP(N200,Positions!$C$4:$V$130,20,FALSE))</f>
        <v>0</v>
      </c>
      <c r="BV200" s="161">
        <f>IF(ISERROR(VLOOKUP(O200,Positions!$C$4:$V$130,20,FALSE)),0,VLOOKUP(O200,Positions!$C$4:$V$130,20,FALSE))</f>
        <v>0</v>
      </c>
      <c r="BW200" s="161">
        <f>IF(ISERROR(VLOOKUP(P200,Positions!$C$4:$V$130,20,FALSE)),0,VLOOKUP(P200,Positions!$C$4:$V$130,20,FALSE))</f>
        <v>0</v>
      </c>
      <c r="BX200" s="161">
        <f>IF(ISERROR(VLOOKUP(Q200,Positions!$C$4:$V$130,20,FALSE)),0,VLOOKUP(Q200,Positions!$C$4:$V$130,20,FALSE))</f>
        <v>0</v>
      </c>
      <c r="BY200" s="161">
        <f>IF(ISERROR(VLOOKUP(R200,Positions!$C$4:$V$130,20,FALSE)),0,VLOOKUP(R200,Positions!$C$4:$V$130,20,FALSE))</f>
        <v>0</v>
      </c>
      <c r="BZ200" s="161">
        <f>IF(ISERROR(VLOOKUP(S200,Positions!$C$4:$V$130,20,FALSE)),0,VLOOKUP(S200,Positions!$C$4:$V$130,20,FALSE))</f>
        <v>0</v>
      </c>
      <c r="CA200" s="161">
        <f>IF(ISERROR(VLOOKUP(T200,Positions!$C$4:$V$130,20,FALSE)),0,VLOOKUP(T200,Positions!$C$4:$V$130,20,FALSE))</f>
        <v>0</v>
      </c>
      <c r="CB200" s="161">
        <f>IF(ISERROR(VLOOKUP(U200,Positions!$C$4:$V$130,20,FALSE)),0,VLOOKUP(U200,Positions!$C$4:$V$130,20,FALSE))</f>
        <v>0</v>
      </c>
      <c r="CC200" s="161">
        <f>IF(ISERROR(VLOOKUP(V200,Positions!$C$4:$V$130,20,FALSE)),0,VLOOKUP(V200,Positions!$C$4:$V$130,20,FALSE))</f>
        <v>0</v>
      </c>
      <c r="CD200" s="161">
        <f>IF(ISERROR(VLOOKUP(W200,Positions!$C$4:$V$130,20,FALSE)),0,VLOOKUP(W200,Positions!$C$4:$V$130,20,FALSE))</f>
        <v>0</v>
      </c>
      <c r="CE200" s="161">
        <f>IF(ISERROR(VLOOKUP(X200,Positions!$C$4:$V$130,20,FALSE)),0,VLOOKUP(X200,Positions!$C$4:$V$130,20,FALSE))</f>
        <v>0</v>
      </c>
      <c r="CF200" s="161">
        <f>IF(ISERROR(VLOOKUP(Y200,Positions!$C$4:$V$130,20,FALSE)),0,VLOOKUP(Y200,Positions!$C$4:$V$130,20,FALSE))</f>
        <v>0</v>
      </c>
      <c r="CG200" s="161">
        <f>IF(ISERROR(VLOOKUP(Z200,Positions!$C$4:$V$130,20,FALSE)),0,VLOOKUP(Z200,Positions!$C$4:$V$130,20,FALSE))</f>
        <v>0</v>
      </c>
      <c r="CH200" s="161">
        <f>IF(ISERROR(VLOOKUP(AA200,Positions!$C$4:$V$130,20,FALSE)),0,VLOOKUP(AA200,Positions!$C$4:$V$130,20,FALSE))</f>
        <v>0</v>
      </c>
      <c r="CI200" s="161">
        <f>IF(ISERROR(VLOOKUP(AB200,Positions!$C$4:$V$130,20,FALSE)),0,VLOOKUP(AB200,Positions!$C$4:$V$130,20,FALSE))</f>
        <v>0</v>
      </c>
      <c r="CJ200" s="161">
        <f>IF(ISERROR(VLOOKUP(AC200,Positions!$C$4:$V$130,20,FALSE)),0,VLOOKUP(AC200,Positions!$C$4:$V$130,20,FALSE))</f>
        <v>0</v>
      </c>
      <c r="CK200" s="161">
        <f>IF(ISERROR(VLOOKUP(AD200,Positions!$C$4:$V$130,20,FALSE)),0,VLOOKUP(AD200,Positions!$C$4:$V$130,20,FALSE))</f>
        <v>0</v>
      </c>
      <c r="CL200" s="161">
        <f>IF(ISERROR(VLOOKUP(AE200,Positions!$C$4:$V$130,20,FALSE)),0,VLOOKUP(AE200,Positions!$C$4:$V$130,20,FALSE))</f>
        <v>0</v>
      </c>
      <c r="CM200" s="161">
        <f>IF(ISERROR(VLOOKUP(AF200,Positions!$C$4:$V$130,20,FALSE)),0,VLOOKUP(AF200,Positions!$C$4:$V$130,20,FALSE))</f>
        <v>0</v>
      </c>
      <c r="CN200" s="161">
        <f>IF(ISERROR(VLOOKUP(AG200,Positions!$C$4:$V$130,20,FALSE)),0,VLOOKUP(AG200,Positions!$C$4:$V$130,20,FALSE))</f>
        <v>0</v>
      </c>
      <c r="CO200" s="161">
        <f>IF(ISERROR(VLOOKUP(AH200,Positions!$C$4:$V$130,20,FALSE)),0,VLOOKUP(AH200,Positions!$C$4:$V$130,20,FALSE))</f>
        <v>0</v>
      </c>
      <c r="CP200" s="162"/>
      <c r="CQ200" s="163"/>
    </row>
    <row r="201" spans="1:95" s="155" customFormat="1" ht="30" customHeight="1" x14ac:dyDescent="0.25">
      <c r="A201" s="164"/>
      <c r="B201" s="164"/>
      <c r="C201" s="165"/>
      <c r="D201" s="165"/>
      <c r="E201" s="165" t="s">
        <v>1517</v>
      </c>
      <c r="F201" s="165"/>
      <c r="G201" s="664" t="s">
        <v>1077</v>
      </c>
      <c r="H201" s="664" t="s">
        <v>1077</v>
      </c>
      <c r="I201" s="664" t="s">
        <v>1077</v>
      </c>
      <c r="J201" s="665" t="s">
        <v>1077</v>
      </c>
      <c r="K201" s="664" t="s">
        <v>134</v>
      </c>
      <c r="L201" s="166"/>
      <c r="M201" s="166"/>
      <c r="N201" s="166"/>
      <c r="O201" s="166"/>
      <c r="P201" s="665" t="s">
        <v>1077</v>
      </c>
      <c r="Q201" s="665" t="s">
        <v>1077</v>
      </c>
      <c r="R201" s="666" t="s">
        <v>1375</v>
      </c>
      <c r="S201" s="664" t="s">
        <v>1077</v>
      </c>
      <c r="T201" s="664" t="s">
        <v>1077</v>
      </c>
      <c r="U201" s="663"/>
      <c r="V201" s="166"/>
      <c r="W201" s="664" t="s">
        <v>1077</v>
      </c>
      <c r="X201" s="664" t="s">
        <v>1077</v>
      </c>
      <c r="Y201" s="664" t="s">
        <v>1077</v>
      </c>
      <c r="Z201" s="166"/>
      <c r="AA201" s="664" t="s">
        <v>1413</v>
      </c>
      <c r="AB201" s="166"/>
      <c r="AC201" s="664" t="s">
        <v>1077</v>
      </c>
      <c r="AD201" s="664" t="s">
        <v>1077</v>
      </c>
      <c r="AE201" s="166"/>
      <c r="AF201" s="664" t="s">
        <v>1077</v>
      </c>
      <c r="AG201" s="664" t="s">
        <v>1077</v>
      </c>
      <c r="AH201" s="166"/>
      <c r="AI201" s="167"/>
      <c r="AJ201" s="167"/>
      <c r="AK201" s="167"/>
      <c r="AL201" s="167"/>
      <c r="AM201" s="167"/>
      <c r="AN201" s="167"/>
      <c r="AO201" s="167"/>
      <c r="AP201" s="167"/>
      <c r="AQ201" s="167"/>
      <c r="AR201" s="167"/>
      <c r="AS201" s="164"/>
      <c r="AT201" s="164"/>
      <c r="AU201" s="164"/>
      <c r="AV201" s="164"/>
      <c r="AW201" s="164"/>
      <c r="AX201" s="164"/>
      <c r="AY201" s="164"/>
      <c r="AZ201" s="164"/>
      <c r="BA201" s="164"/>
      <c r="BB201" s="164"/>
      <c r="BC201" s="164"/>
      <c r="BD201" s="164"/>
      <c r="BE201" s="164"/>
      <c r="BF201" s="164"/>
      <c r="BG201" s="164"/>
      <c r="BH201" s="164"/>
      <c r="BI201" s="164"/>
      <c r="BJ201" s="164"/>
      <c r="BK201" s="164"/>
      <c r="BL201" s="164"/>
      <c r="BM201" s="152"/>
      <c r="BN201" s="161">
        <f>IF(ISERROR(VLOOKUP(G201,Positions!$C$4:$V$130,20,FALSE)),0,VLOOKUP(G201,Positions!$C$4:$V$130,20,FALSE))</f>
        <v>0</v>
      </c>
      <c r="BO201" s="161">
        <f>IF(ISERROR(VLOOKUP(H201,Positions!$C$4:$V$130,20,FALSE)),0,VLOOKUP(H201,Positions!$C$4:$V$130,20,FALSE))</f>
        <v>0</v>
      </c>
      <c r="BP201" s="161">
        <f>IF(ISERROR(VLOOKUP(I201,Positions!$C$4:$V$130,20,FALSE)),0,VLOOKUP(I201,Positions!$C$4:$V$130,20,FALSE))</f>
        <v>0</v>
      </c>
      <c r="BQ201" s="161">
        <f>IF(ISERROR(VLOOKUP(J201,Positions!$C$4:$V$130,20,FALSE)),0,VLOOKUP(J201,Positions!$C$4:$V$130,20,FALSE))</f>
        <v>0</v>
      </c>
      <c r="BR201" s="161">
        <f>IF(ISERROR(VLOOKUP(K201,Positions!$C$4:$V$130,20,FALSE)),0,VLOOKUP(K201,Positions!$C$4:$V$130,20,FALSE))</f>
        <v>0</v>
      </c>
      <c r="BS201" s="161">
        <f>IF(ISERROR(VLOOKUP(L201,Positions!$C$4:$V$130,20,FALSE)),0,VLOOKUP(L201,Positions!$C$4:$V$130,20,FALSE))</f>
        <v>0</v>
      </c>
      <c r="BT201" s="161">
        <f>IF(ISERROR(VLOOKUP(M201,Positions!$C$4:$V$130,20,FALSE)),0,VLOOKUP(M201,Positions!$C$4:$V$130,20,FALSE))</f>
        <v>0</v>
      </c>
      <c r="BU201" s="161">
        <f>IF(ISERROR(VLOOKUP(N201,Positions!$C$4:$V$130,20,FALSE)),0,VLOOKUP(N201,Positions!$C$4:$V$130,20,FALSE))</f>
        <v>0</v>
      </c>
      <c r="BV201" s="161">
        <f>IF(ISERROR(VLOOKUP(O201,Positions!$C$4:$V$130,20,FALSE)),0,VLOOKUP(O201,Positions!$C$4:$V$130,20,FALSE))</f>
        <v>0</v>
      </c>
      <c r="BW201" s="161">
        <f>IF(ISERROR(VLOOKUP(P201,Positions!$C$4:$V$130,20,FALSE)),0,VLOOKUP(P201,Positions!$C$4:$V$130,20,FALSE))</f>
        <v>0</v>
      </c>
      <c r="BX201" s="161">
        <f>IF(ISERROR(VLOOKUP(Q201,Positions!$C$4:$V$130,20,FALSE)),0,VLOOKUP(Q201,Positions!$C$4:$V$130,20,FALSE))</f>
        <v>0</v>
      </c>
      <c r="BY201" s="161">
        <f>IF(ISERROR(VLOOKUP(R201,Positions!$C$4:$V$130,20,FALSE)),0,VLOOKUP(R201,Positions!$C$4:$V$130,20,FALSE))</f>
        <v>8</v>
      </c>
      <c r="BZ201" s="161">
        <f>IF(ISERROR(VLOOKUP(S201,Positions!$C$4:$V$130,20,FALSE)),0,VLOOKUP(S201,Positions!$C$4:$V$130,20,FALSE))</f>
        <v>0</v>
      </c>
      <c r="CA201" s="161">
        <f>IF(ISERROR(VLOOKUP(T201,Positions!$C$4:$V$130,20,FALSE)),0,VLOOKUP(T201,Positions!$C$4:$V$130,20,FALSE))</f>
        <v>0</v>
      </c>
      <c r="CB201" s="161">
        <f>IF(ISERROR(VLOOKUP(U201,Positions!$C$4:$V$130,20,FALSE)),0,VLOOKUP(U201,Positions!$C$4:$V$130,20,FALSE))</f>
        <v>0</v>
      </c>
      <c r="CC201" s="161">
        <f>IF(ISERROR(VLOOKUP(V201,Positions!$C$4:$V$130,20,FALSE)),0,VLOOKUP(V201,Positions!$C$4:$V$130,20,FALSE))</f>
        <v>0</v>
      </c>
      <c r="CD201" s="161">
        <f>IF(ISERROR(VLOOKUP(W201,Positions!$C$4:$V$130,20,FALSE)),0,VLOOKUP(W201,Positions!$C$4:$V$130,20,FALSE))</f>
        <v>0</v>
      </c>
      <c r="CE201" s="161">
        <f>IF(ISERROR(VLOOKUP(X201,Positions!$C$4:$V$130,20,FALSE)),0,VLOOKUP(X201,Positions!$C$4:$V$130,20,FALSE))</f>
        <v>0</v>
      </c>
      <c r="CF201" s="161">
        <f>IF(ISERROR(VLOOKUP(Y201,Positions!$C$4:$V$130,20,FALSE)),0,VLOOKUP(Y201,Positions!$C$4:$V$130,20,FALSE))</f>
        <v>0</v>
      </c>
      <c r="CG201" s="161">
        <f>IF(ISERROR(VLOOKUP(Z201,Positions!$C$4:$V$130,20,FALSE)),0,VLOOKUP(Z201,Positions!$C$4:$V$130,20,FALSE))</f>
        <v>0</v>
      </c>
      <c r="CH201" s="161">
        <f>IF(ISERROR(VLOOKUP(AA201,Positions!$C$4:$V$130,20,FALSE)),0,VLOOKUP(AA201,Positions!$C$4:$V$130,20,FALSE))</f>
        <v>8</v>
      </c>
      <c r="CI201" s="161">
        <f>IF(ISERROR(VLOOKUP(AB201,Positions!$C$4:$V$130,20,FALSE)),0,VLOOKUP(AB201,Positions!$C$4:$V$130,20,FALSE))</f>
        <v>0</v>
      </c>
      <c r="CJ201" s="161">
        <f>IF(ISERROR(VLOOKUP(AC201,Positions!$C$4:$V$130,20,FALSE)),0,VLOOKUP(AC201,Positions!$C$4:$V$130,20,FALSE))</f>
        <v>0</v>
      </c>
      <c r="CK201" s="161">
        <f>IF(ISERROR(VLOOKUP(AD201,Positions!$C$4:$V$130,20,FALSE)),0,VLOOKUP(AD201,Positions!$C$4:$V$130,20,FALSE))</f>
        <v>0</v>
      </c>
      <c r="CL201" s="161">
        <f>IF(ISERROR(VLOOKUP(AE201,Positions!$C$4:$V$130,20,FALSE)),0,VLOOKUP(AE201,Positions!$C$4:$V$130,20,FALSE))</f>
        <v>0</v>
      </c>
      <c r="CM201" s="161">
        <f>IF(ISERROR(VLOOKUP(AF201,Positions!$C$4:$V$130,20,FALSE)),0,VLOOKUP(AF201,Positions!$C$4:$V$130,20,FALSE))</f>
        <v>0</v>
      </c>
      <c r="CN201" s="161">
        <f>IF(ISERROR(VLOOKUP(AG201,Positions!$C$4:$V$130,20,FALSE)),0,VLOOKUP(AG201,Positions!$C$4:$V$130,20,FALSE))</f>
        <v>0</v>
      </c>
      <c r="CO201" s="161">
        <f>IF(ISERROR(VLOOKUP(AH201,Positions!$C$4:$V$130,20,FALSE)),0,VLOOKUP(AH201,Positions!$C$4:$V$130,20,FALSE))</f>
        <v>0</v>
      </c>
      <c r="CP201" s="162"/>
      <c r="CQ201" s="163"/>
    </row>
    <row r="202" spans="1:95" s="155" customFormat="1" ht="30" customHeight="1" x14ac:dyDescent="0.25">
      <c r="A202" s="164"/>
      <c r="B202" s="164"/>
      <c r="C202" s="165"/>
      <c r="D202" s="165"/>
      <c r="E202" s="165" t="s">
        <v>1517</v>
      </c>
      <c r="F202" s="165"/>
      <c r="G202" s="166"/>
      <c r="H202" s="166"/>
      <c r="I202" s="166"/>
      <c r="J202" s="661"/>
      <c r="K202" s="664" t="s">
        <v>1077</v>
      </c>
      <c r="L202" s="166"/>
      <c r="M202" s="166"/>
      <c r="N202" s="166"/>
      <c r="O202" s="166"/>
      <c r="P202" s="655"/>
      <c r="Q202" s="665" t="s">
        <v>1077</v>
      </c>
      <c r="R202" s="664" t="s">
        <v>1077</v>
      </c>
      <c r="S202" s="166"/>
      <c r="T202" s="166"/>
      <c r="U202" s="166"/>
      <c r="V202" s="166"/>
      <c r="W202" s="664" t="s">
        <v>1382</v>
      </c>
      <c r="X202" s="664" t="s">
        <v>1077</v>
      </c>
      <c r="Y202" s="166"/>
      <c r="Z202" s="166"/>
      <c r="AA202" s="166"/>
      <c r="AB202" s="166"/>
      <c r="AC202" s="166"/>
      <c r="AD202" s="166"/>
      <c r="AE202" s="166"/>
      <c r="AF202" s="166"/>
      <c r="AG202" s="166"/>
      <c r="AH202" s="166"/>
      <c r="AI202" s="167"/>
      <c r="AJ202" s="167"/>
      <c r="AK202" s="167"/>
      <c r="AL202" s="167"/>
      <c r="AM202" s="167"/>
      <c r="AN202" s="167"/>
      <c r="AO202" s="167"/>
      <c r="AP202" s="167"/>
      <c r="AQ202" s="167"/>
      <c r="AR202" s="167"/>
      <c r="AS202" s="164"/>
      <c r="AT202" s="164"/>
      <c r="AU202" s="164"/>
      <c r="AV202" s="164"/>
      <c r="AW202" s="164"/>
      <c r="AX202" s="164"/>
      <c r="AY202" s="164"/>
      <c r="AZ202" s="164"/>
      <c r="BA202" s="164"/>
      <c r="BB202" s="164"/>
      <c r="BC202" s="164"/>
      <c r="BD202" s="164"/>
      <c r="BE202" s="164"/>
      <c r="BF202" s="164"/>
      <c r="BG202" s="164"/>
      <c r="BH202" s="164"/>
      <c r="BI202" s="164"/>
      <c r="BJ202" s="164"/>
      <c r="BK202" s="164"/>
      <c r="BL202" s="164"/>
      <c r="BM202" s="152"/>
      <c r="BN202" s="161">
        <f>IF(ISERROR(VLOOKUP(G202,Positions!$C$4:$V$130,20,FALSE)),0,VLOOKUP(G202,Positions!$C$4:$V$130,20,FALSE))</f>
        <v>0</v>
      </c>
      <c r="BO202" s="161">
        <f>IF(ISERROR(VLOOKUP(H202,Positions!$C$4:$V$130,20,FALSE)),0,VLOOKUP(H202,Positions!$C$4:$V$130,20,FALSE))</f>
        <v>0</v>
      </c>
      <c r="BP202" s="161">
        <f>IF(ISERROR(VLOOKUP(I202,Positions!$C$4:$V$130,20,FALSE)),0,VLOOKUP(I202,Positions!$C$4:$V$130,20,FALSE))</f>
        <v>0</v>
      </c>
      <c r="BQ202" s="161">
        <f>IF(ISERROR(VLOOKUP(J202,Positions!$C$4:$V$130,20,FALSE)),0,VLOOKUP(J202,Positions!$C$4:$V$130,20,FALSE))</f>
        <v>0</v>
      </c>
      <c r="BR202" s="161">
        <f>IF(ISERROR(VLOOKUP(K202,Positions!$C$4:$V$130,20,FALSE)),0,VLOOKUP(K202,Positions!$C$4:$V$130,20,FALSE))</f>
        <v>0</v>
      </c>
      <c r="BS202" s="161">
        <f>IF(ISERROR(VLOOKUP(L202,Positions!$C$4:$V$130,20,FALSE)),0,VLOOKUP(L202,Positions!$C$4:$V$130,20,FALSE))</f>
        <v>0</v>
      </c>
      <c r="BT202" s="161">
        <f>IF(ISERROR(VLOOKUP(M202,Positions!$C$4:$V$130,20,FALSE)),0,VLOOKUP(M202,Positions!$C$4:$V$130,20,FALSE))</f>
        <v>0</v>
      </c>
      <c r="BU202" s="161">
        <f>IF(ISERROR(VLOOKUP(N202,Positions!$C$4:$V$130,20,FALSE)),0,VLOOKUP(N202,Positions!$C$4:$V$130,20,FALSE))</f>
        <v>0</v>
      </c>
      <c r="BV202" s="161">
        <f>IF(ISERROR(VLOOKUP(O202,Positions!$C$4:$V$130,20,FALSE)),0,VLOOKUP(O202,Positions!$C$4:$V$130,20,FALSE))</f>
        <v>0</v>
      </c>
      <c r="BW202" s="161">
        <f>IF(ISERROR(VLOOKUP(P202,Positions!$C$4:$V$130,20,FALSE)),0,VLOOKUP(P202,Positions!$C$4:$V$130,20,FALSE))</f>
        <v>0</v>
      </c>
      <c r="BX202" s="161">
        <f>IF(ISERROR(VLOOKUP(Q202,Positions!$C$4:$V$130,20,FALSE)),0,VLOOKUP(Q202,Positions!$C$4:$V$130,20,FALSE))</f>
        <v>0</v>
      </c>
      <c r="BY202" s="161">
        <f>IF(ISERROR(VLOOKUP(R202,Positions!$C$4:$V$130,20,FALSE)),0,VLOOKUP(R202,Positions!$C$4:$V$130,20,FALSE))</f>
        <v>0</v>
      </c>
      <c r="BZ202" s="161">
        <f>IF(ISERROR(VLOOKUP(S202,Positions!$C$4:$V$130,20,FALSE)),0,VLOOKUP(S202,Positions!$C$4:$V$130,20,FALSE))</f>
        <v>0</v>
      </c>
      <c r="CA202" s="161">
        <f>IF(ISERROR(VLOOKUP(T202,Positions!$C$4:$V$130,20,FALSE)),0,VLOOKUP(T202,Positions!$C$4:$V$130,20,FALSE))</f>
        <v>0</v>
      </c>
      <c r="CB202" s="161">
        <f>IF(ISERROR(VLOOKUP(U202,Positions!$C$4:$V$130,20,FALSE)),0,VLOOKUP(U202,Positions!$C$4:$V$130,20,FALSE))</f>
        <v>0</v>
      </c>
      <c r="CC202" s="161">
        <f>IF(ISERROR(VLOOKUP(V202,Positions!$C$4:$V$130,20,FALSE)),0,VLOOKUP(V202,Positions!$C$4:$V$130,20,FALSE))</f>
        <v>0</v>
      </c>
      <c r="CD202" s="161">
        <f>IF(ISERROR(VLOOKUP(W202,Positions!$C$4:$V$130,20,FALSE)),0,VLOOKUP(W202,Positions!$C$4:$V$130,20,FALSE))</f>
        <v>3.9999999999999991</v>
      </c>
      <c r="CE202" s="161">
        <f>IF(ISERROR(VLOOKUP(X202,Positions!$C$4:$V$130,20,FALSE)),0,VLOOKUP(X202,Positions!$C$4:$V$130,20,FALSE))</f>
        <v>0</v>
      </c>
      <c r="CF202" s="161">
        <f>IF(ISERROR(VLOOKUP(Y202,Positions!$C$4:$V$130,20,FALSE)),0,VLOOKUP(Y202,Positions!$C$4:$V$130,20,FALSE))</f>
        <v>0</v>
      </c>
      <c r="CG202" s="161">
        <f>IF(ISERROR(VLOOKUP(Z202,Positions!$C$4:$V$130,20,FALSE)),0,VLOOKUP(Z202,Positions!$C$4:$V$130,20,FALSE))</f>
        <v>0</v>
      </c>
      <c r="CH202" s="161">
        <f>IF(ISERROR(VLOOKUP(AA202,Positions!$C$4:$V$130,20,FALSE)),0,VLOOKUP(AA202,Positions!$C$4:$V$130,20,FALSE))</f>
        <v>0</v>
      </c>
      <c r="CI202" s="161">
        <f>IF(ISERROR(VLOOKUP(AB202,Positions!$C$4:$V$130,20,FALSE)),0,VLOOKUP(AB202,Positions!$C$4:$V$130,20,FALSE))</f>
        <v>0</v>
      </c>
      <c r="CJ202" s="161">
        <f>IF(ISERROR(VLOOKUP(AC202,Positions!$C$4:$V$130,20,FALSE)),0,VLOOKUP(AC202,Positions!$C$4:$V$130,20,FALSE))</f>
        <v>0</v>
      </c>
      <c r="CK202" s="161">
        <f>IF(ISERROR(VLOOKUP(AD202,Positions!$C$4:$V$130,20,FALSE)),0,VLOOKUP(AD202,Positions!$C$4:$V$130,20,FALSE))</f>
        <v>0</v>
      </c>
      <c r="CL202" s="161">
        <f>IF(ISERROR(VLOOKUP(AE202,Positions!$C$4:$V$130,20,FALSE)),0,VLOOKUP(AE202,Positions!$C$4:$V$130,20,FALSE))</f>
        <v>0</v>
      </c>
      <c r="CM202" s="161">
        <f>IF(ISERROR(VLOOKUP(AF202,Positions!$C$4:$V$130,20,FALSE)),0,VLOOKUP(AF202,Positions!$C$4:$V$130,20,FALSE))</f>
        <v>0</v>
      </c>
      <c r="CN202" s="161">
        <f>IF(ISERROR(VLOOKUP(AG202,Positions!$C$4:$V$130,20,FALSE)),0,VLOOKUP(AG202,Positions!$C$4:$V$130,20,FALSE))</f>
        <v>0</v>
      </c>
      <c r="CO202" s="161">
        <f>IF(ISERROR(VLOOKUP(AH202,Positions!$C$4:$V$130,20,FALSE)),0,VLOOKUP(AH202,Positions!$C$4:$V$130,20,FALSE))</f>
        <v>0</v>
      </c>
      <c r="CP202" s="162"/>
      <c r="CQ202" s="163"/>
    </row>
    <row r="203" spans="1:95" s="155" customFormat="1" ht="30" customHeight="1" x14ac:dyDescent="0.25">
      <c r="A203" s="164"/>
      <c r="B203" s="164"/>
      <c r="C203" s="165"/>
      <c r="D203" s="165"/>
      <c r="E203" s="165" t="s">
        <v>1517</v>
      </c>
      <c r="F203" s="165"/>
      <c r="G203" s="166"/>
      <c r="H203" s="166"/>
      <c r="I203" s="166"/>
      <c r="J203" s="166"/>
      <c r="K203" s="166"/>
      <c r="L203" s="166"/>
      <c r="M203" s="166"/>
      <c r="N203" s="166"/>
      <c r="O203" s="166"/>
      <c r="P203" s="166"/>
      <c r="Q203" s="166"/>
      <c r="R203" s="664" t="s">
        <v>1077</v>
      </c>
      <c r="S203" s="166"/>
      <c r="T203" s="166"/>
      <c r="U203" s="166"/>
      <c r="V203" s="166"/>
      <c r="W203" s="664" t="s">
        <v>1077</v>
      </c>
      <c r="X203" s="166"/>
      <c r="Y203" s="166"/>
      <c r="Z203" s="166"/>
      <c r="AA203" s="166"/>
      <c r="AB203" s="166"/>
      <c r="AC203" s="166"/>
      <c r="AD203" s="166"/>
      <c r="AE203" s="166"/>
      <c r="AF203" s="166"/>
      <c r="AG203" s="166"/>
      <c r="AH203" s="166"/>
      <c r="AI203" s="167"/>
      <c r="AJ203" s="167"/>
      <c r="AK203" s="167"/>
      <c r="AL203" s="167"/>
      <c r="AM203" s="167"/>
      <c r="AN203" s="167"/>
      <c r="AO203" s="167"/>
      <c r="AP203" s="167"/>
      <c r="AQ203" s="167"/>
      <c r="AR203" s="167"/>
      <c r="AS203" s="164"/>
      <c r="AT203" s="164"/>
      <c r="AU203" s="164"/>
      <c r="AV203" s="164"/>
      <c r="AW203" s="164"/>
      <c r="AX203" s="164"/>
      <c r="AY203" s="164"/>
      <c r="AZ203" s="164"/>
      <c r="BA203" s="164"/>
      <c r="BB203" s="164"/>
      <c r="BC203" s="164"/>
      <c r="BD203" s="164"/>
      <c r="BE203" s="164"/>
      <c r="BF203" s="164"/>
      <c r="BG203" s="164"/>
      <c r="BH203" s="164"/>
      <c r="BI203" s="164"/>
      <c r="BJ203" s="164"/>
      <c r="BK203" s="164"/>
      <c r="BL203" s="164"/>
      <c r="BM203" s="152"/>
      <c r="BN203" s="161">
        <f>IF(ISERROR(VLOOKUP(G203,Positions!$C$4:$V$130,20,FALSE)),0,VLOOKUP(G203,Positions!$C$4:$V$130,20,FALSE))</f>
        <v>0</v>
      </c>
      <c r="BO203" s="161">
        <f>IF(ISERROR(VLOOKUP(H203,Positions!$C$4:$V$130,20,FALSE)),0,VLOOKUP(H203,Positions!$C$4:$V$130,20,FALSE))</f>
        <v>0</v>
      </c>
      <c r="BP203" s="161">
        <f>IF(ISERROR(VLOOKUP(I203,Positions!$C$4:$V$130,20,FALSE)),0,VLOOKUP(I203,Positions!$C$4:$V$130,20,FALSE))</f>
        <v>0</v>
      </c>
      <c r="BQ203" s="161">
        <f>IF(ISERROR(VLOOKUP(J203,Positions!$C$4:$V$130,20,FALSE)),0,VLOOKUP(J203,Positions!$C$4:$V$130,20,FALSE))</f>
        <v>0</v>
      </c>
      <c r="BR203" s="161">
        <f>IF(ISERROR(VLOOKUP(K203,Positions!$C$4:$V$130,20,FALSE)),0,VLOOKUP(K203,Positions!$C$4:$V$130,20,FALSE))</f>
        <v>0</v>
      </c>
      <c r="BS203" s="161">
        <f>IF(ISERROR(VLOOKUP(L203,Positions!$C$4:$V$130,20,FALSE)),0,VLOOKUP(L203,Positions!$C$4:$V$130,20,FALSE))</f>
        <v>0</v>
      </c>
      <c r="BT203" s="161">
        <f>IF(ISERROR(VLOOKUP(M203,Positions!$C$4:$V$130,20,FALSE)),0,VLOOKUP(M203,Positions!$C$4:$V$130,20,FALSE))</f>
        <v>0</v>
      </c>
      <c r="BU203" s="161">
        <f>IF(ISERROR(VLOOKUP(N203,Positions!$C$4:$V$130,20,FALSE)),0,VLOOKUP(N203,Positions!$C$4:$V$130,20,FALSE))</f>
        <v>0</v>
      </c>
      <c r="BV203" s="161">
        <f>IF(ISERROR(VLOOKUP(O203,Positions!$C$4:$V$130,20,FALSE)),0,VLOOKUP(O203,Positions!$C$4:$V$130,20,FALSE))</f>
        <v>0</v>
      </c>
      <c r="BW203" s="161">
        <f>IF(ISERROR(VLOOKUP(P203,Positions!$C$4:$V$130,20,FALSE)),0,VLOOKUP(P203,Positions!$C$4:$V$130,20,FALSE))</f>
        <v>0</v>
      </c>
      <c r="BX203" s="161">
        <f>IF(ISERROR(VLOOKUP(Q203,Positions!$C$4:$V$130,20,FALSE)),0,VLOOKUP(Q203,Positions!$C$4:$V$130,20,FALSE))</f>
        <v>0</v>
      </c>
      <c r="BY203" s="161">
        <f>IF(ISERROR(VLOOKUP(R203,Positions!$C$4:$V$130,20,FALSE)),0,VLOOKUP(R203,Positions!$C$4:$V$130,20,FALSE))</f>
        <v>0</v>
      </c>
      <c r="BZ203" s="161">
        <f>IF(ISERROR(VLOOKUP(S203,Positions!$C$4:$V$130,20,FALSE)),0,VLOOKUP(S203,Positions!$C$4:$V$130,20,FALSE))</f>
        <v>0</v>
      </c>
      <c r="CA203" s="161">
        <f>IF(ISERROR(VLOOKUP(T203,Positions!$C$4:$V$130,20,FALSE)),0,VLOOKUP(T203,Positions!$C$4:$V$130,20,FALSE))</f>
        <v>0</v>
      </c>
      <c r="CB203" s="161">
        <f>IF(ISERROR(VLOOKUP(U203,Positions!$C$4:$V$130,20,FALSE)),0,VLOOKUP(U203,Positions!$C$4:$V$130,20,FALSE))</f>
        <v>0</v>
      </c>
      <c r="CC203" s="161">
        <f>IF(ISERROR(VLOOKUP(V203,Positions!$C$4:$V$130,20,FALSE)),0,VLOOKUP(V203,Positions!$C$4:$V$130,20,FALSE))</f>
        <v>0</v>
      </c>
      <c r="CD203" s="161">
        <f>IF(ISERROR(VLOOKUP(W203,Positions!$C$4:$V$130,20,FALSE)),0,VLOOKUP(W203,Positions!$C$4:$V$130,20,FALSE))</f>
        <v>0</v>
      </c>
      <c r="CE203" s="161">
        <f>IF(ISERROR(VLOOKUP(X203,Positions!$C$4:$V$130,20,FALSE)),0,VLOOKUP(X203,Positions!$C$4:$V$130,20,FALSE))</f>
        <v>0</v>
      </c>
      <c r="CF203" s="161">
        <f>IF(ISERROR(VLOOKUP(Y203,Positions!$C$4:$V$130,20,FALSE)),0,VLOOKUP(Y203,Positions!$C$4:$V$130,20,FALSE))</f>
        <v>0</v>
      </c>
      <c r="CG203" s="161">
        <f>IF(ISERROR(VLOOKUP(Z203,Positions!$C$4:$V$130,20,FALSE)),0,VLOOKUP(Z203,Positions!$C$4:$V$130,20,FALSE))</f>
        <v>0</v>
      </c>
      <c r="CH203" s="161">
        <f>IF(ISERROR(VLOOKUP(AA203,Positions!$C$4:$V$130,20,FALSE)),0,VLOOKUP(AA203,Positions!$C$4:$V$130,20,FALSE))</f>
        <v>0</v>
      </c>
      <c r="CI203" s="161">
        <f>IF(ISERROR(VLOOKUP(AB203,Positions!$C$4:$V$130,20,FALSE)),0,VLOOKUP(AB203,Positions!$C$4:$V$130,20,FALSE))</f>
        <v>0</v>
      </c>
      <c r="CJ203" s="161">
        <f>IF(ISERROR(VLOOKUP(AC203,Positions!$C$4:$V$130,20,FALSE)),0,VLOOKUP(AC203,Positions!$C$4:$V$130,20,FALSE))</f>
        <v>0</v>
      </c>
      <c r="CK203" s="161">
        <f>IF(ISERROR(VLOOKUP(AD203,Positions!$C$4:$V$130,20,FALSE)),0,VLOOKUP(AD203,Positions!$C$4:$V$130,20,FALSE))</f>
        <v>0</v>
      </c>
      <c r="CL203" s="161">
        <f>IF(ISERROR(VLOOKUP(AE203,Positions!$C$4:$V$130,20,FALSE)),0,VLOOKUP(AE203,Positions!$C$4:$V$130,20,FALSE))</f>
        <v>0</v>
      </c>
      <c r="CM203" s="161">
        <f>IF(ISERROR(VLOOKUP(AF203,Positions!$C$4:$V$130,20,FALSE)),0,VLOOKUP(AF203,Positions!$C$4:$V$130,20,FALSE))</f>
        <v>0</v>
      </c>
      <c r="CN203" s="161">
        <f>IF(ISERROR(VLOOKUP(AG203,Positions!$C$4:$V$130,20,FALSE)),0,VLOOKUP(AG203,Positions!$C$4:$V$130,20,FALSE))</f>
        <v>0</v>
      </c>
      <c r="CO203" s="161">
        <f>IF(ISERROR(VLOOKUP(AH203,Positions!$C$4:$V$130,20,FALSE)),0,VLOOKUP(AH203,Positions!$C$4:$V$130,20,FALSE))</f>
        <v>0</v>
      </c>
      <c r="CP203" s="162"/>
      <c r="CQ203" s="163"/>
    </row>
    <row r="204" spans="1:95" s="155" customFormat="1" ht="30" customHeight="1" x14ac:dyDescent="0.25">
      <c r="A204" s="164"/>
      <c r="B204" s="164"/>
      <c r="C204" s="165"/>
      <c r="D204" s="165"/>
      <c r="E204" s="165"/>
      <c r="F204" s="165"/>
      <c r="G204" s="166"/>
      <c r="H204" s="166"/>
      <c r="I204" s="166"/>
      <c r="J204" s="166"/>
      <c r="K204" s="166"/>
      <c r="L204" s="166"/>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7"/>
      <c r="AJ204" s="167"/>
      <c r="AK204" s="167"/>
      <c r="AL204" s="167"/>
      <c r="AM204" s="167"/>
      <c r="AN204" s="167"/>
      <c r="AO204" s="167"/>
      <c r="AP204" s="167"/>
      <c r="AQ204" s="167"/>
      <c r="AR204" s="167"/>
      <c r="AS204" s="164"/>
      <c r="AT204" s="164"/>
      <c r="AU204" s="164"/>
      <c r="AV204" s="164"/>
      <c r="AW204" s="164"/>
      <c r="AX204" s="164"/>
      <c r="AY204" s="164"/>
      <c r="AZ204" s="164"/>
      <c r="BA204" s="164"/>
      <c r="BB204" s="164"/>
      <c r="BC204" s="164"/>
      <c r="BD204" s="164"/>
      <c r="BE204" s="164"/>
      <c r="BF204" s="164"/>
      <c r="BG204" s="164"/>
      <c r="BH204" s="164"/>
      <c r="BI204" s="164"/>
      <c r="BJ204" s="164"/>
      <c r="BK204" s="164"/>
      <c r="BL204" s="164"/>
      <c r="BM204" s="152"/>
      <c r="BN204" s="161">
        <f>IF(ISERROR(VLOOKUP(G204,Positions!$C$4:$V$130,20,FALSE)),0,VLOOKUP(G204,Positions!$C$4:$V$130,20,FALSE))</f>
        <v>0</v>
      </c>
      <c r="BO204" s="161">
        <f>IF(ISERROR(VLOOKUP(H204,Positions!$C$4:$V$130,20,FALSE)),0,VLOOKUP(H204,Positions!$C$4:$V$130,20,FALSE))</f>
        <v>0</v>
      </c>
      <c r="BP204" s="161">
        <f>IF(ISERROR(VLOOKUP(I204,Positions!$C$4:$V$130,20,FALSE)),0,VLOOKUP(I204,Positions!$C$4:$V$130,20,FALSE))</f>
        <v>0</v>
      </c>
      <c r="BQ204" s="161">
        <f>IF(ISERROR(VLOOKUP(J204,Positions!$C$4:$V$130,20,FALSE)),0,VLOOKUP(J204,Positions!$C$4:$V$130,20,FALSE))</f>
        <v>0</v>
      </c>
      <c r="BR204" s="161">
        <f>IF(ISERROR(VLOOKUP(K204,Positions!$C$4:$V$130,20,FALSE)),0,VLOOKUP(K204,Positions!$C$4:$V$130,20,FALSE))</f>
        <v>0</v>
      </c>
      <c r="BS204" s="161">
        <f>IF(ISERROR(VLOOKUP(L204,Positions!$C$4:$V$130,20,FALSE)),0,VLOOKUP(L204,Positions!$C$4:$V$130,20,FALSE))</f>
        <v>0</v>
      </c>
      <c r="BT204" s="161">
        <f>IF(ISERROR(VLOOKUP(M204,Positions!$C$4:$V$130,20,FALSE)),0,VLOOKUP(M204,Positions!$C$4:$V$130,20,FALSE))</f>
        <v>0</v>
      </c>
      <c r="BU204" s="161">
        <f>IF(ISERROR(VLOOKUP(N204,Positions!$C$4:$V$130,20,FALSE)),0,VLOOKUP(N204,Positions!$C$4:$V$130,20,FALSE))</f>
        <v>0</v>
      </c>
      <c r="BV204" s="161">
        <f>IF(ISERROR(VLOOKUP(O204,Positions!$C$4:$V$130,20,FALSE)),0,VLOOKUP(O204,Positions!$C$4:$V$130,20,FALSE))</f>
        <v>0</v>
      </c>
      <c r="BW204" s="161">
        <f>IF(ISERROR(VLOOKUP(P204,Positions!$C$4:$V$130,20,FALSE)),0,VLOOKUP(P204,Positions!$C$4:$V$130,20,FALSE))</f>
        <v>0</v>
      </c>
      <c r="BX204" s="161">
        <f>IF(ISERROR(VLOOKUP(Q204,Positions!$C$4:$V$130,20,FALSE)),0,VLOOKUP(Q204,Positions!$C$4:$V$130,20,FALSE))</f>
        <v>0</v>
      </c>
      <c r="BY204" s="161">
        <f>IF(ISERROR(VLOOKUP(R204,Positions!$C$4:$V$130,20,FALSE)),0,VLOOKUP(R204,Positions!$C$4:$V$130,20,FALSE))</f>
        <v>0</v>
      </c>
      <c r="BZ204" s="161">
        <f>IF(ISERROR(VLOOKUP(S204,Positions!$C$4:$V$130,20,FALSE)),0,VLOOKUP(S204,Positions!$C$4:$V$130,20,FALSE))</f>
        <v>0</v>
      </c>
      <c r="CA204" s="161">
        <f>IF(ISERROR(VLOOKUP(T204,Positions!$C$4:$V$130,20,FALSE)),0,VLOOKUP(T204,Positions!$C$4:$V$130,20,FALSE))</f>
        <v>0</v>
      </c>
      <c r="CB204" s="161">
        <f>IF(ISERROR(VLOOKUP(U204,Positions!$C$4:$V$130,20,FALSE)),0,VLOOKUP(U204,Positions!$C$4:$V$130,20,FALSE))</f>
        <v>0</v>
      </c>
      <c r="CC204" s="161">
        <f>IF(ISERROR(VLOOKUP(V204,Positions!$C$4:$V$130,20,FALSE)),0,VLOOKUP(V204,Positions!$C$4:$V$130,20,FALSE))</f>
        <v>0</v>
      </c>
      <c r="CD204" s="161">
        <f>IF(ISERROR(VLOOKUP(W204,Positions!$C$4:$V$130,20,FALSE)),0,VLOOKUP(W204,Positions!$C$4:$V$130,20,FALSE))</f>
        <v>0</v>
      </c>
      <c r="CE204" s="161">
        <f>IF(ISERROR(VLOOKUP(X204,Positions!$C$4:$V$130,20,FALSE)),0,VLOOKUP(X204,Positions!$C$4:$V$130,20,FALSE))</f>
        <v>0</v>
      </c>
      <c r="CF204" s="161">
        <f>IF(ISERROR(VLOOKUP(Y204,Positions!$C$4:$V$130,20,FALSE)),0,VLOOKUP(Y204,Positions!$C$4:$V$130,20,FALSE))</f>
        <v>0</v>
      </c>
      <c r="CG204" s="161">
        <f>IF(ISERROR(VLOOKUP(Z204,Positions!$C$4:$V$130,20,FALSE)),0,VLOOKUP(Z204,Positions!$C$4:$V$130,20,FALSE))</f>
        <v>0</v>
      </c>
      <c r="CH204" s="161">
        <f>IF(ISERROR(VLOOKUP(AA204,Positions!$C$4:$V$130,20,FALSE)),0,VLOOKUP(AA204,Positions!$C$4:$V$130,20,FALSE))</f>
        <v>0</v>
      </c>
      <c r="CI204" s="161">
        <f>IF(ISERROR(VLOOKUP(AB204,Positions!$C$4:$V$130,20,FALSE)),0,VLOOKUP(AB204,Positions!$C$4:$V$130,20,FALSE))</f>
        <v>0</v>
      </c>
      <c r="CJ204" s="161">
        <f>IF(ISERROR(VLOOKUP(AC204,Positions!$C$4:$V$130,20,FALSE)),0,VLOOKUP(AC204,Positions!$C$4:$V$130,20,FALSE))</f>
        <v>0</v>
      </c>
      <c r="CK204" s="161">
        <f>IF(ISERROR(VLOOKUP(AD204,Positions!$C$4:$V$130,20,FALSE)),0,VLOOKUP(AD204,Positions!$C$4:$V$130,20,FALSE))</f>
        <v>0</v>
      </c>
      <c r="CL204" s="161">
        <f>IF(ISERROR(VLOOKUP(AE204,Positions!$C$4:$V$130,20,FALSE)),0,VLOOKUP(AE204,Positions!$C$4:$V$130,20,FALSE))</f>
        <v>0</v>
      </c>
      <c r="CM204" s="161">
        <f>IF(ISERROR(VLOOKUP(AF204,Positions!$C$4:$V$130,20,FALSE)),0,VLOOKUP(AF204,Positions!$C$4:$V$130,20,FALSE))</f>
        <v>0</v>
      </c>
      <c r="CN204" s="161">
        <f>IF(ISERROR(VLOOKUP(AG204,Positions!$C$4:$V$130,20,FALSE)),0,VLOOKUP(AG204,Positions!$C$4:$V$130,20,FALSE))</f>
        <v>0</v>
      </c>
      <c r="CO204" s="161">
        <f>IF(ISERROR(VLOOKUP(AH204,Positions!$C$4:$V$130,20,FALSE)),0,VLOOKUP(AH204,Positions!$C$4:$V$130,20,FALSE))</f>
        <v>0</v>
      </c>
      <c r="CP204" s="162"/>
      <c r="CQ204" s="163"/>
    </row>
    <row r="205" spans="1:95" s="155" customFormat="1" ht="30" customHeight="1" x14ac:dyDescent="0.25">
      <c r="A205" s="164"/>
      <c r="B205" s="164"/>
      <c r="C205" s="165"/>
      <c r="D205" s="165"/>
      <c r="E205" s="165" t="s">
        <v>1518</v>
      </c>
      <c r="F205" s="165"/>
      <c r="G205" s="667" t="s">
        <v>163</v>
      </c>
      <c r="H205" s="667" t="s">
        <v>163</v>
      </c>
      <c r="I205" s="667" t="s">
        <v>163</v>
      </c>
      <c r="J205" s="667" t="s">
        <v>163</v>
      </c>
      <c r="K205" s="667" t="s">
        <v>163</v>
      </c>
      <c r="L205" s="667" t="s">
        <v>163</v>
      </c>
      <c r="M205" s="667" t="s">
        <v>163</v>
      </c>
      <c r="N205" s="667" t="s">
        <v>163</v>
      </c>
      <c r="O205" s="667" t="s">
        <v>163</v>
      </c>
      <c r="P205" s="667" t="s">
        <v>1407</v>
      </c>
      <c r="Q205" s="667" t="s">
        <v>163</v>
      </c>
      <c r="R205" s="667" t="s">
        <v>163</v>
      </c>
      <c r="S205" s="667" t="s">
        <v>163</v>
      </c>
      <c r="T205" s="667" t="s">
        <v>163</v>
      </c>
      <c r="U205" s="667" t="s">
        <v>163</v>
      </c>
      <c r="V205" s="667" t="s">
        <v>1409</v>
      </c>
      <c r="W205" s="667" t="s">
        <v>1409</v>
      </c>
      <c r="X205" s="667" t="s">
        <v>1409</v>
      </c>
      <c r="Y205" s="667" t="s">
        <v>1409</v>
      </c>
      <c r="Z205" s="667" t="s">
        <v>163</v>
      </c>
      <c r="AA205" s="667" t="s">
        <v>163</v>
      </c>
      <c r="AB205" s="667" t="s">
        <v>1409</v>
      </c>
      <c r="AC205" s="667" t="s">
        <v>1409</v>
      </c>
      <c r="AD205" s="667" t="s">
        <v>1409</v>
      </c>
      <c r="AE205" s="667" t="s">
        <v>1409</v>
      </c>
      <c r="AF205" s="667" t="s">
        <v>1409</v>
      </c>
      <c r="AG205" s="667" t="s">
        <v>163</v>
      </c>
      <c r="AH205" s="667" t="s">
        <v>163</v>
      </c>
      <c r="AI205" s="167"/>
      <c r="AJ205" s="167"/>
      <c r="AK205" s="167"/>
      <c r="AL205" s="167"/>
      <c r="AM205" s="167"/>
      <c r="AN205" s="167"/>
      <c r="AO205" s="167"/>
      <c r="AP205" s="167"/>
      <c r="AQ205" s="167"/>
      <c r="AR205" s="167"/>
      <c r="AS205" s="164"/>
      <c r="AT205" s="164"/>
      <c r="AU205" s="164"/>
      <c r="AV205" s="164"/>
      <c r="AW205" s="164"/>
      <c r="AX205" s="164"/>
      <c r="AY205" s="164"/>
      <c r="AZ205" s="164"/>
      <c r="BA205" s="164"/>
      <c r="BB205" s="164"/>
      <c r="BC205" s="164"/>
      <c r="BD205" s="164"/>
      <c r="BE205" s="164"/>
      <c r="BF205" s="164"/>
      <c r="BG205" s="164"/>
      <c r="BH205" s="164"/>
      <c r="BI205" s="164"/>
      <c r="BJ205" s="164"/>
      <c r="BK205" s="164"/>
      <c r="BL205" s="164"/>
      <c r="BM205" s="152"/>
      <c r="BN205" s="161">
        <f>IF(ISERROR(VLOOKUP(G205,Positions!$C$4:$V$130,20,FALSE)),0,VLOOKUP(G205,Positions!$C$4:$V$130,20,FALSE))</f>
        <v>0</v>
      </c>
      <c r="BO205" s="161">
        <f>IF(ISERROR(VLOOKUP(H205,Positions!$C$4:$V$130,20,FALSE)),0,VLOOKUP(H205,Positions!$C$4:$V$130,20,FALSE))</f>
        <v>0</v>
      </c>
      <c r="BP205" s="161">
        <f>IF(ISERROR(VLOOKUP(I205,Positions!$C$4:$V$130,20,FALSE)),0,VLOOKUP(I205,Positions!$C$4:$V$130,20,FALSE))</f>
        <v>0</v>
      </c>
      <c r="BQ205" s="161">
        <f>IF(ISERROR(VLOOKUP(J205,Positions!$C$4:$V$130,20,FALSE)),0,VLOOKUP(J205,Positions!$C$4:$V$130,20,FALSE))</f>
        <v>0</v>
      </c>
      <c r="BR205" s="161">
        <f>IF(ISERROR(VLOOKUP(K205,Positions!$C$4:$V$130,20,FALSE)),0,VLOOKUP(K205,Positions!$C$4:$V$130,20,FALSE))</f>
        <v>0</v>
      </c>
      <c r="BS205" s="161">
        <f>IF(ISERROR(VLOOKUP(L205,Positions!$C$4:$V$130,20,FALSE)),0,VLOOKUP(L205,Positions!$C$4:$V$130,20,FALSE))</f>
        <v>0</v>
      </c>
      <c r="BT205" s="161">
        <f>IF(ISERROR(VLOOKUP(M205,Positions!$C$4:$V$130,20,FALSE)),0,VLOOKUP(M205,Positions!$C$4:$V$130,20,FALSE))</f>
        <v>0</v>
      </c>
      <c r="BU205" s="161">
        <f>IF(ISERROR(VLOOKUP(N205,Positions!$C$4:$V$130,20,FALSE)),0,VLOOKUP(N205,Positions!$C$4:$V$130,20,FALSE))</f>
        <v>0</v>
      </c>
      <c r="BV205" s="161">
        <f>IF(ISERROR(VLOOKUP(O205,Positions!$C$4:$V$130,20,FALSE)),0,VLOOKUP(O205,Positions!$C$4:$V$130,20,FALSE))</f>
        <v>0</v>
      </c>
      <c r="BW205" s="161">
        <f>IF(ISERROR(VLOOKUP(P205,Positions!$C$4:$V$130,20,FALSE)),0,VLOOKUP(P205,Positions!$C$4:$V$130,20,FALSE))</f>
        <v>8</v>
      </c>
      <c r="BX205" s="161">
        <f>IF(ISERROR(VLOOKUP(Q205,Positions!$C$4:$V$130,20,FALSE)),0,VLOOKUP(Q205,Positions!$C$4:$V$130,20,FALSE))</f>
        <v>0</v>
      </c>
      <c r="BY205" s="161">
        <f>IF(ISERROR(VLOOKUP(R205,Positions!$C$4:$V$130,20,FALSE)),0,VLOOKUP(R205,Positions!$C$4:$V$130,20,FALSE))</f>
        <v>0</v>
      </c>
      <c r="BZ205" s="161">
        <f>IF(ISERROR(VLOOKUP(S205,Positions!$C$4:$V$130,20,FALSE)),0,VLOOKUP(S205,Positions!$C$4:$V$130,20,FALSE))</f>
        <v>0</v>
      </c>
      <c r="CA205" s="161">
        <f>IF(ISERROR(VLOOKUP(T205,Positions!$C$4:$V$130,20,FALSE)),0,VLOOKUP(T205,Positions!$C$4:$V$130,20,FALSE))</f>
        <v>0</v>
      </c>
      <c r="CB205" s="161">
        <f>IF(ISERROR(VLOOKUP(U205,Positions!$C$4:$V$130,20,FALSE)),0,VLOOKUP(U205,Positions!$C$4:$V$130,20,FALSE))</f>
        <v>0</v>
      </c>
      <c r="CC205" s="161">
        <f>IF(ISERROR(VLOOKUP(V205,Positions!$C$4:$V$130,20,FALSE)),0,VLOOKUP(V205,Positions!$C$4:$V$130,20,FALSE))</f>
        <v>8</v>
      </c>
      <c r="CD205" s="161">
        <f>IF(ISERROR(VLOOKUP(W205,Positions!$C$4:$V$130,20,FALSE)),0,VLOOKUP(W205,Positions!$C$4:$V$130,20,FALSE))</f>
        <v>8</v>
      </c>
      <c r="CE205" s="161">
        <f>IF(ISERROR(VLOOKUP(X205,Positions!$C$4:$V$130,20,FALSE)),0,VLOOKUP(X205,Positions!$C$4:$V$130,20,FALSE))</f>
        <v>8</v>
      </c>
      <c r="CF205" s="161">
        <f>IF(ISERROR(VLOOKUP(Y205,Positions!$C$4:$V$130,20,FALSE)),0,VLOOKUP(Y205,Positions!$C$4:$V$130,20,FALSE))</f>
        <v>8</v>
      </c>
      <c r="CG205" s="161">
        <f>IF(ISERROR(VLOOKUP(Z205,Positions!$C$4:$V$130,20,FALSE)),0,VLOOKUP(Z205,Positions!$C$4:$V$130,20,FALSE))</f>
        <v>0</v>
      </c>
      <c r="CH205" s="161">
        <f>IF(ISERROR(VLOOKUP(AA205,Positions!$C$4:$V$130,20,FALSE)),0,VLOOKUP(AA205,Positions!$C$4:$V$130,20,FALSE))</f>
        <v>0</v>
      </c>
      <c r="CI205" s="161">
        <f>IF(ISERROR(VLOOKUP(AB205,Positions!$C$4:$V$130,20,FALSE)),0,VLOOKUP(AB205,Positions!$C$4:$V$130,20,FALSE))</f>
        <v>8</v>
      </c>
      <c r="CJ205" s="161">
        <f>IF(ISERROR(VLOOKUP(AC205,Positions!$C$4:$V$130,20,FALSE)),0,VLOOKUP(AC205,Positions!$C$4:$V$130,20,FALSE))</f>
        <v>8</v>
      </c>
      <c r="CK205" s="161">
        <f>IF(ISERROR(VLOOKUP(AD205,Positions!$C$4:$V$130,20,FALSE)),0,VLOOKUP(AD205,Positions!$C$4:$V$130,20,FALSE))</f>
        <v>8</v>
      </c>
      <c r="CL205" s="161">
        <f>IF(ISERROR(VLOOKUP(AE205,Positions!$C$4:$V$130,20,FALSE)),0,VLOOKUP(AE205,Positions!$C$4:$V$130,20,FALSE))</f>
        <v>8</v>
      </c>
      <c r="CM205" s="161">
        <f>IF(ISERROR(VLOOKUP(AF205,Positions!$C$4:$V$130,20,FALSE)),0,VLOOKUP(AF205,Positions!$C$4:$V$130,20,FALSE))</f>
        <v>8</v>
      </c>
      <c r="CN205" s="161">
        <f>IF(ISERROR(VLOOKUP(AG205,Positions!$C$4:$V$130,20,FALSE)),0,VLOOKUP(AG205,Positions!$C$4:$V$130,20,FALSE))</f>
        <v>0</v>
      </c>
      <c r="CO205" s="161">
        <f>IF(ISERROR(VLOOKUP(AH205,Positions!$C$4:$V$130,20,FALSE)),0,VLOOKUP(AH205,Positions!$C$4:$V$130,20,FALSE))</f>
        <v>0</v>
      </c>
      <c r="CP205" s="162"/>
      <c r="CQ205" s="163"/>
    </row>
    <row r="206" spans="1:95" s="155" customFormat="1" ht="30" customHeight="1" x14ac:dyDescent="0.25">
      <c r="A206" s="164"/>
      <c r="B206" s="164"/>
      <c r="C206" s="165"/>
      <c r="D206" s="165"/>
      <c r="E206" s="165" t="s">
        <v>1518</v>
      </c>
      <c r="F206" s="165"/>
      <c r="G206" s="667" t="s">
        <v>163</v>
      </c>
      <c r="H206" s="667" t="s">
        <v>163</v>
      </c>
      <c r="I206" s="667" t="s">
        <v>1502</v>
      </c>
      <c r="J206" s="667" t="s">
        <v>1407</v>
      </c>
      <c r="K206" s="667" t="s">
        <v>163</v>
      </c>
      <c r="L206" s="667" t="s">
        <v>1502</v>
      </c>
      <c r="M206" s="667" t="s">
        <v>1502</v>
      </c>
      <c r="N206" s="667" t="s">
        <v>1407</v>
      </c>
      <c r="O206" s="667" t="s">
        <v>1407</v>
      </c>
      <c r="P206" s="667" t="s">
        <v>1502</v>
      </c>
      <c r="Q206" s="667" t="s">
        <v>1407</v>
      </c>
      <c r="R206" s="667" t="s">
        <v>1407</v>
      </c>
      <c r="S206" s="667" t="s">
        <v>163</v>
      </c>
      <c r="T206" s="667" t="s">
        <v>163</v>
      </c>
      <c r="U206" s="667" t="s">
        <v>163</v>
      </c>
      <c r="V206" s="667" t="s">
        <v>1407</v>
      </c>
      <c r="W206" s="667" t="s">
        <v>163</v>
      </c>
      <c r="X206" s="667" t="s">
        <v>163</v>
      </c>
      <c r="Y206" s="667" t="s">
        <v>163</v>
      </c>
      <c r="Z206" s="667" t="s">
        <v>163</v>
      </c>
      <c r="AA206" s="667" t="s">
        <v>163</v>
      </c>
      <c r="AB206" s="667" t="s">
        <v>163</v>
      </c>
      <c r="AC206" s="667" t="s">
        <v>163</v>
      </c>
      <c r="AD206" s="667" t="s">
        <v>163</v>
      </c>
      <c r="AE206" s="667" t="s">
        <v>163</v>
      </c>
      <c r="AF206" s="667" t="s">
        <v>163</v>
      </c>
      <c r="AG206" s="667" t="s">
        <v>163</v>
      </c>
      <c r="AH206" s="667" t="s">
        <v>163</v>
      </c>
      <c r="AI206" s="167"/>
      <c r="AJ206" s="167"/>
      <c r="AK206" s="167"/>
      <c r="AL206" s="167"/>
      <c r="AM206" s="167"/>
      <c r="AN206" s="167"/>
      <c r="AO206" s="167"/>
      <c r="AP206" s="167"/>
      <c r="AQ206" s="167"/>
      <c r="AR206" s="167"/>
      <c r="AS206" s="164"/>
      <c r="AT206" s="164"/>
      <c r="AU206" s="164"/>
      <c r="AV206" s="164"/>
      <c r="AW206" s="164"/>
      <c r="AX206" s="164"/>
      <c r="AY206" s="164"/>
      <c r="AZ206" s="164"/>
      <c r="BA206" s="164"/>
      <c r="BB206" s="164"/>
      <c r="BC206" s="164"/>
      <c r="BD206" s="164"/>
      <c r="BE206" s="164"/>
      <c r="BF206" s="164"/>
      <c r="BG206" s="164"/>
      <c r="BH206" s="164"/>
      <c r="BI206" s="164"/>
      <c r="BJ206" s="164"/>
      <c r="BK206" s="164"/>
      <c r="BL206" s="164"/>
      <c r="BM206" s="152"/>
      <c r="BN206" s="161">
        <f>IF(ISERROR(VLOOKUP(G206,Positions!$C$4:$V$130,20,FALSE)),0,VLOOKUP(G206,Positions!$C$4:$V$130,20,FALSE))</f>
        <v>0</v>
      </c>
      <c r="BO206" s="161">
        <f>IF(ISERROR(VLOOKUP(H206,Positions!$C$4:$V$130,20,FALSE)),0,VLOOKUP(H206,Positions!$C$4:$V$130,20,FALSE))</f>
        <v>0</v>
      </c>
      <c r="BP206" s="161">
        <f>IF(ISERROR(VLOOKUP(I206,Positions!$C$4:$V$130,20,FALSE)),0,VLOOKUP(I206,Positions!$C$4:$V$130,20,FALSE))</f>
        <v>0</v>
      </c>
      <c r="BQ206" s="161">
        <f>IF(ISERROR(VLOOKUP(J206,Positions!$C$4:$V$130,20,FALSE)),0,VLOOKUP(J206,Positions!$C$4:$V$130,20,FALSE))</f>
        <v>8</v>
      </c>
      <c r="BR206" s="161">
        <f>IF(ISERROR(VLOOKUP(K206,Positions!$C$4:$V$130,20,FALSE)),0,VLOOKUP(K206,Positions!$C$4:$V$130,20,FALSE))</f>
        <v>0</v>
      </c>
      <c r="BS206" s="161">
        <f>IF(ISERROR(VLOOKUP(L206,Positions!$C$4:$V$130,20,FALSE)),0,VLOOKUP(L206,Positions!$C$4:$V$130,20,FALSE))</f>
        <v>0</v>
      </c>
      <c r="BT206" s="161">
        <f>IF(ISERROR(VLOOKUP(M206,Positions!$C$4:$V$130,20,FALSE)),0,VLOOKUP(M206,Positions!$C$4:$V$130,20,FALSE))</f>
        <v>0</v>
      </c>
      <c r="BU206" s="161">
        <f>IF(ISERROR(VLOOKUP(N206,Positions!$C$4:$V$130,20,FALSE)),0,VLOOKUP(N206,Positions!$C$4:$V$130,20,FALSE))</f>
        <v>8</v>
      </c>
      <c r="BV206" s="161">
        <f>IF(ISERROR(VLOOKUP(O206,Positions!$C$4:$V$130,20,FALSE)),0,VLOOKUP(O206,Positions!$C$4:$V$130,20,FALSE))</f>
        <v>8</v>
      </c>
      <c r="BW206" s="161">
        <f>IF(ISERROR(VLOOKUP(P206,Positions!$C$4:$V$130,20,FALSE)),0,VLOOKUP(P206,Positions!$C$4:$V$130,20,FALSE))</f>
        <v>0</v>
      </c>
      <c r="BX206" s="161">
        <f>IF(ISERROR(VLOOKUP(Q206,Positions!$C$4:$V$130,20,FALSE)),0,VLOOKUP(Q206,Positions!$C$4:$V$130,20,FALSE))</f>
        <v>8</v>
      </c>
      <c r="BY206" s="161">
        <f>IF(ISERROR(VLOOKUP(R206,Positions!$C$4:$V$130,20,FALSE)),0,VLOOKUP(R206,Positions!$C$4:$V$130,20,FALSE))</f>
        <v>8</v>
      </c>
      <c r="BZ206" s="161">
        <f>IF(ISERROR(VLOOKUP(S206,Positions!$C$4:$V$130,20,FALSE)),0,VLOOKUP(S206,Positions!$C$4:$V$130,20,FALSE))</f>
        <v>0</v>
      </c>
      <c r="CA206" s="161">
        <f>IF(ISERROR(VLOOKUP(T206,Positions!$C$4:$V$130,20,FALSE)),0,VLOOKUP(T206,Positions!$C$4:$V$130,20,FALSE))</f>
        <v>0</v>
      </c>
      <c r="CB206" s="161">
        <f>IF(ISERROR(VLOOKUP(U206,Positions!$C$4:$V$130,20,FALSE)),0,VLOOKUP(U206,Positions!$C$4:$V$130,20,FALSE))</f>
        <v>0</v>
      </c>
      <c r="CC206" s="161">
        <f>IF(ISERROR(VLOOKUP(V206,Positions!$C$4:$V$130,20,FALSE)),0,VLOOKUP(V206,Positions!$C$4:$V$130,20,FALSE))</f>
        <v>8</v>
      </c>
      <c r="CD206" s="161">
        <f>IF(ISERROR(VLOOKUP(W206,Positions!$C$4:$V$130,20,FALSE)),0,VLOOKUP(W206,Positions!$C$4:$V$130,20,FALSE))</f>
        <v>0</v>
      </c>
      <c r="CE206" s="161">
        <f>IF(ISERROR(VLOOKUP(X206,Positions!$C$4:$V$130,20,FALSE)),0,VLOOKUP(X206,Positions!$C$4:$V$130,20,FALSE))</f>
        <v>0</v>
      </c>
      <c r="CF206" s="161">
        <f>IF(ISERROR(VLOOKUP(Y206,Positions!$C$4:$V$130,20,FALSE)),0,VLOOKUP(Y206,Positions!$C$4:$V$130,20,FALSE))</f>
        <v>0</v>
      </c>
      <c r="CG206" s="161">
        <f>IF(ISERROR(VLOOKUP(Z206,Positions!$C$4:$V$130,20,FALSE)),0,VLOOKUP(Z206,Positions!$C$4:$V$130,20,FALSE))</f>
        <v>0</v>
      </c>
      <c r="CH206" s="161">
        <f>IF(ISERROR(VLOOKUP(AA206,Positions!$C$4:$V$130,20,FALSE)),0,VLOOKUP(AA206,Positions!$C$4:$V$130,20,FALSE))</f>
        <v>0</v>
      </c>
      <c r="CI206" s="161">
        <f>IF(ISERROR(VLOOKUP(AB206,Positions!$C$4:$V$130,20,FALSE)),0,VLOOKUP(AB206,Positions!$C$4:$V$130,20,FALSE))</f>
        <v>0</v>
      </c>
      <c r="CJ206" s="161">
        <f>IF(ISERROR(VLOOKUP(AC206,Positions!$C$4:$V$130,20,FALSE)),0,VLOOKUP(AC206,Positions!$C$4:$V$130,20,FALSE))</f>
        <v>0</v>
      </c>
      <c r="CK206" s="161">
        <f>IF(ISERROR(VLOOKUP(AD206,Positions!$C$4:$V$130,20,FALSE)),0,VLOOKUP(AD206,Positions!$C$4:$V$130,20,FALSE))</f>
        <v>0</v>
      </c>
      <c r="CL206" s="161">
        <f>IF(ISERROR(VLOOKUP(AE206,Positions!$C$4:$V$130,20,FALSE)),0,VLOOKUP(AE206,Positions!$C$4:$V$130,20,FALSE))</f>
        <v>0</v>
      </c>
      <c r="CM206" s="161">
        <f>IF(ISERROR(VLOOKUP(AF206,Positions!$C$4:$V$130,20,FALSE)),0,VLOOKUP(AF206,Positions!$C$4:$V$130,20,FALSE))</f>
        <v>0</v>
      </c>
      <c r="CN206" s="161">
        <f>IF(ISERROR(VLOOKUP(AG206,Positions!$C$4:$V$130,20,FALSE)),0,VLOOKUP(AG206,Positions!$C$4:$V$130,20,FALSE))</f>
        <v>0</v>
      </c>
      <c r="CO206" s="161">
        <f>IF(ISERROR(VLOOKUP(AH206,Positions!$C$4:$V$130,20,FALSE)),0,VLOOKUP(AH206,Positions!$C$4:$V$130,20,FALSE))</f>
        <v>0</v>
      </c>
      <c r="CP206" s="162"/>
      <c r="CQ206" s="163"/>
    </row>
    <row r="207" spans="1:95" s="155" customFormat="1" ht="30" customHeight="1" x14ac:dyDescent="0.25">
      <c r="A207" s="164"/>
      <c r="B207" s="164"/>
      <c r="C207" s="165"/>
      <c r="D207" s="165"/>
      <c r="E207" s="165" t="s">
        <v>1518</v>
      </c>
      <c r="F207" s="165"/>
      <c r="G207" s="667" t="s">
        <v>1407</v>
      </c>
      <c r="H207" s="667" t="s">
        <v>1407</v>
      </c>
      <c r="I207" s="667" t="s">
        <v>1502</v>
      </c>
      <c r="J207" s="667" t="s">
        <v>1502</v>
      </c>
      <c r="K207" s="667" t="s">
        <v>1502</v>
      </c>
      <c r="L207" s="667" t="s">
        <v>1502</v>
      </c>
      <c r="M207" s="667" t="s">
        <v>1502</v>
      </c>
      <c r="N207" s="667" t="s">
        <v>1077</v>
      </c>
      <c r="O207" s="667" t="s">
        <v>1077</v>
      </c>
      <c r="P207" s="667" t="s">
        <v>1502</v>
      </c>
      <c r="Q207" s="667" t="s">
        <v>1502</v>
      </c>
      <c r="R207" s="667" t="s">
        <v>1502</v>
      </c>
      <c r="S207" s="667" t="s">
        <v>1502</v>
      </c>
      <c r="T207" s="667" t="s">
        <v>1502</v>
      </c>
      <c r="U207" s="667" t="s">
        <v>163</v>
      </c>
      <c r="V207" s="667" t="s">
        <v>163</v>
      </c>
      <c r="W207" s="667" t="s">
        <v>163</v>
      </c>
      <c r="X207" s="667" t="s">
        <v>163</v>
      </c>
      <c r="Y207" s="667" t="s">
        <v>1502</v>
      </c>
      <c r="Z207" s="667" t="s">
        <v>1502</v>
      </c>
      <c r="AA207" s="667" t="s">
        <v>1077</v>
      </c>
      <c r="AB207" s="667" t="s">
        <v>1077</v>
      </c>
      <c r="AC207" s="667" t="s">
        <v>163</v>
      </c>
      <c r="AD207" s="667" t="s">
        <v>163</v>
      </c>
      <c r="AE207" s="667" t="s">
        <v>1502</v>
      </c>
      <c r="AF207" s="667" t="s">
        <v>163</v>
      </c>
      <c r="AG207" s="667" t="s">
        <v>1502</v>
      </c>
      <c r="AH207" s="667" t="s">
        <v>1502</v>
      </c>
      <c r="AI207" s="167"/>
      <c r="AJ207" s="167"/>
      <c r="AK207" s="167"/>
      <c r="AL207" s="167"/>
      <c r="AM207" s="167"/>
      <c r="AN207" s="167"/>
      <c r="AO207" s="167"/>
      <c r="AP207" s="167"/>
      <c r="AQ207" s="167"/>
      <c r="AR207" s="167"/>
      <c r="AS207" s="164"/>
      <c r="AT207" s="164"/>
      <c r="AU207" s="164"/>
      <c r="AV207" s="164"/>
      <c r="AW207" s="164"/>
      <c r="AX207" s="164"/>
      <c r="AY207" s="164"/>
      <c r="AZ207" s="164"/>
      <c r="BA207" s="164"/>
      <c r="BB207" s="164"/>
      <c r="BC207" s="164"/>
      <c r="BD207" s="164"/>
      <c r="BE207" s="164"/>
      <c r="BF207" s="164"/>
      <c r="BG207" s="164"/>
      <c r="BH207" s="164"/>
      <c r="BI207" s="164"/>
      <c r="BJ207" s="164"/>
      <c r="BK207" s="164"/>
      <c r="BL207" s="164"/>
      <c r="BM207" s="152"/>
      <c r="BN207" s="161">
        <f>IF(ISERROR(VLOOKUP(G207,Positions!$C$4:$V$130,20,FALSE)),0,VLOOKUP(G207,Positions!$C$4:$V$130,20,FALSE))</f>
        <v>8</v>
      </c>
      <c r="BO207" s="161">
        <f>IF(ISERROR(VLOOKUP(H207,Positions!$C$4:$V$130,20,FALSE)),0,VLOOKUP(H207,Positions!$C$4:$V$130,20,FALSE))</f>
        <v>8</v>
      </c>
      <c r="BP207" s="161">
        <f>IF(ISERROR(VLOOKUP(I207,Positions!$C$4:$V$130,20,FALSE)),0,VLOOKUP(I207,Positions!$C$4:$V$130,20,FALSE))</f>
        <v>0</v>
      </c>
      <c r="BQ207" s="161">
        <f>IF(ISERROR(VLOOKUP(J207,Positions!$C$4:$V$130,20,FALSE)),0,VLOOKUP(J207,Positions!$C$4:$V$130,20,FALSE))</f>
        <v>0</v>
      </c>
      <c r="BR207" s="161">
        <f>IF(ISERROR(VLOOKUP(K207,Positions!$C$4:$V$130,20,FALSE)),0,VLOOKUP(K207,Positions!$C$4:$V$130,20,FALSE))</f>
        <v>0</v>
      </c>
      <c r="BS207" s="161">
        <f>IF(ISERROR(VLOOKUP(L207,Positions!$C$4:$V$130,20,FALSE)),0,VLOOKUP(L207,Positions!$C$4:$V$130,20,FALSE))</f>
        <v>0</v>
      </c>
      <c r="BT207" s="161">
        <f>IF(ISERROR(VLOOKUP(M207,Positions!$C$4:$V$130,20,FALSE)),0,VLOOKUP(M207,Positions!$C$4:$V$130,20,FALSE))</f>
        <v>0</v>
      </c>
      <c r="BU207" s="161">
        <f>IF(ISERROR(VLOOKUP(N207,Positions!$C$4:$V$130,20,FALSE)),0,VLOOKUP(N207,Positions!$C$4:$V$130,20,FALSE))</f>
        <v>0</v>
      </c>
      <c r="BV207" s="161">
        <f>IF(ISERROR(VLOOKUP(O207,Positions!$C$4:$V$130,20,FALSE)),0,VLOOKUP(O207,Positions!$C$4:$V$130,20,FALSE))</f>
        <v>0</v>
      </c>
      <c r="BW207" s="161">
        <f>IF(ISERROR(VLOOKUP(P207,Positions!$C$4:$V$130,20,FALSE)),0,VLOOKUP(P207,Positions!$C$4:$V$130,20,FALSE))</f>
        <v>0</v>
      </c>
      <c r="BX207" s="161">
        <f>IF(ISERROR(VLOOKUP(Q207,Positions!$C$4:$V$130,20,FALSE)),0,VLOOKUP(Q207,Positions!$C$4:$V$130,20,FALSE))</f>
        <v>0</v>
      </c>
      <c r="BY207" s="161">
        <f>IF(ISERROR(VLOOKUP(R207,Positions!$C$4:$V$130,20,FALSE)),0,VLOOKUP(R207,Positions!$C$4:$V$130,20,FALSE))</f>
        <v>0</v>
      </c>
      <c r="BZ207" s="161">
        <f>IF(ISERROR(VLOOKUP(S207,Positions!$C$4:$V$130,20,FALSE)),0,VLOOKUP(S207,Positions!$C$4:$V$130,20,FALSE))</f>
        <v>0</v>
      </c>
      <c r="CA207" s="161">
        <f>IF(ISERROR(VLOOKUP(T207,Positions!$C$4:$V$130,20,FALSE)),0,VLOOKUP(T207,Positions!$C$4:$V$130,20,FALSE))</f>
        <v>0</v>
      </c>
      <c r="CB207" s="161">
        <f>IF(ISERROR(VLOOKUP(U207,Positions!$C$4:$V$130,20,FALSE)),0,VLOOKUP(U207,Positions!$C$4:$V$130,20,FALSE))</f>
        <v>0</v>
      </c>
      <c r="CC207" s="161">
        <f>IF(ISERROR(VLOOKUP(V207,Positions!$C$4:$V$130,20,FALSE)),0,VLOOKUP(V207,Positions!$C$4:$V$130,20,FALSE))</f>
        <v>0</v>
      </c>
      <c r="CD207" s="161">
        <f>IF(ISERROR(VLOOKUP(W207,Positions!$C$4:$V$130,20,FALSE)),0,VLOOKUP(W207,Positions!$C$4:$V$130,20,FALSE))</f>
        <v>0</v>
      </c>
      <c r="CE207" s="161">
        <f>IF(ISERROR(VLOOKUP(X207,Positions!$C$4:$V$130,20,FALSE)),0,VLOOKUP(X207,Positions!$C$4:$V$130,20,FALSE))</f>
        <v>0</v>
      </c>
      <c r="CF207" s="161">
        <f>IF(ISERROR(VLOOKUP(Y207,Positions!$C$4:$V$130,20,FALSE)),0,VLOOKUP(Y207,Positions!$C$4:$V$130,20,FALSE))</f>
        <v>0</v>
      </c>
      <c r="CG207" s="161">
        <f>IF(ISERROR(VLOOKUP(Z207,Positions!$C$4:$V$130,20,FALSE)),0,VLOOKUP(Z207,Positions!$C$4:$V$130,20,FALSE))</f>
        <v>0</v>
      </c>
      <c r="CH207" s="161">
        <f>IF(ISERROR(VLOOKUP(AA207,Positions!$C$4:$V$130,20,FALSE)),0,VLOOKUP(AA207,Positions!$C$4:$V$130,20,FALSE))</f>
        <v>0</v>
      </c>
      <c r="CI207" s="161">
        <f>IF(ISERROR(VLOOKUP(AB207,Positions!$C$4:$V$130,20,FALSE)),0,VLOOKUP(AB207,Positions!$C$4:$V$130,20,FALSE))</f>
        <v>0</v>
      </c>
      <c r="CJ207" s="161">
        <f>IF(ISERROR(VLOOKUP(AC207,Positions!$C$4:$V$130,20,FALSE)),0,VLOOKUP(AC207,Positions!$C$4:$V$130,20,FALSE))</f>
        <v>0</v>
      </c>
      <c r="CK207" s="161">
        <f>IF(ISERROR(VLOOKUP(AD207,Positions!$C$4:$V$130,20,FALSE)),0,VLOOKUP(AD207,Positions!$C$4:$V$130,20,FALSE))</f>
        <v>0</v>
      </c>
      <c r="CL207" s="161">
        <f>IF(ISERROR(VLOOKUP(AE207,Positions!$C$4:$V$130,20,FALSE)),0,VLOOKUP(AE207,Positions!$C$4:$V$130,20,FALSE))</f>
        <v>0</v>
      </c>
      <c r="CM207" s="161">
        <f>IF(ISERROR(VLOOKUP(AF207,Positions!$C$4:$V$130,20,FALSE)),0,VLOOKUP(AF207,Positions!$C$4:$V$130,20,FALSE))</f>
        <v>0</v>
      </c>
      <c r="CN207" s="161">
        <f>IF(ISERROR(VLOOKUP(AG207,Positions!$C$4:$V$130,20,FALSE)),0,VLOOKUP(AG207,Positions!$C$4:$V$130,20,FALSE))</f>
        <v>0</v>
      </c>
      <c r="CO207" s="161">
        <f>IF(ISERROR(VLOOKUP(AH207,Positions!$C$4:$V$130,20,FALSE)),0,VLOOKUP(AH207,Positions!$C$4:$V$130,20,FALSE))</f>
        <v>0</v>
      </c>
      <c r="CP207" s="162"/>
      <c r="CQ207" s="163"/>
    </row>
    <row r="208" spans="1:95" s="155" customFormat="1" ht="30" customHeight="1" x14ac:dyDescent="0.25">
      <c r="A208" s="164"/>
      <c r="B208" s="164"/>
      <c r="C208" s="165"/>
      <c r="D208" s="165"/>
      <c r="E208" s="165" t="s">
        <v>1518</v>
      </c>
      <c r="F208" s="165"/>
      <c r="G208" s="667" t="s">
        <v>1502</v>
      </c>
      <c r="H208" s="667" t="s">
        <v>1502</v>
      </c>
      <c r="I208" s="166"/>
      <c r="J208" s="667" t="s">
        <v>1502</v>
      </c>
      <c r="K208" s="667" t="s">
        <v>1502</v>
      </c>
      <c r="L208" s="166"/>
      <c r="M208" s="166"/>
      <c r="N208" s="667" t="s">
        <v>1502</v>
      </c>
      <c r="O208" s="667" t="s">
        <v>1502</v>
      </c>
      <c r="P208" s="166"/>
      <c r="Q208" s="667" t="s">
        <v>1502</v>
      </c>
      <c r="R208" s="667" t="s">
        <v>1502</v>
      </c>
      <c r="S208" s="667" t="s">
        <v>1502</v>
      </c>
      <c r="T208" s="667" t="s">
        <v>1502</v>
      </c>
      <c r="U208" s="667" t="s">
        <v>1502</v>
      </c>
      <c r="V208" s="667" t="s">
        <v>163</v>
      </c>
      <c r="W208" s="667" t="s">
        <v>163</v>
      </c>
      <c r="X208" s="667" t="s">
        <v>1502</v>
      </c>
      <c r="Y208" s="667" t="s">
        <v>1502</v>
      </c>
      <c r="Z208" s="166"/>
      <c r="AA208" s="667" t="s">
        <v>1077</v>
      </c>
      <c r="AB208" s="667" t="s">
        <v>1502</v>
      </c>
      <c r="AC208" s="667" t="s">
        <v>1407</v>
      </c>
      <c r="AD208" s="667" t="s">
        <v>1502</v>
      </c>
      <c r="AE208" s="667" t="s">
        <v>1471</v>
      </c>
      <c r="AF208" s="667" t="s">
        <v>1502</v>
      </c>
      <c r="AG208" s="166"/>
      <c r="AH208" s="166"/>
      <c r="AI208" s="167"/>
      <c r="AJ208" s="167"/>
      <c r="AK208" s="167"/>
      <c r="AL208" s="167"/>
      <c r="AM208" s="167"/>
      <c r="AN208" s="167"/>
      <c r="AO208" s="167"/>
      <c r="AP208" s="167"/>
      <c r="AQ208" s="167"/>
      <c r="AR208" s="167"/>
      <c r="AS208" s="164"/>
      <c r="AT208" s="164"/>
      <c r="AU208" s="164"/>
      <c r="AV208" s="164"/>
      <c r="AW208" s="164"/>
      <c r="AX208" s="164"/>
      <c r="AY208" s="164"/>
      <c r="AZ208" s="164"/>
      <c r="BA208" s="164"/>
      <c r="BB208" s="164"/>
      <c r="BC208" s="164"/>
      <c r="BD208" s="164"/>
      <c r="BE208" s="164"/>
      <c r="BF208" s="164"/>
      <c r="BG208" s="164"/>
      <c r="BH208" s="164"/>
      <c r="BI208" s="164"/>
      <c r="BJ208" s="164"/>
      <c r="BK208" s="164"/>
      <c r="BL208" s="164"/>
      <c r="BM208" s="152"/>
      <c r="BN208" s="161">
        <f>IF(ISERROR(VLOOKUP(G208,Positions!$C$4:$V$130,20,FALSE)),0,VLOOKUP(G208,Positions!$C$4:$V$130,20,FALSE))</f>
        <v>0</v>
      </c>
      <c r="BO208" s="161">
        <f>IF(ISERROR(VLOOKUP(H208,Positions!$C$4:$V$130,20,FALSE)),0,VLOOKUP(H208,Positions!$C$4:$V$130,20,FALSE))</f>
        <v>0</v>
      </c>
      <c r="BP208" s="161">
        <f>IF(ISERROR(VLOOKUP(I208,Positions!$C$4:$V$130,20,FALSE)),0,VLOOKUP(I208,Positions!$C$4:$V$130,20,FALSE))</f>
        <v>0</v>
      </c>
      <c r="BQ208" s="161">
        <f>IF(ISERROR(VLOOKUP(J208,Positions!$C$4:$V$130,20,FALSE)),0,VLOOKUP(J208,Positions!$C$4:$V$130,20,FALSE))</f>
        <v>0</v>
      </c>
      <c r="BR208" s="161">
        <f>IF(ISERROR(VLOOKUP(K208,Positions!$C$4:$V$130,20,FALSE)),0,VLOOKUP(K208,Positions!$C$4:$V$130,20,FALSE))</f>
        <v>0</v>
      </c>
      <c r="BS208" s="161">
        <f>IF(ISERROR(VLOOKUP(L208,Positions!$C$4:$V$130,20,FALSE)),0,VLOOKUP(L208,Positions!$C$4:$V$130,20,FALSE))</f>
        <v>0</v>
      </c>
      <c r="BT208" s="161">
        <f>IF(ISERROR(VLOOKUP(M208,Positions!$C$4:$V$130,20,FALSE)),0,VLOOKUP(M208,Positions!$C$4:$V$130,20,FALSE))</f>
        <v>0</v>
      </c>
      <c r="BU208" s="161">
        <f>IF(ISERROR(VLOOKUP(N208,Positions!$C$4:$V$130,20,FALSE)),0,VLOOKUP(N208,Positions!$C$4:$V$130,20,FALSE))</f>
        <v>0</v>
      </c>
      <c r="BV208" s="161">
        <f>IF(ISERROR(VLOOKUP(O208,Positions!$C$4:$V$130,20,FALSE)),0,VLOOKUP(O208,Positions!$C$4:$V$130,20,FALSE))</f>
        <v>0</v>
      </c>
      <c r="BW208" s="161">
        <f>IF(ISERROR(VLOOKUP(P208,Positions!$C$4:$V$130,20,FALSE)),0,VLOOKUP(P208,Positions!$C$4:$V$130,20,FALSE))</f>
        <v>0</v>
      </c>
      <c r="BX208" s="161">
        <f>IF(ISERROR(VLOOKUP(Q208,Positions!$C$4:$V$130,20,FALSE)),0,VLOOKUP(Q208,Positions!$C$4:$V$130,20,FALSE))</f>
        <v>0</v>
      </c>
      <c r="BY208" s="161">
        <f>IF(ISERROR(VLOOKUP(R208,Positions!$C$4:$V$130,20,FALSE)),0,VLOOKUP(R208,Positions!$C$4:$V$130,20,FALSE))</f>
        <v>0</v>
      </c>
      <c r="BZ208" s="161">
        <f>IF(ISERROR(VLOOKUP(S208,Positions!$C$4:$V$130,20,FALSE)),0,VLOOKUP(S208,Positions!$C$4:$V$130,20,FALSE))</f>
        <v>0</v>
      </c>
      <c r="CA208" s="161">
        <f>IF(ISERROR(VLOOKUP(T208,Positions!$C$4:$V$130,20,FALSE)),0,VLOOKUP(T208,Positions!$C$4:$V$130,20,FALSE))</f>
        <v>0</v>
      </c>
      <c r="CB208" s="161">
        <f>IF(ISERROR(VLOOKUP(U208,Positions!$C$4:$V$130,20,FALSE)),0,VLOOKUP(U208,Positions!$C$4:$V$130,20,FALSE))</f>
        <v>0</v>
      </c>
      <c r="CC208" s="161">
        <f>IF(ISERROR(VLOOKUP(V208,Positions!$C$4:$V$130,20,FALSE)),0,VLOOKUP(V208,Positions!$C$4:$V$130,20,FALSE))</f>
        <v>0</v>
      </c>
      <c r="CD208" s="161">
        <f>IF(ISERROR(VLOOKUP(W208,Positions!$C$4:$V$130,20,FALSE)),0,VLOOKUP(W208,Positions!$C$4:$V$130,20,FALSE))</f>
        <v>0</v>
      </c>
      <c r="CE208" s="161">
        <f>IF(ISERROR(VLOOKUP(X208,Positions!$C$4:$V$130,20,FALSE)),0,VLOOKUP(X208,Positions!$C$4:$V$130,20,FALSE))</f>
        <v>0</v>
      </c>
      <c r="CF208" s="161">
        <f>IF(ISERROR(VLOOKUP(Y208,Positions!$C$4:$V$130,20,FALSE)),0,VLOOKUP(Y208,Positions!$C$4:$V$130,20,FALSE))</f>
        <v>0</v>
      </c>
      <c r="CG208" s="161">
        <f>IF(ISERROR(VLOOKUP(Z208,Positions!$C$4:$V$130,20,FALSE)),0,VLOOKUP(Z208,Positions!$C$4:$V$130,20,FALSE))</f>
        <v>0</v>
      </c>
      <c r="CH208" s="161">
        <f>IF(ISERROR(VLOOKUP(AA208,Positions!$C$4:$V$130,20,FALSE)),0,VLOOKUP(AA208,Positions!$C$4:$V$130,20,FALSE))</f>
        <v>0</v>
      </c>
      <c r="CI208" s="161">
        <f>IF(ISERROR(VLOOKUP(AB208,Positions!$C$4:$V$130,20,FALSE)),0,VLOOKUP(AB208,Positions!$C$4:$V$130,20,FALSE))</f>
        <v>0</v>
      </c>
      <c r="CJ208" s="161">
        <f>IF(ISERROR(VLOOKUP(AC208,Positions!$C$4:$V$130,20,FALSE)),0,VLOOKUP(AC208,Positions!$C$4:$V$130,20,FALSE))</f>
        <v>8</v>
      </c>
      <c r="CK208" s="161">
        <f>IF(ISERROR(VLOOKUP(AD208,Positions!$C$4:$V$130,20,FALSE)),0,VLOOKUP(AD208,Positions!$C$4:$V$130,20,FALSE))</f>
        <v>0</v>
      </c>
      <c r="CL208" s="161">
        <f>IF(ISERROR(VLOOKUP(AE208,Positions!$C$4:$V$130,20,FALSE)),0,VLOOKUP(AE208,Positions!$C$4:$V$130,20,FALSE))</f>
        <v>4</v>
      </c>
      <c r="CM208" s="161">
        <f>IF(ISERROR(VLOOKUP(AF208,Positions!$C$4:$V$130,20,FALSE)),0,VLOOKUP(AF208,Positions!$C$4:$V$130,20,FALSE))</f>
        <v>0</v>
      </c>
      <c r="CN208" s="161">
        <f>IF(ISERROR(VLOOKUP(AG208,Positions!$C$4:$V$130,20,FALSE)),0,VLOOKUP(AG208,Positions!$C$4:$V$130,20,FALSE))</f>
        <v>0</v>
      </c>
      <c r="CO208" s="161">
        <f>IF(ISERROR(VLOOKUP(AH208,Positions!$C$4:$V$130,20,FALSE)),0,VLOOKUP(AH208,Positions!$C$4:$V$130,20,FALSE))</f>
        <v>0</v>
      </c>
      <c r="CP208" s="162"/>
      <c r="CQ208" s="163"/>
    </row>
    <row r="209" spans="1:93" s="155" customFormat="1" ht="26.25" x14ac:dyDescent="0.25">
      <c r="A209" s="164"/>
      <c r="B209" s="164"/>
      <c r="C209" s="165"/>
      <c r="D209" s="165"/>
      <c r="E209" s="165" t="s">
        <v>1518</v>
      </c>
      <c r="F209" s="165"/>
      <c r="G209" s="667" t="s">
        <v>1502</v>
      </c>
      <c r="H209" s="667" t="s">
        <v>1502</v>
      </c>
      <c r="I209" s="166"/>
      <c r="J209" s="667" t="s">
        <v>1502</v>
      </c>
      <c r="K209" s="667" t="s">
        <v>1407</v>
      </c>
      <c r="L209" s="166"/>
      <c r="M209" s="166"/>
      <c r="N209" s="667" t="s">
        <v>1502</v>
      </c>
      <c r="O209" s="667" t="s">
        <v>1502</v>
      </c>
      <c r="P209" s="166"/>
      <c r="Q209" s="667" t="s">
        <v>1502</v>
      </c>
      <c r="R209" s="166"/>
      <c r="S209" s="166"/>
      <c r="T209" s="166"/>
      <c r="U209" s="667" t="s">
        <v>1502</v>
      </c>
      <c r="V209" s="667" t="s">
        <v>1502</v>
      </c>
      <c r="W209" s="667" t="s">
        <v>1502</v>
      </c>
      <c r="X209" s="667" t="s">
        <v>1502</v>
      </c>
      <c r="Y209" s="166"/>
      <c r="Z209" s="166"/>
      <c r="AA209" s="667" t="s">
        <v>1502</v>
      </c>
      <c r="AB209" s="667" t="s">
        <v>1502</v>
      </c>
      <c r="AC209" s="667" t="s">
        <v>1502</v>
      </c>
      <c r="AD209" s="166"/>
      <c r="AE209" s="667" t="s">
        <v>1502</v>
      </c>
      <c r="AF209" s="166"/>
      <c r="AG209" s="166"/>
      <c r="AH209" s="166"/>
      <c r="AI209" s="167"/>
      <c r="AJ209" s="167"/>
      <c r="AK209" s="167"/>
      <c r="AL209" s="167"/>
      <c r="AM209" s="167"/>
      <c r="AN209" s="167"/>
      <c r="AO209" s="167"/>
      <c r="AP209" s="167"/>
      <c r="AQ209" s="167"/>
      <c r="AR209" s="167"/>
      <c r="AS209" s="164"/>
      <c r="AT209" s="164"/>
      <c r="AU209" s="164"/>
      <c r="AV209" s="164"/>
      <c r="AW209" s="164"/>
      <c r="AX209" s="164"/>
      <c r="AY209" s="164"/>
      <c r="AZ209" s="164"/>
      <c r="BA209" s="164"/>
      <c r="BB209" s="164"/>
      <c r="BC209" s="164"/>
      <c r="BD209" s="164"/>
      <c r="BE209" s="164"/>
      <c r="BF209" s="164"/>
      <c r="BG209" s="164"/>
      <c r="BH209" s="164"/>
      <c r="BI209" s="164"/>
      <c r="BJ209" s="164"/>
      <c r="BK209" s="164"/>
      <c r="BL209" s="164"/>
      <c r="BM209" s="152"/>
      <c r="BN209" s="161">
        <f>IF(ISERROR(VLOOKUP(G209,Positions!$C$4:$V$130,20,FALSE)),0,VLOOKUP(G209,Positions!$C$4:$V$130,20,FALSE))</f>
        <v>0</v>
      </c>
      <c r="BO209" s="161">
        <f>IF(ISERROR(VLOOKUP(H209,Positions!$C$4:$V$130,20,FALSE)),0,VLOOKUP(H209,Positions!$C$4:$V$130,20,FALSE))</f>
        <v>0</v>
      </c>
      <c r="BP209" s="161">
        <f>IF(ISERROR(VLOOKUP(I209,Positions!$C$4:$V$130,20,FALSE)),0,VLOOKUP(I209,Positions!$C$4:$V$130,20,FALSE))</f>
        <v>0</v>
      </c>
      <c r="BQ209" s="161">
        <f>IF(ISERROR(VLOOKUP(J209,Positions!$C$4:$V$130,20,FALSE)),0,VLOOKUP(J209,Positions!$C$4:$V$130,20,FALSE))</f>
        <v>0</v>
      </c>
      <c r="BR209" s="161">
        <f>IF(ISERROR(VLOOKUP(K209,Positions!$C$4:$V$130,20,FALSE)),0,VLOOKUP(K209,Positions!$C$4:$V$130,20,FALSE))</f>
        <v>8</v>
      </c>
      <c r="BS209" s="161">
        <f>IF(ISERROR(VLOOKUP(L209,Positions!$C$4:$V$130,20,FALSE)),0,VLOOKUP(L209,Positions!$C$4:$V$130,20,FALSE))</f>
        <v>0</v>
      </c>
      <c r="BT209" s="161">
        <f>IF(ISERROR(VLOOKUP(M209,Positions!$C$4:$V$130,20,FALSE)),0,VLOOKUP(M209,Positions!$C$4:$V$130,20,FALSE))</f>
        <v>0</v>
      </c>
      <c r="BU209" s="161">
        <f>IF(ISERROR(VLOOKUP(N209,Positions!$C$4:$V$130,20,FALSE)),0,VLOOKUP(N209,Positions!$C$4:$V$130,20,FALSE))</f>
        <v>0</v>
      </c>
      <c r="BV209" s="161">
        <f>IF(ISERROR(VLOOKUP(O209,Positions!$C$4:$V$130,20,FALSE)),0,VLOOKUP(O209,Positions!$C$4:$V$130,20,FALSE))</f>
        <v>0</v>
      </c>
      <c r="BW209" s="161">
        <f>IF(ISERROR(VLOOKUP(P209,Positions!$C$4:$V$130,20,FALSE)),0,VLOOKUP(P209,Positions!$C$4:$V$130,20,FALSE))</f>
        <v>0</v>
      </c>
      <c r="BX209" s="161">
        <f>IF(ISERROR(VLOOKUP(Q209,Positions!$C$4:$V$130,20,FALSE)),0,VLOOKUP(Q209,Positions!$C$4:$V$130,20,FALSE))</f>
        <v>0</v>
      </c>
      <c r="BY209" s="161">
        <f>IF(ISERROR(VLOOKUP(R209,Positions!$C$4:$V$130,20,FALSE)),0,VLOOKUP(R209,Positions!$C$4:$V$130,20,FALSE))</f>
        <v>0</v>
      </c>
      <c r="BZ209" s="161">
        <f>IF(ISERROR(VLOOKUP(S209,Positions!$C$4:$V$130,20,FALSE)),0,VLOOKUP(S209,Positions!$C$4:$V$130,20,FALSE))</f>
        <v>0</v>
      </c>
      <c r="CA209" s="161">
        <f>IF(ISERROR(VLOOKUP(T209,Positions!$C$4:$V$130,20,FALSE)),0,VLOOKUP(T209,Positions!$C$4:$V$130,20,FALSE))</f>
        <v>0</v>
      </c>
      <c r="CB209" s="161">
        <f>IF(ISERROR(VLOOKUP(U209,Positions!$C$4:$V$130,20,FALSE)),0,VLOOKUP(U209,Positions!$C$4:$V$130,20,FALSE))</f>
        <v>0</v>
      </c>
      <c r="CC209" s="161">
        <f>IF(ISERROR(VLOOKUP(V209,Positions!$C$4:$V$130,20,FALSE)),0,VLOOKUP(V209,Positions!$C$4:$V$130,20,FALSE))</f>
        <v>0</v>
      </c>
      <c r="CD209" s="161">
        <f>IF(ISERROR(VLOOKUP(W209,Positions!$C$4:$V$130,20,FALSE)),0,VLOOKUP(W209,Positions!$C$4:$V$130,20,FALSE))</f>
        <v>0</v>
      </c>
      <c r="CE209" s="161">
        <f>IF(ISERROR(VLOOKUP(X209,Positions!$C$4:$V$130,20,FALSE)),0,VLOOKUP(X209,Positions!$C$4:$V$130,20,FALSE))</f>
        <v>0</v>
      </c>
      <c r="CF209" s="161">
        <f>IF(ISERROR(VLOOKUP(Y209,Positions!$C$4:$V$130,20,FALSE)),0,VLOOKUP(Y209,Positions!$C$4:$V$130,20,FALSE))</f>
        <v>0</v>
      </c>
      <c r="CG209" s="161">
        <f>IF(ISERROR(VLOOKUP(Z209,Positions!$C$4:$V$130,20,FALSE)),0,VLOOKUP(Z209,Positions!$C$4:$V$130,20,FALSE))</f>
        <v>0</v>
      </c>
      <c r="CH209" s="161">
        <f>IF(ISERROR(VLOOKUP(AA209,Positions!$C$4:$V$130,20,FALSE)),0,VLOOKUP(AA209,Positions!$C$4:$V$130,20,FALSE))</f>
        <v>0</v>
      </c>
      <c r="CI209" s="161">
        <f>IF(ISERROR(VLOOKUP(AB209,Positions!$C$4:$V$130,20,FALSE)),0,VLOOKUP(AB209,Positions!$C$4:$V$130,20,FALSE))</f>
        <v>0</v>
      </c>
      <c r="CJ209" s="161">
        <f>IF(ISERROR(VLOOKUP(AC209,Positions!$C$4:$V$130,20,FALSE)),0,VLOOKUP(AC209,Positions!$C$4:$V$130,20,FALSE))</f>
        <v>0</v>
      </c>
      <c r="CK209" s="161">
        <f>IF(ISERROR(VLOOKUP(AD209,Positions!$C$4:$V$130,20,FALSE)),0,VLOOKUP(AD209,Positions!$C$4:$V$130,20,FALSE))</f>
        <v>0</v>
      </c>
      <c r="CL209" s="161">
        <f>IF(ISERROR(VLOOKUP(AE209,Positions!$C$4:$V$130,20,FALSE)),0,VLOOKUP(AE209,Positions!$C$4:$V$130,20,FALSE))</f>
        <v>0</v>
      </c>
      <c r="CM209" s="161">
        <f>IF(ISERROR(VLOOKUP(AF209,Positions!$C$4:$V$130,20,FALSE)),0,VLOOKUP(AF209,Positions!$C$4:$V$130,20,FALSE))</f>
        <v>0</v>
      </c>
      <c r="CN209" s="161">
        <f>IF(ISERROR(VLOOKUP(AG209,Positions!$C$4:$V$130,20,FALSE)),0,VLOOKUP(AG209,Positions!$C$4:$V$130,20,FALSE))</f>
        <v>0</v>
      </c>
      <c r="CO209" s="161">
        <f>IF(ISERROR(VLOOKUP(AH209,Positions!$C$4:$V$130,20,FALSE)),0,VLOOKUP(AH209,Positions!$C$4:$V$130,20,FALSE))</f>
        <v>0</v>
      </c>
    </row>
    <row r="210" spans="1:93" s="155" customFormat="1" ht="26.25" x14ac:dyDescent="0.25">
      <c r="A210" s="164"/>
      <c r="B210" s="164"/>
      <c r="C210" s="165"/>
      <c r="D210" s="165"/>
      <c r="E210" s="165" t="s">
        <v>1518</v>
      </c>
      <c r="F210" s="165"/>
      <c r="G210" s="668" t="s">
        <v>1381</v>
      </c>
      <c r="H210" s="668" t="s">
        <v>1502</v>
      </c>
      <c r="I210" s="167"/>
      <c r="J210" s="167"/>
      <c r="K210" s="167"/>
      <c r="L210" s="167"/>
      <c r="M210" s="167"/>
      <c r="N210" s="668" t="s">
        <v>1502</v>
      </c>
      <c r="O210" s="668" t="s">
        <v>1502</v>
      </c>
      <c r="P210" s="167"/>
      <c r="Q210" s="167"/>
      <c r="R210" s="167"/>
      <c r="S210" s="167"/>
      <c r="T210" s="167"/>
      <c r="U210" s="668" t="s">
        <v>1407</v>
      </c>
      <c r="V210" s="668" t="s">
        <v>1502</v>
      </c>
      <c r="W210" s="668" t="s">
        <v>1502</v>
      </c>
      <c r="X210" s="668" t="s">
        <v>1502</v>
      </c>
      <c r="Y210" s="167"/>
      <c r="Z210" s="167"/>
      <c r="AA210" s="167"/>
      <c r="AB210" s="668" t="s">
        <v>1471</v>
      </c>
      <c r="AC210" s="668" t="s">
        <v>1502</v>
      </c>
      <c r="AD210" s="167"/>
      <c r="AE210" s="167"/>
      <c r="AF210" s="167"/>
      <c r="AG210" s="167"/>
      <c r="AH210" s="167"/>
      <c r="AI210" s="167"/>
      <c r="AJ210" s="167"/>
      <c r="AK210" s="167"/>
      <c r="AL210" s="167"/>
      <c r="AM210" s="167"/>
      <c r="AN210" s="167"/>
      <c r="AO210" s="167"/>
      <c r="AP210" s="167"/>
      <c r="AQ210" s="167"/>
      <c r="AR210" s="167"/>
      <c r="AS210" s="164"/>
      <c r="AT210" s="164"/>
      <c r="AU210" s="164"/>
      <c r="AV210" s="164"/>
      <c r="AW210" s="164"/>
      <c r="AX210" s="164"/>
      <c r="AY210" s="164"/>
      <c r="AZ210" s="164"/>
      <c r="BA210" s="164"/>
      <c r="BB210" s="164"/>
      <c r="BC210" s="164"/>
      <c r="BD210" s="164"/>
      <c r="BE210" s="164"/>
      <c r="BF210" s="164"/>
      <c r="BG210" s="164"/>
      <c r="BH210" s="164"/>
      <c r="BI210" s="164"/>
      <c r="BJ210" s="164"/>
      <c r="BK210" s="164"/>
      <c r="BL210" s="164"/>
      <c r="BM210" s="152"/>
      <c r="BN210" s="161">
        <f>IF(ISERROR(VLOOKUP(G210,Positions!$C$4:$V$130,20,FALSE)),0,VLOOKUP(G210,Positions!$C$4:$V$130,20,FALSE))</f>
        <v>3.9999999999999991</v>
      </c>
      <c r="BO210" s="161">
        <f>IF(ISERROR(VLOOKUP(H210,Positions!$C$4:$V$130,20,FALSE)),0,VLOOKUP(H210,Positions!$C$4:$V$130,20,FALSE))</f>
        <v>0</v>
      </c>
      <c r="BP210" s="161">
        <f>IF(ISERROR(VLOOKUP(I210,Positions!$C$4:$V$130,20,FALSE)),0,VLOOKUP(I210,Positions!$C$4:$V$130,20,FALSE))</f>
        <v>0</v>
      </c>
      <c r="BQ210" s="161">
        <f>IF(ISERROR(VLOOKUP(J210,Positions!$C$4:$V$130,20,FALSE)),0,VLOOKUP(J210,Positions!$C$4:$V$130,20,FALSE))</f>
        <v>0</v>
      </c>
      <c r="BR210" s="161">
        <f>IF(ISERROR(VLOOKUP(K210,Positions!$C$4:$V$130,20,FALSE)),0,VLOOKUP(K210,Positions!$C$4:$V$130,20,FALSE))</f>
        <v>0</v>
      </c>
      <c r="BS210" s="161">
        <f>IF(ISERROR(VLOOKUP(L210,Positions!$C$4:$V$130,20,FALSE)),0,VLOOKUP(L210,Positions!$C$4:$V$130,20,FALSE))</f>
        <v>0</v>
      </c>
      <c r="BT210" s="161">
        <f>IF(ISERROR(VLOOKUP(M210,Positions!$C$4:$V$130,20,FALSE)),0,VLOOKUP(M210,Positions!$C$4:$V$130,20,FALSE))</f>
        <v>0</v>
      </c>
      <c r="BU210" s="161">
        <f>IF(ISERROR(VLOOKUP(N210,Positions!$C$4:$V$130,20,FALSE)),0,VLOOKUP(N210,Positions!$C$4:$V$130,20,FALSE))</f>
        <v>0</v>
      </c>
      <c r="BV210" s="161">
        <f>IF(ISERROR(VLOOKUP(O210,Positions!$C$4:$V$130,20,FALSE)),0,VLOOKUP(O210,Positions!$C$4:$V$130,20,FALSE))</f>
        <v>0</v>
      </c>
      <c r="BW210" s="161">
        <f>IF(ISERROR(VLOOKUP(P210,Positions!$C$4:$V$130,20,FALSE)),0,VLOOKUP(P210,Positions!$C$4:$V$130,20,FALSE))</f>
        <v>0</v>
      </c>
      <c r="BX210" s="161">
        <f>IF(ISERROR(VLOOKUP(Q210,Positions!$C$4:$V$130,20,FALSE)),0,VLOOKUP(Q210,Positions!$C$4:$V$130,20,FALSE))</f>
        <v>0</v>
      </c>
      <c r="BY210" s="161">
        <f>IF(ISERROR(VLOOKUP(R210,Positions!$C$4:$V$130,20,FALSE)),0,VLOOKUP(R210,Positions!$C$4:$V$130,20,FALSE))</f>
        <v>0</v>
      </c>
      <c r="BZ210" s="161">
        <f>IF(ISERROR(VLOOKUP(S210,Positions!$C$4:$V$130,20,FALSE)),0,VLOOKUP(S210,Positions!$C$4:$V$130,20,FALSE))</f>
        <v>0</v>
      </c>
      <c r="CA210" s="161">
        <f>IF(ISERROR(VLOOKUP(T210,Positions!$C$4:$V$130,20,FALSE)),0,VLOOKUP(T210,Positions!$C$4:$V$130,20,FALSE))</f>
        <v>0</v>
      </c>
      <c r="CB210" s="161">
        <f>IF(ISERROR(VLOOKUP(U210,Positions!$C$4:$V$130,20,FALSE)),0,VLOOKUP(U210,Positions!$C$4:$V$130,20,FALSE))</f>
        <v>8</v>
      </c>
      <c r="CC210" s="161">
        <f>IF(ISERROR(VLOOKUP(V210,Positions!$C$4:$V$130,20,FALSE)),0,VLOOKUP(V210,Positions!$C$4:$V$130,20,FALSE))</f>
        <v>0</v>
      </c>
      <c r="CD210" s="161">
        <f>IF(ISERROR(VLOOKUP(W210,Positions!$C$4:$V$130,20,FALSE)),0,VLOOKUP(W210,Positions!$C$4:$V$130,20,FALSE))</f>
        <v>0</v>
      </c>
      <c r="CE210" s="161">
        <f>IF(ISERROR(VLOOKUP(X210,Positions!$C$4:$V$130,20,FALSE)),0,VLOOKUP(X210,Positions!$C$4:$V$130,20,FALSE))</f>
        <v>0</v>
      </c>
      <c r="CF210" s="161">
        <f>IF(ISERROR(VLOOKUP(Y210,Positions!$C$4:$V$130,20,FALSE)),0,VLOOKUP(Y210,Positions!$C$4:$V$130,20,FALSE))</f>
        <v>0</v>
      </c>
      <c r="CG210" s="161">
        <f>IF(ISERROR(VLOOKUP(Z210,Positions!$C$4:$V$130,20,FALSE)),0,VLOOKUP(Z210,Positions!$C$4:$V$130,20,FALSE))</f>
        <v>0</v>
      </c>
      <c r="CH210" s="161">
        <f>IF(ISERROR(VLOOKUP(AA210,Positions!$C$4:$V$130,20,FALSE)),0,VLOOKUP(AA210,Positions!$C$4:$V$130,20,FALSE))</f>
        <v>0</v>
      </c>
      <c r="CI210" s="161">
        <f>IF(ISERROR(VLOOKUP(AB210,Positions!$C$4:$V$130,20,FALSE)),0,VLOOKUP(AB210,Positions!$C$4:$V$130,20,FALSE))</f>
        <v>4</v>
      </c>
      <c r="CJ210" s="161">
        <f>IF(ISERROR(VLOOKUP(AC210,Positions!$C$4:$V$130,20,FALSE)),0,VLOOKUP(AC210,Positions!$C$4:$V$130,20,FALSE))</f>
        <v>0</v>
      </c>
      <c r="CK210" s="161">
        <f>IF(ISERROR(VLOOKUP(AD210,Positions!$C$4:$V$130,20,FALSE)),0,VLOOKUP(AD210,Positions!$C$4:$V$130,20,FALSE))</f>
        <v>0</v>
      </c>
      <c r="CL210" s="161">
        <f>IF(ISERROR(VLOOKUP(AE210,Positions!$C$4:$V$130,20,FALSE)),0,VLOOKUP(AE210,Positions!$C$4:$V$130,20,FALSE))</f>
        <v>0</v>
      </c>
      <c r="CM210" s="161">
        <f>IF(ISERROR(VLOOKUP(AF210,Positions!$C$4:$V$130,20,FALSE)),0,VLOOKUP(AF210,Positions!$C$4:$V$130,20,FALSE))</f>
        <v>0</v>
      </c>
      <c r="CN210" s="161">
        <f>IF(ISERROR(VLOOKUP(AG210,Positions!$C$4:$V$130,20,FALSE)),0,VLOOKUP(AG210,Positions!$C$4:$V$130,20,FALSE))</f>
        <v>0</v>
      </c>
      <c r="CO210" s="161">
        <f>IF(ISERROR(VLOOKUP(AH210,Positions!$C$4:$V$130,20,FALSE)),0,VLOOKUP(AH210,Positions!$C$4:$V$130,20,FALSE))</f>
        <v>0</v>
      </c>
    </row>
    <row r="211" spans="1:93" s="155" customFormat="1" ht="26.25" x14ac:dyDescent="0.25">
      <c r="A211" s="164"/>
      <c r="B211" s="164"/>
      <c r="C211" s="165"/>
      <c r="D211" s="165"/>
      <c r="E211" s="165" t="s">
        <v>1518</v>
      </c>
      <c r="F211" s="165"/>
      <c r="G211" s="668" t="s">
        <v>1502</v>
      </c>
      <c r="H211" s="167"/>
      <c r="I211" s="167"/>
      <c r="J211" s="167"/>
      <c r="K211" s="167"/>
      <c r="L211" s="167"/>
      <c r="M211" s="167"/>
      <c r="N211" s="167"/>
      <c r="O211" s="167"/>
      <c r="P211" s="167"/>
      <c r="Q211" s="167"/>
      <c r="R211" s="167"/>
      <c r="S211" s="167"/>
      <c r="T211" s="167"/>
      <c r="U211" s="668" t="s">
        <v>1502</v>
      </c>
      <c r="V211" s="668" t="s">
        <v>1502</v>
      </c>
      <c r="W211" s="668" t="s">
        <v>1381</v>
      </c>
      <c r="X211" s="668" t="s">
        <v>1471</v>
      </c>
      <c r="Y211" s="167"/>
      <c r="Z211" s="167"/>
      <c r="AA211" s="167"/>
      <c r="AB211" s="668" t="s">
        <v>1502</v>
      </c>
      <c r="AC211" s="668" t="s">
        <v>1502</v>
      </c>
      <c r="AD211" s="167"/>
      <c r="AE211" s="167"/>
      <c r="AF211" s="167"/>
      <c r="AG211" s="167"/>
      <c r="AH211" s="167"/>
      <c r="AI211" s="167"/>
      <c r="AJ211" s="167"/>
      <c r="AK211" s="167"/>
      <c r="AL211" s="167"/>
      <c r="AM211" s="167"/>
      <c r="AN211" s="167"/>
      <c r="AO211" s="167"/>
      <c r="AP211" s="167"/>
      <c r="AQ211" s="167"/>
      <c r="AR211" s="167"/>
      <c r="AS211" s="164"/>
      <c r="AT211" s="164"/>
      <c r="AU211" s="164"/>
      <c r="AV211" s="164"/>
      <c r="AW211" s="164"/>
      <c r="AX211" s="164"/>
      <c r="AY211" s="164"/>
      <c r="AZ211" s="164"/>
      <c r="BA211" s="164"/>
      <c r="BB211" s="164"/>
      <c r="BC211" s="164"/>
      <c r="BD211" s="164"/>
      <c r="BE211" s="164"/>
      <c r="BF211" s="164"/>
      <c r="BG211" s="164"/>
      <c r="BH211" s="164"/>
      <c r="BI211" s="164"/>
      <c r="BJ211" s="164"/>
      <c r="BK211" s="164"/>
      <c r="BL211" s="164"/>
      <c r="BM211" s="152"/>
      <c r="BN211" s="161">
        <f>IF(ISERROR(VLOOKUP(G211,Positions!$C$4:$V$130,20,FALSE)),0,VLOOKUP(G211,Positions!$C$4:$V$130,20,FALSE))</f>
        <v>0</v>
      </c>
      <c r="BO211" s="161">
        <f>IF(ISERROR(VLOOKUP(H211,Positions!$C$4:$V$130,20,FALSE)),0,VLOOKUP(H211,Positions!$C$4:$V$130,20,FALSE))</f>
        <v>0</v>
      </c>
      <c r="BP211" s="161">
        <f>IF(ISERROR(VLOOKUP(I211,Positions!$C$4:$V$130,20,FALSE)),0,VLOOKUP(I211,Positions!$C$4:$V$130,20,FALSE))</f>
        <v>0</v>
      </c>
      <c r="BQ211" s="161">
        <f>IF(ISERROR(VLOOKUP(J211,Positions!$C$4:$V$130,20,FALSE)),0,VLOOKUP(J211,Positions!$C$4:$V$130,20,FALSE))</f>
        <v>0</v>
      </c>
      <c r="BR211" s="161">
        <f>IF(ISERROR(VLOOKUP(K211,Positions!$C$4:$V$130,20,FALSE)),0,VLOOKUP(K211,Positions!$C$4:$V$130,20,FALSE))</f>
        <v>0</v>
      </c>
      <c r="BS211" s="161">
        <f>IF(ISERROR(VLOOKUP(L211,Positions!$C$4:$V$130,20,FALSE)),0,VLOOKUP(L211,Positions!$C$4:$V$130,20,FALSE))</f>
        <v>0</v>
      </c>
      <c r="BT211" s="161">
        <f>IF(ISERROR(VLOOKUP(M211,Positions!$C$4:$V$130,20,FALSE)),0,VLOOKUP(M211,Positions!$C$4:$V$130,20,FALSE))</f>
        <v>0</v>
      </c>
      <c r="BU211" s="161">
        <f>IF(ISERROR(VLOOKUP(N211,Positions!$C$4:$V$130,20,FALSE)),0,VLOOKUP(N211,Positions!$C$4:$V$130,20,FALSE))</f>
        <v>0</v>
      </c>
      <c r="BV211" s="161">
        <f>IF(ISERROR(VLOOKUP(O211,Positions!$C$4:$V$130,20,FALSE)),0,VLOOKUP(O211,Positions!$C$4:$V$130,20,FALSE))</f>
        <v>0</v>
      </c>
      <c r="BW211" s="161">
        <f>IF(ISERROR(VLOOKUP(P211,Positions!$C$4:$V$130,20,FALSE)),0,VLOOKUP(P211,Positions!$C$4:$V$130,20,FALSE))</f>
        <v>0</v>
      </c>
      <c r="BX211" s="161">
        <f>IF(ISERROR(VLOOKUP(Q211,Positions!$C$4:$V$130,20,FALSE)),0,VLOOKUP(Q211,Positions!$C$4:$V$130,20,FALSE))</f>
        <v>0</v>
      </c>
      <c r="BY211" s="161">
        <f>IF(ISERROR(VLOOKUP(R211,Positions!$C$4:$V$130,20,FALSE)),0,VLOOKUP(R211,Positions!$C$4:$V$130,20,FALSE))</f>
        <v>0</v>
      </c>
      <c r="BZ211" s="161">
        <f>IF(ISERROR(VLOOKUP(S211,Positions!$C$4:$V$130,20,FALSE)),0,VLOOKUP(S211,Positions!$C$4:$V$130,20,FALSE))</f>
        <v>0</v>
      </c>
      <c r="CA211" s="161">
        <f>IF(ISERROR(VLOOKUP(T211,Positions!$C$4:$V$130,20,FALSE)),0,VLOOKUP(T211,Positions!$C$4:$V$130,20,FALSE))</f>
        <v>0</v>
      </c>
      <c r="CB211" s="161">
        <f>IF(ISERROR(VLOOKUP(U211,Positions!$C$4:$V$130,20,FALSE)),0,VLOOKUP(U211,Positions!$C$4:$V$130,20,FALSE))</f>
        <v>0</v>
      </c>
      <c r="CC211" s="161">
        <f>IF(ISERROR(VLOOKUP(V211,Positions!$C$4:$V$130,20,FALSE)),0,VLOOKUP(V211,Positions!$C$4:$V$130,20,FALSE))</f>
        <v>0</v>
      </c>
      <c r="CD211" s="161">
        <f>IF(ISERROR(VLOOKUP(W211,Positions!$C$4:$V$130,20,FALSE)),0,VLOOKUP(W211,Positions!$C$4:$V$130,20,FALSE))</f>
        <v>3.9999999999999991</v>
      </c>
      <c r="CE211" s="161">
        <f>IF(ISERROR(VLOOKUP(X211,Positions!$C$4:$V$130,20,FALSE)),0,VLOOKUP(X211,Positions!$C$4:$V$130,20,FALSE))</f>
        <v>4</v>
      </c>
      <c r="CF211" s="161">
        <f>IF(ISERROR(VLOOKUP(Y211,Positions!$C$4:$V$130,20,FALSE)),0,VLOOKUP(Y211,Positions!$C$4:$V$130,20,FALSE))</f>
        <v>0</v>
      </c>
      <c r="CG211" s="161">
        <f>IF(ISERROR(VLOOKUP(Z211,Positions!$C$4:$V$130,20,FALSE)),0,VLOOKUP(Z211,Positions!$C$4:$V$130,20,FALSE))</f>
        <v>0</v>
      </c>
      <c r="CH211" s="161">
        <f>IF(ISERROR(VLOOKUP(AA211,Positions!$C$4:$V$130,20,FALSE)),0,VLOOKUP(AA211,Positions!$C$4:$V$130,20,FALSE))</f>
        <v>0</v>
      </c>
      <c r="CI211" s="161">
        <f>IF(ISERROR(VLOOKUP(AB211,Positions!$C$4:$V$130,20,FALSE)),0,VLOOKUP(AB211,Positions!$C$4:$V$130,20,FALSE))</f>
        <v>0</v>
      </c>
      <c r="CJ211" s="161">
        <f>IF(ISERROR(VLOOKUP(AC211,Positions!$C$4:$V$130,20,FALSE)),0,VLOOKUP(AC211,Positions!$C$4:$V$130,20,FALSE))</f>
        <v>0</v>
      </c>
      <c r="CK211" s="161">
        <f>IF(ISERROR(VLOOKUP(AD211,Positions!$C$4:$V$130,20,FALSE)),0,VLOOKUP(AD211,Positions!$C$4:$V$130,20,FALSE))</f>
        <v>0</v>
      </c>
      <c r="CL211" s="161">
        <f>IF(ISERROR(VLOOKUP(AE211,Positions!$C$4:$V$130,20,FALSE)),0,VLOOKUP(AE211,Positions!$C$4:$V$130,20,FALSE))</f>
        <v>0</v>
      </c>
      <c r="CM211" s="161">
        <f>IF(ISERROR(VLOOKUP(AF211,Positions!$C$4:$V$130,20,FALSE)),0,VLOOKUP(AF211,Positions!$C$4:$V$130,20,FALSE))</f>
        <v>0</v>
      </c>
      <c r="CN211" s="161">
        <f>IF(ISERROR(VLOOKUP(AG211,Positions!$C$4:$V$130,20,FALSE)),0,VLOOKUP(AG211,Positions!$C$4:$V$130,20,FALSE))</f>
        <v>0</v>
      </c>
      <c r="CO211" s="161">
        <f>IF(ISERROR(VLOOKUP(AH211,Positions!$C$4:$V$130,20,FALSE)),0,VLOOKUP(AH211,Positions!$C$4:$V$130,20,FALSE))</f>
        <v>0</v>
      </c>
    </row>
    <row r="212" spans="1:93" s="155" customFormat="1" ht="26.25" x14ac:dyDescent="0.25">
      <c r="A212" s="164"/>
      <c r="B212" s="164"/>
      <c r="C212" s="165"/>
      <c r="D212" s="165"/>
      <c r="E212" s="165" t="s">
        <v>1518</v>
      </c>
      <c r="F212" s="165"/>
      <c r="G212" s="668" t="s">
        <v>1471</v>
      </c>
      <c r="H212" s="167"/>
      <c r="I212" s="167"/>
      <c r="J212" s="167"/>
      <c r="K212" s="167"/>
      <c r="L212" s="167"/>
      <c r="M212" s="167"/>
      <c r="N212" s="167"/>
      <c r="O212" s="167"/>
      <c r="P212" s="167"/>
      <c r="Q212" s="167"/>
      <c r="R212" s="167"/>
      <c r="S212" s="167"/>
      <c r="T212" s="167"/>
      <c r="U212" s="167"/>
      <c r="V212" s="167"/>
      <c r="W212" s="167"/>
      <c r="X212" s="167"/>
      <c r="Y212" s="167"/>
      <c r="Z212" s="167"/>
      <c r="AA212" s="167"/>
      <c r="AB212" s="167"/>
      <c r="AC212" s="167"/>
      <c r="AD212" s="167"/>
      <c r="AE212" s="167"/>
      <c r="AF212" s="167"/>
      <c r="AG212" s="167"/>
      <c r="AH212" s="167"/>
      <c r="AI212" s="167"/>
      <c r="AJ212" s="167"/>
      <c r="AK212" s="167"/>
      <c r="AL212" s="167"/>
      <c r="AM212" s="167"/>
      <c r="AN212" s="167"/>
      <c r="AO212" s="167"/>
      <c r="AP212" s="167"/>
      <c r="AQ212" s="167"/>
      <c r="AR212" s="167"/>
      <c r="AS212" s="164"/>
      <c r="AT212" s="164"/>
      <c r="AU212" s="164"/>
      <c r="AV212" s="164"/>
      <c r="AW212" s="164"/>
      <c r="AX212" s="164"/>
      <c r="AY212" s="164"/>
      <c r="AZ212" s="164"/>
      <c r="BA212" s="164"/>
      <c r="BB212" s="164"/>
      <c r="BC212" s="164"/>
      <c r="BD212" s="164"/>
      <c r="BE212" s="164"/>
      <c r="BF212" s="164"/>
      <c r="BG212" s="164"/>
      <c r="BH212" s="164"/>
      <c r="BI212" s="164"/>
      <c r="BJ212" s="164"/>
      <c r="BK212" s="164"/>
      <c r="BL212" s="164"/>
      <c r="BM212" s="152"/>
      <c r="BN212" s="161">
        <f>IF(ISERROR(VLOOKUP(G212,Positions!$C$4:$V$130,20,FALSE)),0,VLOOKUP(G212,Positions!$C$4:$V$130,20,FALSE))</f>
        <v>4</v>
      </c>
      <c r="BO212" s="161">
        <f>IF(ISERROR(VLOOKUP(H212,Positions!$C$4:$V$130,20,FALSE)),0,VLOOKUP(H212,Positions!$C$4:$V$130,20,FALSE))</f>
        <v>0</v>
      </c>
      <c r="BP212" s="161">
        <f>IF(ISERROR(VLOOKUP(I212,Positions!$C$4:$V$130,20,FALSE)),0,VLOOKUP(I212,Positions!$C$4:$V$130,20,FALSE))</f>
        <v>0</v>
      </c>
      <c r="BQ212" s="161">
        <f>IF(ISERROR(VLOOKUP(J212,Positions!$C$4:$V$130,20,FALSE)),0,VLOOKUP(J212,Positions!$C$4:$V$130,20,FALSE))</f>
        <v>0</v>
      </c>
      <c r="BR212" s="161">
        <f>IF(ISERROR(VLOOKUP(K212,Positions!$C$4:$V$130,20,FALSE)),0,VLOOKUP(K212,Positions!$C$4:$V$130,20,FALSE))</f>
        <v>0</v>
      </c>
      <c r="BS212" s="161">
        <f>IF(ISERROR(VLOOKUP(L212,Positions!$C$4:$V$130,20,FALSE)),0,VLOOKUP(L212,Positions!$C$4:$V$130,20,FALSE))</f>
        <v>0</v>
      </c>
      <c r="BT212" s="161">
        <f>IF(ISERROR(VLOOKUP(M212,Positions!$C$4:$V$130,20,FALSE)),0,VLOOKUP(M212,Positions!$C$4:$V$130,20,FALSE))</f>
        <v>0</v>
      </c>
      <c r="BU212" s="161">
        <f>IF(ISERROR(VLOOKUP(N212,Positions!$C$4:$V$130,20,FALSE)),0,VLOOKUP(N212,Positions!$C$4:$V$130,20,FALSE))</f>
        <v>0</v>
      </c>
      <c r="BV212" s="161">
        <f>IF(ISERROR(VLOOKUP(O212,Positions!$C$4:$V$130,20,FALSE)),0,VLOOKUP(O212,Positions!$C$4:$V$130,20,FALSE))</f>
        <v>0</v>
      </c>
      <c r="BW212" s="161">
        <f>IF(ISERROR(VLOOKUP(P212,Positions!$C$4:$V$130,20,FALSE)),0,VLOOKUP(P212,Positions!$C$4:$V$130,20,FALSE))</f>
        <v>0</v>
      </c>
      <c r="BX212" s="161">
        <f>IF(ISERROR(VLOOKUP(Q212,Positions!$C$4:$V$130,20,FALSE)),0,VLOOKUP(Q212,Positions!$C$4:$V$130,20,FALSE))</f>
        <v>0</v>
      </c>
      <c r="BY212" s="161">
        <f>IF(ISERROR(VLOOKUP(R212,Positions!$C$4:$V$130,20,FALSE)),0,VLOOKUP(R212,Positions!$C$4:$V$130,20,FALSE))</f>
        <v>0</v>
      </c>
      <c r="BZ212" s="161">
        <f>IF(ISERROR(VLOOKUP(S212,Positions!$C$4:$V$130,20,FALSE)),0,VLOOKUP(S212,Positions!$C$4:$V$130,20,FALSE))</f>
        <v>0</v>
      </c>
      <c r="CA212" s="161">
        <f>IF(ISERROR(VLOOKUP(T212,Positions!$C$4:$V$130,20,FALSE)),0,VLOOKUP(T212,Positions!$C$4:$V$130,20,FALSE))</f>
        <v>0</v>
      </c>
      <c r="CB212" s="161">
        <f>IF(ISERROR(VLOOKUP(U212,Positions!$C$4:$V$130,20,FALSE)),0,VLOOKUP(U212,Positions!$C$4:$V$130,20,FALSE))</f>
        <v>0</v>
      </c>
      <c r="CC212" s="161">
        <f>IF(ISERROR(VLOOKUP(V212,Positions!$C$4:$V$130,20,FALSE)),0,VLOOKUP(V212,Positions!$C$4:$V$130,20,FALSE))</f>
        <v>0</v>
      </c>
      <c r="CD212" s="161">
        <f>IF(ISERROR(VLOOKUP(W212,Positions!$C$4:$V$130,20,FALSE)),0,VLOOKUP(W212,Positions!$C$4:$V$130,20,FALSE))</f>
        <v>0</v>
      </c>
      <c r="CE212" s="161">
        <f>IF(ISERROR(VLOOKUP(X212,Positions!$C$4:$V$130,20,FALSE)),0,VLOOKUP(X212,Positions!$C$4:$V$130,20,FALSE))</f>
        <v>0</v>
      </c>
      <c r="CF212" s="161">
        <f>IF(ISERROR(VLOOKUP(Y212,Positions!$C$4:$V$130,20,FALSE)),0,VLOOKUP(Y212,Positions!$C$4:$V$130,20,FALSE))</f>
        <v>0</v>
      </c>
      <c r="CG212" s="161">
        <f>IF(ISERROR(VLOOKUP(Z212,Positions!$C$4:$V$130,20,FALSE)),0,VLOOKUP(Z212,Positions!$C$4:$V$130,20,FALSE))</f>
        <v>0</v>
      </c>
      <c r="CH212" s="161">
        <f>IF(ISERROR(VLOOKUP(AA212,Positions!$C$4:$V$130,20,FALSE)),0,VLOOKUP(AA212,Positions!$C$4:$V$130,20,FALSE))</f>
        <v>0</v>
      </c>
      <c r="CI212" s="161">
        <f>IF(ISERROR(VLOOKUP(AB212,Positions!$C$4:$V$130,20,FALSE)),0,VLOOKUP(AB212,Positions!$C$4:$V$130,20,FALSE))</f>
        <v>0</v>
      </c>
      <c r="CJ212" s="161">
        <f>IF(ISERROR(VLOOKUP(AC212,Positions!$C$4:$V$130,20,FALSE)),0,VLOOKUP(AC212,Positions!$C$4:$V$130,20,FALSE))</f>
        <v>0</v>
      </c>
      <c r="CK212" s="161">
        <f>IF(ISERROR(VLOOKUP(AD212,Positions!$C$4:$V$130,20,FALSE)),0,VLOOKUP(AD212,Positions!$C$4:$V$130,20,FALSE))</f>
        <v>0</v>
      </c>
      <c r="CL212" s="161">
        <f>IF(ISERROR(VLOOKUP(AE212,Positions!$C$4:$V$130,20,FALSE)),0,VLOOKUP(AE212,Positions!$C$4:$V$130,20,FALSE))</f>
        <v>0</v>
      </c>
      <c r="CM212" s="161">
        <f>IF(ISERROR(VLOOKUP(AF212,Positions!$C$4:$V$130,20,FALSE)),0,VLOOKUP(AF212,Positions!$C$4:$V$130,20,FALSE))</f>
        <v>0</v>
      </c>
      <c r="CN212" s="161">
        <f>IF(ISERROR(VLOOKUP(AG212,Positions!$C$4:$V$130,20,FALSE)),0,VLOOKUP(AG212,Positions!$C$4:$V$130,20,FALSE))</f>
        <v>0</v>
      </c>
      <c r="CO212" s="161">
        <f>IF(ISERROR(VLOOKUP(AH212,Positions!$C$4:$V$130,20,FALSE)),0,VLOOKUP(AH212,Positions!$C$4:$V$130,20,FALSE))</f>
        <v>0</v>
      </c>
    </row>
    <row r="213" spans="1:93" s="155" customFormat="1" ht="26.25" x14ac:dyDescent="0.25">
      <c r="A213" s="164"/>
      <c r="B213" s="164"/>
      <c r="C213" s="165"/>
      <c r="D213" s="165"/>
      <c r="E213" s="165"/>
      <c r="F213" s="165"/>
      <c r="G213" s="167"/>
      <c r="H213" s="167"/>
      <c r="I213" s="167"/>
      <c r="J213" s="167"/>
      <c r="K213" s="167"/>
      <c r="L213" s="167"/>
      <c r="M213" s="167"/>
      <c r="N213" s="167"/>
      <c r="O213" s="167"/>
      <c r="P213" s="167"/>
      <c r="Q213" s="167"/>
      <c r="R213" s="167"/>
      <c r="S213" s="167"/>
      <c r="T213" s="167"/>
      <c r="U213" s="167"/>
      <c r="V213" s="167"/>
      <c r="W213" s="167"/>
      <c r="X213" s="167"/>
      <c r="Y213" s="167"/>
      <c r="Z213" s="167"/>
      <c r="AA213" s="167"/>
      <c r="AB213" s="167"/>
      <c r="AC213" s="167"/>
      <c r="AD213" s="167"/>
      <c r="AE213" s="167"/>
      <c r="AF213" s="167"/>
      <c r="AG213" s="167"/>
      <c r="AH213" s="167"/>
      <c r="AI213" s="167"/>
      <c r="AJ213" s="167"/>
      <c r="AK213" s="167"/>
      <c r="AL213" s="167"/>
      <c r="AM213" s="167"/>
      <c r="AN213" s="167"/>
      <c r="AO213" s="167"/>
      <c r="AP213" s="167"/>
      <c r="AQ213" s="167"/>
      <c r="AR213" s="167"/>
      <c r="AS213" s="164"/>
      <c r="AT213" s="164"/>
      <c r="AU213" s="164"/>
      <c r="AV213" s="164"/>
      <c r="AW213" s="164"/>
      <c r="AX213" s="164"/>
      <c r="AY213" s="164"/>
      <c r="AZ213" s="164"/>
      <c r="BA213" s="164"/>
      <c r="BB213" s="164"/>
      <c r="BC213" s="164"/>
      <c r="BD213" s="164"/>
      <c r="BE213" s="164"/>
      <c r="BF213" s="164"/>
      <c r="BG213" s="164"/>
      <c r="BH213" s="164"/>
      <c r="BI213" s="164"/>
      <c r="BJ213" s="164"/>
      <c r="BK213" s="164"/>
      <c r="BL213" s="164"/>
      <c r="BM213" s="152"/>
      <c r="BN213" s="161">
        <f>IF(ISERROR(VLOOKUP(G213,Positions!$C$4:$V$130,20,FALSE)),0,VLOOKUP(G213,Positions!$C$4:$V$130,20,FALSE))</f>
        <v>0</v>
      </c>
      <c r="BO213" s="161">
        <f>IF(ISERROR(VLOOKUP(H213,Positions!$C$4:$V$130,20,FALSE)),0,VLOOKUP(H213,Positions!$C$4:$V$130,20,FALSE))</f>
        <v>0</v>
      </c>
      <c r="BP213" s="161">
        <f>IF(ISERROR(VLOOKUP(I213,Positions!$C$4:$V$130,20,FALSE)),0,VLOOKUP(I213,Positions!$C$4:$V$130,20,FALSE))</f>
        <v>0</v>
      </c>
      <c r="BQ213" s="161">
        <f>IF(ISERROR(VLOOKUP(J213,Positions!$C$4:$V$130,20,FALSE)),0,VLOOKUP(J213,Positions!$C$4:$V$130,20,FALSE))</f>
        <v>0</v>
      </c>
      <c r="BR213" s="161">
        <f>IF(ISERROR(VLOOKUP(K213,Positions!$C$4:$V$130,20,FALSE)),0,VLOOKUP(K213,Positions!$C$4:$V$130,20,FALSE))</f>
        <v>0</v>
      </c>
      <c r="BS213" s="161">
        <f>IF(ISERROR(VLOOKUP(L213,Positions!$C$4:$V$130,20,FALSE)),0,VLOOKUP(L213,Positions!$C$4:$V$130,20,FALSE))</f>
        <v>0</v>
      </c>
      <c r="BT213" s="161">
        <f>IF(ISERROR(VLOOKUP(M213,Positions!$C$4:$V$130,20,FALSE)),0,VLOOKUP(M213,Positions!$C$4:$V$130,20,FALSE))</f>
        <v>0</v>
      </c>
      <c r="BU213" s="161">
        <f>IF(ISERROR(VLOOKUP(N213,Positions!$C$4:$V$130,20,FALSE)),0,VLOOKUP(N213,Positions!$C$4:$V$130,20,FALSE))</f>
        <v>0</v>
      </c>
      <c r="BV213" s="161">
        <f>IF(ISERROR(VLOOKUP(O213,Positions!$C$4:$V$130,20,FALSE)),0,VLOOKUP(O213,Positions!$C$4:$V$130,20,FALSE))</f>
        <v>0</v>
      </c>
      <c r="BW213" s="161">
        <f>IF(ISERROR(VLOOKUP(P213,Positions!$C$4:$V$130,20,FALSE)),0,VLOOKUP(P213,Positions!$C$4:$V$130,20,FALSE))</f>
        <v>0</v>
      </c>
      <c r="BX213" s="161">
        <f>IF(ISERROR(VLOOKUP(Q213,Positions!$C$4:$V$130,20,FALSE)),0,VLOOKUP(Q213,Positions!$C$4:$V$130,20,FALSE))</f>
        <v>0</v>
      </c>
      <c r="BY213" s="161">
        <f>IF(ISERROR(VLOOKUP(R213,Positions!$C$4:$V$130,20,FALSE)),0,VLOOKUP(R213,Positions!$C$4:$V$130,20,FALSE))</f>
        <v>0</v>
      </c>
      <c r="BZ213" s="161">
        <f>IF(ISERROR(VLOOKUP(S213,Positions!$C$4:$V$130,20,FALSE)),0,VLOOKUP(S213,Positions!$C$4:$V$130,20,FALSE))</f>
        <v>0</v>
      </c>
      <c r="CA213" s="161">
        <f>IF(ISERROR(VLOOKUP(T213,Positions!$C$4:$V$130,20,FALSE)),0,VLOOKUP(T213,Positions!$C$4:$V$130,20,FALSE))</f>
        <v>0</v>
      </c>
      <c r="CB213" s="161">
        <f>IF(ISERROR(VLOOKUP(U213,Positions!$C$4:$V$130,20,FALSE)),0,VLOOKUP(U213,Positions!$C$4:$V$130,20,FALSE))</f>
        <v>0</v>
      </c>
      <c r="CC213" s="161">
        <f>IF(ISERROR(VLOOKUP(V213,Positions!$C$4:$V$130,20,FALSE)),0,VLOOKUP(V213,Positions!$C$4:$V$130,20,FALSE))</f>
        <v>0</v>
      </c>
      <c r="CD213" s="161">
        <f>IF(ISERROR(VLOOKUP(W213,Positions!$C$4:$V$130,20,FALSE)),0,VLOOKUP(W213,Positions!$C$4:$V$130,20,FALSE))</f>
        <v>0</v>
      </c>
      <c r="CE213" s="161">
        <f>IF(ISERROR(VLOOKUP(X213,Positions!$C$4:$V$130,20,FALSE)),0,VLOOKUP(X213,Positions!$C$4:$V$130,20,FALSE))</f>
        <v>0</v>
      </c>
      <c r="CF213" s="161">
        <f>IF(ISERROR(VLOOKUP(Y213,Positions!$C$4:$V$130,20,FALSE)),0,VLOOKUP(Y213,Positions!$C$4:$V$130,20,FALSE))</f>
        <v>0</v>
      </c>
      <c r="CG213" s="161">
        <f>IF(ISERROR(VLOOKUP(Z213,Positions!$C$4:$V$130,20,FALSE)),0,VLOOKUP(Z213,Positions!$C$4:$V$130,20,FALSE))</f>
        <v>0</v>
      </c>
      <c r="CH213" s="161">
        <f>IF(ISERROR(VLOOKUP(AA213,Positions!$C$4:$V$130,20,FALSE)),0,VLOOKUP(AA213,Positions!$C$4:$V$130,20,FALSE))</f>
        <v>0</v>
      </c>
      <c r="CI213" s="161">
        <f>IF(ISERROR(VLOOKUP(AB213,Positions!$C$4:$V$130,20,FALSE)),0,VLOOKUP(AB213,Positions!$C$4:$V$130,20,FALSE))</f>
        <v>0</v>
      </c>
      <c r="CJ213" s="161">
        <f>IF(ISERROR(VLOOKUP(AC213,Positions!$C$4:$V$130,20,FALSE)),0,VLOOKUP(AC213,Positions!$C$4:$V$130,20,FALSE))</f>
        <v>0</v>
      </c>
      <c r="CK213" s="161">
        <f>IF(ISERROR(VLOOKUP(AD213,Positions!$C$4:$V$130,20,FALSE)),0,VLOOKUP(AD213,Positions!$C$4:$V$130,20,FALSE))</f>
        <v>0</v>
      </c>
      <c r="CL213" s="161">
        <f>IF(ISERROR(VLOOKUP(AE213,Positions!$C$4:$V$130,20,FALSE)),0,VLOOKUP(AE213,Positions!$C$4:$V$130,20,FALSE))</f>
        <v>0</v>
      </c>
      <c r="CM213" s="161">
        <f>IF(ISERROR(VLOOKUP(AF213,Positions!$C$4:$V$130,20,FALSE)),0,VLOOKUP(AF213,Positions!$C$4:$V$130,20,FALSE))</f>
        <v>0</v>
      </c>
      <c r="CN213" s="161">
        <f>IF(ISERROR(VLOOKUP(AG213,Positions!$C$4:$V$130,20,FALSE)),0,VLOOKUP(AG213,Positions!$C$4:$V$130,20,FALSE))</f>
        <v>0</v>
      </c>
      <c r="CO213" s="161">
        <f>IF(ISERROR(VLOOKUP(AH213,Positions!$C$4:$V$130,20,FALSE)),0,VLOOKUP(AH213,Positions!$C$4:$V$130,20,FALSE))</f>
        <v>0</v>
      </c>
    </row>
    <row r="214" spans="1:93" s="155" customFormat="1" ht="26.25" x14ac:dyDescent="0.25">
      <c r="A214" s="164"/>
      <c r="B214" s="164"/>
      <c r="C214" s="165"/>
      <c r="D214" s="165"/>
      <c r="E214" s="165"/>
      <c r="F214" s="165"/>
      <c r="G214" s="167"/>
      <c r="H214" s="167"/>
      <c r="I214" s="167"/>
      <c r="J214" s="167"/>
      <c r="K214" s="167"/>
      <c r="L214" s="167"/>
      <c r="M214" s="167"/>
      <c r="N214" s="167"/>
      <c r="O214" s="167"/>
      <c r="P214" s="167"/>
      <c r="Q214" s="167"/>
      <c r="R214" s="167"/>
      <c r="S214" s="167"/>
      <c r="T214" s="167"/>
      <c r="U214" s="167"/>
      <c r="V214" s="167"/>
      <c r="W214" s="167"/>
      <c r="X214" s="167"/>
      <c r="Y214" s="167"/>
      <c r="Z214" s="167"/>
      <c r="AA214" s="167"/>
      <c r="AB214" s="167"/>
      <c r="AC214" s="167"/>
      <c r="AD214" s="167"/>
      <c r="AE214" s="167"/>
      <c r="AF214" s="167"/>
      <c r="AG214" s="167"/>
      <c r="AH214" s="167"/>
      <c r="AI214" s="167"/>
      <c r="AJ214" s="167"/>
      <c r="AK214" s="167"/>
      <c r="AL214" s="167"/>
      <c r="AM214" s="167"/>
      <c r="AN214" s="167"/>
      <c r="AO214" s="167"/>
      <c r="AP214" s="167"/>
      <c r="AQ214" s="167"/>
      <c r="AR214" s="167"/>
      <c r="AS214" s="164"/>
      <c r="AT214" s="164"/>
      <c r="AU214" s="164"/>
      <c r="AV214" s="164"/>
      <c r="AW214" s="164"/>
      <c r="AX214" s="164"/>
      <c r="AY214" s="164"/>
      <c r="AZ214" s="164"/>
      <c r="BA214" s="164"/>
      <c r="BB214" s="164"/>
      <c r="BC214" s="164"/>
      <c r="BD214" s="164"/>
      <c r="BE214" s="164"/>
      <c r="BF214" s="164"/>
      <c r="BG214" s="164"/>
      <c r="BH214" s="164"/>
      <c r="BI214" s="164"/>
      <c r="BJ214" s="164"/>
      <c r="BK214" s="164"/>
      <c r="BL214" s="164"/>
      <c r="BM214" s="152"/>
      <c r="BN214" s="161">
        <f>IF(ISERROR(VLOOKUP(G214,Positions!$C$4:$V$130,20,FALSE)),0,VLOOKUP(G214,Positions!$C$4:$V$130,20,FALSE))</f>
        <v>0</v>
      </c>
      <c r="BO214" s="161">
        <f>IF(ISERROR(VLOOKUP(H214,Positions!$C$4:$V$130,20,FALSE)),0,VLOOKUP(H214,Positions!$C$4:$V$130,20,FALSE))</f>
        <v>0</v>
      </c>
      <c r="BP214" s="161">
        <f>IF(ISERROR(VLOOKUP(I214,Positions!$C$4:$V$130,20,FALSE)),0,VLOOKUP(I214,Positions!$C$4:$V$130,20,FALSE))</f>
        <v>0</v>
      </c>
      <c r="BQ214" s="161">
        <f>IF(ISERROR(VLOOKUP(J214,Positions!$C$4:$V$130,20,FALSE)),0,VLOOKUP(J214,Positions!$C$4:$V$130,20,FALSE))</f>
        <v>0</v>
      </c>
      <c r="BR214" s="161">
        <f>IF(ISERROR(VLOOKUP(K214,Positions!$C$4:$V$130,20,FALSE)),0,VLOOKUP(K214,Positions!$C$4:$V$130,20,FALSE))</f>
        <v>0</v>
      </c>
      <c r="BS214" s="161">
        <f>IF(ISERROR(VLOOKUP(L214,Positions!$C$4:$V$130,20,FALSE)),0,VLOOKUP(L214,Positions!$C$4:$V$130,20,FALSE))</f>
        <v>0</v>
      </c>
      <c r="BT214" s="161">
        <f>IF(ISERROR(VLOOKUP(M214,Positions!$C$4:$V$130,20,FALSE)),0,VLOOKUP(M214,Positions!$C$4:$V$130,20,FALSE))</f>
        <v>0</v>
      </c>
      <c r="BU214" s="161">
        <f>IF(ISERROR(VLOOKUP(N214,Positions!$C$4:$V$130,20,FALSE)),0,VLOOKUP(N214,Positions!$C$4:$V$130,20,FALSE))</f>
        <v>0</v>
      </c>
      <c r="BV214" s="161">
        <f>IF(ISERROR(VLOOKUP(O214,Positions!$C$4:$V$130,20,FALSE)),0,VLOOKUP(O214,Positions!$C$4:$V$130,20,FALSE))</f>
        <v>0</v>
      </c>
      <c r="BW214" s="161">
        <f>IF(ISERROR(VLOOKUP(P214,Positions!$C$4:$V$130,20,FALSE)),0,VLOOKUP(P214,Positions!$C$4:$V$130,20,FALSE))</f>
        <v>0</v>
      </c>
      <c r="BX214" s="161">
        <f>IF(ISERROR(VLOOKUP(Q214,Positions!$C$4:$V$130,20,FALSE)),0,VLOOKUP(Q214,Positions!$C$4:$V$130,20,FALSE))</f>
        <v>0</v>
      </c>
      <c r="BY214" s="161">
        <f>IF(ISERROR(VLOOKUP(R214,Positions!$C$4:$V$130,20,FALSE)),0,VLOOKUP(R214,Positions!$C$4:$V$130,20,FALSE))</f>
        <v>0</v>
      </c>
      <c r="BZ214" s="161">
        <f>IF(ISERROR(VLOOKUP(S214,Positions!$C$4:$V$130,20,FALSE)),0,VLOOKUP(S214,Positions!$C$4:$V$130,20,FALSE))</f>
        <v>0</v>
      </c>
      <c r="CA214" s="161">
        <f>IF(ISERROR(VLOOKUP(T214,Positions!$C$4:$V$130,20,FALSE)),0,VLOOKUP(T214,Positions!$C$4:$V$130,20,FALSE))</f>
        <v>0</v>
      </c>
      <c r="CB214" s="161">
        <f>IF(ISERROR(VLOOKUP(U214,Positions!$C$4:$V$130,20,FALSE)),0,VLOOKUP(U214,Positions!$C$4:$V$130,20,FALSE))</f>
        <v>0</v>
      </c>
      <c r="CC214" s="161">
        <f>IF(ISERROR(VLOOKUP(V214,Positions!$C$4:$V$130,20,FALSE)),0,VLOOKUP(V214,Positions!$C$4:$V$130,20,FALSE))</f>
        <v>0</v>
      </c>
      <c r="CD214" s="161">
        <f>IF(ISERROR(VLOOKUP(W214,Positions!$C$4:$V$130,20,FALSE)),0,VLOOKUP(W214,Positions!$C$4:$V$130,20,FALSE))</f>
        <v>0</v>
      </c>
      <c r="CE214" s="161">
        <f>IF(ISERROR(VLOOKUP(X214,Positions!$C$4:$V$130,20,FALSE)),0,VLOOKUP(X214,Positions!$C$4:$V$130,20,FALSE))</f>
        <v>0</v>
      </c>
      <c r="CF214" s="161">
        <f>IF(ISERROR(VLOOKUP(Y214,Positions!$C$4:$V$130,20,FALSE)),0,VLOOKUP(Y214,Positions!$C$4:$V$130,20,FALSE))</f>
        <v>0</v>
      </c>
      <c r="CG214" s="161">
        <f>IF(ISERROR(VLOOKUP(Z214,Positions!$C$4:$V$130,20,FALSE)),0,VLOOKUP(Z214,Positions!$C$4:$V$130,20,FALSE))</f>
        <v>0</v>
      </c>
      <c r="CH214" s="161">
        <f>IF(ISERROR(VLOOKUP(AA214,Positions!$C$4:$V$130,20,FALSE)),0,VLOOKUP(AA214,Positions!$C$4:$V$130,20,FALSE))</f>
        <v>0</v>
      </c>
      <c r="CI214" s="161">
        <f>IF(ISERROR(VLOOKUP(AB214,Positions!$C$4:$V$130,20,FALSE)),0,VLOOKUP(AB214,Positions!$C$4:$V$130,20,FALSE))</f>
        <v>0</v>
      </c>
      <c r="CJ214" s="161">
        <f>IF(ISERROR(VLOOKUP(AC214,Positions!$C$4:$V$130,20,FALSE)),0,VLOOKUP(AC214,Positions!$C$4:$V$130,20,FALSE))</f>
        <v>0</v>
      </c>
      <c r="CK214" s="161">
        <f>IF(ISERROR(VLOOKUP(AD214,Positions!$C$4:$V$130,20,FALSE)),0,VLOOKUP(AD214,Positions!$C$4:$V$130,20,FALSE))</f>
        <v>0</v>
      </c>
      <c r="CL214" s="161">
        <f>IF(ISERROR(VLOOKUP(AE214,Positions!$C$4:$V$130,20,FALSE)),0,VLOOKUP(AE214,Positions!$C$4:$V$130,20,FALSE))</f>
        <v>0</v>
      </c>
      <c r="CM214" s="161">
        <f>IF(ISERROR(VLOOKUP(AF214,Positions!$C$4:$V$130,20,FALSE)),0,VLOOKUP(AF214,Positions!$C$4:$V$130,20,FALSE))</f>
        <v>0</v>
      </c>
      <c r="CN214" s="161">
        <f>IF(ISERROR(VLOOKUP(AG214,Positions!$C$4:$V$130,20,FALSE)),0,VLOOKUP(AG214,Positions!$C$4:$V$130,20,FALSE))</f>
        <v>0</v>
      </c>
      <c r="CO214" s="161">
        <f>IF(ISERROR(VLOOKUP(AH214,Positions!$C$4:$V$130,20,FALSE)),0,VLOOKUP(AH214,Positions!$C$4:$V$130,20,FALSE))</f>
        <v>0</v>
      </c>
    </row>
    <row r="215" spans="1:93" s="155" customFormat="1" ht="26.25" x14ac:dyDescent="0.25">
      <c r="A215" s="164"/>
      <c r="B215" s="164"/>
      <c r="C215" s="165"/>
      <c r="D215" s="165"/>
      <c r="E215" s="165"/>
      <c r="F215" s="165"/>
      <c r="G215" s="167"/>
      <c r="H215" s="167"/>
      <c r="I215" s="167"/>
      <c r="J215" s="167"/>
      <c r="K215" s="167"/>
      <c r="L215" s="167"/>
      <c r="M215" s="167"/>
      <c r="N215" s="167"/>
      <c r="O215" s="167"/>
      <c r="P215" s="167"/>
      <c r="Q215" s="167"/>
      <c r="R215" s="167"/>
      <c r="S215" s="167"/>
      <c r="T215" s="167"/>
      <c r="U215" s="167"/>
      <c r="V215" s="167"/>
      <c r="W215" s="167"/>
      <c r="X215" s="167"/>
      <c r="Y215" s="167"/>
      <c r="Z215" s="167"/>
      <c r="AA215" s="167"/>
      <c r="AB215" s="167"/>
      <c r="AC215" s="167"/>
      <c r="AD215" s="167"/>
      <c r="AE215" s="167"/>
      <c r="AF215" s="167"/>
      <c r="AG215" s="167"/>
      <c r="AH215" s="167"/>
      <c r="AI215" s="167"/>
      <c r="AJ215" s="167"/>
      <c r="AK215" s="167"/>
      <c r="AL215" s="167"/>
      <c r="AM215" s="167"/>
      <c r="AN215" s="167"/>
      <c r="AO215" s="167"/>
      <c r="AP215" s="167"/>
      <c r="AQ215" s="167"/>
      <c r="AR215" s="167"/>
      <c r="AS215" s="164"/>
      <c r="AT215" s="164"/>
      <c r="AU215" s="164"/>
      <c r="AV215" s="164"/>
      <c r="AW215" s="164"/>
      <c r="AX215" s="164"/>
      <c r="AY215" s="164"/>
      <c r="AZ215" s="164"/>
      <c r="BA215" s="164"/>
      <c r="BB215" s="164"/>
      <c r="BC215" s="164"/>
      <c r="BD215" s="164"/>
      <c r="BE215" s="164"/>
      <c r="BF215" s="164"/>
      <c r="BG215" s="164"/>
      <c r="BH215" s="164"/>
      <c r="BI215" s="164"/>
      <c r="BJ215" s="164"/>
      <c r="BK215" s="164"/>
      <c r="BL215" s="164"/>
      <c r="BM215" s="152"/>
      <c r="BN215" s="161">
        <f>IF(ISERROR(VLOOKUP(G215,Positions!$C$4:$V$130,20,FALSE)),0,VLOOKUP(G215,Positions!$C$4:$V$130,20,FALSE))</f>
        <v>0</v>
      </c>
      <c r="BO215" s="161">
        <f>IF(ISERROR(VLOOKUP(H215,Positions!$C$4:$V$130,20,FALSE)),0,VLOOKUP(H215,Positions!$C$4:$V$130,20,FALSE))</f>
        <v>0</v>
      </c>
      <c r="BP215" s="161">
        <f>IF(ISERROR(VLOOKUP(I215,Positions!$C$4:$V$130,20,FALSE)),0,VLOOKUP(I215,Positions!$C$4:$V$130,20,FALSE))</f>
        <v>0</v>
      </c>
      <c r="BQ215" s="161">
        <f>IF(ISERROR(VLOOKUP(J215,Positions!$C$4:$V$130,20,FALSE)),0,VLOOKUP(J215,Positions!$C$4:$V$130,20,FALSE))</f>
        <v>0</v>
      </c>
      <c r="BR215" s="161">
        <f>IF(ISERROR(VLOOKUP(K215,Positions!$C$4:$V$130,20,FALSE)),0,VLOOKUP(K215,Positions!$C$4:$V$130,20,FALSE))</f>
        <v>0</v>
      </c>
      <c r="BS215" s="161">
        <f>IF(ISERROR(VLOOKUP(L215,Positions!$C$4:$V$130,20,FALSE)),0,VLOOKUP(L215,Positions!$C$4:$V$130,20,FALSE))</f>
        <v>0</v>
      </c>
      <c r="BT215" s="161">
        <f>IF(ISERROR(VLOOKUP(M215,Positions!$C$4:$V$130,20,FALSE)),0,VLOOKUP(M215,Positions!$C$4:$V$130,20,FALSE))</f>
        <v>0</v>
      </c>
      <c r="BU215" s="161">
        <f>IF(ISERROR(VLOOKUP(N215,Positions!$C$4:$V$130,20,FALSE)),0,VLOOKUP(N215,Positions!$C$4:$V$130,20,FALSE))</f>
        <v>0</v>
      </c>
      <c r="BV215" s="161">
        <f>IF(ISERROR(VLOOKUP(O215,Positions!$C$4:$V$130,20,FALSE)),0,VLOOKUP(O215,Positions!$C$4:$V$130,20,FALSE))</f>
        <v>0</v>
      </c>
      <c r="BW215" s="161">
        <f>IF(ISERROR(VLOOKUP(P215,Positions!$C$4:$V$130,20,FALSE)),0,VLOOKUP(P215,Positions!$C$4:$V$130,20,FALSE))</f>
        <v>0</v>
      </c>
      <c r="BX215" s="161">
        <f>IF(ISERROR(VLOOKUP(Q215,Positions!$C$4:$V$130,20,FALSE)),0,VLOOKUP(Q215,Positions!$C$4:$V$130,20,FALSE))</f>
        <v>0</v>
      </c>
      <c r="BY215" s="161">
        <f>IF(ISERROR(VLOOKUP(R215,Positions!$C$4:$V$130,20,FALSE)),0,VLOOKUP(R215,Positions!$C$4:$V$130,20,FALSE))</f>
        <v>0</v>
      </c>
      <c r="BZ215" s="161">
        <f>IF(ISERROR(VLOOKUP(S215,Positions!$C$4:$V$130,20,FALSE)),0,VLOOKUP(S215,Positions!$C$4:$V$130,20,FALSE))</f>
        <v>0</v>
      </c>
      <c r="CA215" s="161">
        <f>IF(ISERROR(VLOOKUP(T215,Positions!$C$4:$V$130,20,FALSE)),0,VLOOKUP(T215,Positions!$C$4:$V$130,20,FALSE))</f>
        <v>0</v>
      </c>
      <c r="CB215" s="161">
        <f>IF(ISERROR(VLOOKUP(U215,Positions!$C$4:$V$130,20,FALSE)),0,VLOOKUP(U215,Positions!$C$4:$V$130,20,FALSE))</f>
        <v>0</v>
      </c>
      <c r="CC215" s="161">
        <f>IF(ISERROR(VLOOKUP(V215,Positions!$C$4:$V$130,20,FALSE)),0,VLOOKUP(V215,Positions!$C$4:$V$130,20,FALSE))</f>
        <v>0</v>
      </c>
      <c r="CD215" s="161">
        <f>IF(ISERROR(VLOOKUP(W215,Positions!$C$4:$V$130,20,FALSE)),0,VLOOKUP(W215,Positions!$C$4:$V$130,20,FALSE))</f>
        <v>0</v>
      </c>
      <c r="CE215" s="161">
        <f>IF(ISERROR(VLOOKUP(X215,Positions!$C$4:$V$130,20,FALSE)),0,VLOOKUP(X215,Positions!$C$4:$V$130,20,FALSE))</f>
        <v>0</v>
      </c>
      <c r="CF215" s="161">
        <f>IF(ISERROR(VLOOKUP(Y215,Positions!$C$4:$V$130,20,FALSE)),0,VLOOKUP(Y215,Positions!$C$4:$V$130,20,FALSE))</f>
        <v>0</v>
      </c>
      <c r="CG215" s="161">
        <f>IF(ISERROR(VLOOKUP(Z215,Positions!$C$4:$V$130,20,FALSE)),0,VLOOKUP(Z215,Positions!$C$4:$V$130,20,FALSE))</f>
        <v>0</v>
      </c>
      <c r="CH215" s="161">
        <f>IF(ISERROR(VLOOKUP(AA215,Positions!$C$4:$V$130,20,FALSE)),0,VLOOKUP(AA215,Positions!$C$4:$V$130,20,FALSE))</f>
        <v>0</v>
      </c>
      <c r="CI215" s="161">
        <f>IF(ISERROR(VLOOKUP(AB215,Positions!$C$4:$V$130,20,FALSE)),0,VLOOKUP(AB215,Positions!$C$4:$V$130,20,FALSE))</f>
        <v>0</v>
      </c>
      <c r="CJ215" s="161">
        <f>IF(ISERROR(VLOOKUP(AC215,Positions!$C$4:$V$130,20,FALSE)),0,VLOOKUP(AC215,Positions!$C$4:$V$130,20,FALSE))</f>
        <v>0</v>
      </c>
      <c r="CK215" s="161">
        <f>IF(ISERROR(VLOOKUP(AD215,Positions!$C$4:$V$130,20,FALSE)),0,VLOOKUP(AD215,Positions!$C$4:$V$130,20,FALSE))</f>
        <v>0</v>
      </c>
      <c r="CL215" s="161">
        <f>IF(ISERROR(VLOOKUP(AE215,Positions!$C$4:$V$130,20,FALSE)),0,VLOOKUP(AE215,Positions!$C$4:$V$130,20,FALSE))</f>
        <v>0</v>
      </c>
      <c r="CM215" s="161">
        <f>IF(ISERROR(VLOOKUP(AF215,Positions!$C$4:$V$130,20,FALSE)),0,VLOOKUP(AF215,Positions!$C$4:$V$130,20,FALSE))</f>
        <v>0</v>
      </c>
      <c r="CN215" s="161">
        <f>IF(ISERROR(VLOOKUP(AG215,Positions!$C$4:$V$130,20,FALSE)),0,VLOOKUP(AG215,Positions!$C$4:$V$130,20,FALSE))</f>
        <v>0</v>
      </c>
      <c r="CO215" s="161">
        <f>IF(ISERROR(VLOOKUP(AH215,Positions!$C$4:$V$130,20,FALSE)),0,VLOOKUP(AH215,Positions!$C$4:$V$130,20,FALSE))</f>
        <v>0</v>
      </c>
    </row>
    <row r="216" spans="1:93" s="155" customFormat="1" ht="26.25" x14ac:dyDescent="0.25">
      <c r="A216" s="164"/>
      <c r="B216" s="164"/>
      <c r="C216" s="165"/>
      <c r="D216" s="165"/>
      <c r="E216" s="165"/>
      <c r="F216" s="165"/>
      <c r="G216" s="167"/>
      <c r="H216" s="167"/>
      <c r="I216" s="167"/>
      <c r="J216" s="167"/>
      <c r="K216" s="167"/>
      <c r="L216" s="167"/>
      <c r="M216" s="167"/>
      <c r="N216" s="167"/>
      <c r="O216" s="167"/>
      <c r="P216" s="167"/>
      <c r="Q216" s="167"/>
      <c r="R216" s="167"/>
      <c r="S216" s="167"/>
      <c r="T216" s="167"/>
      <c r="U216" s="167"/>
      <c r="V216" s="167"/>
      <c r="W216" s="167"/>
      <c r="X216" s="167"/>
      <c r="Y216" s="167"/>
      <c r="Z216" s="167"/>
      <c r="AA216" s="167"/>
      <c r="AB216" s="167"/>
      <c r="AC216" s="167"/>
      <c r="AD216" s="167"/>
      <c r="AE216" s="167"/>
      <c r="AF216" s="167"/>
      <c r="AG216" s="167"/>
      <c r="AH216" s="167"/>
      <c r="AI216" s="167"/>
      <c r="AJ216" s="167"/>
      <c r="AK216" s="167"/>
      <c r="AL216" s="167"/>
      <c r="AM216" s="167"/>
      <c r="AN216" s="167"/>
      <c r="AO216" s="167"/>
      <c r="AP216" s="167"/>
      <c r="AQ216" s="167"/>
      <c r="AR216" s="167"/>
      <c r="AS216" s="164"/>
      <c r="AT216" s="164"/>
      <c r="AU216" s="164"/>
      <c r="AV216" s="164"/>
      <c r="AW216" s="164"/>
      <c r="AX216" s="164"/>
      <c r="AY216" s="164"/>
      <c r="AZ216" s="164"/>
      <c r="BA216" s="164"/>
      <c r="BB216" s="164"/>
      <c r="BC216" s="164"/>
      <c r="BD216" s="164"/>
      <c r="BE216" s="164"/>
      <c r="BF216" s="164"/>
      <c r="BG216" s="164"/>
      <c r="BH216" s="164"/>
      <c r="BI216" s="164"/>
      <c r="BJ216" s="164"/>
      <c r="BK216" s="164"/>
      <c r="BL216" s="164"/>
      <c r="BM216" s="152"/>
      <c r="BN216" s="161">
        <f>IF(ISERROR(VLOOKUP(G216,Positions!$C$4:$V$130,20,FALSE)),0,VLOOKUP(G216,Positions!$C$4:$V$130,20,FALSE))</f>
        <v>0</v>
      </c>
      <c r="BO216" s="161">
        <f>IF(ISERROR(VLOOKUP(H216,Positions!$C$4:$V$130,20,FALSE)),0,VLOOKUP(H216,Positions!$C$4:$V$130,20,FALSE))</f>
        <v>0</v>
      </c>
      <c r="BP216" s="161">
        <f>IF(ISERROR(VLOOKUP(I216,Positions!$C$4:$V$130,20,FALSE)),0,VLOOKUP(I216,Positions!$C$4:$V$130,20,FALSE))</f>
        <v>0</v>
      </c>
      <c r="BQ216" s="161">
        <f>IF(ISERROR(VLOOKUP(J216,Positions!$C$4:$V$130,20,FALSE)),0,VLOOKUP(J216,Positions!$C$4:$V$130,20,FALSE))</f>
        <v>0</v>
      </c>
      <c r="BR216" s="161">
        <f>IF(ISERROR(VLOOKUP(K216,Positions!$C$4:$V$130,20,FALSE)),0,VLOOKUP(K216,Positions!$C$4:$V$130,20,FALSE))</f>
        <v>0</v>
      </c>
      <c r="BS216" s="161">
        <f>IF(ISERROR(VLOOKUP(L216,Positions!$C$4:$V$130,20,FALSE)),0,VLOOKUP(L216,Positions!$C$4:$V$130,20,FALSE))</f>
        <v>0</v>
      </c>
      <c r="BT216" s="161">
        <f>IF(ISERROR(VLOOKUP(M216,Positions!$C$4:$V$130,20,FALSE)),0,VLOOKUP(M216,Positions!$C$4:$V$130,20,FALSE))</f>
        <v>0</v>
      </c>
      <c r="BU216" s="161">
        <f>IF(ISERROR(VLOOKUP(N216,Positions!$C$4:$V$130,20,FALSE)),0,VLOOKUP(N216,Positions!$C$4:$V$130,20,FALSE))</f>
        <v>0</v>
      </c>
      <c r="BV216" s="161">
        <f>IF(ISERROR(VLOOKUP(O216,Positions!$C$4:$V$130,20,FALSE)),0,VLOOKUP(O216,Positions!$C$4:$V$130,20,FALSE))</f>
        <v>0</v>
      </c>
      <c r="BW216" s="161">
        <f>IF(ISERROR(VLOOKUP(P216,Positions!$C$4:$V$130,20,FALSE)),0,VLOOKUP(P216,Positions!$C$4:$V$130,20,FALSE))</f>
        <v>0</v>
      </c>
      <c r="BX216" s="161">
        <f>IF(ISERROR(VLOOKUP(Q216,Positions!$C$4:$V$130,20,FALSE)),0,VLOOKUP(Q216,Positions!$C$4:$V$130,20,FALSE))</f>
        <v>0</v>
      </c>
      <c r="BY216" s="161">
        <f>IF(ISERROR(VLOOKUP(R216,Positions!$C$4:$V$130,20,FALSE)),0,VLOOKUP(R216,Positions!$C$4:$V$130,20,FALSE))</f>
        <v>0</v>
      </c>
      <c r="BZ216" s="161">
        <f>IF(ISERROR(VLOOKUP(S216,Positions!$C$4:$V$130,20,FALSE)),0,VLOOKUP(S216,Positions!$C$4:$V$130,20,FALSE))</f>
        <v>0</v>
      </c>
      <c r="CA216" s="161">
        <f>IF(ISERROR(VLOOKUP(T216,Positions!$C$4:$V$130,20,FALSE)),0,VLOOKUP(T216,Positions!$C$4:$V$130,20,FALSE))</f>
        <v>0</v>
      </c>
      <c r="CB216" s="161">
        <f>IF(ISERROR(VLOOKUP(U216,Positions!$C$4:$V$130,20,FALSE)),0,VLOOKUP(U216,Positions!$C$4:$V$130,20,FALSE))</f>
        <v>0</v>
      </c>
      <c r="CC216" s="161">
        <f>IF(ISERROR(VLOOKUP(V216,Positions!$C$4:$V$130,20,FALSE)),0,VLOOKUP(V216,Positions!$C$4:$V$130,20,FALSE))</f>
        <v>0</v>
      </c>
      <c r="CD216" s="161">
        <f>IF(ISERROR(VLOOKUP(W216,Positions!$C$4:$V$130,20,FALSE)),0,VLOOKUP(W216,Positions!$C$4:$V$130,20,FALSE))</f>
        <v>0</v>
      </c>
      <c r="CE216" s="161">
        <f>IF(ISERROR(VLOOKUP(X216,Positions!$C$4:$V$130,20,FALSE)),0,VLOOKUP(X216,Positions!$C$4:$V$130,20,FALSE))</f>
        <v>0</v>
      </c>
      <c r="CF216" s="161">
        <f>IF(ISERROR(VLOOKUP(Y216,Positions!$C$4:$V$130,20,FALSE)),0,VLOOKUP(Y216,Positions!$C$4:$V$130,20,FALSE))</f>
        <v>0</v>
      </c>
      <c r="CG216" s="161">
        <f>IF(ISERROR(VLOOKUP(Z216,Positions!$C$4:$V$130,20,FALSE)),0,VLOOKUP(Z216,Positions!$C$4:$V$130,20,FALSE))</f>
        <v>0</v>
      </c>
      <c r="CH216" s="161">
        <f>IF(ISERROR(VLOOKUP(AA216,Positions!$C$4:$V$130,20,FALSE)),0,VLOOKUP(AA216,Positions!$C$4:$V$130,20,FALSE))</f>
        <v>0</v>
      </c>
      <c r="CI216" s="161">
        <f>IF(ISERROR(VLOOKUP(AB216,Positions!$C$4:$V$130,20,FALSE)),0,VLOOKUP(AB216,Positions!$C$4:$V$130,20,FALSE))</f>
        <v>0</v>
      </c>
      <c r="CJ216" s="161">
        <f>IF(ISERROR(VLOOKUP(AC216,Positions!$C$4:$V$130,20,FALSE)),0,VLOOKUP(AC216,Positions!$C$4:$V$130,20,FALSE))</f>
        <v>0</v>
      </c>
      <c r="CK216" s="161">
        <f>IF(ISERROR(VLOOKUP(AD216,Positions!$C$4:$V$130,20,FALSE)),0,VLOOKUP(AD216,Positions!$C$4:$V$130,20,FALSE))</f>
        <v>0</v>
      </c>
      <c r="CL216" s="161">
        <f>IF(ISERROR(VLOOKUP(AE216,Positions!$C$4:$V$130,20,FALSE)),0,VLOOKUP(AE216,Positions!$C$4:$V$130,20,FALSE))</f>
        <v>0</v>
      </c>
      <c r="CM216" s="161">
        <f>IF(ISERROR(VLOOKUP(AF216,Positions!$C$4:$V$130,20,FALSE)),0,VLOOKUP(AF216,Positions!$C$4:$V$130,20,FALSE))</f>
        <v>0</v>
      </c>
      <c r="CN216" s="161">
        <f>IF(ISERROR(VLOOKUP(AG216,Positions!$C$4:$V$130,20,FALSE)),0,VLOOKUP(AG216,Positions!$C$4:$V$130,20,FALSE))</f>
        <v>0</v>
      </c>
      <c r="CO216" s="161">
        <f>IF(ISERROR(VLOOKUP(AH216,Positions!$C$4:$V$130,20,FALSE)),0,VLOOKUP(AH216,Positions!$C$4:$V$130,20,FALSE))</f>
        <v>0</v>
      </c>
    </row>
    <row r="217" spans="1:93" s="155" customFormat="1" ht="26.25" x14ac:dyDescent="0.25">
      <c r="A217" s="164"/>
      <c r="B217" s="164"/>
      <c r="C217" s="165"/>
      <c r="D217" s="165"/>
      <c r="E217" s="165"/>
      <c r="F217" s="165"/>
      <c r="G217" s="167"/>
      <c r="H217" s="167"/>
      <c r="I217" s="167"/>
      <c r="J217" s="167"/>
      <c r="K217" s="167"/>
      <c r="L217" s="167"/>
      <c r="M217" s="167"/>
      <c r="N217" s="167"/>
      <c r="O217" s="167"/>
      <c r="P217" s="167"/>
      <c r="Q217" s="167"/>
      <c r="R217" s="167"/>
      <c r="S217" s="167"/>
      <c r="T217" s="167"/>
      <c r="U217" s="167"/>
      <c r="V217" s="167"/>
      <c r="W217" s="167"/>
      <c r="X217" s="167"/>
      <c r="Y217" s="167"/>
      <c r="Z217" s="167"/>
      <c r="AA217" s="167"/>
      <c r="AB217" s="167"/>
      <c r="AC217" s="167"/>
      <c r="AD217" s="167"/>
      <c r="AE217" s="167"/>
      <c r="AF217" s="167"/>
      <c r="AG217" s="167"/>
      <c r="AH217" s="167"/>
      <c r="AI217" s="167"/>
      <c r="AJ217" s="167"/>
      <c r="AK217" s="167"/>
      <c r="AL217" s="167"/>
      <c r="AM217" s="167"/>
      <c r="AN217" s="167"/>
      <c r="AO217" s="167"/>
      <c r="AP217" s="167"/>
      <c r="AQ217" s="167"/>
      <c r="AR217" s="167"/>
      <c r="AS217" s="164"/>
      <c r="AT217" s="164"/>
      <c r="AU217" s="164"/>
      <c r="AV217" s="164"/>
      <c r="AW217" s="164"/>
      <c r="AX217" s="164"/>
      <c r="AY217" s="164"/>
      <c r="AZ217" s="164"/>
      <c r="BA217" s="164"/>
      <c r="BB217" s="164"/>
      <c r="BC217" s="164"/>
      <c r="BD217" s="164"/>
      <c r="BE217" s="164"/>
      <c r="BF217" s="164"/>
      <c r="BG217" s="164"/>
      <c r="BH217" s="164"/>
      <c r="BI217" s="164"/>
      <c r="BJ217" s="164"/>
      <c r="BK217" s="164"/>
      <c r="BL217" s="164"/>
      <c r="BM217" s="152"/>
      <c r="BN217" s="161">
        <f>IF(ISERROR(VLOOKUP(G217,Positions!$C$4:$V$130,20,FALSE)),0,VLOOKUP(G217,Positions!$C$4:$V$130,20,FALSE))</f>
        <v>0</v>
      </c>
      <c r="BO217" s="161">
        <f>IF(ISERROR(VLOOKUP(H217,Positions!$C$4:$V$130,20,FALSE)),0,VLOOKUP(H217,Positions!$C$4:$V$130,20,FALSE))</f>
        <v>0</v>
      </c>
      <c r="BP217" s="161">
        <f>IF(ISERROR(VLOOKUP(I217,Positions!$C$4:$V$130,20,FALSE)),0,VLOOKUP(I217,Positions!$C$4:$V$130,20,FALSE))</f>
        <v>0</v>
      </c>
      <c r="BQ217" s="161">
        <f>IF(ISERROR(VLOOKUP(J217,Positions!$C$4:$V$130,20,FALSE)),0,VLOOKUP(J217,Positions!$C$4:$V$130,20,FALSE))</f>
        <v>0</v>
      </c>
      <c r="BR217" s="161">
        <f>IF(ISERROR(VLOOKUP(K217,Positions!$C$4:$V$130,20,FALSE)),0,VLOOKUP(K217,Positions!$C$4:$V$130,20,FALSE))</f>
        <v>0</v>
      </c>
      <c r="BS217" s="161">
        <f>IF(ISERROR(VLOOKUP(L217,Positions!$C$4:$V$130,20,FALSE)),0,VLOOKUP(L217,Positions!$C$4:$V$130,20,FALSE))</f>
        <v>0</v>
      </c>
      <c r="BT217" s="161">
        <f>IF(ISERROR(VLOOKUP(M217,Positions!$C$4:$V$130,20,FALSE)),0,VLOOKUP(M217,Positions!$C$4:$V$130,20,FALSE))</f>
        <v>0</v>
      </c>
      <c r="BU217" s="161">
        <f>IF(ISERROR(VLOOKUP(N217,Positions!$C$4:$V$130,20,FALSE)),0,VLOOKUP(N217,Positions!$C$4:$V$130,20,FALSE))</f>
        <v>0</v>
      </c>
      <c r="BV217" s="161">
        <f>IF(ISERROR(VLOOKUP(O217,Positions!$C$4:$V$130,20,FALSE)),0,VLOOKUP(O217,Positions!$C$4:$V$130,20,FALSE))</f>
        <v>0</v>
      </c>
      <c r="BW217" s="161">
        <f>IF(ISERROR(VLOOKUP(P217,Positions!$C$4:$V$130,20,FALSE)),0,VLOOKUP(P217,Positions!$C$4:$V$130,20,FALSE))</f>
        <v>0</v>
      </c>
      <c r="BX217" s="161">
        <f>IF(ISERROR(VLOOKUP(Q217,Positions!$C$4:$V$130,20,FALSE)),0,VLOOKUP(Q217,Positions!$C$4:$V$130,20,FALSE))</f>
        <v>0</v>
      </c>
      <c r="BY217" s="161">
        <f>IF(ISERROR(VLOOKUP(R217,Positions!$C$4:$V$130,20,FALSE)),0,VLOOKUP(R217,Positions!$C$4:$V$130,20,FALSE))</f>
        <v>0</v>
      </c>
      <c r="BZ217" s="161">
        <f>IF(ISERROR(VLOOKUP(S217,Positions!$C$4:$V$130,20,FALSE)),0,VLOOKUP(S217,Positions!$C$4:$V$130,20,FALSE))</f>
        <v>0</v>
      </c>
      <c r="CA217" s="161">
        <f>IF(ISERROR(VLOOKUP(T217,Positions!$C$4:$V$130,20,FALSE)),0,VLOOKUP(T217,Positions!$C$4:$V$130,20,FALSE))</f>
        <v>0</v>
      </c>
      <c r="CB217" s="161">
        <f>IF(ISERROR(VLOOKUP(U217,Positions!$C$4:$V$130,20,FALSE)),0,VLOOKUP(U217,Positions!$C$4:$V$130,20,FALSE))</f>
        <v>0</v>
      </c>
      <c r="CC217" s="161">
        <f>IF(ISERROR(VLOOKUP(V217,Positions!$C$4:$V$130,20,FALSE)),0,VLOOKUP(V217,Positions!$C$4:$V$130,20,FALSE))</f>
        <v>0</v>
      </c>
      <c r="CD217" s="161">
        <f>IF(ISERROR(VLOOKUP(W217,Positions!$C$4:$V$130,20,FALSE)),0,VLOOKUP(W217,Positions!$C$4:$V$130,20,FALSE))</f>
        <v>0</v>
      </c>
      <c r="CE217" s="161">
        <f>IF(ISERROR(VLOOKUP(X217,Positions!$C$4:$V$130,20,FALSE)),0,VLOOKUP(X217,Positions!$C$4:$V$130,20,FALSE))</f>
        <v>0</v>
      </c>
      <c r="CF217" s="161">
        <f>IF(ISERROR(VLOOKUP(Y217,Positions!$C$4:$V$130,20,FALSE)),0,VLOOKUP(Y217,Positions!$C$4:$V$130,20,FALSE))</f>
        <v>0</v>
      </c>
      <c r="CG217" s="161">
        <f>IF(ISERROR(VLOOKUP(Z217,Positions!$C$4:$V$130,20,FALSE)),0,VLOOKUP(Z217,Positions!$C$4:$V$130,20,FALSE))</f>
        <v>0</v>
      </c>
      <c r="CH217" s="161">
        <f>IF(ISERROR(VLOOKUP(AA217,Positions!$C$4:$V$130,20,FALSE)),0,VLOOKUP(AA217,Positions!$C$4:$V$130,20,FALSE))</f>
        <v>0</v>
      </c>
      <c r="CI217" s="161">
        <f>IF(ISERROR(VLOOKUP(AB217,Positions!$C$4:$V$130,20,FALSE)),0,VLOOKUP(AB217,Positions!$C$4:$V$130,20,FALSE))</f>
        <v>0</v>
      </c>
      <c r="CJ217" s="161">
        <f>IF(ISERROR(VLOOKUP(AC217,Positions!$C$4:$V$130,20,FALSE)),0,VLOOKUP(AC217,Positions!$C$4:$V$130,20,FALSE))</f>
        <v>0</v>
      </c>
      <c r="CK217" s="161">
        <f>IF(ISERROR(VLOOKUP(AD217,Positions!$C$4:$V$130,20,FALSE)),0,VLOOKUP(AD217,Positions!$C$4:$V$130,20,FALSE))</f>
        <v>0</v>
      </c>
      <c r="CL217" s="161">
        <f>IF(ISERROR(VLOOKUP(AE217,Positions!$C$4:$V$130,20,FALSE)),0,VLOOKUP(AE217,Positions!$C$4:$V$130,20,FALSE))</f>
        <v>0</v>
      </c>
      <c r="CM217" s="161">
        <f>IF(ISERROR(VLOOKUP(AF217,Positions!$C$4:$V$130,20,FALSE)),0,VLOOKUP(AF217,Positions!$C$4:$V$130,20,FALSE))</f>
        <v>0</v>
      </c>
      <c r="CN217" s="161">
        <f>IF(ISERROR(VLOOKUP(AG217,Positions!$C$4:$V$130,20,FALSE)),0,VLOOKUP(AG217,Positions!$C$4:$V$130,20,FALSE))</f>
        <v>0</v>
      </c>
      <c r="CO217" s="161">
        <f>IF(ISERROR(VLOOKUP(AH217,Positions!$C$4:$V$130,20,FALSE)),0,VLOOKUP(AH217,Positions!$C$4:$V$130,20,FALSE))</f>
        <v>0</v>
      </c>
    </row>
    <row r="218" spans="1:93" s="155" customFormat="1" ht="26.25" x14ac:dyDescent="0.25">
      <c r="A218" s="164"/>
      <c r="B218" s="164"/>
      <c r="C218" s="165"/>
      <c r="D218" s="165"/>
      <c r="E218" s="165"/>
      <c r="F218" s="165"/>
      <c r="G218" s="167"/>
      <c r="H218" s="167"/>
      <c r="I218" s="167"/>
      <c r="J218" s="167"/>
      <c r="K218" s="167"/>
      <c r="L218" s="167"/>
      <c r="M218" s="167"/>
      <c r="N218" s="167"/>
      <c r="O218" s="167"/>
      <c r="P218" s="167"/>
      <c r="Q218" s="167"/>
      <c r="R218" s="167"/>
      <c r="S218" s="167"/>
      <c r="T218" s="167"/>
      <c r="U218" s="167"/>
      <c r="V218" s="167"/>
      <c r="W218" s="167"/>
      <c r="X218" s="167"/>
      <c r="Y218" s="167"/>
      <c r="Z218" s="167"/>
      <c r="AA218" s="167"/>
      <c r="AB218" s="167"/>
      <c r="AC218" s="167"/>
      <c r="AD218" s="167"/>
      <c r="AE218" s="167"/>
      <c r="AF218" s="167"/>
      <c r="AG218" s="167"/>
      <c r="AH218" s="167"/>
      <c r="AI218" s="167"/>
      <c r="AJ218" s="167"/>
      <c r="AK218" s="167"/>
      <c r="AL218" s="167"/>
      <c r="AM218" s="167"/>
      <c r="AN218" s="167"/>
      <c r="AO218" s="167"/>
      <c r="AP218" s="167"/>
      <c r="AQ218" s="167"/>
      <c r="AR218" s="167"/>
      <c r="AS218" s="164"/>
      <c r="AT218" s="164"/>
      <c r="AU218" s="164"/>
      <c r="AV218" s="164"/>
      <c r="AW218" s="164"/>
      <c r="AX218" s="164"/>
      <c r="AY218" s="164"/>
      <c r="AZ218" s="164"/>
      <c r="BA218" s="164"/>
      <c r="BB218" s="164"/>
      <c r="BC218" s="164"/>
      <c r="BD218" s="164"/>
      <c r="BE218" s="164"/>
      <c r="BF218" s="164"/>
      <c r="BG218" s="164"/>
      <c r="BH218" s="164"/>
      <c r="BI218" s="164"/>
      <c r="BJ218" s="164"/>
      <c r="BK218" s="164"/>
      <c r="BL218" s="164"/>
      <c r="BM218" s="152"/>
      <c r="BN218" s="161">
        <f>IF(ISERROR(VLOOKUP(G218,Positions!$C$4:$V$130,20,FALSE)),0,VLOOKUP(G218,Positions!$C$4:$V$130,20,FALSE))</f>
        <v>0</v>
      </c>
      <c r="BO218" s="161">
        <f>IF(ISERROR(VLOOKUP(H218,Positions!$C$4:$V$130,20,FALSE)),0,VLOOKUP(H218,Positions!$C$4:$V$130,20,FALSE))</f>
        <v>0</v>
      </c>
      <c r="BP218" s="161">
        <f>IF(ISERROR(VLOOKUP(I218,Positions!$C$4:$V$130,20,FALSE)),0,VLOOKUP(I218,Positions!$C$4:$V$130,20,FALSE))</f>
        <v>0</v>
      </c>
      <c r="BQ218" s="161">
        <f>IF(ISERROR(VLOOKUP(J218,Positions!$C$4:$V$130,20,FALSE)),0,VLOOKUP(J218,Positions!$C$4:$V$130,20,FALSE))</f>
        <v>0</v>
      </c>
      <c r="BR218" s="161">
        <f>IF(ISERROR(VLOOKUP(K218,Positions!$C$4:$V$130,20,FALSE)),0,VLOOKUP(K218,Positions!$C$4:$V$130,20,FALSE))</f>
        <v>0</v>
      </c>
      <c r="BS218" s="161">
        <f>IF(ISERROR(VLOOKUP(L218,Positions!$C$4:$V$130,20,FALSE)),0,VLOOKUP(L218,Positions!$C$4:$V$130,20,FALSE))</f>
        <v>0</v>
      </c>
      <c r="BT218" s="161">
        <f>IF(ISERROR(VLOOKUP(M218,Positions!$C$4:$V$130,20,FALSE)),0,VLOOKUP(M218,Positions!$C$4:$V$130,20,FALSE))</f>
        <v>0</v>
      </c>
      <c r="BU218" s="161">
        <f>IF(ISERROR(VLOOKUP(N218,Positions!$C$4:$V$130,20,FALSE)),0,VLOOKUP(N218,Positions!$C$4:$V$130,20,FALSE))</f>
        <v>0</v>
      </c>
      <c r="BV218" s="161">
        <f>IF(ISERROR(VLOOKUP(O218,Positions!$C$4:$V$130,20,FALSE)),0,VLOOKUP(O218,Positions!$C$4:$V$130,20,FALSE))</f>
        <v>0</v>
      </c>
      <c r="BW218" s="161">
        <f>IF(ISERROR(VLOOKUP(P218,Positions!$C$4:$V$130,20,FALSE)),0,VLOOKUP(P218,Positions!$C$4:$V$130,20,FALSE))</f>
        <v>0</v>
      </c>
      <c r="BX218" s="161">
        <f>IF(ISERROR(VLOOKUP(Q218,Positions!$C$4:$V$130,20,FALSE)),0,VLOOKUP(Q218,Positions!$C$4:$V$130,20,FALSE))</f>
        <v>0</v>
      </c>
      <c r="BY218" s="161">
        <f>IF(ISERROR(VLOOKUP(R218,Positions!$C$4:$V$130,20,FALSE)),0,VLOOKUP(R218,Positions!$C$4:$V$130,20,FALSE))</f>
        <v>0</v>
      </c>
      <c r="BZ218" s="161">
        <f>IF(ISERROR(VLOOKUP(S218,Positions!$C$4:$V$130,20,FALSE)),0,VLOOKUP(S218,Positions!$C$4:$V$130,20,FALSE))</f>
        <v>0</v>
      </c>
      <c r="CA218" s="161">
        <f>IF(ISERROR(VLOOKUP(T218,Positions!$C$4:$V$130,20,FALSE)),0,VLOOKUP(T218,Positions!$C$4:$V$130,20,FALSE))</f>
        <v>0</v>
      </c>
      <c r="CB218" s="161">
        <f>IF(ISERROR(VLOOKUP(U218,Positions!$C$4:$V$130,20,FALSE)),0,VLOOKUP(U218,Positions!$C$4:$V$130,20,FALSE))</f>
        <v>0</v>
      </c>
      <c r="CC218" s="161">
        <f>IF(ISERROR(VLOOKUP(V218,Positions!$C$4:$V$130,20,FALSE)),0,VLOOKUP(V218,Positions!$C$4:$V$130,20,FALSE))</f>
        <v>0</v>
      </c>
      <c r="CD218" s="161">
        <f>IF(ISERROR(VLOOKUP(W218,Positions!$C$4:$V$130,20,FALSE)),0,VLOOKUP(W218,Positions!$C$4:$V$130,20,FALSE))</f>
        <v>0</v>
      </c>
      <c r="CE218" s="161">
        <f>IF(ISERROR(VLOOKUP(X218,Positions!$C$4:$V$130,20,FALSE)),0,VLOOKUP(X218,Positions!$C$4:$V$130,20,FALSE))</f>
        <v>0</v>
      </c>
      <c r="CF218" s="161">
        <f>IF(ISERROR(VLOOKUP(Y218,Positions!$C$4:$V$130,20,FALSE)),0,VLOOKUP(Y218,Positions!$C$4:$V$130,20,FALSE))</f>
        <v>0</v>
      </c>
      <c r="CG218" s="161">
        <f>IF(ISERROR(VLOOKUP(Z218,Positions!$C$4:$V$130,20,FALSE)),0,VLOOKUP(Z218,Positions!$C$4:$V$130,20,FALSE))</f>
        <v>0</v>
      </c>
      <c r="CH218" s="161">
        <f>IF(ISERROR(VLOOKUP(AA218,Positions!$C$4:$V$130,20,FALSE)),0,VLOOKUP(AA218,Positions!$C$4:$V$130,20,FALSE))</f>
        <v>0</v>
      </c>
      <c r="CI218" s="161">
        <f>IF(ISERROR(VLOOKUP(AB218,Positions!$C$4:$V$130,20,FALSE)),0,VLOOKUP(AB218,Positions!$C$4:$V$130,20,FALSE))</f>
        <v>0</v>
      </c>
      <c r="CJ218" s="161">
        <f>IF(ISERROR(VLOOKUP(AC218,Positions!$C$4:$V$130,20,FALSE)),0,VLOOKUP(AC218,Positions!$C$4:$V$130,20,FALSE))</f>
        <v>0</v>
      </c>
      <c r="CK218" s="161">
        <f>IF(ISERROR(VLOOKUP(AD218,Positions!$C$4:$V$130,20,FALSE)),0,VLOOKUP(AD218,Positions!$C$4:$V$130,20,FALSE))</f>
        <v>0</v>
      </c>
      <c r="CL218" s="161">
        <f>IF(ISERROR(VLOOKUP(AE218,Positions!$C$4:$V$130,20,FALSE)),0,VLOOKUP(AE218,Positions!$C$4:$V$130,20,FALSE))</f>
        <v>0</v>
      </c>
      <c r="CM218" s="161">
        <f>IF(ISERROR(VLOOKUP(AF218,Positions!$C$4:$V$130,20,FALSE)),0,VLOOKUP(AF218,Positions!$C$4:$V$130,20,FALSE))</f>
        <v>0</v>
      </c>
      <c r="CN218" s="161">
        <f>IF(ISERROR(VLOOKUP(AG218,Positions!$C$4:$V$130,20,FALSE)),0,VLOOKUP(AG218,Positions!$C$4:$V$130,20,FALSE))</f>
        <v>0</v>
      </c>
      <c r="CO218" s="161">
        <f>IF(ISERROR(VLOOKUP(AH218,Positions!$C$4:$V$130,20,FALSE)),0,VLOOKUP(AH218,Positions!$C$4:$V$130,20,FALSE))</f>
        <v>0</v>
      </c>
    </row>
    <row r="219" spans="1:93" s="155" customFormat="1" ht="26.25" x14ac:dyDescent="0.25">
      <c r="A219" s="164"/>
      <c r="B219" s="164"/>
      <c r="C219" s="165"/>
      <c r="D219" s="165"/>
      <c r="E219" s="165"/>
      <c r="F219" s="165"/>
      <c r="G219" s="167"/>
      <c r="H219" s="167"/>
      <c r="I219" s="167"/>
      <c r="J219" s="167"/>
      <c r="K219" s="167"/>
      <c r="L219" s="167"/>
      <c r="M219" s="167"/>
      <c r="N219" s="167"/>
      <c r="O219" s="167"/>
      <c r="P219" s="167"/>
      <c r="Q219" s="167"/>
      <c r="R219" s="167"/>
      <c r="S219" s="167"/>
      <c r="T219" s="167"/>
      <c r="U219" s="167"/>
      <c r="V219" s="167"/>
      <c r="W219" s="167"/>
      <c r="X219" s="167"/>
      <c r="Y219" s="167"/>
      <c r="Z219" s="167"/>
      <c r="AA219" s="167"/>
      <c r="AB219" s="167"/>
      <c r="AC219" s="167"/>
      <c r="AD219" s="167"/>
      <c r="AE219" s="167"/>
      <c r="AF219" s="167"/>
      <c r="AG219" s="167"/>
      <c r="AH219" s="167"/>
      <c r="AI219" s="167"/>
      <c r="AJ219" s="167"/>
      <c r="AK219" s="167"/>
      <c r="AL219" s="167"/>
      <c r="AM219" s="167"/>
      <c r="AN219" s="167"/>
      <c r="AO219" s="167"/>
      <c r="AP219" s="167"/>
      <c r="AQ219" s="167"/>
      <c r="AR219" s="167"/>
      <c r="AS219" s="164"/>
      <c r="AT219" s="164"/>
      <c r="AU219" s="164"/>
      <c r="AV219" s="164"/>
      <c r="AW219" s="164"/>
      <c r="AX219" s="164"/>
      <c r="AY219" s="164"/>
      <c r="AZ219" s="164"/>
      <c r="BA219" s="164"/>
      <c r="BB219" s="164"/>
      <c r="BC219" s="164"/>
      <c r="BD219" s="164"/>
      <c r="BE219" s="164"/>
      <c r="BF219" s="164"/>
      <c r="BG219" s="164"/>
      <c r="BH219" s="164"/>
      <c r="BI219" s="164"/>
      <c r="BJ219" s="164"/>
      <c r="BK219" s="164"/>
      <c r="BL219" s="164"/>
      <c r="BM219" s="152"/>
      <c r="BN219" s="161">
        <f>IF(ISERROR(VLOOKUP(G219,Positions!$C$4:$V$130,20,FALSE)),0,VLOOKUP(G219,Positions!$C$4:$V$130,20,FALSE))</f>
        <v>0</v>
      </c>
      <c r="BO219" s="161">
        <f>IF(ISERROR(VLOOKUP(H219,Positions!$C$4:$V$130,20,FALSE)),0,VLOOKUP(H219,Positions!$C$4:$V$130,20,FALSE))</f>
        <v>0</v>
      </c>
      <c r="BP219" s="161">
        <f>IF(ISERROR(VLOOKUP(I219,Positions!$C$4:$V$130,20,FALSE)),0,VLOOKUP(I219,Positions!$C$4:$V$130,20,FALSE))</f>
        <v>0</v>
      </c>
      <c r="BQ219" s="161">
        <f>IF(ISERROR(VLOOKUP(J219,Positions!$C$4:$V$130,20,FALSE)),0,VLOOKUP(J219,Positions!$C$4:$V$130,20,FALSE))</f>
        <v>0</v>
      </c>
      <c r="BR219" s="161">
        <f>IF(ISERROR(VLOOKUP(K219,Positions!$C$4:$V$130,20,FALSE)),0,VLOOKUP(K219,Positions!$C$4:$V$130,20,FALSE))</f>
        <v>0</v>
      </c>
      <c r="BS219" s="161">
        <f>IF(ISERROR(VLOOKUP(L219,Positions!$C$4:$V$130,20,FALSE)),0,VLOOKUP(L219,Positions!$C$4:$V$130,20,FALSE))</f>
        <v>0</v>
      </c>
      <c r="BT219" s="161">
        <f>IF(ISERROR(VLOOKUP(M219,Positions!$C$4:$V$130,20,FALSE)),0,VLOOKUP(M219,Positions!$C$4:$V$130,20,FALSE))</f>
        <v>0</v>
      </c>
      <c r="BU219" s="161">
        <f>IF(ISERROR(VLOOKUP(N219,Positions!$C$4:$V$130,20,FALSE)),0,VLOOKUP(N219,Positions!$C$4:$V$130,20,FALSE))</f>
        <v>0</v>
      </c>
      <c r="BV219" s="161">
        <f>IF(ISERROR(VLOOKUP(O219,Positions!$C$4:$V$130,20,FALSE)),0,VLOOKUP(O219,Positions!$C$4:$V$130,20,FALSE))</f>
        <v>0</v>
      </c>
      <c r="BW219" s="161">
        <f>IF(ISERROR(VLOOKUP(P219,Positions!$C$4:$V$130,20,FALSE)),0,VLOOKUP(P219,Positions!$C$4:$V$130,20,FALSE))</f>
        <v>0</v>
      </c>
      <c r="BX219" s="161">
        <f>IF(ISERROR(VLOOKUP(Q219,Positions!$C$4:$V$130,20,FALSE)),0,VLOOKUP(Q219,Positions!$C$4:$V$130,20,FALSE))</f>
        <v>0</v>
      </c>
      <c r="BY219" s="161">
        <f>IF(ISERROR(VLOOKUP(R219,Positions!$C$4:$V$130,20,FALSE)),0,VLOOKUP(R219,Positions!$C$4:$V$130,20,FALSE))</f>
        <v>0</v>
      </c>
      <c r="BZ219" s="161">
        <f>IF(ISERROR(VLOOKUP(S219,Positions!$C$4:$V$130,20,FALSE)),0,VLOOKUP(S219,Positions!$C$4:$V$130,20,FALSE))</f>
        <v>0</v>
      </c>
      <c r="CA219" s="161">
        <f>IF(ISERROR(VLOOKUP(T219,Positions!$C$4:$V$130,20,FALSE)),0,VLOOKUP(T219,Positions!$C$4:$V$130,20,FALSE))</f>
        <v>0</v>
      </c>
      <c r="CB219" s="161">
        <f>IF(ISERROR(VLOOKUP(U219,Positions!$C$4:$V$130,20,FALSE)),0,VLOOKUP(U219,Positions!$C$4:$V$130,20,FALSE))</f>
        <v>0</v>
      </c>
      <c r="CC219" s="161">
        <f>IF(ISERROR(VLOOKUP(V219,Positions!$C$4:$V$130,20,FALSE)),0,VLOOKUP(V219,Positions!$C$4:$V$130,20,FALSE))</f>
        <v>0</v>
      </c>
      <c r="CD219" s="161">
        <f>IF(ISERROR(VLOOKUP(W219,Positions!$C$4:$V$130,20,FALSE)),0,VLOOKUP(W219,Positions!$C$4:$V$130,20,FALSE))</f>
        <v>0</v>
      </c>
      <c r="CE219" s="161">
        <f>IF(ISERROR(VLOOKUP(X219,Positions!$C$4:$V$130,20,FALSE)),0,VLOOKUP(X219,Positions!$C$4:$V$130,20,FALSE))</f>
        <v>0</v>
      </c>
      <c r="CF219" s="161">
        <f>IF(ISERROR(VLOOKUP(Y219,Positions!$C$4:$V$130,20,FALSE)),0,VLOOKUP(Y219,Positions!$C$4:$V$130,20,FALSE))</f>
        <v>0</v>
      </c>
      <c r="CG219" s="161">
        <f>IF(ISERROR(VLOOKUP(Z219,Positions!$C$4:$V$130,20,FALSE)),0,VLOOKUP(Z219,Positions!$C$4:$V$130,20,FALSE))</f>
        <v>0</v>
      </c>
      <c r="CH219" s="161">
        <f>IF(ISERROR(VLOOKUP(AA219,Positions!$C$4:$V$130,20,FALSE)),0,VLOOKUP(AA219,Positions!$C$4:$V$130,20,FALSE))</f>
        <v>0</v>
      </c>
      <c r="CI219" s="161">
        <f>IF(ISERROR(VLOOKUP(AB219,Positions!$C$4:$V$130,20,FALSE)),0,VLOOKUP(AB219,Positions!$C$4:$V$130,20,FALSE))</f>
        <v>0</v>
      </c>
      <c r="CJ219" s="161">
        <f>IF(ISERROR(VLOOKUP(AC219,Positions!$C$4:$V$130,20,FALSE)),0,VLOOKUP(AC219,Positions!$C$4:$V$130,20,FALSE))</f>
        <v>0</v>
      </c>
      <c r="CK219" s="161">
        <f>IF(ISERROR(VLOOKUP(AD219,Positions!$C$4:$V$130,20,FALSE)),0,VLOOKUP(AD219,Positions!$C$4:$V$130,20,FALSE))</f>
        <v>0</v>
      </c>
      <c r="CL219" s="161">
        <f>IF(ISERROR(VLOOKUP(AE219,Positions!$C$4:$V$130,20,FALSE)),0,VLOOKUP(AE219,Positions!$C$4:$V$130,20,FALSE))</f>
        <v>0</v>
      </c>
      <c r="CM219" s="161">
        <f>IF(ISERROR(VLOOKUP(AF219,Positions!$C$4:$V$130,20,FALSE)),0,VLOOKUP(AF219,Positions!$C$4:$V$130,20,FALSE))</f>
        <v>0</v>
      </c>
      <c r="CN219" s="161">
        <f>IF(ISERROR(VLOOKUP(AG219,Positions!$C$4:$V$130,20,FALSE)),0,VLOOKUP(AG219,Positions!$C$4:$V$130,20,FALSE))</f>
        <v>0</v>
      </c>
      <c r="CO219" s="161">
        <f>IF(ISERROR(VLOOKUP(AH219,Positions!$C$4:$V$130,20,FALSE)),0,VLOOKUP(AH219,Positions!$C$4:$V$130,20,FALSE))</f>
        <v>0</v>
      </c>
    </row>
    <row r="220" spans="1:93" s="155" customFormat="1" ht="26.25" x14ac:dyDescent="0.25">
      <c r="A220" s="164"/>
      <c r="B220" s="164"/>
      <c r="C220" s="165"/>
      <c r="D220" s="165"/>
      <c r="E220" s="165"/>
      <c r="F220" s="165"/>
      <c r="G220" s="167"/>
      <c r="H220" s="167"/>
      <c r="I220" s="167"/>
      <c r="J220" s="167"/>
      <c r="K220" s="167"/>
      <c r="L220" s="167"/>
      <c r="M220" s="167"/>
      <c r="N220" s="167"/>
      <c r="O220" s="167"/>
      <c r="P220" s="167"/>
      <c r="Q220" s="167"/>
      <c r="R220" s="167"/>
      <c r="S220" s="167"/>
      <c r="T220" s="167"/>
      <c r="U220" s="167"/>
      <c r="V220" s="167"/>
      <c r="W220" s="167"/>
      <c r="X220" s="167"/>
      <c r="Y220" s="167"/>
      <c r="Z220" s="167"/>
      <c r="AA220" s="167"/>
      <c r="AB220" s="167"/>
      <c r="AC220" s="167"/>
      <c r="AD220" s="167"/>
      <c r="AE220" s="167"/>
      <c r="AF220" s="167"/>
      <c r="AG220" s="167"/>
      <c r="AH220" s="167"/>
      <c r="AI220" s="167"/>
      <c r="AJ220" s="167"/>
      <c r="AK220" s="167"/>
      <c r="AL220" s="167"/>
      <c r="AM220" s="167"/>
      <c r="AN220" s="167"/>
      <c r="AO220" s="167"/>
      <c r="AP220" s="167"/>
      <c r="AQ220" s="167"/>
      <c r="AR220" s="167"/>
      <c r="AS220" s="164"/>
      <c r="AT220" s="164"/>
      <c r="AU220" s="164"/>
      <c r="AV220" s="164"/>
      <c r="AW220" s="164"/>
      <c r="AX220" s="164"/>
      <c r="AY220" s="164"/>
      <c r="AZ220" s="164"/>
      <c r="BA220" s="164"/>
      <c r="BB220" s="164"/>
      <c r="BC220" s="164"/>
      <c r="BD220" s="164"/>
      <c r="BE220" s="164"/>
      <c r="BF220" s="164"/>
      <c r="BG220" s="164"/>
      <c r="BH220" s="164"/>
      <c r="BI220" s="164"/>
      <c r="BJ220" s="164"/>
      <c r="BK220" s="164"/>
      <c r="BL220" s="164"/>
      <c r="BM220" s="152"/>
      <c r="BN220" s="161">
        <f>IF(ISERROR(VLOOKUP(G220,Positions!$C$4:$V$130,20,FALSE)),0,VLOOKUP(G220,Positions!$C$4:$V$130,20,FALSE))</f>
        <v>0</v>
      </c>
      <c r="BO220" s="161">
        <f>IF(ISERROR(VLOOKUP(H220,Positions!$C$4:$V$130,20,FALSE)),0,VLOOKUP(H220,Positions!$C$4:$V$130,20,FALSE))</f>
        <v>0</v>
      </c>
      <c r="BP220" s="161">
        <f>IF(ISERROR(VLOOKUP(I220,Positions!$C$4:$V$130,20,FALSE)),0,VLOOKUP(I220,Positions!$C$4:$V$130,20,FALSE))</f>
        <v>0</v>
      </c>
      <c r="BQ220" s="161">
        <f>IF(ISERROR(VLOOKUP(J220,Positions!$C$4:$V$130,20,FALSE)),0,VLOOKUP(J220,Positions!$C$4:$V$130,20,FALSE))</f>
        <v>0</v>
      </c>
      <c r="BR220" s="161">
        <f>IF(ISERROR(VLOOKUP(K220,Positions!$C$4:$V$130,20,FALSE)),0,VLOOKUP(K220,Positions!$C$4:$V$130,20,FALSE))</f>
        <v>0</v>
      </c>
      <c r="BS220" s="161">
        <f>IF(ISERROR(VLOOKUP(L220,Positions!$C$4:$V$130,20,FALSE)),0,VLOOKUP(L220,Positions!$C$4:$V$130,20,FALSE))</f>
        <v>0</v>
      </c>
      <c r="BT220" s="161">
        <f>IF(ISERROR(VLOOKUP(M220,Positions!$C$4:$V$130,20,FALSE)),0,VLOOKUP(M220,Positions!$C$4:$V$130,20,FALSE))</f>
        <v>0</v>
      </c>
      <c r="BU220" s="161">
        <f>IF(ISERROR(VLOOKUP(N220,Positions!$C$4:$V$130,20,FALSE)),0,VLOOKUP(N220,Positions!$C$4:$V$130,20,FALSE))</f>
        <v>0</v>
      </c>
      <c r="BV220" s="161">
        <f>IF(ISERROR(VLOOKUP(O220,Positions!$C$4:$V$130,20,FALSE)),0,VLOOKUP(O220,Positions!$C$4:$V$130,20,FALSE))</f>
        <v>0</v>
      </c>
      <c r="BW220" s="161">
        <f>IF(ISERROR(VLOOKUP(P220,Positions!$C$4:$V$130,20,FALSE)),0,VLOOKUP(P220,Positions!$C$4:$V$130,20,FALSE))</f>
        <v>0</v>
      </c>
      <c r="BX220" s="161">
        <f>IF(ISERROR(VLOOKUP(Q220,Positions!$C$4:$V$130,20,FALSE)),0,VLOOKUP(Q220,Positions!$C$4:$V$130,20,FALSE))</f>
        <v>0</v>
      </c>
      <c r="BY220" s="161">
        <f>IF(ISERROR(VLOOKUP(R220,Positions!$C$4:$V$130,20,FALSE)),0,VLOOKUP(R220,Positions!$C$4:$V$130,20,FALSE))</f>
        <v>0</v>
      </c>
      <c r="BZ220" s="161">
        <f>IF(ISERROR(VLOOKUP(S220,Positions!$C$4:$V$130,20,FALSE)),0,VLOOKUP(S220,Positions!$C$4:$V$130,20,FALSE))</f>
        <v>0</v>
      </c>
      <c r="CA220" s="161">
        <f>IF(ISERROR(VLOOKUP(T220,Positions!$C$4:$V$130,20,FALSE)),0,VLOOKUP(T220,Positions!$C$4:$V$130,20,FALSE))</f>
        <v>0</v>
      </c>
      <c r="CB220" s="161">
        <f>IF(ISERROR(VLOOKUP(U220,Positions!$C$4:$V$130,20,FALSE)),0,VLOOKUP(U220,Positions!$C$4:$V$130,20,FALSE))</f>
        <v>0</v>
      </c>
      <c r="CC220" s="161">
        <f>IF(ISERROR(VLOOKUP(V220,Positions!$C$4:$V$130,20,FALSE)),0,VLOOKUP(V220,Positions!$C$4:$V$130,20,FALSE))</f>
        <v>0</v>
      </c>
      <c r="CD220" s="161">
        <f>IF(ISERROR(VLOOKUP(W220,Positions!$C$4:$V$130,20,FALSE)),0,VLOOKUP(W220,Positions!$C$4:$V$130,20,FALSE))</f>
        <v>0</v>
      </c>
      <c r="CE220" s="161">
        <f>IF(ISERROR(VLOOKUP(X220,Positions!$C$4:$V$130,20,FALSE)),0,VLOOKUP(X220,Positions!$C$4:$V$130,20,FALSE))</f>
        <v>0</v>
      </c>
      <c r="CF220" s="161">
        <f>IF(ISERROR(VLOOKUP(Y220,Positions!$C$4:$V$130,20,FALSE)),0,VLOOKUP(Y220,Positions!$C$4:$V$130,20,FALSE))</f>
        <v>0</v>
      </c>
      <c r="CG220" s="161">
        <f>IF(ISERROR(VLOOKUP(Z220,Positions!$C$4:$V$130,20,FALSE)),0,VLOOKUP(Z220,Positions!$C$4:$V$130,20,FALSE))</f>
        <v>0</v>
      </c>
      <c r="CH220" s="161">
        <f>IF(ISERROR(VLOOKUP(AA220,Positions!$C$4:$V$130,20,FALSE)),0,VLOOKUP(AA220,Positions!$C$4:$V$130,20,FALSE))</f>
        <v>0</v>
      </c>
      <c r="CI220" s="161">
        <f>IF(ISERROR(VLOOKUP(AB220,Positions!$C$4:$V$130,20,FALSE)),0,VLOOKUP(AB220,Positions!$C$4:$V$130,20,FALSE))</f>
        <v>0</v>
      </c>
      <c r="CJ220" s="161">
        <f>IF(ISERROR(VLOOKUP(AC220,Positions!$C$4:$V$130,20,FALSE)),0,VLOOKUP(AC220,Positions!$C$4:$V$130,20,FALSE))</f>
        <v>0</v>
      </c>
      <c r="CK220" s="161">
        <f>IF(ISERROR(VLOOKUP(AD220,Positions!$C$4:$V$130,20,FALSE)),0,VLOOKUP(AD220,Positions!$C$4:$V$130,20,FALSE))</f>
        <v>0</v>
      </c>
      <c r="CL220" s="161">
        <f>IF(ISERROR(VLOOKUP(AE220,Positions!$C$4:$V$130,20,FALSE)),0,VLOOKUP(AE220,Positions!$C$4:$V$130,20,FALSE))</f>
        <v>0</v>
      </c>
      <c r="CM220" s="161">
        <f>IF(ISERROR(VLOOKUP(AF220,Positions!$C$4:$V$130,20,FALSE)),0,VLOOKUP(AF220,Positions!$C$4:$V$130,20,FALSE))</f>
        <v>0</v>
      </c>
      <c r="CN220" s="161">
        <f>IF(ISERROR(VLOOKUP(AG220,Positions!$C$4:$V$130,20,FALSE)),0,VLOOKUP(AG220,Positions!$C$4:$V$130,20,FALSE))</f>
        <v>0</v>
      </c>
      <c r="CO220" s="161">
        <f>IF(ISERROR(VLOOKUP(AH220,Positions!$C$4:$V$130,20,FALSE)),0,VLOOKUP(AH220,Positions!$C$4:$V$130,20,FALSE))</f>
        <v>0</v>
      </c>
    </row>
    <row r="221" spans="1:93" s="155" customFormat="1" ht="26.25" x14ac:dyDescent="0.25">
      <c r="A221" s="164"/>
      <c r="B221" s="164"/>
      <c r="C221" s="165"/>
      <c r="D221" s="165"/>
      <c r="E221" s="165"/>
      <c r="F221" s="165"/>
      <c r="G221" s="167"/>
      <c r="H221" s="167"/>
      <c r="I221" s="167"/>
      <c r="J221" s="167"/>
      <c r="K221" s="167"/>
      <c r="L221" s="167"/>
      <c r="M221" s="167"/>
      <c r="N221" s="167"/>
      <c r="O221" s="167"/>
      <c r="P221" s="167"/>
      <c r="Q221" s="167"/>
      <c r="R221" s="167"/>
      <c r="S221" s="167"/>
      <c r="T221" s="167"/>
      <c r="U221" s="167"/>
      <c r="V221" s="167"/>
      <c r="W221" s="167"/>
      <c r="X221" s="167"/>
      <c r="Y221" s="167"/>
      <c r="Z221" s="167"/>
      <c r="AA221" s="167"/>
      <c r="AB221" s="167"/>
      <c r="AC221" s="167"/>
      <c r="AD221" s="167"/>
      <c r="AE221" s="167"/>
      <c r="AF221" s="167"/>
      <c r="AG221" s="167"/>
      <c r="AH221" s="167"/>
      <c r="AI221" s="167"/>
      <c r="AJ221" s="167"/>
      <c r="AK221" s="167"/>
      <c r="AL221" s="167"/>
      <c r="AM221" s="167"/>
      <c r="AN221" s="167"/>
      <c r="AO221" s="167"/>
      <c r="AP221" s="167"/>
      <c r="AQ221" s="167"/>
      <c r="AR221" s="167"/>
      <c r="AS221" s="164"/>
      <c r="AT221" s="164"/>
      <c r="AU221" s="164"/>
      <c r="AV221" s="164"/>
      <c r="AW221" s="164"/>
      <c r="AX221" s="164"/>
      <c r="AY221" s="164"/>
      <c r="AZ221" s="164"/>
      <c r="BA221" s="164"/>
      <c r="BB221" s="164"/>
      <c r="BC221" s="164"/>
      <c r="BD221" s="164"/>
      <c r="BE221" s="164"/>
      <c r="BF221" s="164"/>
      <c r="BG221" s="164"/>
      <c r="BH221" s="164"/>
      <c r="BI221" s="164"/>
      <c r="BJ221" s="164"/>
      <c r="BK221" s="164"/>
      <c r="BL221" s="164"/>
      <c r="BM221" s="152"/>
      <c r="BN221" s="161">
        <f>IF(ISERROR(VLOOKUP(G221,Positions!$C$4:$V$130,20,FALSE)),0,VLOOKUP(G221,Positions!$C$4:$V$130,20,FALSE))</f>
        <v>0</v>
      </c>
      <c r="BO221" s="161">
        <f>IF(ISERROR(VLOOKUP(H221,Positions!$C$4:$V$130,20,FALSE)),0,VLOOKUP(H221,Positions!$C$4:$V$130,20,FALSE))</f>
        <v>0</v>
      </c>
      <c r="BP221" s="161">
        <f>IF(ISERROR(VLOOKUP(I221,Positions!$C$4:$V$130,20,FALSE)),0,VLOOKUP(I221,Positions!$C$4:$V$130,20,FALSE))</f>
        <v>0</v>
      </c>
      <c r="BQ221" s="161">
        <f>IF(ISERROR(VLOOKUP(J221,Positions!$C$4:$V$130,20,FALSE)),0,VLOOKUP(J221,Positions!$C$4:$V$130,20,FALSE))</f>
        <v>0</v>
      </c>
      <c r="BR221" s="161">
        <f>IF(ISERROR(VLOOKUP(K221,Positions!$C$4:$V$130,20,FALSE)),0,VLOOKUP(K221,Positions!$C$4:$V$130,20,FALSE))</f>
        <v>0</v>
      </c>
      <c r="BS221" s="161">
        <f>IF(ISERROR(VLOOKUP(L221,Positions!$C$4:$V$130,20,FALSE)),0,VLOOKUP(L221,Positions!$C$4:$V$130,20,FALSE))</f>
        <v>0</v>
      </c>
      <c r="BT221" s="161">
        <f>IF(ISERROR(VLOOKUP(M221,Positions!$C$4:$V$130,20,FALSE)),0,VLOOKUP(M221,Positions!$C$4:$V$130,20,FALSE))</f>
        <v>0</v>
      </c>
      <c r="BU221" s="161">
        <f>IF(ISERROR(VLOOKUP(N221,Positions!$C$4:$V$130,20,FALSE)),0,VLOOKUP(N221,Positions!$C$4:$V$130,20,FALSE))</f>
        <v>0</v>
      </c>
      <c r="BV221" s="161">
        <f>IF(ISERROR(VLOOKUP(O221,Positions!$C$4:$V$130,20,FALSE)),0,VLOOKUP(O221,Positions!$C$4:$V$130,20,FALSE))</f>
        <v>0</v>
      </c>
      <c r="BW221" s="161">
        <f>IF(ISERROR(VLOOKUP(P221,Positions!$C$4:$V$130,20,FALSE)),0,VLOOKUP(P221,Positions!$C$4:$V$130,20,FALSE))</f>
        <v>0</v>
      </c>
      <c r="BX221" s="161">
        <f>IF(ISERROR(VLOOKUP(Q221,Positions!$C$4:$V$130,20,FALSE)),0,VLOOKUP(Q221,Positions!$C$4:$V$130,20,FALSE))</f>
        <v>0</v>
      </c>
      <c r="BY221" s="161">
        <f>IF(ISERROR(VLOOKUP(R221,Positions!$C$4:$V$130,20,FALSE)),0,VLOOKUP(R221,Positions!$C$4:$V$130,20,FALSE))</f>
        <v>0</v>
      </c>
      <c r="BZ221" s="161">
        <f>IF(ISERROR(VLOOKUP(S221,Positions!$C$4:$V$130,20,FALSE)),0,VLOOKUP(S221,Positions!$C$4:$V$130,20,FALSE))</f>
        <v>0</v>
      </c>
      <c r="CA221" s="161">
        <f>IF(ISERROR(VLOOKUP(T221,Positions!$C$4:$V$130,20,FALSE)),0,VLOOKUP(T221,Positions!$C$4:$V$130,20,FALSE))</f>
        <v>0</v>
      </c>
      <c r="CB221" s="161">
        <f>IF(ISERROR(VLOOKUP(U221,Positions!$C$4:$V$130,20,FALSE)),0,VLOOKUP(U221,Positions!$C$4:$V$130,20,FALSE))</f>
        <v>0</v>
      </c>
      <c r="CC221" s="161">
        <f>IF(ISERROR(VLOOKUP(V221,Positions!$C$4:$V$130,20,FALSE)),0,VLOOKUP(V221,Positions!$C$4:$V$130,20,FALSE))</f>
        <v>0</v>
      </c>
      <c r="CD221" s="161">
        <f>IF(ISERROR(VLOOKUP(W221,Positions!$C$4:$V$130,20,FALSE)),0,VLOOKUP(W221,Positions!$C$4:$V$130,20,FALSE))</f>
        <v>0</v>
      </c>
      <c r="CE221" s="161">
        <f>IF(ISERROR(VLOOKUP(X221,Positions!$C$4:$V$130,20,FALSE)),0,VLOOKUP(X221,Positions!$C$4:$V$130,20,FALSE))</f>
        <v>0</v>
      </c>
      <c r="CF221" s="161">
        <f>IF(ISERROR(VLOOKUP(Y221,Positions!$C$4:$V$130,20,FALSE)),0,VLOOKUP(Y221,Positions!$C$4:$V$130,20,FALSE))</f>
        <v>0</v>
      </c>
      <c r="CG221" s="161">
        <f>IF(ISERROR(VLOOKUP(Z221,Positions!$C$4:$V$130,20,FALSE)),0,VLOOKUP(Z221,Positions!$C$4:$V$130,20,FALSE))</f>
        <v>0</v>
      </c>
      <c r="CH221" s="161">
        <f>IF(ISERROR(VLOOKUP(AA221,Positions!$C$4:$V$130,20,FALSE)),0,VLOOKUP(AA221,Positions!$C$4:$V$130,20,FALSE))</f>
        <v>0</v>
      </c>
      <c r="CI221" s="161">
        <f>IF(ISERROR(VLOOKUP(AB221,Positions!$C$4:$V$130,20,FALSE)),0,VLOOKUP(AB221,Positions!$C$4:$V$130,20,FALSE))</f>
        <v>0</v>
      </c>
      <c r="CJ221" s="161">
        <f>IF(ISERROR(VLOOKUP(AC221,Positions!$C$4:$V$130,20,FALSE)),0,VLOOKUP(AC221,Positions!$C$4:$V$130,20,FALSE))</f>
        <v>0</v>
      </c>
      <c r="CK221" s="161">
        <f>IF(ISERROR(VLOOKUP(AD221,Positions!$C$4:$V$130,20,FALSE)),0,VLOOKUP(AD221,Positions!$C$4:$V$130,20,FALSE))</f>
        <v>0</v>
      </c>
      <c r="CL221" s="161">
        <f>IF(ISERROR(VLOOKUP(AE221,Positions!$C$4:$V$130,20,FALSE)),0,VLOOKUP(AE221,Positions!$C$4:$V$130,20,FALSE))</f>
        <v>0</v>
      </c>
      <c r="CM221" s="161">
        <f>IF(ISERROR(VLOOKUP(AF221,Positions!$C$4:$V$130,20,FALSE)),0,VLOOKUP(AF221,Positions!$C$4:$V$130,20,FALSE))</f>
        <v>0</v>
      </c>
      <c r="CN221" s="161">
        <f>IF(ISERROR(VLOOKUP(AG221,Positions!$C$4:$V$130,20,FALSE)),0,VLOOKUP(AG221,Positions!$C$4:$V$130,20,FALSE))</f>
        <v>0</v>
      </c>
      <c r="CO221" s="161">
        <f>IF(ISERROR(VLOOKUP(AH221,Positions!$C$4:$V$130,20,FALSE)),0,VLOOKUP(AH221,Positions!$C$4:$V$130,20,FALSE))</f>
        <v>0</v>
      </c>
    </row>
    <row r="222" spans="1:93" s="155" customFormat="1" ht="26.25" x14ac:dyDescent="0.25">
      <c r="A222" s="164"/>
      <c r="B222" s="164"/>
      <c r="C222" s="165"/>
      <c r="D222" s="165"/>
      <c r="E222" s="165"/>
      <c r="F222" s="165"/>
      <c r="G222" s="167"/>
      <c r="H222" s="167"/>
      <c r="I222" s="167"/>
      <c r="J222" s="167"/>
      <c r="K222" s="167"/>
      <c r="L222" s="167"/>
      <c r="M222" s="167"/>
      <c r="N222" s="167"/>
      <c r="O222" s="167"/>
      <c r="P222" s="167"/>
      <c r="Q222" s="167"/>
      <c r="R222" s="167"/>
      <c r="S222" s="167"/>
      <c r="T222" s="167"/>
      <c r="U222" s="167"/>
      <c r="V222" s="167"/>
      <c r="W222" s="167"/>
      <c r="X222" s="167"/>
      <c r="Y222" s="167"/>
      <c r="Z222" s="167"/>
      <c r="AA222" s="167"/>
      <c r="AB222" s="167"/>
      <c r="AC222" s="167"/>
      <c r="AD222" s="167"/>
      <c r="AE222" s="167"/>
      <c r="AF222" s="167"/>
      <c r="AG222" s="167"/>
      <c r="AH222" s="167"/>
      <c r="AI222" s="167"/>
      <c r="AJ222" s="167"/>
      <c r="AK222" s="167"/>
      <c r="AL222" s="167"/>
      <c r="AM222" s="167"/>
      <c r="AN222" s="167"/>
      <c r="AO222" s="167"/>
      <c r="AP222" s="167"/>
      <c r="AQ222" s="167"/>
      <c r="AR222" s="167"/>
      <c r="AS222" s="164"/>
      <c r="AT222" s="164"/>
      <c r="AU222" s="164"/>
      <c r="AV222" s="164"/>
      <c r="AW222" s="164"/>
      <c r="AX222" s="164"/>
      <c r="AY222" s="164"/>
      <c r="AZ222" s="164"/>
      <c r="BA222" s="164"/>
      <c r="BB222" s="164"/>
      <c r="BC222" s="164"/>
      <c r="BD222" s="164"/>
      <c r="BE222" s="164"/>
      <c r="BF222" s="164"/>
      <c r="BG222" s="164"/>
      <c r="BH222" s="164"/>
      <c r="BI222" s="164"/>
      <c r="BJ222" s="164"/>
      <c r="BK222" s="164"/>
      <c r="BL222" s="164"/>
      <c r="BM222" s="152"/>
      <c r="BN222" s="161">
        <f>IF(ISERROR(VLOOKUP(G222,Positions!$C$4:$V$130,20,FALSE)),0,VLOOKUP(G222,Positions!$C$4:$V$130,20,FALSE))</f>
        <v>0</v>
      </c>
      <c r="BO222" s="161">
        <f>IF(ISERROR(VLOOKUP(H222,Positions!$C$4:$V$130,20,FALSE)),0,VLOOKUP(H222,Positions!$C$4:$V$130,20,FALSE))</f>
        <v>0</v>
      </c>
      <c r="BP222" s="161">
        <f>IF(ISERROR(VLOOKUP(I222,Positions!$C$4:$V$130,20,FALSE)),0,VLOOKUP(I222,Positions!$C$4:$V$130,20,FALSE))</f>
        <v>0</v>
      </c>
      <c r="BQ222" s="161">
        <f>IF(ISERROR(VLOOKUP(J222,Positions!$C$4:$V$130,20,FALSE)),0,VLOOKUP(J222,Positions!$C$4:$V$130,20,FALSE))</f>
        <v>0</v>
      </c>
      <c r="BR222" s="161">
        <f>IF(ISERROR(VLOOKUP(K222,Positions!$C$4:$V$130,20,FALSE)),0,VLOOKUP(K222,Positions!$C$4:$V$130,20,FALSE))</f>
        <v>0</v>
      </c>
      <c r="BS222" s="161">
        <f>IF(ISERROR(VLOOKUP(L222,Positions!$C$4:$V$130,20,FALSE)),0,VLOOKUP(L222,Positions!$C$4:$V$130,20,FALSE))</f>
        <v>0</v>
      </c>
      <c r="BT222" s="161">
        <f>IF(ISERROR(VLOOKUP(M222,Positions!$C$4:$V$130,20,FALSE)),0,VLOOKUP(M222,Positions!$C$4:$V$130,20,FALSE))</f>
        <v>0</v>
      </c>
      <c r="BU222" s="161">
        <f>IF(ISERROR(VLOOKUP(N222,Positions!$C$4:$V$130,20,FALSE)),0,VLOOKUP(N222,Positions!$C$4:$V$130,20,FALSE))</f>
        <v>0</v>
      </c>
      <c r="BV222" s="161">
        <f>IF(ISERROR(VLOOKUP(O222,Positions!$C$4:$V$130,20,FALSE)),0,VLOOKUP(O222,Positions!$C$4:$V$130,20,FALSE))</f>
        <v>0</v>
      </c>
      <c r="BW222" s="161">
        <f>IF(ISERROR(VLOOKUP(P222,Positions!$C$4:$V$130,20,FALSE)),0,VLOOKUP(P222,Positions!$C$4:$V$130,20,FALSE))</f>
        <v>0</v>
      </c>
      <c r="BX222" s="161">
        <f>IF(ISERROR(VLOOKUP(Q222,Positions!$C$4:$V$130,20,FALSE)),0,VLOOKUP(Q222,Positions!$C$4:$V$130,20,FALSE))</f>
        <v>0</v>
      </c>
      <c r="BY222" s="161">
        <f>IF(ISERROR(VLOOKUP(R222,Positions!$C$4:$V$130,20,FALSE)),0,VLOOKUP(R222,Positions!$C$4:$V$130,20,FALSE))</f>
        <v>0</v>
      </c>
      <c r="BZ222" s="161">
        <f>IF(ISERROR(VLOOKUP(S222,Positions!$C$4:$V$130,20,FALSE)),0,VLOOKUP(S222,Positions!$C$4:$V$130,20,FALSE))</f>
        <v>0</v>
      </c>
      <c r="CA222" s="161">
        <f>IF(ISERROR(VLOOKUP(T222,Positions!$C$4:$V$130,20,FALSE)),0,VLOOKUP(T222,Positions!$C$4:$V$130,20,FALSE))</f>
        <v>0</v>
      </c>
      <c r="CB222" s="161">
        <f>IF(ISERROR(VLOOKUP(U222,Positions!$C$4:$V$130,20,FALSE)),0,VLOOKUP(U222,Positions!$C$4:$V$130,20,FALSE))</f>
        <v>0</v>
      </c>
      <c r="CC222" s="161">
        <f>IF(ISERROR(VLOOKUP(V222,Positions!$C$4:$V$130,20,FALSE)),0,VLOOKUP(V222,Positions!$C$4:$V$130,20,FALSE))</f>
        <v>0</v>
      </c>
      <c r="CD222" s="161">
        <f>IF(ISERROR(VLOOKUP(W222,Positions!$C$4:$V$130,20,FALSE)),0,VLOOKUP(W222,Positions!$C$4:$V$130,20,FALSE))</f>
        <v>0</v>
      </c>
      <c r="CE222" s="161">
        <f>IF(ISERROR(VLOOKUP(X222,Positions!$C$4:$V$130,20,FALSE)),0,VLOOKUP(X222,Positions!$C$4:$V$130,20,FALSE))</f>
        <v>0</v>
      </c>
      <c r="CF222" s="161">
        <f>IF(ISERROR(VLOOKUP(Y222,Positions!$C$4:$V$130,20,FALSE)),0,VLOOKUP(Y222,Positions!$C$4:$V$130,20,FALSE))</f>
        <v>0</v>
      </c>
      <c r="CG222" s="161">
        <f>IF(ISERROR(VLOOKUP(Z222,Positions!$C$4:$V$130,20,FALSE)),0,VLOOKUP(Z222,Positions!$C$4:$V$130,20,FALSE))</f>
        <v>0</v>
      </c>
      <c r="CH222" s="161">
        <f>IF(ISERROR(VLOOKUP(AA222,Positions!$C$4:$V$130,20,FALSE)),0,VLOOKUP(AA222,Positions!$C$4:$V$130,20,FALSE))</f>
        <v>0</v>
      </c>
      <c r="CI222" s="161">
        <f>IF(ISERROR(VLOOKUP(AB222,Positions!$C$4:$V$130,20,FALSE)),0,VLOOKUP(AB222,Positions!$C$4:$V$130,20,FALSE))</f>
        <v>0</v>
      </c>
      <c r="CJ222" s="161">
        <f>IF(ISERROR(VLOOKUP(AC222,Positions!$C$4:$V$130,20,FALSE)),0,VLOOKUP(AC222,Positions!$C$4:$V$130,20,FALSE))</f>
        <v>0</v>
      </c>
      <c r="CK222" s="161">
        <f>IF(ISERROR(VLOOKUP(AD222,Positions!$C$4:$V$130,20,FALSE)),0,VLOOKUP(AD222,Positions!$C$4:$V$130,20,FALSE))</f>
        <v>0</v>
      </c>
      <c r="CL222" s="161">
        <f>IF(ISERROR(VLOOKUP(AE222,Positions!$C$4:$V$130,20,FALSE)),0,VLOOKUP(AE222,Positions!$C$4:$V$130,20,FALSE))</f>
        <v>0</v>
      </c>
      <c r="CM222" s="161">
        <f>IF(ISERROR(VLOOKUP(AF222,Positions!$C$4:$V$130,20,FALSE)),0,VLOOKUP(AF222,Positions!$C$4:$V$130,20,FALSE))</f>
        <v>0</v>
      </c>
      <c r="CN222" s="161">
        <f>IF(ISERROR(VLOOKUP(AG222,Positions!$C$4:$V$130,20,FALSE)),0,VLOOKUP(AG222,Positions!$C$4:$V$130,20,FALSE))</f>
        <v>0</v>
      </c>
      <c r="CO222" s="161">
        <f>IF(ISERROR(VLOOKUP(AH222,Positions!$C$4:$V$130,20,FALSE)),0,VLOOKUP(AH222,Positions!$C$4:$V$130,20,FALSE))</f>
        <v>0</v>
      </c>
    </row>
    <row r="223" spans="1:93" s="155" customFormat="1" ht="26.25" x14ac:dyDescent="0.25">
      <c r="A223" s="164"/>
      <c r="B223" s="164"/>
      <c r="C223" s="165"/>
      <c r="D223" s="165"/>
      <c r="E223" s="165"/>
      <c r="F223" s="165"/>
      <c r="G223" s="167"/>
      <c r="H223" s="167"/>
      <c r="I223" s="167"/>
      <c r="J223" s="167"/>
      <c r="K223" s="167"/>
      <c r="L223" s="167"/>
      <c r="M223" s="167"/>
      <c r="N223" s="167"/>
      <c r="O223" s="167"/>
      <c r="P223" s="167"/>
      <c r="Q223" s="167"/>
      <c r="R223" s="167"/>
      <c r="S223" s="167"/>
      <c r="T223" s="167"/>
      <c r="U223" s="167"/>
      <c r="V223" s="167"/>
      <c r="W223" s="167"/>
      <c r="X223" s="167"/>
      <c r="Y223" s="167"/>
      <c r="Z223" s="167"/>
      <c r="AA223" s="167"/>
      <c r="AB223" s="167"/>
      <c r="AC223" s="167"/>
      <c r="AD223" s="167"/>
      <c r="AE223" s="167"/>
      <c r="AF223" s="167"/>
      <c r="AG223" s="167"/>
      <c r="AH223" s="167"/>
      <c r="AI223" s="167"/>
      <c r="AJ223" s="167"/>
      <c r="AK223" s="167"/>
      <c r="AL223" s="167"/>
      <c r="AM223" s="167"/>
      <c r="AN223" s="167"/>
      <c r="AO223" s="167"/>
      <c r="AP223" s="167"/>
      <c r="AQ223" s="167"/>
      <c r="AR223" s="167"/>
      <c r="AS223" s="164"/>
      <c r="AT223" s="164"/>
      <c r="AU223" s="164"/>
      <c r="AV223" s="164"/>
      <c r="AW223" s="164"/>
      <c r="AX223" s="164"/>
      <c r="AY223" s="164"/>
      <c r="AZ223" s="164"/>
      <c r="BA223" s="164"/>
      <c r="BB223" s="164"/>
      <c r="BC223" s="164"/>
      <c r="BD223" s="164"/>
      <c r="BE223" s="164"/>
      <c r="BF223" s="164"/>
      <c r="BG223" s="164"/>
      <c r="BH223" s="164"/>
      <c r="BI223" s="164"/>
      <c r="BJ223" s="164"/>
      <c r="BK223" s="164"/>
      <c r="BL223" s="164"/>
      <c r="BM223" s="152"/>
      <c r="BN223" s="161">
        <f>IF(ISERROR(VLOOKUP(G223,Positions!$C$4:$V$130,20,FALSE)),0,VLOOKUP(G223,Positions!$C$4:$V$130,20,FALSE))</f>
        <v>0</v>
      </c>
      <c r="BO223" s="161">
        <f>IF(ISERROR(VLOOKUP(H223,Positions!$C$4:$V$130,20,FALSE)),0,VLOOKUP(H223,Positions!$C$4:$V$130,20,FALSE))</f>
        <v>0</v>
      </c>
      <c r="BP223" s="161">
        <f>IF(ISERROR(VLOOKUP(I223,Positions!$C$4:$V$130,20,FALSE)),0,VLOOKUP(I223,Positions!$C$4:$V$130,20,FALSE))</f>
        <v>0</v>
      </c>
      <c r="BQ223" s="161">
        <f>IF(ISERROR(VLOOKUP(J223,Positions!$C$4:$V$130,20,FALSE)),0,VLOOKUP(J223,Positions!$C$4:$V$130,20,FALSE))</f>
        <v>0</v>
      </c>
      <c r="BR223" s="161">
        <f>IF(ISERROR(VLOOKUP(K223,Positions!$C$4:$V$130,20,FALSE)),0,VLOOKUP(K223,Positions!$C$4:$V$130,20,FALSE))</f>
        <v>0</v>
      </c>
      <c r="BS223" s="161">
        <f>IF(ISERROR(VLOOKUP(L223,Positions!$C$4:$V$130,20,FALSE)),0,VLOOKUP(L223,Positions!$C$4:$V$130,20,FALSE))</f>
        <v>0</v>
      </c>
      <c r="BT223" s="161">
        <f>IF(ISERROR(VLOOKUP(M223,Positions!$C$4:$V$130,20,FALSE)),0,VLOOKUP(M223,Positions!$C$4:$V$130,20,FALSE))</f>
        <v>0</v>
      </c>
      <c r="BU223" s="161">
        <f>IF(ISERROR(VLOOKUP(N223,Positions!$C$4:$V$130,20,FALSE)),0,VLOOKUP(N223,Positions!$C$4:$V$130,20,FALSE))</f>
        <v>0</v>
      </c>
      <c r="BV223" s="161">
        <f>IF(ISERROR(VLOOKUP(O223,Positions!$C$4:$V$130,20,FALSE)),0,VLOOKUP(O223,Positions!$C$4:$V$130,20,FALSE))</f>
        <v>0</v>
      </c>
      <c r="BW223" s="161">
        <f>IF(ISERROR(VLOOKUP(P223,Positions!$C$4:$V$130,20,FALSE)),0,VLOOKUP(P223,Positions!$C$4:$V$130,20,FALSE))</f>
        <v>0</v>
      </c>
      <c r="BX223" s="161">
        <f>IF(ISERROR(VLOOKUP(Q223,Positions!$C$4:$V$130,20,FALSE)),0,VLOOKUP(Q223,Positions!$C$4:$V$130,20,FALSE))</f>
        <v>0</v>
      </c>
      <c r="BY223" s="161">
        <f>IF(ISERROR(VLOOKUP(R223,Positions!$C$4:$V$130,20,FALSE)),0,VLOOKUP(R223,Positions!$C$4:$V$130,20,FALSE))</f>
        <v>0</v>
      </c>
      <c r="BZ223" s="161">
        <f>IF(ISERROR(VLOOKUP(S223,Positions!$C$4:$V$130,20,FALSE)),0,VLOOKUP(S223,Positions!$C$4:$V$130,20,FALSE))</f>
        <v>0</v>
      </c>
      <c r="CA223" s="161">
        <f>IF(ISERROR(VLOOKUP(T223,Positions!$C$4:$V$130,20,FALSE)),0,VLOOKUP(T223,Positions!$C$4:$V$130,20,FALSE))</f>
        <v>0</v>
      </c>
      <c r="CB223" s="161">
        <f>IF(ISERROR(VLOOKUP(U223,Positions!$C$4:$V$130,20,FALSE)),0,VLOOKUP(U223,Positions!$C$4:$V$130,20,FALSE))</f>
        <v>0</v>
      </c>
      <c r="CC223" s="161">
        <f>IF(ISERROR(VLOOKUP(V223,Positions!$C$4:$V$130,20,FALSE)),0,VLOOKUP(V223,Positions!$C$4:$V$130,20,FALSE))</f>
        <v>0</v>
      </c>
      <c r="CD223" s="161">
        <f>IF(ISERROR(VLOOKUP(W223,Positions!$C$4:$V$130,20,FALSE)),0,VLOOKUP(W223,Positions!$C$4:$V$130,20,FALSE))</f>
        <v>0</v>
      </c>
      <c r="CE223" s="161">
        <f>IF(ISERROR(VLOOKUP(X223,Positions!$C$4:$V$130,20,FALSE)),0,VLOOKUP(X223,Positions!$C$4:$V$130,20,FALSE))</f>
        <v>0</v>
      </c>
      <c r="CF223" s="161">
        <f>IF(ISERROR(VLOOKUP(Y223,Positions!$C$4:$V$130,20,FALSE)),0,VLOOKUP(Y223,Positions!$C$4:$V$130,20,FALSE))</f>
        <v>0</v>
      </c>
      <c r="CG223" s="161">
        <f>IF(ISERROR(VLOOKUP(Z223,Positions!$C$4:$V$130,20,FALSE)),0,VLOOKUP(Z223,Positions!$C$4:$V$130,20,FALSE))</f>
        <v>0</v>
      </c>
      <c r="CH223" s="161">
        <f>IF(ISERROR(VLOOKUP(AA223,Positions!$C$4:$V$130,20,FALSE)),0,VLOOKUP(AA223,Positions!$C$4:$V$130,20,FALSE))</f>
        <v>0</v>
      </c>
      <c r="CI223" s="161">
        <f>IF(ISERROR(VLOOKUP(AB223,Positions!$C$4:$V$130,20,FALSE)),0,VLOOKUP(AB223,Positions!$C$4:$V$130,20,FALSE))</f>
        <v>0</v>
      </c>
      <c r="CJ223" s="161">
        <f>IF(ISERROR(VLOOKUP(AC223,Positions!$C$4:$V$130,20,FALSE)),0,VLOOKUP(AC223,Positions!$C$4:$V$130,20,FALSE))</f>
        <v>0</v>
      </c>
      <c r="CK223" s="161">
        <f>IF(ISERROR(VLOOKUP(AD223,Positions!$C$4:$V$130,20,FALSE)),0,VLOOKUP(AD223,Positions!$C$4:$V$130,20,FALSE))</f>
        <v>0</v>
      </c>
      <c r="CL223" s="161">
        <f>IF(ISERROR(VLOOKUP(AE223,Positions!$C$4:$V$130,20,FALSE)),0,VLOOKUP(AE223,Positions!$C$4:$V$130,20,FALSE))</f>
        <v>0</v>
      </c>
      <c r="CM223" s="161">
        <f>IF(ISERROR(VLOOKUP(AF223,Positions!$C$4:$V$130,20,FALSE)),0,VLOOKUP(AF223,Positions!$C$4:$V$130,20,FALSE))</f>
        <v>0</v>
      </c>
      <c r="CN223" s="161">
        <f>IF(ISERROR(VLOOKUP(AG223,Positions!$C$4:$V$130,20,FALSE)),0,VLOOKUP(AG223,Positions!$C$4:$V$130,20,FALSE))</f>
        <v>0</v>
      </c>
      <c r="CO223" s="161">
        <f>IF(ISERROR(VLOOKUP(AH223,Positions!$C$4:$V$130,20,FALSE)),0,VLOOKUP(AH223,Positions!$C$4:$V$130,20,FALSE))</f>
        <v>0</v>
      </c>
    </row>
    <row r="224" spans="1:93" s="155" customFormat="1" ht="26.25" x14ac:dyDescent="0.25">
      <c r="A224" s="164"/>
      <c r="B224" s="164"/>
      <c r="C224" s="165"/>
      <c r="D224" s="165"/>
      <c r="E224" s="165"/>
      <c r="F224" s="165"/>
      <c r="G224" s="167"/>
      <c r="H224" s="167"/>
      <c r="I224" s="167"/>
      <c r="J224" s="167"/>
      <c r="K224" s="167"/>
      <c r="L224" s="167"/>
      <c r="M224" s="167"/>
      <c r="N224" s="167"/>
      <c r="O224" s="167"/>
      <c r="P224" s="167"/>
      <c r="Q224" s="167"/>
      <c r="R224" s="167"/>
      <c r="S224" s="167"/>
      <c r="T224" s="167"/>
      <c r="U224" s="167"/>
      <c r="V224" s="167"/>
      <c r="W224" s="167"/>
      <c r="X224" s="167"/>
      <c r="Y224" s="167"/>
      <c r="Z224" s="167"/>
      <c r="AA224" s="167"/>
      <c r="AB224" s="167"/>
      <c r="AC224" s="167"/>
      <c r="AD224" s="167"/>
      <c r="AE224" s="167"/>
      <c r="AF224" s="167"/>
      <c r="AG224" s="167"/>
      <c r="AH224" s="167"/>
      <c r="AI224" s="167"/>
      <c r="AJ224" s="167"/>
      <c r="AK224" s="167"/>
      <c r="AL224" s="167"/>
      <c r="AM224" s="167"/>
      <c r="AN224" s="167"/>
      <c r="AO224" s="167"/>
      <c r="AP224" s="167"/>
      <c r="AQ224" s="167"/>
      <c r="AR224" s="167"/>
      <c r="AS224" s="164"/>
      <c r="AT224" s="164"/>
      <c r="AU224" s="164"/>
      <c r="AV224" s="164"/>
      <c r="AW224" s="164"/>
      <c r="AX224" s="164"/>
      <c r="AY224" s="164"/>
      <c r="AZ224" s="164"/>
      <c r="BA224" s="164"/>
      <c r="BB224" s="164"/>
      <c r="BC224" s="164"/>
      <c r="BD224" s="164"/>
      <c r="BE224" s="164"/>
      <c r="BF224" s="164"/>
      <c r="BG224" s="164"/>
      <c r="BH224" s="164"/>
      <c r="BI224" s="164"/>
      <c r="BJ224" s="164"/>
      <c r="BK224" s="164"/>
      <c r="BL224" s="164"/>
      <c r="BM224" s="152"/>
      <c r="BN224" s="161">
        <f>IF(ISERROR(VLOOKUP(G224,Positions!$C$4:$V$130,20,FALSE)),0,VLOOKUP(G224,Positions!$C$4:$V$130,20,FALSE))</f>
        <v>0</v>
      </c>
      <c r="BO224" s="161">
        <f>IF(ISERROR(VLOOKUP(H224,Positions!$C$4:$V$130,20,FALSE)),0,VLOOKUP(H224,Positions!$C$4:$V$130,20,FALSE))</f>
        <v>0</v>
      </c>
      <c r="BP224" s="161">
        <f>IF(ISERROR(VLOOKUP(I224,Positions!$C$4:$V$130,20,FALSE)),0,VLOOKUP(I224,Positions!$C$4:$V$130,20,FALSE))</f>
        <v>0</v>
      </c>
      <c r="BQ224" s="161">
        <f>IF(ISERROR(VLOOKUP(J224,Positions!$C$4:$V$130,20,FALSE)),0,VLOOKUP(J224,Positions!$C$4:$V$130,20,FALSE))</f>
        <v>0</v>
      </c>
      <c r="BR224" s="161">
        <f>IF(ISERROR(VLOOKUP(K224,Positions!$C$4:$V$130,20,FALSE)),0,VLOOKUP(K224,Positions!$C$4:$V$130,20,FALSE))</f>
        <v>0</v>
      </c>
      <c r="BS224" s="161">
        <f>IF(ISERROR(VLOOKUP(L224,Positions!$C$4:$V$130,20,FALSE)),0,VLOOKUP(L224,Positions!$C$4:$V$130,20,FALSE))</f>
        <v>0</v>
      </c>
      <c r="BT224" s="161">
        <f>IF(ISERROR(VLOOKUP(M224,Positions!$C$4:$V$130,20,FALSE)),0,VLOOKUP(M224,Positions!$C$4:$V$130,20,FALSE))</f>
        <v>0</v>
      </c>
      <c r="BU224" s="161">
        <f>IF(ISERROR(VLOOKUP(N224,Positions!$C$4:$V$130,20,FALSE)),0,VLOOKUP(N224,Positions!$C$4:$V$130,20,FALSE))</f>
        <v>0</v>
      </c>
      <c r="BV224" s="161">
        <f>IF(ISERROR(VLOOKUP(O224,Positions!$C$4:$V$130,20,FALSE)),0,VLOOKUP(O224,Positions!$C$4:$V$130,20,FALSE))</f>
        <v>0</v>
      </c>
      <c r="BW224" s="161">
        <f>IF(ISERROR(VLOOKUP(P224,Positions!$C$4:$V$130,20,FALSE)),0,VLOOKUP(P224,Positions!$C$4:$V$130,20,FALSE))</f>
        <v>0</v>
      </c>
      <c r="BX224" s="161">
        <f>IF(ISERROR(VLOOKUP(Q224,Positions!$C$4:$V$130,20,FALSE)),0,VLOOKUP(Q224,Positions!$C$4:$V$130,20,FALSE))</f>
        <v>0</v>
      </c>
      <c r="BY224" s="161">
        <f>IF(ISERROR(VLOOKUP(R224,Positions!$C$4:$V$130,20,FALSE)),0,VLOOKUP(R224,Positions!$C$4:$V$130,20,FALSE))</f>
        <v>0</v>
      </c>
      <c r="BZ224" s="161">
        <f>IF(ISERROR(VLOOKUP(S224,Positions!$C$4:$V$130,20,FALSE)),0,VLOOKUP(S224,Positions!$C$4:$V$130,20,FALSE))</f>
        <v>0</v>
      </c>
      <c r="CA224" s="161">
        <f>IF(ISERROR(VLOOKUP(T224,Positions!$C$4:$V$130,20,FALSE)),0,VLOOKUP(T224,Positions!$C$4:$V$130,20,FALSE))</f>
        <v>0</v>
      </c>
      <c r="CB224" s="161">
        <f>IF(ISERROR(VLOOKUP(U224,Positions!$C$4:$V$130,20,FALSE)),0,VLOOKUP(U224,Positions!$C$4:$V$130,20,FALSE))</f>
        <v>0</v>
      </c>
      <c r="CC224" s="161">
        <f>IF(ISERROR(VLOOKUP(V224,Positions!$C$4:$V$130,20,FALSE)),0,VLOOKUP(V224,Positions!$C$4:$V$130,20,FALSE))</f>
        <v>0</v>
      </c>
      <c r="CD224" s="161">
        <f>IF(ISERROR(VLOOKUP(W224,Positions!$C$4:$V$130,20,FALSE)),0,VLOOKUP(W224,Positions!$C$4:$V$130,20,FALSE))</f>
        <v>0</v>
      </c>
      <c r="CE224" s="161">
        <f>IF(ISERROR(VLOOKUP(X224,Positions!$C$4:$V$130,20,FALSE)),0,VLOOKUP(X224,Positions!$C$4:$V$130,20,FALSE))</f>
        <v>0</v>
      </c>
      <c r="CF224" s="161">
        <f>IF(ISERROR(VLOOKUP(Y224,Positions!$C$4:$V$130,20,FALSE)),0,VLOOKUP(Y224,Positions!$C$4:$V$130,20,FALSE))</f>
        <v>0</v>
      </c>
      <c r="CG224" s="161">
        <f>IF(ISERROR(VLOOKUP(Z224,Positions!$C$4:$V$130,20,FALSE)),0,VLOOKUP(Z224,Positions!$C$4:$V$130,20,FALSE))</f>
        <v>0</v>
      </c>
      <c r="CH224" s="161">
        <f>IF(ISERROR(VLOOKUP(AA224,Positions!$C$4:$V$130,20,FALSE)),0,VLOOKUP(AA224,Positions!$C$4:$V$130,20,FALSE))</f>
        <v>0</v>
      </c>
      <c r="CI224" s="161">
        <f>IF(ISERROR(VLOOKUP(AB224,Positions!$C$4:$V$130,20,FALSE)),0,VLOOKUP(AB224,Positions!$C$4:$V$130,20,FALSE))</f>
        <v>0</v>
      </c>
      <c r="CJ224" s="161">
        <f>IF(ISERROR(VLOOKUP(AC224,Positions!$C$4:$V$130,20,FALSE)),0,VLOOKUP(AC224,Positions!$C$4:$V$130,20,FALSE))</f>
        <v>0</v>
      </c>
      <c r="CK224" s="161">
        <f>IF(ISERROR(VLOOKUP(AD224,Positions!$C$4:$V$130,20,FALSE)),0,VLOOKUP(AD224,Positions!$C$4:$V$130,20,FALSE))</f>
        <v>0</v>
      </c>
      <c r="CL224" s="161">
        <f>IF(ISERROR(VLOOKUP(AE224,Positions!$C$4:$V$130,20,FALSE)),0,VLOOKUP(AE224,Positions!$C$4:$V$130,20,FALSE))</f>
        <v>0</v>
      </c>
      <c r="CM224" s="161">
        <f>IF(ISERROR(VLOOKUP(AF224,Positions!$C$4:$V$130,20,FALSE)),0,VLOOKUP(AF224,Positions!$C$4:$V$130,20,FALSE))</f>
        <v>0</v>
      </c>
      <c r="CN224" s="161">
        <f>IF(ISERROR(VLOOKUP(AG224,Positions!$C$4:$V$130,20,FALSE)),0,VLOOKUP(AG224,Positions!$C$4:$V$130,20,FALSE))</f>
        <v>0</v>
      </c>
      <c r="CO224" s="161">
        <f>IF(ISERROR(VLOOKUP(AH224,Positions!$C$4:$V$130,20,FALSE)),0,VLOOKUP(AH224,Positions!$C$4:$V$130,20,FALSE))</f>
        <v>0</v>
      </c>
    </row>
    <row r="225" spans="1:93" s="155" customFormat="1" ht="26.25" x14ac:dyDescent="0.25">
      <c r="A225" s="164"/>
      <c r="B225" s="164"/>
      <c r="C225" s="165"/>
      <c r="D225" s="165"/>
      <c r="E225" s="165"/>
      <c r="F225" s="165"/>
      <c r="G225" s="167"/>
      <c r="H225" s="167"/>
      <c r="I225" s="167"/>
      <c r="J225" s="167"/>
      <c r="K225" s="167"/>
      <c r="L225" s="167"/>
      <c r="M225" s="167"/>
      <c r="N225" s="167"/>
      <c r="O225" s="167"/>
      <c r="P225" s="167"/>
      <c r="Q225" s="167"/>
      <c r="R225" s="167"/>
      <c r="S225" s="167"/>
      <c r="T225" s="167"/>
      <c r="U225" s="167"/>
      <c r="V225" s="167"/>
      <c r="W225" s="167"/>
      <c r="X225" s="167"/>
      <c r="Y225" s="167"/>
      <c r="Z225" s="167"/>
      <c r="AA225" s="167"/>
      <c r="AB225" s="167"/>
      <c r="AC225" s="167"/>
      <c r="AD225" s="167"/>
      <c r="AE225" s="167"/>
      <c r="AF225" s="167"/>
      <c r="AG225" s="167"/>
      <c r="AH225" s="167"/>
      <c r="AI225" s="167"/>
      <c r="AJ225" s="167"/>
      <c r="AK225" s="167"/>
      <c r="AL225" s="167"/>
      <c r="AM225" s="167"/>
      <c r="AN225" s="167"/>
      <c r="AO225" s="167"/>
      <c r="AP225" s="167"/>
      <c r="AQ225" s="167"/>
      <c r="AR225" s="167"/>
      <c r="AS225" s="164"/>
      <c r="AT225" s="164"/>
      <c r="AU225" s="164"/>
      <c r="AV225" s="164"/>
      <c r="AW225" s="164"/>
      <c r="AX225" s="164"/>
      <c r="AY225" s="164"/>
      <c r="AZ225" s="164"/>
      <c r="BA225" s="164"/>
      <c r="BB225" s="164"/>
      <c r="BC225" s="164"/>
      <c r="BD225" s="164"/>
      <c r="BE225" s="164"/>
      <c r="BF225" s="164"/>
      <c r="BG225" s="164"/>
      <c r="BH225" s="164"/>
      <c r="BI225" s="164"/>
      <c r="BJ225" s="164"/>
      <c r="BK225" s="164"/>
      <c r="BL225" s="164"/>
      <c r="BM225" s="152"/>
      <c r="BN225" s="161">
        <f>IF(ISERROR(VLOOKUP(G225,Positions!$C$4:$V$130,20,FALSE)),0,VLOOKUP(G225,Positions!$C$4:$V$130,20,FALSE))</f>
        <v>0</v>
      </c>
      <c r="BO225" s="161">
        <f>IF(ISERROR(VLOOKUP(H225,Positions!$C$4:$V$130,20,FALSE)),0,VLOOKUP(H225,Positions!$C$4:$V$130,20,FALSE))</f>
        <v>0</v>
      </c>
      <c r="BP225" s="161">
        <f>IF(ISERROR(VLOOKUP(I225,Positions!$C$4:$V$130,20,FALSE)),0,VLOOKUP(I225,Positions!$C$4:$V$130,20,FALSE))</f>
        <v>0</v>
      </c>
      <c r="BQ225" s="161">
        <f>IF(ISERROR(VLOOKUP(J225,Positions!$C$4:$V$130,20,FALSE)),0,VLOOKUP(J225,Positions!$C$4:$V$130,20,FALSE))</f>
        <v>0</v>
      </c>
      <c r="BR225" s="161">
        <f>IF(ISERROR(VLOOKUP(K225,Positions!$C$4:$V$130,20,FALSE)),0,VLOOKUP(K225,Positions!$C$4:$V$130,20,FALSE))</f>
        <v>0</v>
      </c>
      <c r="BS225" s="161">
        <f>IF(ISERROR(VLOOKUP(L225,Positions!$C$4:$V$130,20,FALSE)),0,VLOOKUP(L225,Positions!$C$4:$V$130,20,FALSE))</f>
        <v>0</v>
      </c>
      <c r="BT225" s="161">
        <f>IF(ISERROR(VLOOKUP(M225,Positions!$C$4:$V$130,20,FALSE)),0,VLOOKUP(M225,Positions!$C$4:$V$130,20,FALSE))</f>
        <v>0</v>
      </c>
      <c r="BU225" s="161">
        <f>IF(ISERROR(VLOOKUP(N225,Positions!$C$4:$V$130,20,FALSE)),0,VLOOKUP(N225,Positions!$C$4:$V$130,20,FALSE))</f>
        <v>0</v>
      </c>
      <c r="BV225" s="161">
        <f>IF(ISERROR(VLOOKUP(O225,Positions!$C$4:$V$130,20,FALSE)),0,VLOOKUP(O225,Positions!$C$4:$V$130,20,FALSE))</f>
        <v>0</v>
      </c>
      <c r="BW225" s="161">
        <f>IF(ISERROR(VLOOKUP(P225,Positions!$C$4:$V$130,20,FALSE)),0,VLOOKUP(P225,Positions!$C$4:$V$130,20,FALSE))</f>
        <v>0</v>
      </c>
      <c r="BX225" s="161">
        <f>IF(ISERROR(VLOOKUP(Q225,Positions!$C$4:$V$130,20,FALSE)),0,VLOOKUP(Q225,Positions!$C$4:$V$130,20,FALSE))</f>
        <v>0</v>
      </c>
      <c r="BY225" s="161">
        <f>IF(ISERROR(VLOOKUP(R225,Positions!$C$4:$V$130,20,FALSE)),0,VLOOKUP(R225,Positions!$C$4:$V$130,20,FALSE))</f>
        <v>0</v>
      </c>
      <c r="BZ225" s="161">
        <f>IF(ISERROR(VLOOKUP(S225,Positions!$C$4:$V$130,20,FALSE)),0,VLOOKUP(S225,Positions!$C$4:$V$130,20,FALSE))</f>
        <v>0</v>
      </c>
      <c r="CA225" s="161">
        <f>IF(ISERROR(VLOOKUP(T225,Positions!$C$4:$V$130,20,FALSE)),0,VLOOKUP(T225,Positions!$C$4:$V$130,20,FALSE))</f>
        <v>0</v>
      </c>
      <c r="CB225" s="161">
        <f>IF(ISERROR(VLOOKUP(U225,Positions!$C$4:$V$130,20,FALSE)),0,VLOOKUP(U225,Positions!$C$4:$V$130,20,FALSE))</f>
        <v>0</v>
      </c>
      <c r="CC225" s="161">
        <f>IF(ISERROR(VLOOKUP(V225,Positions!$C$4:$V$130,20,FALSE)),0,VLOOKUP(V225,Positions!$C$4:$V$130,20,FALSE))</f>
        <v>0</v>
      </c>
      <c r="CD225" s="161">
        <f>IF(ISERROR(VLOOKUP(W225,Positions!$C$4:$V$130,20,FALSE)),0,VLOOKUP(W225,Positions!$C$4:$V$130,20,FALSE))</f>
        <v>0</v>
      </c>
      <c r="CE225" s="161">
        <f>IF(ISERROR(VLOOKUP(X225,Positions!$C$4:$V$130,20,FALSE)),0,VLOOKUP(X225,Positions!$C$4:$V$130,20,FALSE))</f>
        <v>0</v>
      </c>
      <c r="CF225" s="161">
        <f>IF(ISERROR(VLOOKUP(Y225,Positions!$C$4:$V$130,20,FALSE)),0,VLOOKUP(Y225,Positions!$C$4:$V$130,20,FALSE))</f>
        <v>0</v>
      </c>
      <c r="CG225" s="161">
        <f>IF(ISERROR(VLOOKUP(Z225,Positions!$C$4:$V$130,20,FALSE)),0,VLOOKUP(Z225,Positions!$C$4:$V$130,20,FALSE))</f>
        <v>0</v>
      </c>
      <c r="CH225" s="161">
        <f>IF(ISERROR(VLOOKUP(AA225,Positions!$C$4:$V$130,20,FALSE)),0,VLOOKUP(AA225,Positions!$C$4:$V$130,20,FALSE))</f>
        <v>0</v>
      </c>
      <c r="CI225" s="161">
        <f>IF(ISERROR(VLOOKUP(AB225,Positions!$C$4:$V$130,20,FALSE)),0,VLOOKUP(AB225,Positions!$C$4:$V$130,20,FALSE))</f>
        <v>0</v>
      </c>
      <c r="CJ225" s="161">
        <f>IF(ISERROR(VLOOKUP(AC225,Positions!$C$4:$V$130,20,FALSE)),0,VLOOKUP(AC225,Positions!$C$4:$V$130,20,FALSE))</f>
        <v>0</v>
      </c>
      <c r="CK225" s="161">
        <f>IF(ISERROR(VLOOKUP(AD225,Positions!$C$4:$V$130,20,FALSE)),0,VLOOKUP(AD225,Positions!$C$4:$V$130,20,FALSE))</f>
        <v>0</v>
      </c>
      <c r="CL225" s="161">
        <f>IF(ISERROR(VLOOKUP(AE225,Positions!$C$4:$V$130,20,FALSE)),0,VLOOKUP(AE225,Positions!$C$4:$V$130,20,FALSE))</f>
        <v>0</v>
      </c>
      <c r="CM225" s="161">
        <f>IF(ISERROR(VLOOKUP(AF225,Positions!$C$4:$V$130,20,FALSE)),0,VLOOKUP(AF225,Positions!$C$4:$V$130,20,FALSE))</f>
        <v>0</v>
      </c>
      <c r="CN225" s="161">
        <f>IF(ISERROR(VLOOKUP(AG225,Positions!$C$4:$V$130,20,FALSE)),0,VLOOKUP(AG225,Positions!$C$4:$V$130,20,FALSE))</f>
        <v>0</v>
      </c>
      <c r="CO225" s="161">
        <f>IF(ISERROR(VLOOKUP(AH225,Positions!$C$4:$V$130,20,FALSE)),0,VLOOKUP(AH225,Positions!$C$4:$V$130,20,FALSE))</f>
        <v>0</v>
      </c>
    </row>
    <row r="226" spans="1:93" s="155" customFormat="1" ht="26.25" x14ac:dyDescent="0.25">
      <c r="A226" s="164"/>
      <c r="B226" s="164"/>
      <c r="C226" s="165"/>
      <c r="D226" s="165"/>
      <c r="E226" s="165"/>
      <c r="F226" s="165"/>
      <c r="G226" s="167"/>
      <c r="H226" s="167"/>
      <c r="I226" s="167"/>
      <c r="J226" s="167"/>
      <c r="K226" s="167"/>
      <c r="L226" s="167"/>
      <c r="M226" s="167"/>
      <c r="N226" s="167"/>
      <c r="O226" s="167"/>
      <c r="P226" s="167"/>
      <c r="Q226" s="167"/>
      <c r="R226" s="167"/>
      <c r="S226" s="167"/>
      <c r="T226" s="167"/>
      <c r="U226" s="167"/>
      <c r="V226" s="167"/>
      <c r="W226" s="167"/>
      <c r="X226" s="167"/>
      <c r="Y226" s="167"/>
      <c r="Z226" s="167"/>
      <c r="AA226" s="167"/>
      <c r="AB226" s="167"/>
      <c r="AC226" s="167"/>
      <c r="AD226" s="167"/>
      <c r="AE226" s="167"/>
      <c r="AF226" s="167"/>
      <c r="AG226" s="167"/>
      <c r="AH226" s="167"/>
      <c r="AI226" s="167"/>
      <c r="AJ226" s="167"/>
      <c r="AK226" s="167"/>
      <c r="AL226" s="167"/>
      <c r="AM226" s="167"/>
      <c r="AN226" s="167"/>
      <c r="AO226" s="167"/>
      <c r="AP226" s="167"/>
      <c r="AQ226" s="167"/>
      <c r="AR226" s="167"/>
      <c r="AS226" s="164"/>
      <c r="AT226" s="164"/>
      <c r="AU226" s="164"/>
      <c r="AV226" s="164"/>
      <c r="AW226" s="164"/>
      <c r="AX226" s="164"/>
      <c r="AY226" s="164"/>
      <c r="AZ226" s="164"/>
      <c r="BA226" s="164"/>
      <c r="BB226" s="164"/>
      <c r="BC226" s="164"/>
      <c r="BD226" s="164"/>
      <c r="BE226" s="164"/>
      <c r="BF226" s="164"/>
      <c r="BG226" s="164"/>
      <c r="BH226" s="164"/>
      <c r="BI226" s="164"/>
      <c r="BJ226" s="164"/>
      <c r="BK226" s="164"/>
      <c r="BL226" s="164"/>
      <c r="BM226" s="152"/>
      <c r="BN226" s="161">
        <f>IF(ISERROR(VLOOKUP(G226,Positions!$C$4:$V$130,20,FALSE)),0,VLOOKUP(G226,Positions!$C$4:$V$130,20,FALSE))</f>
        <v>0</v>
      </c>
      <c r="BO226" s="161">
        <f>IF(ISERROR(VLOOKUP(H226,Positions!$C$4:$V$130,20,FALSE)),0,VLOOKUP(H226,Positions!$C$4:$V$130,20,FALSE))</f>
        <v>0</v>
      </c>
      <c r="BP226" s="161">
        <f>IF(ISERROR(VLOOKUP(I226,Positions!$C$4:$V$130,20,FALSE)),0,VLOOKUP(I226,Positions!$C$4:$V$130,20,FALSE))</f>
        <v>0</v>
      </c>
      <c r="BQ226" s="161">
        <f>IF(ISERROR(VLOOKUP(J226,Positions!$C$4:$V$130,20,FALSE)),0,VLOOKUP(J226,Positions!$C$4:$V$130,20,FALSE))</f>
        <v>0</v>
      </c>
      <c r="BR226" s="161">
        <f>IF(ISERROR(VLOOKUP(K226,Positions!$C$4:$V$130,20,FALSE)),0,VLOOKUP(K226,Positions!$C$4:$V$130,20,FALSE))</f>
        <v>0</v>
      </c>
      <c r="BS226" s="161">
        <f>IF(ISERROR(VLOOKUP(L226,Positions!$C$4:$V$130,20,FALSE)),0,VLOOKUP(L226,Positions!$C$4:$V$130,20,FALSE))</f>
        <v>0</v>
      </c>
      <c r="BT226" s="161">
        <f>IF(ISERROR(VLOOKUP(M226,Positions!$C$4:$V$130,20,FALSE)),0,VLOOKUP(M226,Positions!$C$4:$V$130,20,FALSE))</f>
        <v>0</v>
      </c>
      <c r="BU226" s="161">
        <f>IF(ISERROR(VLOOKUP(N226,Positions!$C$4:$V$130,20,FALSE)),0,VLOOKUP(N226,Positions!$C$4:$V$130,20,FALSE))</f>
        <v>0</v>
      </c>
      <c r="BV226" s="161">
        <f>IF(ISERROR(VLOOKUP(O226,Positions!$C$4:$V$130,20,FALSE)),0,VLOOKUP(O226,Positions!$C$4:$V$130,20,FALSE))</f>
        <v>0</v>
      </c>
      <c r="BW226" s="161">
        <f>IF(ISERROR(VLOOKUP(P226,Positions!$C$4:$V$130,20,FALSE)),0,VLOOKUP(P226,Positions!$C$4:$V$130,20,FALSE))</f>
        <v>0</v>
      </c>
      <c r="BX226" s="161">
        <f>IF(ISERROR(VLOOKUP(Q226,Positions!$C$4:$V$130,20,FALSE)),0,VLOOKUP(Q226,Positions!$C$4:$V$130,20,FALSE))</f>
        <v>0</v>
      </c>
      <c r="BY226" s="161">
        <f>IF(ISERROR(VLOOKUP(R226,Positions!$C$4:$V$130,20,FALSE)),0,VLOOKUP(R226,Positions!$C$4:$V$130,20,FALSE))</f>
        <v>0</v>
      </c>
      <c r="BZ226" s="161">
        <f>IF(ISERROR(VLOOKUP(S226,Positions!$C$4:$V$130,20,FALSE)),0,VLOOKUP(S226,Positions!$C$4:$V$130,20,FALSE))</f>
        <v>0</v>
      </c>
      <c r="CA226" s="161">
        <f>IF(ISERROR(VLOOKUP(T226,Positions!$C$4:$V$130,20,FALSE)),0,VLOOKUP(T226,Positions!$C$4:$V$130,20,FALSE))</f>
        <v>0</v>
      </c>
      <c r="CB226" s="161">
        <f>IF(ISERROR(VLOOKUP(U226,Positions!$C$4:$V$130,20,FALSE)),0,VLOOKUP(U226,Positions!$C$4:$V$130,20,FALSE))</f>
        <v>0</v>
      </c>
      <c r="CC226" s="161">
        <f>IF(ISERROR(VLOOKUP(V226,Positions!$C$4:$V$130,20,FALSE)),0,VLOOKUP(V226,Positions!$C$4:$V$130,20,FALSE))</f>
        <v>0</v>
      </c>
      <c r="CD226" s="161">
        <f>IF(ISERROR(VLOOKUP(W226,Positions!$C$4:$V$130,20,FALSE)),0,VLOOKUP(W226,Positions!$C$4:$V$130,20,FALSE))</f>
        <v>0</v>
      </c>
      <c r="CE226" s="161">
        <f>IF(ISERROR(VLOOKUP(X226,Positions!$C$4:$V$130,20,FALSE)),0,VLOOKUP(X226,Positions!$C$4:$V$130,20,FALSE))</f>
        <v>0</v>
      </c>
      <c r="CF226" s="161">
        <f>IF(ISERROR(VLOOKUP(Y226,Positions!$C$4:$V$130,20,FALSE)),0,VLOOKUP(Y226,Positions!$C$4:$V$130,20,FALSE))</f>
        <v>0</v>
      </c>
      <c r="CG226" s="161">
        <f>IF(ISERROR(VLOOKUP(Z226,Positions!$C$4:$V$130,20,FALSE)),0,VLOOKUP(Z226,Positions!$C$4:$V$130,20,FALSE))</f>
        <v>0</v>
      </c>
      <c r="CH226" s="161">
        <f>IF(ISERROR(VLOOKUP(AA226,Positions!$C$4:$V$130,20,FALSE)),0,VLOOKUP(AA226,Positions!$C$4:$V$130,20,FALSE))</f>
        <v>0</v>
      </c>
      <c r="CI226" s="161">
        <f>IF(ISERROR(VLOOKUP(AB226,Positions!$C$4:$V$130,20,FALSE)),0,VLOOKUP(AB226,Positions!$C$4:$V$130,20,FALSE))</f>
        <v>0</v>
      </c>
      <c r="CJ226" s="161">
        <f>IF(ISERROR(VLOOKUP(AC226,Positions!$C$4:$V$130,20,FALSE)),0,VLOOKUP(AC226,Positions!$C$4:$V$130,20,FALSE))</f>
        <v>0</v>
      </c>
      <c r="CK226" s="161">
        <f>IF(ISERROR(VLOOKUP(AD226,Positions!$C$4:$V$130,20,FALSE)),0,VLOOKUP(AD226,Positions!$C$4:$V$130,20,FALSE))</f>
        <v>0</v>
      </c>
      <c r="CL226" s="161">
        <f>IF(ISERROR(VLOOKUP(AE226,Positions!$C$4:$V$130,20,FALSE)),0,VLOOKUP(AE226,Positions!$C$4:$V$130,20,FALSE))</f>
        <v>0</v>
      </c>
      <c r="CM226" s="161">
        <f>IF(ISERROR(VLOOKUP(AF226,Positions!$C$4:$V$130,20,FALSE)),0,VLOOKUP(AF226,Positions!$C$4:$V$130,20,FALSE))</f>
        <v>0</v>
      </c>
      <c r="CN226" s="161">
        <f>IF(ISERROR(VLOOKUP(AG226,Positions!$C$4:$V$130,20,FALSE)),0,VLOOKUP(AG226,Positions!$C$4:$V$130,20,FALSE))</f>
        <v>0</v>
      </c>
      <c r="CO226" s="161">
        <f>IF(ISERROR(VLOOKUP(AH226,Positions!$C$4:$V$130,20,FALSE)),0,VLOOKUP(AH226,Positions!$C$4:$V$130,20,FALSE))</f>
        <v>0</v>
      </c>
    </row>
    <row r="227" spans="1:93" s="155" customFormat="1" ht="26.25" x14ac:dyDescent="0.25">
      <c r="A227" s="164"/>
      <c r="B227" s="164"/>
      <c r="C227" s="165"/>
      <c r="D227" s="165"/>
      <c r="E227" s="165"/>
      <c r="F227" s="165"/>
      <c r="G227" s="167"/>
      <c r="H227" s="167"/>
      <c r="I227" s="167"/>
      <c r="J227" s="167"/>
      <c r="K227" s="167"/>
      <c r="L227" s="167"/>
      <c r="M227" s="167"/>
      <c r="N227" s="167"/>
      <c r="O227" s="167"/>
      <c r="P227" s="167"/>
      <c r="Q227" s="167"/>
      <c r="R227" s="167"/>
      <c r="S227" s="167"/>
      <c r="T227" s="167"/>
      <c r="U227" s="167"/>
      <c r="V227" s="167"/>
      <c r="W227" s="167"/>
      <c r="X227" s="167"/>
      <c r="Y227" s="167"/>
      <c r="Z227" s="167"/>
      <c r="AA227" s="167"/>
      <c r="AB227" s="167"/>
      <c r="AC227" s="167"/>
      <c r="AD227" s="167"/>
      <c r="AE227" s="167"/>
      <c r="AF227" s="167"/>
      <c r="AG227" s="167"/>
      <c r="AH227" s="167"/>
      <c r="AI227" s="167"/>
      <c r="AJ227" s="167"/>
      <c r="AK227" s="167"/>
      <c r="AL227" s="167"/>
      <c r="AM227" s="167"/>
      <c r="AN227" s="167"/>
      <c r="AO227" s="167"/>
      <c r="AP227" s="167"/>
      <c r="AQ227" s="167"/>
      <c r="AR227" s="167"/>
      <c r="AS227" s="164"/>
      <c r="AT227" s="164"/>
      <c r="AU227" s="164"/>
      <c r="AV227" s="164"/>
      <c r="AW227" s="164"/>
      <c r="AX227" s="164"/>
      <c r="AY227" s="164"/>
      <c r="AZ227" s="164"/>
      <c r="BA227" s="164"/>
      <c r="BB227" s="164"/>
      <c r="BC227" s="164"/>
      <c r="BD227" s="164"/>
      <c r="BE227" s="164"/>
      <c r="BF227" s="164"/>
      <c r="BG227" s="164"/>
      <c r="BH227" s="164"/>
      <c r="BI227" s="164"/>
      <c r="BJ227" s="164"/>
      <c r="BK227" s="164"/>
      <c r="BL227" s="164"/>
      <c r="BM227" s="152"/>
      <c r="BN227" s="161">
        <f>IF(ISERROR(VLOOKUP(G227,Positions!$C$4:$V$130,20,FALSE)),0,VLOOKUP(G227,Positions!$C$4:$V$130,20,FALSE))</f>
        <v>0</v>
      </c>
      <c r="BO227" s="161">
        <f>IF(ISERROR(VLOOKUP(H227,Positions!$C$4:$V$130,20,FALSE)),0,VLOOKUP(H227,Positions!$C$4:$V$130,20,FALSE))</f>
        <v>0</v>
      </c>
      <c r="BP227" s="161">
        <f>IF(ISERROR(VLOOKUP(I227,Positions!$C$4:$V$130,20,FALSE)),0,VLOOKUP(I227,Positions!$C$4:$V$130,20,FALSE))</f>
        <v>0</v>
      </c>
      <c r="BQ227" s="161">
        <f>IF(ISERROR(VLOOKUP(J227,Positions!$C$4:$V$130,20,FALSE)),0,VLOOKUP(J227,Positions!$C$4:$V$130,20,FALSE))</f>
        <v>0</v>
      </c>
      <c r="BR227" s="161">
        <f>IF(ISERROR(VLOOKUP(K227,Positions!$C$4:$V$130,20,FALSE)),0,VLOOKUP(K227,Positions!$C$4:$V$130,20,FALSE))</f>
        <v>0</v>
      </c>
      <c r="BS227" s="161">
        <f>IF(ISERROR(VLOOKUP(L227,Positions!$C$4:$V$130,20,FALSE)),0,VLOOKUP(L227,Positions!$C$4:$V$130,20,FALSE))</f>
        <v>0</v>
      </c>
      <c r="BT227" s="161">
        <f>IF(ISERROR(VLOOKUP(M227,Positions!$C$4:$V$130,20,FALSE)),0,VLOOKUP(M227,Positions!$C$4:$V$130,20,FALSE))</f>
        <v>0</v>
      </c>
      <c r="BU227" s="161">
        <f>IF(ISERROR(VLOOKUP(N227,Positions!$C$4:$V$130,20,FALSE)),0,VLOOKUP(N227,Positions!$C$4:$V$130,20,FALSE))</f>
        <v>0</v>
      </c>
      <c r="BV227" s="161">
        <f>IF(ISERROR(VLOOKUP(O227,Positions!$C$4:$V$130,20,FALSE)),0,VLOOKUP(O227,Positions!$C$4:$V$130,20,FALSE))</f>
        <v>0</v>
      </c>
      <c r="BW227" s="161">
        <f>IF(ISERROR(VLOOKUP(P227,Positions!$C$4:$V$130,20,FALSE)),0,VLOOKUP(P227,Positions!$C$4:$V$130,20,FALSE))</f>
        <v>0</v>
      </c>
      <c r="BX227" s="161">
        <f>IF(ISERROR(VLOOKUP(Q227,Positions!$C$4:$V$130,20,FALSE)),0,VLOOKUP(Q227,Positions!$C$4:$V$130,20,FALSE))</f>
        <v>0</v>
      </c>
      <c r="BY227" s="161">
        <f>IF(ISERROR(VLOOKUP(R227,Positions!$C$4:$V$130,20,FALSE)),0,VLOOKUP(R227,Positions!$C$4:$V$130,20,FALSE))</f>
        <v>0</v>
      </c>
      <c r="BZ227" s="161">
        <f>IF(ISERROR(VLOOKUP(S227,Positions!$C$4:$V$130,20,FALSE)),0,VLOOKUP(S227,Positions!$C$4:$V$130,20,FALSE))</f>
        <v>0</v>
      </c>
      <c r="CA227" s="161">
        <f>IF(ISERROR(VLOOKUP(T227,Positions!$C$4:$V$130,20,FALSE)),0,VLOOKUP(T227,Positions!$C$4:$V$130,20,FALSE))</f>
        <v>0</v>
      </c>
      <c r="CB227" s="161">
        <f>IF(ISERROR(VLOOKUP(U227,Positions!$C$4:$V$130,20,FALSE)),0,VLOOKUP(U227,Positions!$C$4:$V$130,20,FALSE))</f>
        <v>0</v>
      </c>
      <c r="CC227" s="161">
        <f>IF(ISERROR(VLOOKUP(V227,Positions!$C$4:$V$130,20,FALSE)),0,VLOOKUP(V227,Positions!$C$4:$V$130,20,FALSE))</f>
        <v>0</v>
      </c>
      <c r="CD227" s="161">
        <f>IF(ISERROR(VLOOKUP(W227,Positions!$C$4:$V$130,20,FALSE)),0,VLOOKUP(W227,Positions!$C$4:$V$130,20,FALSE))</f>
        <v>0</v>
      </c>
      <c r="CE227" s="161">
        <f>IF(ISERROR(VLOOKUP(X227,Positions!$C$4:$V$130,20,FALSE)),0,VLOOKUP(X227,Positions!$C$4:$V$130,20,FALSE))</f>
        <v>0</v>
      </c>
      <c r="CF227" s="161">
        <f>IF(ISERROR(VLOOKUP(Y227,Positions!$C$4:$V$130,20,FALSE)),0,VLOOKUP(Y227,Positions!$C$4:$V$130,20,FALSE))</f>
        <v>0</v>
      </c>
      <c r="CG227" s="161">
        <f>IF(ISERROR(VLOOKUP(Z227,Positions!$C$4:$V$130,20,FALSE)),0,VLOOKUP(Z227,Positions!$C$4:$V$130,20,FALSE))</f>
        <v>0</v>
      </c>
      <c r="CH227" s="161">
        <f>IF(ISERROR(VLOOKUP(AA227,Positions!$C$4:$V$130,20,FALSE)),0,VLOOKUP(AA227,Positions!$C$4:$V$130,20,FALSE))</f>
        <v>0</v>
      </c>
      <c r="CI227" s="161">
        <f>IF(ISERROR(VLOOKUP(AB227,Positions!$C$4:$V$130,20,FALSE)),0,VLOOKUP(AB227,Positions!$C$4:$V$130,20,FALSE))</f>
        <v>0</v>
      </c>
      <c r="CJ227" s="161">
        <f>IF(ISERROR(VLOOKUP(AC227,Positions!$C$4:$V$130,20,FALSE)),0,VLOOKUP(AC227,Positions!$C$4:$V$130,20,FALSE))</f>
        <v>0</v>
      </c>
      <c r="CK227" s="161">
        <f>IF(ISERROR(VLOOKUP(AD227,Positions!$C$4:$V$130,20,FALSE)),0,VLOOKUP(AD227,Positions!$C$4:$V$130,20,FALSE))</f>
        <v>0</v>
      </c>
      <c r="CL227" s="161">
        <f>IF(ISERROR(VLOOKUP(AE227,Positions!$C$4:$V$130,20,FALSE)),0,VLOOKUP(AE227,Positions!$C$4:$V$130,20,FALSE))</f>
        <v>0</v>
      </c>
      <c r="CM227" s="161">
        <f>IF(ISERROR(VLOOKUP(AF227,Positions!$C$4:$V$130,20,FALSE)),0,VLOOKUP(AF227,Positions!$C$4:$V$130,20,FALSE))</f>
        <v>0</v>
      </c>
      <c r="CN227" s="161">
        <f>IF(ISERROR(VLOOKUP(AG227,Positions!$C$4:$V$130,20,FALSE)),0,VLOOKUP(AG227,Positions!$C$4:$V$130,20,FALSE))</f>
        <v>0</v>
      </c>
      <c r="CO227" s="161">
        <f>IF(ISERROR(VLOOKUP(AH227,Positions!$C$4:$V$130,20,FALSE)),0,VLOOKUP(AH227,Positions!$C$4:$V$130,20,FALSE))</f>
        <v>0</v>
      </c>
    </row>
    <row r="228" spans="1:93" s="155" customFormat="1" ht="26.25" x14ac:dyDescent="0.25">
      <c r="A228" s="164"/>
      <c r="B228" s="164"/>
      <c r="C228" s="165"/>
      <c r="D228" s="165"/>
      <c r="E228" s="165"/>
      <c r="F228" s="165"/>
      <c r="G228" s="167"/>
      <c r="H228" s="167"/>
      <c r="I228" s="167"/>
      <c r="J228" s="167"/>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4"/>
      <c r="AT228" s="164"/>
      <c r="AU228" s="164"/>
      <c r="AV228" s="164"/>
      <c r="AW228" s="164"/>
      <c r="AX228" s="164"/>
      <c r="AY228" s="164"/>
      <c r="AZ228" s="164"/>
      <c r="BA228" s="164"/>
      <c r="BB228" s="164"/>
      <c r="BC228" s="164"/>
      <c r="BD228" s="164"/>
      <c r="BE228" s="164"/>
      <c r="BF228" s="164"/>
      <c r="BG228" s="164"/>
      <c r="BH228" s="164"/>
      <c r="BI228" s="164"/>
      <c r="BJ228" s="164"/>
      <c r="BK228" s="164"/>
      <c r="BL228" s="164"/>
      <c r="BM228" s="152"/>
      <c r="BN228" s="161">
        <f>IF(ISERROR(VLOOKUP(G228,Positions!$C$4:$V$130,20,FALSE)),0,VLOOKUP(G228,Positions!$C$4:$V$130,20,FALSE))</f>
        <v>0</v>
      </c>
      <c r="BO228" s="161">
        <f>IF(ISERROR(VLOOKUP(H228,Positions!$C$4:$V$130,20,FALSE)),0,VLOOKUP(H228,Positions!$C$4:$V$130,20,FALSE))</f>
        <v>0</v>
      </c>
      <c r="BP228" s="161">
        <f>IF(ISERROR(VLOOKUP(I228,Positions!$C$4:$V$130,20,FALSE)),0,VLOOKUP(I228,Positions!$C$4:$V$130,20,FALSE))</f>
        <v>0</v>
      </c>
      <c r="BQ228" s="161">
        <f>IF(ISERROR(VLOOKUP(J228,Positions!$C$4:$V$130,20,FALSE)),0,VLOOKUP(J228,Positions!$C$4:$V$130,20,FALSE))</f>
        <v>0</v>
      </c>
      <c r="BR228" s="161">
        <f>IF(ISERROR(VLOOKUP(K228,Positions!$C$4:$V$130,20,FALSE)),0,VLOOKUP(K228,Positions!$C$4:$V$130,20,FALSE))</f>
        <v>0</v>
      </c>
      <c r="BS228" s="161">
        <f>IF(ISERROR(VLOOKUP(L228,Positions!$C$4:$V$130,20,FALSE)),0,VLOOKUP(L228,Positions!$C$4:$V$130,20,FALSE))</f>
        <v>0</v>
      </c>
      <c r="BT228" s="161">
        <f>IF(ISERROR(VLOOKUP(M228,Positions!$C$4:$V$130,20,FALSE)),0,VLOOKUP(M228,Positions!$C$4:$V$130,20,FALSE))</f>
        <v>0</v>
      </c>
      <c r="BU228" s="161">
        <f>IF(ISERROR(VLOOKUP(N228,Positions!$C$4:$V$130,20,FALSE)),0,VLOOKUP(N228,Positions!$C$4:$V$130,20,FALSE))</f>
        <v>0</v>
      </c>
      <c r="BV228" s="161">
        <f>IF(ISERROR(VLOOKUP(O228,Positions!$C$4:$V$130,20,FALSE)),0,VLOOKUP(O228,Positions!$C$4:$V$130,20,FALSE))</f>
        <v>0</v>
      </c>
      <c r="BW228" s="161">
        <f>IF(ISERROR(VLOOKUP(P228,Positions!$C$4:$V$130,20,FALSE)),0,VLOOKUP(P228,Positions!$C$4:$V$130,20,FALSE))</f>
        <v>0</v>
      </c>
      <c r="BX228" s="161">
        <f>IF(ISERROR(VLOOKUP(Q228,Positions!$C$4:$V$130,20,FALSE)),0,VLOOKUP(Q228,Positions!$C$4:$V$130,20,FALSE))</f>
        <v>0</v>
      </c>
      <c r="BY228" s="161">
        <f>IF(ISERROR(VLOOKUP(R228,Positions!$C$4:$V$130,20,FALSE)),0,VLOOKUP(R228,Positions!$C$4:$V$130,20,FALSE))</f>
        <v>0</v>
      </c>
      <c r="BZ228" s="161">
        <f>IF(ISERROR(VLOOKUP(S228,Positions!$C$4:$V$130,20,FALSE)),0,VLOOKUP(S228,Positions!$C$4:$V$130,20,FALSE))</f>
        <v>0</v>
      </c>
      <c r="CA228" s="161">
        <f>IF(ISERROR(VLOOKUP(T228,Positions!$C$4:$V$130,20,FALSE)),0,VLOOKUP(T228,Positions!$C$4:$V$130,20,FALSE))</f>
        <v>0</v>
      </c>
      <c r="CB228" s="161">
        <f>IF(ISERROR(VLOOKUP(U228,Positions!$C$4:$V$130,20,FALSE)),0,VLOOKUP(U228,Positions!$C$4:$V$130,20,FALSE))</f>
        <v>0</v>
      </c>
      <c r="CC228" s="161">
        <f>IF(ISERROR(VLOOKUP(V228,Positions!$C$4:$V$130,20,FALSE)),0,VLOOKUP(V228,Positions!$C$4:$V$130,20,FALSE))</f>
        <v>0</v>
      </c>
      <c r="CD228" s="161">
        <f>IF(ISERROR(VLOOKUP(W228,Positions!$C$4:$V$130,20,FALSE)),0,VLOOKUP(W228,Positions!$C$4:$V$130,20,FALSE))</f>
        <v>0</v>
      </c>
      <c r="CE228" s="161">
        <f>IF(ISERROR(VLOOKUP(X228,Positions!$C$4:$V$130,20,FALSE)),0,VLOOKUP(X228,Positions!$C$4:$V$130,20,FALSE))</f>
        <v>0</v>
      </c>
      <c r="CF228" s="161">
        <f>IF(ISERROR(VLOOKUP(Y228,Positions!$C$4:$V$130,20,FALSE)),0,VLOOKUP(Y228,Positions!$C$4:$V$130,20,FALSE))</f>
        <v>0</v>
      </c>
      <c r="CG228" s="161">
        <f>IF(ISERROR(VLOOKUP(Z228,Positions!$C$4:$V$130,20,FALSE)),0,VLOOKUP(Z228,Positions!$C$4:$V$130,20,FALSE))</f>
        <v>0</v>
      </c>
      <c r="CH228" s="161">
        <f>IF(ISERROR(VLOOKUP(AA228,Positions!$C$4:$V$130,20,FALSE)),0,VLOOKUP(AA228,Positions!$C$4:$V$130,20,FALSE))</f>
        <v>0</v>
      </c>
      <c r="CI228" s="161">
        <f>IF(ISERROR(VLOOKUP(AB228,Positions!$C$4:$V$130,20,FALSE)),0,VLOOKUP(AB228,Positions!$C$4:$V$130,20,FALSE))</f>
        <v>0</v>
      </c>
      <c r="CJ228" s="161">
        <f>IF(ISERROR(VLOOKUP(AC228,Positions!$C$4:$V$130,20,FALSE)),0,VLOOKUP(AC228,Positions!$C$4:$V$130,20,FALSE))</f>
        <v>0</v>
      </c>
      <c r="CK228" s="161">
        <f>IF(ISERROR(VLOOKUP(AD228,Positions!$C$4:$V$130,20,FALSE)),0,VLOOKUP(AD228,Positions!$C$4:$V$130,20,FALSE))</f>
        <v>0</v>
      </c>
      <c r="CL228" s="161">
        <f>IF(ISERROR(VLOOKUP(AE228,Positions!$C$4:$V$130,20,FALSE)),0,VLOOKUP(AE228,Positions!$C$4:$V$130,20,FALSE))</f>
        <v>0</v>
      </c>
      <c r="CM228" s="161">
        <f>IF(ISERROR(VLOOKUP(AF228,Positions!$C$4:$V$130,20,FALSE)),0,VLOOKUP(AF228,Positions!$C$4:$V$130,20,FALSE))</f>
        <v>0</v>
      </c>
      <c r="CN228" s="161">
        <f>IF(ISERROR(VLOOKUP(AG228,Positions!$C$4:$V$130,20,FALSE)),0,VLOOKUP(AG228,Positions!$C$4:$V$130,20,FALSE))</f>
        <v>0</v>
      </c>
      <c r="CO228" s="161">
        <f>IF(ISERROR(VLOOKUP(AH228,Positions!$C$4:$V$130,20,FALSE)),0,VLOOKUP(AH228,Positions!$C$4:$V$130,20,FALSE))</f>
        <v>0</v>
      </c>
    </row>
    <row r="229" spans="1:93" s="155" customFormat="1" ht="26.25" x14ac:dyDescent="0.25">
      <c r="A229" s="164"/>
      <c r="B229" s="164"/>
      <c r="C229" s="165"/>
      <c r="D229" s="165"/>
      <c r="E229" s="165"/>
      <c r="F229" s="165"/>
      <c r="G229" s="167"/>
      <c r="H229" s="167"/>
      <c r="I229" s="167"/>
      <c r="J229" s="167"/>
      <c r="K229" s="167"/>
      <c r="L229" s="167"/>
      <c r="M229" s="167"/>
      <c r="N229" s="167"/>
      <c r="O229" s="167"/>
      <c r="P229" s="167"/>
      <c r="Q229" s="167"/>
      <c r="R229" s="167"/>
      <c r="S229" s="167"/>
      <c r="T229" s="167"/>
      <c r="U229" s="167"/>
      <c r="V229" s="167"/>
      <c r="W229" s="167"/>
      <c r="X229" s="167"/>
      <c r="Y229" s="167"/>
      <c r="Z229" s="167"/>
      <c r="AA229" s="167"/>
      <c r="AB229" s="167"/>
      <c r="AC229" s="167"/>
      <c r="AD229" s="167"/>
      <c r="AE229" s="167"/>
      <c r="AF229" s="167"/>
      <c r="AG229" s="167"/>
      <c r="AH229" s="167"/>
      <c r="AI229" s="167"/>
      <c r="AJ229" s="167"/>
      <c r="AK229" s="167"/>
      <c r="AL229" s="167"/>
      <c r="AM229" s="167"/>
      <c r="AN229" s="167"/>
      <c r="AO229" s="167"/>
      <c r="AP229" s="167"/>
      <c r="AQ229" s="167"/>
      <c r="AR229" s="167"/>
      <c r="AS229" s="164"/>
      <c r="AT229" s="164"/>
      <c r="AU229" s="164"/>
      <c r="AV229" s="164"/>
      <c r="AW229" s="164"/>
      <c r="AX229" s="164"/>
      <c r="AY229" s="164"/>
      <c r="AZ229" s="164"/>
      <c r="BA229" s="164"/>
      <c r="BB229" s="164"/>
      <c r="BC229" s="164"/>
      <c r="BD229" s="164"/>
      <c r="BE229" s="164"/>
      <c r="BF229" s="164"/>
      <c r="BG229" s="164"/>
      <c r="BH229" s="164"/>
      <c r="BI229" s="164"/>
      <c r="BJ229" s="164"/>
      <c r="BK229" s="164"/>
      <c r="BL229" s="164"/>
      <c r="BM229" s="152"/>
      <c r="BN229" s="161">
        <f>IF(ISERROR(VLOOKUP(G229,Positions!$C$4:$V$130,20,FALSE)),0,VLOOKUP(G229,Positions!$C$4:$V$130,20,FALSE))</f>
        <v>0</v>
      </c>
      <c r="BO229" s="161">
        <f>IF(ISERROR(VLOOKUP(H229,Positions!$C$4:$V$130,20,FALSE)),0,VLOOKUP(H229,Positions!$C$4:$V$130,20,FALSE))</f>
        <v>0</v>
      </c>
      <c r="BP229" s="161">
        <f>IF(ISERROR(VLOOKUP(I229,Positions!$C$4:$V$130,20,FALSE)),0,VLOOKUP(I229,Positions!$C$4:$V$130,20,FALSE))</f>
        <v>0</v>
      </c>
      <c r="BQ229" s="161">
        <f>IF(ISERROR(VLOOKUP(J229,Positions!$C$4:$V$130,20,FALSE)),0,VLOOKUP(J229,Positions!$C$4:$V$130,20,FALSE))</f>
        <v>0</v>
      </c>
      <c r="BR229" s="161">
        <f>IF(ISERROR(VLOOKUP(K229,Positions!$C$4:$V$130,20,FALSE)),0,VLOOKUP(K229,Positions!$C$4:$V$130,20,FALSE))</f>
        <v>0</v>
      </c>
      <c r="BS229" s="161">
        <f>IF(ISERROR(VLOOKUP(L229,Positions!$C$4:$V$130,20,FALSE)),0,VLOOKUP(L229,Positions!$C$4:$V$130,20,FALSE))</f>
        <v>0</v>
      </c>
      <c r="BT229" s="161">
        <f>IF(ISERROR(VLOOKUP(M229,Positions!$C$4:$V$130,20,FALSE)),0,VLOOKUP(M229,Positions!$C$4:$V$130,20,FALSE))</f>
        <v>0</v>
      </c>
      <c r="BU229" s="161">
        <f>IF(ISERROR(VLOOKUP(N229,Positions!$C$4:$V$130,20,FALSE)),0,VLOOKUP(N229,Positions!$C$4:$V$130,20,FALSE))</f>
        <v>0</v>
      </c>
      <c r="BV229" s="161">
        <f>IF(ISERROR(VLOOKUP(O229,Positions!$C$4:$V$130,20,FALSE)),0,VLOOKUP(O229,Positions!$C$4:$V$130,20,FALSE))</f>
        <v>0</v>
      </c>
      <c r="BW229" s="161">
        <f>IF(ISERROR(VLOOKUP(P229,Positions!$C$4:$V$130,20,FALSE)),0,VLOOKUP(P229,Positions!$C$4:$V$130,20,FALSE))</f>
        <v>0</v>
      </c>
      <c r="BX229" s="161">
        <f>IF(ISERROR(VLOOKUP(Q229,Positions!$C$4:$V$130,20,FALSE)),0,VLOOKUP(Q229,Positions!$C$4:$V$130,20,FALSE))</f>
        <v>0</v>
      </c>
      <c r="BY229" s="161">
        <f>IF(ISERROR(VLOOKUP(R229,Positions!$C$4:$V$130,20,FALSE)),0,VLOOKUP(R229,Positions!$C$4:$V$130,20,FALSE))</f>
        <v>0</v>
      </c>
      <c r="BZ229" s="161">
        <f>IF(ISERROR(VLOOKUP(S229,Positions!$C$4:$V$130,20,FALSE)),0,VLOOKUP(S229,Positions!$C$4:$V$130,20,FALSE))</f>
        <v>0</v>
      </c>
      <c r="CA229" s="161">
        <f>IF(ISERROR(VLOOKUP(T229,Positions!$C$4:$V$130,20,FALSE)),0,VLOOKUP(T229,Positions!$C$4:$V$130,20,FALSE))</f>
        <v>0</v>
      </c>
      <c r="CB229" s="161">
        <f>IF(ISERROR(VLOOKUP(U229,Positions!$C$4:$V$130,20,FALSE)),0,VLOOKUP(U229,Positions!$C$4:$V$130,20,FALSE))</f>
        <v>0</v>
      </c>
      <c r="CC229" s="161">
        <f>IF(ISERROR(VLOOKUP(V229,Positions!$C$4:$V$130,20,FALSE)),0,VLOOKUP(V229,Positions!$C$4:$V$130,20,FALSE))</f>
        <v>0</v>
      </c>
      <c r="CD229" s="161">
        <f>IF(ISERROR(VLOOKUP(W229,Positions!$C$4:$V$130,20,FALSE)),0,VLOOKUP(W229,Positions!$C$4:$V$130,20,FALSE))</f>
        <v>0</v>
      </c>
      <c r="CE229" s="161">
        <f>IF(ISERROR(VLOOKUP(X229,Positions!$C$4:$V$130,20,FALSE)),0,VLOOKUP(X229,Positions!$C$4:$V$130,20,FALSE))</f>
        <v>0</v>
      </c>
      <c r="CF229" s="161">
        <f>IF(ISERROR(VLOOKUP(Y229,Positions!$C$4:$V$130,20,FALSE)),0,VLOOKUP(Y229,Positions!$C$4:$V$130,20,FALSE))</f>
        <v>0</v>
      </c>
      <c r="CG229" s="161">
        <f>IF(ISERROR(VLOOKUP(Z229,Positions!$C$4:$V$130,20,FALSE)),0,VLOOKUP(Z229,Positions!$C$4:$V$130,20,FALSE))</f>
        <v>0</v>
      </c>
      <c r="CH229" s="161">
        <f>IF(ISERROR(VLOOKUP(AA229,Positions!$C$4:$V$130,20,FALSE)),0,VLOOKUP(AA229,Positions!$C$4:$V$130,20,FALSE))</f>
        <v>0</v>
      </c>
      <c r="CI229" s="161">
        <f>IF(ISERROR(VLOOKUP(AB229,Positions!$C$4:$V$130,20,FALSE)),0,VLOOKUP(AB229,Positions!$C$4:$V$130,20,FALSE))</f>
        <v>0</v>
      </c>
      <c r="CJ229" s="161">
        <f>IF(ISERROR(VLOOKUP(AC229,Positions!$C$4:$V$130,20,FALSE)),0,VLOOKUP(AC229,Positions!$C$4:$V$130,20,FALSE))</f>
        <v>0</v>
      </c>
      <c r="CK229" s="161">
        <f>IF(ISERROR(VLOOKUP(AD229,Positions!$C$4:$V$130,20,FALSE)),0,VLOOKUP(AD229,Positions!$C$4:$V$130,20,FALSE))</f>
        <v>0</v>
      </c>
      <c r="CL229" s="161">
        <f>IF(ISERROR(VLOOKUP(AE229,Positions!$C$4:$V$130,20,FALSE)),0,VLOOKUP(AE229,Positions!$C$4:$V$130,20,FALSE))</f>
        <v>0</v>
      </c>
      <c r="CM229" s="161">
        <f>IF(ISERROR(VLOOKUP(AF229,Positions!$C$4:$V$130,20,FALSE)),0,VLOOKUP(AF229,Positions!$C$4:$V$130,20,FALSE))</f>
        <v>0</v>
      </c>
      <c r="CN229" s="161">
        <f>IF(ISERROR(VLOOKUP(AG229,Positions!$C$4:$V$130,20,FALSE)),0,VLOOKUP(AG229,Positions!$C$4:$V$130,20,FALSE))</f>
        <v>0</v>
      </c>
      <c r="CO229" s="161">
        <f>IF(ISERROR(VLOOKUP(AH229,Positions!$C$4:$V$130,20,FALSE)),0,VLOOKUP(AH229,Positions!$C$4:$V$130,20,FALSE))</f>
        <v>0</v>
      </c>
    </row>
    <row r="230" spans="1:93" s="155" customFormat="1" ht="26.25" x14ac:dyDescent="0.25">
      <c r="A230" s="164"/>
      <c r="B230" s="164"/>
      <c r="C230" s="165"/>
      <c r="D230" s="165"/>
      <c r="E230" s="165"/>
      <c r="F230" s="165"/>
      <c r="G230" s="167"/>
      <c r="H230" s="167"/>
      <c r="I230" s="167"/>
      <c r="J230" s="167"/>
      <c r="K230" s="167"/>
      <c r="L230" s="167"/>
      <c r="M230" s="167"/>
      <c r="N230" s="167"/>
      <c r="O230" s="167"/>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4"/>
      <c r="AT230" s="164"/>
      <c r="AU230" s="164"/>
      <c r="AV230" s="164"/>
      <c r="AW230" s="164"/>
      <c r="AX230" s="164"/>
      <c r="AY230" s="164"/>
      <c r="AZ230" s="164"/>
      <c r="BA230" s="164"/>
      <c r="BB230" s="164"/>
      <c r="BC230" s="164"/>
      <c r="BD230" s="164"/>
      <c r="BE230" s="164"/>
      <c r="BF230" s="164"/>
      <c r="BG230" s="164"/>
      <c r="BH230" s="164"/>
      <c r="BI230" s="164"/>
      <c r="BJ230" s="164"/>
      <c r="BK230" s="164"/>
      <c r="BL230" s="164"/>
      <c r="BM230" s="152"/>
      <c r="BN230" s="161">
        <f>IF(ISERROR(VLOOKUP(G230,Positions!$C$4:$V$130,20,FALSE)),0,VLOOKUP(G230,Positions!$C$4:$V$130,20,FALSE))</f>
        <v>0</v>
      </c>
      <c r="BO230" s="161">
        <f>IF(ISERROR(VLOOKUP(H230,Positions!$C$4:$V$130,20,FALSE)),0,VLOOKUP(H230,Positions!$C$4:$V$130,20,FALSE))</f>
        <v>0</v>
      </c>
      <c r="BP230" s="161">
        <f>IF(ISERROR(VLOOKUP(I230,Positions!$C$4:$V$130,20,FALSE)),0,VLOOKUP(I230,Positions!$C$4:$V$130,20,FALSE))</f>
        <v>0</v>
      </c>
      <c r="BQ230" s="161">
        <f>IF(ISERROR(VLOOKUP(J230,Positions!$C$4:$V$130,20,FALSE)),0,VLOOKUP(J230,Positions!$C$4:$V$130,20,FALSE))</f>
        <v>0</v>
      </c>
      <c r="BR230" s="161">
        <f>IF(ISERROR(VLOOKUP(K230,Positions!$C$4:$V$130,20,FALSE)),0,VLOOKUP(K230,Positions!$C$4:$V$130,20,FALSE))</f>
        <v>0</v>
      </c>
      <c r="BS230" s="161">
        <f>IF(ISERROR(VLOOKUP(L230,Positions!$C$4:$V$130,20,FALSE)),0,VLOOKUP(L230,Positions!$C$4:$V$130,20,FALSE))</f>
        <v>0</v>
      </c>
      <c r="BT230" s="161">
        <f>IF(ISERROR(VLOOKUP(M230,Positions!$C$4:$V$130,20,FALSE)),0,VLOOKUP(M230,Positions!$C$4:$V$130,20,FALSE))</f>
        <v>0</v>
      </c>
      <c r="BU230" s="161">
        <f>IF(ISERROR(VLOOKUP(N230,Positions!$C$4:$V$130,20,FALSE)),0,VLOOKUP(N230,Positions!$C$4:$V$130,20,FALSE))</f>
        <v>0</v>
      </c>
      <c r="BV230" s="161">
        <f>IF(ISERROR(VLOOKUP(O230,Positions!$C$4:$V$130,20,FALSE)),0,VLOOKUP(O230,Positions!$C$4:$V$130,20,FALSE))</f>
        <v>0</v>
      </c>
      <c r="BW230" s="161">
        <f>IF(ISERROR(VLOOKUP(P230,Positions!$C$4:$V$130,20,FALSE)),0,VLOOKUP(P230,Positions!$C$4:$V$130,20,FALSE))</f>
        <v>0</v>
      </c>
      <c r="BX230" s="161">
        <f>IF(ISERROR(VLOOKUP(Q230,Positions!$C$4:$V$130,20,FALSE)),0,VLOOKUP(Q230,Positions!$C$4:$V$130,20,FALSE))</f>
        <v>0</v>
      </c>
      <c r="BY230" s="161">
        <f>IF(ISERROR(VLOOKUP(R230,Positions!$C$4:$V$130,20,FALSE)),0,VLOOKUP(R230,Positions!$C$4:$V$130,20,FALSE))</f>
        <v>0</v>
      </c>
      <c r="BZ230" s="161">
        <f>IF(ISERROR(VLOOKUP(S230,Positions!$C$4:$V$130,20,FALSE)),0,VLOOKUP(S230,Positions!$C$4:$V$130,20,FALSE))</f>
        <v>0</v>
      </c>
      <c r="CA230" s="161">
        <f>IF(ISERROR(VLOOKUP(T230,Positions!$C$4:$V$130,20,FALSE)),0,VLOOKUP(T230,Positions!$C$4:$V$130,20,FALSE))</f>
        <v>0</v>
      </c>
      <c r="CB230" s="161">
        <f>IF(ISERROR(VLOOKUP(U230,Positions!$C$4:$V$130,20,FALSE)),0,VLOOKUP(U230,Positions!$C$4:$V$130,20,FALSE))</f>
        <v>0</v>
      </c>
      <c r="CC230" s="161">
        <f>IF(ISERROR(VLOOKUP(V230,Positions!$C$4:$V$130,20,FALSE)),0,VLOOKUP(V230,Positions!$C$4:$V$130,20,FALSE))</f>
        <v>0</v>
      </c>
      <c r="CD230" s="161">
        <f>IF(ISERROR(VLOOKUP(W230,Positions!$C$4:$V$130,20,FALSE)),0,VLOOKUP(W230,Positions!$C$4:$V$130,20,FALSE))</f>
        <v>0</v>
      </c>
      <c r="CE230" s="161">
        <f>IF(ISERROR(VLOOKUP(X230,Positions!$C$4:$V$130,20,FALSE)),0,VLOOKUP(X230,Positions!$C$4:$V$130,20,FALSE))</f>
        <v>0</v>
      </c>
      <c r="CF230" s="161">
        <f>IF(ISERROR(VLOOKUP(Y230,Positions!$C$4:$V$130,20,FALSE)),0,VLOOKUP(Y230,Positions!$C$4:$V$130,20,FALSE))</f>
        <v>0</v>
      </c>
      <c r="CG230" s="161">
        <f>IF(ISERROR(VLOOKUP(Z230,Positions!$C$4:$V$130,20,FALSE)),0,VLOOKUP(Z230,Positions!$C$4:$V$130,20,FALSE))</f>
        <v>0</v>
      </c>
      <c r="CH230" s="161">
        <f>IF(ISERROR(VLOOKUP(AA230,Positions!$C$4:$V$130,20,FALSE)),0,VLOOKUP(AA230,Positions!$C$4:$V$130,20,FALSE))</f>
        <v>0</v>
      </c>
      <c r="CI230" s="161">
        <f>IF(ISERROR(VLOOKUP(AB230,Positions!$C$4:$V$130,20,FALSE)),0,VLOOKUP(AB230,Positions!$C$4:$V$130,20,FALSE))</f>
        <v>0</v>
      </c>
      <c r="CJ230" s="161">
        <f>IF(ISERROR(VLOOKUP(AC230,Positions!$C$4:$V$130,20,FALSE)),0,VLOOKUP(AC230,Positions!$C$4:$V$130,20,FALSE))</f>
        <v>0</v>
      </c>
      <c r="CK230" s="161">
        <f>IF(ISERROR(VLOOKUP(AD230,Positions!$C$4:$V$130,20,FALSE)),0,VLOOKUP(AD230,Positions!$C$4:$V$130,20,FALSE))</f>
        <v>0</v>
      </c>
      <c r="CL230" s="161">
        <f>IF(ISERROR(VLOOKUP(AE230,Positions!$C$4:$V$130,20,FALSE)),0,VLOOKUP(AE230,Positions!$C$4:$V$130,20,FALSE))</f>
        <v>0</v>
      </c>
      <c r="CM230" s="161">
        <f>IF(ISERROR(VLOOKUP(AF230,Positions!$C$4:$V$130,20,FALSE)),0,VLOOKUP(AF230,Positions!$C$4:$V$130,20,FALSE))</f>
        <v>0</v>
      </c>
      <c r="CN230" s="161">
        <f>IF(ISERROR(VLOOKUP(AG230,Positions!$C$4:$V$130,20,FALSE)),0,VLOOKUP(AG230,Positions!$C$4:$V$130,20,FALSE))</f>
        <v>0</v>
      </c>
      <c r="CO230" s="161">
        <f>IF(ISERROR(VLOOKUP(AH230,Positions!$C$4:$V$130,20,FALSE)),0,VLOOKUP(AH230,Positions!$C$4:$V$130,20,FALSE))</f>
        <v>0</v>
      </c>
    </row>
    <row r="231" spans="1:93" s="155" customFormat="1" ht="26.25" x14ac:dyDescent="0.25">
      <c r="A231" s="164"/>
      <c r="B231" s="164"/>
      <c r="C231" s="165"/>
      <c r="D231" s="165"/>
      <c r="E231" s="165"/>
      <c r="F231" s="165"/>
      <c r="G231" s="167"/>
      <c r="H231" s="167"/>
      <c r="I231" s="167"/>
      <c r="J231" s="167"/>
      <c r="K231" s="167"/>
      <c r="L231" s="167"/>
      <c r="M231" s="167"/>
      <c r="N231" s="167"/>
      <c r="O231" s="167"/>
      <c r="P231" s="167"/>
      <c r="Q231" s="167"/>
      <c r="R231" s="167"/>
      <c r="S231" s="167"/>
      <c r="T231" s="167"/>
      <c r="U231" s="167"/>
      <c r="V231" s="167"/>
      <c r="W231" s="167"/>
      <c r="X231" s="167"/>
      <c r="Y231" s="167"/>
      <c r="Z231" s="167"/>
      <c r="AA231" s="167"/>
      <c r="AB231" s="167"/>
      <c r="AC231" s="167"/>
      <c r="AD231" s="167"/>
      <c r="AE231" s="167"/>
      <c r="AF231" s="167"/>
      <c r="AG231" s="167"/>
      <c r="AH231" s="167"/>
      <c r="AI231" s="167"/>
      <c r="AJ231" s="167"/>
      <c r="AK231" s="167"/>
      <c r="AL231" s="167"/>
      <c r="AM231" s="167"/>
      <c r="AN231" s="167"/>
      <c r="AO231" s="167"/>
      <c r="AP231" s="167"/>
      <c r="AQ231" s="167"/>
      <c r="AR231" s="167"/>
      <c r="AS231" s="164"/>
      <c r="AT231" s="164"/>
      <c r="AU231" s="164"/>
      <c r="AV231" s="164"/>
      <c r="AW231" s="164"/>
      <c r="AX231" s="164"/>
      <c r="AY231" s="164"/>
      <c r="AZ231" s="164"/>
      <c r="BA231" s="164"/>
      <c r="BB231" s="164"/>
      <c r="BC231" s="164"/>
      <c r="BD231" s="164"/>
      <c r="BE231" s="164"/>
      <c r="BF231" s="164"/>
      <c r="BG231" s="164"/>
      <c r="BH231" s="164"/>
      <c r="BI231" s="164"/>
      <c r="BJ231" s="164"/>
      <c r="BK231" s="164"/>
      <c r="BL231" s="164"/>
      <c r="BM231" s="152"/>
      <c r="BN231" s="161">
        <f>IF(ISERROR(VLOOKUP(G231,Positions!$C$4:$V$130,20,FALSE)),0,VLOOKUP(G231,Positions!$C$4:$V$130,20,FALSE))</f>
        <v>0</v>
      </c>
      <c r="BO231" s="161">
        <f>IF(ISERROR(VLOOKUP(H231,Positions!$C$4:$V$130,20,FALSE)),0,VLOOKUP(H231,Positions!$C$4:$V$130,20,FALSE))</f>
        <v>0</v>
      </c>
      <c r="BP231" s="161">
        <f>IF(ISERROR(VLOOKUP(I231,Positions!$C$4:$V$130,20,FALSE)),0,VLOOKUP(I231,Positions!$C$4:$V$130,20,FALSE))</f>
        <v>0</v>
      </c>
      <c r="BQ231" s="161">
        <f>IF(ISERROR(VLOOKUP(J231,Positions!$C$4:$V$130,20,FALSE)),0,VLOOKUP(J231,Positions!$C$4:$V$130,20,FALSE))</f>
        <v>0</v>
      </c>
      <c r="BR231" s="161">
        <f>IF(ISERROR(VLOOKUP(K231,Positions!$C$4:$V$130,20,FALSE)),0,VLOOKUP(K231,Positions!$C$4:$V$130,20,FALSE))</f>
        <v>0</v>
      </c>
      <c r="BS231" s="161">
        <f>IF(ISERROR(VLOOKUP(L231,Positions!$C$4:$V$130,20,FALSE)),0,VLOOKUP(L231,Positions!$C$4:$V$130,20,FALSE))</f>
        <v>0</v>
      </c>
      <c r="BT231" s="161">
        <f>IF(ISERROR(VLOOKUP(M231,Positions!$C$4:$V$130,20,FALSE)),0,VLOOKUP(M231,Positions!$C$4:$V$130,20,FALSE))</f>
        <v>0</v>
      </c>
      <c r="BU231" s="161">
        <f>IF(ISERROR(VLOOKUP(N231,Positions!$C$4:$V$130,20,FALSE)),0,VLOOKUP(N231,Positions!$C$4:$V$130,20,FALSE))</f>
        <v>0</v>
      </c>
      <c r="BV231" s="161">
        <f>IF(ISERROR(VLOOKUP(O231,Positions!$C$4:$V$130,20,FALSE)),0,VLOOKUP(O231,Positions!$C$4:$V$130,20,FALSE))</f>
        <v>0</v>
      </c>
      <c r="BW231" s="161">
        <f>IF(ISERROR(VLOOKUP(P231,Positions!$C$4:$V$130,20,FALSE)),0,VLOOKUP(P231,Positions!$C$4:$V$130,20,FALSE))</f>
        <v>0</v>
      </c>
      <c r="BX231" s="161">
        <f>IF(ISERROR(VLOOKUP(Q231,Positions!$C$4:$V$130,20,FALSE)),0,VLOOKUP(Q231,Positions!$C$4:$V$130,20,FALSE))</f>
        <v>0</v>
      </c>
      <c r="BY231" s="161">
        <f>IF(ISERROR(VLOOKUP(R231,Positions!$C$4:$V$130,20,FALSE)),0,VLOOKUP(R231,Positions!$C$4:$V$130,20,FALSE))</f>
        <v>0</v>
      </c>
      <c r="BZ231" s="161">
        <f>IF(ISERROR(VLOOKUP(S231,Positions!$C$4:$V$130,20,FALSE)),0,VLOOKUP(S231,Positions!$C$4:$V$130,20,FALSE))</f>
        <v>0</v>
      </c>
      <c r="CA231" s="161">
        <f>IF(ISERROR(VLOOKUP(T231,Positions!$C$4:$V$130,20,FALSE)),0,VLOOKUP(T231,Positions!$C$4:$V$130,20,FALSE))</f>
        <v>0</v>
      </c>
      <c r="CB231" s="161">
        <f>IF(ISERROR(VLOOKUP(U231,Positions!$C$4:$V$130,20,FALSE)),0,VLOOKUP(U231,Positions!$C$4:$V$130,20,FALSE))</f>
        <v>0</v>
      </c>
      <c r="CC231" s="161">
        <f>IF(ISERROR(VLOOKUP(V231,Positions!$C$4:$V$130,20,FALSE)),0,VLOOKUP(V231,Positions!$C$4:$V$130,20,FALSE))</f>
        <v>0</v>
      </c>
      <c r="CD231" s="161">
        <f>IF(ISERROR(VLOOKUP(W231,Positions!$C$4:$V$130,20,FALSE)),0,VLOOKUP(W231,Positions!$C$4:$V$130,20,FALSE))</f>
        <v>0</v>
      </c>
      <c r="CE231" s="161">
        <f>IF(ISERROR(VLOOKUP(X231,Positions!$C$4:$V$130,20,FALSE)),0,VLOOKUP(X231,Positions!$C$4:$V$130,20,FALSE))</f>
        <v>0</v>
      </c>
      <c r="CF231" s="161">
        <f>IF(ISERROR(VLOOKUP(Y231,Positions!$C$4:$V$130,20,FALSE)),0,VLOOKUP(Y231,Positions!$C$4:$V$130,20,FALSE))</f>
        <v>0</v>
      </c>
      <c r="CG231" s="161">
        <f>IF(ISERROR(VLOOKUP(Z231,Positions!$C$4:$V$130,20,FALSE)),0,VLOOKUP(Z231,Positions!$C$4:$V$130,20,FALSE))</f>
        <v>0</v>
      </c>
      <c r="CH231" s="161">
        <f>IF(ISERROR(VLOOKUP(AA231,Positions!$C$4:$V$130,20,FALSE)),0,VLOOKUP(AA231,Positions!$C$4:$V$130,20,FALSE))</f>
        <v>0</v>
      </c>
      <c r="CI231" s="161">
        <f>IF(ISERROR(VLOOKUP(AB231,Positions!$C$4:$V$130,20,FALSE)),0,VLOOKUP(AB231,Positions!$C$4:$V$130,20,FALSE))</f>
        <v>0</v>
      </c>
      <c r="CJ231" s="161">
        <f>IF(ISERROR(VLOOKUP(AC231,Positions!$C$4:$V$130,20,FALSE)),0,VLOOKUP(AC231,Positions!$C$4:$V$130,20,FALSE))</f>
        <v>0</v>
      </c>
      <c r="CK231" s="161">
        <f>IF(ISERROR(VLOOKUP(AD231,Positions!$C$4:$V$130,20,FALSE)),0,VLOOKUP(AD231,Positions!$C$4:$V$130,20,FALSE))</f>
        <v>0</v>
      </c>
      <c r="CL231" s="161">
        <f>IF(ISERROR(VLOOKUP(AE231,Positions!$C$4:$V$130,20,FALSE)),0,VLOOKUP(AE231,Positions!$C$4:$V$130,20,FALSE))</f>
        <v>0</v>
      </c>
      <c r="CM231" s="161">
        <f>IF(ISERROR(VLOOKUP(AF231,Positions!$C$4:$V$130,20,FALSE)),0,VLOOKUP(AF231,Positions!$C$4:$V$130,20,FALSE))</f>
        <v>0</v>
      </c>
      <c r="CN231" s="161">
        <f>IF(ISERROR(VLOOKUP(AG231,Positions!$C$4:$V$130,20,FALSE)),0,VLOOKUP(AG231,Positions!$C$4:$V$130,20,FALSE))</f>
        <v>0</v>
      </c>
      <c r="CO231" s="161">
        <f>IF(ISERROR(VLOOKUP(AH231,Positions!$C$4:$V$130,20,FALSE)),0,VLOOKUP(AH231,Positions!$C$4:$V$130,20,FALSE))</f>
        <v>0</v>
      </c>
    </row>
    <row r="232" spans="1:93" s="155" customFormat="1" ht="26.25" x14ac:dyDescent="0.25">
      <c r="A232" s="164"/>
      <c r="B232" s="164"/>
      <c r="C232" s="165"/>
      <c r="D232" s="165"/>
      <c r="E232" s="165"/>
      <c r="F232" s="165"/>
      <c r="G232" s="167"/>
      <c r="H232" s="167"/>
      <c r="I232" s="167"/>
      <c r="J232" s="167"/>
      <c r="K232" s="167"/>
      <c r="L232" s="167"/>
      <c r="M232" s="167"/>
      <c r="N232" s="167"/>
      <c r="O232" s="167"/>
      <c r="P232" s="167"/>
      <c r="Q232" s="167"/>
      <c r="R232" s="167"/>
      <c r="S232" s="167"/>
      <c r="T232" s="167"/>
      <c r="U232" s="167"/>
      <c r="V232" s="167"/>
      <c r="W232" s="167"/>
      <c r="X232" s="167"/>
      <c r="Y232" s="167"/>
      <c r="Z232" s="167"/>
      <c r="AA232" s="167"/>
      <c r="AB232" s="167"/>
      <c r="AC232" s="167"/>
      <c r="AD232" s="167"/>
      <c r="AE232" s="167"/>
      <c r="AF232" s="167"/>
      <c r="AG232" s="167"/>
      <c r="AH232" s="167"/>
      <c r="AI232" s="167"/>
      <c r="AJ232" s="167"/>
      <c r="AK232" s="167"/>
      <c r="AL232" s="167"/>
      <c r="AM232" s="167"/>
      <c r="AN232" s="167"/>
      <c r="AO232" s="167"/>
      <c r="AP232" s="167"/>
      <c r="AQ232" s="167"/>
      <c r="AR232" s="167"/>
      <c r="AS232" s="164"/>
      <c r="AT232" s="164"/>
      <c r="AU232" s="164"/>
      <c r="AV232" s="164"/>
      <c r="AW232" s="164"/>
      <c r="AX232" s="164"/>
      <c r="AY232" s="164"/>
      <c r="AZ232" s="164"/>
      <c r="BA232" s="164"/>
      <c r="BB232" s="164"/>
      <c r="BC232" s="164"/>
      <c r="BD232" s="164"/>
      <c r="BE232" s="164"/>
      <c r="BF232" s="164"/>
      <c r="BG232" s="164"/>
      <c r="BH232" s="164"/>
      <c r="BI232" s="164"/>
      <c r="BJ232" s="164"/>
      <c r="BK232" s="164"/>
      <c r="BL232" s="164"/>
      <c r="BM232" s="152"/>
      <c r="BN232" s="161">
        <f>IF(ISERROR(VLOOKUP(G232,Positions!$C$4:$V$130,20,FALSE)),0,VLOOKUP(G232,Positions!$C$4:$V$130,20,FALSE))</f>
        <v>0</v>
      </c>
      <c r="BO232" s="161">
        <f>IF(ISERROR(VLOOKUP(H232,Positions!$C$4:$V$130,20,FALSE)),0,VLOOKUP(H232,Positions!$C$4:$V$130,20,FALSE))</f>
        <v>0</v>
      </c>
      <c r="BP232" s="161">
        <f>IF(ISERROR(VLOOKUP(I232,Positions!$C$4:$V$130,20,FALSE)),0,VLOOKUP(I232,Positions!$C$4:$V$130,20,FALSE))</f>
        <v>0</v>
      </c>
      <c r="BQ232" s="161">
        <f>IF(ISERROR(VLOOKUP(J232,Positions!$C$4:$V$130,20,FALSE)),0,VLOOKUP(J232,Positions!$C$4:$V$130,20,FALSE))</f>
        <v>0</v>
      </c>
      <c r="BR232" s="161">
        <f>IF(ISERROR(VLOOKUP(K232,Positions!$C$4:$V$130,20,FALSE)),0,VLOOKUP(K232,Positions!$C$4:$V$130,20,FALSE))</f>
        <v>0</v>
      </c>
      <c r="BS232" s="161">
        <f>IF(ISERROR(VLOOKUP(L232,Positions!$C$4:$V$130,20,FALSE)),0,VLOOKUP(L232,Positions!$C$4:$V$130,20,FALSE))</f>
        <v>0</v>
      </c>
      <c r="BT232" s="161">
        <f>IF(ISERROR(VLOOKUP(M232,Positions!$C$4:$V$130,20,FALSE)),0,VLOOKUP(M232,Positions!$C$4:$V$130,20,FALSE))</f>
        <v>0</v>
      </c>
      <c r="BU232" s="161">
        <f>IF(ISERROR(VLOOKUP(N232,Positions!$C$4:$V$130,20,FALSE)),0,VLOOKUP(N232,Positions!$C$4:$V$130,20,FALSE))</f>
        <v>0</v>
      </c>
      <c r="BV232" s="161">
        <f>IF(ISERROR(VLOOKUP(O232,Positions!$C$4:$V$130,20,FALSE)),0,VLOOKUP(O232,Positions!$C$4:$V$130,20,FALSE))</f>
        <v>0</v>
      </c>
      <c r="BW232" s="161">
        <f>IF(ISERROR(VLOOKUP(P232,Positions!$C$4:$V$130,20,FALSE)),0,VLOOKUP(P232,Positions!$C$4:$V$130,20,FALSE))</f>
        <v>0</v>
      </c>
      <c r="BX232" s="161">
        <f>IF(ISERROR(VLOOKUP(Q232,Positions!$C$4:$V$130,20,FALSE)),0,VLOOKUP(Q232,Positions!$C$4:$V$130,20,FALSE))</f>
        <v>0</v>
      </c>
      <c r="BY232" s="161">
        <f>IF(ISERROR(VLOOKUP(R232,Positions!$C$4:$V$130,20,FALSE)),0,VLOOKUP(R232,Positions!$C$4:$V$130,20,FALSE))</f>
        <v>0</v>
      </c>
      <c r="BZ232" s="161">
        <f>IF(ISERROR(VLOOKUP(S232,Positions!$C$4:$V$130,20,FALSE)),0,VLOOKUP(S232,Positions!$C$4:$V$130,20,FALSE))</f>
        <v>0</v>
      </c>
      <c r="CA232" s="161">
        <f>IF(ISERROR(VLOOKUP(T232,Positions!$C$4:$V$130,20,FALSE)),0,VLOOKUP(T232,Positions!$C$4:$V$130,20,FALSE))</f>
        <v>0</v>
      </c>
      <c r="CB232" s="161">
        <f>IF(ISERROR(VLOOKUP(U232,Positions!$C$4:$V$130,20,FALSE)),0,VLOOKUP(U232,Positions!$C$4:$V$130,20,FALSE))</f>
        <v>0</v>
      </c>
      <c r="CC232" s="161">
        <f>IF(ISERROR(VLOOKUP(V232,Positions!$C$4:$V$130,20,FALSE)),0,VLOOKUP(V232,Positions!$C$4:$V$130,20,FALSE))</f>
        <v>0</v>
      </c>
      <c r="CD232" s="161">
        <f>IF(ISERROR(VLOOKUP(W232,Positions!$C$4:$V$130,20,FALSE)),0,VLOOKUP(W232,Positions!$C$4:$V$130,20,FALSE))</f>
        <v>0</v>
      </c>
      <c r="CE232" s="161">
        <f>IF(ISERROR(VLOOKUP(X232,Positions!$C$4:$V$130,20,FALSE)),0,VLOOKUP(X232,Positions!$C$4:$V$130,20,FALSE))</f>
        <v>0</v>
      </c>
      <c r="CF232" s="161">
        <f>IF(ISERROR(VLOOKUP(Y232,Positions!$C$4:$V$130,20,FALSE)),0,VLOOKUP(Y232,Positions!$C$4:$V$130,20,FALSE))</f>
        <v>0</v>
      </c>
      <c r="CG232" s="161">
        <f>IF(ISERROR(VLOOKUP(Z232,Positions!$C$4:$V$130,20,FALSE)),0,VLOOKUP(Z232,Positions!$C$4:$V$130,20,FALSE))</f>
        <v>0</v>
      </c>
      <c r="CH232" s="161">
        <f>IF(ISERROR(VLOOKUP(AA232,Positions!$C$4:$V$130,20,FALSE)),0,VLOOKUP(AA232,Positions!$C$4:$V$130,20,FALSE))</f>
        <v>0</v>
      </c>
      <c r="CI232" s="161">
        <f>IF(ISERROR(VLOOKUP(AB232,Positions!$C$4:$V$130,20,FALSE)),0,VLOOKUP(AB232,Positions!$C$4:$V$130,20,FALSE))</f>
        <v>0</v>
      </c>
      <c r="CJ232" s="161">
        <f>IF(ISERROR(VLOOKUP(AC232,Positions!$C$4:$V$130,20,FALSE)),0,VLOOKUP(AC232,Positions!$C$4:$V$130,20,FALSE))</f>
        <v>0</v>
      </c>
      <c r="CK232" s="161">
        <f>IF(ISERROR(VLOOKUP(AD232,Positions!$C$4:$V$130,20,FALSE)),0,VLOOKUP(AD232,Positions!$C$4:$V$130,20,FALSE))</f>
        <v>0</v>
      </c>
      <c r="CL232" s="161">
        <f>IF(ISERROR(VLOOKUP(AE232,Positions!$C$4:$V$130,20,FALSE)),0,VLOOKUP(AE232,Positions!$C$4:$V$130,20,FALSE))</f>
        <v>0</v>
      </c>
      <c r="CM232" s="161">
        <f>IF(ISERROR(VLOOKUP(AF232,Positions!$C$4:$V$130,20,FALSE)),0,VLOOKUP(AF232,Positions!$C$4:$V$130,20,FALSE))</f>
        <v>0</v>
      </c>
      <c r="CN232" s="161">
        <f>IF(ISERROR(VLOOKUP(AG232,Positions!$C$4:$V$130,20,FALSE)),0,VLOOKUP(AG232,Positions!$C$4:$V$130,20,FALSE))</f>
        <v>0</v>
      </c>
      <c r="CO232" s="161">
        <f>IF(ISERROR(VLOOKUP(AH232,Positions!$C$4:$V$130,20,FALSE)),0,VLOOKUP(AH232,Positions!$C$4:$V$130,20,FALSE))</f>
        <v>0</v>
      </c>
    </row>
    <row r="233" spans="1:93" s="155" customFormat="1" ht="26.25" x14ac:dyDescent="0.25">
      <c r="A233" s="164"/>
      <c r="B233" s="164"/>
      <c r="C233" s="165"/>
      <c r="D233" s="165"/>
      <c r="E233" s="165"/>
      <c r="F233" s="165"/>
      <c r="G233" s="167"/>
      <c r="H233" s="167"/>
      <c r="I233" s="167"/>
      <c r="J233" s="167"/>
      <c r="K233" s="167"/>
      <c r="L233" s="167"/>
      <c r="M233" s="167"/>
      <c r="N233" s="167"/>
      <c r="O233" s="167"/>
      <c r="P233" s="167"/>
      <c r="Q233" s="167"/>
      <c r="R233" s="167"/>
      <c r="S233" s="167"/>
      <c r="T233" s="167"/>
      <c r="U233" s="167"/>
      <c r="V233" s="167"/>
      <c r="W233" s="167"/>
      <c r="X233" s="167"/>
      <c r="Y233" s="167"/>
      <c r="Z233" s="167"/>
      <c r="AA233" s="167"/>
      <c r="AB233" s="167"/>
      <c r="AC233" s="167"/>
      <c r="AD233" s="167"/>
      <c r="AE233" s="167"/>
      <c r="AF233" s="167"/>
      <c r="AG233" s="167"/>
      <c r="AH233" s="167"/>
      <c r="AI233" s="167"/>
      <c r="AJ233" s="167"/>
      <c r="AK233" s="167"/>
      <c r="AL233" s="167"/>
      <c r="AM233" s="167"/>
      <c r="AN233" s="167"/>
      <c r="AO233" s="167"/>
      <c r="AP233" s="167"/>
      <c r="AQ233" s="167"/>
      <c r="AR233" s="167"/>
      <c r="AS233" s="164"/>
      <c r="AT233" s="164"/>
      <c r="AU233" s="164"/>
      <c r="AV233" s="164"/>
      <c r="AW233" s="164"/>
      <c r="AX233" s="164"/>
      <c r="AY233" s="164"/>
      <c r="AZ233" s="164"/>
      <c r="BA233" s="164"/>
      <c r="BB233" s="164"/>
      <c r="BC233" s="164"/>
      <c r="BD233" s="164"/>
      <c r="BE233" s="164"/>
      <c r="BF233" s="164"/>
      <c r="BG233" s="164"/>
      <c r="BH233" s="164"/>
      <c r="BI233" s="164"/>
      <c r="BJ233" s="164"/>
      <c r="BK233" s="164"/>
      <c r="BL233" s="164"/>
      <c r="BM233" s="152"/>
      <c r="BN233" s="161">
        <f>IF(ISERROR(VLOOKUP(G233,Positions!$C$4:$V$130,20,FALSE)),0,VLOOKUP(G233,Positions!$C$4:$V$130,20,FALSE))</f>
        <v>0</v>
      </c>
      <c r="BO233" s="161">
        <f>IF(ISERROR(VLOOKUP(H233,Positions!$C$4:$V$130,20,FALSE)),0,VLOOKUP(H233,Positions!$C$4:$V$130,20,FALSE))</f>
        <v>0</v>
      </c>
      <c r="BP233" s="161">
        <f>IF(ISERROR(VLOOKUP(I233,Positions!$C$4:$V$130,20,FALSE)),0,VLOOKUP(I233,Positions!$C$4:$V$130,20,FALSE))</f>
        <v>0</v>
      </c>
      <c r="BQ233" s="161">
        <f>IF(ISERROR(VLOOKUP(J233,Positions!$C$4:$V$130,20,FALSE)),0,VLOOKUP(J233,Positions!$C$4:$V$130,20,FALSE))</f>
        <v>0</v>
      </c>
      <c r="BR233" s="161">
        <f>IF(ISERROR(VLOOKUP(K233,Positions!$C$4:$V$130,20,FALSE)),0,VLOOKUP(K233,Positions!$C$4:$V$130,20,FALSE))</f>
        <v>0</v>
      </c>
      <c r="BS233" s="161">
        <f>IF(ISERROR(VLOOKUP(L233,Positions!$C$4:$V$130,20,FALSE)),0,VLOOKUP(L233,Positions!$C$4:$V$130,20,FALSE))</f>
        <v>0</v>
      </c>
      <c r="BT233" s="161">
        <f>IF(ISERROR(VLOOKUP(M233,Positions!$C$4:$V$130,20,FALSE)),0,VLOOKUP(M233,Positions!$C$4:$V$130,20,FALSE))</f>
        <v>0</v>
      </c>
      <c r="BU233" s="161">
        <f>IF(ISERROR(VLOOKUP(N233,Positions!$C$4:$V$130,20,FALSE)),0,VLOOKUP(N233,Positions!$C$4:$V$130,20,FALSE))</f>
        <v>0</v>
      </c>
      <c r="BV233" s="161">
        <f>IF(ISERROR(VLOOKUP(O233,Positions!$C$4:$V$130,20,FALSE)),0,VLOOKUP(O233,Positions!$C$4:$V$130,20,FALSE))</f>
        <v>0</v>
      </c>
      <c r="BW233" s="161">
        <f>IF(ISERROR(VLOOKUP(P233,Positions!$C$4:$V$130,20,FALSE)),0,VLOOKUP(P233,Positions!$C$4:$V$130,20,FALSE))</f>
        <v>0</v>
      </c>
      <c r="BX233" s="161">
        <f>IF(ISERROR(VLOOKUP(Q233,Positions!$C$4:$V$130,20,FALSE)),0,VLOOKUP(Q233,Positions!$C$4:$V$130,20,FALSE))</f>
        <v>0</v>
      </c>
      <c r="BY233" s="161">
        <f>IF(ISERROR(VLOOKUP(R233,Positions!$C$4:$V$130,20,FALSE)),0,VLOOKUP(R233,Positions!$C$4:$V$130,20,FALSE))</f>
        <v>0</v>
      </c>
      <c r="BZ233" s="161">
        <f>IF(ISERROR(VLOOKUP(S233,Positions!$C$4:$V$130,20,FALSE)),0,VLOOKUP(S233,Positions!$C$4:$V$130,20,FALSE))</f>
        <v>0</v>
      </c>
      <c r="CA233" s="161">
        <f>IF(ISERROR(VLOOKUP(T233,Positions!$C$4:$V$130,20,FALSE)),0,VLOOKUP(T233,Positions!$C$4:$V$130,20,FALSE))</f>
        <v>0</v>
      </c>
      <c r="CB233" s="161">
        <f>IF(ISERROR(VLOOKUP(U233,Positions!$C$4:$V$130,20,FALSE)),0,VLOOKUP(U233,Positions!$C$4:$V$130,20,FALSE))</f>
        <v>0</v>
      </c>
      <c r="CC233" s="161">
        <f>IF(ISERROR(VLOOKUP(V233,Positions!$C$4:$V$130,20,FALSE)),0,VLOOKUP(V233,Positions!$C$4:$V$130,20,FALSE))</f>
        <v>0</v>
      </c>
      <c r="CD233" s="161">
        <f>IF(ISERROR(VLOOKUP(W233,Positions!$C$4:$V$130,20,FALSE)),0,VLOOKUP(W233,Positions!$C$4:$V$130,20,FALSE))</f>
        <v>0</v>
      </c>
      <c r="CE233" s="161">
        <f>IF(ISERROR(VLOOKUP(X233,Positions!$C$4:$V$130,20,FALSE)),0,VLOOKUP(X233,Positions!$C$4:$V$130,20,FALSE))</f>
        <v>0</v>
      </c>
      <c r="CF233" s="161">
        <f>IF(ISERROR(VLOOKUP(Y233,Positions!$C$4:$V$130,20,FALSE)),0,VLOOKUP(Y233,Positions!$C$4:$V$130,20,FALSE))</f>
        <v>0</v>
      </c>
      <c r="CG233" s="161">
        <f>IF(ISERROR(VLOOKUP(Z233,Positions!$C$4:$V$130,20,FALSE)),0,VLOOKUP(Z233,Positions!$C$4:$V$130,20,FALSE))</f>
        <v>0</v>
      </c>
      <c r="CH233" s="161">
        <f>IF(ISERROR(VLOOKUP(AA233,Positions!$C$4:$V$130,20,FALSE)),0,VLOOKUP(AA233,Positions!$C$4:$V$130,20,FALSE))</f>
        <v>0</v>
      </c>
      <c r="CI233" s="161">
        <f>IF(ISERROR(VLOOKUP(AB233,Positions!$C$4:$V$130,20,FALSE)),0,VLOOKUP(AB233,Positions!$C$4:$V$130,20,FALSE))</f>
        <v>0</v>
      </c>
      <c r="CJ233" s="161">
        <f>IF(ISERROR(VLOOKUP(AC233,Positions!$C$4:$V$130,20,FALSE)),0,VLOOKUP(AC233,Positions!$C$4:$V$130,20,FALSE))</f>
        <v>0</v>
      </c>
      <c r="CK233" s="161">
        <f>IF(ISERROR(VLOOKUP(AD233,Positions!$C$4:$V$130,20,FALSE)),0,VLOOKUP(AD233,Positions!$C$4:$V$130,20,FALSE))</f>
        <v>0</v>
      </c>
      <c r="CL233" s="161">
        <f>IF(ISERROR(VLOOKUP(AE233,Positions!$C$4:$V$130,20,FALSE)),0,VLOOKUP(AE233,Positions!$C$4:$V$130,20,FALSE))</f>
        <v>0</v>
      </c>
      <c r="CM233" s="161">
        <f>IF(ISERROR(VLOOKUP(AF233,Positions!$C$4:$V$130,20,FALSE)),0,VLOOKUP(AF233,Positions!$C$4:$V$130,20,FALSE))</f>
        <v>0</v>
      </c>
      <c r="CN233" s="161">
        <f>IF(ISERROR(VLOOKUP(AG233,Positions!$C$4:$V$130,20,FALSE)),0,VLOOKUP(AG233,Positions!$C$4:$V$130,20,FALSE))</f>
        <v>0</v>
      </c>
      <c r="CO233" s="161">
        <f>IF(ISERROR(VLOOKUP(AH233,Positions!$C$4:$V$130,20,FALSE)),0,VLOOKUP(AH233,Positions!$C$4:$V$130,20,FALSE))</f>
        <v>0</v>
      </c>
    </row>
    <row r="234" spans="1:93" s="155" customFormat="1" ht="26.25" x14ac:dyDescent="0.25">
      <c r="A234" s="164"/>
      <c r="B234" s="164"/>
      <c r="C234" s="165"/>
      <c r="D234" s="165"/>
      <c r="E234" s="165"/>
      <c r="F234" s="165"/>
      <c r="G234" s="167"/>
      <c r="H234" s="167"/>
      <c r="I234" s="167"/>
      <c r="J234" s="167"/>
      <c r="K234" s="167"/>
      <c r="L234" s="167"/>
      <c r="M234" s="167"/>
      <c r="N234" s="167"/>
      <c r="O234" s="167"/>
      <c r="P234" s="167"/>
      <c r="Q234" s="167"/>
      <c r="R234" s="167"/>
      <c r="S234" s="167"/>
      <c r="T234" s="167"/>
      <c r="U234" s="167"/>
      <c r="V234" s="167"/>
      <c r="W234" s="167"/>
      <c r="X234" s="167"/>
      <c r="Y234" s="167"/>
      <c r="Z234" s="167"/>
      <c r="AA234" s="167"/>
      <c r="AB234" s="167"/>
      <c r="AC234" s="167"/>
      <c r="AD234" s="167"/>
      <c r="AE234" s="167"/>
      <c r="AF234" s="167"/>
      <c r="AG234" s="167"/>
      <c r="AH234" s="167"/>
      <c r="AI234" s="167"/>
      <c r="AJ234" s="167"/>
      <c r="AK234" s="167"/>
      <c r="AL234" s="167"/>
      <c r="AM234" s="167"/>
      <c r="AN234" s="167"/>
      <c r="AO234" s="167"/>
      <c r="AP234" s="167"/>
      <c r="AQ234" s="167"/>
      <c r="AR234" s="167"/>
      <c r="AS234" s="164"/>
      <c r="AT234" s="164"/>
      <c r="AU234" s="164"/>
      <c r="AV234" s="164"/>
      <c r="AW234" s="164"/>
      <c r="AX234" s="164"/>
      <c r="AY234" s="164"/>
      <c r="AZ234" s="164"/>
      <c r="BA234" s="164"/>
      <c r="BB234" s="164"/>
      <c r="BC234" s="164"/>
      <c r="BD234" s="164"/>
      <c r="BE234" s="164"/>
      <c r="BF234" s="164"/>
      <c r="BG234" s="164"/>
      <c r="BH234" s="164"/>
      <c r="BI234" s="164"/>
      <c r="BJ234" s="164"/>
      <c r="BK234" s="164"/>
      <c r="BL234" s="164"/>
      <c r="BM234" s="152"/>
      <c r="BN234" s="161">
        <f>IF(ISERROR(VLOOKUP(G234,Positions!$C$4:$V$130,20,FALSE)),0,VLOOKUP(G234,Positions!$C$4:$V$130,20,FALSE))</f>
        <v>0</v>
      </c>
      <c r="BO234" s="161">
        <f>IF(ISERROR(VLOOKUP(H234,Positions!$C$4:$V$130,20,FALSE)),0,VLOOKUP(H234,Positions!$C$4:$V$130,20,FALSE))</f>
        <v>0</v>
      </c>
      <c r="BP234" s="161">
        <f>IF(ISERROR(VLOOKUP(I234,Positions!$C$4:$V$130,20,FALSE)),0,VLOOKUP(I234,Positions!$C$4:$V$130,20,FALSE))</f>
        <v>0</v>
      </c>
      <c r="BQ234" s="161">
        <f>IF(ISERROR(VLOOKUP(J234,Positions!$C$4:$V$130,20,FALSE)),0,VLOOKUP(J234,Positions!$C$4:$V$130,20,FALSE))</f>
        <v>0</v>
      </c>
      <c r="BR234" s="161">
        <f>IF(ISERROR(VLOOKUP(K234,Positions!$C$4:$V$130,20,FALSE)),0,VLOOKUP(K234,Positions!$C$4:$V$130,20,FALSE))</f>
        <v>0</v>
      </c>
      <c r="BS234" s="161">
        <f>IF(ISERROR(VLOOKUP(L234,Positions!$C$4:$V$130,20,FALSE)),0,VLOOKUP(L234,Positions!$C$4:$V$130,20,FALSE))</f>
        <v>0</v>
      </c>
      <c r="BT234" s="161">
        <f>IF(ISERROR(VLOOKUP(M234,Positions!$C$4:$V$130,20,FALSE)),0,VLOOKUP(M234,Positions!$C$4:$V$130,20,FALSE))</f>
        <v>0</v>
      </c>
      <c r="BU234" s="161">
        <f>IF(ISERROR(VLOOKUP(N234,Positions!$C$4:$V$130,20,FALSE)),0,VLOOKUP(N234,Positions!$C$4:$V$130,20,FALSE))</f>
        <v>0</v>
      </c>
      <c r="BV234" s="161">
        <f>IF(ISERROR(VLOOKUP(O234,Positions!$C$4:$V$130,20,FALSE)),0,VLOOKUP(O234,Positions!$C$4:$V$130,20,FALSE))</f>
        <v>0</v>
      </c>
      <c r="BW234" s="161">
        <f>IF(ISERROR(VLOOKUP(P234,Positions!$C$4:$V$130,20,FALSE)),0,VLOOKUP(P234,Positions!$C$4:$V$130,20,FALSE))</f>
        <v>0</v>
      </c>
      <c r="BX234" s="161">
        <f>IF(ISERROR(VLOOKUP(Q234,Positions!$C$4:$V$130,20,FALSE)),0,VLOOKUP(Q234,Positions!$C$4:$V$130,20,FALSE))</f>
        <v>0</v>
      </c>
      <c r="BY234" s="161">
        <f>IF(ISERROR(VLOOKUP(R234,Positions!$C$4:$V$130,20,FALSE)),0,VLOOKUP(R234,Positions!$C$4:$V$130,20,FALSE))</f>
        <v>0</v>
      </c>
      <c r="BZ234" s="161">
        <f>IF(ISERROR(VLOOKUP(S234,Positions!$C$4:$V$130,20,FALSE)),0,VLOOKUP(S234,Positions!$C$4:$V$130,20,FALSE))</f>
        <v>0</v>
      </c>
      <c r="CA234" s="161">
        <f>IF(ISERROR(VLOOKUP(T234,Positions!$C$4:$V$130,20,FALSE)),0,VLOOKUP(T234,Positions!$C$4:$V$130,20,FALSE))</f>
        <v>0</v>
      </c>
      <c r="CB234" s="161">
        <f>IF(ISERROR(VLOOKUP(U234,Positions!$C$4:$V$130,20,FALSE)),0,VLOOKUP(U234,Positions!$C$4:$V$130,20,FALSE))</f>
        <v>0</v>
      </c>
      <c r="CC234" s="161">
        <f>IF(ISERROR(VLOOKUP(V234,Positions!$C$4:$V$130,20,FALSE)),0,VLOOKUP(V234,Positions!$C$4:$V$130,20,FALSE))</f>
        <v>0</v>
      </c>
      <c r="CD234" s="161">
        <f>IF(ISERROR(VLOOKUP(W234,Positions!$C$4:$V$130,20,FALSE)),0,VLOOKUP(W234,Positions!$C$4:$V$130,20,FALSE))</f>
        <v>0</v>
      </c>
      <c r="CE234" s="161">
        <f>IF(ISERROR(VLOOKUP(X234,Positions!$C$4:$V$130,20,FALSE)),0,VLOOKUP(X234,Positions!$C$4:$V$130,20,FALSE))</f>
        <v>0</v>
      </c>
      <c r="CF234" s="161">
        <f>IF(ISERROR(VLOOKUP(Y234,Positions!$C$4:$V$130,20,FALSE)),0,VLOOKUP(Y234,Positions!$C$4:$V$130,20,FALSE))</f>
        <v>0</v>
      </c>
      <c r="CG234" s="161">
        <f>IF(ISERROR(VLOOKUP(Z234,Positions!$C$4:$V$130,20,FALSE)),0,VLOOKUP(Z234,Positions!$C$4:$V$130,20,FALSE))</f>
        <v>0</v>
      </c>
      <c r="CH234" s="161">
        <f>IF(ISERROR(VLOOKUP(AA234,Positions!$C$4:$V$130,20,FALSE)),0,VLOOKUP(AA234,Positions!$C$4:$V$130,20,FALSE))</f>
        <v>0</v>
      </c>
      <c r="CI234" s="161">
        <f>IF(ISERROR(VLOOKUP(AB234,Positions!$C$4:$V$130,20,FALSE)),0,VLOOKUP(AB234,Positions!$C$4:$V$130,20,FALSE))</f>
        <v>0</v>
      </c>
      <c r="CJ234" s="161">
        <f>IF(ISERROR(VLOOKUP(AC234,Positions!$C$4:$V$130,20,FALSE)),0,VLOOKUP(AC234,Positions!$C$4:$V$130,20,FALSE))</f>
        <v>0</v>
      </c>
      <c r="CK234" s="161">
        <f>IF(ISERROR(VLOOKUP(AD234,Positions!$C$4:$V$130,20,FALSE)),0,VLOOKUP(AD234,Positions!$C$4:$V$130,20,FALSE))</f>
        <v>0</v>
      </c>
      <c r="CL234" s="161">
        <f>IF(ISERROR(VLOOKUP(AE234,Positions!$C$4:$V$130,20,FALSE)),0,VLOOKUP(AE234,Positions!$C$4:$V$130,20,FALSE))</f>
        <v>0</v>
      </c>
      <c r="CM234" s="161">
        <f>IF(ISERROR(VLOOKUP(AF234,Positions!$C$4:$V$130,20,FALSE)),0,VLOOKUP(AF234,Positions!$C$4:$V$130,20,FALSE))</f>
        <v>0</v>
      </c>
      <c r="CN234" s="161">
        <f>IF(ISERROR(VLOOKUP(AG234,Positions!$C$4:$V$130,20,FALSE)),0,VLOOKUP(AG234,Positions!$C$4:$V$130,20,FALSE))</f>
        <v>0</v>
      </c>
      <c r="CO234" s="161">
        <f>IF(ISERROR(VLOOKUP(AH234,Positions!$C$4:$V$130,20,FALSE)),0,VLOOKUP(AH234,Positions!$C$4:$V$130,20,FALSE))</f>
        <v>0</v>
      </c>
    </row>
    <row r="235" spans="1:93" s="155" customFormat="1" ht="26.25" x14ac:dyDescent="0.25">
      <c r="A235" s="164"/>
      <c r="B235" s="164"/>
      <c r="C235" s="165"/>
      <c r="D235" s="165"/>
      <c r="E235" s="165"/>
      <c r="F235" s="165"/>
      <c r="G235" s="167"/>
      <c r="H235" s="167"/>
      <c r="I235" s="167"/>
      <c r="J235" s="167"/>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4"/>
      <c r="AT235" s="164"/>
      <c r="AU235" s="164"/>
      <c r="AV235" s="164"/>
      <c r="AW235" s="164"/>
      <c r="AX235" s="164"/>
      <c r="AY235" s="164"/>
      <c r="AZ235" s="164"/>
      <c r="BA235" s="164"/>
      <c r="BB235" s="164"/>
      <c r="BC235" s="164"/>
      <c r="BD235" s="164"/>
      <c r="BE235" s="164"/>
      <c r="BF235" s="164"/>
      <c r="BG235" s="164"/>
      <c r="BH235" s="164"/>
      <c r="BI235" s="164"/>
      <c r="BJ235" s="164"/>
      <c r="BK235" s="164"/>
      <c r="BL235" s="164"/>
      <c r="BM235" s="152"/>
      <c r="BN235" s="161">
        <f>IF(ISERROR(VLOOKUP(G235,Positions!$C$4:$V$130,20,FALSE)),0,VLOOKUP(G235,Positions!$C$4:$V$130,20,FALSE))</f>
        <v>0</v>
      </c>
      <c r="BO235" s="161">
        <f>IF(ISERROR(VLOOKUP(H235,Positions!$C$4:$V$130,20,FALSE)),0,VLOOKUP(H235,Positions!$C$4:$V$130,20,FALSE))</f>
        <v>0</v>
      </c>
      <c r="BP235" s="161">
        <f>IF(ISERROR(VLOOKUP(I235,Positions!$C$4:$V$130,20,FALSE)),0,VLOOKUP(I235,Positions!$C$4:$V$130,20,FALSE))</f>
        <v>0</v>
      </c>
      <c r="BQ235" s="161">
        <f>IF(ISERROR(VLOOKUP(J235,Positions!$C$4:$V$130,20,FALSE)),0,VLOOKUP(J235,Positions!$C$4:$V$130,20,FALSE))</f>
        <v>0</v>
      </c>
      <c r="BR235" s="161">
        <f>IF(ISERROR(VLOOKUP(K235,Positions!$C$4:$V$130,20,FALSE)),0,VLOOKUP(K235,Positions!$C$4:$V$130,20,FALSE))</f>
        <v>0</v>
      </c>
      <c r="BS235" s="161">
        <f>IF(ISERROR(VLOOKUP(L235,Positions!$C$4:$V$130,20,FALSE)),0,VLOOKUP(L235,Positions!$C$4:$V$130,20,FALSE))</f>
        <v>0</v>
      </c>
      <c r="BT235" s="161">
        <f>IF(ISERROR(VLOOKUP(M235,Positions!$C$4:$V$130,20,FALSE)),0,VLOOKUP(M235,Positions!$C$4:$V$130,20,FALSE))</f>
        <v>0</v>
      </c>
      <c r="BU235" s="161">
        <f>IF(ISERROR(VLOOKUP(N235,Positions!$C$4:$V$130,20,FALSE)),0,VLOOKUP(N235,Positions!$C$4:$V$130,20,FALSE))</f>
        <v>0</v>
      </c>
      <c r="BV235" s="161">
        <f>IF(ISERROR(VLOOKUP(O235,Positions!$C$4:$V$130,20,FALSE)),0,VLOOKUP(O235,Positions!$C$4:$V$130,20,FALSE))</f>
        <v>0</v>
      </c>
      <c r="BW235" s="161">
        <f>IF(ISERROR(VLOOKUP(P235,Positions!$C$4:$V$130,20,FALSE)),0,VLOOKUP(P235,Positions!$C$4:$V$130,20,FALSE))</f>
        <v>0</v>
      </c>
      <c r="BX235" s="161">
        <f>IF(ISERROR(VLOOKUP(Q235,Positions!$C$4:$V$130,20,FALSE)),0,VLOOKUP(Q235,Positions!$C$4:$V$130,20,FALSE))</f>
        <v>0</v>
      </c>
      <c r="BY235" s="161">
        <f>IF(ISERROR(VLOOKUP(R235,Positions!$C$4:$V$130,20,FALSE)),0,VLOOKUP(R235,Positions!$C$4:$V$130,20,FALSE))</f>
        <v>0</v>
      </c>
      <c r="BZ235" s="161">
        <f>IF(ISERROR(VLOOKUP(S235,Positions!$C$4:$V$130,20,FALSE)),0,VLOOKUP(S235,Positions!$C$4:$V$130,20,FALSE))</f>
        <v>0</v>
      </c>
      <c r="CA235" s="161">
        <f>IF(ISERROR(VLOOKUP(T235,Positions!$C$4:$V$130,20,FALSE)),0,VLOOKUP(T235,Positions!$C$4:$V$130,20,FALSE))</f>
        <v>0</v>
      </c>
      <c r="CB235" s="161">
        <f>IF(ISERROR(VLOOKUP(U235,Positions!$C$4:$V$130,20,FALSE)),0,VLOOKUP(U235,Positions!$C$4:$V$130,20,FALSE))</f>
        <v>0</v>
      </c>
      <c r="CC235" s="161">
        <f>IF(ISERROR(VLOOKUP(V235,Positions!$C$4:$V$130,20,FALSE)),0,VLOOKUP(V235,Positions!$C$4:$V$130,20,FALSE))</f>
        <v>0</v>
      </c>
      <c r="CD235" s="161">
        <f>IF(ISERROR(VLOOKUP(W235,Positions!$C$4:$V$130,20,FALSE)),0,VLOOKUP(W235,Positions!$C$4:$V$130,20,FALSE))</f>
        <v>0</v>
      </c>
      <c r="CE235" s="161">
        <f>IF(ISERROR(VLOOKUP(X235,Positions!$C$4:$V$130,20,FALSE)),0,VLOOKUP(X235,Positions!$C$4:$V$130,20,FALSE))</f>
        <v>0</v>
      </c>
      <c r="CF235" s="161">
        <f>IF(ISERROR(VLOOKUP(Y235,Positions!$C$4:$V$130,20,FALSE)),0,VLOOKUP(Y235,Positions!$C$4:$V$130,20,FALSE))</f>
        <v>0</v>
      </c>
      <c r="CG235" s="161">
        <f>IF(ISERROR(VLOOKUP(Z235,Positions!$C$4:$V$130,20,FALSE)),0,VLOOKUP(Z235,Positions!$C$4:$V$130,20,FALSE))</f>
        <v>0</v>
      </c>
      <c r="CH235" s="161">
        <f>IF(ISERROR(VLOOKUP(AA235,Positions!$C$4:$V$130,20,FALSE)),0,VLOOKUP(AA235,Positions!$C$4:$V$130,20,FALSE))</f>
        <v>0</v>
      </c>
      <c r="CI235" s="161">
        <f>IF(ISERROR(VLOOKUP(AB235,Positions!$C$4:$V$130,20,FALSE)),0,VLOOKUP(AB235,Positions!$C$4:$V$130,20,FALSE))</f>
        <v>0</v>
      </c>
      <c r="CJ235" s="161">
        <f>IF(ISERROR(VLOOKUP(AC235,Positions!$C$4:$V$130,20,FALSE)),0,VLOOKUP(AC235,Positions!$C$4:$V$130,20,FALSE))</f>
        <v>0</v>
      </c>
      <c r="CK235" s="161">
        <f>IF(ISERROR(VLOOKUP(AD235,Positions!$C$4:$V$130,20,FALSE)),0,VLOOKUP(AD235,Positions!$C$4:$V$130,20,FALSE))</f>
        <v>0</v>
      </c>
      <c r="CL235" s="161">
        <f>IF(ISERROR(VLOOKUP(AE235,Positions!$C$4:$V$130,20,FALSE)),0,VLOOKUP(AE235,Positions!$C$4:$V$130,20,FALSE))</f>
        <v>0</v>
      </c>
      <c r="CM235" s="161">
        <f>IF(ISERROR(VLOOKUP(AF235,Positions!$C$4:$V$130,20,FALSE)),0,VLOOKUP(AF235,Positions!$C$4:$V$130,20,FALSE))</f>
        <v>0</v>
      </c>
      <c r="CN235" s="161">
        <f>IF(ISERROR(VLOOKUP(AG235,Positions!$C$4:$V$130,20,FALSE)),0,VLOOKUP(AG235,Positions!$C$4:$V$130,20,FALSE))</f>
        <v>0</v>
      </c>
      <c r="CO235" s="161">
        <f>IF(ISERROR(VLOOKUP(AH235,Positions!$C$4:$V$130,20,FALSE)),0,VLOOKUP(AH235,Positions!$C$4:$V$130,20,FALSE))</f>
        <v>0</v>
      </c>
    </row>
    <row r="236" spans="1:93" s="155" customFormat="1" ht="26.25" x14ac:dyDescent="0.25">
      <c r="A236" s="164"/>
      <c r="B236" s="164"/>
      <c r="C236" s="165"/>
      <c r="D236" s="165"/>
      <c r="E236" s="165"/>
      <c r="F236" s="165"/>
      <c r="G236" s="167"/>
      <c r="H236" s="167"/>
      <c r="I236" s="167"/>
      <c r="J236" s="167"/>
      <c r="K236" s="167"/>
      <c r="L236" s="167"/>
      <c r="M236" s="167"/>
      <c r="N236" s="167"/>
      <c r="O236" s="167"/>
      <c r="P236" s="167"/>
      <c r="Q236" s="167"/>
      <c r="R236" s="167"/>
      <c r="S236" s="167"/>
      <c r="T236" s="167"/>
      <c r="U236" s="167"/>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4"/>
      <c r="AT236" s="164"/>
      <c r="AU236" s="164"/>
      <c r="AV236" s="164"/>
      <c r="AW236" s="164"/>
      <c r="AX236" s="164"/>
      <c r="AY236" s="164"/>
      <c r="AZ236" s="164"/>
      <c r="BA236" s="164"/>
      <c r="BB236" s="164"/>
      <c r="BC236" s="164"/>
      <c r="BD236" s="164"/>
      <c r="BE236" s="164"/>
      <c r="BF236" s="164"/>
      <c r="BG236" s="164"/>
      <c r="BH236" s="164"/>
      <c r="BI236" s="164"/>
      <c r="BJ236" s="164"/>
      <c r="BK236" s="164"/>
      <c r="BL236" s="164"/>
      <c r="BM236" s="152"/>
      <c r="BN236" s="161">
        <f>IF(ISERROR(VLOOKUP(G236,Positions!$C$4:$V$130,20,FALSE)),0,VLOOKUP(G236,Positions!$C$4:$V$130,20,FALSE))</f>
        <v>0</v>
      </c>
      <c r="BO236" s="161">
        <f>IF(ISERROR(VLOOKUP(H236,Positions!$C$4:$V$130,20,FALSE)),0,VLOOKUP(H236,Positions!$C$4:$V$130,20,FALSE))</f>
        <v>0</v>
      </c>
      <c r="BP236" s="161">
        <f>IF(ISERROR(VLOOKUP(I236,Positions!$C$4:$V$130,20,FALSE)),0,VLOOKUP(I236,Positions!$C$4:$V$130,20,FALSE))</f>
        <v>0</v>
      </c>
      <c r="BQ236" s="161">
        <f>IF(ISERROR(VLOOKUP(J236,Positions!$C$4:$V$130,20,FALSE)),0,VLOOKUP(J236,Positions!$C$4:$V$130,20,FALSE))</f>
        <v>0</v>
      </c>
      <c r="BR236" s="161">
        <f>IF(ISERROR(VLOOKUP(K236,Positions!$C$4:$V$130,20,FALSE)),0,VLOOKUP(K236,Positions!$C$4:$V$130,20,FALSE))</f>
        <v>0</v>
      </c>
      <c r="BS236" s="161">
        <f>IF(ISERROR(VLOOKUP(L236,Positions!$C$4:$V$130,20,FALSE)),0,VLOOKUP(L236,Positions!$C$4:$V$130,20,FALSE))</f>
        <v>0</v>
      </c>
      <c r="BT236" s="161">
        <f>IF(ISERROR(VLOOKUP(M236,Positions!$C$4:$V$130,20,FALSE)),0,VLOOKUP(M236,Positions!$C$4:$V$130,20,FALSE))</f>
        <v>0</v>
      </c>
      <c r="BU236" s="161">
        <f>IF(ISERROR(VLOOKUP(N236,Positions!$C$4:$V$130,20,FALSE)),0,VLOOKUP(N236,Positions!$C$4:$V$130,20,FALSE))</f>
        <v>0</v>
      </c>
      <c r="BV236" s="161">
        <f>IF(ISERROR(VLOOKUP(O236,Positions!$C$4:$V$130,20,FALSE)),0,VLOOKUP(O236,Positions!$C$4:$V$130,20,FALSE))</f>
        <v>0</v>
      </c>
      <c r="BW236" s="161">
        <f>IF(ISERROR(VLOOKUP(P236,Positions!$C$4:$V$130,20,FALSE)),0,VLOOKUP(P236,Positions!$C$4:$V$130,20,FALSE))</f>
        <v>0</v>
      </c>
      <c r="BX236" s="161">
        <f>IF(ISERROR(VLOOKUP(Q236,Positions!$C$4:$V$130,20,FALSE)),0,VLOOKUP(Q236,Positions!$C$4:$V$130,20,FALSE))</f>
        <v>0</v>
      </c>
      <c r="BY236" s="161">
        <f>IF(ISERROR(VLOOKUP(R236,Positions!$C$4:$V$130,20,FALSE)),0,VLOOKUP(R236,Positions!$C$4:$V$130,20,FALSE))</f>
        <v>0</v>
      </c>
      <c r="BZ236" s="161">
        <f>IF(ISERROR(VLOOKUP(S236,Positions!$C$4:$V$130,20,FALSE)),0,VLOOKUP(S236,Positions!$C$4:$V$130,20,FALSE))</f>
        <v>0</v>
      </c>
      <c r="CA236" s="161">
        <f>IF(ISERROR(VLOOKUP(T236,Positions!$C$4:$V$130,20,FALSE)),0,VLOOKUP(T236,Positions!$C$4:$V$130,20,FALSE))</f>
        <v>0</v>
      </c>
      <c r="CB236" s="161">
        <f>IF(ISERROR(VLOOKUP(U236,Positions!$C$4:$V$130,20,FALSE)),0,VLOOKUP(U236,Positions!$C$4:$V$130,20,FALSE))</f>
        <v>0</v>
      </c>
      <c r="CC236" s="161">
        <f>IF(ISERROR(VLOOKUP(V236,Positions!$C$4:$V$130,20,FALSE)),0,VLOOKUP(V236,Positions!$C$4:$V$130,20,FALSE))</f>
        <v>0</v>
      </c>
      <c r="CD236" s="161">
        <f>IF(ISERROR(VLOOKUP(W236,Positions!$C$4:$V$130,20,FALSE)),0,VLOOKUP(W236,Positions!$C$4:$V$130,20,FALSE))</f>
        <v>0</v>
      </c>
      <c r="CE236" s="161">
        <f>IF(ISERROR(VLOOKUP(X236,Positions!$C$4:$V$130,20,FALSE)),0,VLOOKUP(X236,Positions!$C$4:$V$130,20,FALSE))</f>
        <v>0</v>
      </c>
      <c r="CF236" s="161">
        <f>IF(ISERROR(VLOOKUP(Y236,Positions!$C$4:$V$130,20,FALSE)),0,VLOOKUP(Y236,Positions!$C$4:$V$130,20,FALSE))</f>
        <v>0</v>
      </c>
      <c r="CG236" s="161">
        <f>IF(ISERROR(VLOOKUP(Z236,Positions!$C$4:$V$130,20,FALSE)),0,VLOOKUP(Z236,Positions!$C$4:$V$130,20,FALSE))</f>
        <v>0</v>
      </c>
      <c r="CH236" s="161">
        <f>IF(ISERROR(VLOOKUP(AA236,Positions!$C$4:$V$130,20,FALSE)),0,VLOOKUP(AA236,Positions!$C$4:$V$130,20,FALSE))</f>
        <v>0</v>
      </c>
      <c r="CI236" s="161">
        <f>IF(ISERROR(VLOOKUP(AB236,Positions!$C$4:$V$130,20,FALSE)),0,VLOOKUP(AB236,Positions!$C$4:$V$130,20,FALSE))</f>
        <v>0</v>
      </c>
      <c r="CJ236" s="161">
        <f>IF(ISERROR(VLOOKUP(AC236,Positions!$C$4:$V$130,20,FALSE)),0,VLOOKUP(AC236,Positions!$C$4:$V$130,20,FALSE))</f>
        <v>0</v>
      </c>
      <c r="CK236" s="161">
        <f>IF(ISERROR(VLOOKUP(AD236,Positions!$C$4:$V$130,20,FALSE)),0,VLOOKUP(AD236,Positions!$C$4:$V$130,20,FALSE))</f>
        <v>0</v>
      </c>
      <c r="CL236" s="161">
        <f>IF(ISERROR(VLOOKUP(AE236,Positions!$C$4:$V$130,20,FALSE)),0,VLOOKUP(AE236,Positions!$C$4:$V$130,20,FALSE))</f>
        <v>0</v>
      </c>
      <c r="CM236" s="161">
        <f>IF(ISERROR(VLOOKUP(AF236,Positions!$C$4:$V$130,20,FALSE)),0,VLOOKUP(AF236,Positions!$C$4:$V$130,20,FALSE))</f>
        <v>0</v>
      </c>
      <c r="CN236" s="161">
        <f>IF(ISERROR(VLOOKUP(AG236,Positions!$C$4:$V$130,20,FALSE)),0,VLOOKUP(AG236,Positions!$C$4:$V$130,20,FALSE))</f>
        <v>0</v>
      </c>
      <c r="CO236" s="161">
        <f>IF(ISERROR(VLOOKUP(AH236,Positions!$C$4:$V$130,20,FALSE)),0,VLOOKUP(AH236,Positions!$C$4:$V$130,20,FALSE))</f>
        <v>0</v>
      </c>
    </row>
    <row r="237" spans="1:93" s="155" customFormat="1" ht="26.25" x14ac:dyDescent="0.25">
      <c r="A237" s="164"/>
      <c r="B237" s="164"/>
      <c r="C237" s="165"/>
      <c r="D237" s="165"/>
      <c r="E237" s="165"/>
      <c r="F237" s="165"/>
      <c r="G237" s="167"/>
      <c r="H237" s="167"/>
      <c r="I237" s="167"/>
      <c r="J237" s="167"/>
      <c r="K237" s="167"/>
      <c r="L237" s="167"/>
      <c r="M237" s="167"/>
      <c r="N237" s="167"/>
      <c r="O237" s="167"/>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4"/>
      <c r="AT237" s="164"/>
      <c r="AU237" s="164"/>
      <c r="AV237" s="164"/>
      <c r="AW237" s="164"/>
      <c r="AX237" s="164"/>
      <c r="AY237" s="164"/>
      <c r="AZ237" s="164"/>
      <c r="BA237" s="164"/>
      <c r="BB237" s="164"/>
      <c r="BC237" s="164"/>
      <c r="BD237" s="164"/>
      <c r="BE237" s="164"/>
      <c r="BF237" s="164"/>
      <c r="BG237" s="164"/>
      <c r="BH237" s="164"/>
      <c r="BI237" s="164"/>
      <c r="BJ237" s="164"/>
      <c r="BK237" s="164"/>
      <c r="BL237" s="164"/>
      <c r="BM237" s="152"/>
      <c r="BN237" s="161">
        <f>IF(ISERROR(VLOOKUP(G237,Positions!$C$4:$V$130,20,FALSE)),0,VLOOKUP(G237,Positions!$C$4:$V$130,20,FALSE))</f>
        <v>0</v>
      </c>
      <c r="BO237" s="161">
        <f>IF(ISERROR(VLOOKUP(H237,Positions!$C$4:$V$130,20,FALSE)),0,VLOOKUP(H237,Positions!$C$4:$V$130,20,FALSE))</f>
        <v>0</v>
      </c>
      <c r="BP237" s="161">
        <f>IF(ISERROR(VLOOKUP(I237,Positions!$C$4:$V$130,20,FALSE)),0,VLOOKUP(I237,Positions!$C$4:$V$130,20,FALSE))</f>
        <v>0</v>
      </c>
      <c r="BQ237" s="161">
        <f>IF(ISERROR(VLOOKUP(J237,Positions!$C$4:$V$130,20,FALSE)),0,VLOOKUP(J237,Positions!$C$4:$V$130,20,FALSE))</f>
        <v>0</v>
      </c>
      <c r="BR237" s="161">
        <f>IF(ISERROR(VLOOKUP(K237,Positions!$C$4:$V$130,20,FALSE)),0,VLOOKUP(K237,Positions!$C$4:$V$130,20,FALSE))</f>
        <v>0</v>
      </c>
      <c r="BS237" s="161">
        <f>IF(ISERROR(VLOOKUP(L237,Positions!$C$4:$V$130,20,FALSE)),0,VLOOKUP(L237,Positions!$C$4:$V$130,20,FALSE))</f>
        <v>0</v>
      </c>
      <c r="BT237" s="161">
        <f>IF(ISERROR(VLOOKUP(M237,Positions!$C$4:$V$130,20,FALSE)),0,VLOOKUP(M237,Positions!$C$4:$V$130,20,FALSE))</f>
        <v>0</v>
      </c>
      <c r="BU237" s="161">
        <f>IF(ISERROR(VLOOKUP(N237,Positions!$C$4:$V$130,20,FALSE)),0,VLOOKUP(N237,Positions!$C$4:$V$130,20,FALSE))</f>
        <v>0</v>
      </c>
      <c r="BV237" s="161">
        <f>IF(ISERROR(VLOOKUP(O237,Positions!$C$4:$V$130,20,FALSE)),0,VLOOKUP(O237,Positions!$C$4:$V$130,20,FALSE))</f>
        <v>0</v>
      </c>
      <c r="BW237" s="161">
        <f>IF(ISERROR(VLOOKUP(P237,Positions!$C$4:$V$130,20,FALSE)),0,VLOOKUP(P237,Positions!$C$4:$V$130,20,FALSE))</f>
        <v>0</v>
      </c>
      <c r="BX237" s="161">
        <f>IF(ISERROR(VLOOKUP(Q237,Positions!$C$4:$V$130,20,FALSE)),0,VLOOKUP(Q237,Positions!$C$4:$V$130,20,FALSE))</f>
        <v>0</v>
      </c>
      <c r="BY237" s="161">
        <f>IF(ISERROR(VLOOKUP(R237,Positions!$C$4:$V$130,20,FALSE)),0,VLOOKUP(R237,Positions!$C$4:$V$130,20,FALSE))</f>
        <v>0</v>
      </c>
      <c r="BZ237" s="161">
        <f>IF(ISERROR(VLOOKUP(S237,Positions!$C$4:$V$130,20,FALSE)),0,VLOOKUP(S237,Positions!$C$4:$V$130,20,FALSE))</f>
        <v>0</v>
      </c>
      <c r="CA237" s="161">
        <f>IF(ISERROR(VLOOKUP(T237,Positions!$C$4:$V$130,20,FALSE)),0,VLOOKUP(T237,Positions!$C$4:$V$130,20,FALSE))</f>
        <v>0</v>
      </c>
      <c r="CB237" s="161">
        <f>IF(ISERROR(VLOOKUP(U237,Positions!$C$4:$V$130,20,FALSE)),0,VLOOKUP(U237,Positions!$C$4:$V$130,20,FALSE))</f>
        <v>0</v>
      </c>
      <c r="CC237" s="161">
        <f>IF(ISERROR(VLOOKUP(V237,Positions!$C$4:$V$130,20,FALSE)),0,VLOOKUP(V237,Positions!$C$4:$V$130,20,FALSE))</f>
        <v>0</v>
      </c>
      <c r="CD237" s="161">
        <f>IF(ISERROR(VLOOKUP(W237,Positions!$C$4:$V$130,20,FALSE)),0,VLOOKUP(W237,Positions!$C$4:$V$130,20,FALSE))</f>
        <v>0</v>
      </c>
      <c r="CE237" s="161">
        <f>IF(ISERROR(VLOOKUP(X237,Positions!$C$4:$V$130,20,FALSE)),0,VLOOKUP(X237,Positions!$C$4:$V$130,20,FALSE))</f>
        <v>0</v>
      </c>
      <c r="CF237" s="161">
        <f>IF(ISERROR(VLOOKUP(Y237,Positions!$C$4:$V$130,20,FALSE)),0,VLOOKUP(Y237,Positions!$C$4:$V$130,20,FALSE))</f>
        <v>0</v>
      </c>
      <c r="CG237" s="161">
        <f>IF(ISERROR(VLOOKUP(Z237,Positions!$C$4:$V$130,20,FALSE)),0,VLOOKUP(Z237,Positions!$C$4:$V$130,20,FALSE))</f>
        <v>0</v>
      </c>
      <c r="CH237" s="161">
        <f>IF(ISERROR(VLOOKUP(AA237,Positions!$C$4:$V$130,20,FALSE)),0,VLOOKUP(AA237,Positions!$C$4:$V$130,20,FALSE))</f>
        <v>0</v>
      </c>
      <c r="CI237" s="161">
        <f>IF(ISERROR(VLOOKUP(AB237,Positions!$C$4:$V$130,20,FALSE)),0,VLOOKUP(AB237,Positions!$C$4:$V$130,20,FALSE))</f>
        <v>0</v>
      </c>
      <c r="CJ237" s="161">
        <f>IF(ISERROR(VLOOKUP(AC237,Positions!$C$4:$V$130,20,FALSE)),0,VLOOKUP(AC237,Positions!$C$4:$V$130,20,FALSE))</f>
        <v>0</v>
      </c>
      <c r="CK237" s="161">
        <f>IF(ISERROR(VLOOKUP(AD237,Positions!$C$4:$V$130,20,FALSE)),0,VLOOKUP(AD237,Positions!$C$4:$V$130,20,FALSE))</f>
        <v>0</v>
      </c>
      <c r="CL237" s="161">
        <f>IF(ISERROR(VLOOKUP(AE237,Positions!$C$4:$V$130,20,FALSE)),0,VLOOKUP(AE237,Positions!$C$4:$V$130,20,FALSE))</f>
        <v>0</v>
      </c>
      <c r="CM237" s="161">
        <f>IF(ISERROR(VLOOKUP(AF237,Positions!$C$4:$V$130,20,FALSE)),0,VLOOKUP(AF237,Positions!$C$4:$V$130,20,FALSE))</f>
        <v>0</v>
      </c>
      <c r="CN237" s="161">
        <f>IF(ISERROR(VLOOKUP(AG237,Positions!$C$4:$V$130,20,FALSE)),0,VLOOKUP(AG237,Positions!$C$4:$V$130,20,FALSE))</f>
        <v>0</v>
      </c>
      <c r="CO237" s="161">
        <f>IF(ISERROR(VLOOKUP(AH237,Positions!$C$4:$V$130,20,FALSE)),0,VLOOKUP(AH237,Positions!$C$4:$V$130,20,FALSE))</f>
        <v>0</v>
      </c>
    </row>
    <row r="238" spans="1:93" s="155" customFormat="1" ht="26.25" x14ac:dyDescent="0.25">
      <c r="A238" s="164"/>
      <c r="B238" s="164"/>
      <c r="C238" s="165"/>
      <c r="D238" s="165"/>
      <c r="E238" s="165"/>
      <c r="F238" s="165"/>
      <c r="G238" s="167"/>
      <c r="H238" s="167"/>
      <c r="I238" s="167"/>
      <c r="J238" s="167"/>
      <c r="K238" s="167"/>
      <c r="L238" s="167"/>
      <c r="M238" s="167"/>
      <c r="N238" s="167"/>
      <c r="O238" s="167"/>
      <c r="P238" s="167"/>
      <c r="Q238" s="167"/>
      <c r="R238" s="167"/>
      <c r="S238" s="167"/>
      <c r="T238" s="167"/>
      <c r="U238" s="167"/>
      <c r="V238" s="167"/>
      <c r="W238" s="167"/>
      <c r="X238" s="167"/>
      <c r="Y238" s="167"/>
      <c r="Z238" s="167"/>
      <c r="AA238" s="167"/>
      <c r="AB238" s="167"/>
      <c r="AC238" s="167"/>
      <c r="AD238" s="167"/>
      <c r="AE238" s="167"/>
      <c r="AF238" s="167"/>
      <c r="AG238" s="167"/>
      <c r="AH238" s="167"/>
      <c r="AI238" s="167"/>
      <c r="AJ238" s="167"/>
      <c r="AK238" s="167"/>
      <c r="AL238" s="167"/>
      <c r="AM238" s="167"/>
      <c r="AN238" s="167"/>
      <c r="AO238" s="167"/>
      <c r="AP238" s="167"/>
      <c r="AQ238" s="167"/>
      <c r="AR238" s="167"/>
      <c r="AS238" s="164"/>
      <c r="AT238" s="164"/>
      <c r="AU238" s="164"/>
      <c r="AV238" s="164"/>
      <c r="AW238" s="164"/>
      <c r="AX238" s="164"/>
      <c r="AY238" s="164"/>
      <c r="AZ238" s="164"/>
      <c r="BA238" s="164"/>
      <c r="BB238" s="164"/>
      <c r="BC238" s="164"/>
      <c r="BD238" s="164"/>
      <c r="BE238" s="164"/>
      <c r="BF238" s="164"/>
      <c r="BG238" s="164"/>
      <c r="BH238" s="164"/>
      <c r="BI238" s="164"/>
      <c r="BJ238" s="164"/>
      <c r="BK238" s="164"/>
      <c r="BL238" s="164"/>
      <c r="BM238" s="152"/>
      <c r="BN238" s="161">
        <f>IF(ISERROR(VLOOKUP(G238,Positions!$C$4:$V$130,20,FALSE)),0,VLOOKUP(G238,Positions!$C$4:$V$130,20,FALSE))</f>
        <v>0</v>
      </c>
      <c r="BO238" s="161">
        <f>IF(ISERROR(VLOOKUP(H238,Positions!$C$4:$V$130,20,FALSE)),0,VLOOKUP(H238,Positions!$C$4:$V$130,20,FALSE))</f>
        <v>0</v>
      </c>
      <c r="BP238" s="161">
        <f>IF(ISERROR(VLOOKUP(I238,Positions!$C$4:$V$130,20,FALSE)),0,VLOOKUP(I238,Positions!$C$4:$V$130,20,FALSE))</f>
        <v>0</v>
      </c>
      <c r="BQ238" s="161">
        <f>IF(ISERROR(VLOOKUP(J238,Positions!$C$4:$V$130,20,FALSE)),0,VLOOKUP(J238,Positions!$C$4:$V$130,20,FALSE))</f>
        <v>0</v>
      </c>
      <c r="BR238" s="161">
        <f>IF(ISERROR(VLOOKUP(K238,Positions!$C$4:$V$130,20,FALSE)),0,VLOOKUP(K238,Positions!$C$4:$V$130,20,FALSE))</f>
        <v>0</v>
      </c>
      <c r="BS238" s="161">
        <f>IF(ISERROR(VLOOKUP(L238,Positions!$C$4:$V$130,20,FALSE)),0,VLOOKUP(L238,Positions!$C$4:$V$130,20,FALSE))</f>
        <v>0</v>
      </c>
      <c r="BT238" s="161">
        <f>IF(ISERROR(VLOOKUP(M238,Positions!$C$4:$V$130,20,FALSE)),0,VLOOKUP(M238,Positions!$C$4:$V$130,20,FALSE))</f>
        <v>0</v>
      </c>
      <c r="BU238" s="161">
        <f>IF(ISERROR(VLOOKUP(N238,Positions!$C$4:$V$130,20,FALSE)),0,VLOOKUP(N238,Positions!$C$4:$V$130,20,FALSE))</f>
        <v>0</v>
      </c>
      <c r="BV238" s="161">
        <f>IF(ISERROR(VLOOKUP(O238,Positions!$C$4:$V$130,20,FALSE)),0,VLOOKUP(O238,Positions!$C$4:$V$130,20,FALSE))</f>
        <v>0</v>
      </c>
      <c r="BW238" s="161">
        <f>IF(ISERROR(VLOOKUP(P238,Positions!$C$4:$V$130,20,FALSE)),0,VLOOKUP(P238,Positions!$C$4:$V$130,20,FALSE))</f>
        <v>0</v>
      </c>
      <c r="BX238" s="161">
        <f>IF(ISERROR(VLOOKUP(Q238,Positions!$C$4:$V$130,20,FALSE)),0,VLOOKUP(Q238,Positions!$C$4:$V$130,20,FALSE))</f>
        <v>0</v>
      </c>
      <c r="BY238" s="161">
        <f>IF(ISERROR(VLOOKUP(R238,Positions!$C$4:$V$130,20,FALSE)),0,VLOOKUP(R238,Positions!$C$4:$V$130,20,FALSE))</f>
        <v>0</v>
      </c>
      <c r="BZ238" s="161">
        <f>IF(ISERROR(VLOOKUP(S238,Positions!$C$4:$V$130,20,FALSE)),0,VLOOKUP(S238,Positions!$C$4:$V$130,20,FALSE))</f>
        <v>0</v>
      </c>
      <c r="CA238" s="161">
        <f>IF(ISERROR(VLOOKUP(T238,Positions!$C$4:$V$130,20,FALSE)),0,VLOOKUP(T238,Positions!$C$4:$V$130,20,FALSE))</f>
        <v>0</v>
      </c>
      <c r="CB238" s="161">
        <f>IF(ISERROR(VLOOKUP(U238,Positions!$C$4:$V$130,20,FALSE)),0,VLOOKUP(U238,Positions!$C$4:$V$130,20,FALSE))</f>
        <v>0</v>
      </c>
      <c r="CC238" s="161">
        <f>IF(ISERROR(VLOOKUP(V238,Positions!$C$4:$V$130,20,FALSE)),0,VLOOKUP(V238,Positions!$C$4:$V$130,20,FALSE))</f>
        <v>0</v>
      </c>
      <c r="CD238" s="161">
        <f>IF(ISERROR(VLOOKUP(W238,Positions!$C$4:$V$130,20,FALSE)),0,VLOOKUP(W238,Positions!$C$4:$V$130,20,FALSE))</f>
        <v>0</v>
      </c>
      <c r="CE238" s="161">
        <f>IF(ISERROR(VLOOKUP(X238,Positions!$C$4:$V$130,20,FALSE)),0,VLOOKUP(X238,Positions!$C$4:$V$130,20,FALSE))</f>
        <v>0</v>
      </c>
      <c r="CF238" s="161">
        <f>IF(ISERROR(VLOOKUP(Y238,Positions!$C$4:$V$130,20,FALSE)),0,VLOOKUP(Y238,Positions!$C$4:$V$130,20,FALSE))</f>
        <v>0</v>
      </c>
      <c r="CG238" s="161">
        <f>IF(ISERROR(VLOOKUP(Z238,Positions!$C$4:$V$130,20,FALSE)),0,VLOOKUP(Z238,Positions!$C$4:$V$130,20,FALSE))</f>
        <v>0</v>
      </c>
      <c r="CH238" s="161">
        <f>IF(ISERROR(VLOOKUP(AA238,Positions!$C$4:$V$130,20,FALSE)),0,VLOOKUP(AA238,Positions!$C$4:$V$130,20,FALSE))</f>
        <v>0</v>
      </c>
      <c r="CI238" s="161">
        <f>IF(ISERROR(VLOOKUP(AB238,Positions!$C$4:$V$130,20,FALSE)),0,VLOOKUP(AB238,Positions!$C$4:$V$130,20,FALSE))</f>
        <v>0</v>
      </c>
      <c r="CJ238" s="161">
        <f>IF(ISERROR(VLOOKUP(AC238,Positions!$C$4:$V$130,20,FALSE)),0,VLOOKUP(AC238,Positions!$C$4:$V$130,20,FALSE))</f>
        <v>0</v>
      </c>
      <c r="CK238" s="161">
        <f>IF(ISERROR(VLOOKUP(AD238,Positions!$C$4:$V$130,20,FALSE)),0,VLOOKUP(AD238,Positions!$C$4:$V$130,20,FALSE))</f>
        <v>0</v>
      </c>
      <c r="CL238" s="161">
        <f>IF(ISERROR(VLOOKUP(AE238,Positions!$C$4:$V$130,20,FALSE)),0,VLOOKUP(AE238,Positions!$C$4:$V$130,20,FALSE))</f>
        <v>0</v>
      </c>
      <c r="CM238" s="161">
        <f>IF(ISERROR(VLOOKUP(AF238,Positions!$C$4:$V$130,20,FALSE)),0,VLOOKUP(AF238,Positions!$C$4:$V$130,20,FALSE))</f>
        <v>0</v>
      </c>
      <c r="CN238" s="161">
        <f>IF(ISERROR(VLOOKUP(AG238,Positions!$C$4:$V$130,20,FALSE)),0,VLOOKUP(AG238,Positions!$C$4:$V$130,20,FALSE))</f>
        <v>0</v>
      </c>
      <c r="CO238" s="161">
        <f>IF(ISERROR(VLOOKUP(AH238,Positions!$C$4:$V$130,20,FALSE)),0,VLOOKUP(AH238,Positions!$C$4:$V$130,20,FALSE))</f>
        <v>0</v>
      </c>
    </row>
    <row r="239" spans="1:93" s="155" customFormat="1" ht="26.25" x14ac:dyDescent="0.25">
      <c r="A239" s="164"/>
      <c r="B239" s="164"/>
      <c r="C239" s="165"/>
      <c r="D239" s="165"/>
      <c r="E239" s="165"/>
      <c r="F239" s="165"/>
      <c r="G239" s="167"/>
      <c r="H239" s="167"/>
      <c r="I239" s="167"/>
      <c r="J239" s="167"/>
      <c r="K239" s="167"/>
      <c r="L239" s="167"/>
      <c r="M239" s="167"/>
      <c r="N239" s="167"/>
      <c r="O239" s="167"/>
      <c r="P239" s="167"/>
      <c r="Q239" s="167"/>
      <c r="R239" s="167"/>
      <c r="S239" s="167"/>
      <c r="T239" s="167"/>
      <c r="U239" s="167"/>
      <c r="V239" s="167"/>
      <c r="W239" s="167"/>
      <c r="X239" s="167"/>
      <c r="Y239" s="167"/>
      <c r="Z239" s="167"/>
      <c r="AA239" s="167"/>
      <c r="AB239" s="167"/>
      <c r="AC239" s="167"/>
      <c r="AD239" s="167"/>
      <c r="AE239" s="167"/>
      <c r="AF239" s="167"/>
      <c r="AG239" s="167"/>
      <c r="AH239" s="167"/>
      <c r="AI239" s="167"/>
      <c r="AJ239" s="167"/>
      <c r="AK239" s="167"/>
      <c r="AL239" s="167"/>
      <c r="AM239" s="167"/>
      <c r="AN239" s="167"/>
      <c r="AO239" s="167"/>
      <c r="AP239" s="167"/>
      <c r="AQ239" s="167"/>
      <c r="AR239" s="167"/>
      <c r="AS239" s="164"/>
      <c r="AT239" s="164"/>
      <c r="AU239" s="164"/>
      <c r="AV239" s="164"/>
      <c r="AW239" s="164"/>
      <c r="AX239" s="164"/>
      <c r="AY239" s="164"/>
      <c r="AZ239" s="164"/>
      <c r="BA239" s="164"/>
      <c r="BB239" s="164"/>
      <c r="BC239" s="164"/>
      <c r="BD239" s="164"/>
      <c r="BE239" s="164"/>
      <c r="BF239" s="164"/>
      <c r="BG239" s="164"/>
      <c r="BH239" s="164"/>
      <c r="BI239" s="164"/>
      <c r="BJ239" s="164"/>
      <c r="BK239" s="164"/>
      <c r="BL239" s="164"/>
      <c r="BM239" s="152"/>
      <c r="BN239" s="161">
        <f>IF(ISERROR(VLOOKUP(G239,Positions!$C$4:$V$130,20,FALSE)),0,VLOOKUP(G239,Positions!$C$4:$V$130,20,FALSE))</f>
        <v>0</v>
      </c>
      <c r="BO239" s="161">
        <f>IF(ISERROR(VLOOKUP(H239,Positions!$C$4:$V$130,20,FALSE)),0,VLOOKUP(H239,Positions!$C$4:$V$130,20,FALSE))</f>
        <v>0</v>
      </c>
      <c r="BP239" s="161">
        <f>IF(ISERROR(VLOOKUP(I239,Positions!$C$4:$V$130,20,FALSE)),0,VLOOKUP(I239,Positions!$C$4:$V$130,20,FALSE))</f>
        <v>0</v>
      </c>
      <c r="BQ239" s="161">
        <f>IF(ISERROR(VLOOKUP(J239,Positions!$C$4:$V$130,20,FALSE)),0,VLOOKUP(J239,Positions!$C$4:$V$130,20,FALSE))</f>
        <v>0</v>
      </c>
      <c r="BR239" s="161">
        <f>IF(ISERROR(VLOOKUP(K239,Positions!$C$4:$V$130,20,FALSE)),0,VLOOKUP(K239,Positions!$C$4:$V$130,20,FALSE))</f>
        <v>0</v>
      </c>
      <c r="BS239" s="161">
        <f>IF(ISERROR(VLOOKUP(L239,Positions!$C$4:$V$130,20,FALSE)),0,VLOOKUP(L239,Positions!$C$4:$V$130,20,FALSE))</f>
        <v>0</v>
      </c>
      <c r="BT239" s="161">
        <f>IF(ISERROR(VLOOKUP(M239,Positions!$C$4:$V$130,20,FALSE)),0,VLOOKUP(M239,Positions!$C$4:$V$130,20,FALSE))</f>
        <v>0</v>
      </c>
      <c r="BU239" s="161">
        <f>IF(ISERROR(VLOOKUP(N239,Positions!$C$4:$V$130,20,FALSE)),0,VLOOKUP(N239,Positions!$C$4:$V$130,20,FALSE))</f>
        <v>0</v>
      </c>
      <c r="BV239" s="161">
        <f>IF(ISERROR(VLOOKUP(O239,Positions!$C$4:$V$130,20,FALSE)),0,VLOOKUP(O239,Positions!$C$4:$V$130,20,FALSE))</f>
        <v>0</v>
      </c>
      <c r="BW239" s="161">
        <f>IF(ISERROR(VLOOKUP(P239,Positions!$C$4:$V$130,20,FALSE)),0,VLOOKUP(P239,Positions!$C$4:$V$130,20,FALSE))</f>
        <v>0</v>
      </c>
      <c r="BX239" s="161">
        <f>IF(ISERROR(VLOOKUP(Q239,Positions!$C$4:$V$130,20,FALSE)),0,VLOOKUP(Q239,Positions!$C$4:$V$130,20,FALSE))</f>
        <v>0</v>
      </c>
      <c r="BY239" s="161">
        <f>IF(ISERROR(VLOOKUP(R239,Positions!$C$4:$V$130,20,FALSE)),0,VLOOKUP(R239,Positions!$C$4:$V$130,20,FALSE))</f>
        <v>0</v>
      </c>
      <c r="BZ239" s="161">
        <f>IF(ISERROR(VLOOKUP(S239,Positions!$C$4:$V$130,20,FALSE)),0,VLOOKUP(S239,Positions!$C$4:$V$130,20,FALSE))</f>
        <v>0</v>
      </c>
      <c r="CA239" s="161">
        <f>IF(ISERROR(VLOOKUP(T239,Positions!$C$4:$V$130,20,FALSE)),0,VLOOKUP(T239,Positions!$C$4:$V$130,20,FALSE))</f>
        <v>0</v>
      </c>
      <c r="CB239" s="161">
        <f>IF(ISERROR(VLOOKUP(U239,Positions!$C$4:$V$130,20,FALSE)),0,VLOOKUP(U239,Positions!$C$4:$V$130,20,FALSE))</f>
        <v>0</v>
      </c>
      <c r="CC239" s="161">
        <f>IF(ISERROR(VLOOKUP(V239,Positions!$C$4:$V$130,20,FALSE)),0,VLOOKUP(V239,Positions!$C$4:$V$130,20,FALSE))</f>
        <v>0</v>
      </c>
      <c r="CD239" s="161">
        <f>IF(ISERROR(VLOOKUP(W239,Positions!$C$4:$V$130,20,FALSE)),0,VLOOKUP(W239,Positions!$C$4:$V$130,20,FALSE))</f>
        <v>0</v>
      </c>
      <c r="CE239" s="161">
        <f>IF(ISERROR(VLOOKUP(X239,Positions!$C$4:$V$130,20,FALSE)),0,VLOOKUP(X239,Positions!$C$4:$V$130,20,FALSE))</f>
        <v>0</v>
      </c>
      <c r="CF239" s="161">
        <f>IF(ISERROR(VLOOKUP(Y239,Positions!$C$4:$V$130,20,FALSE)),0,VLOOKUP(Y239,Positions!$C$4:$V$130,20,FALSE))</f>
        <v>0</v>
      </c>
      <c r="CG239" s="161">
        <f>IF(ISERROR(VLOOKUP(Z239,Positions!$C$4:$V$130,20,FALSE)),0,VLOOKUP(Z239,Positions!$C$4:$V$130,20,FALSE))</f>
        <v>0</v>
      </c>
      <c r="CH239" s="161">
        <f>IF(ISERROR(VLOOKUP(AA239,Positions!$C$4:$V$130,20,FALSE)),0,VLOOKUP(AA239,Positions!$C$4:$V$130,20,FALSE))</f>
        <v>0</v>
      </c>
      <c r="CI239" s="161">
        <f>IF(ISERROR(VLOOKUP(AB239,Positions!$C$4:$V$130,20,FALSE)),0,VLOOKUP(AB239,Positions!$C$4:$V$130,20,FALSE))</f>
        <v>0</v>
      </c>
      <c r="CJ239" s="161">
        <f>IF(ISERROR(VLOOKUP(AC239,Positions!$C$4:$V$130,20,FALSE)),0,VLOOKUP(AC239,Positions!$C$4:$V$130,20,FALSE))</f>
        <v>0</v>
      </c>
      <c r="CK239" s="161">
        <f>IF(ISERROR(VLOOKUP(AD239,Positions!$C$4:$V$130,20,FALSE)),0,VLOOKUP(AD239,Positions!$C$4:$V$130,20,FALSE))</f>
        <v>0</v>
      </c>
      <c r="CL239" s="161">
        <f>IF(ISERROR(VLOOKUP(AE239,Positions!$C$4:$V$130,20,FALSE)),0,VLOOKUP(AE239,Positions!$C$4:$V$130,20,FALSE))</f>
        <v>0</v>
      </c>
      <c r="CM239" s="161">
        <f>IF(ISERROR(VLOOKUP(AF239,Positions!$C$4:$V$130,20,FALSE)),0,VLOOKUP(AF239,Positions!$C$4:$V$130,20,FALSE))</f>
        <v>0</v>
      </c>
      <c r="CN239" s="161">
        <f>IF(ISERROR(VLOOKUP(AG239,Positions!$C$4:$V$130,20,FALSE)),0,VLOOKUP(AG239,Positions!$C$4:$V$130,20,FALSE))</f>
        <v>0</v>
      </c>
      <c r="CO239" s="161">
        <f>IF(ISERROR(VLOOKUP(AH239,Positions!$C$4:$V$130,20,FALSE)),0,VLOOKUP(AH239,Positions!$C$4:$V$130,20,FALSE))</f>
        <v>0</v>
      </c>
    </row>
    <row r="240" spans="1:93" s="155" customFormat="1" ht="26.25" x14ac:dyDescent="0.25">
      <c r="A240" s="164"/>
      <c r="B240" s="164"/>
      <c r="C240" s="165"/>
      <c r="D240" s="165"/>
      <c r="E240" s="165"/>
      <c r="F240" s="165"/>
      <c r="G240" s="167"/>
      <c r="H240" s="167"/>
      <c r="I240" s="167"/>
      <c r="J240" s="167"/>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4"/>
      <c r="AT240" s="164"/>
      <c r="AU240" s="164"/>
      <c r="AV240" s="164"/>
      <c r="AW240" s="164"/>
      <c r="AX240" s="164"/>
      <c r="AY240" s="164"/>
      <c r="AZ240" s="164"/>
      <c r="BA240" s="164"/>
      <c r="BB240" s="164"/>
      <c r="BC240" s="164"/>
      <c r="BD240" s="164"/>
      <c r="BE240" s="164"/>
      <c r="BF240" s="164"/>
      <c r="BG240" s="164"/>
      <c r="BH240" s="164"/>
      <c r="BI240" s="164"/>
      <c r="BJ240" s="164"/>
      <c r="BK240" s="164"/>
      <c r="BL240" s="164"/>
      <c r="BM240" s="152"/>
      <c r="BN240" s="161">
        <f>IF(ISERROR(VLOOKUP(G240,Positions!$C$4:$V$130,20,FALSE)),0,VLOOKUP(G240,Positions!$C$4:$V$130,20,FALSE))</f>
        <v>0</v>
      </c>
      <c r="BO240" s="161">
        <f>IF(ISERROR(VLOOKUP(H240,Positions!$C$4:$V$130,20,FALSE)),0,VLOOKUP(H240,Positions!$C$4:$V$130,20,FALSE))</f>
        <v>0</v>
      </c>
      <c r="BP240" s="161">
        <f>IF(ISERROR(VLOOKUP(I240,Positions!$C$4:$V$130,20,FALSE)),0,VLOOKUP(I240,Positions!$C$4:$V$130,20,FALSE))</f>
        <v>0</v>
      </c>
      <c r="BQ240" s="161">
        <f>IF(ISERROR(VLOOKUP(J240,Positions!$C$4:$V$130,20,FALSE)),0,VLOOKUP(J240,Positions!$C$4:$V$130,20,FALSE))</f>
        <v>0</v>
      </c>
      <c r="BR240" s="161">
        <f>IF(ISERROR(VLOOKUP(K240,Positions!$C$4:$V$130,20,FALSE)),0,VLOOKUP(K240,Positions!$C$4:$V$130,20,FALSE))</f>
        <v>0</v>
      </c>
      <c r="BS240" s="161">
        <f>IF(ISERROR(VLOOKUP(L240,Positions!$C$4:$V$130,20,FALSE)),0,VLOOKUP(L240,Positions!$C$4:$V$130,20,FALSE))</f>
        <v>0</v>
      </c>
      <c r="BT240" s="161">
        <f>IF(ISERROR(VLOOKUP(M240,Positions!$C$4:$V$130,20,FALSE)),0,VLOOKUP(M240,Positions!$C$4:$V$130,20,FALSE))</f>
        <v>0</v>
      </c>
      <c r="BU240" s="161">
        <f>IF(ISERROR(VLOOKUP(N240,Positions!$C$4:$V$130,20,FALSE)),0,VLOOKUP(N240,Positions!$C$4:$V$130,20,FALSE))</f>
        <v>0</v>
      </c>
      <c r="BV240" s="161">
        <f>IF(ISERROR(VLOOKUP(O240,Positions!$C$4:$V$130,20,FALSE)),0,VLOOKUP(O240,Positions!$C$4:$V$130,20,FALSE))</f>
        <v>0</v>
      </c>
      <c r="BW240" s="161">
        <f>IF(ISERROR(VLOOKUP(P240,Positions!$C$4:$V$130,20,FALSE)),0,VLOOKUP(P240,Positions!$C$4:$V$130,20,FALSE))</f>
        <v>0</v>
      </c>
      <c r="BX240" s="161">
        <f>IF(ISERROR(VLOOKUP(Q240,Positions!$C$4:$V$130,20,FALSE)),0,VLOOKUP(Q240,Positions!$C$4:$V$130,20,FALSE))</f>
        <v>0</v>
      </c>
      <c r="BY240" s="161">
        <f>IF(ISERROR(VLOOKUP(R240,Positions!$C$4:$V$130,20,FALSE)),0,VLOOKUP(R240,Positions!$C$4:$V$130,20,FALSE))</f>
        <v>0</v>
      </c>
      <c r="BZ240" s="161">
        <f>IF(ISERROR(VLOOKUP(S240,Positions!$C$4:$V$130,20,FALSE)),0,VLOOKUP(S240,Positions!$C$4:$V$130,20,FALSE))</f>
        <v>0</v>
      </c>
      <c r="CA240" s="161">
        <f>IF(ISERROR(VLOOKUP(T240,Positions!$C$4:$V$130,20,FALSE)),0,VLOOKUP(T240,Positions!$C$4:$V$130,20,FALSE))</f>
        <v>0</v>
      </c>
      <c r="CB240" s="161">
        <f>IF(ISERROR(VLOOKUP(U240,Positions!$C$4:$V$130,20,FALSE)),0,VLOOKUP(U240,Positions!$C$4:$V$130,20,FALSE))</f>
        <v>0</v>
      </c>
      <c r="CC240" s="161">
        <f>IF(ISERROR(VLOOKUP(V240,Positions!$C$4:$V$130,20,FALSE)),0,VLOOKUP(V240,Positions!$C$4:$V$130,20,FALSE))</f>
        <v>0</v>
      </c>
      <c r="CD240" s="161">
        <f>IF(ISERROR(VLOOKUP(W240,Positions!$C$4:$V$130,20,FALSE)),0,VLOOKUP(W240,Positions!$C$4:$V$130,20,FALSE))</f>
        <v>0</v>
      </c>
      <c r="CE240" s="161">
        <f>IF(ISERROR(VLOOKUP(X240,Positions!$C$4:$V$130,20,FALSE)),0,VLOOKUP(X240,Positions!$C$4:$V$130,20,FALSE))</f>
        <v>0</v>
      </c>
      <c r="CF240" s="161">
        <f>IF(ISERROR(VLOOKUP(Y240,Positions!$C$4:$V$130,20,FALSE)),0,VLOOKUP(Y240,Positions!$C$4:$V$130,20,FALSE))</f>
        <v>0</v>
      </c>
      <c r="CG240" s="161">
        <f>IF(ISERROR(VLOOKUP(Z240,Positions!$C$4:$V$130,20,FALSE)),0,VLOOKUP(Z240,Positions!$C$4:$V$130,20,FALSE))</f>
        <v>0</v>
      </c>
      <c r="CH240" s="161">
        <f>IF(ISERROR(VLOOKUP(AA240,Positions!$C$4:$V$130,20,FALSE)),0,VLOOKUP(AA240,Positions!$C$4:$V$130,20,FALSE))</f>
        <v>0</v>
      </c>
      <c r="CI240" s="161">
        <f>IF(ISERROR(VLOOKUP(AB240,Positions!$C$4:$V$130,20,FALSE)),0,VLOOKUP(AB240,Positions!$C$4:$V$130,20,FALSE))</f>
        <v>0</v>
      </c>
      <c r="CJ240" s="161">
        <f>IF(ISERROR(VLOOKUP(AC240,Positions!$C$4:$V$130,20,FALSE)),0,VLOOKUP(AC240,Positions!$C$4:$V$130,20,FALSE))</f>
        <v>0</v>
      </c>
      <c r="CK240" s="161">
        <f>IF(ISERROR(VLOOKUP(AD240,Positions!$C$4:$V$130,20,FALSE)),0,VLOOKUP(AD240,Positions!$C$4:$V$130,20,FALSE))</f>
        <v>0</v>
      </c>
      <c r="CL240" s="161">
        <f>IF(ISERROR(VLOOKUP(AE240,Positions!$C$4:$V$130,20,FALSE)),0,VLOOKUP(AE240,Positions!$C$4:$V$130,20,FALSE))</f>
        <v>0</v>
      </c>
      <c r="CM240" s="161">
        <f>IF(ISERROR(VLOOKUP(AF240,Positions!$C$4:$V$130,20,FALSE)),0,VLOOKUP(AF240,Positions!$C$4:$V$130,20,FALSE))</f>
        <v>0</v>
      </c>
      <c r="CN240" s="161">
        <f>IF(ISERROR(VLOOKUP(AG240,Positions!$C$4:$V$130,20,FALSE)),0,VLOOKUP(AG240,Positions!$C$4:$V$130,20,FALSE))</f>
        <v>0</v>
      </c>
      <c r="CO240" s="161">
        <f>IF(ISERROR(VLOOKUP(AH240,Positions!$C$4:$V$130,20,FALSE)),0,VLOOKUP(AH240,Positions!$C$4:$V$130,20,FALSE))</f>
        <v>0</v>
      </c>
    </row>
    <row r="241" spans="1:93" s="155" customFormat="1" ht="26.25" x14ac:dyDescent="0.25">
      <c r="A241" s="164"/>
      <c r="B241" s="164"/>
      <c r="C241" s="165"/>
      <c r="D241" s="165"/>
      <c r="E241" s="165"/>
      <c r="F241" s="165"/>
      <c r="G241" s="167"/>
      <c r="H241" s="167"/>
      <c r="I241" s="167"/>
      <c r="J241" s="167"/>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4"/>
      <c r="AT241" s="164"/>
      <c r="AU241" s="164"/>
      <c r="AV241" s="164"/>
      <c r="AW241" s="164"/>
      <c r="AX241" s="164"/>
      <c r="AY241" s="164"/>
      <c r="AZ241" s="164"/>
      <c r="BA241" s="164"/>
      <c r="BB241" s="164"/>
      <c r="BC241" s="164"/>
      <c r="BD241" s="164"/>
      <c r="BE241" s="164"/>
      <c r="BF241" s="164"/>
      <c r="BG241" s="164"/>
      <c r="BH241" s="164"/>
      <c r="BI241" s="164"/>
      <c r="BJ241" s="164"/>
      <c r="BK241" s="164"/>
      <c r="BL241" s="164"/>
      <c r="BM241" s="152"/>
      <c r="BN241" s="161">
        <f>IF(ISERROR(VLOOKUP(G241,Positions!$C$4:$V$130,20,FALSE)),0,VLOOKUP(G241,Positions!$C$4:$V$130,20,FALSE))</f>
        <v>0</v>
      </c>
      <c r="BO241" s="161">
        <f>IF(ISERROR(VLOOKUP(H241,Positions!$C$4:$V$130,20,FALSE)),0,VLOOKUP(H241,Positions!$C$4:$V$130,20,FALSE))</f>
        <v>0</v>
      </c>
      <c r="BP241" s="161">
        <f>IF(ISERROR(VLOOKUP(I241,Positions!$C$4:$V$130,20,FALSE)),0,VLOOKUP(I241,Positions!$C$4:$V$130,20,FALSE))</f>
        <v>0</v>
      </c>
      <c r="BQ241" s="161">
        <f>IF(ISERROR(VLOOKUP(J241,Positions!$C$4:$V$130,20,FALSE)),0,VLOOKUP(J241,Positions!$C$4:$V$130,20,FALSE))</f>
        <v>0</v>
      </c>
      <c r="BR241" s="161">
        <f>IF(ISERROR(VLOOKUP(K241,Positions!$C$4:$V$130,20,FALSE)),0,VLOOKUP(K241,Positions!$C$4:$V$130,20,FALSE))</f>
        <v>0</v>
      </c>
      <c r="BS241" s="161">
        <f>IF(ISERROR(VLOOKUP(L241,Positions!$C$4:$V$130,20,FALSE)),0,VLOOKUP(L241,Positions!$C$4:$V$130,20,FALSE))</f>
        <v>0</v>
      </c>
      <c r="BT241" s="161">
        <f>IF(ISERROR(VLOOKUP(M241,Positions!$C$4:$V$130,20,FALSE)),0,VLOOKUP(M241,Positions!$C$4:$V$130,20,FALSE))</f>
        <v>0</v>
      </c>
      <c r="BU241" s="161">
        <f>IF(ISERROR(VLOOKUP(N241,Positions!$C$4:$V$130,20,FALSE)),0,VLOOKUP(N241,Positions!$C$4:$V$130,20,FALSE))</f>
        <v>0</v>
      </c>
      <c r="BV241" s="161">
        <f>IF(ISERROR(VLOOKUP(O241,Positions!$C$4:$V$130,20,FALSE)),0,VLOOKUP(O241,Positions!$C$4:$V$130,20,FALSE))</f>
        <v>0</v>
      </c>
      <c r="BW241" s="161">
        <f>IF(ISERROR(VLOOKUP(P241,Positions!$C$4:$V$130,20,FALSE)),0,VLOOKUP(P241,Positions!$C$4:$V$130,20,FALSE))</f>
        <v>0</v>
      </c>
      <c r="BX241" s="161">
        <f>IF(ISERROR(VLOOKUP(Q241,Positions!$C$4:$V$130,20,FALSE)),0,VLOOKUP(Q241,Positions!$C$4:$V$130,20,FALSE))</f>
        <v>0</v>
      </c>
      <c r="BY241" s="161">
        <f>IF(ISERROR(VLOOKUP(R241,Positions!$C$4:$V$130,20,FALSE)),0,VLOOKUP(R241,Positions!$C$4:$V$130,20,FALSE))</f>
        <v>0</v>
      </c>
      <c r="BZ241" s="161">
        <f>IF(ISERROR(VLOOKUP(S241,Positions!$C$4:$V$130,20,FALSE)),0,VLOOKUP(S241,Positions!$C$4:$V$130,20,FALSE))</f>
        <v>0</v>
      </c>
      <c r="CA241" s="161">
        <f>IF(ISERROR(VLOOKUP(T241,Positions!$C$4:$V$130,20,FALSE)),0,VLOOKUP(T241,Positions!$C$4:$V$130,20,FALSE))</f>
        <v>0</v>
      </c>
      <c r="CB241" s="161">
        <f>IF(ISERROR(VLOOKUP(U241,Positions!$C$4:$V$130,20,FALSE)),0,VLOOKUP(U241,Positions!$C$4:$V$130,20,FALSE))</f>
        <v>0</v>
      </c>
      <c r="CC241" s="161">
        <f>IF(ISERROR(VLOOKUP(V241,Positions!$C$4:$V$130,20,FALSE)),0,VLOOKUP(V241,Positions!$C$4:$V$130,20,FALSE))</f>
        <v>0</v>
      </c>
      <c r="CD241" s="161">
        <f>IF(ISERROR(VLOOKUP(W241,Positions!$C$4:$V$130,20,FALSE)),0,VLOOKUP(W241,Positions!$C$4:$V$130,20,FALSE))</f>
        <v>0</v>
      </c>
      <c r="CE241" s="161">
        <f>IF(ISERROR(VLOOKUP(X241,Positions!$C$4:$V$130,20,FALSE)),0,VLOOKUP(X241,Positions!$C$4:$V$130,20,FALSE))</f>
        <v>0</v>
      </c>
      <c r="CF241" s="161">
        <f>IF(ISERROR(VLOOKUP(Y241,Positions!$C$4:$V$130,20,FALSE)),0,VLOOKUP(Y241,Positions!$C$4:$V$130,20,FALSE))</f>
        <v>0</v>
      </c>
      <c r="CG241" s="161">
        <f>IF(ISERROR(VLOOKUP(Z241,Positions!$C$4:$V$130,20,FALSE)),0,VLOOKUP(Z241,Positions!$C$4:$V$130,20,FALSE))</f>
        <v>0</v>
      </c>
      <c r="CH241" s="161">
        <f>IF(ISERROR(VLOOKUP(AA241,Positions!$C$4:$V$130,20,FALSE)),0,VLOOKUP(AA241,Positions!$C$4:$V$130,20,FALSE))</f>
        <v>0</v>
      </c>
      <c r="CI241" s="161">
        <f>IF(ISERROR(VLOOKUP(AB241,Positions!$C$4:$V$130,20,FALSE)),0,VLOOKUP(AB241,Positions!$C$4:$V$130,20,FALSE))</f>
        <v>0</v>
      </c>
      <c r="CJ241" s="161">
        <f>IF(ISERROR(VLOOKUP(AC241,Positions!$C$4:$V$130,20,FALSE)),0,VLOOKUP(AC241,Positions!$C$4:$V$130,20,FALSE))</f>
        <v>0</v>
      </c>
      <c r="CK241" s="161">
        <f>IF(ISERROR(VLOOKUP(AD241,Positions!$C$4:$V$130,20,FALSE)),0,VLOOKUP(AD241,Positions!$C$4:$V$130,20,FALSE))</f>
        <v>0</v>
      </c>
      <c r="CL241" s="161">
        <f>IF(ISERROR(VLOOKUP(AE241,Positions!$C$4:$V$130,20,FALSE)),0,VLOOKUP(AE241,Positions!$C$4:$V$130,20,FALSE))</f>
        <v>0</v>
      </c>
      <c r="CM241" s="161">
        <f>IF(ISERROR(VLOOKUP(AF241,Positions!$C$4:$V$130,20,FALSE)),0,VLOOKUP(AF241,Positions!$C$4:$V$130,20,FALSE))</f>
        <v>0</v>
      </c>
      <c r="CN241" s="161">
        <f>IF(ISERROR(VLOOKUP(AG241,Positions!$C$4:$V$130,20,FALSE)),0,VLOOKUP(AG241,Positions!$C$4:$V$130,20,FALSE))</f>
        <v>0</v>
      </c>
      <c r="CO241" s="161">
        <f>IF(ISERROR(VLOOKUP(AH241,Positions!$C$4:$V$130,20,FALSE)),0,VLOOKUP(AH241,Positions!$C$4:$V$130,20,FALSE))</f>
        <v>0</v>
      </c>
    </row>
    <row r="242" spans="1:93" s="155" customFormat="1" ht="26.25" x14ac:dyDescent="0.25">
      <c r="A242" s="164"/>
      <c r="B242" s="164"/>
      <c r="C242" s="165"/>
      <c r="D242" s="165"/>
      <c r="E242" s="165"/>
      <c r="F242" s="165"/>
      <c r="G242" s="167"/>
      <c r="H242" s="167"/>
      <c r="I242" s="167"/>
      <c r="J242" s="167"/>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4"/>
      <c r="AT242" s="164"/>
      <c r="AU242" s="164"/>
      <c r="AV242" s="164"/>
      <c r="AW242" s="164"/>
      <c r="AX242" s="164"/>
      <c r="AY242" s="164"/>
      <c r="AZ242" s="164"/>
      <c r="BA242" s="164"/>
      <c r="BB242" s="164"/>
      <c r="BC242" s="164"/>
      <c r="BD242" s="164"/>
      <c r="BE242" s="164"/>
      <c r="BF242" s="164"/>
      <c r="BG242" s="164"/>
      <c r="BH242" s="164"/>
      <c r="BI242" s="164"/>
      <c r="BJ242" s="164"/>
      <c r="BK242" s="164"/>
      <c r="BL242" s="164"/>
      <c r="BM242" s="152"/>
      <c r="BN242" s="161">
        <f>IF(ISERROR(VLOOKUP(G242,Positions!$C$4:$V$130,20,FALSE)),0,VLOOKUP(G242,Positions!$C$4:$V$130,20,FALSE))</f>
        <v>0</v>
      </c>
      <c r="BO242" s="161">
        <f>IF(ISERROR(VLOOKUP(H242,Positions!$C$4:$V$130,20,FALSE)),0,VLOOKUP(H242,Positions!$C$4:$V$130,20,FALSE))</f>
        <v>0</v>
      </c>
      <c r="BP242" s="161">
        <f>IF(ISERROR(VLOOKUP(I242,Positions!$C$4:$V$130,20,FALSE)),0,VLOOKUP(I242,Positions!$C$4:$V$130,20,FALSE))</f>
        <v>0</v>
      </c>
      <c r="BQ242" s="161">
        <f>IF(ISERROR(VLOOKUP(J242,Positions!$C$4:$V$130,20,FALSE)),0,VLOOKUP(J242,Positions!$C$4:$V$130,20,FALSE))</f>
        <v>0</v>
      </c>
      <c r="BR242" s="161">
        <f>IF(ISERROR(VLOOKUP(K242,Positions!$C$4:$V$130,20,FALSE)),0,VLOOKUP(K242,Positions!$C$4:$V$130,20,FALSE))</f>
        <v>0</v>
      </c>
      <c r="BS242" s="161">
        <f>IF(ISERROR(VLOOKUP(L242,Positions!$C$4:$V$130,20,FALSE)),0,VLOOKUP(L242,Positions!$C$4:$V$130,20,FALSE))</f>
        <v>0</v>
      </c>
      <c r="BT242" s="161">
        <f>IF(ISERROR(VLOOKUP(M242,Positions!$C$4:$V$130,20,FALSE)),0,VLOOKUP(M242,Positions!$C$4:$V$130,20,FALSE))</f>
        <v>0</v>
      </c>
      <c r="BU242" s="161">
        <f>IF(ISERROR(VLOOKUP(N242,Positions!$C$4:$V$130,20,FALSE)),0,VLOOKUP(N242,Positions!$C$4:$V$130,20,FALSE))</f>
        <v>0</v>
      </c>
      <c r="BV242" s="161">
        <f>IF(ISERROR(VLOOKUP(O242,Positions!$C$4:$V$130,20,FALSE)),0,VLOOKUP(O242,Positions!$C$4:$V$130,20,FALSE))</f>
        <v>0</v>
      </c>
      <c r="BW242" s="161">
        <f>IF(ISERROR(VLOOKUP(P242,Positions!$C$4:$V$130,20,FALSE)),0,VLOOKUP(P242,Positions!$C$4:$V$130,20,FALSE))</f>
        <v>0</v>
      </c>
      <c r="BX242" s="161">
        <f>IF(ISERROR(VLOOKUP(Q242,Positions!$C$4:$V$130,20,FALSE)),0,VLOOKUP(Q242,Positions!$C$4:$V$130,20,FALSE))</f>
        <v>0</v>
      </c>
      <c r="BY242" s="161">
        <f>IF(ISERROR(VLOOKUP(R242,Positions!$C$4:$V$130,20,FALSE)),0,VLOOKUP(R242,Positions!$C$4:$V$130,20,FALSE))</f>
        <v>0</v>
      </c>
      <c r="BZ242" s="161">
        <f>IF(ISERROR(VLOOKUP(S242,Positions!$C$4:$V$130,20,FALSE)),0,VLOOKUP(S242,Positions!$C$4:$V$130,20,FALSE))</f>
        <v>0</v>
      </c>
      <c r="CA242" s="161">
        <f>IF(ISERROR(VLOOKUP(T242,Positions!$C$4:$V$130,20,FALSE)),0,VLOOKUP(T242,Positions!$C$4:$V$130,20,FALSE))</f>
        <v>0</v>
      </c>
      <c r="CB242" s="161">
        <f>IF(ISERROR(VLOOKUP(U242,Positions!$C$4:$V$130,20,FALSE)),0,VLOOKUP(U242,Positions!$C$4:$V$130,20,FALSE))</f>
        <v>0</v>
      </c>
      <c r="CC242" s="161">
        <f>IF(ISERROR(VLOOKUP(V242,Positions!$C$4:$V$130,20,FALSE)),0,VLOOKUP(V242,Positions!$C$4:$V$130,20,FALSE))</f>
        <v>0</v>
      </c>
      <c r="CD242" s="161">
        <f>IF(ISERROR(VLOOKUP(W242,Positions!$C$4:$V$130,20,FALSE)),0,VLOOKUP(W242,Positions!$C$4:$V$130,20,FALSE))</f>
        <v>0</v>
      </c>
      <c r="CE242" s="161">
        <f>IF(ISERROR(VLOOKUP(X242,Positions!$C$4:$V$130,20,FALSE)),0,VLOOKUP(X242,Positions!$C$4:$V$130,20,FALSE))</f>
        <v>0</v>
      </c>
      <c r="CF242" s="161">
        <f>IF(ISERROR(VLOOKUP(Y242,Positions!$C$4:$V$130,20,FALSE)),0,VLOOKUP(Y242,Positions!$C$4:$V$130,20,FALSE))</f>
        <v>0</v>
      </c>
      <c r="CG242" s="161">
        <f>IF(ISERROR(VLOOKUP(Z242,Positions!$C$4:$V$130,20,FALSE)),0,VLOOKUP(Z242,Positions!$C$4:$V$130,20,FALSE))</f>
        <v>0</v>
      </c>
      <c r="CH242" s="161">
        <f>IF(ISERROR(VLOOKUP(AA242,Positions!$C$4:$V$130,20,FALSE)),0,VLOOKUP(AA242,Positions!$C$4:$V$130,20,FALSE))</f>
        <v>0</v>
      </c>
      <c r="CI242" s="161">
        <f>IF(ISERROR(VLOOKUP(AB242,Positions!$C$4:$V$130,20,FALSE)),0,VLOOKUP(AB242,Positions!$C$4:$V$130,20,FALSE))</f>
        <v>0</v>
      </c>
      <c r="CJ242" s="161">
        <f>IF(ISERROR(VLOOKUP(AC242,Positions!$C$4:$V$130,20,FALSE)),0,VLOOKUP(AC242,Positions!$C$4:$V$130,20,FALSE))</f>
        <v>0</v>
      </c>
      <c r="CK242" s="161">
        <f>IF(ISERROR(VLOOKUP(AD242,Positions!$C$4:$V$130,20,FALSE)),0,VLOOKUP(AD242,Positions!$C$4:$V$130,20,FALSE))</f>
        <v>0</v>
      </c>
      <c r="CL242" s="161">
        <f>IF(ISERROR(VLOOKUP(AE242,Positions!$C$4:$V$130,20,FALSE)),0,VLOOKUP(AE242,Positions!$C$4:$V$130,20,FALSE))</f>
        <v>0</v>
      </c>
      <c r="CM242" s="161">
        <f>IF(ISERROR(VLOOKUP(AF242,Positions!$C$4:$V$130,20,FALSE)),0,VLOOKUP(AF242,Positions!$C$4:$V$130,20,FALSE))</f>
        <v>0</v>
      </c>
      <c r="CN242" s="161">
        <f>IF(ISERROR(VLOOKUP(AG242,Positions!$C$4:$V$130,20,FALSE)),0,VLOOKUP(AG242,Positions!$C$4:$V$130,20,FALSE))</f>
        <v>0</v>
      </c>
      <c r="CO242" s="161">
        <f>IF(ISERROR(VLOOKUP(AH242,Positions!$C$4:$V$130,20,FALSE)),0,VLOOKUP(AH242,Positions!$C$4:$V$130,20,FALSE))</f>
        <v>0</v>
      </c>
    </row>
    <row r="243" spans="1:93" s="155" customFormat="1" ht="26.25" x14ac:dyDescent="0.25">
      <c r="A243" s="164"/>
      <c r="B243" s="164"/>
      <c r="C243" s="165"/>
      <c r="D243" s="165"/>
      <c r="E243" s="165"/>
      <c r="F243" s="165"/>
      <c r="G243" s="167"/>
      <c r="H243" s="167"/>
      <c r="I243" s="167"/>
      <c r="J243" s="167"/>
      <c r="K243" s="167"/>
      <c r="L243" s="167"/>
      <c r="M243" s="167"/>
      <c r="N243" s="167"/>
      <c r="O243" s="167"/>
      <c r="P243" s="167"/>
      <c r="Q243" s="167"/>
      <c r="R243" s="167"/>
      <c r="S243" s="167"/>
      <c r="T243" s="167"/>
      <c r="U243" s="167"/>
      <c r="V243" s="167"/>
      <c r="W243" s="167"/>
      <c r="X243" s="167"/>
      <c r="Y243" s="167"/>
      <c r="Z243" s="167"/>
      <c r="AA243" s="167"/>
      <c r="AB243" s="167"/>
      <c r="AC243" s="167"/>
      <c r="AD243" s="167"/>
      <c r="AE243" s="167"/>
      <c r="AF243" s="167"/>
      <c r="AG243" s="167"/>
      <c r="AH243" s="167"/>
      <c r="AI243" s="167"/>
      <c r="AJ243" s="167"/>
      <c r="AK243" s="167"/>
      <c r="AL243" s="167"/>
      <c r="AM243" s="167"/>
      <c r="AN243" s="167"/>
      <c r="AO243" s="167"/>
      <c r="AP243" s="167"/>
      <c r="AQ243" s="167"/>
      <c r="AR243" s="167"/>
      <c r="AS243" s="164"/>
      <c r="AT243" s="164"/>
      <c r="AU243" s="164"/>
      <c r="AV243" s="164"/>
      <c r="AW243" s="164"/>
      <c r="AX243" s="164"/>
      <c r="AY243" s="164"/>
      <c r="AZ243" s="164"/>
      <c r="BA243" s="164"/>
      <c r="BB243" s="164"/>
      <c r="BC243" s="164"/>
      <c r="BD243" s="164"/>
      <c r="BE243" s="164"/>
      <c r="BF243" s="164"/>
      <c r="BG243" s="164"/>
      <c r="BH243" s="164"/>
      <c r="BI243" s="164"/>
      <c r="BJ243" s="164"/>
      <c r="BK243" s="164"/>
      <c r="BL243" s="164"/>
      <c r="BM243" s="152"/>
      <c r="BN243" s="161">
        <f>IF(ISERROR(VLOOKUP(G243,Positions!$C$4:$V$130,20,FALSE)),0,VLOOKUP(G243,Positions!$C$4:$V$130,20,FALSE))</f>
        <v>0</v>
      </c>
      <c r="BO243" s="161">
        <f>IF(ISERROR(VLOOKUP(H243,Positions!$C$4:$V$130,20,FALSE)),0,VLOOKUP(H243,Positions!$C$4:$V$130,20,FALSE))</f>
        <v>0</v>
      </c>
      <c r="BP243" s="161">
        <f>IF(ISERROR(VLOOKUP(I243,Positions!$C$4:$V$130,20,FALSE)),0,VLOOKUP(I243,Positions!$C$4:$V$130,20,FALSE))</f>
        <v>0</v>
      </c>
      <c r="BQ243" s="161">
        <f>IF(ISERROR(VLOOKUP(J243,Positions!$C$4:$V$130,20,FALSE)),0,VLOOKUP(J243,Positions!$C$4:$V$130,20,FALSE))</f>
        <v>0</v>
      </c>
      <c r="BR243" s="161">
        <f>IF(ISERROR(VLOOKUP(K243,Positions!$C$4:$V$130,20,FALSE)),0,VLOOKUP(K243,Positions!$C$4:$V$130,20,FALSE))</f>
        <v>0</v>
      </c>
      <c r="BS243" s="161">
        <f>IF(ISERROR(VLOOKUP(L243,Positions!$C$4:$V$130,20,FALSE)),0,VLOOKUP(L243,Positions!$C$4:$V$130,20,FALSE))</f>
        <v>0</v>
      </c>
      <c r="BT243" s="161">
        <f>IF(ISERROR(VLOOKUP(M243,Positions!$C$4:$V$130,20,FALSE)),0,VLOOKUP(M243,Positions!$C$4:$V$130,20,FALSE))</f>
        <v>0</v>
      </c>
      <c r="BU243" s="161">
        <f>IF(ISERROR(VLOOKUP(N243,Positions!$C$4:$V$130,20,FALSE)),0,VLOOKUP(N243,Positions!$C$4:$V$130,20,FALSE))</f>
        <v>0</v>
      </c>
      <c r="BV243" s="161">
        <f>IF(ISERROR(VLOOKUP(O243,Positions!$C$4:$V$130,20,FALSE)),0,VLOOKUP(O243,Positions!$C$4:$V$130,20,FALSE))</f>
        <v>0</v>
      </c>
      <c r="BW243" s="161">
        <f>IF(ISERROR(VLOOKUP(P243,Positions!$C$4:$V$130,20,FALSE)),0,VLOOKUP(P243,Positions!$C$4:$V$130,20,FALSE))</f>
        <v>0</v>
      </c>
      <c r="BX243" s="161">
        <f>IF(ISERROR(VLOOKUP(Q243,Positions!$C$4:$V$130,20,FALSE)),0,VLOOKUP(Q243,Positions!$C$4:$V$130,20,FALSE))</f>
        <v>0</v>
      </c>
      <c r="BY243" s="161">
        <f>IF(ISERROR(VLOOKUP(R243,Positions!$C$4:$V$130,20,FALSE)),0,VLOOKUP(R243,Positions!$C$4:$V$130,20,FALSE))</f>
        <v>0</v>
      </c>
      <c r="BZ243" s="161">
        <f>IF(ISERROR(VLOOKUP(S243,Positions!$C$4:$V$130,20,FALSE)),0,VLOOKUP(S243,Positions!$C$4:$V$130,20,FALSE))</f>
        <v>0</v>
      </c>
      <c r="CA243" s="161">
        <f>IF(ISERROR(VLOOKUP(T243,Positions!$C$4:$V$130,20,FALSE)),0,VLOOKUP(T243,Positions!$C$4:$V$130,20,FALSE))</f>
        <v>0</v>
      </c>
      <c r="CB243" s="161">
        <f>IF(ISERROR(VLOOKUP(U243,Positions!$C$4:$V$130,20,FALSE)),0,VLOOKUP(U243,Positions!$C$4:$V$130,20,FALSE))</f>
        <v>0</v>
      </c>
      <c r="CC243" s="161">
        <f>IF(ISERROR(VLOOKUP(V243,Positions!$C$4:$V$130,20,FALSE)),0,VLOOKUP(V243,Positions!$C$4:$V$130,20,FALSE))</f>
        <v>0</v>
      </c>
      <c r="CD243" s="161">
        <f>IF(ISERROR(VLOOKUP(W243,Positions!$C$4:$V$130,20,FALSE)),0,VLOOKUP(W243,Positions!$C$4:$V$130,20,FALSE))</f>
        <v>0</v>
      </c>
      <c r="CE243" s="161">
        <f>IF(ISERROR(VLOOKUP(X243,Positions!$C$4:$V$130,20,FALSE)),0,VLOOKUP(X243,Positions!$C$4:$V$130,20,FALSE))</f>
        <v>0</v>
      </c>
      <c r="CF243" s="161">
        <f>IF(ISERROR(VLOOKUP(Y243,Positions!$C$4:$V$130,20,FALSE)),0,VLOOKUP(Y243,Positions!$C$4:$V$130,20,FALSE))</f>
        <v>0</v>
      </c>
      <c r="CG243" s="161">
        <f>IF(ISERROR(VLOOKUP(Z243,Positions!$C$4:$V$130,20,FALSE)),0,VLOOKUP(Z243,Positions!$C$4:$V$130,20,FALSE))</f>
        <v>0</v>
      </c>
      <c r="CH243" s="161">
        <f>IF(ISERROR(VLOOKUP(AA243,Positions!$C$4:$V$130,20,FALSE)),0,VLOOKUP(AA243,Positions!$C$4:$V$130,20,FALSE))</f>
        <v>0</v>
      </c>
      <c r="CI243" s="161">
        <f>IF(ISERROR(VLOOKUP(AB243,Positions!$C$4:$V$130,20,FALSE)),0,VLOOKUP(AB243,Positions!$C$4:$V$130,20,FALSE))</f>
        <v>0</v>
      </c>
      <c r="CJ243" s="161">
        <f>IF(ISERROR(VLOOKUP(AC243,Positions!$C$4:$V$130,20,FALSE)),0,VLOOKUP(AC243,Positions!$C$4:$V$130,20,FALSE))</f>
        <v>0</v>
      </c>
      <c r="CK243" s="161">
        <f>IF(ISERROR(VLOOKUP(AD243,Positions!$C$4:$V$130,20,FALSE)),0,VLOOKUP(AD243,Positions!$C$4:$V$130,20,FALSE))</f>
        <v>0</v>
      </c>
      <c r="CL243" s="161">
        <f>IF(ISERROR(VLOOKUP(AE243,Positions!$C$4:$V$130,20,FALSE)),0,VLOOKUP(AE243,Positions!$C$4:$V$130,20,FALSE))</f>
        <v>0</v>
      </c>
      <c r="CM243" s="161">
        <f>IF(ISERROR(VLOOKUP(AF243,Positions!$C$4:$V$130,20,FALSE)),0,VLOOKUP(AF243,Positions!$C$4:$V$130,20,FALSE))</f>
        <v>0</v>
      </c>
      <c r="CN243" s="161">
        <f>IF(ISERROR(VLOOKUP(AG243,Positions!$C$4:$V$130,20,FALSE)),0,VLOOKUP(AG243,Positions!$C$4:$V$130,20,FALSE))</f>
        <v>0</v>
      </c>
      <c r="CO243" s="161">
        <f>IF(ISERROR(VLOOKUP(AH243,Positions!$C$4:$V$130,20,FALSE)),0,VLOOKUP(AH243,Positions!$C$4:$V$130,20,FALSE))</f>
        <v>0</v>
      </c>
    </row>
    <row r="244" spans="1:93" s="155" customFormat="1" ht="26.25" x14ac:dyDescent="0.25">
      <c r="A244" s="164"/>
      <c r="B244" s="164"/>
      <c r="C244" s="165"/>
      <c r="D244" s="165"/>
      <c r="E244" s="165"/>
      <c r="F244" s="165"/>
      <c r="G244" s="167"/>
      <c r="H244" s="167"/>
      <c r="I244" s="167"/>
      <c r="J244" s="167"/>
      <c r="K244" s="167"/>
      <c r="L244" s="167"/>
      <c r="M244" s="167"/>
      <c r="N244" s="167"/>
      <c r="O244" s="167"/>
      <c r="P244" s="167"/>
      <c r="Q244" s="167"/>
      <c r="R244" s="167"/>
      <c r="S244" s="167"/>
      <c r="T244" s="167"/>
      <c r="U244" s="167"/>
      <c r="V244" s="167"/>
      <c r="W244" s="167"/>
      <c r="X244" s="167"/>
      <c r="Y244" s="167"/>
      <c r="Z244" s="167"/>
      <c r="AA244" s="167"/>
      <c r="AB244" s="167"/>
      <c r="AC244" s="167"/>
      <c r="AD244" s="167"/>
      <c r="AE244" s="167"/>
      <c r="AF244" s="167"/>
      <c r="AG244" s="167"/>
      <c r="AH244" s="167"/>
      <c r="AI244" s="167"/>
      <c r="AJ244" s="167"/>
      <c r="AK244" s="167"/>
      <c r="AL244" s="167"/>
      <c r="AM244" s="167"/>
      <c r="AN244" s="167"/>
      <c r="AO244" s="167"/>
      <c r="AP244" s="167"/>
      <c r="AQ244" s="167"/>
      <c r="AR244" s="167"/>
      <c r="AS244" s="164"/>
      <c r="AT244" s="164"/>
      <c r="AU244" s="164"/>
      <c r="AV244" s="164"/>
      <c r="AW244" s="164"/>
      <c r="AX244" s="164"/>
      <c r="AY244" s="164"/>
      <c r="AZ244" s="164"/>
      <c r="BA244" s="164"/>
      <c r="BB244" s="164"/>
      <c r="BC244" s="164"/>
      <c r="BD244" s="164"/>
      <c r="BE244" s="164"/>
      <c r="BF244" s="164"/>
      <c r="BG244" s="164"/>
      <c r="BH244" s="164"/>
      <c r="BI244" s="164"/>
      <c r="BJ244" s="164"/>
      <c r="BK244" s="164"/>
      <c r="BL244" s="164"/>
      <c r="BM244" s="152"/>
      <c r="BN244" s="161">
        <f>IF(ISERROR(VLOOKUP(G244,Positions!$C$4:$V$130,20,FALSE)),0,VLOOKUP(G244,Positions!$C$4:$V$130,20,FALSE))</f>
        <v>0</v>
      </c>
      <c r="BO244" s="161">
        <f>IF(ISERROR(VLOOKUP(H244,Positions!$C$4:$V$130,20,FALSE)),0,VLOOKUP(H244,Positions!$C$4:$V$130,20,FALSE))</f>
        <v>0</v>
      </c>
      <c r="BP244" s="161">
        <f>IF(ISERROR(VLOOKUP(I244,Positions!$C$4:$V$130,20,FALSE)),0,VLOOKUP(I244,Positions!$C$4:$V$130,20,FALSE))</f>
        <v>0</v>
      </c>
      <c r="BQ244" s="161">
        <f>IF(ISERROR(VLOOKUP(J244,Positions!$C$4:$V$130,20,FALSE)),0,VLOOKUP(J244,Positions!$C$4:$V$130,20,FALSE))</f>
        <v>0</v>
      </c>
      <c r="BR244" s="161">
        <f>IF(ISERROR(VLOOKUP(K244,Positions!$C$4:$V$130,20,FALSE)),0,VLOOKUP(K244,Positions!$C$4:$V$130,20,FALSE))</f>
        <v>0</v>
      </c>
      <c r="BS244" s="161">
        <f>IF(ISERROR(VLOOKUP(L244,Positions!$C$4:$V$130,20,FALSE)),0,VLOOKUP(L244,Positions!$C$4:$V$130,20,FALSE))</f>
        <v>0</v>
      </c>
      <c r="BT244" s="161">
        <f>IF(ISERROR(VLOOKUP(M244,Positions!$C$4:$V$130,20,FALSE)),0,VLOOKUP(M244,Positions!$C$4:$V$130,20,FALSE))</f>
        <v>0</v>
      </c>
      <c r="BU244" s="161">
        <f>IF(ISERROR(VLOOKUP(N244,Positions!$C$4:$V$130,20,FALSE)),0,VLOOKUP(N244,Positions!$C$4:$V$130,20,FALSE))</f>
        <v>0</v>
      </c>
      <c r="BV244" s="161">
        <f>IF(ISERROR(VLOOKUP(O244,Positions!$C$4:$V$130,20,FALSE)),0,VLOOKUP(O244,Positions!$C$4:$V$130,20,FALSE))</f>
        <v>0</v>
      </c>
      <c r="BW244" s="161">
        <f>IF(ISERROR(VLOOKUP(P244,Positions!$C$4:$V$130,20,FALSE)),0,VLOOKUP(P244,Positions!$C$4:$V$130,20,FALSE))</f>
        <v>0</v>
      </c>
      <c r="BX244" s="161">
        <f>IF(ISERROR(VLOOKUP(Q244,Positions!$C$4:$V$130,20,FALSE)),0,VLOOKUP(Q244,Positions!$C$4:$V$130,20,FALSE))</f>
        <v>0</v>
      </c>
      <c r="BY244" s="161">
        <f>IF(ISERROR(VLOOKUP(R244,Positions!$C$4:$V$130,20,FALSE)),0,VLOOKUP(R244,Positions!$C$4:$V$130,20,FALSE))</f>
        <v>0</v>
      </c>
      <c r="BZ244" s="161">
        <f>IF(ISERROR(VLOOKUP(S244,Positions!$C$4:$V$130,20,FALSE)),0,VLOOKUP(S244,Positions!$C$4:$V$130,20,FALSE))</f>
        <v>0</v>
      </c>
      <c r="CA244" s="161">
        <f>IF(ISERROR(VLOOKUP(T244,Positions!$C$4:$V$130,20,FALSE)),0,VLOOKUP(T244,Positions!$C$4:$V$130,20,FALSE))</f>
        <v>0</v>
      </c>
      <c r="CB244" s="161">
        <f>IF(ISERROR(VLOOKUP(U244,Positions!$C$4:$V$130,20,FALSE)),0,VLOOKUP(U244,Positions!$C$4:$V$130,20,FALSE))</f>
        <v>0</v>
      </c>
      <c r="CC244" s="161">
        <f>IF(ISERROR(VLOOKUP(V244,Positions!$C$4:$V$130,20,FALSE)),0,VLOOKUP(V244,Positions!$C$4:$V$130,20,FALSE))</f>
        <v>0</v>
      </c>
      <c r="CD244" s="161">
        <f>IF(ISERROR(VLOOKUP(W244,Positions!$C$4:$V$130,20,FALSE)),0,VLOOKUP(W244,Positions!$C$4:$V$130,20,FALSE))</f>
        <v>0</v>
      </c>
      <c r="CE244" s="161">
        <f>IF(ISERROR(VLOOKUP(X244,Positions!$C$4:$V$130,20,FALSE)),0,VLOOKUP(X244,Positions!$C$4:$V$130,20,FALSE))</f>
        <v>0</v>
      </c>
      <c r="CF244" s="161">
        <f>IF(ISERROR(VLOOKUP(Y244,Positions!$C$4:$V$130,20,FALSE)),0,VLOOKUP(Y244,Positions!$C$4:$V$130,20,FALSE))</f>
        <v>0</v>
      </c>
      <c r="CG244" s="161">
        <f>IF(ISERROR(VLOOKUP(Z244,Positions!$C$4:$V$130,20,FALSE)),0,VLOOKUP(Z244,Positions!$C$4:$V$130,20,FALSE))</f>
        <v>0</v>
      </c>
      <c r="CH244" s="161">
        <f>IF(ISERROR(VLOOKUP(AA244,Positions!$C$4:$V$130,20,FALSE)),0,VLOOKUP(AA244,Positions!$C$4:$V$130,20,FALSE))</f>
        <v>0</v>
      </c>
      <c r="CI244" s="161">
        <f>IF(ISERROR(VLOOKUP(AB244,Positions!$C$4:$V$130,20,FALSE)),0,VLOOKUP(AB244,Positions!$C$4:$V$130,20,FALSE))</f>
        <v>0</v>
      </c>
      <c r="CJ244" s="161">
        <f>IF(ISERROR(VLOOKUP(AC244,Positions!$C$4:$V$130,20,FALSE)),0,VLOOKUP(AC244,Positions!$C$4:$V$130,20,FALSE))</f>
        <v>0</v>
      </c>
      <c r="CK244" s="161">
        <f>IF(ISERROR(VLOOKUP(AD244,Positions!$C$4:$V$130,20,FALSE)),0,VLOOKUP(AD244,Positions!$C$4:$V$130,20,FALSE))</f>
        <v>0</v>
      </c>
      <c r="CL244" s="161">
        <f>IF(ISERROR(VLOOKUP(AE244,Positions!$C$4:$V$130,20,FALSE)),0,VLOOKUP(AE244,Positions!$C$4:$V$130,20,FALSE))</f>
        <v>0</v>
      </c>
      <c r="CM244" s="161">
        <f>IF(ISERROR(VLOOKUP(AF244,Positions!$C$4:$V$130,20,FALSE)),0,VLOOKUP(AF244,Positions!$C$4:$V$130,20,FALSE))</f>
        <v>0</v>
      </c>
      <c r="CN244" s="161">
        <f>IF(ISERROR(VLOOKUP(AG244,Positions!$C$4:$V$130,20,FALSE)),0,VLOOKUP(AG244,Positions!$C$4:$V$130,20,FALSE))</f>
        <v>0</v>
      </c>
      <c r="CO244" s="161">
        <f>IF(ISERROR(VLOOKUP(AH244,Positions!$C$4:$V$130,20,FALSE)),0,VLOOKUP(AH244,Positions!$C$4:$V$130,20,FALSE))</f>
        <v>0</v>
      </c>
    </row>
    <row r="245" spans="1:93" s="155" customFormat="1" ht="26.25" x14ac:dyDescent="0.25">
      <c r="A245" s="164"/>
      <c r="B245" s="164"/>
      <c r="C245" s="165"/>
      <c r="D245" s="165"/>
      <c r="E245" s="165"/>
      <c r="F245" s="165"/>
      <c r="G245" s="167"/>
      <c r="H245" s="167"/>
      <c r="I245" s="167"/>
      <c r="J245" s="167"/>
      <c r="K245" s="167"/>
      <c r="L245" s="167"/>
      <c r="M245" s="167"/>
      <c r="N245" s="167"/>
      <c r="O245" s="167"/>
      <c r="P245" s="167"/>
      <c r="Q245" s="167"/>
      <c r="R245" s="167"/>
      <c r="S245" s="167"/>
      <c r="T245" s="167"/>
      <c r="U245" s="167"/>
      <c r="V245" s="167"/>
      <c r="W245" s="167"/>
      <c r="X245" s="167"/>
      <c r="Y245" s="167"/>
      <c r="Z245" s="167"/>
      <c r="AA245" s="167"/>
      <c r="AB245" s="167"/>
      <c r="AC245" s="167"/>
      <c r="AD245" s="167"/>
      <c r="AE245" s="167"/>
      <c r="AF245" s="167"/>
      <c r="AG245" s="167"/>
      <c r="AH245" s="167"/>
      <c r="AI245" s="167"/>
      <c r="AJ245" s="167"/>
      <c r="AK245" s="167"/>
      <c r="AL245" s="167"/>
      <c r="AM245" s="167"/>
      <c r="AN245" s="167"/>
      <c r="AO245" s="167"/>
      <c r="AP245" s="167"/>
      <c r="AQ245" s="167"/>
      <c r="AR245" s="167"/>
      <c r="AS245" s="164"/>
      <c r="AT245" s="164"/>
      <c r="AU245" s="164"/>
      <c r="AV245" s="164"/>
      <c r="AW245" s="164"/>
      <c r="AX245" s="164"/>
      <c r="AY245" s="164"/>
      <c r="AZ245" s="164"/>
      <c r="BA245" s="164"/>
      <c r="BB245" s="164"/>
      <c r="BC245" s="164"/>
      <c r="BD245" s="164"/>
      <c r="BE245" s="164"/>
      <c r="BF245" s="164"/>
      <c r="BG245" s="164"/>
      <c r="BH245" s="164"/>
      <c r="BI245" s="164"/>
      <c r="BJ245" s="164"/>
      <c r="BK245" s="164"/>
      <c r="BL245" s="164"/>
      <c r="BM245" s="152"/>
      <c r="BN245" s="161">
        <f>IF(ISERROR(VLOOKUP(G245,Positions!$C$4:$V$130,20,FALSE)),0,VLOOKUP(G245,Positions!$C$4:$V$130,20,FALSE))</f>
        <v>0</v>
      </c>
      <c r="BO245" s="161">
        <f>IF(ISERROR(VLOOKUP(H245,Positions!$C$4:$V$130,20,FALSE)),0,VLOOKUP(H245,Positions!$C$4:$V$130,20,FALSE))</f>
        <v>0</v>
      </c>
      <c r="BP245" s="161">
        <f>IF(ISERROR(VLOOKUP(I245,Positions!$C$4:$V$130,20,FALSE)),0,VLOOKUP(I245,Positions!$C$4:$V$130,20,FALSE))</f>
        <v>0</v>
      </c>
      <c r="BQ245" s="161">
        <f>IF(ISERROR(VLOOKUP(J245,Positions!$C$4:$V$130,20,FALSE)),0,VLOOKUP(J245,Positions!$C$4:$V$130,20,FALSE))</f>
        <v>0</v>
      </c>
      <c r="BR245" s="161">
        <f>IF(ISERROR(VLOOKUP(K245,Positions!$C$4:$V$130,20,FALSE)),0,VLOOKUP(K245,Positions!$C$4:$V$130,20,FALSE))</f>
        <v>0</v>
      </c>
      <c r="BS245" s="161">
        <f>IF(ISERROR(VLOOKUP(L245,Positions!$C$4:$V$130,20,FALSE)),0,VLOOKUP(L245,Positions!$C$4:$V$130,20,FALSE))</f>
        <v>0</v>
      </c>
      <c r="BT245" s="161">
        <f>IF(ISERROR(VLOOKUP(M245,Positions!$C$4:$V$130,20,FALSE)),0,VLOOKUP(M245,Positions!$C$4:$V$130,20,FALSE))</f>
        <v>0</v>
      </c>
      <c r="BU245" s="161">
        <f>IF(ISERROR(VLOOKUP(N245,Positions!$C$4:$V$130,20,FALSE)),0,VLOOKUP(N245,Positions!$C$4:$V$130,20,FALSE))</f>
        <v>0</v>
      </c>
      <c r="BV245" s="161">
        <f>IF(ISERROR(VLOOKUP(O245,Positions!$C$4:$V$130,20,FALSE)),0,VLOOKUP(O245,Positions!$C$4:$V$130,20,FALSE))</f>
        <v>0</v>
      </c>
      <c r="BW245" s="161">
        <f>IF(ISERROR(VLOOKUP(P245,Positions!$C$4:$V$130,20,FALSE)),0,VLOOKUP(P245,Positions!$C$4:$V$130,20,FALSE))</f>
        <v>0</v>
      </c>
      <c r="BX245" s="161">
        <f>IF(ISERROR(VLOOKUP(Q245,Positions!$C$4:$V$130,20,FALSE)),0,VLOOKUP(Q245,Positions!$C$4:$V$130,20,FALSE))</f>
        <v>0</v>
      </c>
      <c r="BY245" s="161">
        <f>IF(ISERROR(VLOOKUP(R245,Positions!$C$4:$V$130,20,FALSE)),0,VLOOKUP(R245,Positions!$C$4:$V$130,20,FALSE))</f>
        <v>0</v>
      </c>
      <c r="BZ245" s="161">
        <f>IF(ISERROR(VLOOKUP(S245,Positions!$C$4:$V$130,20,FALSE)),0,VLOOKUP(S245,Positions!$C$4:$V$130,20,FALSE))</f>
        <v>0</v>
      </c>
      <c r="CA245" s="161">
        <f>IF(ISERROR(VLOOKUP(T245,Positions!$C$4:$V$130,20,FALSE)),0,VLOOKUP(T245,Positions!$C$4:$V$130,20,FALSE))</f>
        <v>0</v>
      </c>
      <c r="CB245" s="161">
        <f>IF(ISERROR(VLOOKUP(U245,Positions!$C$4:$V$130,20,FALSE)),0,VLOOKUP(U245,Positions!$C$4:$V$130,20,FALSE))</f>
        <v>0</v>
      </c>
      <c r="CC245" s="161">
        <f>IF(ISERROR(VLOOKUP(V245,Positions!$C$4:$V$130,20,FALSE)),0,VLOOKUP(V245,Positions!$C$4:$V$130,20,FALSE))</f>
        <v>0</v>
      </c>
      <c r="CD245" s="161">
        <f>IF(ISERROR(VLOOKUP(W245,Positions!$C$4:$V$130,20,FALSE)),0,VLOOKUP(W245,Positions!$C$4:$V$130,20,FALSE))</f>
        <v>0</v>
      </c>
      <c r="CE245" s="161">
        <f>IF(ISERROR(VLOOKUP(X245,Positions!$C$4:$V$130,20,FALSE)),0,VLOOKUP(X245,Positions!$C$4:$V$130,20,FALSE))</f>
        <v>0</v>
      </c>
      <c r="CF245" s="161">
        <f>IF(ISERROR(VLOOKUP(Y245,Positions!$C$4:$V$130,20,FALSE)),0,VLOOKUP(Y245,Positions!$C$4:$V$130,20,FALSE))</f>
        <v>0</v>
      </c>
      <c r="CG245" s="161">
        <f>IF(ISERROR(VLOOKUP(Z245,Positions!$C$4:$V$130,20,FALSE)),0,VLOOKUP(Z245,Positions!$C$4:$V$130,20,FALSE))</f>
        <v>0</v>
      </c>
      <c r="CH245" s="161">
        <f>IF(ISERROR(VLOOKUP(AA245,Positions!$C$4:$V$130,20,FALSE)),0,VLOOKUP(AA245,Positions!$C$4:$V$130,20,FALSE))</f>
        <v>0</v>
      </c>
      <c r="CI245" s="161">
        <f>IF(ISERROR(VLOOKUP(AB245,Positions!$C$4:$V$130,20,FALSE)),0,VLOOKUP(AB245,Positions!$C$4:$V$130,20,FALSE))</f>
        <v>0</v>
      </c>
      <c r="CJ245" s="161">
        <f>IF(ISERROR(VLOOKUP(AC245,Positions!$C$4:$V$130,20,FALSE)),0,VLOOKUP(AC245,Positions!$C$4:$V$130,20,FALSE))</f>
        <v>0</v>
      </c>
      <c r="CK245" s="161">
        <f>IF(ISERROR(VLOOKUP(AD245,Positions!$C$4:$V$130,20,FALSE)),0,VLOOKUP(AD245,Positions!$C$4:$V$130,20,FALSE))</f>
        <v>0</v>
      </c>
      <c r="CL245" s="161">
        <f>IF(ISERROR(VLOOKUP(AE245,Positions!$C$4:$V$130,20,FALSE)),0,VLOOKUP(AE245,Positions!$C$4:$V$130,20,FALSE))</f>
        <v>0</v>
      </c>
      <c r="CM245" s="161">
        <f>IF(ISERROR(VLOOKUP(AF245,Positions!$C$4:$V$130,20,FALSE)),0,VLOOKUP(AF245,Positions!$C$4:$V$130,20,FALSE))</f>
        <v>0</v>
      </c>
      <c r="CN245" s="161">
        <f>IF(ISERROR(VLOOKUP(AG245,Positions!$C$4:$V$130,20,FALSE)),0,VLOOKUP(AG245,Positions!$C$4:$V$130,20,FALSE))</f>
        <v>0</v>
      </c>
      <c r="CO245" s="161">
        <f>IF(ISERROR(VLOOKUP(AH245,Positions!$C$4:$V$130,20,FALSE)),0,VLOOKUP(AH245,Positions!$C$4:$V$130,20,FALSE))</f>
        <v>0</v>
      </c>
    </row>
    <row r="246" spans="1:93" s="155" customFormat="1" ht="26.25" x14ac:dyDescent="0.25">
      <c r="A246" s="164"/>
      <c r="B246" s="164"/>
      <c r="C246" s="165"/>
      <c r="D246" s="165"/>
      <c r="E246" s="165"/>
      <c r="F246" s="165"/>
      <c r="G246" s="167"/>
      <c r="H246" s="167"/>
      <c r="I246" s="167"/>
      <c r="J246" s="167"/>
      <c r="K246" s="167"/>
      <c r="L246" s="167"/>
      <c r="M246" s="167"/>
      <c r="N246" s="167"/>
      <c r="O246" s="167"/>
      <c r="P246" s="167"/>
      <c r="Q246" s="167"/>
      <c r="R246" s="167"/>
      <c r="S246" s="167"/>
      <c r="T246" s="167"/>
      <c r="U246" s="167"/>
      <c r="V246" s="167"/>
      <c r="W246" s="167"/>
      <c r="X246" s="167"/>
      <c r="Y246" s="167"/>
      <c r="Z246" s="167"/>
      <c r="AA246" s="167"/>
      <c r="AB246" s="167"/>
      <c r="AC246" s="167"/>
      <c r="AD246" s="167"/>
      <c r="AE246" s="167"/>
      <c r="AF246" s="167"/>
      <c r="AG246" s="167"/>
      <c r="AH246" s="167"/>
      <c r="AI246" s="167"/>
      <c r="AJ246" s="167"/>
      <c r="AK246" s="167"/>
      <c r="AL246" s="167"/>
      <c r="AM246" s="167"/>
      <c r="AN246" s="167"/>
      <c r="AO246" s="167"/>
      <c r="AP246" s="167"/>
      <c r="AQ246" s="167"/>
      <c r="AR246" s="167"/>
      <c r="AS246" s="164"/>
      <c r="AT246" s="164"/>
      <c r="AU246" s="164"/>
      <c r="AV246" s="164"/>
      <c r="AW246" s="164"/>
      <c r="AX246" s="164"/>
      <c r="AY246" s="164"/>
      <c r="AZ246" s="164"/>
      <c r="BA246" s="164"/>
      <c r="BB246" s="164"/>
      <c r="BC246" s="164"/>
      <c r="BD246" s="164"/>
      <c r="BE246" s="164"/>
      <c r="BF246" s="164"/>
      <c r="BG246" s="164"/>
      <c r="BH246" s="164"/>
      <c r="BI246" s="164"/>
      <c r="BJ246" s="164"/>
      <c r="BK246" s="164"/>
      <c r="BL246" s="164"/>
      <c r="BM246" s="152"/>
      <c r="BN246" s="161">
        <f>IF(ISERROR(VLOOKUP(G246,Positions!$C$4:$V$130,20,FALSE)),0,VLOOKUP(G246,Positions!$C$4:$V$130,20,FALSE))</f>
        <v>0</v>
      </c>
      <c r="BO246" s="161">
        <f>IF(ISERROR(VLOOKUP(H246,Positions!$C$4:$V$130,20,FALSE)),0,VLOOKUP(H246,Positions!$C$4:$V$130,20,FALSE))</f>
        <v>0</v>
      </c>
      <c r="BP246" s="161">
        <f>IF(ISERROR(VLOOKUP(I246,Positions!$C$4:$V$130,20,FALSE)),0,VLOOKUP(I246,Positions!$C$4:$V$130,20,FALSE))</f>
        <v>0</v>
      </c>
      <c r="BQ246" s="161">
        <f>IF(ISERROR(VLOOKUP(J246,Positions!$C$4:$V$130,20,FALSE)),0,VLOOKUP(J246,Positions!$C$4:$V$130,20,FALSE))</f>
        <v>0</v>
      </c>
      <c r="BR246" s="161">
        <f>IF(ISERROR(VLOOKUP(K246,Positions!$C$4:$V$130,20,FALSE)),0,VLOOKUP(K246,Positions!$C$4:$V$130,20,FALSE))</f>
        <v>0</v>
      </c>
      <c r="BS246" s="161">
        <f>IF(ISERROR(VLOOKUP(L246,Positions!$C$4:$V$130,20,FALSE)),0,VLOOKUP(L246,Positions!$C$4:$V$130,20,FALSE))</f>
        <v>0</v>
      </c>
      <c r="BT246" s="161">
        <f>IF(ISERROR(VLOOKUP(M246,Positions!$C$4:$V$130,20,FALSE)),0,VLOOKUP(M246,Positions!$C$4:$V$130,20,FALSE))</f>
        <v>0</v>
      </c>
      <c r="BU246" s="161">
        <f>IF(ISERROR(VLOOKUP(N246,Positions!$C$4:$V$130,20,FALSE)),0,VLOOKUP(N246,Positions!$C$4:$V$130,20,FALSE))</f>
        <v>0</v>
      </c>
      <c r="BV246" s="161">
        <f>IF(ISERROR(VLOOKUP(O246,Positions!$C$4:$V$130,20,FALSE)),0,VLOOKUP(O246,Positions!$C$4:$V$130,20,FALSE))</f>
        <v>0</v>
      </c>
      <c r="BW246" s="161">
        <f>IF(ISERROR(VLOOKUP(P246,Positions!$C$4:$V$130,20,FALSE)),0,VLOOKUP(P246,Positions!$C$4:$V$130,20,FALSE))</f>
        <v>0</v>
      </c>
      <c r="BX246" s="161">
        <f>IF(ISERROR(VLOOKUP(Q246,Positions!$C$4:$V$130,20,FALSE)),0,VLOOKUP(Q246,Positions!$C$4:$V$130,20,FALSE))</f>
        <v>0</v>
      </c>
      <c r="BY246" s="161">
        <f>IF(ISERROR(VLOOKUP(R246,Positions!$C$4:$V$130,20,FALSE)),0,VLOOKUP(R246,Positions!$C$4:$V$130,20,FALSE))</f>
        <v>0</v>
      </c>
      <c r="BZ246" s="161">
        <f>IF(ISERROR(VLOOKUP(S246,Positions!$C$4:$V$130,20,FALSE)),0,VLOOKUP(S246,Positions!$C$4:$V$130,20,FALSE))</f>
        <v>0</v>
      </c>
      <c r="CA246" s="161">
        <f>IF(ISERROR(VLOOKUP(T246,Positions!$C$4:$V$130,20,FALSE)),0,VLOOKUP(T246,Positions!$C$4:$V$130,20,FALSE))</f>
        <v>0</v>
      </c>
      <c r="CB246" s="161">
        <f>IF(ISERROR(VLOOKUP(U246,Positions!$C$4:$V$130,20,FALSE)),0,VLOOKUP(U246,Positions!$C$4:$V$130,20,FALSE))</f>
        <v>0</v>
      </c>
      <c r="CC246" s="161">
        <f>IF(ISERROR(VLOOKUP(V246,Positions!$C$4:$V$130,20,FALSE)),0,VLOOKUP(V246,Positions!$C$4:$V$130,20,FALSE))</f>
        <v>0</v>
      </c>
      <c r="CD246" s="161">
        <f>IF(ISERROR(VLOOKUP(W246,Positions!$C$4:$V$130,20,FALSE)),0,VLOOKUP(W246,Positions!$C$4:$V$130,20,FALSE))</f>
        <v>0</v>
      </c>
      <c r="CE246" s="161">
        <f>IF(ISERROR(VLOOKUP(X246,Positions!$C$4:$V$130,20,FALSE)),0,VLOOKUP(X246,Positions!$C$4:$V$130,20,FALSE))</f>
        <v>0</v>
      </c>
      <c r="CF246" s="161">
        <f>IF(ISERROR(VLOOKUP(Y246,Positions!$C$4:$V$130,20,FALSE)),0,VLOOKUP(Y246,Positions!$C$4:$V$130,20,FALSE))</f>
        <v>0</v>
      </c>
      <c r="CG246" s="161">
        <f>IF(ISERROR(VLOOKUP(Z246,Positions!$C$4:$V$130,20,FALSE)),0,VLOOKUP(Z246,Positions!$C$4:$V$130,20,FALSE))</f>
        <v>0</v>
      </c>
      <c r="CH246" s="161">
        <f>IF(ISERROR(VLOOKUP(AA246,Positions!$C$4:$V$130,20,FALSE)),0,VLOOKUP(AA246,Positions!$C$4:$V$130,20,FALSE))</f>
        <v>0</v>
      </c>
      <c r="CI246" s="161">
        <f>IF(ISERROR(VLOOKUP(AB246,Positions!$C$4:$V$130,20,FALSE)),0,VLOOKUP(AB246,Positions!$C$4:$V$130,20,FALSE))</f>
        <v>0</v>
      </c>
      <c r="CJ246" s="161">
        <f>IF(ISERROR(VLOOKUP(AC246,Positions!$C$4:$V$130,20,FALSE)),0,VLOOKUP(AC246,Positions!$C$4:$V$130,20,FALSE))</f>
        <v>0</v>
      </c>
      <c r="CK246" s="161">
        <f>IF(ISERROR(VLOOKUP(AD246,Positions!$C$4:$V$130,20,FALSE)),0,VLOOKUP(AD246,Positions!$C$4:$V$130,20,FALSE))</f>
        <v>0</v>
      </c>
      <c r="CL246" s="161">
        <f>IF(ISERROR(VLOOKUP(AE246,Positions!$C$4:$V$130,20,FALSE)),0,VLOOKUP(AE246,Positions!$C$4:$V$130,20,FALSE))</f>
        <v>0</v>
      </c>
      <c r="CM246" s="161">
        <f>IF(ISERROR(VLOOKUP(AF246,Positions!$C$4:$V$130,20,FALSE)),0,VLOOKUP(AF246,Positions!$C$4:$V$130,20,FALSE))</f>
        <v>0</v>
      </c>
      <c r="CN246" s="161">
        <f>IF(ISERROR(VLOOKUP(AG246,Positions!$C$4:$V$130,20,FALSE)),0,VLOOKUP(AG246,Positions!$C$4:$V$130,20,FALSE))</f>
        <v>0</v>
      </c>
      <c r="CO246" s="161">
        <f>IF(ISERROR(VLOOKUP(AH246,Positions!$C$4:$V$130,20,FALSE)),0,VLOOKUP(AH246,Positions!$C$4:$V$130,20,FALSE))</f>
        <v>0</v>
      </c>
    </row>
    <row r="247" spans="1:93" s="155" customFormat="1" ht="26.25" x14ac:dyDescent="0.25">
      <c r="A247" s="164"/>
      <c r="B247" s="164"/>
      <c r="C247" s="165"/>
      <c r="D247" s="165"/>
      <c r="E247" s="165"/>
      <c r="F247" s="165"/>
      <c r="G247" s="167"/>
      <c r="H247" s="167"/>
      <c r="I247" s="167"/>
      <c r="J247" s="167"/>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4"/>
      <c r="AT247" s="164"/>
      <c r="AU247" s="164"/>
      <c r="AV247" s="164"/>
      <c r="AW247" s="164"/>
      <c r="AX247" s="164"/>
      <c r="AY247" s="164"/>
      <c r="AZ247" s="164"/>
      <c r="BA247" s="164"/>
      <c r="BB247" s="164"/>
      <c r="BC247" s="164"/>
      <c r="BD247" s="164"/>
      <c r="BE247" s="164"/>
      <c r="BF247" s="164"/>
      <c r="BG247" s="164"/>
      <c r="BH247" s="164"/>
      <c r="BI247" s="164"/>
      <c r="BJ247" s="164"/>
      <c r="BK247" s="164"/>
      <c r="BL247" s="164"/>
      <c r="BM247" s="152"/>
      <c r="BN247" s="161">
        <f>IF(ISERROR(VLOOKUP(G247,Positions!$C$4:$V$130,20,FALSE)),0,VLOOKUP(G247,Positions!$C$4:$V$130,20,FALSE))</f>
        <v>0</v>
      </c>
      <c r="BO247" s="161">
        <f>IF(ISERROR(VLOOKUP(H247,Positions!$C$4:$V$130,20,FALSE)),0,VLOOKUP(H247,Positions!$C$4:$V$130,20,FALSE))</f>
        <v>0</v>
      </c>
      <c r="BP247" s="161">
        <f>IF(ISERROR(VLOOKUP(I247,Positions!$C$4:$V$130,20,FALSE)),0,VLOOKUP(I247,Positions!$C$4:$V$130,20,FALSE))</f>
        <v>0</v>
      </c>
      <c r="BQ247" s="161">
        <f>IF(ISERROR(VLOOKUP(J247,Positions!$C$4:$V$130,20,FALSE)),0,VLOOKUP(J247,Positions!$C$4:$V$130,20,FALSE))</f>
        <v>0</v>
      </c>
      <c r="BR247" s="161">
        <f>IF(ISERROR(VLOOKUP(K247,Positions!$C$4:$V$130,20,FALSE)),0,VLOOKUP(K247,Positions!$C$4:$V$130,20,FALSE))</f>
        <v>0</v>
      </c>
      <c r="BS247" s="161">
        <f>IF(ISERROR(VLOOKUP(L247,Positions!$C$4:$V$130,20,FALSE)),0,VLOOKUP(L247,Positions!$C$4:$V$130,20,FALSE))</f>
        <v>0</v>
      </c>
      <c r="BT247" s="161">
        <f>IF(ISERROR(VLOOKUP(M247,Positions!$C$4:$V$130,20,FALSE)),0,VLOOKUP(M247,Positions!$C$4:$V$130,20,FALSE))</f>
        <v>0</v>
      </c>
      <c r="BU247" s="161">
        <f>IF(ISERROR(VLOOKUP(N247,Positions!$C$4:$V$130,20,FALSE)),0,VLOOKUP(N247,Positions!$C$4:$V$130,20,FALSE))</f>
        <v>0</v>
      </c>
      <c r="BV247" s="161">
        <f>IF(ISERROR(VLOOKUP(O247,Positions!$C$4:$V$130,20,FALSE)),0,VLOOKUP(O247,Positions!$C$4:$V$130,20,FALSE))</f>
        <v>0</v>
      </c>
      <c r="BW247" s="161">
        <f>IF(ISERROR(VLOOKUP(P247,Positions!$C$4:$V$130,20,FALSE)),0,VLOOKUP(P247,Positions!$C$4:$V$130,20,FALSE))</f>
        <v>0</v>
      </c>
      <c r="BX247" s="161">
        <f>IF(ISERROR(VLOOKUP(Q247,Positions!$C$4:$V$130,20,FALSE)),0,VLOOKUP(Q247,Positions!$C$4:$V$130,20,FALSE))</f>
        <v>0</v>
      </c>
      <c r="BY247" s="161">
        <f>IF(ISERROR(VLOOKUP(R247,Positions!$C$4:$V$130,20,FALSE)),0,VLOOKUP(R247,Positions!$C$4:$V$130,20,FALSE))</f>
        <v>0</v>
      </c>
      <c r="BZ247" s="161">
        <f>IF(ISERROR(VLOOKUP(S247,Positions!$C$4:$V$130,20,FALSE)),0,VLOOKUP(S247,Positions!$C$4:$V$130,20,FALSE))</f>
        <v>0</v>
      </c>
      <c r="CA247" s="161">
        <f>IF(ISERROR(VLOOKUP(T247,Positions!$C$4:$V$130,20,FALSE)),0,VLOOKUP(T247,Positions!$C$4:$V$130,20,FALSE))</f>
        <v>0</v>
      </c>
      <c r="CB247" s="161">
        <f>IF(ISERROR(VLOOKUP(U247,Positions!$C$4:$V$130,20,FALSE)),0,VLOOKUP(U247,Positions!$C$4:$V$130,20,FALSE))</f>
        <v>0</v>
      </c>
      <c r="CC247" s="161">
        <f>IF(ISERROR(VLOOKUP(V247,Positions!$C$4:$V$130,20,FALSE)),0,VLOOKUP(V247,Positions!$C$4:$V$130,20,FALSE))</f>
        <v>0</v>
      </c>
      <c r="CD247" s="161">
        <f>IF(ISERROR(VLOOKUP(W247,Positions!$C$4:$V$130,20,FALSE)),0,VLOOKUP(W247,Positions!$C$4:$V$130,20,FALSE))</f>
        <v>0</v>
      </c>
      <c r="CE247" s="161">
        <f>IF(ISERROR(VLOOKUP(X247,Positions!$C$4:$V$130,20,FALSE)),0,VLOOKUP(X247,Positions!$C$4:$V$130,20,FALSE))</f>
        <v>0</v>
      </c>
      <c r="CF247" s="161">
        <f>IF(ISERROR(VLOOKUP(Y247,Positions!$C$4:$V$130,20,FALSE)),0,VLOOKUP(Y247,Positions!$C$4:$V$130,20,FALSE))</f>
        <v>0</v>
      </c>
      <c r="CG247" s="161">
        <f>IF(ISERROR(VLOOKUP(Z247,Positions!$C$4:$V$130,20,FALSE)),0,VLOOKUP(Z247,Positions!$C$4:$V$130,20,FALSE))</f>
        <v>0</v>
      </c>
      <c r="CH247" s="161">
        <f>IF(ISERROR(VLOOKUP(AA247,Positions!$C$4:$V$130,20,FALSE)),0,VLOOKUP(AA247,Positions!$C$4:$V$130,20,FALSE))</f>
        <v>0</v>
      </c>
      <c r="CI247" s="161">
        <f>IF(ISERROR(VLOOKUP(AB247,Positions!$C$4:$V$130,20,FALSE)),0,VLOOKUP(AB247,Positions!$C$4:$V$130,20,FALSE))</f>
        <v>0</v>
      </c>
      <c r="CJ247" s="161">
        <f>IF(ISERROR(VLOOKUP(AC247,Positions!$C$4:$V$130,20,FALSE)),0,VLOOKUP(AC247,Positions!$C$4:$V$130,20,FALSE))</f>
        <v>0</v>
      </c>
      <c r="CK247" s="161">
        <f>IF(ISERROR(VLOOKUP(AD247,Positions!$C$4:$V$130,20,FALSE)),0,VLOOKUP(AD247,Positions!$C$4:$V$130,20,FALSE))</f>
        <v>0</v>
      </c>
      <c r="CL247" s="161">
        <f>IF(ISERROR(VLOOKUP(AE247,Positions!$C$4:$V$130,20,FALSE)),0,VLOOKUP(AE247,Positions!$C$4:$V$130,20,FALSE))</f>
        <v>0</v>
      </c>
      <c r="CM247" s="161">
        <f>IF(ISERROR(VLOOKUP(AF247,Positions!$C$4:$V$130,20,FALSE)),0,VLOOKUP(AF247,Positions!$C$4:$V$130,20,FALSE))</f>
        <v>0</v>
      </c>
      <c r="CN247" s="161">
        <f>IF(ISERROR(VLOOKUP(AG247,Positions!$C$4:$V$130,20,FALSE)),0,VLOOKUP(AG247,Positions!$C$4:$V$130,20,FALSE))</f>
        <v>0</v>
      </c>
      <c r="CO247" s="161">
        <f>IF(ISERROR(VLOOKUP(AH247,Positions!$C$4:$V$130,20,FALSE)),0,VLOOKUP(AH247,Positions!$C$4:$V$130,20,FALSE))</f>
        <v>0</v>
      </c>
    </row>
    <row r="248" spans="1:93" s="155" customFormat="1" ht="26.25" x14ac:dyDescent="0.25">
      <c r="A248" s="164"/>
      <c r="B248" s="164"/>
      <c r="C248" s="165"/>
      <c r="D248" s="165"/>
      <c r="E248" s="165"/>
      <c r="F248" s="165"/>
      <c r="G248" s="167"/>
      <c r="H248" s="167"/>
      <c r="I248" s="167"/>
      <c r="J248" s="167"/>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4"/>
      <c r="AT248" s="164"/>
      <c r="AU248" s="164"/>
      <c r="AV248" s="164"/>
      <c r="AW248" s="164"/>
      <c r="AX248" s="164"/>
      <c r="AY248" s="164"/>
      <c r="AZ248" s="164"/>
      <c r="BA248" s="164"/>
      <c r="BB248" s="164"/>
      <c r="BC248" s="164"/>
      <c r="BD248" s="164"/>
      <c r="BE248" s="164"/>
      <c r="BF248" s="164"/>
      <c r="BG248" s="164"/>
      <c r="BH248" s="164"/>
      <c r="BI248" s="164"/>
      <c r="BJ248" s="164"/>
      <c r="BK248" s="164"/>
      <c r="BL248" s="164"/>
      <c r="BM248" s="152"/>
      <c r="BN248" s="161">
        <f>IF(ISERROR(VLOOKUP(G248,Positions!$C$4:$V$130,20,FALSE)),0,VLOOKUP(G248,Positions!$C$4:$V$130,20,FALSE))</f>
        <v>0</v>
      </c>
      <c r="BO248" s="161">
        <f>IF(ISERROR(VLOOKUP(H248,Positions!$C$4:$V$130,20,FALSE)),0,VLOOKUP(H248,Positions!$C$4:$V$130,20,FALSE))</f>
        <v>0</v>
      </c>
      <c r="BP248" s="161">
        <f>IF(ISERROR(VLOOKUP(I248,Positions!$C$4:$V$130,20,FALSE)),0,VLOOKUP(I248,Positions!$C$4:$V$130,20,FALSE))</f>
        <v>0</v>
      </c>
      <c r="BQ248" s="161">
        <f>IF(ISERROR(VLOOKUP(J248,Positions!$C$4:$V$130,20,FALSE)),0,VLOOKUP(J248,Positions!$C$4:$V$130,20,FALSE))</f>
        <v>0</v>
      </c>
      <c r="BR248" s="161">
        <f>IF(ISERROR(VLOOKUP(K248,Positions!$C$4:$V$130,20,FALSE)),0,VLOOKUP(K248,Positions!$C$4:$V$130,20,FALSE))</f>
        <v>0</v>
      </c>
      <c r="BS248" s="161">
        <f>IF(ISERROR(VLOOKUP(L248,Positions!$C$4:$V$130,20,FALSE)),0,VLOOKUP(L248,Positions!$C$4:$V$130,20,FALSE))</f>
        <v>0</v>
      </c>
      <c r="BT248" s="161">
        <f>IF(ISERROR(VLOOKUP(M248,Positions!$C$4:$V$130,20,FALSE)),0,VLOOKUP(M248,Positions!$C$4:$V$130,20,FALSE))</f>
        <v>0</v>
      </c>
      <c r="BU248" s="161">
        <f>IF(ISERROR(VLOOKUP(N248,Positions!$C$4:$V$130,20,FALSE)),0,VLOOKUP(N248,Positions!$C$4:$V$130,20,FALSE))</f>
        <v>0</v>
      </c>
      <c r="BV248" s="161">
        <f>IF(ISERROR(VLOOKUP(O248,Positions!$C$4:$V$130,20,FALSE)),0,VLOOKUP(O248,Positions!$C$4:$V$130,20,FALSE))</f>
        <v>0</v>
      </c>
      <c r="BW248" s="161">
        <f>IF(ISERROR(VLOOKUP(P248,Positions!$C$4:$V$130,20,FALSE)),0,VLOOKUP(P248,Positions!$C$4:$V$130,20,FALSE))</f>
        <v>0</v>
      </c>
      <c r="BX248" s="161">
        <f>IF(ISERROR(VLOOKUP(Q248,Positions!$C$4:$V$130,20,FALSE)),0,VLOOKUP(Q248,Positions!$C$4:$V$130,20,FALSE))</f>
        <v>0</v>
      </c>
      <c r="BY248" s="161">
        <f>IF(ISERROR(VLOOKUP(R248,Positions!$C$4:$V$130,20,FALSE)),0,VLOOKUP(R248,Positions!$C$4:$V$130,20,FALSE))</f>
        <v>0</v>
      </c>
      <c r="BZ248" s="161">
        <f>IF(ISERROR(VLOOKUP(S248,Positions!$C$4:$V$130,20,FALSE)),0,VLOOKUP(S248,Positions!$C$4:$V$130,20,FALSE))</f>
        <v>0</v>
      </c>
      <c r="CA248" s="161">
        <f>IF(ISERROR(VLOOKUP(T248,Positions!$C$4:$V$130,20,FALSE)),0,VLOOKUP(T248,Positions!$C$4:$V$130,20,FALSE))</f>
        <v>0</v>
      </c>
      <c r="CB248" s="161">
        <f>IF(ISERROR(VLOOKUP(U248,Positions!$C$4:$V$130,20,FALSE)),0,VLOOKUP(U248,Positions!$C$4:$V$130,20,FALSE))</f>
        <v>0</v>
      </c>
      <c r="CC248" s="161">
        <f>IF(ISERROR(VLOOKUP(V248,Positions!$C$4:$V$130,20,FALSE)),0,VLOOKUP(V248,Positions!$C$4:$V$130,20,FALSE))</f>
        <v>0</v>
      </c>
      <c r="CD248" s="161">
        <f>IF(ISERROR(VLOOKUP(W248,Positions!$C$4:$V$130,20,FALSE)),0,VLOOKUP(W248,Positions!$C$4:$V$130,20,FALSE))</f>
        <v>0</v>
      </c>
      <c r="CE248" s="161">
        <f>IF(ISERROR(VLOOKUP(X248,Positions!$C$4:$V$130,20,FALSE)),0,VLOOKUP(X248,Positions!$C$4:$V$130,20,FALSE))</f>
        <v>0</v>
      </c>
      <c r="CF248" s="161">
        <f>IF(ISERROR(VLOOKUP(Y248,Positions!$C$4:$V$130,20,FALSE)),0,VLOOKUP(Y248,Positions!$C$4:$V$130,20,FALSE))</f>
        <v>0</v>
      </c>
      <c r="CG248" s="161">
        <f>IF(ISERROR(VLOOKUP(Z248,Positions!$C$4:$V$130,20,FALSE)),0,VLOOKUP(Z248,Positions!$C$4:$V$130,20,FALSE))</f>
        <v>0</v>
      </c>
      <c r="CH248" s="161">
        <f>IF(ISERROR(VLOOKUP(AA248,Positions!$C$4:$V$130,20,FALSE)),0,VLOOKUP(AA248,Positions!$C$4:$V$130,20,FALSE))</f>
        <v>0</v>
      </c>
      <c r="CI248" s="161">
        <f>IF(ISERROR(VLOOKUP(AB248,Positions!$C$4:$V$130,20,FALSE)),0,VLOOKUP(AB248,Positions!$C$4:$V$130,20,FALSE))</f>
        <v>0</v>
      </c>
      <c r="CJ248" s="161">
        <f>IF(ISERROR(VLOOKUP(AC248,Positions!$C$4:$V$130,20,FALSE)),0,VLOOKUP(AC248,Positions!$C$4:$V$130,20,FALSE))</f>
        <v>0</v>
      </c>
      <c r="CK248" s="161">
        <f>IF(ISERROR(VLOOKUP(AD248,Positions!$C$4:$V$130,20,FALSE)),0,VLOOKUP(AD248,Positions!$C$4:$V$130,20,FALSE))</f>
        <v>0</v>
      </c>
      <c r="CL248" s="161">
        <f>IF(ISERROR(VLOOKUP(AE248,Positions!$C$4:$V$130,20,FALSE)),0,VLOOKUP(AE248,Positions!$C$4:$V$130,20,FALSE))</f>
        <v>0</v>
      </c>
      <c r="CM248" s="161">
        <f>IF(ISERROR(VLOOKUP(AF248,Positions!$C$4:$V$130,20,FALSE)),0,VLOOKUP(AF248,Positions!$C$4:$V$130,20,FALSE))</f>
        <v>0</v>
      </c>
      <c r="CN248" s="161">
        <f>IF(ISERROR(VLOOKUP(AG248,Positions!$C$4:$V$130,20,FALSE)),0,VLOOKUP(AG248,Positions!$C$4:$V$130,20,FALSE))</f>
        <v>0</v>
      </c>
      <c r="CO248" s="161">
        <f>IF(ISERROR(VLOOKUP(AH248,Positions!$C$4:$V$130,20,FALSE)),0,VLOOKUP(AH248,Positions!$C$4:$V$130,20,FALSE))</f>
        <v>0</v>
      </c>
    </row>
    <row r="249" spans="1:93" s="155" customFormat="1" ht="26.25" x14ac:dyDescent="0.25">
      <c r="A249" s="164"/>
      <c r="B249" s="164"/>
      <c r="C249" s="165"/>
      <c r="D249" s="165"/>
      <c r="E249" s="165"/>
      <c r="F249" s="165"/>
      <c r="G249" s="167"/>
      <c r="H249" s="167"/>
      <c r="I249" s="167"/>
      <c r="J249" s="167"/>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4"/>
      <c r="AT249" s="164"/>
      <c r="AU249" s="164"/>
      <c r="AV249" s="164"/>
      <c r="AW249" s="164"/>
      <c r="AX249" s="164"/>
      <c r="AY249" s="164"/>
      <c r="AZ249" s="164"/>
      <c r="BA249" s="164"/>
      <c r="BB249" s="164"/>
      <c r="BC249" s="164"/>
      <c r="BD249" s="164"/>
      <c r="BE249" s="164"/>
      <c r="BF249" s="164"/>
      <c r="BG249" s="164"/>
      <c r="BH249" s="164"/>
      <c r="BI249" s="164"/>
      <c r="BJ249" s="164"/>
      <c r="BK249" s="164"/>
      <c r="BL249" s="164"/>
      <c r="BM249" s="152"/>
      <c r="BN249" s="161">
        <f>IF(ISERROR(VLOOKUP(G249,Positions!$C$4:$V$130,20,FALSE)),0,VLOOKUP(G249,Positions!$C$4:$V$130,20,FALSE))</f>
        <v>0</v>
      </c>
      <c r="BO249" s="161">
        <f>IF(ISERROR(VLOOKUP(H249,Positions!$C$4:$V$130,20,FALSE)),0,VLOOKUP(H249,Positions!$C$4:$V$130,20,FALSE))</f>
        <v>0</v>
      </c>
      <c r="BP249" s="161">
        <f>IF(ISERROR(VLOOKUP(I249,Positions!$C$4:$V$130,20,FALSE)),0,VLOOKUP(I249,Positions!$C$4:$V$130,20,FALSE))</f>
        <v>0</v>
      </c>
      <c r="BQ249" s="161">
        <f>IF(ISERROR(VLOOKUP(J249,Positions!$C$4:$V$130,20,FALSE)),0,VLOOKUP(J249,Positions!$C$4:$V$130,20,FALSE))</f>
        <v>0</v>
      </c>
      <c r="BR249" s="161">
        <f>IF(ISERROR(VLOOKUP(K249,Positions!$C$4:$V$130,20,FALSE)),0,VLOOKUP(K249,Positions!$C$4:$V$130,20,FALSE))</f>
        <v>0</v>
      </c>
      <c r="BS249" s="161">
        <f>IF(ISERROR(VLOOKUP(L249,Positions!$C$4:$V$130,20,FALSE)),0,VLOOKUP(L249,Positions!$C$4:$V$130,20,FALSE))</f>
        <v>0</v>
      </c>
      <c r="BT249" s="161">
        <f>IF(ISERROR(VLOOKUP(M249,Positions!$C$4:$V$130,20,FALSE)),0,VLOOKUP(M249,Positions!$C$4:$V$130,20,FALSE))</f>
        <v>0</v>
      </c>
      <c r="BU249" s="161">
        <f>IF(ISERROR(VLOOKUP(N249,Positions!$C$4:$V$130,20,FALSE)),0,VLOOKUP(N249,Positions!$C$4:$V$130,20,FALSE))</f>
        <v>0</v>
      </c>
      <c r="BV249" s="161">
        <f>IF(ISERROR(VLOOKUP(O249,Positions!$C$4:$V$130,20,FALSE)),0,VLOOKUP(O249,Positions!$C$4:$V$130,20,FALSE))</f>
        <v>0</v>
      </c>
      <c r="BW249" s="161">
        <f>IF(ISERROR(VLOOKUP(P249,Positions!$C$4:$V$130,20,FALSE)),0,VLOOKUP(P249,Positions!$C$4:$V$130,20,FALSE))</f>
        <v>0</v>
      </c>
      <c r="BX249" s="161">
        <f>IF(ISERROR(VLOOKUP(Q249,Positions!$C$4:$V$130,20,FALSE)),0,VLOOKUP(Q249,Positions!$C$4:$V$130,20,FALSE))</f>
        <v>0</v>
      </c>
      <c r="BY249" s="161">
        <f>IF(ISERROR(VLOOKUP(R249,Positions!$C$4:$V$130,20,FALSE)),0,VLOOKUP(R249,Positions!$C$4:$V$130,20,FALSE))</f>
        <v>0</v>
      </c>
      <c r="BZ249" s="161">
        <f>IF(ISERROR(VLOOKUP(S249,Positions!$C$4:$V$130,20,FALSE)),0,VLOOKUP(S249,Positions!$C$4:$V$130,20,FALSE))</f>
        <v>0</v>
      </c>
      <c r="CA249" s="161">
        <f>IF(ISERROR(VLOOKUP(T249,Positions!$C$4:$V$130,20,FALSE)),0,VLOOKUP(T249,Positions!$C$4:$V$130,20,FALSE))</f>
        <v>0</v>
      </c>
      <c r="CB249" s="161">
        <f>IF(ISERROR(VLOOKUP(U249,Positions!$C$4:$V$130,20,FALSE)),0,VLOOKUP(U249,Positions!$C$4:$V$130,20,FALSE))</f>
        <v>0</v>
      </c>
      <c r="CC249" s="161">
        <f>IF(ISERROR(VLOOKUP(V249,Positions!$C$4:$V$130,20,FALSE)),0,VLOOKUP(V249,Positions!$C$4:$V$130,20,FALSE))</f>
        <v>0</v>
      </c>
      <c r="CD249" s="161">
        <f>IF(ISERROR(VLOOKUP(W249,Positions!$C$4:$V$130,20,FALSE)),0,VLOOKUP(W249,Positions!$C$4:$V$130,20,FALSE))</f>
        <v>0</v>
      </c>
      <c r="CE249" s="161">
        <f>IF(ISERROR(VLOOKUP(X249,Positions!$C$4:$V$130,20,FALSE)),0,VLOOKUP(X249,Positions!$C$4:$V$130,20,FALSE))</f>
        <v>0</v>
      </c>
      <c r="CF249" s="161">
        <f>IF(ISERROR(VLOOKUP(Y249,Positions!$C$4:$V$130,20,FALSE)),0,VLOOKUP(Y249,Positions!$C$4:$V$130,20,FALSE))</f>
        <v>0</v>
      </c>
      <c r="CG249" s="161">
        <f>IF(ISERROR(VLOOKUP(Z249,Positions!$C$4:$V$130,20,FALSE)),0,VLOOKUP(Z249,Positions!$C$4:$V$130,20,FALSE))</f>
        <v>0</v>
      </c>
      <c r="CH249" s="161">
        <f>IF(ISERROR(VLOOKUP(AA249,Positions!$C$4:$V$130,20,FALSE)),0,VLOOKUP(AA249,Positions!$C$4:$V$130,20,FALSE))</f>
        <v>0</v>
      </c>
      <c r="CI249" s="161">
        <f>IF(ISERROR(VLOOKUP(AB249,Positions!$C$4:$V$130,20,FALSE)),0,VLOOKUP(AB249,Positions!$C$4:$V$130,20,FALSE))</f>
        <v>0</v>
      </c>
      <c r="CJ249" s="161">
        <f>IF(ISERROR(VLOOKUP(AC249,Positions!$C$4:$V$130,20,FALSE)),0,VLOOKUP(AC249,Positions!$C$4:$V$130,20,FALSE))</f>
        <v>0</v>
      </c>
      <c r="CK249" s="161">
        <f>IF(ISERROR(VLOOKUP(AD249,Positions!$C$4:$V$130,20,FALSE)),0,VLOOKUP(AD249,Positions!$C$4:$V$130,20,FALSE))</f>
        <v>0</v>
      </c>
      <c r="CL249" s="161">
        <f>IF(ISERROR(VLOOKUP(AE249,Positions!$C$4:$V$130,20,FALSE)),0,VLOOKUP(AE249,Positions!$C$4:$V$130,20,FALSE))</f>
        <v>0</v>
      </c>
      <c r="CM249" s="161">
        <f>IF(ISERROR(VLOOKUP(AF249,Positions!$C$4:$V$130,20,FALSE)),0,VLOOKUP(AF249,Positions!$C$4:$V$130,20,FALSE))</f>
        <v>0</v>
      </c>
      <c r="CN249" s="161">
        <f>IF(ISERROR(VLOOKUP(AG249,Positions!$C$4:$V$130,20,FALSE)),0,VLOOKUP(AG249,Positions!$C$4:$V$130,20,FALSE))</f>
        <v>0</v>
      </c>
      <c r="CO249" s="161">
        <f>IF(ISERROR(VLOOKUP(AH249,Positions!$C$4:$V$130,20,FALSE)),0,VLOOKUP(AH249,Positions!$C$4:$V$130,20,FALSE))</f>
        <v>0</v>
      </c>
    </row>
    <row r="250" spans="1:93" s="155" customFormat="1" ht="26.25" x14ac:dyDescent="0.25">
      <c r="A250" s="164"/>
      <c r="B250" s="164"/>
      <c r="C250" s="165"/>
      <c r="D250" s="165"/>
      <c r="E250" s="165"/>
      <c r="F250" s="165"/>
      <c r="G250" s="167"/>
      <c r="H250" s="167"/>
      <c r="I250" s="167"/>
      <c r="J250" s="167"/>
      <c r="K250" s="167"/>
      <c r="L250" s="167"/>
      <c r="M250" s="167"/>
      <c r="N250" s="167"/>
      <c r="O250" s="167"/>
      <c r="P250" s="167"/>
      <c r="Q250" s="167"/>
      <c r="R250" s="167"/>
      <c r="S250" s="167"/>
      <c r="T250" s="167"/>
      <c r="U250" s="167"/>
      <c r="V250" s="167"/>
      <c r="W250" s="167"/>
      <c r="X250" s="167"/>
      <c r="Y250" s="167"/>
      <c r="Z250" s="167"/>
      <c r="AA250" s="167"/>
      <c r="AB250" s="167"/>
      <c r="AC250" s="167"/>
      <c r="AD250" s="167"/>
      <c r="AE250" s="167"/>
      <c r="AF250" s="167"/>
      <c r="AG250" s="167"/>
      <c r="AH250" s="167"/>
      <c r="AI250" s="167"/>
      <c r="AJ250" s="167"/>
      <c r="AK250" s="167"/>
      <c r="AL250" s="167"/>
      <c r="AM250" s="167"/>
      <c r="AN250" s="167"/>
      <c r="AO250" s="167"/>
      <c r="AP250" s="167"/>
      <c r="AQ250" s="167"/>
      <c r="AR250" s="167"/>
      <c r="AS250" s="164"/>
      <c r="AT250" s="164"/>
      <c r="AU250" s="164"/>
      <c r="AV250" s="164"/>
      <c r="AW250" s="164"/>
      <c r="AX250" s="164"/>
      <c r="AY250" s="164"/>
      <c r="AZ250" s="164"/>
      <c r="BA250" s="164"/>
      <c r="BB250" s="164"/>
      <c r="BC250" s="164"/>
      <c r="BD250" s="164"/>
      <c r="BE250" s="164"/>
      <c r="BF250" s="164"/>
      <c r="BG250" s="164"/>
      <c r="BH250" s="164"/>
      <c r="BI250" s="164"/>
      <c r="BJ250" s="164"/>
      <c r="BK250" s="164"/>
      <c r="BL250" s="164"/>
      <c r="BM250" s="152"/>
      <c r="BN250" s="161">
        <f>IF(ISERROR(VLOOKUP(G250,Positions!$C$4:$V$130,20,FALSE)),0,VLOOKUP(G250,Positions!$C$4:$V$130,20,FALSE))</f>
        <v>0</v>
      </c>
      <c r="BO250" s="161">
        <f>IF(ISERROR(VLOOKUP(H250,Positions!$C$4:$V$130,20,FALSE)),0,VLOOKUP(H250,Positions!$C$4:$V$130,20,FALSE))</f>
        <v>0</v>
      </c>
      <c r="BP250" s="161">
        <f>IF(ISERROR(VLOOKUP(I250,Positions!$C$4:$V$130,20,FALSE)),0,VLOOKUP(I250,Positions!$C$4:$V$130,20,FALSE))</f>
        <v>0</v>
      </c>
      <c r="BQ250" s="161">
        <f>IF(ISERROR(VLOOKUP(J250,Positions!$C$4:$V$130,20,FALSE)),0,VLOOKUP(J250,Positions!$C$4:$V$130,20,FALSE))</f>
        <v>0</v>
      </c>
      <c r="BR250" s="161">
        <f>IF(ISERROR(VLOOKUP(K250,Positions!$C$4:$V$130,20,FALSE)),0,VLOOKUP(K250,Positions!$C$4:$V$130,20,FALSE))</f>
        <v>0</v>
      </c>
      <c r="BS250" s="161">
        <f>IF(ISERROR(VLOOKUP(L250,Positions!$C$4:$V$130,20,FALSE)),0,VLOOKUP(L250,Positions!$C$4:$V$130,20,FALSE))</f>
        <v>0</v>
      </c>
      <c r="BT250" s="161">
        <f>IF(ISERROR(VLOOKUP(M250,Positions!$C$4:$V$130,20,FALSE)),0,VLOOKUP(M250,Positions!$C$4:$V$130,20,FALSE))</f>
        <v>0</v>
      </c>
      <c r="BU250" s="161">
        <f>IF(ISERROR(VLOOKUP(N250,Positions!$C$4:$V$130,20,FALSE)),0,VLOOKUP(N250,Positions!$C$4:$V$130,20,FALSE))</f>
        <v>0</v>
      </c>
      <c r="BV250" s="161">
        <f>IF(ISERROR(VLOOKUP(O250,Positions!$C$4:$V$130,20,FALSE)),0,VLOOKUP(O250,Positions!$C$4:$V$130,20,FALSE))</f>
        <v>0</v>
      </c>
      <c r="BW250" s="161">
        <f>IF(ISERROR(VLOOKUP(P250,Positions!$C$4:$V$130,20,FALSE)),0,VLOOKUP(P250,Positions!$C$4:$V$130,20,FALSE))</f>
        <v>0</v>
      </c>
      <c r="BX250" s="161">
        <f>IF(ISERROR(VLOOKUP(Q250,Positions!$C$4:$V$130,20,FALSE)),0,VLOOKUP(Q250,Positions!$C$4:$V$130,20,FALSE))</f>
        <v>0</v>
      </c>
      <c r="BY250" s="161">
        <f>IF(ISERROR(VLOOKUP(R250,Positions!$C$4:$V$130,20,FALSE)),0,VLOOKUP(R250,Positions!$C$4:$V$130,20,FALSE))</f>
        <v>0</v>
      </c>
      <c r="BZ250" s="161">
        <f>IF(ISERROR(VLOOKUP(S250,Positions!$C$4:$V$130,20,FALSE)),0,VLOOKUP(S250,Positions!$C$4:$V$130,20,FALSE))</f>
        <v>0</v>
      </c>
      <c r="CA250" s="161">
        <f>IF(ISERROR(VLOOKUP(T250,Positions!$C$4:$V$130,20,FALSE)),0,VLOOKUP(T250,Positions!$C$4:$V$130,20,FALSE))</f>
        <v>0</v>
      </c>
      <c r="CB250" s="161">
        <f>IF(ISERROR(VLOOKUP(U250,Positions!$C$4:$V$130,20,FALSE)),0,VLOOKUP(U250,Positions!$C$4:$V$130,20,FALSE))</f>
        <v>0</v>
      </c>
      <c r="CC250" s="161">
        <f>IF(ISERROR(VLOOKUP(V250,Positions!$C$4:$V$130,20,FALSE)),0,VLOOKUP(V250,Positions!$C$4:$V$130,20,FALSE))</f>
        <v>0</v>
      </c>
      <c r="CD250" s="161">
        <f>IF(ISERROR(VLOOKUP(W250,Positions!$C$4:$V$130,20,FALSE)),0,VLOOKUP(W250,Positions!$C$4:$V$130,20,FALSE))</f>
        <v>0</v>
      </c>
      <c r="CE250" s="161">
        <f>IF(ISERROR(VLOOKUP(X250,Positions!$C$4:$V$130,20,FALSE)),0,VLOOKUP(X250,Positions!$C$4:$V$130,20,FALSE))</f>
        <v>0</v>
      </c>
      <c r="CF250" s="161">
        <f>IF(ISERROR(VLOOKUP(Y250,Positions!$C$4:$V$130,20,FALSE)),0,VLOOKUP(Y250,Positions!$C$4:$V$130,20,FALSE))</f>
        <v>0</v>
      </c>
      <c r="CG250" s="161">
        <f>IF(ISERROR(VLOOKUP(Z250,Positions!$C$4:$V$130,20,FALSE)),0,VLOOKUP(Z250,Positions!$C$4:$V$130,20,FALSE))</f>
        <v>0</v>
      </c>
      <c r="CH250" s="161">
        <f>IF(ISERROR(VLOOKUP(AA250,Positions!$C$4:$V$130,20,FALSE)),0,VLOOKUP(AA250,Positions!$C$4:$V$130,20,FALSE))</f>
        <v>0</v>
      </c>
      <c r="CI250" s="161">
        <f>IF(ISERROR(VLOOKUP(AB250,Positions!$C$4:$V$130,20,FALSE)),0,VLOOKUP(AB250,Positions!$C$4:$V$130,20,FALSE))</f>
        <v>0</v>
      </c>
      <c r="CJ250" s="161">
        <f>IF(ISERROR(VLOOKUP(AC250,Positions!$C$4:$V$130,20,FALSE)),0,VLOOKUP(AC250,Positions!$C$4:$V$130,20,FALSE))</f>
        <v>0</v>
      </c>
      <c r="CK250" s="161">
        <f>IF(ISERROR(VLOOKUP(AD250,Positions!$C$4:$V$130,20,FALSE)),0,VLOOKUP(AD250,Positions!$C$4:$V$130,20,FALSE))</f>
        <v>0</v>
      </c>
      <c r="CL250" s="161">
        <f>IF(ISERROR(VLOOKUP(AE250,Positions!$C$4:$V$130,20,FALSE)),0,VLOOKUP(AE250,Positions!$C$4:$V$130,20,FALSE))</f>
        <v>0</v>
      </c>
      <c r="CM250" s="161">
        <f>IF(ISERROR(VLOOKUP(AF250,Positions!$C$4:$V$130,20,FALSE)),0,VLOOKUP(AF250,Positions!$C$4:$V$130,20,FALSE))</f>
        <v>0</v>
      </c>
      <c r="CN250" s="161">
        <f>IF(ISERROR(VLOOKUP(AG250,Positions!$C$4:$V$130,20,FALSE)),0,VLOOKUP(AG250,Positions!$C$4:$V$130,20,FALSE))</f>
        <v>0</v>
      </c>
      <c r="CO250" s="161">
        <f>IF(ISERROR(VLOOKUP(AH250,Positions!$C$4:$V$130,20,FALSE)),0,VLOOKUP(AH250,Positions!$C$4:$V$130,20,FALSE))</f>
        <v>0</v>
      </c>
    </row>
    <row r="251" spans="1:93" s="155" customFormat="1" ht="26.25" x14ac:dyDescent="0.25">
      <c r="A251" s="164"/>
      <c r="B251" s="164"/>
      <c r="C251" s="165"/>
      <c r="D251" s="165"/>
      <c r="E251" s="165"/>
      <c r="F251" s="165"/>
      <c r="G251" s="167"/>
      <c r="H251" s="167"/>
      <c r="I251" s="167"/>
      <c r="J251" s="167"/>
      <c r="K251" s="167"/>
      <c r="L251" s="167"/>
      <c r="M251" s="167"/>
      <c r="N251" s="167"/>
      <c r="O251" s="167"/>
      <c r="P251" s="167"/>
      <c r="Q251" s="167"/>
      <c r="R251" s="167"/>
      <c r="S251" s="167"/>
      <c r="T251" s="167"/>
      <c r="U251" s="167"/>
      <c r="V251" s="167"/>
      <c r="W251" s="167"/>
      <c r="X251" s="167"/>
      <c r="Y251" s="167"/>
      <c r="Z251" s="167"/>
      <c r="AA251" s="167"/>
      <c r="AB251" s="167"/>
      <c r="AC251" s="167"/>
      <c r="AD251" s="167"/>
      <c r="AE251" s="167"/>
      <c r="AF251" s="167"/>
      <c r="AG251" s="167"/>
      <c r="AH251" s="167"/>
      <c r="AI251" s="167"/>
      <c r="AJ251" s="167"/>
      <c r="AK251" s="167"/>
      <c r="AL251" s="167"/>
      <c r="AM251" s="167"/>
      <c r="AN251" s="167"/>
      <c r="AO251" s="167"/>
      <c r="AP251" s="167"/>
      <c r="AQ251" s="167"/>
      <c r="AR251" s="167"/>
      <c r="AS251" s="164"/>
      <c r="AT251" s="164"/>
      <c r="AU251" s="164"/>
      <c r="AV251" s="164"/>
      <c r="AW251" s="164"/>
      <c r="AX251" s="164"/>
      <c r="AY251" s="164"/>
      <c r="AZ251" s="164"/>
      <c r="BA251" s="164"/>
      <c r="BB251" s="164"/>
      <c r="BC251" s="164"/>
      <c r="BD251" s="164"/>
      <c r="BE251" s="164"/>
      <c r="BF251" s="164"/>
      <c r="BG251" s="164"/>
      <c r="BH251" s="164"/>
      <c r="BI251" s="164"/>
      <c r="BJ251" s="164"/>
      <c r="BK251" s="164"/>
      <c r="BL251" s="164"/>
      <c r="BM251" s="152"/>
      <c r="BN251" s="161">
        <f>IF(ISERROR(VLOOKUP(G251,Positions!$C$4:$V$130,20,FALSE)),0,VLOOKUP(G251,Positions!$C$4:$V$130,20,FALSE))</f>
        <v>0</v>
      </c>
      <c r="BO251" s="161">
        <f>IF(ISERROR(VLOOKUP(H251,Positions!$C$4:$V$130,20,FALSE)),0,VLOOKUP(H251,Positions!$C$4:$V$130,20,FALSE))</f>
        <v>0</v>
      </c>
      <c r="BP251" s="161">
        <f>IF(ISERROR(VLOOKUP(I251,Positions!$C$4:$V$130,20,FALSE)),0,VLOOKUP(I251,Positions!$C$4:$V$130,20,FALSE))</f>
        <v>0</v>
      </c>
      <c r="BQ251" s="161">
        <f>IF(ISERROR(VLOOKUP(J251,Positions!$C$4:$V$130,20,FALSE)),0,VLOOKUP(J251,Positions!$C$4:$V$130,20,FALSE))</f>
        <v>0</v>
      </c>
      <c r="BR251" s="161">
        <f>IF(ISERROR(VLOOKUP(K251,Positions!$C$4:$V$130,20,FALSE)),0,VLOOKUP(K251,Positions!$C$4:$V$130,20,FALSE))</f>
        <v>0</v>
      </c>
      <c r="BS251" s="161">
        <f>IF(ISERROR(VLOOKUP(L251,Positions!$C$4:$V$130,20,FALSE)),0,VLOOKUP(L251,Positions!$C$4:$V$130,20,FALSE))</f>
        <v>0</v>
      </c>
      <c r="BT251" s="161">
        <f>IF(ISERROR(VLOOKUP(M251,Positions!$C$4:$V$130,20,FALSE)),0,VLOOKUP(M251,Positions!$C$4:$V$130,20,FALSE))</f>
        <v>0</v>
      </c>
      <c r="BU251" s="161">
        <f>IF(ISERROR(VLOOKUP(N251,Positions!$C$4:$V$130,20,FALSE)),0,VLOOKUP(N251,Positions!$C$4:$V$130,20,FALSE))</f>
        <v>0</v>
      </c>
      <c r="BV251" s="161">
        <f>IF(ISERROR(VLOOKUP(O251,Positions!$C$4:$V$130,20,FALSE)),0,VLOOKUP(O251,Positions!$C$4:$V$130,20,FALSE))</f>
        <v>0</v>
      </c>
      <c r="BW251" s="161">
        <f>IF(ISERROR(VLOOKUP(P251,Positions!$C$4:$V$130,20,FALSE)),0,VLOOKUP(P251,Positions!$C$4:$V$130,20,FALSE))</f>
        <v>0</v>
      </c>
      <c r="BX251" s="161">
        <f>IF(ISERROR(VLOOKUP(Q251,Positions!$C$4:$V$130,20,FALSE)),0,VLOOKUP(Q251,Positions!$C$4:$V$130,20,FALSE))</f>
        <v>0</v>
      </c>
      <c r="BY251" s="161">
        <f>IF(ISERROR(VLOOKUP(R251,Positions!$C$4:$V$130,20,FALSE)),0,VLOOKUP(R251,Positions!$C$4:$V$130,20,FALSE))</f>
        <v>0</v>
      </c>
      <c r="BZ251" s="161">
        <f>IF(ISERROR(VLOOKUP(S251,Positions!$C$4:$V$130,20,FALSE)),0,VLOOKUP(S251,Positions!$C$4:$V$130,20,FALSE))</f>
        <v>0</v>
      </c>
      <c r="CA251" s="161">
        <f>IF(ISERROR(VLOOKUP(T251,Positions!$C$4:$V$130,20,FALSE)),0,VLOOKUP(T251,Positions!$C$4:$V$130,20,FALSE))</f>
        <v>0</v>
      </c>
      <c r="CB251" s="161">
        <f>IF(ISERROR(VLOOKUP(U251,Positions!$C$4:$V$130,20,FALSE)),0,VLOOKUP(U251,Positions!$C$4:$V$130,20,FALSE))</f>
        <v>0</v>
      </c>
      <c r="CC251" s="161">
        <f>IF(ISERROR(VLOOKUP(V251,Positions!$C$4:$V$130,20,FALSE)),0,VLOOKUP(V251,Positions!$C$4:$V$130,20,FALSE))</f>
        <v>0</v>
      </c>
      <c r="CD251" s="161">
        <f>IF(ISERROR(VLOOKUP(W251,Positions!$C$4:$V$130,20,FALSE)),0,VLOOKUP(W251,Positions!$C$4:$V$130,20,FALSE))</f>
        <v>0</v>
      </c>
      <c r="CE251" s="161">
        <f>IF(ISERROR(VLOOKUP(X251,Positions!$C$4:$V$130,20,FALSE)),0,VLOOKUP(X251,Positions!$C$4:$V$130,20,FALSE))</f>
        <v>0</v>
      </c>
      <c r="CF251" s="161">
        <f>IF(ISERROR(VLOOKUP(Y251,Positions!$C$4:$V$130,20,FALSE)),0,VLOOKUP(Y251,Positions!$C$4:$V$130,20,FALSE))</f>
        <v>0</v>
      </c>
      <c r="CG251" s="161">
        <f>IF(ISERROR(VLOOKUP(Z251,Positions!$C$4:$V$130,20,FALSE)),0,VLOOKUP(Z251,Positions!$C$4:$V$130,20,FALSE))</f>
        <v>0</v>
      </c>
      <c r="CH251" s="161">
        <f>IF(ISERROR(VLOOKUP(AA251,Positions!$C$4:$V$130,20,FALSE)),0,VLOOKUP(AA251,Positions!$C$4:$V$130,20,FALSE))</f>
        <v>0</v>
      </c>
      <c r="CI251" s="161">
        <f>IF(ISERROR(VLOOKUP(AB251,Positions!$C$4:$V$130,20,FALSE)),0,VLOOKUP(AB251,Positions!$C$4:$V$130,20,FALSE))</f>
        <v>0</v>
      </c>
      <c r="CJ251" s="161">
        <f>IF(ISERROR(VLOOKUP(AC251,Positions!$C$4:$V$130,20,FALSE)),0,VLOOKUP(AC251,Positions!$C$4:$V$130,20,FALSE))</f>
        <v>0</v>
      </c>
      <c r="CK251" s="161">
        <f>IF(ISERROR(VLOOKUP(AD251,Positions!$C$4:$V$130,20,FALSE)),0,VLOOKUP(AD251,Positions!$C$4:$V$130,20,FALSE))</f>
        <v>0</v>
      </c>
      <c r="CL251" s="161">
        <f>IF(ISERROR(VLOOKUP(AE251,Positions!$C$4:$V$130,20,FALSE)),0,VLOOKUP(AE251,Positions!$C$4:$V$130,20,FALSE))</f>
        <v>0</v>
      </c>
      <c r="CM251" s="161">
        <f>IF(ISERROR(VLOOKUP(AF251,Positions!$C$4:$V$130,20,FALSE)),0,VLOOKUP(AF251,Positions!$C$4:$V$130,20,FALSE))</f>
        <v>0</v>
      </c>
      <c r="CN251" s="161">
        <f>IF(ISERROR(VLOOKUP(AG251,Positions!$C$4:$V$130,20,FALSE)),0,VLOOKUP(AG251,Positions!$C$4:$V$130,20,FALSE))</f>
        <v>0</v>
      </c>
      <c r="CO251" s="161">
        <f>IF(ISERROR(VLOOKUP(AH251,Positions!$C$4:$V$130,20,FALSE)),0,VLOOKUP(AH251,Positions!$C$4:$V$130,20,FALSE))</f>
        <v>0</v>
      </c>
    </row>
    <row r="252" spans="1:93" s="155" customFormat="1" ht="26.25" x14ac:dyDescent="0.25">
      <c r="A252" s="164"/>
      <c r="B252" s="164"/>
      <c r="C252" s="165"/>
      <c r="D252" s="165"/>
      <c r="E252" s="165"/>
      <c r="F252" s="165"/>
      <c r="G252" s="167"/>
      <c r="H252" s="167"/>
      <c r="I252" s="167"/>
      <c r="J252" s="167"/>
      <c r="K252" s="167"/>
      <c r="L252" s="167"/>
      <c r="M252" s="167"/>
      <c r="N252" s="167"/>
      <c r="O252" s="167"/>
      <c r="P252" s="167"/>
      <c r="Q252" s="167"/>
      <c r="R252" s="167"/>
      <c r="S252" s="167"/>
      <c r="T252" s="167"/>
      <c r="U252" s="167"/>
      <c r="V252" s="167"/>
      <c r="W252" s="167"/>
      <c r="X252" s="167"/>
      <c r="Y252" s="167"/>
      <c r="Z252" s="167"/>
      <c r="AA252" s="167"/>
      <c r="AB252" s="167"/>
      <c r="AC252" s="167"/>
      <c r="AD252" s="167"/>
      <c r="AE252" s="167"/>
      <c r="AF252" s="167"/>
      <c r="AG252" s="167"/>
      <c r="AH252" s="167"/>
      <c r="AI252" s="167"/>
      <c r="AJ252" s="167"/>
      <c r="AK252" s="167"/>
      <c r="AL252" s="167"/>
      <c r="AM252" s="167"/>
      <c r="AN252" s="167"/>
      <c r="AO252" s="167"/>
      <c r="AP252" s="167"/>
      <c r="AQ252" s="167"/>
      <c r="AR252" s="167"/>
      <c r="AS252" s="164"/>
      <c r="AT252" s="164"/>
      <c r="AU252" s="164"/>
      <c r="AV252" s="164"/>
      <c r="AW252" s="164"/>
      <c r="AX252" s="164"/>
      <c r="AY252" s="164"/>
      <c r="AZ252" s="164"/>
      <c r="BA252" s="164"/>
      <c r="BB252" s="164"/>
      <c r="BC252" s="164"/>
      <c r="BD252" s="164"/>
      <c r="BE252" s="164"/>
      <c r="BF252" s="164"/>
      <c r="BG252" s="164"/>
      <c r="BH252" s="164"/>
      <c r="BI252" s="164"/>
      <c r="BJ252" s="164"/>
      <c r="BK252" s="164"/>
      <c r="BL252" s="164"/>
      <c r="BM252" s="152"/>
      <c r="BN252" s="161">
        <f>IF(ISERROR(VLOOKUP(G252,Positions!$C$4:$V$130,20,FALSE)),0,VLOOKUP(G252,Positions!$C$4:$V$130,20,FALSE))</f>
        <v>0</v>
      </c>
      <c r="BO252" s="161">
        <f>IF(ISERROR(VLOOKUP(H252,Positions!$C$4:$V$130,20,FALSE)),0,VLOOKUP(H252,Positions!$C$4:$V$130,20,FALSE))</f>
        <v>0</v>
      </c>
      <c r="BP252" s="161">
        <f>IF(ISERROR(VLOOKUP(I252,Positions!$C$4:$V$130,20,FALSE)),0,VLOOKUP(I252,Positions!$C$4:$V$130,20,FALSE))</f>
        <v>0</v>
      </c>
      <c r="BQ252" s="161">
        <f>IF(ISERROR(VLOOKUP(J252,Positions!$C$4:$V$130,20,FALSE)),0,VLOOKUP(J252,Positions!$C$4:$V$130,20,FALSE))</f>
        <v>0</v>
      </c>
      <c r="BR252" s="161">
        <f>IF(ISERROR(VLOOKUP(K252,Positions!$C$4:$V$130,20,FALSE)),0,VLOOKUP(K252,Positions!$C$4:$V$130,20,FALSE))</f>
        <v>0</v>
      </c>
      <c r="BS252" s="161">
        <f>IF(ISERROR(VLOOKUP(L252,Positions!$C$4:$V$130,20,FALSE)),0,VLOOKUP(L252,Positions!$C$4:$V$130,20,FALSE))</f>
        <v>0</v>
      </c>
      <c r="BT252" s="161">
        <f>IF(ISERROR(VLOOKUP(M252,Positions!$C$4:$V$130,20,FALSE)),0,VLOOKUP(M252,Positions!$C$4:$V$130,20,FALSE))</f>
        <v>0</v>
      </c>
      <c r="BU252" s="161">
        <f>IF(ISERROR(VLOOKUP(N252,Positions!$C$4:$V$130,20,FALSE)),0,VLOOKUP(N252,Positions!$C$4:$V$130,20,FALSE))</f>
        <v>0</v>
      </c>
      <c r="BV252" s="161">
        <f>IF(ISERROR(VLOOKUP(O252,Positions!$C$4:$V$130,20,FALSE)),0,VLOOKUP(O252,Positions!$C$4:$V$130,20,FALSE))</f>
        <v>0</v>
      </c>
      <c r="BW252" s="161">
        <f>IF(ISERROR(VLOOKUP(P252,Positions!$C$4:$V$130,20,FALSE)),0,VLOOKUP(P252,Positions!$C$4:$V$130,20,FALSE))</f>
        <v>0</v>
      </c>
      <c r="BX252" s="161">
        <f>IF(ISERROR(VLOOKUP(Q252,Positions!$C$4:$V$130,20,FALSE)),0,VLOOKUP(Q252,Positions!$C$4:$V$130,20,FALSE))</f>
        <v>0</v>
      </c>
      <c r="BY252" s="161">
        <f>IF(ISERROR(VLOOKUP(R252,Positions!$C$4:$V$130,20,FALSE)),0,VLOOKUP(R252,Positions!$C$4:$V$130,20,FALSE))</f>
        <v>0</v>
      </c>
      <c r="BZ252" s="161">
        <f>IF(ISERROR(VLOOKUP(S252,Positions!$C$4:$V$130,20,FALSE)),0,VLOOKUP(S252,Positions!$C$4:$V$130,20,FALSE))</f>
        <v>0</v>
      </c>
      <c r="CA252" s="161">
        <f>IF(ISERROR(VLOOKUP(T252,Positions!$C$4:$V$130,20,FALSE)),0,VLOOKUP(T252,Positions!$C$4:$V$130,20,FALSE))</f>
        <v>0</v>
      </c>
      <c r="CB252" s="161">
        <f>IF(ISERROR(VLOOKUP(U252,Positions!$C$4:$V$130,20,FALSE)),0,VLOOKUP(U252,Positions!$C$4:$V$130,20,FALSE))</f>
        <v>0</v>
      </c>
      <c r="CC252" s="161">
        <f>IF(ISERROR(VLOOKUP(V252,Positions!$C$4:$V$130,20,FALSE)),0,VLOOKUP(V252,Positions!$C$4:$V$130,20,FALSE))</f>
        <v>0</v>
      </c>
      <c r="CD252" s="161">
        <f>IF(ISERROR(VLOOKUP(W252,Positions!$C$4:$V$130,20,FALSE)),0,VLOOKUP(W252,Positions!$C$4:$V$130,20,FALSE))</f>
        <v>0</v>
      </c>
      <c r="CE252" s="161">
        <f>IF(ISERROR(VLOOKUP(X252,Positions!$C$4:$V$130,20,FALSE)),0,VLOOKUP(X252,Positions!$C$4:$V$130,20,FALSE))</f>
        <v>0</v>
      </c>
      <c r="CF252" s="161">
        <f>IF(ISERROR(VLOOKUP(Y252,Positions!$C$4:$V$130,20,FALSE)),0,VLOOKUP(Y252,Positions!$C$4:$V$130,20,FALSE))</f>
        <v>0</v>
      </c>
      <c r="CG252" s="161">
        <f>IF(ISERROR(VLOOKUP(Z252,Positions!$C$4:$V$130,20,FALSE)),0,VLOOKUP(Z252,Positions!$C$4:$V$130,20,FALSE))</f>
        <v>0</v>
      </c>
      <c r="CH252" s="161">
        <f>IF(ISERROR(VLOOKUP(AA252,Positions!$C$4:$V$130,20,FALSE)),0,VLOOKUP(AA252,Positions!$C$4:$V$130,20,FALSE))</f>
        <v>0</v>
      </c>
      <c r="CI252" s="161">
        <f>IF(ISERROR(VLOOKUP(AB252,Positions!$C$4:$V$130,20,FALSE)),0,VLOOKUP(AB252,Positions!$C$4:$V$130,20,FALSE))</f>
        <v>0</v>
      </c>
      <c r="CJ252" s="161">
        <f>IF(ISERROR(VLOOKUP(AC252,Positions!$C$4:$V$130,20,FALSE)),0,VLOOKUP(AC252,Positions!$C$4:$V$130,20,FALSE))</f>
        <v>0</v>
      </c>
      <c r="CK252" s="161">
        <f>IF(ISERROR(VLOOKUP(AD252,Positions!$C$4:$V$130,20,FALSE)),0,VLOOKUP(AD252,Positions!$C$4:$V$130,20,FALSE))</f>
        <v>0</v>
      </c>
      <c r="CL252" s="161">
        <f>IF(ISERROR(VLOOKUP(AE252,Positions!$C$4:$V$130,20,FALSE)),0,VLOOKUP(AE252,Positions!$C$4:$V$130,20,FALSE))</f>
        <v>0</v>
      </c>
      <c r="CM252" s="161">
        <f>IF(ISERROR(VLOOKUP(AF252,Positions!$C$4:$V$130,20,FALSE)),0,VLOOKUP(AF252,Positions!$C$4:$V$130,20,FALSE))</f>
        <v>0</v>
      </c>
      <c r="CN252" s="161">
        <f>IF(ISERROR(VLOOKUP(AG252,Positions!$C$4:$V$130,20,FALSE)),0,VLOOKUP(AG252,Positions!$C$4:$V$130,20,FALSE))</f>
        <v>0</v>
      </c>
      <c r="CO252" s="161">
        <f>IF(ISERROR(VLOOKUP(AH252,Positions!$C$4:$V$130,20,FALSE)),0,VLOOKUP(AH252,Positions!$C$4:$V$130,20,FALSE))</f>
        <v>0</v>
      </c>
    </row>
    <row r="253" spans="1:93" s="155" customFormat="1" ht="26.25" x14ac:dyDescent="0.25">
      <c r="A253" s="164"/>
      <c r="B253" s="164"/>
      <c r="C253" s="165"/>
      <c r="D253" s="165"/>
      <c r="E253" s="165"/>
      <c r="F253" s="165"/>
      <c r="G253" s="167"/>
      <c r="H253" s="167"/>
      <c r="I253" s="167"/>
      <c r="J253" s="167"/>
      <c r="K253" s="167"/>
      <c r="L253" s="167"/>
      <c r="M253" s="167"/>
      <c r="N253" s="167"/>
      <c r="O253" s="167"/>
      <c r="P253" s="167"/>
      <c r="Q253" s="167"/>
      <c r="R253" s="167"/>
      <c r="S253" s="167"/>
      <c r="T253" s="167"/>
      <c r="U253" s="167"/>
      <c r="V253" s="167"/>
      <c r="W253" s="167"/>
      <c r="X253" s="167"/>
      <c r="Y253" s="167"/>
      <c r="Z253" s="167"/>
      <c r="AA253" s="167"/>
      <c r="AB253" s="167"/>
      <c r="AC253" s="167"/>
      <c r="AD253" s="167"/>
      <c r="AE253" s="167"/>
      <c r="AF253" s="167"/>
      <c r="AG253" s="167"/>
      <c r="AH253" s="167"/>
      <c r="AI253" s="167"/>
      <c r="AJ253" s="167"/>
      <c r="AK253" s="167"/>
      <c r="AL253" s="167"/>
      <c r="AM253" s="167"/>
      <c r="AN253" s="167"/>
      <c r="AO253" s="167"/>
      <c r="AP253" s="167"/>
      <c r="AQ253" s="167"/>
      <c r="AR253" s="167"/>
      <c r="AS253" s="164"/>
      <c r="AT253" s="164"/>
      <c r="AU253" s="164"/>
      <c r="AV253" s="164"/>
      <c r="AW253" s="164"/>
      <c r="AX253" s="164"/>
      <c r="AY253" s="164"/>
      <c r="AZ253" s="164"/>
      <c r="BA253" s="164"/>
      <c r="BB253" s="164"/>
      <c r="BC253" s="164"/>
      <c r="BD253" s="164"/>
      <c r="BE253" s="164"/>
      <c r="BF253" s="164"/>
      <c r="BG253" s="164"/>
      <c r="BH253" s="164"/>
      <c r="BI253" s="164"/>
      <c r="BJ253" s="164"/>
      <c r="BK253" s="164"/>
      <c r="BL253" s="164"/>
      <c r="BM253" s="152"/>
      <c r="BN253" s="161">
        <f>IF(ISERROR(VLOOKUP(G253,Positions!$C$4:$V$130,20,FALSE)),0,VLOOKUP(G253,Positions!$C$4:$V$130,20,FALSE))</f>
        <v>0</v>
      </c>
      <c r="BO253" s="161">
        <f>IF(ISERROR(VLOOKUP(H253,Positions!$C$4:$V$130,20,FALSE)),0,VLOOKUP(H253,Positions!$C$4:$V$130,20,FALSE))</f>
        <v>0</v>
      </c>
      <c r="BP253" s="161">
        <f>IF(ISERROR(VLOOKUP(I253,Positions!$C$4:$V$130,20,FALSE)),0,VLOOKUP(I253,Positions!$C$4:$V$130,20,FALSE))</f>
        <v>0</v>
      </c>
      <c r="BQ253" s="161">
        <f>IF(ISERROR(VLOOKUP(J253,Positions!$C$4:$V$130,20,FALSE)),0,VLOOKUP(J253,Positions!$C$4:$V$130,20,FALSE))</f>
        <v>0</v>
      </c>
      <c r="BR253" s="161">
        <f>IF(ISERROR(VLOOKUP(K253,Positions!$C$4:$V$130,20,FALSE)),0,VLOOKUP(K253,Positions!$C$4:$V$130,20,FALSE))</f>
        <v>0</v>
      </c>
      <c r="BS253" s="161">
        <f>IF(ISERROR(VLOOKUP(L253,Positions!$C$4:$V$130,20,FALSE)),0,VLOOKUP(L253,Positions!$C$4:$V$130,20,FALSE))</f>
        <v>0</v>
      </c>
      <c r="BT253" s="161">
        <f>IF(ISERROR(VLOOKUP(M253,Positions!$C$4:$V$130,20,FALSE)),0,VLOOKUP(M253,Positions!$C$4:$V$130,20,FALSE))</f>
        <v>0</v>
      </c>
      <c r="BU253" s="161">
        <f>IF(ISERROR(VLOOKUP(N253,Positions!$C$4:$V$130,20,FALSE)),0,VLOOKUP(N253,Positions!$C$4:$V$130,20,FALSE))</f>
        <v>0</v>
      </c>
      <c r="BV253" s="161">
        <f>IF(ISERROR(VLOOKUP(O253,Positions!$C$4:$V$130,20,FALSE)),0,VLOOKUP(O253,Positions!$C$4:$V$130,20,FALSE))</f>
        <v>0</v>
      </c>
      <c r="BW253" s="161">
        <f>IF(ISERROR(VLOOKUP(P253,Positions!$C$4:$V$130,20,FALSE)),0,VLOOKUP(P253,Positions!$C$4:$V$130,20,FALSE))</f>
        <v>0</v>
      </c>
      <c r="BX253" s="161">
        <f>IF(ISERROR(VLOOKUP(Q253,Positions!$C$4:$V$130,20,FALSE)),0,VLOOKUP(Q253,Positions!$C$4:$V$130,20,FALSE))</f>
        <v>0</v>
      </c>
      <c r="BY253" s="161">
        <f>IF(ISERROR(VLOOKUP(R253,Positions!$C$4:$V$130,20,FALSE)),0,VLOOKUP(R253,Positions!$C$4:$V$130,20,FALSE))</f>
        <v>0</v>
      </c>
      <c r="BZ253" s="161">
        <f>IF(ISERROR(VLOOKUP(S253,Positions!$C$4:$V$130,20,FALSE)),0,VLOOKUP(S253,Positions!$C$4:$V$130,20,FALSE))</f>
        <v>0</v>
      </c>
      <c r="CA253" s="161">
        <f>IF(ISERROR(VLOOKUP(T253,Positions!$C$4:$V$130,20,FALSE)),0,VLOOKUP(T253,Positions!$C$4:$V$130,20,FALSE))</f>
        <v>0</v>
      </c>
      <c r="CB253" s="161">
        <f>IF(ISERROR(VLOOKUP(U253,Positions!$C$4:$V$130,20,FALSE)),0,VLOOKUP(U253,Positions!$C$4:$V$130,20,FALSE))</f>
        <v>0</v>
      </c>
      <c r="CC253" s="161">
        <f>IF(ISERROR(VLOOKUP(V253,Positions!$C$4:$V$130,20,FALSE)),0,VLOOKUP(V253,Positions!$C$4:$V$130,20,FALSE))</f>
        <v>0</v>
      </c>
      <c r="CD253" s="161">
        <f>IF(ISERROR(VLOOKUP(W253,Positions!$C$4:$V$130,20,FALSE)),0,VLOOKUP(W253,Positions!$C$4:$V$130,20,FALSE))</f>
        <v>0</v>
      </c>
      <c r="CE253" s="161">
        <f>IF(ISERROR(VLOOKUP(X253,Positions!$C$4:$V$130,20,FALSE)),0,VLOOKUP(X253,Positions!$C$4:$V$130,20,FALSE))</f>
        <v>0</v>
      </c>
      <c r="CF253" s="161">
        <f>IF(ISERROR(VLOOKUP(Y253,Positions!$C$4:$V$130,20,FALSE)),0,VLOOKUP(Y253,Positions!$C$4:$V$130,20,FALSE))</f>
        <v>0</v>
      </c>
      <c r="CG253" s="161">
        <f>IF(ISERROR(VLOOKUP(Z253,Positions!$C$4:$V$130,20,FALSE)),0,VLOOKUP(Z253,Positions!$C$4:$V$130,20,FALSE))</f>
        <v>0</v>
      </c>
      <c r="CH253" s="161">
        <f>IF(ISERROR(VLOOKUP(AA253,Positions!$C$4:$V$130,20,FALSE)),0,VLOOKUP(AA253,Positions!$C$4:$V$130,20,FALSE))</f>
        <v>0</v>
      </c>
      <c r="CI253" s="161">
        <f>IF(ISERROR(VLOOKUP(AB253,Positions!$C$4:$V$130,20,FALSE)),0,VLOOKUP(AB253,Positions!$C$4:$V$130,20,FALSE))</f>
        <v>0</v>
      </c>
      <c r="CJ253" s="161">
        <f>IF(ISERROR(VLOOKUP(AC253,Positions!$C$4:$V$130,20,FALSE)),0,VLOOKUP(AC253,Positions!$C$4:$V$130,20,FALSE))</f>
        <v>0</v>
      </c>
      <c r="CK253" s="161">
        <f>IF(ISERROR(VLOOKUP(AD253,Positions!$C$4:$V$130,20,FALSE)),0,VLOOKUP(AD253,Positions!$C$4:$V$130,20,FALSE))</f>
        <v>0</v>
      </c>
      <c r="CL253" s="161">
        <f>IF(ISERROR(VLOOKUP(AE253,Positions!$C$4:$V$130,20,FALSE)),0,VLOOKUP(AE253,Positions!$C$4:$V$130,20,FALSE))</f>
        <v>0</v>
      </c>
      <c r="CM253" s="161">
        <f>IF(ISERROR(VLOOKUP(AF253,Positions!$C$4:$V$130,20,FALSE)),0,VLOOKUP(AF253,Positions!$C$4:$V$130,20,FALSE))</f>
        <v>0</v>
      </c>
      <c r="CN253" s="161">
        <f>IF(ISERROR(VLOOKUP(AG253,Positions!$C$4:$V$130,20,FALSE)),0,VLOOKUP(AG253,Positions!$C$4:$V$130,20,FALSE))</f>
        <v>0</v>
      </c>
      <c r="CO253" s="161">
        <f>IF(ISERROR(VLOOKUP(AH253,Positions!$C$4:$V$130,20,FALSE)),0,VLOOKUP(AH253,Positions!$C$4:$V$130,20,FALSE))</f>
        <v>0</v>
      </c>
    </row>
    <row r="254" spans="1:93" s="155" customFormat="1" ht="26.25" x14ac:dyDescent="0.25">
      <c r="A254" s="164"/>
      <c r="B254" s="164"/>
      <c r="C254" s="165"/>
      <c r="D254" s="165"/>
      <c r="E254" s="165"/>
      <c r="F254" s="165"/>
      <c r="G254" s="167"/>
      <c r="H254" s="167"/>
      <c r="I254" s="167"/>
      <c r="J254" s="167"/>
      <c r="K254" s="167"/>
      <c r="L254" s="167"/>
      <c r="M254" s="167"/>
      <c r="N254" s="167"/>
      <c r="O254" s="167"/>
      <c r="P254" s="167"/>
      <c r="Q254" s="167"/>
      <c r="R254" s="167"/>
      <c r="S254" s="167"/>
      <c r="T254" s="167"/>
      <c r="U254" s="167"/>
      <c r="V254" s="167"/>
      <c r="W254" s="167"/>
      <c r="X254" s="167"/>
      <c r="Y254" s="167"/>
      <c r="Z254" s="167"/>
      <c r="AA254" s="167"/>
      <c r="AB254" s="167"/>
      <c r="AC254" s="167"/>
      <c r="AD254" s="167"/>
      <c r="AE254" s="167"/>
      <c r="AF254" s="167"/>
      <c r="AG254" s="167"/>
      <c r="AH254" s="167"/>
      <c r="AI254" s="167"/>
      <c r="AJ254" s="167"/>
      <c r="AK254" s="167"/>
      <c r="AL254" s="167"/>
      <c r="AM254" s="167"/>
      <c r="AN254" s="167"/>
      <c r="AO254" s="167"/>
      <c r="AP254" s="167"/>
      <c r="AQ254" s="167"/>
      <c r="AR254" s="167"/>
      <c r="AS254" s="164"/>
      <c r="AT254" s="164"/>
      <c r="AU254" s="164"/>
      <c r="AV254" s="164"/>
      <c r="AW254" s="164"/>
      <c r="AX254" s="164"/>
      <c r="AY254" s="164"/>
      <c r="AZ254" s="164"/>
      <c r="BA254" s="164"/>
      <c r="BB254" s="164"/>
      <c r="BC254" s="164"/>
      <c r="BD254" s="164"/>
      <c r="BE254" s="164"/>
      <c r="BF254" s="164"/>
      <c r="BG254" s="164"/>
      <c r="BH254" s="164"/>
      <c r="BI254" s="164"/>
      <c r="BJ254" s="164"/>
      <c r="BK254" s="164"/>
      <c r="BL254" s="164"/>
      <c r="BM254" s="152"/>
      <c r="BN254" s="161">
        <f>IF(ISERROR(VLOOKUP(G254,Positions!$C$4:$V$130,20,FALSE)),0,VLOOKUP(G254,Positions!$C$4:$V$130,20,FALSE))</f>
        <v>0</v>
      </c>
      <c r="BO254" s="161">
        <f>IF(ISERROR(VLOOKUP(H254,Positions!$C$4:$V$130,20,FALSE)),0,VLOOKUP(H254,Positions!$C$4:$V$130,20,FALSE))</f>
        <v>0</v>
      </c>
      <c r="BP254" s="161">
        <f>IF(ISERROR(VLOOKUP(I254,Positions!$C$4:$V$130,20,FALSE)),0,VLOOKUP(I254,Positions!$C$4:$V$130,20,FALSE))</f>
        <v>0</v>
      </c>
      <c r="BQ254" s="161">
        <f>IF(ISERROR(VLOOKUP(J254,Positions!$C$4:$V$130,20,FALSE)),0,VLOOKUP(J254,Positions!$C$4:$V$130,20,FALSE))</f>
        <v>0</v>
      </c>
      <c r="BR254" s="161">
        <f>IF(ISERROR(VLOOKUP(K254,Positions!$C$4:$V$130,20,FALSE)),0,VLOOKUP(K254,Positions!$C$4:$V$130,20,FALSE))</f>
        <v>0</v>
      </c>
      <c r="BS254" s="161">
        <f>IF(ISERROR(VLOOKUP(L254,Positions!$C$4:$V$130,20,FALSE)),0,VLOOKUP(L254,Positions!$C$4:$V$130,20,FALSE))</f>
        <v>0</v>
      </c>
      <c r="BT254" s="161">
        <f>IF(ISERROR(VLOOKUP(M254,Positions!$C$4:$V$130,20,FALSE)),0,VLOOKUP(M254,Positions!$C$4:$V$130,20,FALSE))</f>
        <v>0</v>
      </c>
      <c r="BU254" s="161">
        <f>IF(ISERROR(VLOOKUP(N254,Positions!$C$4:$V$130,20,FALSE)),0,VLOOKUP(N254,Positions!$C$4:$V$130,20,FALSE))</f>
        <v>0</v>
      </c>
      <c r="BV254" s="161">
        <f>IF(ISERROR(VLOOKUP(O254,Positions!$C$4:$V$130,20,FALSE)),0,VLOOKUP(O254,Positions!$C$4:$V$130,20,FALSE))</f>
        <v>0</v>
      </c>
      <c r="BW254" s="161">
        <f>IF(ISERROR(VLOOKUP(P254,Positions!$C$4:$V$130,20,FALSE)),0,VLOOKUP(P254,Positions!$C$4:$V$130,20,FALSE))</f>
        <v>0</v>
      </c>
      <c r="BX254" s="161">
        <f>IF(ISERROR(VLOOKUP(Q254,Positions!$C$4:$V$130,20,FALSE)),0,VLOOKUP(Q254,Positions!$C$4:$V$130,20,FALSE))</f>
        <v>0</v>
      </c>
      <c r="BY254" s="161">
        <f>IF(ISERROR(VLOOKUP(R254,Positions!$C$4:$V$130,20,FALSE)),0,VLOOKUP(R254,Positions!$C$4:$V$130,20,FALSE))</f>
        <v>0</v>
      </c>
      <c r="BZ254" s="161">
        <f>IF(ISERROR(VLOOKUP(S254,Positions!$C$4:$V$130,20,FALSE)),0,VLOOKUP(S254,Positions!$C$4:$V$130,20,FALSE))</f>
        <v>0</v>
      </c>
      <c r="CA254" s="161">
        <f>IF(ISERROR(VLOOKUP(T254,Positions!$C$4:$V$130,20,FALSE)),0,VLOOKUP(T254,Positions!$C$4:$V$130,20,FALSE))</f>
        <v>0</v>
      </c>
      <c r="CB254" s="161">
        <f>IF(ISERROR(VLOOKUP(U254,Positions!$C$4:$V$130,20,FALSE)),0,VLOOKUP(U254,Positions!$C$4:$V$130,20,FALSE))</f>
        <v>0</v>
      </c>
      <c r="CC254" s="161">
        <f>IF(ISERROR(VLOOKUP(V254,Positions!$C$4:$V$130,20,FALSE)),0,VLOOKUP(V254,Positions!$C$4:$V$130,20,FALSE))</f>
        <v>0</v>
      </c>
      <c r="CD254" s="161">
        <f>IF(ISERROR(VLOOKUP(W254,Positions!$C$4:$V$130,20,FALSE)),0,VLOOKUP(W254,Positions!$C$4:$V$130,20,FALSE))</f>
        <v>0</v>
      </c>
      <c r="CE254" s="161">
        <f>IF(ISERROR(VLOOKUP(X254,Positions!$C$4:$V$130,20,FALSE)),0,VLOOKUP(X254,Positions!$C$4:$V$130,20,FALSE))</f>
        <v>0</v>
      </c>
      <c r="CF254" s="161">
        <f>IF(ISERROR(VLOOKUP(Y254,Positions!$C$4:$V$130,20,FALSE)),0,VLOOKUP(Y254,Positions!$C$4:$V$130,20,FALSE))</f>
        <v>0</v>
      </c>
      <c r="CG254" s="161">
        <f>IF(ISERROR(VLOOKUP(Z254,Positions!$C$4:$V$130,20,FALSE)),0,VLOOKUP(Z254,Positions!$C$4:$V$130,20,FALSE))</f>
        <v>0</v>
      </c>
      <c r="CH254" s="161">
        <f>IF(ISERROR(VLOOKUP(AA254,Positions!$C$4:$V$130,20,FALSE)),0,VLOOKUP(AA254,Positions!$C$4:$V$130,20,FALSE))</f>
        <v>0</v>
      </c>
      <c r="CI254" s="161">
        <f>IF(ISERROR(VLOOKUP(AB254,Positions!$C$4:$V$130,20,FALSE)),0,VLOOKUP(AB254,Positions!$C$4:$V$130,20,FALSE))</f>
        <v>0</v>
      </c>
      <c r="CJ254" s="161">
        <f>IF(ISERROR(VLOOKUP(AC254,Positions!$C$4:$V$130,20,FALSE)),0,VLOOKUP(AC254,Positions!$C$4:$V$130,20,FALSE))</f>
        <v>0</v>
      </c>
      <c r="CK254" s="161">
        <f>IF(ISERROR(VLOOKUP(AD254,Positions!$C$4:$V$130,20,FALSE)),0,VLOOKUP(AD254,Positions!$C$4:$V$130,20,FALSE))</f>
        <v>0</v>
      </c>
      <c r="CL254" s="161">
        <f>IF(ISERROR(VLOOKUP(AE254,Positions!$C$4:$V$130,20,FALSE)),0,VLOOKUP(AE254,Positions!$C$4:$V$130,20,FALSE))</f>
        <v>0</v>
      </c>
      <c r="CM254" s="161">
        <f>IF(ISERROR(VLOOKUP(AF254,Positions!$C$4:$V$130,20,FALSE)),0,VLOOKUP(AF254,Positions!$C$4:$V$130,20,FALSE))</f>
        <v>0</v>
      </c>
      <c r="CN254" s="161">
        <f>IF(ISERROR(VLOOKUP(AG254,Positions!$C$4:$V$130,20,FALSE)),0,VLOOKUP(AG254,Positions!$C$4:$V$130,20,FALSE))</f>
        <v>0</v>
      </c>
      <c r="CO254" s="161">
        <f>IF(ISERROR(VLOOKUP(AH254,Positions!$C$4:$V$130,20,FALSE)),0,VLOOKUP(AH254,Positions!$C$4:$V$130,20,FALSE))</f>
        <v>0</v>
      </c>
    </row>
    <row r="255" spans="1:93" s="155" customFormat="1" ht="26.25" x14ac:dyDescent="0.25">
      <c r="A255" s="164"/>
      <c r="B255" s="164"/>
      <c r="C255" s="165"/>
      <c r="D255" s="165"/>
      <c r="E255" s="165"/>
      <c r="F255" s="165"/>
      <c r="G255" s="167"/>
      <c r="H255" s="167"/>
      <c r="I255" s="167"/>
      <c r="J255" s="167"/>
      <c r="K255" s="167"/>
      <c r="L255" s="167"/>
      <c r="M255" s="167"/>
      <c r="N255" s="167"/>
      <c r="O255" s="167"/>
      <c r="P255" s="167"/>
      <c r="Q255" s="167"/>
      <c r="R255" s="167"/>
      <c r="S255" s="167"/>
      <c r="T255" s="167"/>
      <c r="U255" s="167"/>
      <c r="V255" s="167"/>
      <c r="W255" s="167"/>
      <c r="X255" s="167"/>
      <c r="Y255" s="167"/>
      <c r="Z255" s="167"/>
      <c r="AA255" s="167"/>
      <c r="AB255" s="167"/>
      <c r="AC255" s="167"/>
      <c r="AD255" s="167"/>
      <c r="AE255" s="167"/>
      <c r="AF255" s="167"/>
      <c r="AG255" s="167"/>
      <c r="AH255" s="167"/>
      <c r="AI255" s="167"/>
      <c r="AJ255" s="167"/>
      <c r="AK255" s="167"/>
      <c r="AL255" s="167"/>
      <c r="AM255" s="167"/>
      <c r="AN255" s="167"/>
      <c r="AO255" s="167"/>
      <c r="AP255" s="167"/>
      <c r="AQ255" s="167"/>
      <c r="AR255" s="167"/>
      <c r="AS255" s="164"/>
      <c r="AT255" s="164"/>
      <c r="AU255" s="164"/>
      <c r="AV255" s="164"/>
      <c r="AW255" s="164"/>
      <c r="AX255" s="164"/>
      <c r="AY255" s="164"/>
      <c r="AZ255" s="164"/>
      <c r="BA255" s="164"/>
      <c r="BB255" s="164"/>
      <c r="BC255" s="164"/>
      <c r="BD255" s="164"/>
      <c r="BE255" s="164"/>
      <c r="BF255" s="164"/>
      <c r="BG255" s="164"/>
      <c r="BH255" s="164"/>
      <c r="BI255" s="164"/>
      <c r="BJ255" s="164"/>
      <c r="BK255" s="164"/>
      <c r="BL255" s="164"/>
      <c r="BM255" s="152"/>
      <c r="BN255" s="161">
        <f>IF(ISERROR(VLOOKUP(G255,Positions!$C$4:$V$130,20,FALSE)),0,VLOOKUP(G255,Positions!$C$4:$V$130,20,FALSE))</f>
        <v>0</v>
      </c>
      <c r="BO255" s="161">
        <f>IF(ISERROR(VLOOKUP(H255,Positions!$C$4:$V$130,20,FALSE)),0,VLOOKUP(H255,Positions!$C$4:$V$130,20,FALSE))</f>
        <v>0</v>
      </c>
      <c r="BP255" s="161">
        <f>IF(ISERROR(VLOOKUP(I255,Positions!$C$4:$V$130,20,FALSE)),0,VLOOKUP(I255,Positions!$C$4:$V$130,20,FALSE))</f>
        <v>0</v>
      </c>
      <c r="BQ255" s="161">
        <f>IF(ISERROR(VLOOKUP(J255,Positions!$C$4:$V$130,20,FALSE)),0,VLOOKUP(J255,Positions!$C$4:$V$130,20,FALSE))</f>
        <v>0</v>
      </c>
      <c r="BR255" s="161">
        <f>IF(ISERROR(VLOOKUP(K255,Positions!$C$4:$V$130,20,FALSE)),0,VLOOKUP(K255,Positions!$C$4:$V$130,20,FALSE))</f>
        <v>0</v>
      </c>
      <c r="BS255" s="161">
        <f>IF(ISERROR(VLOOKUP(L255,Positions!$C$4:$V$130,20,FALSE)),0,VLOOKUP(L255,Positions!$C$4:$V$130,20,FALSE))</f>
        <v>0</v>
      </c>
      <c r="BT255" s="161">
        <f>IF(ISERROR(VLOOKUP(M255,Positions!$C$4:$V$130,20,FALSE)),0,VLOOKUP(M255,Positions!$C$4:$V$130,20,FALSE))</f>
        <v>0</v>
      </c>
      <c r="BU255" s="161">
        <f>IF(ISERROR(VLOOKUP(N255,Positions!$C$4:$V$130,20,FALSE)),0,VLOOKUP(N255,Positions!$C$4:$V$130,20,FALSE))</f>
        <v>0</v>
      </c>
      <c r="BV255" s="161">
        <f>IF(ISERROR(VLOOKUP(O255,Positions!$C$4:$V$130,20,FALSE)),0,VLOOKUP(O255,Positions!$C$4:$V$130,20,FALSE))</f>
        <v>0</v>
      </c>
      <c r="BW255" s="161">
        <f>IF(ISERROR(VLOOKUP(P255,Positions!$C$4:$V$130,20,FALSE)),0,VLOOKUP(P255,Positions!$C$4:$V$130,20,FALSE))</f>
        <v>0</v>
      </c>
      <c r="BX255" s="161">
        <f>IF(ISERROR(VLOOKUP(Q255,Positions!$C$4:$V$130,20,FALSE)),0,VLOOKUP(Q255,Positions!$C$4:$V$130,20,FALSE))</f>
        <v>0</v>
      </c>
      <c r="BY255" s="161">
        <f>IF(ISERROR(VLOOKUP(R255,Positions!$C$4:$V$130,20,FALSE)),0,VLOOKUP(R255,Positions!$C$4:$V$130,20,FALSE))</f>
        <v>0</v>
      </c>
      <c r="BZ255" s="161">
        <f>IF(ISERROR(VLOOKUP(S255,Positions!$C$4:$V$130,20,FALSE)),0,VLOOKUP(S255,Positions!$C$4:$V$130,20,FALSE))</f>
        <v>0</v>
      </c>
      <c r="CA255" s="161">
        <f>IF(ISERROR(VLOOKUP(T255,Positions!$C$4:$V$130,20,FALSE)),0,VLOOKUP(T255,Positions!$C$4:$V$130,20,FALSE))</f>
        <v>0</v>
      </c>
      <c r="CB255" s="161">
        <f>IF(ISERROR(VLOOKUP(U255,Positions!$C$4:$V$130,20,FALSE)),0,VLOOKUP(U255,Positions!$C$4:$V$130,20,FALSE))</f>
        <v>0</v>
      </c>
      <c r="CC255" s="161">
        <f>IF(ISERROR(VLOOKUP(V255,Positions!$C$4:$V$130,20,FALSE)),0,VLOOKUP(V255,Positions!$C$4:$V$130,20,FALSE))</f>
        <v>0</v>
      </c>
      <c r="CD255" s="161">
        <f>IF(ISERROR(VLOOKUP(W255,Positions!$C$4:$V$130,20,FALSE)),0,VLOOKUP(W255,Positions!$C$4:$V$130,20,FALSE))</f>
        <v>0</v>
      </c>
      <c r="CE255" s="161">
        <f>IF(ISERROR(VLOOKUP(X255,Positions!$C$4:$V$130,20,FALSE)),0,VLOOKUP(X255,Positions!$C$4:$V$130,20,FALSE))</f>
        <v>0</v>
      </c>
      <c r="CF255" s="161">
        <f>IF(ISERROR(VLOOKUP(Y255,Positions!$C$4:$V$130,20,FALSE)),0,VLOOKUP(Y255,Positions!$C$4:$V$130,20,FALSE))</f>
        <v>0</v>
      </c>
      <c r="CG255" s="161">
        <f>IF(ISERROR(VLOOKUP(Z255,Positions!$C$4:$V$130,20,FALSE)),0,VLOOKUP(Z255,Positions!$C$4:$V$130,20,FALSE))</f>
        <v>0</v>
      </c>
      <c r="CH255" s="161">
        <f>IF(ISERROR(VLOOKUP(AA255,Positions!$C$4:$V$130,20,FALSE)),0,VLOOKUP(AA255,Positions!$C$4:$V$130,20,FALSE))</f>
        <v>0</v>
      </c>
      <c r="CI255" s="161">
        <f>IF(ISERROR(VLOOKUP(AB255,Positions!$C$4:$V$130,20,FALSE)),0,VLOOKUP(AB255,Positions!$C$4:$V$130,20,FALSE))</f>
        <v>0</v>
      </c>
      <c r="CJ255" s="161">
        <f>IF(ISERROR(VLOOKUP(AC255,Positions!$C$4:$V$130,20,FALSE)),0,VLOOKUP(AC255,Positions!$C$4:$V$130,20,FALSE))</f>
        <v>0</v>
      </c>
      <c r="CK255" s="161">
        <f>IF(ISERROR(VLOOKUP(AD255,Positions!$C$4:$V$130,20,FALSE)),0,VLOOKUP(AD255,Positions!$C$4:$V$130,20,FALSE))</f>
        <v>0</v>
      </c>
      <c r="CL255" s="161">
        <f>IF(ISERROR(VLOOKUP(AE255,Positions!$C$4:$V$130,20,FALSE)),0,VLOOKUP(AE255,Positions!$C$4:$V$130,20,FALSE))</f>
        <v>0</v>
      </c>
      <c r="CM255" s="161">
        <f>IF(ISERROR(VLOOKUP(AF255,Positions!$C$4:$V$130,20,FALSE)),0,VLOOKUP(AF255,Positions!$C$4:$V$130,20,FALSE))</f>
        <v>0</v>
      </c>
      <c r="CN255" s="161">
        <f>IF(ISERROR(VLOOKUP(AG255,Positions!$C$4:$V$130,20,FALSE)),0,VLOOKUP(AG255,Positions!$C$4:$V$130,20,FALSE))</f>
        <v>0</v>
      </c>
      <c r="CO255" s="161">
        <f>IF(ISERROR(VLOOKUP(AH255,Positions!$C$4:$V$130,20,FALSE)),0,VLOOKUP(AH255,Positions!$C$4:$V$130,20,FALSE))</f>
        <v>0</v>
      </c>
    </row>
    <row r="256" spans="1:93" s="155" customFormat="1" ht="26.25" x14ac:dyDescent="0.25">
      <c r="A256" s="164"/>
      <c r="B256" s="164"/>
      <c r="C256" s="165"/>
      <c r="D256" s="165"/>
      <c r="E256" s="165"/>
      <c r="F256" s="165"/>
      <c r="G256" s="167"/>
      <c r="H256" s="167"/>
      <c r="I256" s="167"/>
      <c r="J256" s="167"/>
      <c r="K256" s="167"/>
      <c r="L256" s="167"/>
      <c r="M256" s="167"/>
      <c r="N256" s="167"/>
      <c r="O256" s="167"/>
      <c r="P256" s="167"/>
      <c r="Q256" s="167"/>
      <c r="R256" s="167"/>
      <c r="S256" s="167"/>
      <c r="T256" s="167"/>
      <c r="U256" s="167"/>
      <c r="V256" s="167"/>
      <c r="W256" s="167"/>
      <c r="X256" s="167"/>
      <c r="Y256" s="167"/>
      <c r="Z256" s="167"/>
      <c r="AA256" s="167"/>
      <c r="AB256" s="167"/>
      <c r="AC256" s="167"/>
      <c r="AD256" s="167"/>
      <c r="AE256" s="167"/>
      <c r="AF256" s="167"/>
      <c r="AG256" s="167"/>
      <c r="AH256" s="167"/>
      <c r="AI256" s="167"/>
      <c r="AJ256" s="167"/>
      <c r="AK256" s="167"/>
      <c r="AL256" s="167"/>
      <c r="AM256" s="167"/>
      <c r="AN256" s="167"/>
      <c r="AO256" s="167"/>
      <c r="AP256" s="167"/>
      <c r="AQ256" s="167"/>
      <c r="AR256" s="167"/>
      <c r="AS256" s="164"/>
      <c r="AT256" s="164"/>
      <c r="AU256" s="164"/>
      <c r="AV256" s="164"/>
      <c r="AW256" s="164"/>
      <c r="AX256" s="164"/>
      <c r="AY256" s="164"/>
      <c r="AZ256" s="164"/>
      <c r="BA256" s="164"/>
      <c r="BB256" s="164"/>
      <c r="BC256" s="164"/>
      <c r="BD256" s="164"/>
      <c r="BE256" s="164"/>
      <c r="BF256" s="164"/>
      <c r="BG256" s="164"/>
      <c r="BH256" s="164"/>
      <c r="BI256" s="164"/>
      <c r="BJ256" s="164"/>
      <c r="BK256" s="164"/>
      <c r="BL256" s="164"/>
      <c r="BM256" s="152"/>
      <c r="BN256" s="161">
        <f>IF(ISERROR(VLOOKUP(G256,Positions!$C$4:$V$130,20,FALSE)),0,VLOOKUP(G256,Positions!$C$4:$V$130,20,FALSE))</f>
        <v>0</v>
      </c>
      <c r="BO256" s="161">
        <f>IF(ISERROR(VLOOKUP(H256,Positions!$C$4:$V$130,20,FALSE)),0,VLOOKUP(H256,Positions!$C$4:$V$130,20,FALSE))</f>
        <v>0</v>
      </c>
      <c r="BP256" s="161">
        <f>IF(ISERROR(VLOOKUP(I256,Positions!$C$4:$V$130,20,FALSE)),0,VLOOKUP(I256,Positions!$C$4:$V$130,20,FALSE))</f>
        <v>0</v>
      </c>
      <c r="BQ256" s="161">
        <f>IF(ISERROR(VLOOKUP(J256,Positions!$C$4:$V$130,20,FALSE)),0,VLOOKUP(J256,Positions!$C$4:$V$130,20,FALSE))</f>
        <v>0</v>
      </c>
      <c r="BR256" s="161">
        <f>IF(ISERROR(VLOOKUP(K256,Positions!$C$4:$V$130,20,FALSE)),0,VLOOKUP(K256,Positions!$C$4:$V$130,20,FALSE))</f>
        <v>0</v>
      </c>
      <c r="BS256" s="161">
        <f>IF(ISERROR(VLOOKUP(L256,Positions!$C$4:$V$130,20,FALSE)),0,VLOOKUP(L256,Positions!$C$4:$V$130,20,FALSE))</f>
        <v>0</v>
      </c>
      <c r="BT256" s="161">
        <f>IF(ISERROR(VLOOKUP(M256,Positions!$C$4:$V$130,20,FALSE)),0,VLOOKUP(M256,Positions!$C$4:$V$130,20,FALSE))</f>
        <v>0</v>
      </c>
      <c r="BU256" s="161">
        <f>IF(ISERROR(VLOOKUP(N256,Positions!$C$4:$V$130,20,FALSE)),0,VLOOKUP(N256,Positions!$C$4:$V$130,20,FALSE))</f>
        <v>0</v>
      </c>
      <c r="BV256" s="161">
        <f>IF(ISERROR(VLOOKUP(O256,Positions!$C$4:$V$130,20,FALSE)),0,VLOOKUP(O256,Positions!$C$4:$V$130,20,FALSE))</f>
        <v>0</v>
      </c>
      <c r="BW256" s="161">
        <f>IF(ISERROR(VLOOKUP(P256,Positions!$C$4:$V$130,20,FALSE)),0,VLOOKUP(P256,Positions!$C$4:$V$130,20,FALSE))</f>
        <v>0</v>
      </c>
      <c r="BX256" s="161">
        <f>IF(ISERROR(VLOOKUP(Q256,Positions!$C$4:$V$130,20,FALSE)),0,VLOOKUP(Q256,Positions!$C$4:$V$130,20,FALSE))</f>
        <v>0</v>
      </c>
      <c r="BY256" s="161">
        <f>IF(ISERROR(VLOOKUP(R256,Positions!$C$4:$V$130,20,FALSE)),0,VLOOKUP(R256,Positions!$C$4:$V$130,20,FALSE))</f>
        <v>0</v>
      </c>
      <c r="BZ256" s="161">
        <f>IF(ISERROR(VLOOKUP(S256,Positions!$C$4:$V$130,20,FALSE)),0,VLOOKUP(S256,Positions!$C$4:$V$130,20,FALSE))</f>
        <v>0</v>
      </c>
      <c r="CA256" s="161">
        <f>IF(ISERROR(VLOOKUP(T256,Positions!$C$4:$V$130,20,FALSE)),0,VLOOKUP(T256,Positions!$C$4:$V$130,20,FALSE))</f>
        <v>0</v>
      </c>
      <c r="CB256" s="161">
        <f>IF(ISERROR(VLOOKUP(U256,Positions!$C$4:$V$130,20,FALSE)),0,VLOOKUP(U256,Positions!$C$4:$V$130,20,FALSE))</f>
        <v>0</v>
      </c>
      <c r="CC256" s="161">
        <f>IF(ISERROR(VLOOKUP(V256,Positions!$C$4:$V$130,20,FALSE)),0,VLOOKUP(V256,Positions!$C$4:$V$130,20,FALSE))</f>
        <v>0</v>
      </c>
      <c r="CD256" s="161">
        <f>IF(ISERROR(VLOOKUP(W256,Positions!$C$4:$V$130,20,FALSE)),0,VLOOKUP(W256,Positions!$C$4:$V$130,20,FALSE))</f>
        <v>0</v>
      </c>
      <c r="CE256" s="161">
        <f>IF(ISERROR(VLOOKUP(X256,Positions!$C$4:$V$130,20,FALSE)),0,VLOOKUP(X256,Positions!$C$4:$V$130,20,FALSE))</f>
        <v>0</v>
      </c>
      <c r="CF256" s="161">
        <f>IF(ISERROR(VLOOKUP(Y256,Positions!$C$4:$V$130,20,FALSE)),0,VLOOKUP(Y256,Positions!$C$4:$V$130,20,FALSE))</f>
        <v>0</v>
      </c>
      <c r="CG256" s="161">
        <f>IF(ISERROR(VLOOKUP(Z256,Positions!$C$4:$V$130,20,FALSE)),0,VLOOKUP(Z256,Positions!$C$4:$V$130,20,FALSE))</f>
        <v>0</v>
      </c>
      <c r="CH256" s="161">
        <f>IF(ISERROR(VLOOKUP(AA256,Positions!$C$4:$V$130,20,FALSE)),0,VLOOKUP(AA256,Positions!$C$4:$V$130,20,FALSE))</f>
        <v>0</v>
      </c>
      <c r="CI256" s="161">
        <f>IF(ISERROR(VLOOKUP(AB256,Positions!$C$4:$V$130,20,FALSE)),0,VLOOKUP(AB256,Positions!$C$4:$V$130,20,FALSE))</f>
        <v>0</v>
      </c>
      <c r="CJ256" s="161">
        <f>IF(ISERROR(VLOOKUP(AC256,Positions!$C$4:$V$130,20,FALSE)),0,VLOOKUP(AC256,Positions!$C$4:$V$130,20,FALSE))</f>
        <v>0</v>
      </c>
      <c r="CK256" s="161">
        <f>IF(ISERROR(VLOOKUP(AD256,Positions!$C$4:$V$130,20,FALSE)),0,VLOOKUP(AD256,Positions!$C$4:$V$130,20,FALSE))</f>
        <v>0</v>
      </c>
      <c r="CL256" s="161">
        <f>IF(ISERROR(VLOOKUP(AE256,Positions!$C$4:$V$130,20,FALSE)),0,VLOOKUP(AE256,Positions!$C$4:$V$130,20,FALSE))</f>
        <v>0</v>
      </c>
      <c r="CM256" s="161">
        <f>IF(ISERROR(VLOOKUP(AF256,Positions!$C$4:$V$130,20,FALSE)),0,VLOOKUP(AF256,Positions!$C$4:$V$130,20,FALSE))</f>
        <v>0</v>
      </c>
      <c r="CN256" s="161">
        <f>IF(ISERROR(VLOOKUP(AG256,Positions!$C$4:$V$130,20,FALSE)),0,VLOOKUP(AG256,Positions!$C$4:$V$130,20,FALSE))</f>
        <v>0</v>
      </c>
      <c r="CO256" s="161">
        <f>IF(ISERROR(VLOOKUP(AH256,Positions!$C$4:$V$130,20,FALSE)),0,VLOOKUP(AH256,Positions!$C$4:$V$130,20,FALSE))</f>
        <v>0</v>
      </c>
    </row>
    <row r="257" spans="1:93" s="155" customFormat="1" ht="26.25" x14ac:dyDescent="0.25">
      <c r="A257" s="164"/>
      <c r="B257" s="164"/>
      <c r="C257" s="165"/>
      <c r="D257" s="165"/>
      <c r="E257" s="165"/>
      <c r="F257" s="165"/>
      <c r="G257" s="167"/>
      <c r="H257" s="167"/>
      <c r="I257" s="167"/>
      <c r="J257" s="167"/>
      <c r="K257" s="167"/>
      <c r="L257" s="167"/>
      <c r="M257" s="167"/>
      <c r="N257" s="167"/>
      <c r="O257" s="167"/>
      <c r="P257" s="167"/>
      <c r="Q257" s="167"/>
      <c r="R257" s="167"/>
      <c r="S257" s="167"/>
      <c r="T257" s="167"/>
      <c r="U257" s="167"/>
      <c r="V257" s="167"/>
      <c r="W257" s="167"/>
      <c r="X257" s="167"/>
      <c r="Y257" s="167"/>
      <c r="Z257" s="167"/>
      <c r="AA257" s="167"/>
      <c r="AB257" s="167"/>
      <c r="AC257" s="167"/>
      <c r="AD257" s="167"/>
      <c r="AE257" s="167"/>
      <c r="AF257" s="167"/>
      <c r="AG257" s="167"/>
      <c r="AH257" s="167"/>
      <c r="AI257" s="167"/>
      <c r="AJ257" s="167"/>
      <c r="AK257" s="167"/>
      <c r="AL257" s="167"/>
      <c r="AM257" s="167"/>
      <c r="AN257" s="167"/>
      <c r="AO257" s="167"/>
      <c r="AP257" s="167"/>
      <c r="AQ257" s="167"/>
      <c r="AR257" s="167"/>
      <c r="AS257" s="164"/>
      <c r="AT257" s="164"/>
      <c r="AU257" s="164"/>
      <c r="AV257" s="164"/>
      <c r="AW257" s="164"/>
      <c r="AX257" s="164"/>
      <c r="AY257" s="164"/>
      <c r="AZ257" s="164"/>
      <c r="BA257" s="164"/>
      <c r="BB257" s="164"/>
      <c r="BC257" s="164"/>
      <c r="BD257" s="164"/>
      <c r="BE257" s="164"/>
      <c r="BF257" s="164"/>
      <c r="BG257" s="164"/>
      <c r="BH257" s="164"/>
      <c r="BI257" s="164"/>
      <c r="BJ257" s="164"/>
      <c r="BK257" s="164"/>
      <c r="BL257" s="164"/>
      <c r="BM257" s="152"/>
      <c r="BN257" s="161">
        <f>IF(ISERROR(VLOOKUP(G257,Positions!$C$4:$V$130,20,FALSE)),0,VLOOKUP(G257,Positions!$C$4:$V$130,20,FALSE))</f>
        <v>0</v>
      </c>
      <c r="BO257" s="161">
        <f>IF(ISERROR(VLOOKUP(H257,Positions!$C$4:$V$130,20,FALSE)),0,VLOOKUP(H257,Positions!$C$4:$V$130,20,FALSE))</f>
        <v>0</v>
      </c>
      <c r="BP257" s="161">
        <f>IF(ISERROR(VLOOKUP(I257,Positions!$C$4:$V$130,20,FALSE)),0,VLOOKUP(I257,Positions!$C$4:$V$130,20,FALSE))</f>
        <v>0</v>
      </c>
      <c r="BQ257" s="161">
        <f>IF(ISERROR(VLOOKUP(J257,Positions!$C$4:$V$130,20,FALSE)),0,VLOOKUP(J257,Positions!$C$4:$V$130,20,FALSE))</f>
        <v>0</v>
      </c>
      <c r="BR257" s="161">
        <f>IF(ISERROR(VLOOKUP(K257,Positions!$C$4:$V$130,20,FALSE)),0,VLOOKUP(K257,Positions!$C$4:$V$130,20,FALSE))</f>
        <v>0</v>
      </c>
      <c r="BS257" s="161">
        <f>IF(ISERROR(VLOOKUP(L257,Positions!$C$4:$V$130,20,FALSE)),0,VLOOKUP(L257,Positions!$C$4:$V$130,20,FALSE))</f>
        <v>0</v>
      </c>
      <c r="BT257" s="161">
        <f>IF(ISERROR(VLOOKUP(M257,Positions!$C$4:$V$130,20,FALSE)),0,VLOOKUP(M257,Positions!$C$4:$V$130,20,FALSE))</f>
        <v>0</v>
      </c>
      <c r="BU257" s="161">
        <f>IF(ISERROR(VLOOKUP(N257,Positions!$C$4:$V$130,20,FALSE)),0,VLOOKUP(N257,Positions!$C$4:$V$130,20,FALSE))</f>
        <v>0</v>
      </c>
      <c r="BV257" s="161">
        <f>IF(ISERROR(VLOOKUP(O257,Positions!$C$4:$V$130,20,FALSE)),0,VLOOKUP(O257,Positions!$C$4:$V$130,20,FALSE))</f>
        <v>0</v>
      </c>
      <c r="BW257" s="161">
        <f>IF(ISERROR(VLOOKUP(P257,Positions!$C$4:$V$130,20,FALSE)),0,VLOOKUP(P257,Positions!$C$4:$V$130,20,FALSE))</f>
        <v>0</v>
      </c>
      <c r="BX257" s="161">
        <f>IF(ISERROR(VLOOKUP(Q257,Positions!$C$4:$V$130,20,FALSE)),0,VLOOKUP(Q257,Positions!$C$4:$V$130,20,FALSE))</f>
        <v>0</v>
      </c>
      <c r="BY257" s="161">
        <f>IF(ISERROR(VLOOKUP(R257,Positions!$C$4:$V$130,20,FALSE)),0,VLOOKUP(R257,Positions!$C$4:$V$130,20,FALSE))</f>
        <v>0</v>
      </c>
      <c r="BZ257" s="161">
        <f>IF(ISERROR(VLOOKUP(S257,Positions!$C$4:$V$130,20,FALSE)),0,VLOOKUP(S257,Positions!$C$4:$V$130,20,FALSE))</f>
        <v>0</v>
      </c>
      <c r="CA257" s="161">
        <f>IF(ISERROR(VLOOKUP(T257,Positions!$C$4:$V$130,20,FALSE)),0,VLOOKUP(T257,Positions!$C$4:$V$130,20,FALSE))</f>
        <v>0</v>
      </c>
      <c r="CB257" s="161">
        <f>IF(ISERROR(VLOOKUP(U257,Positions!$C$4:$V$130,20,FALSE)),0,VLOOKUP(U257,Positions!$C$4:$V$130,20,FALSE))</f>
        <v>0</v>
      </c>
      <c r="CC257" s="161">
        <f>IF(ISERROR(VLOOKUP(V257,Positions!$C$4:$V$130,20,FALSE)),0,VLOOKUP(V257,Positions!$C$4:$V$130,20,FALSE))</f>
        <v>0</v>
      </c>
      <c r="CD257" s="161">
        <f>IF(ISERROR(VLOOKUP(W257,Positions!$C$4:$V$130,20,FALSE)),0,VLOOKUP(W257,Positions!$C$4:$V$130,20,FALSE))</f>
        <v>0</v>
      </c>
      <c r="CE257" s="161">
        <f>IF(ISERROR(VLOOKUP(X257,Positions!$C$4:$V$130,20,FALSE)),0,VLOOKUP(X257,Positions!$C$4:$V$130,20,FALSE))</f>
        <v>0</v>
      </c>
      <c r="CF257" s="161">
        <f>IF(ISERROR(VLOOKUP(Y257,Positions!$C$4:$V$130,20,FALSE)),0,VLOOKUP(Y257,Positions!$C$4:$V$130,20,FALSE))</f>
        <v>0</v>
      </c>
      <c r="CG257" s="161">
        <f>IF(ISERROR(VLOOKUP(Z257,Positions!$C$4:$V$130,20,FALSE)),0,VLOOKUP(Z257,Positions!$C$4:$V$130,20,FALSE))</f>
        <v>0</v>
      </c>
      <c r="CH257" s="161">
        <f>IF(ISERROR(VLOOKUP(AA257,Positions!$C$4:$V$130,20,FALSE)),0,VLOOKUP(AA257,Positions!$C$4:$V$130,20,FALSE))</f>
        <v>0</v>
      </c>
      <c r="CI257" s="161">
        <f>IF(ISERROR(VLOOKUP(AB257,Positions!$C$4:$V$130,20,FALSE)),0,VLOOKUP(AB257,Positions!$C$4:$V$130,20,FALSE))</f>
        <v>0</v>
      </c>
      <c r="CJ257" s="161">
        <f>IF(ISERROR(VLOOKUP(AC257,Positions!$C$4:$V$130,20,FALSE)),0,VLOOKUP(AC257,Positions!$C$4:$V$130,20,FALSE))</f>
        <v>0</v>
      </c>
      <c r="CK257" s="161">
        <f>IF(ISERROR(VLOOKUP(AD257,Positions!$C$4:$V$130,20,FALSE)),0,VLOOKUP(AD257,Positions!$C$4:$V$130,20,FALSE))</f>
        <v>0</v>
      </c>
      <c r="CL257" s="161">
        <f>IF(ISERROR(VLOOKUP(AE257,Positions!$C$4:$V$130,20,FALSE)),0,VLOOKUP(AE257,Positions!$C$4:$V$130,20,FALSE))</f>
        <v>0</v>
      </c>
      <c r="CM257" s="161">
        <f>IF(ISERROR(VLOOKUP(AF257,Positions!$C$4:$V$130,20,FALSE)),0,VLOOKUP(AF257,Positions!$C$4:$V$130,20,FALSE))</f>
        <v>0</v>
      </c>
      <c r="CN257" s="161">
        <f>IF(ISERROR(VLOOKUP(AG257,Positions!$C$4:$V$130,20,FALSE)),0,VLOOKUP(AG257,Positions!$C$4:$V$130,20,FALSE))</f>
        <v>0</v>
      </c>
      <c r="CO257" s="161">
        <f>IF(ISERROR(VLOOKUP(AH257,Positions!$C$4:$V$130,20,FALSE)),0,VLOOKUP(AH257,Positions!$C$4:$V$130,20,FALSE))</f>
        <v>0</v>
      </c>
    </row>
    <row r="258" spans="1:93" s="155" customFormat="1" ht="26.25" x14ac:dyDescent="0.25">
      <c r="A258" s="164"/>
      <c r="B258" s="164"/>
      <c r="C258" s="165"/>
      <c r="D258" s="165"/>
      <c r="E258" s="165"/>
      <c r="F258" s="165"/>
      <c r="G258" s="167"/>
      <c r="H258" s="167"/>
      <c r="I258" s="167"/>
      <c r="J258" s="167"/>
      <c r="K258" s="167"/>
      <c r="L258" s="167"/>
      <c r="M258" s="167"/>
      <c r="N258" s="167"/>
      <c r="O258" s="167"/>
      <c r="P258" s="167"/>
      <c r="Q258" s="167"/>
      <c r="R258" s="167"/>
      <c r="S258" s="167"/>
      <c r="T258" s="167"/>
      <c r="U258" s="167"/>
      <c r="V258" s="167"/>
      <c r="W258" s="167"/>
      <c r="X258" s="167"/>
      <c r="Y258" s="167"/>
      <c r="Z258" s="167"/>
      <c r="AA258" s="167"/>
      <c r="AB258" s="167"/>
      <c r="AC258" s="167"/>
      <c r="AD258" s="167"/>
      <c r="AE258" s="167"/>
      <c r="AF258" s="167"/>
      <c r="AG258" s="167"/>
      <c r="AH258" s="167"/>
      <c r="AI258" s="167"/>
      <c r="AJ258" s="167"/>
      <c r="AK258" s="167"/>
      <c r="AL258" s="167"/>
      <c r="AM258" s="167"/>
      <c r="AN258" s="167"/>
      <c r="AO258" s="167"/>
      <c r="AP258" s="167"/>
      <c r="AQ258" s="167"/>
      <c r="AR258" s="167"/>
      <c r="AS258" s="164"/>
      <c r="AT258" s="164"/>
      <c r="AU258" s="164"/>
      <c r="AV258" s="164"/>
      <c r="AW258" s="164"/>
      <c r="AX258" s="164"/>
      <c r="AY258" s="164"/>
      <c r="AZ258" s="164"/>
      <c r="BA258" s="164"/>
      <c r="BB258" s="164"/>
      <c r="BC258" s="164"/>
      <c r="BD258" s="164"/>
      <c r="BE258" s="164"/>
      <c r="BF258" s="164"/>
      <c r="BG258" s="164"/>
      <c r="BH258" s="164"/>
      <c r="BI258" s="164"/>
      <c r="BJ258" s="164"/>
      <c r="BK258" s="164"/>
      <c r="BL258" s="164"/>
      <c r="BM258" s="152"/>
      <c r="BN258" s="161">
        <f>IF(ISERROR(VLOOKUP(G258,Positions!$C$4:$V$130,20,FALSE)),0,VLOOKUP(G258,Positions!$C$4:$V$130,20,FALSE))</f>
        <v>0</v>
      </c>
      <c r="BO258" s="161">
        <f>IF(ISERROR(VLOOKUP(H258,Positions!$C$4:$V$130,20,FALSE)),0,VLOOKUP(H258,Positions!$C$4:$V$130,20,FALSE))</f>
        <v>0</v>
      </c>
      <c r="BP258" s="161">
        <f>IF(ISERROR(VLOOKUP(I258,Positions!$C$4:$V$130,20,FALSE)),0,VLOOKUP(I258,Positions!$C$4:$V$130,20,FALSE))</f>
        <v>0</v>
      </c>
      <c r="BQ258" s="161">
        <f>IF(ISERROR(VLOOKUP(J258,Positions!$C$4:$V$130,20,FALSE)),0,VLOOKUP(J258,Positions!$C$4:$V$130,20,FALSE))</f>
        <v>0</v>
      </c>
      <c r="BR258" s="161">
        <f>IF(ISERROR(VLOOKUP(K258,Positions!$C$4:$V$130,20,FALSE)),0,VLOOKUP(K258,Positions!$C$4:$V$130,20,FALSE))</f>
        <v>0</v>
      </c>
      <c r="BS258" s="161">
        <f>IF(ISERROR(VLOOKUP(L258,Positions!$C$4:$V$130,20,FALSE)),0,VLOOKUP(L258,Positions!$C$4:$V$130,20,FALSE))</f>
        <v>0</v>
      </c>
      <c r="BT258" s="161">
        <f>IF(ISERROR(VLOOKUP(M258,Positions!$C$4:$V$130,20,FALSE)),0,VLOOKUP(M258,Positions!$C$4:$V$130,20,FALSE))</f>
        <v>0</v>
      </c>
      <c r="BU258" s="161">
        <f>IF(ISERROR(VLOOKUP(N258,Positions!$C$4:$V$130,20,FALSE)),0,VLOOKUP(N258,Positions!$C$4:$V$130,20,FALSE))</f>
        <v>0</v>
      </c>
      <c r="BV258" s="161">
        <f>IF(ISERROR(VLOOKUP(O258,Positions!$C$4:$V$130,20,FALSE)),0,VLOOKUP(O258,Positions!$C$4:$V$130,20,FALSE))</f>
        <v>0</v>
      </c>
      <c r="BW258" s="161">
        <f>IF(ISERROR(VLOOKUP(P258,Positions!$C$4:$V$130,20,FALSE)),0,VLOOKUP(P258,Positions!$C$4:$V$130,20,FALSE))</f>
        <v>0</v>
      </c>
      <c r="BX258" s="161">
        <f>IF(ISERROR(VLOOKUP(Q258,Positions!$C$4:$V$130,20,FALSE)),0,VLOOKUP(Q258,Positions!$C$4:$V$130,20,FALSE))</f>
        <v>0</v>
      </c>
      <c r="BY258" s="161">
        <f>IF(ISERROR(VLOOKUP(R258,Positions!$C$4:$V$130,20,FALSE)),0,VLOOKUP(R258,Positions!$C$4:$V$130,20,FALSE))</f>
        <v>0</v>
      </c>
      <c r="BZ258" s="161">
        <f>IF(ISERROR(VLOOKUP(S258,Positions!$C$4:$V$130,20,FALSE)),0,VLOOKUP(S258,Positions!$C$4:$V$130,20,FALSE))</f>
        <v>0</v>
      </c>
      <c r="CA258" s="161">
        <f>IF(ISERROR(VLOOKUP(T258,Positions!$C$4:$V$130,20,FALSE)),0,VLOOKUP(T258,Positions!$C$4:$V$130,20,FALSE))</f>
        <v>0</v>
      </c>
      <c r="CB258" s="161">
        <f>IF(ISERROR(VLOOKUP(U258,Positions!$C$4:$V$130,20,FALSE)),0,VLOOKUP(U258,Positions!$C$4:$V$130,20,FALSE))</f>
        <v>0</v>
      </c>
      <c r="CC258" s="161">
        <f>IF(ISERROR(VLOOKUP(V258,Positions!$C$4:$V$130,20,FALSE)),0,VLOOKUP(V258,Positions!$C$4:$V$130,20,FALSE))</f>
        <v>0</v>
      </c>
      <c r="CD258" s="161">
        <f>IF(ISERROR(VLOOKUP(W258,Positions!$C$4:$V$130,20,FALSE)),0,VLOOKUP(W258,Positions!$C$4:$V$130,20,FALSE))</f>
        <v>0</v>
      </c>
      <c r="CE258" s="161">
        <f>IF(ISERROR(VLOOKUP(X258,Positions!$C$4:$V$130,20,FALSE)),0,VLOOKUP(X258,Positions!$C$4:$V$130,20,FALSE))</f>
        <v>0</v>
      </c>
      <c r="CF258" s="161">
        <f>IF(ISERROR(VLOOKUP(Y258,Positions!$C$4:$V$130,20,FALSE)),0,VLOOKUP(Y258,Positions!$C$4:$V$130,20,FALSE))</f>
        <v>0</v>
      </c>
      <c r="CG258" s="161">
        <f>IF(ISERROR(VLOOKUP(Z258,Positions!$C$4:$V$130,20,FALSE)),0,VLOOKUP(Z258,Positions!$C$4:$V$130,20,FALSE))</f>
        <v>0</v>
      </c>
      <c r="CH258" s="161">
        <f>IF(ISERROR(VLOOKUP(AA258,Positions!$C$4:$V$130,20,FALSE)),0,VLOOKUP(AA258,Positions!$C$4:$V$130,20,FALSE))</f>
        <v>0</v>
      </c>
      <c r="CI258" s="161">
        <f>IF(ISERROR(VLOOKUP(AB258,Positions!$C$4:$V$130,20,FALSE)),0,VLOOKUP(AB258,Positions!$C$4:$V$130,20,FALSE))</f>
        <v>0</v>
      </c>
      <c r="CJ258" s="161">
        <f>IF(ISERROR(VLOOKUP(AC258,Positions!$C$4:$V$130,20,FALSE)),0,VLOOKUP(AC258,Positions!$C$4:$V$130,20,FALSE))</f>
        <v>0</v>
      </c>
      <c r="CK258" s="161">
        <f>IF(ISERROR(VLOOKUP(AD258,Positions!$C$4:$V$130,20,FALSE)),0,VLOOKUP(AD258,Positions!$C$4:$V$130,20,FALSE))</f>
        <v>0</v>
      </c>
      <c r="CL258" s="161">
        <f>IF(ISERROR(VLOOKUP(AE258,Positions!$C$4:$V$130,20,FALSE)),0,VLOOKUP(AE258,Positions!$C$4:$V$130,20,FALSE))</f>
        <v>0</v>
      </c>
      <c r="CM258" s="161">
        <f>IF(ISERROR(VLOOKUP(AF258,Positions!$C$4:$V$130,20,FALSE)),0,VLOOKUP(AF258,Positions!$C$4:$V$130,20,FALSE))</f>
        <v>0</v>
      </c>
      <c r="CN258" s="161">
        <f>IF(ISERROR(VLOOKUP(AG258,Positions!$C$4:$V$130,20,FALSE)),0,VLOOKUP(AG258,Positions!$C$4:$V$130,20,FALSE))</f>
        <v>0</v>
      </c>
      <c r="CO258" s="161">
        <f>IF(ISERROR(VLOOKUP(AH258,Positions!$C$4:$V$130,20,FALSE)),0,VLOOKUP(AH258,Positions!$C$4:$V$130,20,FALSE))</f>
        <v>0</v>
      </c>
    </row>
    <row r="259" spans="1:93" s="155" customFormat="1" ht="26.25" x14ac:dyDescent="0.25">
      <c r="A259" s="164"/>
      <c r="B259" s="164"/>
      <c r="C259" s="165"/>
      <c r="D259" s="165"/>
      <c r="E259" s="165"/>
      <c r="F259" s="165"/>
      <c r="G259" s="167"/>
      <c r="H259" s="167"/>
      <c r="I259" s="167"/>
      <c r="J259" s="167"/>
      <c r="K259" s="167"/>
      <c r="L259" s="167"/>
      <c r="M259" s="167"/>
      <c r="N259" s="167"/>
      <c r="O259" s="167"/>
      <c r="P259" s="167"/>
      <c r="Q259" s="167"/>
      <c r="R259" s="167"/>
      <c r="S259" s="167"/>
      <c r="T259" s="167"/>
      <c r="U259" s="167"/>
      <c r="V259" s="167"/>
      <c r="W259" s="167"/>
      <c r="X259" s="167"/>
      <c r="Y259" s="167"/>
      <c r="Z259" s="167"/>
      <c r="AA259" s="167"/>
      <c r="AB259" s="167"/>
      <c r="AC259" s="167"/>
      <c r="AD259" s="167"/>
      <c r="AE259" s="167"/>
      <c r="AF259" s="167"/>
      <c r="AG259" s="167"/>
      <c r="AH259" s="167"/>
      <c r="AI259" s="167"/>
      <c r="AJ259" s="167"/>
      <c r="AK259" s="167"/>
      <c r="AL259" s="167"/>
      <c r="AM259" s="167"/>
      <c r="AN259" s="167"/>
      <c r="AO259" s="167"/>
      <c r="AP259" s="167"/>
      <c r="AQ259" s="167"/>
      <c r="AR259" s="167"/>
      <c r="AS259" s="164"/>
      <c r="AT259" s="164"/>
      <c r="AU259" s="164"/>
      <c r="AV259" s="164"/>
      <c r="AW259" s="164"/>
      <c r="AX259" s="164"/>
      <c r="AY259" s="164"/>
      <c r="AZ259" s="164"/>
      <c r="BA259" s="164"/>
      <c r="BB259" s="164"/>
      <c r="BC259" s="164"/>
      <c r="BD259" s="164"/>
      <c r="BE259" s="164"/>
      <c r="BF259" s="164"/>
      <c r="BG259" s="164"/>
      <c r="BH259" s="164"/>
      <c r="BI259" s="164"/>
      <c r="BJ259" s="164"/>
      <c r="BK259" s="164"/>
      <c r="BL259" s="164"/>
      <c r="BM259" s="152"/>
      <c r="BN259" s="161">
        <f>IF(ISERROR(VLOOKUP(G259,Positions!$C$4:$V$130,20,FALSE)),0,VLOOKUP(G259,Positions!$C$4:$V$130,20,FALSE))</f>
        <v>0</v>
      </c>
      <c r="BO259" s="161">
        <f>IF(ISERROR(VLOOKUP(H259,Positions!$C$4:$V$130,20,FALSE)),0,VLOOKUP(H259,Positions!$C$4:$V$130,20,FALSE))</f>
        <v>0</v>
      </c>
      <c r="BP259" s="161">
        <f>IF(ISERROR(VLOOKUP(I259,Positions!$C$4:$V$130,20,FALSE)),0,VLOOKUP(I259,Positions!$C$4:$V$130,20,FALSE))</f>
        <v>0</v>
      </c>
      <c r="BQ259" s="161">
        <f>IF(ISERROR(VLOOKUP(J259,Positions!$C$4:$V$130,20,FALSE)),0,VLOOKUP(J259,Positions!$C$4:$V$130,20,FALSE))</f>
        <v>0</v>
      </c>
      <c r="BR259" s="161">
        <f>IF(ISERROR(VLOOKUP(K259,Positions!$C$4:$V$130,20,FALSE)),0,VLOOKUP(K259,Positions!$C$4:$V$130,20,FALSE))</f>
        <v>0</v>
      </c>
      <c r="BS259" s="161">
        <f>IF(ISERROR(VLOOKUP(L259,Positions!$C$4:$V$130,20,FALSE)),0,VLOOKUP(L259,Positions!$C$4:$V$130,20,FALSE))</f>
        <v>0</v>
      </c>
      <c r="BT259" s="161">
        <f>IF(ISERROR(VLOOKUP(M259,Positions!$C$4:$V$130,20,FALSE)),0,VLOOKUP(M259,Positions!$C$4:$V$130,20,FALSE))</f>
        <v>0</v>
      </c>
      <c r="BU259" s="161">
        <f>IF(ISERROR(VLOOKUP(N259,Positions!$C$4:$V$130,20,FALSE)),0,VLOOKUP(N259,Positions!$C$4:$V$130,20,FALSE))</f>
        <v>0</v>
      </c>
      <c r="BV259" s="161">
        <f>IF(ISERROR(VLOOKUP(O259,Positions!$C$4:$V$130,20,FALSE)),0,VLOOKUP(O259,Positions!$C$4:$V$130,20,FALSE))</f>
        <v>0</v>
      </c>
      <c r="BW259" s="161">
        <f>IF(ISERROR(VLOOKUP(P259,Positions!$C$4:$V$130,20,FALSE)),0,VLOOKUP(P259,Positions!$C$4:$V$130,20,FALSE))</f>
        <v>0</v>
      </c>
      <c r="BX259" s="161">
        <f>IF(ISERROR(VLOOKUP(Q259,Positions!$C$4:$V$130,20,FALSE)),0,VLOOKUP(Q259,Positions!$C$4:$V$130,20,FALSE))</f>
        <v>0</v>
      </c>
      <c r="BY259" s="161">
        <f>IF(ISERROR(VLOOKUP(R259,Positions!$C$4:$V$130,20,FALSE)),0,VLOOKUP(R259,Positions!$C$4:$V$130,20,FALSE))</f>
        <v>0</v>
      </c>
      <c r="BZ259" s="161">
        <f>IF(ISERROR(VLOOKUP(S259,Positions!$C$4:$V$130,20,FALSE)),0,VLOOKUP(S259,Positions!$C$4:$V$130,20,FALSE))</f>
        <v>0</v>
      </c>
      <c r="CA259" s="161">
        <f>IF(ISERROR(VLOOKUP(T259,Positions!$C$4:$V$130,20,FALSE)),0,VLOOKUP(T259,Positions!$C$4:$V$130,20,FALSE))</f>
        <v>0</v>
      </c>
      <c r="CB259" s="161">
        <f>IF(ISERROR(VLOOKUP(U259,Positions!$C$4:$V$130,20,FALSE)),0,VLOOKUP(U259,Positions!$C$4:$V$130,20,FALSE))</f>
        <v>0</v>
      </c>
      <c r="CC259" s="161">
        <f>IF(ISERROR(VLOOKUP(V259,Positions!$C$4:$V$130,20,FALSE)),0,VLOOKUP(V259,Positions!$C$4:$V$130,20,FALSE))</f>
        <v>0</v>
      </c>
      <c r="CD259" s="161">
        <f>IF(ISERROR(VLOOKUP(W259,Positions!$C$4:$V$130,20,FALSE)),0,VLOOKUP(W259,Positions!$C$4:$V$130,20,FALSE))</f>
        <v>0</v>
      </c>
      <c r="CE259" s="161">
        <f>IF(ISERROR(VLOOKUP(X259,Positions!$C$4:$V$130,20,FALSE)),0,VLOOKUP(X259,Positions!$C$4:$V$130,20,FALSE))</f>
        <v>0</v>
      </c>
      <c r="CF259" s="161">
        <f>IF(ISERROR(VLOOKUP(Y259,Positions!$C$4:$V$130,20,FALSE)),0,VLOOKUP(Y259,Positions!$C$4:$V$130,20,FALSE))</f>
        <v>0</v>
      </c>
      <c r="CG259" s="161">
        <f>IF(ISERROR(VLOOKUP(Z259,Positions!$C$4:$V$130,20,FALSE)),0,VLOOKUP(Z259,Positions!$C$4:$V$130,20,FALSE))</f>
        <v>0</v>
      </c>
      <c r="CH259" s="161">
        <f>IF(ISERROR(VLOOKUP(AA259,Positions!$C$4:$V$130,20,FALSE)),0,VLOOKUP(AA259,Positions!$C$4:$V$130,20,FALSE))</f>
        <v>0</v>
      </c>
      <c r="CI259" s="161">
        <f>IF(ISERROR(VLOOKUP(AB259,Positions!$C$4:$V$130,20,FALSE)),0,VLOOKUP(AB259,Positions!$C$4:$V$130,20,FALSE))</f>
        <v>0</v>
      </c>
      <c r="CJ259" s="161">
        <f>IF(ISERROR(VLOOKUP(AC259,Positions!$C$4:$V$130,20,FALSE)),0,VLOOKUP(AC259,Positions!$C$4:$V$130,20,FALSE))</f>
        <v>0</v>
      </c>
      <c r="CK259" s="161">
        <f>IF(ISERROR(VLOOKUP(AD259,Positions!$C$4:$V$130,20,FALSE)),0,VLOOKUP(AD259,Positions!$C$4:$V$130,20,FALSE))</f>
        <v>0</v>
      </c>
      <c r="CL259" s="161">
        <f>IF(ISERROR(VLOOKUP(AE259,Positions!$C$4:$V$130,20,FALSE)),0,VLOOKUP(AE259,Positions!$C$4:$V$130,20,FALSE))</f>
        <v>0</v>
      </c>
      <c r="CM259" s="161">
        <f>IF(ISERROR(VLOOKUP(AF259,Positions!$C$4:$V$130,20,FALSE)),0,VLOOKUP(AF259,Positions!$C$4:$V$130,20,FALSE))</f>
        <v>0</v>
      </c>
      <c r="CN259" s="161">
        <f>IF(ISERROR(VLOOKUP(AG259,Positions!$C$4:$V$130,20,FALSE)),0,VLOOKUP(AG259,Positions!$C$4:$V$130,20,FALSE))</f>
        <v>0</v>
      </c>
      <c r="CO259" s="161">
        <f>IF(ISERROR(VLOOKUP(AH259,Positions!$C$4:$V$130,20,FALSE)),0,VLOOKUP(AH259,Positions!$C$4:$V$130,20,FALSE))</f>
        <v>0</v>
      </c>
    </row>
    <row r="260" spans="1:93" s="155" customFormat="1" ht="26.25" x14ac:dyDescent="0.25">
      <c r="A260" s="164"/>
      <c r="B260" s="164"/>
      <c r="C260" s="165"/>
      <c r="D260" s="165"/>
      <c r="E260" s="165"/>
      <c r="F260" s="165"/>
      <c r="G260" s="167"/>
      <c r="H260" s="167"/>
      <c r="I260" s="167"/>
      <c r="J260" s="167"/>
      <c r="K260" s="167"/>
      <c r="L260" s="167"/>
      <c r="M260" s="167"/>
      <c r="N260" s="167"/>
      <c r="O260" s="167"/>
      <c r="P260" s="167"/>
      <c r="Q260" s="167"/>
      <c r="R260" s="167"/>
      <c r="S260" s="167"/>
      <c r="T260" s="167"/>
      <c r="U260" s="167"/>
      <c r="V260" s="167"/>
      <c r="W260" s="167"/>
      <c r="X260" s="167"/>
      <c r="Y260" s="167"/>
      <c r="Z260" s="167"/>
      <c r="AA260" s="167"/>
      <c r="AB260" s="167"/>
      <c r="AC260" s="167"/>
      <c r="AD260" s="167"/>
      <c r="AE260" s="167"/>
      <c r="AF260" s="167"/>
      <c r="AG260" s="167"/>
      <c r="AH260" s="167"/>
      <c r="AI260" s="167"/>
      <c r="AJ260" s="167"/>
      <c r="AK260" s="167"/>
      <c r="AL260" s="167"/>
      <c r="AM260" s="167"/>
      <c r="AN260" s="167"/>
      <c r="AO260" s="167"/>
      <c r="AP260" s="167"/>
      <c r="AQ260" s="167"/>
      <c r="AR260" s="167"/>
      <c r="AS260" s="164"/>
      <c r="AT260" s="164"/>
      <c r="AU260" s="164"/>
      <c r="AV260" s="164"/>
      <c r="AW260" s="164"/>
      <c r="AX260" s="164"/>
      <c r="AY260" s="164"/>
      <c r="AZ260" s="164"/>
      <c r="BA260" s="164"/>
      <c r="BB260" s="164"/>
      <c r="BC260" s="164"/>
      <c r="BD260" s="164"/>
      <c r="BE260" s="164"/>
      <c r="BF260" s="164"/>
      <c r="BG260" s="164"/>
      <c r="BH260" s="164"/>
      <c r="BI260" s="164"/>
      <c r="BJ260" s="164"/>
      <c r="BK260" s="164"/>
      <c r="BL260" s="164"/>
      <c r="BM260" s="152"/>
      <c r="BN260" s="161">
        <f>IF(ISERROR(VLOOKUP(G260,Positions!$C$4:$V$130,20,FALSE)),0,VLOOKUP(G260,Positions!$C$4:$V$130,20,FALSE))</f>
        <v>0</v>
      </c>
      <c r="BO260" s="161">
        <f>IF(ISERROR(VLOOKUP(H260,Positions!$C$4:$V$130,20,FALSE)),0,VLOOKUP(H260,Positions!$C$4:$V$130,20,FALSE))</f>
        <v>0</v>
      </c>
      <c r="BP260" s="161">
        <f>IF(ISERROR(VLOOKUP(I260,Positions!$C$4:$V$130,20,FALSE)),0,VLOOKUP(I260,Positions!$C$4:$V$130,20,FALSE))</f>
        <v>0</v>
      </c>
      <c r="BQ260" s="161">
        <f>IF(ISERROR(VLOOKUP(J260,Positions!$C$4:$V$130,20,FALSE)),0,VLOOKUP(J260,Positions!$C$4:$V$130,20,FALSE))</f>
        <v>0</v>
      </c>
      <c r="BR260" s="161">
        <f>IF(ISERROR(VLOOKUP(K260,Positions!$C$4:$V$130,20,FALSE)),0,VLOOKUP(K260,Positions!$C$4:$V$130,20,FALSE))</f>
        <v>0</v>
      </c>
      <c r="BS260" s="161">
        <f>IF(ISERROR(VLOOKUP(L260,Positions!$C$4:$V$130,20,FALSE)),0,VLOOKUP(L260,Positions!$C$4:$V$130,20,FALSE))</f>
        <v>0</v>
      </c>
      <c r="BT260" s="161">
        <f>IF(ISERROR(VLOOKUP(M260,Positions!$C$4:$V$130,20,FALSE)),0,VLOOKUP(M260,Positions!$C$4:$V$130,20,FALSE))</f>
        <v>0</v>
      </c>
      <c r="BU260" s="161">
        <f>IF(ISERROR(VLOOKUP(N260,Positions!$C$4:$V$130,20,FALSE)),0,VLOOKUP(N260,Positions!$C$4:$V$130,20,FALSE))</f>
        <v>0</v>
      </c>
      <c r="BV260" s="161">
        <f>IF(ISERROR(VLOOKUP(O260,Positions!$C$4:$V$130,20,FALSE)),0,VLOOKUP(O260,Positions!$C$4:$V$130,20,FALSE))</f>
        <v>0</v>
      </c>
      <c r="BW260" s="161">
        <f>IF(ISERROR(VLOOKUP(P260,Positions!$C$4:$V$130,20,FALSE)),0,VLOOKUP(P260,Positions!$C$4:$V$130,20,FALSE))</f>
        <v>0</v>
      </c>
      <c r="BX260" s="161">
        <f>IF(ISERROR(VLOOKUP(Q260,Positions!$C$4:$V$130,20,FALSE)),0,VLOOKUP(Q260,Positions!$C$4:$V$130,20,FALSE))</f>
        <v>0</v>
      </c>
      <c r="BY260" s="161">
        <f>IF(ISERROR(VLOOKUP(R260,Positions!$C$4:$V$130,20,FALSE)),0,VLOOKUP(R260,Positions!$C$4:$V$130,20,FALSE))</f>
        <v>0</v>
      </c>
      <c r="BZ260" s="161">
        <f>IF(ISERROR(VLOOKUP(S260,Positions!$C$4:$V$130,20,FALSE)),0,VLOOKUP(S260,Positions!$C$4:$V$130,20,FALSE))</f>
        <v>0</v>
      </c>
      <c r="CA260" s="161">
        <f>IF(ISERROR(VLOOKUP(T260,Positions!$C$4:$V$130,20,FALSE)),0,VLOOKUP(T260,Positions!$C$4:$V$130,20,FALSE))</f>
        <v>0</v>
      </c>
      <c r="CB260" s="161">
        <f>IF(ISERROR(VLOOKUP(U260,Positions!$C$4:$V$130,20,FALSE)),0,VLOOKUP(U260,Positions!$C$4:$V$130,20,FALSE))</f>
        <v>0</v>
      </c>
      <c r="CC260" s="161">
        <f>IF(ISERROR(VLOOKUP(V260,Positions!$C$4:$V$130,20,FALSE)),0,VLOOKUP(V260,Positions!$C$4:$V$130,20,FALSE))</f>
        <v>0</v>
      </c>
      <c r="CD260" s="161">
        <f>IF(ISERROR(VLOOKUP(W260,Positions!$C$4:$V$130,20,FALSE)),0,VLOOKUP(W260,Positions!$C$4:$V$130,20,FALSE))</f>
        <v>0</v>
      </c>
      <c r="CE260" s="161">
        <f>IF(ISERROR(VLOOKUP(X260,Positions!$C$4:$V$130,20,FALSE)),0,VLOOKUP(X260,Positions!$C$4:$V$130,20,FALSE))</f>
        <v>0</v>
      </c>
      <c r="CF260" s="161">
        <f>IF(ISERROR(VLOOKUP(Y260,Positions!$C$4:$V$130,20,FALSE)),0,VLOOKUP(Y260,Positions!$C$4:$V$130,20,FALSE))</f>
        <v>0</v>
      </c>
      <c r="CG260" s="161">
        <f>IF(ISERROR(VLOOKUP(Z260,Positions!$C$4:$V$130,20,FALSE)),0,VLOOKUP(Z260,Positions!$C$4:$V$130,20,FALSE))</f>
        <v>0</v>
      </c>
      <c r="CH260" s="161">
        <f>IF(ISERROR(VLOOKUP(AA260,Positions!$C$4:$V$130,20,FALSE)),0,VLOOKUP(AA260,Positions!$C$4:$V$130,20,FALSE))</f>
        <v>0</v>
      </c>
      <c r="CI260" s="161">
        <f>IF(ISERROR(VLOOKUP(AB260,Positions!$C$4:$V$130,20,FALSE)),0,VLOOKUP(AB260,Positions!$C$4:$V$130,20,FALSE))</f>
        <v>0</v>
      </c>
      <c r="CJ260" s="161">
        <f>IF(ISERROR(VLOOKUP(AC260,Positions!$C$4:$V$130,20,FALSE)),0,VLOOKUP(AC260,Positions!$C$4:$V$130,20,FALSE))</f>
        <v>0</v>
      </c>
      <c r="CK260" s="161">
        <f>IF(ISERROR(VLOOKUP(AD260,Positions!$C$4:$V$130,20,FALSE)),0,VLOOKUP(AD260,Positions!$C$4:$V$130,20,FALSE))</f>
        <v>0</v>
      </c>
      <c r="CL260" s="161">
        <f>IF(ISERROR(VLOOKUP(AE260,Positions!$C$4:$V$130,20,FALSE)),0,VLOOKUP(AE260,Positions!$C$4:$V$130,20,FALSE))</f>
        <v>0</v>
      </c>
      <c r="CM260" s="161">
        <f>IF(ISERROR(VLOOKUP(AF260,Positions!$C$4:$V$130,20,FALSE)),0,VLOOKUP(AF260,Positions!$C$4:$V$130,20,FALSE))</f>
        <v>0</v>
      </c>
      <c r="CN260" s="161">
        <f>IF(ISERROR(VLOOKUP(AG260,Positions!$C$4:$V$130,20,FALSE)),0,VLOOKUP(AG260,Positions!$C$4:$V$130,20,FALSE))</f>
        <v>0</v>
      </c>
      <c r="CO260" s="161">
        <f>IF(ISERROR(VLOOKUP(AH260,Positions!$C$4:$V$130,20,FALSE)),0,VLOOKUP(AH260,Positions!$C$4:$V$130,20,FALSE))</f>
        <v>0</v>
      </c>
    </row>
    <row r="261" spans="1:93" s="155" customFormat="1" ht="26.25" x14ac:dyDescent="0.25">
      <c r="A261" s="164"/>
      <c r="B261" s="164"/>
      <c r="C261" s="165"/>
      <c r="D261" s="165"/>
      <c r="E261" s="165"/>
      <c r="F261" s="165"/>
      <c r="G261" s="167"/>
      <c r="H261" s="167"/>
      <c r="I261" s="167"/>
      <c r="J261" s="167"/>
      <c r="K261" s="167"/>
      <c r="L261" s="167"/>
      <c r="M261" s="167"/>
      <c r="N261" s="167"/>
      <c r="O261" s="167"/>
      <c r="P261" s="167"/>
      <c r="Q261" s="167"/>
      <c r="R261" s="167"/>
      <c r="S261" s="167"/>
      <c r="T261" s="167"/>
      <c r="U261" s="167"/>
      <c r="V261" s="167"/>
      <c r="W261" s="167"/>
      <c r="X261" s="167"/>
      <c r="Y261" s="167"/>
      <c r="Z261" s="167"/>
      <c r="AA261" s="167"/>
      <c r="AB261" s="167"/>
      <c r="AC261" s="167"/>
      <c r="AD261" s="167"/>
      <c r="AE261" s="167"/>
      <c r="AF261" s="167"/>
      <c r="AG261" s="167"/>
      <c r="AH261" s="167"/>
      <c r="AI261" s="167"/>
      <c r="AJ261" s="167"/>
      <c r="AK261" s="167"/>
      <c r="AL261" s="167"/>
      <c r="AM261" s="167"/>
      <c r="AN261" s="167"/>
      <c r="AO261" s="167"/>
      <c r="AP261" s="167"/>
      <c r="AQ261" s="167"/>
      <c r="AR261" s="167"/>
      <c r="AS261" s="164"/>
      <c r="AT261" s="164"/>
      <c r="AU261" s="164"/>
      <c r="AV261" s="164"/>
      <c r="AW261" s="164"/>
      <c r="AX261" s="164"/>
      <c r="AY261" s="164"/>
      <c r="AZ261" s="164"/>
      <c r="BA261" s="164"/>
      <c r="BB261" s="164"/>
      <c r="BC261" s="164"/>
      <c r="BD261" s="164"/>
      <c r="BE261" s="164"/>
      <c r="BF261" s="164"/>
      <c r="BG261" s="164"/>
      <c r="BH261" s="164"/>
      <c r="BI261" s="164"/>
      <c r="BJ261" s="164"/>
      <c r="BK261" s="164"/>
      <c r="BL261" s="164"/>
      <c r="BM261" s="152"/>
      <c r="BN261" s="161">
        <f>IF(ISERROR(VLOOKUP(G261,Positions!$C$4:$V$130,20,FALSE)),0,VLOOKUP(G261,Positions!$C$4:$V$130,20,FALSE))</f>
        <v>0</v>
      </c>
      <c r="BO261" s="161">
        <f>IF(ISERROR(VLOOKUP(H261,Positions!$C$4:$V$130,20,FALSE)),0,VLOOKUP(H261,Positions!$C$4:$V$130,20,FALSE))</f>
        <v>0</v>
      </c>
      <c r="BP261" s="161">
        <f>IF(ISERROR(VLOOKUP(I261,Positions!$C$4:$V$130,20,FALSE)),0,VLOOKUP(I261,Positions!$C$4:$V$130,20,FALSE))</f>
        <v>0</v>
      </c>
      <c r="BQ261" s="161">
        <f>IF(ISERROR(VLOOKUP(J261,Positions!$C$4:$V$130,20,FALSE)),0,VLOOKUP(J261,Positions!$C$4:$V$130,20,FALSE))</f>
        <v>0</v>
      </c>
      <c r="BR261" s="161">
        <f>IF(ISERROR(VLOOKUP(K261,Positions!$C$4:$V$130,20,FALSE)),0,VLOOKUP(K261,Positions!$C$4:$V$130,20,FALSE))</f>
        <v>0</v>
      </c>
      <c r="BS261" s="161">
        <f>IF(ISERROR(VLOOKUP(L261,Positions!$C$4:$V$130,20,FALSE)),0,VLOOKUP(L261,Positions!$C$4:$V$130,20,FALSE))</f>
        <v>0</v>
      </c>
      <c r="BT261" s="161">
        <f>IF(ISERROR(VLOOKUP(M261,Positions!$C$4:$V$130,20,FALSE)),0,VLOOKUP(M261,Positions!$C$4:$V$130,20,FALSE))</f>
        <v>0</v>
      </c>
      <c r="BU261" s="161">
        <f>IF(ISERROR(VLOOKUP(N261,Positions!$C$4:$V$130,20,FALSE)),0,VLOOKUP(N261,Positions!$C$4:$V$130,20,FALSE))</f>
        <v>0</v>
      </c>
      <c r="BV261" s="161">
        <f>IF(ISERROR(VLOOKUP(O261,Positions!$C$4:$V$130,20,FALSE)),0,VLOOKUP(O261,Positions!$C$4:$V$130,20,FALSE))</f>
        <v>0</v>
      </c>
      <c r="BW261" s="161">
        <f>IF(ISERROR(VLOOKUP(P261,Positions!$C$4:$V$130,20,FALSE)),0,VLOOKUP(P261,Positions!$C$4:$V$130,20,FALSE))</f>
        <v>0</v>
      </c>
      <c r="BX261" s="161">
        <f>IF(ISERROR(VLOOKUP(Q261,Positions!$C$4:$V$130,20,FALSE)),0,VLOOKUP(Q261,Positions!$C$4:$V$130,20,FALSE))</f>
        <v>0</v>
      </c>
      <c r="BY261" s="161">
        <f>IF(ISERROR(VLOOKUP(R261,Positions!$C$4:$V$130,20,FALSE)),0,VLOOKUP(R261,Positions!$C$4:$V$130,20,FALSE))</f>
        <v>0</v>
      </c>
      <c r="BZ261" s="161">
        <f>IF(ISERROR(VLOOKUP(S261,Positions!$C$4:$V$130,20,FALSE)),0,VLOOKUP(S261,Positions!$C$4:$V$130,20,FALSE))</f>
        <v>0</v>
      </c>
      <c r="CA261" s="161">
        <f>IF(ISERROR(VLOOKUP(T261,Positions!$C$4:$V$130,20,FALSE)),0,VLOOKUP(T261,Positions!$C$4:$V$130,20,FALSE))</f>
        <v>0</v>
      </c>
      <c r="CB261" s="161">
        <f>IF(ISERROR(VLOOKUP(U261,Positions!$C$4:$V$130,20,FALSE)),0,VLOOKUP(U261,Positions!$C$4:$V$130,20,FALSE))</f>
        <v>0</v>
      </c>
      <c r="CC261" s="161">
        <f>IF(ISERROR(VLOOKUP(V261,Positions!$C$4:$V$130,20,FALSE)),0,VLOOKUP(V261,Positions!$C$4:$V$130,20,FALSE))</f>
        <v>0</v>
      </c>
      <c r="CD261" s="161">
        <f>IF(ISERROR(VLOOKUP(W261,Positions!$C$4:$V$130,20,FALSE)),0,VLOOKUP(W261,Positions!$C$4:$V$130,20,FALSE))</f>
        <v>0</v>
      </c>
      <c r="CE261" s="161">
        <f>IF(ISERROR(VLOOKUP(X261,Positions!$C$4:$V$130,20,FALSE)),0,VLOOKUP(X261,Positions!$C$4:$V$130,20,FALSE))</f>
        <v>0</v>
      </c>
      <c r="CF261" s="161">
        <f>IF(ISERROR(VLOOKUP(Y261,Positions!$C$4:$V$130,20,FALSE)),0,VLOOKUP(Y261,Positions!$C$4:$V$130,20,FALSE))</f>
        <v>0</v>
      </c>
      <c r="CG261" s="161">
        <f>IF(ISERROR(VLOOKUP(Z261,Positions!$C$4:$V$130,20,FALSE)),0,VLOOKUP(Z261,Positions!$C$4:$V$130,20,FALSE))</f>
        <v>0</v>
      </c>
      <c r="CH261" s="161">
        <f>IF(ISERROR(VLOOKUP(AA261,Positions!$C$4:$V$130,20,FALSE)),0,VLOOKUP(AA261,Positions!$C$4:$V$130,20,FALSE))</f>
        <v>0</v>
      </c>
      <c r="CI261" s="161">
        <f>IF(ISERROR(VLOOKUP(AB261,Positions!$C$4:$V$130,20,FALSE)),0,VLOOKUP(AB261,Positions!$C$4:$V$130,20,FALSE))</f>
        <v>0</v>
      </c>
      <c r="CJ261" s="161">
        <f>IF(ISERROR(VLOOKUP(AC261,Positions!$C$4:$V$130,20,FALSE)),0,VLOOKUP(AC261,Positions!$C$4:$V$130,20,FALSE))</f>
        <v>0</v>
      </c>
      <c r="CK261" s="161">
        <f>IF(ISERROR(VLOOKUP(AD261,Positions!$C$4:$V$130,20,FALSE)),0,VLOOKUP(AD261,Positions!$C$4:$V$130,20,FALSE))</f>
        <v>0</v>
      </c>
      <c r="CL261" s="161">
        <f>IF(ISERROR(VLOOKUP(AE261,Positions!$C$4:$V$130,20,FALSE)),0,VLOOKUP(AE261,Positions!$C$4:$V$130,20,FALSE))</f>
        <v>0</v>
      </c>
      <c r="CM261" s="161">
        <f>IF(ISERROR(VLOOKUP(AF261,Positions!$C$4:$V$130,20,FALSE)),0,VLOOKUP(AF261,Positions!$C$4:$V$130,20,FALSE))</f>
        <v>0</v>
      </c>
      <c r="CN261" s="161">
        <f>IF(ISERROR(VLOOKUP(AG261,Positions!$C$4:$V$130,20,FALSE)),0,VLOOKUP(AG261,Positions!$C$4:$V$130,20,FALSE))</f>
        <v>0</v>
      </c>
      <c r="CO261" s="161">
        <f>IF(ISERROR(VLOOKUP(AH261,Positions!$C$4:$V$130,20,FALSE)),0,VLOOKUP(AH261,Positions!$C$4:$V$130,20,FALSE))</f>
        <v>0</v>
      </c>
    </row>
    <row r="262" spans="1:93" s="155" customFormat="1" ht="26.25" x14ac:dyDescent="0.25">
      <c r="A262" s="164"/>
      <c r="B262" s="164"/>
      <c r="C262" s="165"/>
      <c r="D262" s="165"/>
      <c r="E262" s="165"/>
      <c r="F262" s="165"/>
      <c r="G262" s="167"/>
      <c r="H262" s="167"/>
      <c r="I262" s="167"/>
      <c r="J262" s="167"/>
      <c r="K262" s="167"/>
      <c r="L262" s="167"/>
      <c r="M262" s="167"/>
      <c r="N262" s="167"/>
      <c r="O262" s="167"/>
      <c r="P262" s="167"/>
      <c r="Q262" s="167"/>
      <c r="R262" s="167"/>
      <c r="S262" s="167"/>
      <c r="T262" s="167"/>
      <c r="U262" s="167"/>
      <c r="V262" s="167"/>
      <c r="W262" s="167"/>
      <c r="X262" s="167"/>
      <c r="Y262" s="167"/>
      <c r="Z262" s="167"/>
      <c r="AA262" s="167"/>
      <c r="AB262" s="167"/>
      <c r="AC262" s="167"/>
      <c r="AD262" s="167"/>
      <c r="AE262" s="167"/>
      <c r="AF262" s="167"/>
      <c r="AG262" s="167"/>
      <c r="AH262" s="167"/>
      <c r="AI262" s="167"/>
      <c r="AJ262" s="167"/>
      <c r="AK262" s="167"/>
      <c r="AL262" s="167"/>
      <c r="AM262" s="167"/>
      <c r="AN262" s="167"/>
      <c r="AO262" s="167"/>
      <c r="AP262" s="167"/>
      <c r="AQ262" s="167"/>
      <c r="AR262" s="167"/>
      <c r="AS262" s="164"/>
      <c r="AT262" s="164"/>
      <c r="AU262" s="164"/>
      <c r="AV262" s="164"/>
      <c r="AW262" s="164"/>
      <c r="AX262" s="164"/>
      <c r="AY262" s="164"/>
      <c r="AZ262" s="164"/>
      <c r="BA262" s="164"/>
      <c r="BB262" s="164"/>
      <c r="BC262" s="164"/>
      <c r="BD262" s="164"/>
      <c r="BE262" s="164"/>
      <c r="BF262" s="164"/>
      <c r="BG262" s="164"/>
      <c r="BH262" s="164"/>
      <c r="BI262" s="164"/>
      <c r="BJ262" s="164"/>
      <c r="BK262" s="164"/>
      <c r="BL262" s="164"/>
      <c r="BM262" s="152"/>
      <c r="BN262" s="161">
        <f>IF(ISERROR(VLOOKUP(G262,Positions!$C$4:$V$130,20,FALSE)),0,VLOOKUP(G262,Positions!$C$4:$V$130,20,FALSE))</f>
        <v>0</v>
      </c>
      <c r="BO262" s="161">
        <f>IF(ISERROR(VLOOKUP(H262,Positions!$C$4:$V$130,20,FALSE)),0,VLOOKUP(H262,Positions!$C$4:$V$130,20,FALSE))</f>
        <v>0</v>
      </c>
      <c r="BP262" s="161">
        <f>IF(ISERROR(VLOOKUP(I262,Positions!$C$4:$V$130,20,FALSE)),0,VLOOKUP(I262,Positions!$C$4:$V$130,20,FALSE))</f>
        <v>0</v>
      </c>
      <c r="BQ262" s="161">
        <f>IF(ISERROR(VLOOKUP(J262,Positions!$C$4:$V$130,20,FALSE)),0,VLOOKUP(J262,Positions!$C$4:$V$130,20,FALSE))</f>
        <v>0</v>
      </c>
      <c r="BR262" s="161">
        <f>IF(ISERROR(VLOOKUP(K262,Positions!$C$4:$V$130,20,FALSE)),0,VLOOKUP(K262,Positions!$C$4:$V$130,20,FALSE))</f>
        <v>0</v>
      </c>
      <c r="BS262" s="161">
        <f>IF(ISERROR(VLOOKUP(L262,Positions!$C$4:$V$130,20,FALSE)),0,VLOOKUP(L262,Positions!$C$4:$V$130,20,FALSE))</f>
        <v>0</v>
      </c>
      <c r="BT262" s="161">
        <f>IF(ISERROR(VLOOKUP(M262,Positions!$C$4:$V$130,20,FALSE)),0,VLOOKUP(M262,Positions!$C$4:$V$130,20,FALSE))</f>
        <v>0</v>
      </c>
      <c r="BU262" s="161">
        <f>IF(ISERROR(VLOOKUP(N262,Positions!$C$4:$V$130,20,FALSE)),0,VLOOKUP(N262,Positions!$C$4:$V$130,20,FALSE))</f>
        <v>0</v>
      </c>
      <c r="BV262" s="161">
        <f>IF(ISERROR(VLOOKUP(O262,Positions!$C$4:$V$130,20,FALSE)),0,VLOOKUP(O262,Positions!$C$4:$V$130,20,FALSE))</f>
        <v>0</v>
      </c>
      <c r="BW262" s="161">
        <f>IF(ISERROR(VLOOKUP(P262,Positions!$C$4:$V$130,20,FALSE)),0,VLOOKUP(P262,Positions!$C$4:$V$130,20,FALSE))</f>
        <v>0</v>
      </c>
      <c r="BX262" s="161">
        <f>IF(ISERROR(VLOOKUP(Q262,Positions!$C$4:$V$130,20,FALSE)),0,VLOOKUP(Q262,Positions!$C$4:$V$130,20,FALSE))</f>
        <v>0</v>
      </c>
      <c r="BY262" s="161">
        <f>IF(ISERROR(VLOOKUP(R262,Positions!$C$4:$V$130,20,FALSE)),0,VLOOKUP(R262,Positions!$C$4:$V$130,20,FALSE))</f>
        <v>0</v>
      </c>
      <c r="BZ262" s="161">
        <f>IF(ISERROR(VLOOKUP(S262,Positions!$C$4:$V$130,20,FALSE)),0,VLOOKUP(S262,Positions!$C$4:$V$130,20,FALSE))</f>
        <v>0</v>
      </c>
      <c r="CA262" s="161">
        <f>IF(ISERROR(VLOOKUP(T262,Positions!$C$4:$V$130,20,FALSE)),0,VLOOKUP(T262,Positions!$C$4:$V$130,20,FALSE))</f>
        <v>0</v>
      </c>
      <c r="CB262" s="161">
        <f>IF(ISERROR(VLOOKUP(U262,Positions!$C$4:$V$130,20,FALSE)),0,VLOOKUP(U262,Positions!$C$4:$V$130,20,FALSE))</f>
        <v>0</v>
      </c>
      <c r="CC262" s="161">
        <f>IF(ISERROR(VLOOKUP(V262,Positions!$C$4:$V$130,20,FALSE)),0,VLOOKUP(V262,Positions!$C$4:$V$130,20,FALSE))</f>
        <v>0</v>
      </c>
      <c r="CD262" s="161">
        <f>IF(ISERROR(VLOOKUP(W262,Positions!$C$4:$V$130,20,FALSE)),0,VLOOKUP(W262,Positions!$C$4:$V$130,20,FALSE))</f>
        <v>0</v>
      </c>
      <c r="CE262" s="161">
        <f>IF(ISERROR(VLOOKUP(X262,Positions!$C$4:$V$130,20,FALSE)),0,VLOOKUP(X262,Positions!$C$4:$V$130,20,FALSE))</f>
        <v>0</v>
      </c>
      <c r="CF262" s="161">
        <f>IF(ISERROR(VLOOKUP(Y262,Positions!$C$4:$V$130,20,FALSE)),0,VLOOKUP(Y262,Positions!$C$4:$V$130,20,FALSE))</f>
        <v>0</v>
      </c>
      <c r="CG262" s="161">
        <f>IF(ISERROR(VLOOKUP(Z262,Positions!$C$4:$V$130,20,FALSE)),0,VLOOKUP(Z262,Positions!$C$4:$V$130,20,FALSE))</f>
        <v>0</v>
      </c>
      <c r="CH262" s="161">
        <f>IF(ISERROR(VLOOKUP(AA262,Positions!$C$4:$V$130,20,FALSE)),0,VLOOKUP(AA262,Positions!$C$4:$V$130,20,FALSE))</f>
        <v>0</v>
      </c>
      <c r="CI262" s="161">
        <f>IF(ISERROR(VLOOKUP(AB262,Positions!$C$4:$V$130,20,FALSE)),0,VLOOKUP(AB262,Positions!$C$4:$V$130,20,FALSE))</f>
        <v>0</v>
      </c>
      <c r="CJ262" s="161">
        <f>IF(ISERROR(VLOOKUP(AC262,Positions!$C$4:$V$130,20,FALSE)),0,VLOOKUP(AC262,Positions!$C$4:$V$130,20,FALSE))</f>
        <v>0</v>
      </c>
      <c r="CK262" s="161">
        <f>IF(ISERROR(VLOOKUP(AD262,Positions!$C$4:$V$130,20,FALSE)),0,VLOOKUP(AD262,Positions!$C$4:$V$130,20,FALSE))</f>
        <v>0</v>
      </c>
      <c r="CL262" s="161">
        <f>IF(ISERROR(VLOOKUP(AE262,Positions!$C$4:$V$130,20,FALSE)),0,VLOOKUP(AE262,Positions!$C$4:$V$130,20,FALSE))</f>
        <v>0</v>
      </c>
      <c r="CM262" s="161">
        <f>IF(ISERROR(VLOOKUP(AF262,Positions!$C$4:$V$130,20,FALSE)),0,VLOOKUP(AF262,Positions!$C$4:$V$130,20,FALSE))</f>
        <v>0</v>
      </c>
      <c r="CN262" s="161">
        <f>IF(ISERROR(VLOOKUP(AG262,Positions!$C$4:$V$130,20,FALSE)),0,VLOOKUP(AG262,Positions!$C$4:$V$130,20,FALSE))</f>
        <v>0</v>
      </c>
      <c r="CO262" s="161">
        <f>IF(ISERROR(VLOOKUP(AH262,Positions!$C$4:$V$130,20,FALSE)),0,VLOOKUP(AH262,Positions!$C$4:$V$130,20,FALSE))</f>
        <v>0</v>
      </c>
    </row>
    <row r="263" spans="1:93" s="155" customFormat="1" ht="26.25" x14ac:dyDescent="0.25">
      <c r="A263" s="164"/>
      <c r="B263" s="164"/>
      <c r="C263" s="165"/>
      <c r="D263" s="165"/>
      <c r="E263" s="165"/>
      <c r="F263" s="165"/>
      <c r="G263" s="167"/>
      <c r="H263" s="167"/>
      <c r="I263" s="167"/>
      <c r="J263" s="167"/>
      <c r="K263" s="167"/>
      <c r="L263" s="167"/>
      <c r="M263" s="167"/>
      <c r="N263" s="167"/>
      <c r="O263" s="167"/>
      <c r="P263" s="167"/>
      <c r="Q263" s="167"/>
      <c r="R263" s="167"/>
      <c r="S263" s="167"/>
      <c r="T263" s="167"/>
      <c r="U263" s="167"/>
      <c r="V263" s="167"/>
      <c r="W263" s="167"/>
      <c r="X263" s="167"/>
      <c r="Y263" s="167"/>
      <c r="Z263" s="167"/>
      <c r="AA263" s="167"/>
      <c r="AB263" s="167"/>
      <c r="AC263" s="167"/>
      <c r="AD263" s="167"/>
      <c r="AE263" s="167"/>
      <c r="AF263" s="167"/>
      <c r="AG263" s="167"/>
      <c r="AH263" s="167"/>
      <c r="AI263" s="167"/>
      <c r="AJ263" s="167"/>
      <c r="AK263" s="167"/>
      <c r="AL263" s="167"/>
      <c r="AM263" s="167"/>
      <c r="AN263" s="167"/>
      <c r="AO263" s="167"/>
      <c r="AP263" s="167"/>
      <c r="AQ263" s="167"/>
      <c r="AR263" s="167"/>
      <c r="AS263" s="164"/>
      <c r="AT263" s="164"/>
      <c r="AU263" s="164"/>
      <c r="AV263" s="164"/>
      <c r="AW263" s="164"/>
      <c r="AX263" s="164"/>
      <c r="AY263" s="164"/>
      <c r="AZ263" s="164"/>
      <c r="BA263" s="164"/>
      <c r="BB263" s="164"/>
      <c r="BC263" s="164"/>
      <c r="BD263" s="164"/>
      <c r="BE263" s="164"/>
      <c r="BF263" s="164"/>
      <c r="BG263" s="164"/>
      <c r="BH263" s="164"/>
      <c r="BI263" s="164"/>
      <c r="BJ263" s="164"/>
      <c r="BK263" s="164"/>
      <c r="BL263" s="164"/>
      <c r="BM263" s="152"/>
      <c r="BN263" s="161">
        <f>IF(ISERROR(VLOOKUP(G263,Positions!$C$4:$V$130,20,FALSE)),0,VLOOKUP(G263,Positions!$C$4:$V$130,20,FALSE))</f>
        <v>0</v>
      </c>
      <c r="BO263" s="161">
        <f>IF(ISERROR(VLOOKUP(H263,Positions!$C$4:$V$130,20,FALSE)),0,VLOOKUP(H263,Positions!$C$4:$V$130,20,FALSE))</f>
        <v>0</v>
      </c>
      <c r="BP263" s="161">
        <f>IF(ISERROR(VLOOKUP(I263,Positions!$C$4:$V$130,20,FALSE)),0,VLOOKUP(I263,Positions!$C$4:$V$130,20,FALSE))</f>
        <v>0</v>
      </c>
      <c r="BQ263" s="161">
        <f>IF(ISERROR(VLOOKUP(J263,Positions!$C$4:$V$130,20,FALSE)),0,VLOOKUP(J263,Positions!$C$4:$V$130,20,FALSE))</f>
        <v>0</v>
      </c>
      <c r="BR263" s="161">
        <f>IF(ISERROR(VLOOKUP(K263,Positions!$C$4:$V$130,20,FALSE)),0,VLOOKUP(K263,Positions!$C$4:$V$130,20,FALSE))</f>
        <v>0</v>
      </c>
      <c r="BS263" s="161">
        <f>IF(ISERROR(VLOOKUP(L263,Positions!$C$4:$V$130,20,FALSE)),0,VLOOKUP(L263,Positions!$C$4:$V$130,20,FALSE))</f>
        <v>0</v>
      </c>
      <c r="BT263" s="161">
        <f>IF(ISERROR(VLOOKUP(M263,Positions!$C$4:$V$130,20,FALSE)),0,VLOOKUP(M263,Positions!$C$4:$V$130,20,FALSE))</f>
        <v>0</v>
      </c>
      <c r="BU263" s="161">
        <f>IF(ISERROR(VLOOKUP(N263,Positions!$C$4:$V$130,20,FALSE)),0,VLOOKUP(N263,Positions!$C$4:$V$130,20,FALSE))</f>
        <v>0</v>
      </c>
      <c r="BV263" s="161">
        <f>IF(ISERROR(VLOOKUP(O263,Positions!$C$4:$V$130,20,FALSE)),0,VLOOKUP(O263,Positions!$C$4:$V$130,20,FALSE))</f>
        <v>0</v>
      </c>
      <c r="BW263" s="161">
        <f>IF(ISERROR(VLOOKUP(P263,Positions!$C$4:$V$130,20,FALSE)),0,VLOOKUP(P263,Positions!$C$4:$V$130,20,FALSE))</f>
        <v>0</v>
      </c>
      <c r="BX263" s="161">
        <f>IF(ISERROR(VLOOKUP(Q263,Positions!$C$4:$V$130,20,FALSE)),0,VLOOKUP(Q263,Positions!$C$4:$V$130,20,FALSE))</f>
        <v>0</v>
      </c>
      <c r="BY263" s="161">
        <f>IF(ISERROR(VLOOKUP(R263,Positions!$C$4:$V$130,20,FALSE)),0,VLOOKUP(R263,Positions!$C$4:$V$130,20,FALSE))</f>
        <v>0</v>
      </c>
      <c r="BZ263" s="161">
        <f>IF(ISERROR(VLOOKUP(S263,Positions!$C$4:$V$130,20,FALSE)),0,VLOOKUP(S263,Positions!$C$4:$V$130,20,FALSE))</f>
        <v>0</v>
      </c>
      <c r="CA263" s="161">
        <f>IF(ISERROR(VLOOKUP(T263,Positions!$C$4:$V$130,20,FALSE)),0,VLOOKUP(T263,Positions!$C$4:$V$130,20,FALSE))</f>
        <v>0</v>
      </c>
      <c r="CB263" s="161">
        <f>IF(ISERROR(VLOOKUP(U263,Positions!$C$4:$V$130,20,FALSE)),0,VLOOKUP(U263,Positions!$C$4:$V$130,20,FALSE))</f>
        <v>0</v>
      </c>
      <c r="CC263" s="161">
        <f>IF(ISERROR(VLOOKUP(V263,Positions!$C$4:$V$130,20,FALSE)),0,VLOOKUP(V263,Positions!$C$4:$V$130,20,FALSE))</f>
        <v>0</v>
      </c>
      <c r="CD263" s="161">
        <f>IF(ISERROR(VLOOKUP(W263,Positions!$C$4:$V$130,20,FALSE)),0,VLOOKUP(W263,Positions!$C$4:$V$130,20,FALSE))</f>
        <v>0</v>
      </c>
      <c r="CE263" s="161">
        <f>IF(ISERROR(VLOOKUP(X263,Positions!$C$4:$V$130,20,FALSE)),0,VLOOKUP(X263,Positions!$C$4:$V$130,20,FALSE))</f>
        <v>0</v>
      </c>
      <c r="CF263" s="161">
        <f>IF(ISERROR(VLOOKUP(Y263,Positions!$C$4:$V$130,20,FALSE)),0,VLOOKUP(Y263,Positions!$C$4:$V$130,20,FALSE))</f>
        <v>0</v>
      </c>
      <c r="CG263" s="161">
        <f>IF(ISERROR(VLOOKUP(Z263,Positions!$C$4:$V$130,20,FALSE)),0,VLOOKUP(Z263,Positions!$C$4:$V$130,20,FALSE))</f>
        <v>0</v>
      </c>
      <c r="CH263" s="161">
        <f>IF(ISERROR(VLOOKUP(AA263,Positions!$C$4:$V$130,20,FALSE)),0,VLOOKUP(AA263,Positions!$C$4:$V$130,20,FALSE))</f>
        <v>0</v>
      </c>
      <c r="CI263" s="161">
        <f>IF(ISERROR(VLOOKUP(AB263,Positions!$C$4:$V$130,20,FALSE)),0,VLOOKUP(AB263,Positions!$C$4:$V$130,20,FALSE))</f>
        <v>0</v>
      </c>
      <c r="CJ263" s="161">
        <f>IF(ISERROR(VLOOKUP(AC263,Positions!$C$4:$V$130,20,FALSE)),0,VLOOKUP(AC263,Positions!$C$4:$V$130,20,FALSE))</f>
        <v>0</v>
      </c>
      <c r="CK263" s="161">
        <f>IF(ISERROR(VLOOKUP(AD263,Positions!$C$4:$V$130,20,FALSE)),0,VLOOKUP(AD263,Positions!$C$4:$V$130,20,FALSE))</f>
        <v>0</v>
      </c>
      <c r="CL263" s="161">
        <f>IF(ISERROR(VLOOKUP(AE263,Positions!$C$4:$V$130,20,FALSE)),0,VLOOKUP(AE263,Positions!$C$4:$V$130,20,FALSE))</f>
        <v>0</v>
      </c>
      <c r="CM263" s="161">
        <f>IF(ISERROR(VLOOKUP(AF263,Positions!$C$4:$V$130,20,FALSE)),0,VLOOKUP(AF263,Positions!$C$4:$V$130,20,FALSE))</f>
        <v>0</v>
      </c>
      <c r="CN263" s="161">
        <f>IF(ISERROR(VLOOKUP(AG263,Positions!$C$4:$V$130,20,FALSE)),0,VLOOKUP(AG263,Positions!$C$4:$V$130,20,FALSE))</f>
        <v>0</v>
      </c>
      <c r="CO263" s="161">
        <f>IF(ISERROR(VLOOKUP(AH263,Positions!$C$4:$V$130,20,FALSE)),0,VLOOKUP(AH263,Positions!$C$4:$V$130,20,FALSE))</f>
        <v>0</v>
      </c>
    </row>
    <row r="264" spans="1:93" s="155" customFormat="1" ht="26.25" x14ac:dyDescent="0.25">
      <c r="A264" s="164"/>
      <c r="B264" s="164"/>
      <c r="C264" s="165"/>
      <c r="D264" s="165"/>
      <c r="E264" s="165"/>
      <c r="F264" s="165"/>
      <c r="G264" s="167"/>
      <c r="H264" s="167"/>
      <c r="I264" s="167"/>
      <c r="J264" s="167"/>
      <c r="K264" s="167"/>
      <c r="L264" s="167"/>
      <c r="M264" s="167"/>
      <c r="N264" s="167"/>
      <c r="O264" s="167"/>
      <c r="P264" s="167"/>
      <c r="Q264" s="167"/>
      <c r="R264" s="167"/>
      <c r="S264" s="167"/>
      <c r="T264" s="167"/>
      <c r="U264" s="167"/>
      <c r="V264" s="167"/>
      <c r="W264" s="167"/>
      <c r="X264" s="167"/>
      <c r="Y264" s="167"/>
      <c r="Z264" s="167"/>
      <c r="AA264" s="167"/>
      <c r="AB264" s="167"/>
      <c r="AC264" s="167"/>
      <c r="AD264" s="167"/>
      <c r="AE264" s="167"/>
      <c r="AF264" s="167"/>
      <c r="AG264" s="167"/>
      <c r="AH264" s="167"/>
      <c r="AI264" s="167"/>
      <c r="AJ264" s="167"/>
      <c r="AK264" s="167"/>
      <c r="AL264" s="167"/>
      <c r="AM264" s="167"/>
      <c r="AN264" s="167"/>
      <c r="AO264" s="167"/>
      <c r="AP264" s="167"/>
      <c r="AQ264" s="167"/>
      <c r="AR264" s="167"/>
      <c r="AS264" s="164"/>
      <c r="AT264" s="164"/>
      <c r="AU264" s="164"/>
      <c r="AV264" s="164"/>
      <c r="AW264" s="164"/>
      <c r="AX264" s="164"/>
      <c r="AY264" s="164"/>
      <c r="AZ264" s="164"/>
      <c r="BA264" s="164"/>
      <c r="BB264" s="164"/>
      <c r="BC264" s="164"/>
      <c r="BD264" s="164"/>
      <c r="BE264" s="164"/>
      <c r="BF264" s="164"/>
      <c r="BG264" s="164"/>
      <c r="BH264" s="164"/>
      <c r="BI264" s="164"/>
      <c r="BJ264" s="164"/>
      <c r="BK264" s="164"/>
      <c r="BL264" s="164"/>
      <c r="BM264" s="152"/>
      <c r="BN264" s="161">
        <f>IF(ISERROR(VLOOKUP(G264,Positions!$C$4:$V$130,20,FALSE)),0,VLOOKUP(G264,Positions!$C$4:$V$130,20,FALSE))</f>
        <v>0</v>
      </c>
      <c r="BO264" s="161">
        <f>IF(ISERROR(VLOOKUP(H264,Positions!$C$4:$V$130,20,FALSE)),0,VLOOKUP(H264,Positions!$C$4:$V$130,20,FALSE))</f>
        <v>0</v>
      </c>
      <c r="BP264" s="161">
        <f>IF(ISERROR(VLOOKUP(I264,Positions!$C$4:$V$130,20,FALSE)),0,VLOOKUP(I264,Positions!$C$4:$V$130,20,FALSE))</f>
        <v>0</v>
      </c>
      <c r="BQ264" s="161">
        <f>IF(ISERROR(VLOOKUP(J264,Positions!$C$4:$V$130,20,FALSE)),0,VLOOKUP(J264,Positions!$C$4:$V$130,20,FALSE))</f>
        <v>0</v>
      </c>
      <c r="BR264" s="161">
        <f>IF(ISERROR(VLOOKUP(K264,Positions!$C$4:$V$130,20,FALSE)),0,VLOOKUP(K264,Positions!$C$4:$V$130,20,FALSE))</f>
        <v>0</v>
      </c>
      <c r="BS264" s="161">
        <f>IF(ISERROR(VLOOKUP(L264,Positions!$C$4:$V$130,20,FALSE)),0,VLOOKUP(L264,Positions!$C$4:$V$130,20,FALSE))</f>
        <v>0</v>
      </c>
      <c r="BT264" s="161">
        <f>IF(ISERROR(VLOOKUP(M264,Positions!$C$4:$V$130,20,FALSE)),0,VLOOKUP(M264,Positions!$C$4:$V$130,20,FALSE))</f>
        <v>0</v>
      </c>
      <c r="BU264" s="161">
        <f>IF(ISERROR(VLOOKUP(N264,Positions!$C$4:$V$130,20,FALSE)),0,VLOOKUP(N264,Positions!$C$4:$V$130,20,FALSE))</f>
        <v>0</v>
      </c>
      <c r="BV264" s="161">
        <f>IF(ISERROR(VLOOKUP(O264,Positions!$C$4:$V$130,20,FALSE)),0,VLOOKUP(O264,Positions!$C$4:$V$130,20,FALSE))</f>
        <v>0</v>
      </c>
      <c r="BW264" s="161">
        <f>IF(ISERROR(VLOOKUP(P264,Positions!$C$4:$V$130,20,FALSE)),0,VLOOKUP(P264,Positions!$C$4:$V$130,20,FALSE))</f>
        <v>0</v>
      </c>
      <c r="BX264" s="161">
        <f>IF(ISERROR(VLOOKUP(Q264,Positions!$C$4:$V$130,20,FALSE)),0,VLOOKUP(Q264,Positions!$C$4:$V$130,20,FALSE))</f>
        <v>0</v>
      </c>
      <c r="BY264" s="161">
        <f>IF(ISERROR(VLOOKUP(R264,Positions!$C$4:$V$130,20,FALSE)),0,VLOOKUP(R264,Positions!$C$4:$V$130,20,FALSE))</f>
        <v>0</v>
      </c>
      <c r="BZ264" s="161">
        <f>IF(ISERROR(VLOOKUP(S264,Positions!$C$4:$V$130,20,FALSE)),0,VLOOKUP(S264,Positions!$C$4:$V$130,20,FALSE))</f>
        <v>0</v>
      </c>
      <c r="CA264" s="161">
        <f>IF(ISERROR(VLOOKUP(T264,Positions!$C$4:$V$130,20,FALSE)),0,VLOOKUP(T264,Positions!$C$4:$V$130,20,FALSE))</f>
        <v>0</v>
      </c>
      <c r="CB264" s="161">
        <f>IF(ISERROR(VLOOKUP(U264,Positions!$C$4:$V$130,20,FALSE)),0,VLOOKUP(U264,Positions!$C$4:$V$130,20,FALSE))</f>
        <v>0</v>
      </c>
      <c r="CC264" s="161">
        <f>IF(ISERROR(VLOOKUP(V264,Positions!$C$4:$V$130,20,FALSE)),0,VLOOKUP(V264,Positions!$C$4:$V$130,20,FALSE))</f>
        <v>0</v>
      </c>
      <c r="CD264" s="161">
        <f>IF(ISERROR(VLOOKUP(W264,Positions!$C$4:$V$130,20,FALSE)),0,VLOOKUP(W264,Positions!$C$4:$V$130,20,FALSE))</f>
        <v>0</v>
      </c>
      <c r="CE264" s="161">
        <f>IF(ISERROR(VLOOKUP(X264,Positions!$C$4:$V$130,20,FALSE)),0,VLOOKUP(X264,Positions!$C$4:$V$130,20,FALSE))</f>
        <v>0</v>
      </c>
      <c r="CF264" s="161">
        <f>IF(ISERROR(VLOOKUP(Y264,Positions!$C$4:$V$130,20,FALSE)),0,VLOOKUP(Y264,Positions!$C$4:$V$130,20,FALSE))</f>
        <v>0</v>
      </c>
      <c r="CG264" s="161">
        <f>IF(ISERROR(VLOOKUP(Z264,Positions!$C$4:$V$130,20,FALSE)),0,VLOOKUP(Z264,Positions!$C$4:$V$130,20,FALSE))</f>
        <v>0</v>
      </c>
      <c r="CH264" s="161">
        <f>IF(ISERROR(VLOOKUP(AA264,Positions!$C$4:$V$130,20,FALSE)),0,VLOOKUP(AA264,Positions!$C$4:$V$130,20,FALSE))</f>
        <v>0</v>
      </c>
      <c r="CI264" s="161">
        <f>IF(ISERROR(VLOOKUP(AB264,Positions!$C$4:$V$130,20,FALSE)),0,VLOOKUP(AB264,Positions!$C$4:$V$130,20,FALSE))</f>
        <v>0</v>
      </c>
      <c r="CJ264" s="161">
        <f>IF(ISERROR(VLOOKUP(AC264,Positions!$C$4:$V$130,20,FALSE)),0,VLOOKUP(AC264,Positions!$C$4:$V$130,20,FALSE))</f>
        <v>0</v>
      </c>
      <c r="CK264" s="161">
        <f>IF(ISERROR(VLOOKUP(AD264,Positions!$C$4:$V$130,20,FALSE)),0,VLOOKUP(AD264,Positions!$C$4:$V$130,20,FALSE))</f>
        <v>0</v>
      </c>
      <c r="CL264" s="161">
        <f>IF(ISERROR(VLOOKUP(AE264,Positions!$C$4:$V$130,20,FALSE)),0,VLOOKUP(AE264,Positions!$C$4:$V$130,20,FALSE))</f>
        <v>0</v>
      </c>
      <c r="CM264" s="161">
        <f>IF(ISERROR(VLOOKUP(AF264,Positions!$C$4:$V$130,20,FALSE)),0,VLOOKUP(AF264,Positions!$C$4:$V$130,20,FALSE))</f>
        <v>0</v>
      </c>
      <c r="CN264" s="161">
        <f>IF(ISERROR(VLOOKUP(AG264,Positions!$C$4:$V$130,20,FALSE)),0,VLOOKUP(AG264,Positions!$C$4:$V$130,20,FALSE))</f>
        <v>0</v>
      </c>
      <c r="CO264" s="161">
        <f>IF(ISERROR(VLOOKUP(AH264,Positions!$C$4:$V$130,20,FALSE)),0,VLOOKUP(AH264,Positions!$C$4:$V$130,20,FALSE))</f>
        <v>0</v>
      </c>
    </row>
    <row r="265" spans="1:93" s="155" customFormat="1" ht="26.25" x14ac:dyDescent="0.25">
      <c r="A265" s="164"/>
      <c r="B265" s="164"/>
      <c r="C265" s="165"/>
      <c r="D265" s="165"/>
      <c r="E265" s="165"/>
      <c r="F265" s="165"/>
      <c r="G265" s="167"/>
      <c r="H265" s="167"/>
      <c r="I265" s="167"/>
      <c r="J265" s="167"/>
      <c r="K265" s="167"/>
      <c r="L265" s="167"/>
      <c r="M265" s="167"/>
      <c r="N265" s="167"/>
      <c r="O265" s="167"/>
      <c r="P265" s="167"/>
      <c r="Q265" s="167"/>
      <c r="R265" s="167"/>
      <c r="S265" s="167"/>
      <c r="T265" s="167"/>
      <c r="U265" s="167"/>
      <c r="V265" s="167"/>
      <c r="W265" s="167"/>
      <c r="X265" s="167"/>
      <c r="Y265" s="167"/>
      <c r="Z265" s="167"/>
      <c r="AA265" s="167"/>
      <c r="AB265" s="167"/>
      <c r="AC265" s="167"/>
      <c r="AD265" s="167"/>
      <c r="AE265" s="167"/>
      <c r="AF265" s="167"/>
      <c r="AG265" s="167"/>
      <c r="AH265" s="167"/>
      <c r="AI265" s="167"/>
      <c r="AJ265" s="167"/>
      <c r="AK265" s="167"/>
      <c r="AL265" s="167"/>
      <c r="AM265" s="167"/>
      <c r="AN265" s="167"/>
      <c r="AO265" s="167"/>
      <c r="AP265" s="167"/>
      <c r="AQ265" s="167"/>
      <c r="AR265" s="167"/>
      <c r="AS265" s="164"/>
      <c r="AT265" s="164"/>
      <c r="AU265" s="164"/>
      <c r="AV265" s="164"/>
      <c r="AW265" s="164"/>
      <c r="AX265" s="164"/>
      <c r="AY265" s="164"/>
      <c r="AZ265" s="164"/>
      <c r="BA265" s="164"/>
      <c r="BB265" s="164"/>
      <c r="BC265" s="164"/>
      <c r="BD265" s="164"/>
      <c r="BE265" s="164"/>
      <c r="BF265" s="164"/>
      <c r="BG265" s="164"/>
      <c r="BH265" s="164"/>
      <c r="BI265" s="164"/>
      <c r="BJ265" s="164"/>
      <c r="BK265" s="164"/>
      <c r="BL265" s="164"/>
      <c r="BM265" s="152"/>
      <c r="BN265" s="161">
        <f>IF(ISERROR(VLOOKUP(G265,Positions!$C$4:$V$130,20,FALSE)),0,VLOOKUP(G265,Positions!$C$4:$V$130,20,FALSE))</f>
        <v>0</v>
      </c>
      <c r="BO265" s="161">
        <f>IF(ISERROR(VLOOKUP(H265,Positions!$C$4:$V$130,20,FALSE)),0,VLOOKUP(H265,Positions!$C$4:$V$130,20,FALSE))</f>
        <v>0</v>
      </c>
      <c r="BP265" s="161">
        <f>IF(ISERROR(VLOOKUP(I265,Positions!$C$4:$V$130,20,FALSE)),0,VLOOKUP(I265,Positions!$C$4:$V$130,20,FALSE))</f>
        <v>0</v>
      </c>
      <c r="BQ265" s="161">
        <f>IF(ISERROR(VLOOKUP(J265,Positions!$C$4:$V$130,20,FALSE)),0,VLOOKUP(J265,Positions!$C$4:$V$130,20,FALSE))</f>
        <v>0</v>
      </c>
      <c r="BR265" s="161">
        <f>IF(ISERROR(VLOOKUP(K265,Positions!$C$4:$V$130,20,FALSE)),0,VLOOKUP(K265,Positions!$C$4:$V$130,20,FALSE))</f>
        <v>0</v>
      </c>
      <c r="BS265" s="161">
        <f>IF(ISERROR(VLOOKUP(L265,Positions!$C$4:$V$130,20,FALSE)),0,VLOOKUP(L265,Positions!$C$4:$V$130,20,FALSE))</f>
        <v>0</v>
      </c>
      <c r="BT265" s="161">
        <f>IF(ISERROR(VLOOKUP(M265,Positions!$C$4:$V$130,20,FALSE)),0,VLOOKUP(M265,Positions!$C$4:$V$130,20,FALSE))</f>
        <v>0</v>
      </c>
      <c r="BU265" s="161">
        <f>IF(ISERROR(VLOOKUP(N265,Positions!$C$4:$V$130,20,FALSE)),0,VLOOKUP(N265,Positions!$C$4:$V$130,20,FALSE))</f>
        <v>0</v>
      </c>
      <c r="BV265" s="161">
        <f>IF(ISERROR(VLOOKUP(O265,Positions!$C$4:$V$130,20,FALSE)),0,VLOOKUP(O265,Positions!$C$4:$V$130,20,FALSE))</f>
        <v>0</v>
      </c>
      <c r="BW265" s="161">
        <f>IF(ISERROR(VLOOKUP(P265,Positions!$C$4:$V$130,20,FALSE)),0,VLOOKUP(P265,Positions!$C$4:$V$130,20,FALSE))</f>
        <v>0</v>
      </c>
      <c r="BX265" s="161">
        <f>IF(ISERROR(VLOOKUP(Q265,Positions!$C$4:$V$130,20,FALSE)),0,VLOOKUP(Q265,Positions!$C$4:$V$130,20,FALSE))</f>
        <v>0</v>
      </c>
      <c r="BY265" s="161">
        <f>IF(ISERROR(VLOOKUP(R265,Positions!$C$4:$V$130,20,FALSE)),0,VLOOKUP(R265,Positions!$C$4:$V$130,20,FALSE))</f>
        <v>0</v>
      </c>
      <c r="BZ265" s="161">
        <f>IF(ISERROR(VLOOKUP(S265,Positions!$C$4:$V$130,20,FALSE)),0,VLOOKUP(S265,Positions!$C$4:$V$130,20,FALSE))</f>
        <v>0</v>
      </c>
      <c r="CA265" s="161">
        <f>IF(ISERROR(VLOOKUP(T265,Positions!$C$4:$V$130,20,FALSE)),0,VLOOKUP(T265,Positions!$C$4:$V$130,20,FALSE))</f>
        <v>0</v>
      </c>
      <c r="CB265" s="161">
        <f>IF(ISERROR(VLOOKUP(U265,Positions!$C$4:$V$130,20,FALSE)),0,VLOOKUP(U265,Positions!$C$4:$V$130,20,FALSE))</f>
        <v>0</v>
      </c>
      <c r="CC265" s="161">
        <f>IF(ISERROR(VLOOKUP(V265,Positions!$C$4:$V$130,20,FALSE)),0,VLOOKUP(V265,Positions!$C$4:$V$130,20,FALSE))</f>
        <v>0</v>
      </c>
      <c r="CD265" s="161">
        <f>IF(ISERROR(VLOOKUP(W265,Positions!$C$4:$V$130,20,FALSE)),0,VLOOKUP(W265,Positions!$C$4:$V$130,20,FALSE))</f>
        <v>0</v>
      </c>
      <c r="CE265" s="161">
        <f>IF(ISERROR(VLOOKUP(X265,Positions!$C$4:$V$130,20,FALSE)),0,VLOOKUP(X265,Positions!$C$4:$V$130,20,FALSE))</f>
        <v>0</v>
      </c>
      <c r="CF265" s="161">
        <f>IF(ISERROR(VLOOKUP(Y265,Positions!$C$4:$V$130,20,FALSE)),0,VLOOKUP(Y265,Positions!$C$4:$V$130,20,FALSE))</f>
        <v>0</v>
      </c>
      <c r="CG265" s="161">
        <f>IF(ISERROR(VLOOKUP(Z265,Positions!$C$4:$V$130,20,FALSE)),0,VLOOKUP(Z265,Positions!$C$4:$V$130,20,FALSE))</f>
        <v>0</v>
      </c>
      <c r="CH265" s="161">
        <f>IF(ISERROR(VLOOKUP(AA265,Positions!$C$4:$V$130,20,FALSE)),0,VLOOKUP(AA265,Positions!$C$4:$V$130,20,FALSE))</f>
        <v>0</v>
      </c>
      <c r="CI265" s="161">
        <f>IF(ISERROR(VLOOKUP(AB265,Positions!$C$4:$V$130,20,FALSE)),0,VLOOKUP(AB265,Positions!$C$4:$V$130,20,FALSE))</f>
        <v>0</v>
      </c>
      <c r="CJ265" s="161">
        <f>IF(ISERROR(VLOOKUP(AC265,Positions!$C$4:$V$130,20,FALSE)),0,VLOOKUP(AC265,Positions!$C$4:$V$130,20,FALSE))</f>
        <v>0</v>
      </c>
      <c r="CK265" s="161">
        <f>IF(ISERROR(VLOOKUP(AD265,Positions!$C$4:$V$130,20,FALSE)),0,VLOOKUP(AD265,Positions!$C$4:$V$130,20,FALSE))</f>
        <v>0</v>
      </c>
      <c r="CL265" s="161">
        <f>IF(ISERROR(VLOOKUP(AE265,Positions!$C$4:$V$130,20,FALSE)),0,VLOOKUP(AE265,Positions!$C$4:$V$130,20,FALSE))</f>
        <v>0</v>
      </c>
      <c r="CM265" s="161">
        <f>IF(ISERROR(VLOOKUP(AF265,Positions!$C$4:$V$130,20,FALSE)),0,VLOOKUP(AF265,Positions!$C$4:$V$130,20,FALSE))</f>
        <v>0</v>
      </c>
      <c r="CN265" s="161">
        <f>IF(ISERROR(VLOOKUP(AG265,Positions!$C$4:$V$130,20,FALSE)),0,VLOOKUP(AG265,Positions!$C$4:$V$130,20,FALSE))</f>
        <v>0</v>
      </c>
      <c r="CO265" s="161">
        <f>IF(ISERROR(VLOOKUP(AH265,Positions!$C$4:$V$130,20,FALSE)),0,VLOOKUP(AH265,Positions!$C$4:$V$130,20,FALSE))</f>
        <v>0</v>
      </c>
    </row>
    <row r="266" spans="1:93" s="155" customFormat="1" ht="26.25" x14ac:dyDescent="0.25">
      <c r="A266" s="164"/>
      <c r="B266" s="164"/>
      <c r="C266" s="165"/>
      <c r="D266" s="165"/>
      <c r="E266" s="165"/>
      <c r="F266" s="165"/>
      <c r="G266" s="167"/>
      <c r="H266" s="167"/>
      <c r="I266" s="167"/>
      <c r="J266" s="167"/>
      <c r="K266" s="167"/>
      <c r="L266" s="167"/>
      <c r="M266" s="167"/>
      <c r="N266" s="167"/>
      <c r="O266" s="167"/>
      <c r="P266" s="167"/>
      <c r="Q266" s="167"/>
      <c r="R266" s="167"/>
      <c r="S266" s="167"/>
      <c r="T266" s="167"/>
      <c r="U266" s="167"/>
      <c r="V266" s="167"/>
      <c r="W266" s="167"/>
      <c r="X266" s="167"/>
      <c r="Y266" s="167"/>
      <c r="Z266" s="167"/>
      <c r="AA266" s="167"/>
      <c r="AB266" s="167"/>
      <c r="AC266" s="167"/>
      <c r="AD266" s="167"/>
      <c r="AE266" s="167"/>
      <c r="AF266" s="167"/>
      <c r="AG266" s="167"/>
      <c r="AH266" s="167"/>
      <c r="AI266" s="167"/>
      <c r="AJ266" s="167"/>
      <c r="AK266" s="167"/>
      <c r="AL266" s="167"/>
      <c r="AM266" s="167"/>
      <c r="AN266" s="167"/>
      <c r="AO266" s="167"/>
      <c r="AP266" s="167"/>
      <c r="AQ266" s="167"/>
      <c r="AR266" s="167"/>
      <c r="AS266" s="164"/>
      <c r="AT266" s="164"/>
      <c r="AU266" s="164"/>
      <c r="AV266" s="164"/>
      <c r="AW266" s="164"/>
      <c r="AX266" s="164"/>
      <c r="AY266" s="164"/>
      <c r="AZ266" s="164"/>
      <c r="BA266" s="164"/>
      <c r="BB266" s="164"/>
      <c r="BC266" s="164"/>
      <c r="BD266" s="164"/>
      <c r="BE266" s="164"/>
      <c r="BF266" s="164"/>
      <c r="BG266" s="164"/>
      <c r="BH266" s="164"/>
      <c r="BI266" s="164"/>
      <c r="BJ266" s="164"/>
      <c r="BK266" s="164"/>
      <c r="BL266" s="164"/>
      <c r="BM266" s="152"/>
      <c r="BN266" s="161">
        <f>IF(ISERROR(VLOOKUP(G266,Positions!$C$4:$V$130,20,FALSE)),0,VLOOKUP(G266,Positions!$C$4:$V$130,20,FALSE))</f>
        <v>0</v>
      </c>
      <c r="BO266" s="161">
        <f>IF(ISERROR(VLOOKUP(H266,Positions!$C$4:$V$130,20,FALSE)),0,VLOOKUP(H266,Positions!$C$4:$V$130,20,FALSE))</f>
        <v>0</v>
      </c>
      <c r="BP266" s="161">
        <f>IF(ISERROR(VLOOKUP(I266,Positions!$C$4:$V$130,20,FALSE)),0,VLOOKUP(I266,Positions!$C$4:$V$130,20,FALSE))</f>
        <v>0</v>
      </c>
      <c r="BQ266" s="161">
        <f>IF(ISERROR(VLOOKUP(J266,Positions!$C$4:$V$130,20,FALSE)),0,VLOOKUP(J266,Positions!$C$4:$V$130,20,FALSE))</f>
        <v>0</v>
      </c>
      <c r="BR266" s="161">
        <f>IF(ISERROR(VLOOKUP(K266,Positions!$C$4:$V$130,20,FALSE)),0,VLOOKUP(K266,Positions!$C$4:$V$130,20,FALSE))</f>
        <v>0</v>
      </c>
      <c r="BS266" s="161">
        <f>IF(ISERROR(VLOOKUP(L266,Positions!$C$4:$V$130,20,FALSE)),0,VLOOKUP(L266,Positions!$C$4:$V$130,20,FALSE))</f>
        <v>0</v>
      </c>
      <c r="BT266" s="161">
        <f>IF(ISERROR(VLOOKUP(M266,Positions!$C$4:$V$130,20,FALSE)),0,VLOOKUP(M266,Positions!$C$4:$V$130,20,FALSE))</f>
        <v>0</v>
      </c>
      <c r="BU266" s="161">
        <f>IF(ISERROR(VLOOKUP(N266,Positions!$C$4:$V$130,20,FALSE)),0,VLOOKUP(N266,Positions!$C$4:$V$130,20,FALSE))</f>
        <v>0</v>
      </c>
      <c r="BV266" s="161">
        <f>IF(ISERROR(VLOOKUP(O266,Positions!$C$4:$V$130,20,FALSE)),0,VLOOKUP(O266,Positions!$C$4:$V$130,20,FALSE))</f>
        <v>0</v>
      </c>
      <c r="BW266" s="161">
        <f>IF(ISERROR(VLOOKUP(P266,Positions!$C$4:$V$130,20,FALSE)),0,VLOOKUP(P266,Positions!$C$4:$V$130,20,FALSE))</f>
        <v>0</v>
      </c>
      <c r="BX266" s="161">
        <f>IF(ISERROR(VLOOKUP(Q266,Positions!$C$4:$V$130,20,FALSE)),0,VLOOKUP(Q266,Positions!$C$4:$V$130,20,FALSE))</f>
        <v>0</v>
      </c>
      <c r="BY266" s="161">
        <f>IF(ISERROR(VLOOKUP(R266,Positions!$C$4:$V$130,20,FALSE)),0,VLOOKUP(R266,Positions!$C$4:$V$130,20,FALSE))</f>
        <v>0</v>
      </c>
      <c r="BZ266" s="161">
        <f>IF(ISERROR(VLOOKUP(S266,Positions!$C$4:$V$130,20,FALSE)),0,VLOOKUP(S266,Positions!$C$4:$V$130,20,FALSE))</f>
        <v>0</v>
      </c>
      <c r="CA266" s="161">
        <f>IF(ISERROR(VLOOKUP(T266,Positions!$C$4:$V$130,20,FALSE)),0,VLOOKUP(T266,Positions!$C$4:$V$130,20,FALSE))</f>
        <v>0</v>
      </c>
      <c r="CB266" s="161">
        <f>IF(ISERROR(VLOOKUP(U266,Positions!$C$4:$V$130,20,FALSE)),0,VLOOKUP(U266,Positions!$C$4:$V$130,20,FALSE))</f>
        <v>0</v>
      </c>
      <c r="CC266" s="161">
        <f>IF(ISERROR(VLOOKUP(V266,Positions!$C$4:$V$130,20,FALSE)),0,VLOOKUP(V266,Positions!$C$4:$V$130,20,FALSE))</f>
        <v>0</v>
      </c>
      <c r="CD266" s="161">
        <f>IF(ISERROR(VLOOKUP(W266,Positions!$C$4:$V$130,20,FALSE)),0,VLOOKUP(W266,Positions!$C$4:$V$130,20,FALSE))</f>
        <v>0</v>
      </c>
      <c r="CE266" s="161">
        <f>IF(ISERROR(VLOOKUP(X266,Positions!$C$4:$V$130,20,FALSE)),0,VLOOKUP(X266,Positions!$C$4:$V$130,20,FALSE))</f>
        <v>0</v>
      </c>
      <c r="CF266" s="161">
        <f>IF(ISERROR(VLOOKUP(Y266,Positions!$C$4:$V$130,20,FALSE)),0,VLOOKUP(Y266,Positions!$C$4:$V$130,20,FALSE))</f>
        <v>0</v>
      </c>
      <c r="CG266" s="161">
        <f>IF(ISERROR(VLOOKUP(Z266,Positions!$C$4:$V$130,20,FALSE)),0,VLOOKUP(Z266,Positions!$C$4:$V$130,20,FALSE))</f>
        <v>0</v>
      </c>
      <c r="CH266" s="161">
        <f>IF(ISERROR(VLOOKUP(AA266,Positions!$C$4:$V$130,20,FALSE)),0,VLOOKUP(AA266,Positions!$C$4:$V$130,20,FALSE))</f>
        <v>0</v>
      </c>
      <c r="CI266" s="161">
        <f>IF(ISERROR(VLOOKUP(AB266,Positions!$C$4:$V$130,20,FALSE)),0,VLOOKUP(AB266,Positions!$C$4:$V$130,20,FALSE))</f>
        <v>0</v>
      </c>
      <c r="CJ266" s="161">
        <f>IF(ISERROR(VLOOKUP(AC266,Positions!$C$4:$V$130,20,FALSE)),0,VLOOKUP(AC266,Positions!$C$4:$V$130,20,FALSE))</f>
        <v>0</v>
      </c>
      <c r="CK266" s="161">
        <f>IF(ISERROR(VLOOKUP(AD266,Positions!$C$4:$V$130,20,FALSE)),0,VLOOKUP(AD266,Positions!$C$4:$V$130,20,FALSE))</f>
        <v>0</v>
      </c>
      <c r="CL266" s="161">
        <f>IF(ISERROR(VLOOKUP(AE266,Positions!$C$4:$V$130,20,FALSE)),0,VLOOKUP(AE266,Positions!$C$4:$V$130,20,FALSE))</f>
        <v>0</v>
      </c>
      <c r="CM266" s="161">
        <f>IF(ISERROR(VLOOKUP(AF266,Positions!$C$4:$V$130,20,FALSE)),0,VLOOKUP(AF266,Positions!$C$4:$V$130,20,FALSE))</f>
        <v>0</v>
      </c>
      <c r="CN266" s="161">
        <f>IF(ISERROR(VLOOKUP(AG266,Positions!$C$4:$V$130,20,FALSE)),0,VLOOKUP(AG266,Positions!$C$4:$V$130,20,FALSE))</f>
        <v>0</v>
      </c>
      <c r="CO266" s="161">
        <f>IF(ISERROR(VLOOKUP(AH266,Positions!$C$4:$V$130,20,FALSE)),0,VLOOKUP(AH266,Positions!$C$4:$V$130,20,FALSE))</f>
        <v>0</v>
      </c>
    </row>
    <row r="267" spans="1:93" s="155" customFormat="1" ht="26.25" x14ac:dyDescent="0.25">
      <c r="A267" s="164"/>
      <c r="B267" s="164"/>
      <c r="C267" s="165"/>
      <c r="D267" s="165"/>
      <c r="E267" s="165"/>
      <c r="F267" s="165"/>
      <c r="G267" s="167"/>
      <c r="H267" s="167"/>
      <c r="I267" s="167"/>
      <c r="J267" s="167"/>
      <c r="K267" s="167"/>
      <c r="L267" s="167"/>
      <c r="M267" s="167"/>
      <c r="N267" s="167"/>
      <c r="O267" s="167"/>
      <c r="P267" s="167"/>
      <c r="Q267" s="167"/>
      <c r="R267" s="167"/>
      <c r="S267" s="167"/>
      <c r="T267" s="167"/>
      <c r="U267" s="167"/>
      <c r="V267" s="167"/>
      <c r="W267" s="167"/>
      <c r="X267" s="167"/>
      <c r="Y267" s="167"/>
      <c r="Z267" s="167"/>
      <c r="AA267" s="167"/>
      <c r="AB267" s="167"/>
      <c r="AC267" s="167"/>
      <c r="AD267" s="167"/>
      <c r="AE267" s="167"/>
      <c r="AF267" s="167"/>
      <c r="AG267" s="167"/>
      <c r="AH267" s="167"/>
      <c r="AI267" s="167"/>
      <c r="AJ267" s="167"/>
      <c r="AK267" s="167"/>
      <c r="AL267" s="167"/>
      <c r="AM267" s="167"/>
      <c r="AN267" s="167"/>
      <c r="AO267" s="167"/>
      <c r="AP267" s="167"/>
      <c r="AQ267" s="167"/>
      <c r="AR267" s="167"/>
      <c r="AS267" s="164"/>
      <c r="AT267" s="164"/>
      <c r="AU267" s="164"/>
      <c r="AV267" s="164"/>
      <c r="AW267" s="164"/>
      <c r="AX267" s="164"/>
      <c r="AY267" s="164"/>
      <c r="AZ267" s="164"/>
      <c r="BA267" s="164"/>
      <c r="BB267" s="164"/>
      <c r="BC267" s="164"/>
      <c r="BD267" s="164"/>
      <c r="BE267" s="164"/>
      <c r="BF267" s="164"/>
      <c r="BG267" s="164"/>
      <c r="BH267" s="164"/>
      <c r="BI267" s="164"/>
      <c r="BJ267" s="164"/>
      <c r="BK267" s="164"/>
      <c r="BL267" s="164"/>
      <c r="BM267" s="152"/>
      <c r="BN267" s="161">
        <f>IF(ISERROR(VLOOKUP(G267,Positions!$C$4:$V$130,20,FALSE)),0,VLOOKUP(G267,Positions!$C$4:$V$130,20,FALSE))</f>
        <v>0</v>
      </c>
      <c r="BO267" s="161">
        <f>IF(ISERROR(VLOOKUP(H267,Positions!$C$4:$V$130,20,FALSE)),0,VLOOKUP(H267,Positions!$C$4:$V$130,20,FALSE))</f>
        <v>0</v>
      </c>
      <c r="BP267" s="161">
        <f>IF(ISERROR(VLOOKUP(I267,Positions!$C$4:$V$130,20,FALSE)),0,VLOOKUP(I267,Positions!$C$4:$V$130,20,FALSE))</f>
        <v>0</v>
      </c>
      <c r="BQ267" s="161">
        <f>IF(ISERROR(VLOOKUP(J267,Positions!$C$4:$V$130,20,FALSE)),0,VLOOKUP(J267,Positions!$C$4:$V$130,20,FALSE))</f>
        <v>0</v>
      </c>
      <c r="BR267" s="161">
        <f>IF(ISERROR(VLOOKUP(K267,Positions!$C$4:$V$130,20,FALSE)),0,VLOOKUP(K267,Positions!$C$4:$V$130,20,FALSE))</f>
        <v>0</v>
      </c>
      <c r="BS267" s="161">
        <f>IF(ISERROR(VLOOKUP(L267,Positions!$C$4:$V$130,20,FALSE)),0,VLOOKUP(L267,Positions!$C$4:$V$130,20,FALSE))</f>
        <v>0</v>
      </c>
      <c r="BT267" s="161">
        <f>IF(ISERROR(VLOOKUP(M267,Positions!$C$4:$V$130,20,FALSE)),0,VLOOKUP(M267,Positions!$C$4:$V$130,20,FALSE))</f>
        <v>0</v>
      </c>
      <c r="BU267" s="161">
        <f>IF(ISERROR(VLOOKUP(N267,Positions!$C$4:$V$130,20,FALSE)),0,VLOOKUP(N267,Positions!$C$4:$V$130,20,FALSE))</f>
        <v>0</v>
      </c>
      <c r="BV267" s="161">
        <f>IF(ISERROR(VLOOKUP(O267,Positions!$C$4:$V$130,20,FALSE)),0,VLOOKUP(O267,Positions!$C$4:$V$130,20,FALSE))</f>
        <v>0</v>
      </c>
      <c r="BW267" s="161">
        <f>IF(ISERROR(VLOOKUP(P267,Positions!$C$4:$V$130,20,FALSE)),0,VLOOKUP(P267,Positions!$C$4:$V$130,20,FALSE))</f>
        <v>0</v>
      </c>
      <c r="BX267" s="161">
        <f>IF(ISERROR(VLOOKUP(Q267,Positions!$C$4:$V$130,20,FALSE)),0,VLOOKUP(Q267,Positions!$C$4:$V$130,20,FALSE))</f>
        <v>0</v>
      </c>
      <c r="BY267" s="161">
        <f>IF(ISERROR(VLOOKUP(R267,Positions!$C$4:$V$130,20,FALSE)),0,VLOOKUP(R267,Positions!$C$4:$V$130,20,FALSE))</f>
        <v>0</v>
      </c>
      <c r="BZ267" s="161">
        <f>IF(ISERROR(VLOOKUP(S267,Positions!$C$4:$V$130,20,FALSE)),0,VLOOKUP(S267,Positions!$C$4:$V$130,20,FALSE))</f>
        <v>0</v>
      </c>
      <c r="CA267" s="161">
        <f>IF(ISERROR(VLOOKUP(T267,Positions!$C$4:$V$130,20,FALSE)),0,VLOOKUP(T267,Positions!$C$4:$V$130,20,FALSE))</f>
        <v>0</v>
      </c>
      <c r="CB267" s="161">
        <f>IF(ISERROR(VLOOKUP(U267,Positions!$C$4:$V$130,20,FALSE)),0,VLOOKUP(U267,Positions!$C$4:$V$130,20,FALSE))</f>
        <v>0</v>
      </c>
      <c r="CC267" s="161">
        <f>IF(ISERROR(VLOOKUP(V267,Positions!$C$4:$V$130,20,FALSE)),0,VLOOKUP(V267,Positions!$C$4:$V$130,20,FALSE))</f>
        <v>0</v>
      </c>
      <c r="CD267" s="161">
        <f>IF(ISERROR(VLOOKUP(W267,Positions!$C$4:$V$130,20,FALSE)),0,VLOOKUP(W267,Positions!$C$4:$V$130,20,FALSE))</f>
        <v>0</v>
      </c>
      <c r="CE267" s="161">
        <f>IF(ISERROR(VLOOKUP(X267,Positions!$C$4:$V$130,20,FALSE)),0,VLOOKUP(X267,Positions!$C$4:$V$130,20,FALSE))</f>
        <v>0</v>
      </c>
      <c r="CF267" s="161">
        <f>IF(ISERROR(VLOOKUP(Y267,Positions!$C$4:$V$130,20,FALSE)),0,VLOOKUP(Y267,Positions!$C$4:$V$130,20,FALSE))</f>
        <v>0</v>
      </c>
      <c r="CG267" s="161">
        <f>IF(ISERROR(VLOOKUP(Z267,Positions!$C$4:$V$130,20,FALSE)),0,VLOOKUP(Z267,Positions!$C$4:$V$130,20,FALSE))</f>
        <v>0</v>
      </c>
      <c r="CH267" s="161">
        <f>IF(ISERROR(VLOOKUP(AA267,Positions!$C$4:$V$130,20,FALSE)),0,VLOOKUP(AA267,Positions!$C$4:$V$130,20,FALSE))</f>
        <v>0</v>
      </c>
      <c r="CI267" s="161">
        <f>IF(ISERROR(VLOOKUP(AB267,Positions!$C$4:$V$130,20,FALSE)),0,VLOOKUP(AB267,Positions!$C$4:$V$130,20,FALSE))</f>
        <v>0</v>
      </c>
      <c r="CJ267" s="161">
        <f>IF(ISERROR(VLOOKUP(AC267,Positions!$C$4:$V$130,20,FALSE)),0,VLOOKUP(AC267,Positions!$C$4:$V$130,20,FALSE))</f>
        <v>0</v>
      </c>
      <c r="CK267" s="161">
        <f>IF(ISERROR(VLOOKUP(AD267,Positions!$C$4:$V$130,20,FALSE)),0,VLOOKUP(AD267,Positions!$C$4:$V$130,20,FALSE))</f>
        <v>0</v>
      </c>
      <c r="CL267" s="161">
        <f>IF(ISERROR(VLOOKUP(AE267,Positions!$C$4:$V$130,20,FALSE)),0,VLOOKUP(AE267,Positions!$C$4:$V$130,20,FALSE))</f>
        <v>0</v>
      </c>
      <c r="CM267" s="161">
        <f>IF(ISERROR(VLOOKUP(AF267,Positions!$C$4:$V$130,20,FALSE)),0,VLOOKUP(AF267,Positions!$C$4:$V$130,20,FALSE))</f>
        <v>0</v>
      </c>
      <c r="CN267" s="161">
        <f>IF(ISERROR(VLOOKUP(AG267,Positions!$C$4:$V$130,20,FALSE)),0,VLOOKUP(AG267,Positions!$C$4:$V$130,20,FALSE))</f>
        <v>0</v>
      </c>
      <c r="CO267" s="161">
        <f>IF(ISERROR(VLOOKUP(AH267,Positions!$C$4:$V$130,20,FALSE)),0,VLOOKUP(AH267,Positions!$C$4:$V$130,20,FALSE))</f>
        <v>0</v>
      </c>
    </row>
    <row r="268" spans="1:93" s="155" customFormat="1" ht="26.25" x14ac:dyDescent="0.25">
      <c r="A268" s="164"/>
      <c r="B268" s="164"/>
      <c r="C268" s="165"/>
      <c r="D268" s="165"/>
      <c r="E268" s="165"/>
      <c r="F268" s="165"/>
      <c r="G268" s="167"/>
      <c r="H268" s="167"/>
      <c r="I268" s="167"/>
      <c r="J268" s="167"/>
      <c r="K268" s="167"/>
      <c r="L268" s="167"/>
      <c r="M268" s="167"/>
      <c r="N268" s="167"/>
      <c r="O268" s="167"/>
      <c r="P268" s="167"/>
      <c r="Q268" s="167"/>
      <c r="R268" s="167"/>
      <c r="S268" s="167"/>
      <c r="T268" s="167"/>
      <c r="U268" s="167"/>
      <c r="V268" s="167"/>
      <c r="W268" s="167"/>
      <c r="X268" s="167"/>
      <c r="Y268" s="167"/>
      <c r="Z268" s="167"/>
      <c r="AA268" s="167"/>
      <c r="AB268" s="167"/>
      <c r="AC268" s="167"/>
      <c r="AD268" s="167"/>
      <c r="AE268" s="167"/>
      <c r="AF268" s="167"/>
      <c r="AG268" s="167"/>
      <c r="AH268" s="167"/>
      <c r="AI268" s="167"/>
      <c r="AJ268" s="167"/>
      <c r="AK268" s="167"/>
      <c r="AL268" s="167"/>
      <c r="AM268" s="167"/>
      <c r="AN268" s="167"/>
      <c r="AO268" s="167"/>
      <c r="AP268" s="167"/>
      <c r="AQ268" s="167"/>
      <c r="AR268" s="167"/>
      <c r="AS268" s="164"/>
      <c r="AT268" s="164"/>
      <c r="AU268" s="164"/>
      <c r="AV268" s="164"/>
      <c r="AW268" s="164"/>
      <c r="AX268" s="164"/>
      <c r="AY268" s="164"/>
      <c r="AZ268" s="164"/>
      <c r="BA268" s="164"/>
      <c r="BB268" s="164"/>
      <c r="BC268" s="164"/>
      <c r="BD268" s="164"/>
      <c r="BE268" s="164"/>
      <c r="BF268" s="164"/>
      <c r="BG268" s="164"/>
      <c r="BH268" s="164"/>
      <c r="BI268" s="164"/>
      <c r="BJ268" s="164"/>
      <c r="BK268" s="164"/>
      <c r="BL268" s="164"/>
      <c r="BM268" s="152"/>
      <c r="BN268" s="161">
        <f>IF(ISERROR(VLOOKUP(G268,Positions!$C$4:$V$130,20,FALSE)),0,VLOOKUP(G268,Positions!$C$4:$V$130,20,FALSE))</f>
        <v>0</v>
      </c>
      <c r="BO268" s="161">
        <f>IF(ISERROR(VLOOKUP(H268,Positions!$C$4:$V$130,20,FALSE)),0,VLOOKUP(H268,Positions!$C$4:$V$130,20,FALSE))</f>
        <v>0</v>
      </c>
      <c r="BP268" s="161">
        <f>IF(ISERROR(VLOOKUP(I268,Positions!$C$4:$V$130,20,FALSE)),0,VLOOKUP(I268,Positions!$C$4:$V$130,20,FALSE))</f>
        <v>0</v>
      </c>
      <c r="BQ268" s="161">
        <f>IF(ISERROR(VLOOKUP(J268,Positions!$C$4:$V$130,20,FALSE)),0,VLOOKUP(J268,Positions!$C$4:$V$130,20,FALSE))</f>
        <v>0</v>
      </c>
      <c r="BR268" s="161">
        <f>IF(ISERROR(VLOOKUP(K268,Positions!$C$4:$V$130,20,FALSE)),0,VLOOKUP(K268,Positions!$C$4:$V$130,20,FALSE))</f>
        <v>0</v>
      </c>
      <c r="BS268" s="161">
        <f>IF(ISERROR(VLOOKUP(L268,Positions!$C$4:$V$130,20,FALSE)),0,VLOOKUP(L268,Positions!$C$4:$V$130,20,FALSE))</f>
        <v>0</v>
      </c>
      <c r="BT268" s="161">
        <f>IF(ISERROR(VLOOKUP(M268,Positions!$C$4:$V$130,20,FALSE)),0,VLOOKUP(M268,Positions!$C$4:$V$130,20,FALSE))</f>
        <v>0</v>
      </c>
      <c r="BU268" s="161">
        <f>IF(ISERROR(VLOOKUP(N268,Positions!$C$4:$V$130,20,FALSE)),0,VLOOKUP(N268,Positions!$C$4:$V$130,20,FALSE))</f>
        <v>0</v>
      </c>
      <c r="BV268" s="161">
        <f>IF(ISERROR(VLOOKUP(O268,Positions!$C$4:$V$130,20,FALSE)),0,VLOOKUP(O268,Positions!$C$4:$V$130,20,FALSE))</f>
        <v>0</v>
      </c>
      <c r="BW268" s="161">
        <f>IF(ISERROR(VLOOKUP(P268,Positions!$C$4:$V$130,20,FALSE)),0,VLOOKUP(P268,Positions!$C$4:$V$130,20,FALSE))</f>
        <v>0</v>
      </c>
      <c r="BX268" s="161">
        <f>IF(ISERROR(VLOOKUP(Q268,Positions!$C$4:$V$130,20,FALSE)),0,VLOOKUP(Q268,Positions!$C$4:$V$130,20,FALSE))</f>
        <v>0</v>
      </c>
      <c r="BY268" s="161">
        <f>IF(ISERROR(VLOOKUP(R268,Positions!$C$4:$V$130,20,FALSE)),0,VLOOKUP(R268,Positions!$C$4:$V$130,20,FALSE))</f>
        <v>0</v>
      </c>
      <c r="BZ268" s="161">
        <f>IF(ISERROR(VLOOKUP(S268,Positions!$C$4:$V$130,20,FALSE)),0,VLOOKUP(S268,Positions!$C$4:$V$130,20,FALSE))</f>
        <v>0</v>
      </c>
      <c r="CA268" s="161">
        <f>IF(ISERROR(VLOOKUP(T268,Positions!$C$4:$V$130,20,FALSE)),0,VLOOKUP(T268,Positions!$C$4:$V$130,20,FALSE))</f>
        <v>0</v>
      </c>
      <c r="CB268" s="161">
        <f>IF(ISERROR(VLOOKUP(U268,Positions!$C$4:$V$130,20,FALSE)),0,VLOOKUP(U268,Positions!$C$4:$V$130,20,FALSE))</f>
        <v>0</v>
      </c>
      <c r="CC268" s="161">
        <f>IF(ISERROR(VLOOKUP(V268,Positions!$C$4:$V$130,20,FALSE)),0,VLOOKUP(V268,Positions!$C$4:$V$130,20,FALSE))</f>
        <v>0</v>
      </c>
      <c r="CD268" s="161">
        <f>IF(ISERROR(VLOOKUP(W268,Positions!$C$4:$V$130,20,FALSE)),0,VLOOKUP(W268,Positions!$C$4:$V$130,20,FALSE))</f>
        <v>0</v>
      </c>
      <c r="CE268" s="161">
        <f>IF(ISERROR(VLOOKUP(X268,Positions!$C$4:$V$130,20,FALSE)),0,VLOOKUP(X268,Positions!$C$4:$V$130,20,FALSE))</f>
        <v>0</v>
      </c>
      <c r="CF268" s="161">
        <f>IF(ISERROR(VLOOKUP(Y268,Positions!$C$4:$V$130,20,FALSE)),0,VLOOKUP(Y268,Positions!$C$4:$V$130,20,FALSE))</f>
        <v>0</v>
      </c>
      <c r="CG268" s="161">
        <f>IF(ISERROR(VLOOKUP(Z268,Positions!$C$4:$V$130,20,FALSE)),0,VLOOKUP(Z268,Positions!$C$4:$V$130,20,FALSE))</f>
        <v>0</v>
      </c>
      <c r="CH268" s="161">
        <f>IF(ISERROR(VLOOKUP(AA268,Positions!$C$4:$V$130,20,FALSE)),0,VLOOKUP(AA268,Positions!$C$4:$V$130,20,FALSE))</f>
        <v>0</v>
      </c>
      <c r="CI268" s="161">
        <f>IF(ISERROR(VLOOKUP(AB268,Positions!$C$4:$V$130,20,FALSE)),0,VLOOKUP(AB268,Positions!$C$4:$V$130,20,FALSE))</f>
        <v>0</v>
      </c>
      <c r="CJ268" s="161">
        <f>IF(ISERROR(VLOOKUP(AC268,Positions!$C$4:$V$130,20,FALSE)),0,VLOOKUP(AC268,Positions!$C$4:$V$130,20,FALSE))</f>
        <v>0</v>
      </c>
      <c r="CK268" s="161">
        <f>IF(ISERROR(VLOOKUP(AD268,Positions!$C$4:$V$130,20,FALSE)),0,VLOOKUP(AD268,Positions!$C$4:$V$130,20,FALSE))</f>
        <v>0</v>
      </c>
      <c r="CL268" s="161">
        <f>IF(ISERROR(VLOOKUP(AE268,Positions!$C$4:$V$130,20,FALSE)),0,VLOOKUP(AE268,Positions!$C$4:$V$130,20,FALSE))</f>
        <v>0</v>
      </c>
      <c r="CM268" s="161">
        <f>IF(ISERROR(VLOOKUP(AF268,Positions!$C$4:$V$130,20,FALSE)),0,VLOOKUP(AF268,Positions!$C$4:$V$130,20,FALSE))</f>
        <v>0</v>
      </c>
      <c r="CN268" s="161">
        <f>IF(ISERROR(VLOOKUP(AG268,Positions!$C$4:$V$130,20,FALSE)),0,VLOOKUP(AG268,Positions!$C$4:$V$130,20,FALSE))</f>
        <v>0</v>
      </c>
      <c r="CO268" s="161">
        <f>IF(ISERROR(VLOOKUP(AH268,Positions!$C$4:$V$130,20,FALSE)),0,VLOOKUP(AH268,Positions!$C$4:$V$130,20,FALSE))</f>
        <v>0</v>
      </c>
    </row>
    <row r="269" spans="1:93" s="155" customFormat="1" ht="26.25" x14ac:dyDescent="0.25">
      <c r="A269" s="164"/>
      <c r="B269" s="164"/>
      <c r="C269" s="165"/>
      <c r="D269" s="165"/>
      <c r="E269" s="165"/>
      <c r="F269" s="165"/>
      <c r="G269" s="167"/>
      <c r="H269" s="167"/>
      <c r="I269" s="167"/>
      <c r="J269" s="167"/>
      <c r="K269" s="167"/>
      <c r="L269" s="167"/>
      <c r="M269" s="167"/>
      <c r="N269" s="167"/>
      <c r="O269" s="167"/>
      <c r="P269" s="167"/>
      <c r="Q269" s="167"/>
      <c r="R269" s="167"/>
      <c r="S269" s="167"/>
      <c r="T269" s="167"/>
      <c r="U269" s="167"/>
      <c r="V269" s="167"/>
      <c r="W269" s="167"/>
      <c r="X269" s="167"/>
      <c r="Y269" s="167"/>
      <c r="Z269" s="167"/>
      <c r="AA269" s="167"/>
      <c r="AB269" s="167"/>
      <c r="AC269" s="167"/>
      <c r="AD269" s="167"/>
      <c r="AE269" s="167"/>
      <c r="AF269" s="167"/>
      <c r="AG269" s="167"/>
      <c r="AH269" s="167"/>
      <c r="AI269" s="167"/>
      <c r="AJ269" s="167"/>
      <c r="AK269" s="167"/>
      <c r="AL269" s="167"/>
      <c r="AM269" s="167"/>
      <c r="AN269" s="167"/>
      <c r="AO269" s="167"/>
      <c r="AP269" s="167"/>
      <c r="AQ269" s="167"/>
      <c r="AR269" s="167"/>
      <c r="AS269" s="164"/>
      <c r="AT269" s="164"/>
      <c r="AU269" s="164"/>
      <c r="AV269" s="164"/>
      <c r="AW269" s="164"/>
      <c r="AX269" s="164"/>
      <c r="AY269" s="164"/>
      <c r="AZ269" s="164"/>
      <c r="BA269" s="164"/>
      <c r="BB269" s="164"/>
      <c r="BC269" s="164"/>
      <c r="BD269" s="164"/>
      <c r="BE269" s="164"/>
      <c r="BF269" s="164"/>
      <c r="BG269" s="164"/>
      <c r="BH269" s="164"/>
      <c r="BI269" s="164"/>
      <c r="BJ269" s="164"/>
      <c r="BK269" s="164"/>
      <c r="BL269" s="164"/>
      <c r="BM269" s="152"/>
      <c r="BN269" s="161">
        <f>IF(ISERROR(VLOOKUP(G269,Positions!$C$4:$V$130,20,FALSE)),0,VLOOKUP(G269,Positions!$C$4:$V$130,20,FALSE))</f>
        <v>0</v>
      </c>
      <c r="BO269" s="161">
        <f>IF(ISERROR(VLOOKUP(H269,Positions!$C$4:$V$130,20,FALSE)),0,VLOOKUP(H269,Positions!$C$4:$V$130,20,FALSE))</f>
        <v>0</v>
      </c>
      <c r="BP269" s="161">
        <f>IF(ISERROR(VLOOKUP(I269,Positions!$C$4:$V$130,20,FALSE)),0,VLOOKUP(I269,Positions!$C$4:$V$130,20,FALSE))</f>
        <v>0</v>
      </c>
      <c r="BQ269" s="161">
        <f>IF(ISERROR(VLOOKUP(J269,Positions!$C$4:$V$130,20,FALSE)),0,VLOOKUP(J269,Positions!$C$4:$V$130,20,FALSE))</f>
        <v>0</v>
      </c>
      <c r="BR269" s="161">
        <f>IF(ISERROR(VLOOKUP(K269,Positions!$C$4:$V$130,20,FALSE)),0,VLOOKUP(K269,Positions!$C$4:$V$130,20,FALSE))</f>
        <v>0</v>
      </c>
      <c r="BS269" s="161">
        <f>IF(ISERROR(VLOOKUP(L269,Positions!$C$4:$V$130,20,FALSE)),0,VLOOKUP(L269,Positions!$C$4:$V$130,20,FALSE))</f>
        <v>0</v>
      </c>
      <c r="BT269" s="161">
        <f>IF(ISERROR(VLOOKUP(M269,Positions!$C$4:$V$130,20,FALSE)),0,VLOOKUP(M269,Positions!$C$4:$V$130,20,FALSE))</f>
        <v>0</v>
      </c>
      <c r="BU269" s="161">
        <f>IF(ISERROR(VLOOKUP(N269,Positions!$C$4:$V$130,20,FALSE)),0,VLOOKUP(N269,Positions!$C$4:$V$130,20,FALSE))</f>
        <v>0</v>
      </c>
      <c r="BV269" s="161">
        <f>IF(ISERROR(VLOOKUP(O269,Positions!$C$4:$V$130,20,FALSE)),0,VLOOKUP(O269,Positions!$C$4:$V$130,20,FALSE))</f>
        <v>0</v>
      </c>
      <c r="BW269" s="161">
        <f>IF(ISERROR(VLOOKUP(P269,Positions!$C$4:$V$130,20,FALSE)),0,VLOOKUP(P269,Positions!$C$4:$V$130,20,FALSE))</f>
        <v>0</v>
      </c>
      <c r="BX269" s="161">
        <f>IF(ISERROR(VLOOKUP(Q269,Positions!$C$4:$V$130,20,FALSE)),0,VLOOKUP(Q269,Positions!$C$4:$V$130,20,FALSE))</f>
        <v>0</v>
      </c>
      <c r="BY269" s="161">
        <f>IF(ISERROR(VLOOKUP(R269,Positions!$C$4:$V$130,20,FALSE)),0,VLOOKUP(R269,Positions!$C$4:$V$130,20,FALSE))</f>
        <v>0</v>
      </c>
      <c r="BZ269" s="161">
        <f>IF(ISERROR(VLOOKUP(S269,Positions!$C$4:$V$130,20,FALSE)),0,VLOOKUP(S269,Positions!$C$4:$V$130,20,FALSE))</f>
        <v>0</v>
      </c>
      <c r="CA269" s="161">
        <f>IF(ISERROR(VLOOKUP(T269,Positions!$C$4:$V$130,20,FALSE)),0,VLOOKUP(T269,Positions!$C$4:$V$130,20,FALSE))</f>
        <v>0</v>
      </c>
      <c r="CB269" s="161">
        <f>IF(ISERROR(VLOOKUP(U269,Positions!$C$4:$V$130,20,FALSE)),0,VLOOKUP(U269,Positions!$C$4:$V$130,20,FALSE))</f>
        <v>0</v>
      </c>
      <c r="CC269" s="161">
        <f>IF(ISERROR(VLOOKUP(V269,Positions!$C$4:$V$130,20,FALSE)),0,VLOOKUP(V269,Positions!$C$4:$V$130,20,FALSE))</f>
        <v>0</v>
      </c>
      <c r="CD269" s="161">
        <f>IF(ISERROR(VLOOKUP(W269,Positions!$C$4:$V$130,20,FALSE)),0,VLOOKUP(W269,Positions!$C$4:$V$130,20,FALSE))</f>
        <v>0</v>
      </c>
      <c r="CE269" s="161">
        <f>IF(ISERROR(VLOOKUP(X269,Positions!$C$4:$V$130,20,FALSE)),0,VLOOKUP(X269,Positions!$C$4:$V$130,20,FALSE))</f>
        <v>0</v>
      </c>
      <c r="CF269" s="161">
        <f>IF(ISERROR(VLOOKUP(Y269,Positions!$C$4:$V$130,20,FALSE)),0,VLOOKUP(Y269,Positions!$C$4:$V$130,20,FALSE))</f>
        <v>0</v>
      </c>
      <c r="CG269" s="161">
        <f>IF(ISERROR(VLOOKUP(Z269,Positions!$C$4:$V$130,20,FALSE)),0,VLOOKUP(Z269,Positions!$C$4:$V$130,20,FALSE))</f>
        <v>0</v>
      </c>
      <c r="CH269" s="161">
        <f>IF(ISERROR(VLOOKUP(AA269,Positions!$C$4:$V$130,20,FALSE)),0,VLOOKUP(AA269,Positions!$C$4:$V$130,20,FALSE))</f>
        <v>0</v>
      </c>
      <c r="CI269" s="161">
        <f>IF(ISERROR(VLOOKUP(AB269,Positions!$C$4:$V$130,20,FALSE)),0,VLOOKUP(AB269,Positions!$C$4:$V$130,20,FALSE))</f>
        <v>0</v>
      </c>
      <c r="CJ269" s="161">
        <f>IF(ISERROR(VLOOKUP(AC269,Positions!$C$4:$V$130,20,FALSE)),0,VLOOKUP(AC269,Positions!$C$4:$V$130,20,FALSE))</f>
        <v>0</v>
      </c>
      <c r="CK269" s="161">
        <f>IF(ISERROR(VLOOKUP(AD269,Positions!$C$4:$V$130,20,FALSE)),0,VLOOKUP(AD269,Positions!$C$4:$V$130,20,FALSE))</f>
        <v>0</v>
      </c>
      <c r="CL269" s="161">
        <f>IF(ISERROR(VLOOKUP(AE269,Positions!$C$4:$V$130,20,FALSE)),0,VLOOKUP(AE269,Positions!$C$4:$V$130,20,FALSE))</f>
        <v>0</v>
      </c>
      <c r="CM269" s="161">
        <f>IF(ISERROR(VLOOKUP(AF269,Positions!$C$4:$V$130,20,FALSE)),0,VLOOKUP(AF269,Positions!$C$4:$V$130,20,FALSE))</f>
        <v>0</v>
      </c>
      <c r="CN269" s="161">
        <f>IF(ISERROR(VLOOKUP(AG269,Positions!$C$4:$V$130,20,FALSE)),0,VLOOKUP(AG269,Positions!$C$4:$V$130,20,FALSE))</f>
        <v>0</v>
      </c>
      <c r="CO269" s="161">
        <f>IF(ISERROR(VLOOKUP(AH269,Positions!$C$4:$V$130,20,FALSE)),0,VLOOKUP(AH269,Positions!$C$4:$V$130,20,FALSE))</f>
        <v>0</v>
      </c>
    </row>
    <row r="270" spans="1:93" s="155" customFormat="1" ht="26.25" x14ac:dyDescent="0.25">
      <c r="A270" s="164"/>
      <c r="B270" s="164"/>
      <c r="C270" s="165"/>
      <c r="D270" s="165"/>
      <c r="E270" s="165"/>
      <c r="F270" s="165"/>
      <c r="G270" s="167"/>
      <c r="H270" s="167"/>
      <c r="I270" s="167"/>
      <c r="J270" s="167"/>
      <c r="K270" s="167"/>
      <c r="L270" s="167"/>
      <c r="M270" s="167"/>
      <c r="N270" s="167"/>
      <c r="O270" s="167"/>
      <c r="P270" s="167"/>
      <c r="Q270" s="167"/>
      <c r="R270" s="167"/>
      <c r="S270" s="167"/>
      <c r="T270" s="167"/>
      <c r="U270" s="167"/>
      <c r="V270" s="167"/>
      <c r="W270" s="167"/>
      <c r="X270" s="167"/>
      <c r="Y270" s="167"/>
      <c r="Z270" s="167"/>
      <c r="AA270" s="167"/>
      <c r="AB270" s="167"/>
      <c r="AC270" s="167"/>
      <c r="AD270" s="167"/>
      <c r="AE270" s="167"/>
      <c r="AF270" s="167"/>
      <c r="AG270" s="167"/>
      <c r="AH270" s="167"/>
      <c r="AI270" s="167"/>
      <c r="AJ270" s="167"/>
      <c r="AK270" s="167"/>
      <c r="AL270" s="167"/>
      <c r="AM270" s="167"/>
      <c r="AN270" s="167"/>
      <c r="AO270" s="167"/>
      <c r="AP270" s="167"/>
      <c r="AQ270" s="167"/>
      <c r="AR270" s="167"/>
      <c r="AS270" s="164"/>
      <c r="AT270" s="164"/>
      <c r="AU270" s="164"/>
      <c r="AV270" s="164"/>
      <c r="AW270" s="164"/>
      <c r="AX270" s="164"/>
      <c r="AY270" s="164"/>
      <c r="AZ270" s="164"/>
      <c r="BA270" s="164"/>
      <c r="BB270" s="164"/>
      <c r="BC270" s="164"/>
      <c r="BD270" s="164"/>
      <c r="BE270" s="164"/>
      <c r="BF270" s="164"/>
      <c r="BG270" s="164"/>
      <c r="BH270" s="164"/>
      <c r="BI270" s="164"/>
      <c r="BJ270" s="164"/>
      <c r="BK270" s="164"/>
      <c r="BL270" s="164"/>
      <c r="BM270" s="152"/>
      <c r="BN270" s="161">
        <f>IF(ISERROR(VLOOKUP(G270,Positions!$C$4:$V$130,20,FALSE)),0,VLOOKUP(G270,Positions!$C$4:$V$130,20,FALSE))</f>
        <v>0</v>
      </c>
      <c r="BO270" s="161">
        <f>IF(ISERROR(VLOOKUP(H270,Positions!$C$4:$V$130,20,FALSE)),0,VLOOKUP(H270,Positions!$C$4:$V$130,20,FALSE))</f>
        <v>0</v>
      </c>
      <c r="BP270" s="161">
        <f>IF(ISERROR(VLOOKUP(I270,Positions!$C$4:$V$130,20,FALSE)),0,VLOOKUP(I270,Positions!$C$4:$V$130,20,FALSE))</f>
        <v>0</v>
      </c>
      <c r="BQ270" s="161">
        <f>IF(ISERROR(VLOOKUP(J270,Positions!$C$4:$V$130,20,FALSE)),0,VLOOKUP(J270,Positions!$C$4:$V$130,20,FALSE))</f>
        <v>0</v>
      </c>
      <c r="BR270" s="161">
        <f>IF(ISERROR(VLOOKUP(K270,Positions!$C$4:$V$130,20,FALSE)),0,VLOOKUP(K270,Positions!$C$4:$V$130,20,FALSE))</f>
        <v>0</v>
      </c>
      <c r="BS270" s="161">
        <f>IF(ISERROR(VLOOKUP(L270,Positions!$C$4:$V$130,20,FALSE)),0,VLOOKUP(L270,Positions!$C$4:$V$130,20,FALSE))</f>
        <v>0</v>
      </c>
      <c r="BT270" s="161">
        <f>IF(ISERROR(VLOOKUP(M270,Positions!$C$4:$V$130,20,FALSE)),0,VLOOKUP(M270,Positions!$C$4:$V$130,20,FALSE))</f>
        <v>0</v>
      </c>
      <c r="BU270" s="161">
        <f>IF(ISERROR(VLOOKUP(N270,Positions!$C$4:$V$130,20,FALSE)),0,VLOOKUP(N270,Positions!$C$4:$V$130,20,FALSE))</f>
        <v>0</v>
      </c>
      <c r="BV270" s="161">
        <f>IF(ISERROR(VLOOKUP(O270,Positions!$C$4:$V$130,20,FALSE)),0,VLOOKUP(O270,Positions!$C$4:$V$130,20,FALSE))</f>
        <v>0</v>
      </c>
      <c r="BW270" s="161">
        <f>IF(ISERROR(VLOOKUP(P270,Positions!$C$4:$V$130,20,FALSE)),0,VLOOKUP(P270,Positions!$C$4:$V$130,20,FALSE))</f>
        <v>0</v>
      </c>
      <c r="BX270" s="161">
        <f>IF(ISERROR(VLOOKUP(Q270,Positions!$C$4:$V$130,20,FALSE)),0,VLOOKUP(Q270,Positions!$C$4:$V$130,20,FALSE))</f>
        <v>0</v>
      </c>
      <c r="BY270" s="161">
        <f>IF(ISERROR(VLOOKUP(R270,Positions!$C$4:$V$130,20,FALSE)),0,VLOOKUP(R270,Positions!$C$4:$V$130,20,FALSE))</f>
        <v>0</v>
      </c>
      <c r="BZ270" s="161">
        <f>IF(ISERROR(VLOOKUP(S270,Positions!$C$4:$V$130,20,FALSE)),0,VLOOKUP(S270,Positions!$C$4:$V$130,20,FALSE))</f>
        <v>0</v>
      </c>
      <c r="CA270" s="161">
        <f>IF(ISERROR(VLOOKUP(T270,Positions!$C$4:$V$130,20,FALSE)),0,VLOOKUP(T270,Positions!$C$4:$V$130,20,FALSE))</f>
        <v>0</v>
      </c>
      <c r="CB270" s="161">
        <f>IF(ISERROR(VLOOKUP(U270,Positions!$C$4:$V$130,20,FALSE)),0,VLOOKUP(U270,Positions!$C$4:$V$130,20,FALSE))</f>
        <v>0</v>
      </c>
      <c r="CC270" s="161">
        <f>IF(ISERROR(VLOOKUP(V270,Positions!$C$4:$V$130,20,FALSE)),0,VLOOKUP(V270,Positions!$C$4:$V$130,20,FALSE))</f>
        <v>0</v>
      </c>
      <c r="CD270" s="161">
        <f>IF(ISERROR(VLOOKUP(W270,Positions!$C$4:$V$130,20,FALSE)),0,VLOOKUP(W270,Positions!$C$4:$V$130,20,FALSE))</f>
        <v>0</v>
      </c>
      <c r="CE270" s="161">
        <f>IF(ISERROR(VLOOKUP(X270,Positions!$C$4:$V$130,20,FALSE)),0,VLOOKUP(X270,Positions!$C$4:$V$130,20,FALSE))</f>
        <v>0</v>
      </c>
      <c r="CF270" s="161">
        <f>IF(ISERROR(VLOOKUP(Y270,Positions!$C$4:$V$130,20,FALSE)),0,VLOOKUP(Y270,Positions!$C$4:$V$130,20,FALSE))</f>
        <v>0</v>
      </c>
      <c r="CG270" s="161">
        <f>IF(ISERROR(VLOOKUP(Z270,Positions!$C$4:$V$130,20,FALSE)),0,VLOOKUP(Z270,Positions!$C$4:$V$130,20,FALSE))</f>
        <v>0</v>
      </c>
      <c r="CH270" s="161">
        <f>IF(ISERROR(VLOOKUP(AA270,Positions!$C$4:$V$130,20,FALSE)),0,VLOOKUP(AA270,Positions!$C$4:$V$130,20,FALSE))</f>
        <v>0</v>
      </c>
      <c r="CI270" s="161">
        <f>IF(ISERROR(VLOOKUP(AB270,Positions!$C$4:$V$130,20,FALSE)),0,VLOOKUP(AB270,Positions!$C$4:$V$130,20,FALSE))</f>
        <v>0</v>
      </c>
      <c r="CJ270" s="161">
        <f>IF(ISERROR(VLOOKUP(AC270,Positions!$C$4:$V$130,20,FALSE)),0,VLOOKUP(AC270,Positions!$C$4:$V$130,20,FALSE))</f>
        <v>0</v>
      </c>
      <c r="CK270" s="161">
        <f>IF(ISERROR(VLOOKUP(AD270,Positions!$C$4:$V$130,20,FALSE)),0,VLOOKUP(AD270,Positions!$C$4:$V$130,20,FALSE))</f>
        <v>0</v>
      </c>
      <c r="CL270" s="161">
        <f>IF(ISERROR(VLOOKUP(AE270,Positions!$C$4:$V$130,20,FALSE)),0,VLOOKUP(AE270,Positions!$C$4:$V$130,20,FALSE))</f>
        <v>0</v>
      </c>
      <c r="CM270" s="161">
        <f>IF(ISERROR(VLOOKUP(AF270,Positions!$C$4:$V$130,20,FALSE)),0,VLOOKUP(AF270,Positions!$C$4:$V$130,20,FALSE))</f>
        <v>0</v>
      </c>
      <c r="CN270" s="161">
        <f>IF(ISERROR(VLOOKUP(AG270,Positions!$C$4:$V$130,20,FALSE)),0,VLOOKUP(AG270,Positions!$C$4:$V$130,20,FALSE))</f>
        <v>0</v>
      </c>
      <c r="CO270" s="161">
        <f>IF(ISERROR(VLOOKUP(AH270,Positions!$C$4:$V$130,20,FALSE)),0,VLOOKUP(AH270,Positions!$C$4:$V$130,20,FALSE))</f>
        <v>0</v>
      </c>
    </row>
    <row r="271" spans="1:93" s="155" customFormat="1" ht="26.25" x14ac:dyDescent="0.25">
      <c r="A271" s="164"/>
      <c r="B271" s="164"/>
      <c r="C271" s="165"/>
      <c r="D271" s="165"/>
      <c r="E271" s="165"/>
      <c r="F271" s="165"/>
      <c r="G271" s="167"/>
      <c r="H271" s="167"/>
      <c r="I271" s="167"/>
      <c r="J271" s="167"/>
      <c r="K271" s="167"/>
      <c r="L271" s="167"/>
      <c r="M271" s="167"/>
      <c r="N271" s="167"/>
      <c r="O271" s="167"/>
      <c r="P271" s="167"/>
      <c r="Q271" s="167"/>
      <c r="R271" s="167"/>
      <c r="S271" s="167"/>
      <c r="T271" s="167"/>
      <c r="U271" s="167"/>
      <c r="V271" s="167"/>
      <c r="W271" s="167"/>
      <c r="X271" s="167"/>
      <c r="Y271" s="167"/>
      <c r="Z271" s="167"/>
      <c r="AA271" s="167"/>
      <c r="AB271" s="167"/>
      <c r="AC271" s="167"/>
      <c r="AD271" s="167"/>
      <c r="AE271" s="167"/>
      <c r="AF271" s="167"/>
      <c r="AG271" s="167"/>
      <c r="AH271" s="167"/>
      <c r="AI271" s="167"/>
      <c r="AJ271" s="167"/>
      <c r="AK271" s="167"/>
      <c r="AL271" s="167"/>
      <c r="AM271" s="167"/>
      <c r="AN271" s="167"/>
      <c r="AO271" s="167"/>
      <c r="AP271" s="167"/>
      <c r="AQ271" s="167"/>
      <c r="AR271" s="167"/>
      <c r="AS271" s="164"/>
      <c r="AT271" s="164"/>
      <c r="AU271" s="164"/>
      <c r="AV271" s="164"/>
      <c r="AW271" s="164"/>
      <c r="AX271" s="164"/>
      <c r="AY271" s="164"/>
      <c r="AZ271" s="164"/>
      <c r="BA271" s="164"/>
      <c r="BB271" s="164"/>
      <c r="BC271" s="164"/>
      <c r="BD271" s="164"/>
      <c r="BE271" s="164"/>
      <c r="BF271" s="164"/>
      <c r="BG271" s="164"/>
      <c r="BH271" s="164"/>
      <c r="BI271" s="164"/>
      <c r="BJ271" s="164"/>
      <c r="BK271" s="164"/>
      <c r="BL271" s="164"/>
      <c r="BM271" s="152"/>
      <c r="BN271" s="161">
        <f>IF(ISERROR(VLOOKUP(G271,Positions!$C$4:$V$130,20,FALSE)),0,VLOOKUP(G271,Positions!$C$4:$V$130,20,FALSE))</f>
        <v>0</v>
      </c>
      <c r="BO271" s="161">
        <f>IF(ISERROR(VLOOKUP(H271,Positions!$C$4:$V$130,20,FALSE)),0,VLOOKUP(H271,Positions!$C$4:$V$130,20,FALSE))</f>
        <v>0</v>
      </c>
      <c r="BP271" s="161">
        <f>IF(ISERROR(VLOOKUP(I271,Positions!$C$4:$V$130,20,FALSE)),0,VLOOKUP(I271,Positions!$C$4:$V$130,20,FALSE))</f>
        <v>0</v>
      </c>
      <c r="BQ271" s="161">
        <f>IF(ISERROR(VLOOKUP(J271,Positions!$C$4:$V$130,20,FALSE)),0,VLOOKUP(J271,Positions!$C$4:$V$130,20,FALSE))</f>
        <v>0</v>
      </c>
      <c r="BR271" s="161">
        <f>IF(ISERROR(VLOOKUP(K271,Positions!$C$4:$V$130,20,FALSE)),0,VLOOKUP(K271,Positions!$C$4:$V$130,20,FALSE))</f>
        <v>0</v>
      </c>
      <c r="BS271" s="161">
        <f>IF(ISERROR(VLOOKUP(L271,Positions!$C$4:$V$130,20,FALSE)),0,VLOOKUP(L271,Positions!$C$4:$V$130,20,FALSE))</f>
        <v>0</v>
      </c>
      <c r="BT271" s="161">
        <f>IF(ISERROR(VLOOKUP(M271,Positions!$C$4:$V$130,20,FALSE)),0,VLOOKUP(M271,Positions!$C$4:$V$130,20,FALSE))</f>
        <v>0</v>
      </c>
      <c r="BU271" s="161">
        <f>IF(ISERROR(VLOOKUP(N271,Positions!$C$4:$V$130,20,FALSE)),0,VLOOKUP(N271,Positions!$C$4:$V$130,20,FALSE))</f>
        <v>0</v>
      </c>
      <c r="BV271" s="161">
        <f>IF(ISERROR(VLOOKUP(O271,Positions!$C$4:$V$130,20,FALSE)),0,VLOOKUP(O271,Positions!$C$4:$V$130,20,FALSE))</f>
        <v>0</v>
      </c>
      <c r="BW271" s="161">
        <f>IF(ISERROR(VLOOKUP(P271,Positions!$C$4:$V$130,20,FALSE)),0,VLOOKUP(P271,Positions!$C$4:$V$130,20,FALSE))</f>
        <v>0</v>
      </c>
      <c r="BX271" s="161">
        <f>IF(ISERROR(VLOOKUP(Q271,Positions!$C$4:$V$130,20,FALSE)),0,VLOOKUP(Q271,Positions!$C$4:$V$130,20,FALSE))</f>
        <v>0</v>
      </c>
      <c r="BY271" s="161">
        <f>IF(ISERROR(VLOOKUP(R271,Positions!$C$4:$V$130,20,FALSE)),0,VLOOKUP(R271,Positions!$C$4:$V$130,20,FALSE))</f>
        <v>0</v>
      </c>
      <c r="BZ271" s="161">
        <f>IF(ISERROR(VLOOKUP(S271,Positions!$C$4:$V$130,20,FALSE)),0,VLOOKUP(S271,Positions!$C$4:$V$130,20,FALSE))</f>
        <v>0</v>
      </c>
      <c r="CA271" s="161">
        <f>IF(ISERROR(VLOOKUP(T271,Positions!$C$4:$V$130,20,FALSE)),0,VLOOKUP(T271,Positions!$C$4:$V$130,20,FALSE))</f>
        <v>0</v>
      </c>
      <c r="CB271" s="161">
        <f>IF(ISERROR(VLOOKUP(U271,Positions!$C$4:$V$130,20,FALSE)),0,VLOOKUP(U271,Positions!$C$4:$V$130,20,FALSE))</f>
        <v>0</v>
      </c>
      <c r="CC271" s="161">
        <f>IF(ISERROR(VLOOKUP(V271,Positions!$C$4:$V$130,20,FALSE)),0,VLOOKUP(V271,Positions!$C$4:$V$130,20,FALSE))</f>
        <v>0</v>
      </c>
      <c r="CD271" s="161">
        <f>IF(ISERROR(VLOOKUP(W271,Positions!$C$4:$V$130,20,FALSE)),0,VLOOKUP(W271,Positions!$C$4:$V$130,20,FALSE))</f>
        <v>0</v>
      </c>
      <c r="CE271" s="161">
        <f>IF(ISERROR(VLOOKUP(X271,Positions!$C$4:$V$130,20,FALSE)),0,VLOOKUP(X271,Positions!$C$4:$V$130,20,FALSE))</f>
        <v>0</v>
      </c>
      <c r="CF271" s="161">
        <f>IF(ISERROR(VLOOKUP(Y271,Positions!$C$4:$V$130,20,FALSE)),0,VLOOKUP(Y271,Positions!$C$4:$V$130,20,FALSE))</f>
        <v>0</v>
      </c>
      <c r="CG271" s="161">
        <f>IF(ISERROR(VLOOKUP(Z271,Positions!$C$4:$V$130,20,FALSE)),0,VLOOKUP(Z271,Positions!$C$4:$V$130,20,FALSE))</f>
        <v>0</v>
      </c>
      <c r="CH271" s="161">
        <f>IF(ISERROR(VLOOKUP(AA271,Positions!$C$4:$V$130,20,FALSE)),0,VLOOKUP(AA271,Positions!$C$4:$V$130,20,FALSE))</f>
        <v>0</v>
      </c>
      <c r="CI271" s="161">
        <f>IF(ISERROR(VLOOKUP(AB271,Positions!$C$4:$V$130,20,FALSE)),0,VLOOKUP(AB271,Positions!$C$4:$V$130,20,FALSE))</f>
        <v>0</v>
      </c>
      <c r="CJ271" s="161">
        <f>IF(ISERROR(VLOOKUP(AC271,Positions!$C$4:$V$130,20,FALSE)),0,VLOOKUP(AC271,Positions!$C$4:$V$130,20,FALSE))</f>
        <v>0</v>
      </c>
      <c r="CK271" s="161">
        <f>IF(ISERROR(VLOOKUP(AD271,Positions!$C$4:$V$130,20,FALSE)),0,VLOOKUP(AD271,Positions!$C$4:$V$130,20,FALSE))</f>
        <v>0</v>
      </c>
      <c r="CL271" s="161">
        <f>IF(ISERROR(VLOOKUP(AE271,Positions!$C$4:$V$130,20,FALSE)),0,VLOOKUP(AE271,Positions!$C$4:$V$130,20,FALSE))</f>
        <v>0</v>
      </c>
      <c r="CM271" s="161">
        <f>IF(ISERROR(VLOOKUP(AF271,Positions!$C$4:$V$130,20,FALSE)),0,VLOOKUP(AF271,Positions!$C$4:$V$130,20,FALSE))</f>
        <v>0</v>
      </c>
      <c r="CN271" s="161">
        <f>IF(ISERROR(VLOOKUP(AG271,Positions!$C$4:$V$130,20,FALSE)),0,VLOOKUP(AG271,Positions!$C$4:$V$130,20,FALSE))</f>
        <v>0</v>
      </c>
      <c r="CO271" s="161">
        <f>IF(ISERROR(VLOOKUP(AH271,Positions!$C$4:$V$130,20,FALSE)),0,VLOOKUP(AH271,Positions!$C$4:$V$130,20,FALSE))</f>
        <v>0</v>
      </c>
    </row>
    <row r="272" spans="1:93" s="155" customFormat="1" ht="26.25" x14ac:dyDescent="0.25">
      <c r="A272" s="164"/>
      <c r="B272" s="164"/>
      <c r="C272" s="165"/>
      <c r="D272" s="165"/>
      <c r="E272" s="165"/>
      <c r="F272" s="165"/>
      <c r="G272" s="167"/>
      <c r="H272" s="167"/>
      <c r="I272" s="167"/>
      <c r="J272" s="167"/>
      <c r="K272" s="167"/>
      <c r="L272" s="167"/>
      <c r="M272" s="167"/>
      <c r="N272" s="167"/>
      <c r="O272" s="167"/>
      <c r="P272" s="167"/>
      <c r="Q272" s="167"/>
      <c r="R272" s="167"/>
      <c r="S272" s="167"/>
      <c r="T272" s="167"/>
      <c r="U272" s="167"/>
      <c r="V272" s="167"/>
      <c r="W272" s="167"/>
      <c r="X272" s="167"/>
      <c r="Y272" s="167"/>
      <c r="Z272" s="167"/>
      <c r="AA272" s="167"/>
      <c r="AB272" s="167"/>
      <c r="AC272" s="167"/>
      <c r="AD272" s="167"/>
      <c r="AE272" s="167"/>
      <c r="AF272" s="167"/>
      <c r="AG272" s="167"/>
      <c r="AH272" s="167"/>
      <c r="AI272" s="167"/>
      <c r="AJ272" s="167"/>
      <c r="AK272" s="167"/>
      <c r="AL272" s="167"/>
      <c r="AM272" s="167"/>
      <c r="AN272" s="167"/>
      <c r="AO272" s="167"/>
      <c r="AP272" s="167"/>
      <c r="AQ272" s="167"/>
      <c r="AR272" s="167"/>
      <c r="AS272" s="164"/>
      <c r="AT272" s="164"/>
      <c r="AU272" s="164"/>
      <c r="AV272" s="164"/>
      <c r="AW272" s="164"/>
      <c r="AX272" s="164"/>
      <c r="AY272" s="164"/>
      <c r="AZ272" s="164"/>
      <c r="BA272" s="164"/>
      <c r="BB272" s="164"/>
      <c r="BC272" s="164"/>
      <c r="BD272" s="164"/>
      <c r="BE272" s="164"/>
      <c r="BF272" s="164"/>
      <c r="BG272" s="164"/>
      <c r="BH272" s="164"/>
      <c r="BI272" s="164"/>
      <c r="BJ272" s="164"/>
      <c r="BK272" s="164"/>
      <c r="BL272" s="164"/>
      <c r="BM272" s="152"/>
      <c r="BN272" s="161">
        <f>IF(ISERROR(VLOOKUP(G272,Positions!$C$4:$V$130,20,FALSE)),0,VLOOKUP(G272,Positions!$C$4:$V$130,20,FALSE))</f>
        <v>0</v>
      </c>
      <c r="BO272" s="161">
        <f>IF(ISERROR(VLOOKUP(H272,Positions!$C$4:$V$130,20,FALSE)),0,VLOOKUP(H272,Positions!$C$4:$V$130,20,FALSE))</f>
        <v>0</v>
      </c>
      <c r="BP272" s="161">
        <f>IF(ISERROR(VLOOKUP(I272,Positions!$C$4:$V$130,20,FALSE)),0,VLOOKUP(I272,Positions!$C$4:$V$130,20,FALSE))</f>
        <v>0</v>
      </c>
      <c r="BQ272" s="161">
        <f>IF(ISERROR(VLOOKUP(J272,Positions!$C$4:$V$130,20,FALSE)),0,VLOOKUP(J272,Positions!$C$4:$V$130,20,FALSE))</f>
        <v>0</v>
      </c>
      <c r="BR272" s="161">
        <f>IF(ISERROR(VLOOKUP(K272,Positions!$C$4:$V$130,20,FALSE)),0,VLOOKUP(K272,Positions!$C$4:$V$130,20,FALSE))</f>
        <v>0</v>
      </c>
      <c r="BS272" s="161">
        <f>IF(ISERROR(VLOOKUP(L272,Positions!$C$4:$V$130,20,FALSE)),0,VLOOKUP(L272,Positions!$C$4:$V$130,20,FALSE))</f>
        <v>0</v>
      </c>
      <c r="BT272" s="161">
        <f>IF(ISERROR(VLOOKUP(M272,Positions!$C$4:$V$130,20,FALSE)),0,VLOOKUP(M272,Positions!$C$4:$V$130,20,FALSE))</f>
        <v>0</v>
      </c>
      <c r="BU272" s="161">
        <f>IF(ISERROR(VLOOKUP(N272,Positions!$C$4:$V$130,20,FALSE)),0,VLOOKUP(N272,Positions!$C$4:$V$130,20,FALSE))</f>
        <v>0</v>
      </c>
      <c r="BV272" s="161">
        <f>IF(ISERROR(VLOOKUP(O272,Positions!$C$4:$V$130,20,FALSE)),0,VLOOKUP(O272,Positions!$C$4:$V$130,20,FALSE))</f>
        <v>0</v>
      </c>
      <c r="BW272" s="161">
        <f>IF(ISERROR(VLOOKUP(P272,Positions!$C$4:$V$130,20,FALSE)),0,VLOOKUP(P272,Positions!$C$4:$V$130,20,FALSE))</f>
        <v>0</v>
      </c>
      <c r="BX272" s="161">
        <f>IF(ISERROR(VLOOKUP(Q272,Positions!$C$4:$V$130,20,FALSE)),0,VLOOKUP(Q272,Positions!$C$4:$V$130,20,FALSE))</f>
        <v>0</v>
      </c>
      <c r="BY272" s="161">
        <f>IF(ISERROR(VLOOKUP(R272,Positions!$C$4:$V$130,20,FALSE)),0,VLOOKUP(R272,Positions!$C$4:$V$130,20,FALSE))</f>
        <v>0</v>
      </c>
      <c r="BZ272" s="161">
        <f>IF(ISERROR(VLOOKUP(S272,Positions!$C$4:$V$130,20,FALSE)),0,VLOOKUP(S272,Positions!$C$4:$V$130,20,FALSE))</f>
        <v>0</v>
      </c>
      <c r="CA272" s="161">
        <f>IF(ISERROR(VLOOKUP(T272,Positions!$C$4:$V$130,20,FALSE)),0,VLOOKUP(T272,Positions!$C$4:$V$130,20,FALSE))</f>
        <v>0</v>
      </c>
      <c r="CB272" s="161">
        <f>IF(ISERROR(VLOOKUP(U272,Positions!$C$4:$V$130,20,FALSE)),0,VLOOKUP(U272,Positions!$C$4:$V$130,20,FALSE))</f>
        <v>0</v>
      </c>
      <c r="CC272" s="161">
        <f>IF(ISERROR(VLOOKUP(V272,Positions!$C$4:$V$130,20,FALSE)),0,VLOOKUP(V272,Positions!$C$4:$V$130,20,FALSE))</f>
        <v>0</v>
      </c>
      <c r="CD272" s="161">
        <f>IF(ISERROR(VLOOKUP(W272,Positions!$C$4:$V$130,20,FALSE)),0,VLOOKUP(W272,Positions!$C$4:$V$130,20,FALSE))</f>
        <v>0</v>
      </c>
      <c r="CE272" s="161">
        <f>IF(ISERROR(VLOOKUP(X272,Positions!$C$4:$V$130,20,FALSE)),0,VLOOKUP(X272,Positions!$C$4:$V$130,20,FALSE))</f>
        <v>0</v>
      </c>
      <c r="CF272" s="161">
        <f>IF(ISERROR(VLOOKUP(Y272,Positions!$C$4:$V$130,20,FALSE)),0,VLOOKUP(Y272,Positions!$C$4:$V$130,20,FALSE))</f>
        <v>0</v>
      </c>
      <c r="CG272" s="161">
        <f>IF(ISERROR(VLOOKUP(Z272,Positions!$C$4:$V$130,20,FALSE)),0,VLOOKUP(Z272,Positions!$C$4:$V$130,20,FALSE))</f>
        <v>0</v>
      </c>
      <c r="CH272" s="161">
        <f>IF(ISERROR(VLOOKUP(AA272,Positions!$C$4:$V$130,20,FALSE)),0,VLOOKUP(AA272,Positions!$C$4:$V$130,20,FALSE))</f>
        <v>0</v>
      </c>
      <c r="CI272" s="161">
        <f>IF(ISERROR(VLOOKUP(AB272,Positions!$C$4:$V$130,20,FALSE)),0,VLOOKUP(AB272,Positions!$C$4:$V$130,20,FALSE))</f>
        <v>0</v>
      </c>
      <c r="CJ272" s="161">
        <f>IF(ISERROR(VLOOKUP(AC272,Positions!$C$4:$V$130,20,FALSE)),0,VLOOKUP(AC272,Positions!$C$4:$V$130,20,FALSE))</f>
        <v>0</v>
      </c>
      <c r="CK272" s="161">
        <f>IF(ISERROR(VLOOKUP(AD272,Positions!$C$4:$V$130,20,FALSE)),0,VLOOKUP(AD272,Positions!$C$4:$V$130,20,FALSE))</f>
        <v>0</v>
      </c>
      <c r="CL272" s="161">
        <f>IF(ISERROR(VLOOKUP(AE272,Positions!$C$4:$V$130,20,FALSE)),0,VLOOKUP(AE272,Positions!$C$4:$V$130,20,FALSE))</f>
        <v>0</v>
      </c>
      <c r="CM272" s="161">
        <f>IF(ISERROR(VLOOKUP(AF272,Positions!$C$4:$V$130,20,FALSE)),0,VLOOKUP(AF272,Positions!$C$4:$V$130,20,FALSE))</f>
        <v>0</v>
      </c>
      <c r="CN272" s="161">
        <f>IF(ISERROR(VLOOKUP(AG272,Positions!$C$4:$V$130,20,FALSE)),0,VLOOKUP(AG272,Positions!$C$4:$V$130,20,FALSE))</f>
        <v>0</v>
      </c>
      <c r="CO272" s="161">
        <f>IF(ISERROR(VLOOKUP(AH272,Positions!$C$4:$V$130,20,FALSE)),0,VLOOKUP(AH272,Positions!$C$4:$V$130,20,FALSE))</f>
        <v>0</v>
      </c>
    </row>
    <row r="273" spans="1:93" s="155" customFormat="1" ht="26.25" x14ac:dyDescent="0.25">
      <c r="A273" s="164"/>
      <c r="B273" s="164"/>
      <c r="C273" s="165"/>
      <c r="D273" s="165"/>
      <c r="E273" s="165"/>
      <c r="F273" s="165"/>
      <c r="G273" s="167"/>
      <c r="H273" s="167"/>
      <c r="I273" s="167"/>
      <c r="J273" s="167"/>
      <c r="K273" s="167"/>
      <c r="L273" s="167"/>
      <c r="M273" s="167"/>
      <c r="N273" s="167"/>
      <c r="O273" s="167"/>
      <c r="P273" s="167"/>
      <c r="Q273" s="167"/>
      <c r="R273" s="167"/>
      <c r="S273" s="167"/>
      <c r="T273" s="167"/>
      <c r="U273" s="167"/>
      <c r="V273" s="167"/>
      <c r="W273" s="167"/>
      <c r="X273" s="167"/>
      <c r="Y273" s="167"/>
      <c r="Z273" s="167"/>
      <c r="AA273" s="167"/>
      <c r="AB273" s="167"/>
      <c r="AC273" s="167"/>
      <c r="AD273" s="167"/>
      <c r="AE273" s="167"/>
      <c r="AF273" s="167"/>
      <c r="AG273" s="167"/>
      <c r="AH273" s="167"/>
      <c r="AI273" s="167"/>
      <c r="AJ273" s="167"/>
      <c r="AK273" s="167"/>
      <c r="AL273" s="167"/>
      <c r="AM273" s="167"/>
      <c r="AN273" s="167"/>
      <c r="AO273" s="167"/>
      <c r="AP273" s="167"/>
      <c r="AQ273" s="167"/>
      <c r="AR273" s="167"/>
      <c r="AS273" s="164"/>
      <c r="AT273" s="164"/>
      <c r="AU273" s="164"/>
      <c r="AV273" s="164"/>
      <c r="AW273" s="164"/>
      <c r="AX273" s="164"/>
      <c r="AY273" s="164"/>
      <c r="AZ273" s="164"/>
      <c r="BA273" s="164"/>
      <c r="BB273" s="164"/>
      <c r="BC273" s="164"/>
      <c r="BD273" s="164"/>
      <c r="BE273" s="164"/>
      <c r="BF273" s="164"/>
      <c r="BG273" s="164"/>
      <c r="BH273" s="164"/>
      <c r="BI273" s="164"/>
      <c r="BJ273" s="164"/>
      <c r="BK273" s="164"/>
      <c r="BL273" s="164"/>
      <c r="BM273" s="152"/>
      <c r="BN273" s="161">
        <f>IF(ISERROR(VLOOKUP(G273,Positions!$C$4:$V$130,20,FALSE)),0,VLOOKUP(G273,Positions!$C$4:$V$130,20,FALSE))</f>
        <v>0</v>
      </c>
      <c r="BO273" s="161">
        <f>IF(ISERROR(VLOOKUP(H273,Positions!$C$4:$V$130,20,FALSE)),0,VLOOKUP(H273,Positions!$C$4:$V$130,20,FALSE))</f>
        <v>0</v>
      </c>
      <c r="BP273" s="161">
        <f>IF(ISERROR(VLOOKUP(I273,Positions!$C$4:$V$130,20,FALSE)),0,VLOOKUP(I273,Positions!$C$4:$V$130,20,FALSE))</f>
        <v>0</v>
      </c>
      <c r="BQ273" s="161">
        <f>IF(ISERROR(VLOOKUP(J273,Positions!$C$4:$V$130,20,FALSE)),0,VLOOKUP(J273,Positions!$C$4:$V$130,20,FALSE))</f>
        <v>0</v>
      </c>
      <c r="BR273" s="161">
        <f>IF(ISERROR(VLOOKUP(K273,Positions!$C$4:$V$130,20,FALSE)),0,VLOOKUP(K273,Positions!$C$4:$V$130,20,FALSE))</f>
        <v>0</v>
      </c>
      <c r="BS273" s="161">
        <f>IF(ISERROR(VLOOKUP(L273,Positions!$C$4:$V$130,20,FALSE)),0,VLOOKUP(L273,Positions!$C$4:$V$130,20,FALSE))</f>
        <v>0</v>
      </c>
      <c r="BT273" s="161">
        <f>IF(ISERROR(VLOOKUP(M273,Positions!$C$4:$V$130,20,FALSE)),0,VLOOKUP(M273,Positions!$C$4:$V$130,20,FALSE))</f>
        <v>0</v>
      </c>
      <c r="BU273" s="161">
        <f>IF(ISERROR(VLOOKUP(N273,Positions!$C$4:$V$130,20,FALSE)),0,VLOOKUP(N273,Positions!$C$4:$V$130,20,FALSE))</f>
        <v>0</v>
      </c>
      <c r="BV273" s="161">
        <f>IF(ISERROR(VLOOKUP(O273,Positions!$C$4:$V$130,20,FALSE)),0,VLOOKUP(O273,Positions!$C$4:$V$130,20,FALSE))</f>
        <v>0</v>
      </c>
      <c r="BW273" s="161">
        <f>IF(ISERROR(VLOOKUP(P273,Positions!$C$4:$V$130,20,FALSE)),0,VLOOKUP(P273,Positions!$C$4:$V$130,20,FALSE))</f>
        <v>0</v>
      </c>
      <c r="BX273" s="161">
        <f>IF(ISERROR(VLOOKUP(Q273,Positions!$C$4:$V$130,20,FALSE)),0,VLOOKUP(Q273,Positions!$C$4:$V$130,20,FALSE))</f>
        <v>0</v>
      </c>
      <c r="BY273" s="161">
        <f>IF(ISERROR(VLOOKUP(R273,Positions!$C$4:$V$130,20,FALSE)),0,VLOOKUP(R273,Positions!$C$4:$V$130,20,FALSE))</f>
        <v>0</v>
      </c>
      <c r="BZ273" s="161">
        <f>IF(ISERROR(VLOOKUP(S273,Positions!$C$4:$V$130,20,FALSE)),0,VLOOKUP(S273,Positions!$C$4:$V$130,20,FALSE))</f>
        <v>0</v>
      </c>
      <c r="CA273" s="161">
        <f>IF(ISERROR(VLOOKUP(T273,Positions!$C$4:$V$130,20,FALSE)),0,VLOOKUP(T273,Positions!$C$4:$V$130,20,FALSE))</f>
        <v>0</v>
      </c>
      <c r="CB273" s="161">
        <f>IF(ISERROR(VLOOKUP(U273,Positions!$C$4:$V$130,20,FALSE)),0,VLOOKUP(U273,Positions!$C$4:$V$130,20,FALSE))</f>
        <v>0</v>
      </c>
      <c r="CC273" s="161">
        <f>IF(ISERROR(VLOOKUP(V273,Positions!$C$4:$V$130,20,FALSE)),0,VLOOKUP(V273,Positions!$C$4:$V$130,20,FALSE))</f>
        <v>0</v>
      </c>
      <c r="CD273" s="161">
        <f>IF(ISERROR(VLOOKUP(W273,Positions!$C$4:$V$130,20,FALSE)),0,VLOOKUP(W273,Positions!$C$4:$V$130,20,FALSE))</f>
        <v>0</v>
      </c>
      <c r="CE273" s="161">
        <f>IF(ISERROR(VLOOKUP(X273,Positions!$C$4:$V$130,20,FALSE)),0,VLOOKUP(X273,Positions!$C$4:$V$130,20,FALSE))</f>
        <v>0</v>
      </c>
      <c r="CF273" s="161">
        <f>IF(ISERROR(VLOOKUP(Y273,Positions!$C$4:$V$130,20,FALSE)),0,VLOOKUP(Y273,Positions!$C$4:$V$130,20,FALSE))</f>
        <v>0</v>
      </c>
      <c r="CG273" s="161">
        <f>IF(ISERROR(VLOOKUP(Z273,Positions!$C$4:$V$130,20,FALSE)),0,VLOOKUP(Z273,Positions!$C$4:$V$130,20,FALSE))</f>
        <v>0</v>
      </c>
      <c r="CH273" s="161">
        <f>IF(ISERROR(VLOOKUP(AA273,Positions!$C$4:$V$130,20,FALSE)),0,VLOOKUP(AA273,Positions!$C$4:$V$130,20,FALSE))</f>
        <v>0</v>
      </c>
      <c r="CI273" s="161">
        <f>IF(ISERROR(VLOOKUP(AB273,Positions!$C$4:$V$130,20,FALSE)),0,VLOOKUP(AB273,Positions!$C$4:$V$130,20,FALSE))</f>
        <v>0</v>
      </c>
      <c r="CJ273" s="161">
        <f>IF(ISERROR(VLOOKUP(AC273,Positions!$C$4:$V$130,20,FALSE)),0,VLOOKUP(AC273,Positions!$C$4:$V$130,20,FALSE))</f>
        <v>0</v>
      </c>
      <c r="CK273" s="161">
        <f>IF(ISERROR(VLOOKUP(AD273,Positions!$C$4:$V$130,20,FALSE)),0,VLOOKUP(AD273,Positions!$C$4:$V$130,20,FALSE))</f>
        <v>0</v>
      </c>
      <c r="CL273" s="161">
        <f>IF(ISERROR(VLOOKUP(AE273,Positions!$C$4:$V$130,20,FALSE)),0,VLOOKUP(AE273,Positions!$C$4:$V$130,20,FALSE))</f>
        <v>0</v>
      </c>
      <c r="CM273" s="161">
        <f>IF(ISERROR(VLOOKUP(AF273,Positions!$C$4:$V$130,20,FALSE)),0,VLOOKUP(AF273,Positions!$C$4:$V$130,20,FALSE))</f>
        <v>0</v>
      </c>
      <c r="CN273" s="161">
        <f>IF(ISERROR(VLOOKUP(AG273,Positions!$C$4:$V$130,20,FALSE)),0,VLOOKUP(AG273,Positions!$C$4:$V$130,20,FALSE))</f>
        <v>0</v>
      </c>
      <c r="CO273" s="161">
        <f>IF(ISERROR(VLOOKUP(AH273,Positions!$C$4:$V$130,20,FALSE)),0,VLOOKUP(AH273,Positions!$C$4:$V$130,20,FALSE))</f>
        <v>0</v>
      </c>
    </row>
    <row r="274" spans="1:93" s="155" customFormat="1" ht="26.25" x14ac:dyDescent="0.25">
      <c r="A274" s="164"/>
      <c r="B274" s="164"/>
      <c r="C274" s="165"/>
      <c r="D274" s="165"/>
      <c r="E274" s="165"/>
      <c r="F274" s="165"/>
      <c r="G274" s="167"/>
      <c r="H274" s="167"/>
      <c r="I274" s="167"/>
      <c r="J274" s="167"/>
      <c r="K274" s="167"/>
      <c r="L274" s="167"/>
      <c r="M274" s="167"/>
      <c r="N274" s="167"/>
      <c r="O274" s="167"/>
      <c r="P274" s="167"/>
      <c r="Q274" s="167"/>
      <c r="R274" s="167"/>
      <c r="S274" s="167"/>
      <c r="T274" s="167"/>
      <c r="U274" s="167"/>
      <c r="V274" s="167"/>
      <c r="W274" s="167"/>
      <c r="X274" s="167"/>
      <c r="Y274" s="167"/>
      <c r="Z274" s="167"/>
      <c r="AA274" s="167"/>
      <c r="AB274" s="167"/>
      <c r="AC274" s="167"/>
      <c r="AD274" s="167"/>
      <c r="AE274" s="167"/>
      <c r="AF274" s="167"/>
      <c r="AG274" s="167"/>
      <c r="AH274" s="167"/>
      <c r="AI274" s="167"/>
      <c r="AJ274" s="167"/>
      <c r="AK274" s="167"/>
      <c r="AL274" s="167"/>
      <c r="AM274" s="167"/>
      <c r="AN274" s="167"/>
      <c r="AO274" s="167"/>
      <c r="AP274" s="167"/>
      <c r="AQ274" s="167"/>
      <c r="AR274" s="167"/>
      <c r="AS274" s="164"/>
      <c r="AT274" s="164"/>
      <c r="AU274" s="164"/>
      <c r="AV274" s="164"/>
      <c r="AW274" s="164"/>
      <c r="AX274" s="164"/>
      <c r="AY274" s="164"/>
      <c r="AZ274" s="164"/>
      <c r="BA274" s="164"/>
      <c r="BB274" s="164"/>
      <c r="BC274" s="164"/>
      <c r="BD274" s="164"/>
      <c r="BE274" s="164"/>
      <c r="BF274" s="164"/>
      <c r="BG274" s="164"/>
      <c r="BH274" s="164"/>
      <c r="BI274" s="164"/>
      <c r="BJ274" s="164"/>
      <c r="BK274" s="164"/>
      <c r="BL274" s="164"/>
      <c r="BM274" s="152"/>
      <c r="BN274" s="161">
        <f>IF(ISERROR(VLOOKUP(G274,Positions!$C$4:$V$130,20,FALSE)),0,VLOOKUP(G274,Positions!$C$4:$V$130,20,FALSE))</f>
        <v>0</v>
      </c>
      <c r="BO274" s="161">
        <f>IF(ISERROR(VLOOKUP(H274,Positions!$C$4:$V$130,20,FALSE)),0,VLOOKUP(H274,Positions!$C$4:$V$130,20,FALSE))</f>
        <v>0</v>
      </c>
      <c r="BP274" s="161">
        <f>IF(ISERROR(VLOOKUP(I274,Positions!$C$4:$V$130,20,FALSE)),0,VLOOKUP(I274,Positions!$C$4:$V$130,20,FALSE))</f>
        <v>0</v>
      </c>
      <c r="BQ274" s="161">
        <f>IF(ISERROR(VLOOKUP(J274,Positions!$C$4:$V$130,20,FALSE)),0,VLOOKUP(J274,Positions!$C$4:$V$130,20,FALSE))</f>
        <v>0</v>
      </c>
      <c r="BR274" s="161">
        <f>IF(ISERROR(VLOOKUP(K274,Positions!$C$4:$V$130,20,FALSE)),0,VLOOKUP(K274,Positions!$C$4:$V$130,20,FALSE))</f>
        <v>0</v>
      </c>
      <c r="BS274" s="161">
        <f>IF(ISERROR(VLOOKUP(L274,Positions!$C$4:$V$130,20,FALSE)),0,VLOOKUP(L274,Positions!$C$4:$V$130,20,FALSE))</f>
        <v>0</v>
      </c>
      <c r="BT274" s="161">
        <f>IF(ISERROR(VLOOKUP(M274,Positions!$C$4:$V$130,20,FALSE)),0,VLOOKUP(M274,Positions!$C$4:$V$130,20,FALSE))</f>
        <v>0</v>
      </c>
      <c r="BU274" s="161">
        <f>IF(ISERROR(VLOOKUP(N274,Positions!$C$4:$V$130,20,FALSE)),0,VLOOKUP(N274,Positions!$C$4:$V$130,20,FALSE))</f>
        <v>0</v>
      </c>
      <c r="BV274" s="161">
        <f>IF(ISERROR(VLOOKUP(O274,Positions!$C$4:$V$130,20,FALSE)),0,VLOOKUP(O274,Positions!$C$4:$V$130,20,FALSE))</f>
        <v>0</v>
      </c>
      <c r="BW274" s="161">
        <f>IF(ISERROR(VLOOKUP(P274,Positions!$C$4:$V$130,20,FALSE)),0,VLOOKUP(P274,Positions!$C$4:$V$130,20,FALSE))</f>
        <v>0</v>
      </c>
      <c r="BX274" s="161">
        <f>IF(ISERROR(VLOOKUP(Q274,Positions!$C$4:$V$130,20,FALSE)),0,VLOOKUP(Q274,Positions!$C$4:$V$130,20,FALSE))</f>
        <v>0</v>
      </c>
      <c r="BY274" s="161">
        <f>IF(ISERROR(VLOOKUP(R274,Positions!$C$4:$V$130,20,FALSE)),0,VLOOKUP(R274,Positions!$C$4:$V$130,20,FALSE))</f>
        <v>0</v>
      </c>
      <c r="BZ274" s="161">
        <f>IF(ISERROR(VLOOKUP(S274,Positions!$C$4:$V$130,20,FALSE)),0,VLOOKUP(S274,Positions!$C$4:$V$130,20,FALSE))</f>
        <v>0</v>
      </c>
      <c r="CA274" s="161">
        <f>IF(ISERROR(VLOOKUP(T274,Positions!$C$4:$V$130,20,FALSE)),0,VLOOKUP(T274,Positions!$C$4:$V$130,20,FALSE))</f>
        <v>0</v>
      </c>
      <c r="CB274" s="161">
        <f>IF(ISERROR(VLOOKUP(U274,Positions!$C$4:$V$130,20,FALSE)),0,VLOOKUP(U274,Positions!$C$4:$V$130,20,FALSE))</f>
        <v>0</v>
      </c>
      <c r="CC274" s="161">
        <f>IF(ISERROR(VLOOKUP(V274,Positions!$C$4:$V$130,20,FALSE)),0,VLOOKUP(V274,Positions!$C$4:$V$130,20,FALSE))</f>
        <v>0</v>
      </c>
      <c r="CD274" s="161">
        <f>IF(ISERROR(VLOOKUP(W274,Positions!$C$4:$V$130,20,FALSE)),0,VLOOKUP(W274,Positions!$C$4:$V$130,20,FALSE))</f>
        <v>0</v>
      </c>
      <c r="CE274" s="161">
        <f>IF(ISERROR(VLOOKUP(X274,Positions!$C$4:$V$130,20,FALSE)),0,VLOOKUP(X274,Positions!$C$4:$V$130,20,FALSE))</f>
        <v>0</v>
      </c>
      <c r="CF274" s="161">
        <f>IF(ISERROR(VLOOKUP(Y274,Positions!$C$4:$V$130,20,FALSE)),0,VLOOKUP(Y274,Positions!$C$4:$V$130,20,FALSE))</f>
        <v>0</v>
      </c>
      <c r="CG274" s="161">
        <f>IF(ISERROR(VLOOKUP(Z274,Positions!$C$4:$V$130,20,FALSE)),0,VLOOKUP(Z274,Positions!$C$4:$V$130,20,FALSE))</f>
        <v>0</v>
      </c>
      <c r="CH274" s="161">
        <f>IF(ISERROR(VLOOKUP(AA274,Positions!$C$4:$V$130,20,FALSE)),0,VLOOKUP(AA274,Positions!$C$4:$V$130,20,FALSE))</f>
        <v>0</v>
      </c>
      <c r="CI274" s="161">
        <f>IF(ISERROR(VLOOKUP(AB274,Positions!$C$4:$V$130,20,FALSE)),0,VLOOKUP(AB274,Positions!$C$4:$V$130,20,FALSE))</f>
        <v>0</v>
      </c>
      <c r="CJ274" s="161">
        <f>IF(ISERROR(VLOOKUP(AC274,Positions!$C$4:$V$130,20,FALSE)),0,VLOOKUP(AC274,Positions!$C$4:$V$130,20,FALSE))</f>
        <v>0</v>
      </c>
      <c r="CK274" s="161">
        <f>IF(ISERROR(VLOOKUP(AD274,Positions!$C$4:$V$130,20,FALSE)),0,VLOOKUP(AD274,Positions!$C$4:$V$130,20,FALSE))</f>
        <v>0</v>
      </c>
      <c r="CL274" s="161">
        <f>IF(ISERROR(VLOOKUP(AE274,Positions!$C$4:$V$130,20,FALSE)),0,VLOOKUP(AE274,Positions!$C$4:$V$130,20,FALSE))</f>
        <v>0</v>
      </c>
      <c r="CM274" s="161">
        <f>IF(ISERROR(VLOOKUP(AF274,Positions!$C$4:$V$130,20,FALSE)),0,VLOOKUP(AF274,Positions!$C$4:$V$130,20,FALSE))</f>
        <v>0</v>
      </c>
      <c r="CN274" s="161">
        <f>IF(ISERROR(VLOOKUP(AG274,Positions!$C$4:$V$130,20,FALSE)),0,VLOOKUP(AG274,Positions!$C$4:$V$130,20,FALSE))</f>
        <v>0</v>
      </c>
      <c r="CO274" s="161">
        <f>IF(ISERROR(VLOOKUP(AH274,Positions!$C$4:$V$130,20,FALSE)),0,VLOOKUP(AH274,Positions!$C$4:$V$130,20,FALSE))</f>
        <v>0</v>
      </c>
    </row>
    <row r="275" spans="1:93" s="155" customFormat="1" ht="26.25" x14ac:dyDescent="0.25">
      <c r="A275" s="164"/>
      <c r="B275" s="164"/>
      <c r="C275" s="165"/>
      <c r="D275" s="165"/>
      <c r="E275" s="165"/>
      <c r="F275" s="165"/>
      <c r="G275" s="167"/>
      <c r="H275" s="167"/>
      <c r="I275" s="167"/>
      <c r="J275" s="167"/>
      <c r="K275" s="167"/>
      <c r="L275" s="167"/>
      <c r="M275" s="167"/>
      <c r="N275" s="167"/>
      <c r="O275" s="167"/>
      <c r="P275" s="167"/>
      <c r="Q275" s="167"/>
      <c r="R275" s="167"/>
      <c r="S275" s="167"/>
      <c r="T275" s="167"/>
      <c r="U275" s="167"/>
      <c r="V275" s="167"/>
      <c r="W275" s="167"/>
      <c r="X275" s="167"/>
      <c r="Y275" s="167"/>
      <c r="Z275" s="167"/>
      <c r="AA275" s="167"/>
      <c r="AB275" s="167"/>
      <c r="AC275" s="167"/>
      <c r="AD275" s="167"/>
      <c r="AE275" s="167"/>
      <c r="AF275" s="167"/>
      <c r="AG275" s="167"/>
      <c r="AH275" s="167"/>
      <c r="AI275" s="167"/>
      <c r="AJ275" s="167"/>
      <c r="AK275" s="167"/>
      <c r="AL275" s="167"/>
      <c r="AM275" s="167"/>
      <c r="AN275" s="167"/>
      <c r="AO275" s="167"/>
      <c r="AP275" s="167"/>
      <c r="AQ275" s="167"/>
      <c r="AR275" s="167"/>
      <c r="AS275" s="164"/>
      <c r="AT275" s="164"/>
      <c r="AU275" s="164"/>
      <c r="AV275" s="164"/>
      <c r="AW275" s="164"/>
      <c r="AX275" s="164"/>
      <c r="AY275" s="164"/>
      <c r="AZ275" s="164"/>
      <c r="BA275" s="164"/>
      <c r="BB275" s="164"/>
      <c r="BC275" s="164"/>
      <c r="BD275" s="164"/>
      <c r="BE275" s="164"/>
      <c r="BF275" s="164"/>
      <c r="BG275" s="164"/>
      <c r="BH275" s="164"/>
      <c r="BI275" s="164"/>
      <c r="BJ275" s="164"/>
      <c r="BK275" s="164"/>
      <c r="BL275" s="164"/>
      <c r="BM275" s="152"/>
      <c r="BN275" s="161">
        <f>IF(ISERROR(VLOOKUP(G275,Positions!$C$4:$V$130,20,FALSE)),0,VLOOKUP(G275,Positions!$C$4:$V$130,20,FALSE))</f>
        <v>0</v>
      </c>
      <c r="BO275" s="161">
        <f>IF(ISERROR(VLOOKUP(H275,Positions!$C$4:$V$130,20,FALSE)),0,VLOOKUP(H275,Positions!$C$4:$V$130,20,FALSE))</f>
        <v>0</v>
      </c>
      <c r="BP275" s="161">
        <f>IF(ISERROR(VLOOKUP(I275,Positions!$C$4:$V$130,20,FALSE)),0,VLOOKUP(I275,Positions!$C$4:$V$130,20,FALSE))</f>
        <v>0</v>
      </c>
      <c r="BQ275" s="161">
        <f>IF(ISERROR(VLOOKUP(J275,Positions!$C$4:$V$130,20,FALSE)),0,VLOOKUP(J275,Positions!$C$4:$V$130,20,FALSE))</f>
        <v>0</v>
      </c>
      <c r="BR275" s="161">
        <f>IF(ISERROR(VLOOKUP(K275,Positions!$C$4:$V$130,20,FALSE)),0,VLOOKUP(K275,Positions!$C$4:$V$130,20,FALSE))</f>
        <v>0</v>
      </c>
      <c r="BS275" s="161">
        <f>IF(ISERROR(VLOOKUP(L275,Positions!$C$4:$V$130,20,FALSE)),0,VLOOKUP(L275,Positions!$C$4:$V$130,20,FALSE))</f>
        <v>0</v>
      </c>
      <c r="BT275" s="161">
        <f>IF(ISERROR(VLOOKUP(M275,Positions!$C$4:$V$130,20,FALSE)),0,VLOOKUP(M275,Positions!$C$4:$V$130,20,FALSE))</f>
        <v>0</v>
      </c>
      <c r="BU275" s="161">
        <f>IF(ISERROR(VLOOKUP(N275,Positions!$C$4:$V$130,20,FALSE)),0,VLOOKUP(N275,Positions!$C$4:$V$130,20,FALSE))</f>
        <v>0</v>
      </c>
      <c r="BV275" s="161">
        <f>IF(ISERROR(VLOOKUP(O275,Positions!$C$4:$V$130,20,FALSE)),0,VLOOKUP(O275,Positions!$C$4:$V$130,20,FALSE))</f>
        <v>0</v>
      </c>
      <c r="BW275" s="161">
        <f>IF(ISERROR(VLOOKUP(P275,Positions!$C$4:$V$130,20,FALSE)),0,VLOOKUP(P275,Positions!$C$4:$V$130,20,FALSE))</f>
        <v>0</v>
      </c>
      <c r="BX275" s="161">
        <f>IF(ISERROR(VLOOKUP(Q275,Positions!$C$4:$V$130,20,FALSE)),0,VLOOKUP(Q275,Positions!$C$4:$V$130,20,FALSE))</f>
        <v>0</v>
      </c>
      <c r="BY275" s="161">
        <f>IF(ISERROR(VLOOKUP(R275,Positions!$C$4:$V$130,20,FALSE)),0,VLOOKUP(R275,Positions!$C$4:$V$130,20,FALSE))</f>
        <v>0</v>
      </c>
      <c r="BZ275" s="161">
        <f>IF(ISERROR(VLOOKUP(S275,Positions!$C$4:$V$130,20,FALSE)),0,VLOOKUP(S275,Positions!$C$4:$V$130,20,FALSE))</f>
        <v>0</v>
      </c>
      <c r="CA275" s="161">
        <f>IF(ISERROR(VLOOKUP(T275,Positions!$C$4:$V$130,20,FALSE)),0,VLOOKUP(T275,Positions!$C$4:$V$130,20,FALSE))</f>
        <v>0</v>
      </c>
      <c r="CB275" s="161">
        <f>IF(ISERROR(VLOOKUP(U275,Positions!$C$4:$V$130,20,FALSE)),0,VLOOKUP(U275,Positions!$C$4:$V$130,20,FALSE))</f>
        <v>0</v>
      </c>
      <c r="CC275" s="161">
        <f>IF(ISERROR(VLOOKUP(V275,Positions!$C$4:$V$130,20,FALSE)),0,VLOOKUP(V275,Positions!$C$4:$V$130,20,FALSE))</f>
        <v>0</v>
      </c>
      <c r="CD275" s="161">
        <f>IF(ISERROR(VLOOKUP(W275,Positions!$C$4:$V$130,20,FALSE)),0,VLOOKUP(W275,Positions!$C$4:$V$130,20,FALSE))</f>
        <v>0</v>
      </c>
      <c r="CE275" s="161">
        <f>IF(ISERROR(VLOOKUP(X275,Positions!$C$4:$V$130,20,FALSE)),0,VLOOKUP(X275,Positions!$C$4:$V$130,20,FALSE))</f>
        <v>0</v>
      </c>
      <c r="CF275" s="161">
        <f>IF(ISERROR(VLOOKUP(Y275,Positions!$C$4:$V$130,20,FALSE)),0,VLOOKUP(Y275,Positions!$C$4:$V$130,20,FALSE))</f>
        <v>0</v>
      </c>
      <c r="CG275" s="161">
        <f>IF(ISERROR(VLOOKUP(Z275,Positions!$C$4:$V$130,20,FALSE)),0,VLOOKUP(Z275,Positions!$C$4:$V$130,20,FALSE))</f>
        <v>0</v>
      </c>
      <c r="CH275" s="161">
        <f>IF(ISERROR(VLOOKUP(AA275,Positions!$C$4:$V$130,20,FALSE)),0,VLOOKUP(AA275,Positions!$C$4:$V$130,20,FALSE))</f>
        <v>0</v>
      </c>
      <c r="CI275" s="161">
        <f>IF(ISERROR(VLOOKUP(AB275,Positions!$C$4:$V$130,20,FALSE)),0,VLOOKUP(AB275,Positions!$C$4:$V$130,20,FALSE))</f>
        <v>0</v>
      </c>
      <c r="CJ275" s="161">
        <f>IF(ISERROR(VLOOKUP(AC275,Positions!$C$4:$V$130,20,FALSE)),0,VLOOKUP(AC275,Positions!$C$4:$V$130,20,FALSE))</f>
        <v>0</v>
      </c>
      <c r="CK275" s="161">
        <f>IF(ISERROR(VLOOKUP(AD275,Positions!$C$4:$V$130,20,FALSE)),0,VLOOKUP(AD275,Positions!$C$4:$V$130,20,FALSE))</f>
        <v>0</v>
      </c>
      <c r="CL275" s="161">
        <f>IF(ISERROR(VLOOKUP(AE275,Positions!$C$4:$V$130,20,FALSE)),0,VLOOKUP(AE275,Positions!$C$4:$V$130,20,FALSE))</f>
        <v>0</v>
      </c>
      <c r="CM275" s="161">
        <f>IF(ISERROR(VLOOKUP(AF275,Positions!$C$4:$V$130,20,FALSE)),0,VLOOKUP(AF275,Positions!$C$4:$V$130,20,FALSE))</f>
        <v>0</v>
      </c>
      <c r="CN275" s="161">
        <f>IF(ISERROR(VLOOKUP(AG275,Positions!$C$4:$V$130,20,FALSE)),0,VLOOKUP(AG275,Positions!$C$4:$V$130,20,FALSE))</f>
        <v>0</v>
      </c>
      <c r="CO275" s="161">
        <f>IF(ISERROR(VLOOKUP(AH275,Positions!$C$4:$V$130,20,FALSE)),0,VLOOKUP(AH275,Positions!$C$4:$V$130,20,FALSE))</f>
        <v>0</v>
      </c>
    </row>
    <row r="276" spans="1:93" s="155" customFormat="1" ht="26.25" x14ac:dyDescent="0.25">
      <c r="A276" s="164"/>
      <c r="B276" s="164"/>
      <c r="C276" s="165"/>
      <c r="D276" s="165"/>
      <c r="E276" s="165"/>
      <c r="F276" s="165"/>
      <c r="G276" s="167"/>
      <c r="H276" s="167"/>
      <c r="I276" s="167"/>
      <c r="J276" s="167"/>
      <c r="K276" s="167"/>
      <c r="L276" s="167"/>
      <c r="M276" s="167"/>
      <c r="N276" s="167"/>
      <c r="O276" s="167"/>
      <c r="P276" s="167"/>
      <c r="Q276" s="167"/>
      <c r="R276" s="167"/>
      <c r="S276" s="167"/>
      <c r="T276" s="167"/>
      <c r="U276" s="167"/>
      <c r="V276" s="167"/>
      <c r="W276" s="167"/>
      <c r="X276" s="167"/>
      <c r="Y276" s="167"/>
      <c r="Z276" s="167"/>
      <c r="AA276" s="167"/>
      <c r="AB276" s="167"/>
      <c r="AC276" s="167"/>
      <c r="AD276" s="167"/>
      <c r="AE276" s="167"/>
      <c r="AF276" s="167"/>
      <c r="AG276" s="167"/>
      <c r="AH276" s="167"/>
      <c r="AI276" s="167"/>
      <c r="AJ276" s="167"/>
      <c r="AK276" s="167"/>
      <c r="AL276" s="167"/>
      <c r="AM276" s="167"/>
      <c r="AN276" s="167"/>
      <c r="AO276" s="167"/>
      <c r="AP276" s="167"/>
      <c r="AQ276" s="167"/>
      <c r="AR276" s="167"/>
      <c r="AS276" s="164"/>
      <c r="AT276" s="164"/>
      <c r="AU276" s="164"/>
      <c r="AV276" s="164"/>
      <c r="AW276" s="164"/>
      <c r="AX276" s="164"/>
      <c r="AY276" s="164"/>
      <c r="AZ276" s="164"/>
      <c r="BA276" s="164"/>
      <c r="BB276" s="164"/>
      <c r="BC276" s="164"/>
      <c r="BD276" s="164"/>
      <c r="BE276" s="164"/>
      <c r="BF276" s="164"/>
      <c r="BG276" s="164"/>
      <c r="BH276" s="164"/>
      <c r="BI276" s="164"/>
      <c r="BJ276" s="164"/>
      <c r="BK276" s="164"/>
      <c r="BL276" s="164"/>
      <c r="BM276" s="152"/>
      <c r="BN276" s="161">
        <f>IF(ISERROR(VLOOKUP(G276,Positions!$C$4:$V$130,20,FALSE)),0,VLOOKUP(G276,Positions!$C$4:$V$130,20,FALSE))</f>
        <v>0</v>
      </c>
      <c r="BO276" s="161">
        <f>IF(ISERROR(VLOOKUP(H276,Positions!$C$4:$V$130,20,FALSE)),0,VLOOKUP(H276,Positions!$C$4:$V$130,20,FALSE))</f>
        <v>0</v>
      </c>
      <c r="BP276" s="161">
        <f>IF(ISERROR(VLOOKUP(I276,Positions!$C$4:$V$130,20,FALSE)),0,VLOOKUP(I276,Positions!$C$4:$V$130,20,FALSE))</f>
        <v>0</v>
      </c>
      <c r="BQ276" s="161">
        <f>IF(ISERROR(VLOOKUP(J276,Positions!$C$4:$V$130,20,FALSE)),0,VLOOKUP(J276,Positions!$C$4:$V$130,20,FALSE))</f>
        <v>0</v>
      </c>
      <c r="BR276" s="161">
        <f>IF(ISERROR(VLOOKUP(K276,Positions!$C$4:$V$130,20,FALSE)),0,VLOOKUP(K276,Positions!$C$4:$V$130,20,FALSE))</f>
        <v>0</v>
      </c>
      <c r="BS276" s="161">
        <f>IF(ISERROR(VLOOKUP(L276,Positions!$C$4:$V$130,20,FALSE)),0,VLOOKUP(L276,Positions!$C$4:$V$130,20,FALSE))</f>
        <v>0</v>
      </c>
      <c r="BT276" s="161">
        <f>IF(ISERROR(VLOOKUP(M276,Positions!$C$4:$V$130,20,FALSE)),0,VLOOKUP(M276,Positions!$C$4:$V$130,20,FALSE))</f>
        <v>0</v>
      </c>
      <c r="BU276" s="161">
        <f>IF(ISERROR(VLOOKUP(N276,Positions!$C$4:$V$130,20,FALSE)),0,VLOOKUP(N276,Positions!$C$4:$V$130,20,FALSE))</f>
        <v>0</v>
      </c>
      <c r="BV276" s="161">
        <f>IF(ISERROR(VLOOKUP(O276,Positions!$C$4:$V$130,20,FALSE)),0,VLOOKUP(O276,Positions!$C$4:$V$130,20,FALSE))</f>
        <v>0</v>
      </c>
      <c r="BW276" s="161">
        <f>IF(ISERROR(VLOOKUP(P276,Positions!$C$4:$V$130,20,FALSE)),0,VLOOKUP(P276,Positions!$C$4:$V$130,20,FALSE))</f>
        <v>0</v>
      </c>
      <c r="BX276" s="161">
        <f>IF(ISERROR(VLOOKUP(Q276,Positions!$C$4:$V$130,20,FALSE)),0,VLOOKUP(Q276,Positions!$C$4:$V$130,20,FALSE))</f>
        <v>0</v>
      </c>
      <c r="BY276" s="161">
        <f>IF(ISERROR(VLOOKUP(R276,Positions!$C$4:$V$130,20,FALSE)),0,VLOOKUP(R276,Positions!$C$4:$V$130,20,FALSE))</f>
        <v>0</v>
      </c>
      <c r="BZ276" s="161">
        <f>IF(ISERROR(VLOOKUP(S276,Positions!$C$4:$V$130,20,FALSE)),0,VLOOKUP(S276,Positions!$C$4:$V$130,20,FALSE))</f>
        <v>0</v>
      </c>
      <c r="CA276" s="161">
        <f>IF(ISERROR(VLOOKUP(T276,Positions!$C$4:$V$130,20,FALSE)),0,VLOOKUP(T276,Positions!$C$4:$V$130,20,FALSE))</f>
        <v>0</v>
      </c>
      <c r="CB276" s="161">
        <f>IF(ISERROR(VLOOKUP(U276,Positions!$C$4:$V$130,20,FALSE)),0,VLOOKUP(U276,Positions!$C$4:$V$130,20,FALSE))</f>
        <v>0</v>
      </c>
      <c r="CC276" s="161">
        <f>IF(ISERROR(VLOOKUP(V276,Positions!$C$4:$V$130,20,FALSE)),0,VLOOKUP(V276,Positions!$C$4:$V$130,20,FALSE))</f>
        <v>0</v>
      </c>
      <c r="CD276" s="161">
        <f>IF(ISERROR(VLOOKUP(W276,Positions!$C$4:$V$130,20,FALSE)),0,VLOOKUP(W276,Positions!$C$4:$V$130,20,FALSE))</f>
        <v>0</v>
      </c>
      <c r="CE276" s="161">
        <f>IF(ISERROR(VLOOKUP(X276,Positions!$C$4:$V$130,20,FALSE)),0,VLOOKUP(X276,Positions!$C$4:$V$130,20,FALSE))</f>
        <v>0</v>
      </c>
      <c r="CF276" s="161">
        <f>IF(ISERROR(VLOOKUP(Y276,Positions!$C$4:$V$130,20,FALSE)),0,VLOOKUP(Y276,Positions!$C$4:$V$130,20,FALSE))</f>
        <v>0</v>
      </c>
      <c r="CG276" s="161">
        <f>IF(ISERROR(VLOOKUP(Z276,Positions!$C$4:$V$130,20,FALSE)),0,VLOOKUP(Z276,Positions!$C$4:$V$130,20,FALSE))</f>
        <v>0</v>
      </c>
      <c r="CH276" s="161">
        <f>IF(ISERROR(VLOOKUP(AA276,Positions!$C$4:$V$130,20,FALSE)),0,VLOOKUP(AA276,Positions!$C$4:$V$130,20,FALSE))</f>
        <v>0</v>
      </c>
      <c r="CI276" s="161">
        <f>IF(ISERROR(VLOOKUP(AB276,Positions!$C$4:$V$130,20,FALSE)),0,VLOOKUP(AB276,Positions!$C$4:$V$130,20,FALSE))</f>
        <v>0</v>
      </c>
      <c r="CJ276" s="161">
        <f>IF(ISERROR(VLOOKUP(AC276,Positions!$C$4:$V$130,20,FALSE)),0,VLOOKUP(AC276,Positions!$C$4:$V$130,20,FALSE))</f>
        <v>0</v>
      </c>
      <c r="CK276" s="161">
        <f>IF(ISERROR(VLOOKUP(AD276,Positions!$C$4:$V$130,20,FALSE)),0,VLOOKUP(AD276,Positions!$C$4:$V$130,20,FALSE))</f>
        <v>0</v>
      </c>
      <c r="CL276" s="161">
        <f>IF(ISERROR(VLOOKUP(AE276,Positions!$C$4:$V$130,20,FALSE)),0,VLOOKUP(AE276,Positions!$C$4:$V$130,20,FALSE))</f>
        <v>0</v>
      </c>
      <c r="CM276" s="161">
        <f>IF(ISERROR(VLOOKUP(AF276,Positions!$C$4:$V$130,20,FALSE)),0,VLOOKUP(AF276,Positions!$C$4:$V$130,20,FALSE))</f>
        <v>0</v>
      </c>
      <c r="CN276" s="161">
        <f>IF(ISERROR(VLOOKUP(AG276,Positions!$C$4:$V$130,20,FALSE)),0,VLOOKUP(AG276,Positions!$C$4:$V$130,20,FALSE))</f>
        <v>0</v>
      </c>
      <c r="CO276" s="161">
        <f>IF(ISERROR(VLOOKUP(AH276,Positions!$C$4:$V$130,20,FALSE)),0,VLOOKUP(AH276,Positions!$C$4:$V$130,20,FALSE))</f>
        <v>0</v>
      </c>
    </row>
    <row r="277" spans="1:93" s="155" customFormat="1" ht="26.25" x14ac:dyDescent="0.25">
      <c r="A277" s="164"/>
      <c r="B277" s="164"/>
      <c r="C277" s="165"/>
      <c r="D277" s="165"/>
      <c r="E277" s="165"/>
      <c r="F277" s="165"/>
      <c r="G277" s="167"/>
      <c r="H277" s="167"/>
      <c r="I277" s="167"/>
      <c r="J277" s="167"/>
      <c r="K277" s="167"/>
      <c r="L277" s="167"/>
      <c r="M277" s="167"/>
      <c r="N277" s="167"/>
      <c r="O277" s="167"/>
      <c r="P277" s="167"/>
      <c r="Q277" s="167"/>
      <c r="R277" s="167"/>
      <c r="S277" s="167"/>
      <c r="T277" s="167"/>
      <c r="U277" s="167"/>
      <c r="V277" s="167"/>
      <c r="W277" s="167"/>
      <c r="X277" s="167"/>
      <c r="Y277" s="167"/>
      <c r="Z277" s="167"/>
      <c r="AA277" s="167"/>
      <c r="AB277" s="167"/>
      <c r="AC277" s="167"/>
      <c r="AD277" s="167"/>
      <c r="AE277" s="167"/>
      <c r="AF277" s="167"/>
      <c r="AG277" s="167"/>
      <c r="AH277" s="167"/>
      <c r="AI277" s="167"/>
      <c r="AJ277" s="167"/>
      <c r="AK277" s="167"/>
      <c r="AL277" s="167"/>
      <c r="AM277" s="167"/>
      <c r="AN277" s="167"/>
      <c r="AO277" s="167"/>
      <c r="AP277" s="167"/>
      <c r="AQ277" s="167"/>
      <c r="AR277" s="167"/>
      <c r="AS277" s="164"/>
      <c r="AT277" s="164"/>
      <c r="AU277" s="164"/>
      <c r="AV277" s="164"/>
      <c r="AW277" s="164"/>
      <c r="AX277" s="164"/>
      <c r="AY277" s="164"/>
      <c r="AZ277" s="164"/>
      <c r="BA277" s="164"/>
      <c r="BB277" s="164"/>
      <c r="BC277" s="164"/>
      <c r="BD277" s="164"/>
      <c r="BE277" s="164"/>
      <c r="BF277" s="164"/>
      <c r="BG277" s="164"/>
      <c r="BH277" s="164"/>
      <c r="BI277" s="164"/>
      <c r="BJ277" s="164"/>
      <c r="BK277" s="164"/>
      <c r="BL277" s="164"/>
      <c r="BM277" s="152"/>
      <c r="BN277" s="161">
        <f>IF(ISERROR(VLOOKUP(G277,Positions!$C$4:$V$130,20,FALSE)),0,VLOOKUP(G277,Positions!$C$4:$V$130,20,FALSE))</f>
        <v>0</v>
      </c>
      <c r="BO277" s="161">
        <f>IF(ISERROR(VLOOKUP(H277,Positions!$C$4:$V$130,20,FALSE)),0,VLOOKUP(H277,Positions!$C$4:$V$130,20,FALSE))</f>
        <v>0</v>
      </c>
      <c r="BP277" s="161">
        <f>IF(ISERROR(VLOOKUP(I277,Positions!$C$4:$V$130,20,FALSE)),0,VLOOKUP(I277,Positions!$C$4:$V$130,20,FALSE))</f>
        <v>0</v>
      </c>
      <c r="BQ277" s="161">
        <f>IF(ISERROR(VLOOKUP(J277,Positions!$C$4:$V$130,20,FALSE)),0,VLOOKUP(J277,Positions!$C$4:$V$130,20,FALSE))</f>
        <v>0</v>
      </c>
      <c r="BR277" s="161">
        <f>IF(ISERROR(VLOOKUP(K277,Positions!$C$4:$V$130,20,FALSE)),0,VLOOKUP(K277,Positions!$C$4:$V$130,20,FALSE))</f>
        <v>0</v>
      </c>
      <c r="BS277" s="161">
        <f>IF(ISERROR(VLOOKUP(L277,Positions!$C$4:$V$130,20,FALSE)),0,VLOOKUP(L277,Positions!$C$4:$V$130,20,FALSE))</f>
        <v>0</v>
      </c>
      <c r="BT277" s="161">
        <f>IF(ISERROR(VLOOKUP(M277,Positions!$C$4:$V$130,20,FALSE)),0,VLOOKUP(M277,Positions!$C$4:$V$130,20,FALSE))</f>
        <v>0</v>
      </c>
      <c r="BU277" s="161">
        <f>IF(ISERROR(VLOOKUP(N277,Positions!$C$4:$V$130,20,FALSE)),0,VLOOKUP(N277,Positions!$C$4:$V$130,20,FALSE))</f>
        <v>0</v>
      </c>
      <c r="BV277" s="161">
        <f>IF(ISERROR(VLOOKUP(O277,Positions!$C$4:$V$130,20,FALSE)),0,VLOOKUP(O277,Positions!$C$4:$V$130,20,FALSE))</f>
        <v>0</v>
      </c>
      <c r="BW277" s="161">
        <f>IF(ISERROR(VLOOKUP(P277,Positions!$C$4:$V$130,20,FALSE)),0,VLOOKUP(P277,Positions!$C$4:$V$130,20,FALSE))</f>
        <v>0</v>
      </c>
      <c r="BX277" s="161">
        <f>IF(ISERROR(VLOOKUP(Q277,Positions!$C$4:$V$130,20,FALSE)),0,VLOOKUP(Q277,Positions!$C$4:$V$130,20,FALSE))</f>
        <v>0</v>
      </c>
      <c r="BY277" s="161">
        <f>IF(ISERROR(VLOOKUP(R277,Positions!$C$4:$V$130,20,FALSE)),0,VLOOKUP(R277,Positions!$C$4:$V$130,20,FALSE))</f>
        <v>0</v>
      </c>
      <c r="BZ277" s="161">
        <f>IF(ISERROR(VLOOKUP(S277,Positions!$C$4:$V$130,20,FALSE)),0,VLOOKUP(S277,Positions!$C$4:$V$130,20,FALSE))</f>
        <v>0</v>
      </c>
      <c r="CA277" s="161">
        <f>IF(ISERROR(VLOOKUP(T277,Positions!$C$4:$V$130,20,FALSE)),0,VLOOKUP(T277,Positions!$C$4:$V$130,20,FALSE))</f>
        <v>0</v>
      </c>
      <c r="CB277" s="161">
        <f>IF(ISERROR(VLOOKUP(U277,Positions!$C$4:$V$130,20,FALSE)),0,VLOOKUP(U277,Positions!$C$4:$V$130,20,FALSE))</f>
        <v>0</v>
      </c>
      <c r="CC277" s="161">
        <f>IF(ISERROR(VLOOKUP(V277,Positions!$C$4:$V$130,20,FALSE)),0,VLOOKUP(V277,Positions!$C$4:$V$130,20,FALSE))</f>
        <v>0</v>
      </c>
      <c r="CD277" s="161">
        <f>IF(ISERROR(VLOOKUP(W277,Positions!$C$4:$V$130,20,FALSE)),0,VLOOKUP(W277,Positions!$C$4:$V$130,20,FALSE))</f>
        <v>0</v>
      </c>
      <c r="CE277" s="161">
        <f>IF(ISERROR(VLOOKUP(X277,Positions!$C$4:$V$130,20,FALSE)),0,VLOOKUP(X277,Positions!$C$4:$V$130,20,FALSE))</f>
        <v>0</v>
      </c>
      <c r="CF277" s="161">
        <f>IF(ISERROR(VLOOKUP(Y277,Positions!$C$4:$V$130,20,FALSE)),0,VLOOKUP(Y277,Positions!$C$4:$V$130,20,FALSE))</f>
        <v>0</v>
      </c>
      <c r="CG277" s="161">
        <f>IF(ISERROR(VLOOKUP(Z277,Positions!$C$4:$V$130,20,FALSE)),0,VLOOKUP(Z277,Positions!$C$4:$V$130,20,FALSE))</f>
        <v>0</v>
      </c>
      <c r="CH277" s="161">
        <f>IF(ISERROR(VLOOKUP(AA277,Positions!$C$4:$V$130,20,FALSE)),0,VLOOKUP(AA277,Positions!$C$4:$V$130,20,FALSE))</f>
        <v>0</v>
      </c>
      <c r="CI277" s="161">
        <f>IF(ISERROR(VLOOKUP(AB277,Positions!$C$4:$V$130,20,FALSE)),0,VLOOKUP(AB277,Positions!$C$4:$V$130,20,FALSE))</f>
        <v>0</v>
      </c>
      <c r="CJ277" s="161">
        <f>IF(ISERROR(VLOOKUP(AC277,Positions!$C$4:$V$130,20,FALSE)),0,VLOOKUP(AC277,Positions!$C$4:$V$130,20,FALSE))</f>
        <v>0</v>
      </c>
      <c r="CK277" s="161">
        <f>IF(ISERROR(VLOOKUP(AD277,Positions!$C$4:$V$130,20,FALSE)),0,VLOOKUP(AD277,Positions!$C$4:$V$130,20,FALSE))</f>
        <v>0</v>
      </c>
      <c r="CL277" s="161">
        <f>IF(ISERROR(VLOOKUP(AE277,Positions!$C$4:$V$130,20,FALSE)),0,VLOOKUP(AE277,Positions!$C$4:$V$130,20,FALSE))</f>
        <v>0</v>
      </c>
      <c r="CM277" s="161">
        <f>IF(ISERROR(VLOOKUP(AF277,Positions!$C$4:$V$130,20,FALSE)),0,VLOOKUP(AF277,Positions!$C$4:$V$130,20,FALSE))</f>
        <v>0</v>
      </c>
      <c r="CN277" s="161">
        <f>IF(ISERROR(VLOOKUP(AG277,Positions!$C$4:$V$130,20,FALSE)),0,VLOOKUP(AG277,Positions!$C$4:$V$130,20,FALSE))</f>
        <v>0</v>
      </c>
      <c r="CO277" s="161">
        <f>IF(ISERROR(VLOOKUP(AH277,Positions!$C$4:$V$130,20,FALSE)),0,VLOOKUP(AH277,Positions!$C$4:$V$130,20,FALSE))</f>
        <v>0</v>
      </c>
    </row>
    <row r="278" spans="1:93" s="155" customFormat="1" ht="26.25" x14ac:dyDescent="0.25">
      <c r="A278" s="164"/>
      <c r="B278" s="164"/>
      <c r="C278" s="165"/>
      <c r="D278" s="165"/>
      <c r="E278" s="165"/>
      <c r="F278" s="165"/>
      <c r="G278" s="167"/>
      <c r="H278" s="167"/>
      <c r="I278" s="167"/>
      <c r="J278" s="167"/>
      <c r="K278" s="167"/>
      <c r="L278" s="167"/>
      <c r="M278" s="167"/>
      <c r="N278" s="167"/>
      <c r="O278" s="167"/>
      <c r="P278" s="167"/>
      <c r="Q278" s="167"/>
      <c r="R278" s="167"/>
      <c r="S278" s="167"/>
      <c r="T278" s="167"/>
      <c r="U278" s="167"/>
      <c r="V278" s="167"/>
      <c r="W278" s="167"/>
      <c r="X278" s="167"/>
      <c r="Y278" s="167"/>
      <c r="Z278" s="167"/>
      <c r="AA278" s="167"/>
      <c r="AB278" s="167"/>
      <c r="AC278" s="167"/>
      <c r="AD278" s="167"/>
      <c r="AE278" s="167"/>
      <c r="AF278" s="167"/>
      <c r="AG278" s="167"/>
      <c r="AH278" s="167"/>
      <c r="AI278" s="167"/>
      <c r="AJ278" s="167"/>
      <c r="AK278" s="167"/>
      <c r="AL278" s="167"/>
      <c r="AM278" s="167"/>
      <c r="AN278" s="167"/>
      <c r="AO278" s="167"/>
      <c r="AP278" s="167"/>
      <c r="AQ278" s="167"/>
      <c r="AR278" s="167"/>
      <c r="AS278" s="164"/>
      <c r="AT278" s="164"/>
      <c r="AU278" s="164"/>
      <c r="AV278" s="164"/>
      <c r="AW278" s="164"/>
      <c r="AX278" s="164"/>
      <c r="AY278" s="164"/>
      <c r="AZ278" s="164"/>
      <c r="BA278" s="164"/>
      <c r="BB278" s="164"/>
      <c r="BC278" s="164"/>
      <c r="BD278" s="164"/>
      <c r="BE278" s="164"/>
      <c r="BF278" s="164"/>
      <c r="BG278" s="164"/>
      <c r="BH278" s="164"/>
      <c r="BI278" s="164"/>
      <c r="BJ278" s="164"/>
      <c r="BK278" s="164"/>
      <c r="BL278" s="164"/>
      <c r="BM278" s="152"/>
      <c r="BN278" s="161">
        <f>IF(ISERROR(VLOOKUP(G278,Positions!$C$4:$V$130,20,FALSE)),0,VLOOKUP(G278,Positions!$C$4:$V$130,20,FALSE))</f>
        <v>0</v>
      </c>
      <c r="BO278" s="161">
        <f>IF(ISERROR(VLOOKUP(H278,Positions!$C$4:$V$130,20,FALSE)),0,VLOOKUP(H278,Positions!$C$4:$V$130,20,FALSE))</f>
        <v>0</v>
      </c>
      <c r="BP278" s="161">
        <f>IF(ISERROR(VLOOKUP(I278,Positions!$C$4:$V$130,20,FALSE)),0,VLOOKUP(I278,Positions!$C$4:$V$130,20,FALSE))</f>
        <v>0</v>
      </c>
      <c r="BQ278" s="161">
        <f>IF(ISERROR(VLOOKUP(J278,Positions!$C$4:$V$130,20,FALSE)),0,VLOOKUP(J278,Positions!$C$4:$V$130,20,FALSE))</f>
        <v>0</v>
      </c>
      <c r="BR278" s="161">
        <f>IF(ISERROR(VLOOKUP(K278,Positions!$C$4:$V$130,20,FALSE)),0,VLOOKUP(K278,Positions!$C$4:$V$130,20,FALSE))</f>
        <v>0</v>
      </c>
      <c r="BS278" s="161">
        <f>IF(ISERROR(VLOOKUP(L278,Positions!$C$4:$V$130,20,FALSE)),0,VLOOKUP(L278,Positions!$C$4:$V$130,20,FALSE))</f>
        <v>0</v>
      </c>
      <c r="BT278" s="161">
        <f>IF(ISERROR(VLOOKUP(M278,Positions!$C$4:$V$130,20,FALSE)),0,VLOOKUP(M278,Positions!$C$4:$V$130,20,FALSE))</f>
        <v>0</v>
      </c>
      <c r="BU278" s="161">
        <f>IF(ISERROR(VLOOKUP(N278,Positions!$C$4:$V$130,20,FALSE)),0,VLOOKUP(N278,Positions!$C$4:$V$130,20,FALSE))</f>
        <v>0</v>
      </c>
      <c r="BV278" s="161">
        <f>IF(ISERROR(VLOOKUP(O278,Positions!$C$4:$V$130,20,FALSE)),0,VLOOKUP(O278,Positions!$C$4:$V$130,20,FALSE))</f>
        <v>0</v>
      </c>
      <c r="BW278" s="161">
        <f>IF(ISERROR(VLOOKUP(P278,Positions!$C$4:$V$130,20,FALSE)),0,VLOOKUP(P278,Positions!$C$4:$V$130,20,FALSE))</f>
        <v>0</v>
      </c>
      <c r="BX278" s="161">
        <f>IF(ISERROR(VLOOKUP(Q278,Positions!$C$4:$V$130,20,FALSE)),0,VLOOKUP(Q278,Positions!$C$4:$V$130,20,FALSE))</f>
        <v>0</v>
      </c>
      <c r="BY278" s="161">
        <f>IF(ISERROR(VLOOKUP(R278,Positions!$C$4:$V$130,20,FALSE)),0,VLOOKUP(R278,Positions!$C$4:$V$130,20,FALSE))</f>
        <v>0</v>
      </c>
      <c r="BZ278" s="161">
        <f>IF(ISERROR(VLOOKUP(S278,Positions!$C$4:$V$130,20,FALSE)),0,VLOOKUP(S278,Positions!$C$4:$V$130,20,FALSE))</f>
        <v>0</v>
      </c>
      <c r="CA278" s="161">
        <f>IF(ISERROR(VLOOKUP(T278,Positions!$C$4:$V$130,20,FALSE)),0,VLOOKUP(T278,Positions!$C$4:$V$130,20,FALSE))</f>
        <v>0</v>
      </c>
      <c r="CB278" s="161">
        <f>IF(ISERROR(VLOOKUP(U278,Positions!$C$4:$V$130,20,FALSE)),0,VLOOKUP(U278,Positions!$C$4:$V$130,20,FALSE))</f>
        <v>0</v>
      </c>
      <c r="CC278" s="161">
        <f>IF(ISERROR(VLOOKUP(V278,Positions!$C$4:$V$130,20,FALSE)),0,VLOOKUP(V278,Positions!$C$4:$V$130,20,FALSE))</f>
        <v>0</v>
      </c>
      <c r="CD278" s="161">
        <f>IF(ISERROR(VLOOKUP(W278,Positions!$C$4:$V$130,20,FALSE)),0,VLOOKUP(W278,Positions!$C$4:$V$130,20,FALSE))</f>
        <v>0</v>
      </c>
      <c r="CE278" s="161">
        <f>IF(ISERROR(VLOOKUP(X278,Positions!$C$4:$V$130,20,FALSE)),0,VLOOKUP(X278,Positions!$C$4:$V$130,20,FALSE))</f>
        <v>0</v>
      </c>
      <c r="CF278" s="161">
        <f>IF(ISERROR(VLOOKUP(Y278,Positions!$C$4:$V$130,20,FALSE)),0,VLOOKUP(Y278,Positions!$C$4:$V$130,20,FALSE))</f>
        <v>0</v>
      </c>
      <c r="CG278" s="161">
        <f>IF(ISERROR(VLOOKUP(Z278,Positions!$C$4:$V$130,20,FALSE)),0,VLOOKUP(Z278,Positions!$C$4:$V$130,20,FALSE))</f>
        <v>0</v>
      </c>
      <c r="CH278" s="161">
        <f>IF(ISERROR(VLOOKUP(AA278,Positions!$C$4:$V$130,20,FALSE)),0,VLOOKUP(AA278,Positions!$C$4:$V$130,20,FALSE))</f>
        <v>0</v>
      </c>
      <c r="CI278" s="161">
        <f>IF(ISERROR(VLOOKUP(AB278,Positions!$C$4:$V$130,20,FALSE)),0,VLOOKUP(AB278,Positions!$C$4:$V$130,20,FALSE))</f>
        <v>0</v>
      </c>
      <c r="CJ278" s="161">
        <f>IF(ISERROR(VLOOKUP(AC278,Positions!$C$4:$V$130,20,FALSE)),0,VLOOKUP(AC278,Positions!$C$4:$V$130,20,FALSE))</f>
        <v>0</v>
      </c>
      <c r="CK278" s="161">
        <f>IF(ISERROR(VLOOKUP(AD278,Positions!$C$4:$V$130,20,FALSE)),0,VLOOKUP(AD278,Positions!$C$4:$V$130,20,FALSE))</f>
        <v>0</v>
      </c>
      <c r="CL278" s="161">
        <f>IF(ISERROR(VLOOKUP(AE278,Positions!$C$4:$V$130,20,FALSE)),0,VLOOKUP(AE278,Positions!$C$4:$V$130,20,FALSE))</f>
        <v>0</v>
      </c>
      <c r="CM278" s="161">
        <f>IF(ISERROR(VLOOKUP(AF278,Positions!$C$4:$V$130,20,FALSE)),0,VLOOKUP(AF278,Positions!$C$4:$V$130,20,FALSE))</f>
        <v>0</v>
      </c>
      <c r="CN278" s="161">
        <f>IF(ISERROR(VLOOKUP(AG278,Positions!$C$4:$V$130,20,FALSE)),0,VLOOKUP(AG278,Positions!$C$4:$V$130,20,FALSE))</f>
        <v>0</v>
      </c>
      <c r="CO278" s="161">
        <f>IF(ISERROR(VLOOKUP(AH278,Positions!$C$4:$V$130,20,FALSE)),0,VLOOKUP(AH278,Positions!$C$4:$V$130,20,FALSE))</f>
        <v>0</v>
      </c>
    </row>
    <row r="279" spans="1:93" s="155" customFormat="1" ht="26.25" x14ac:dyDescent="0.25">
      <c r="A279" s="164"/>
      <c r="B279" s="164"/>
      <c r="C279" s="165"/>
      <c r="D279" s="165"/>
      <c r="E279" s="165"/>
      <c r="F279" s="165"/>
      <c r="G279" s="167"/>
      <c r="H279" s="167"/>
      <c r="I279" s="167"/>
      <c r="J279" s="167"/>
      <c r="K279" s="167"/>
      <c r="L279" s="167"/>
      <c r="M279" s="167"/>
      <c r="N279" s="167"/>
      <c r="O279" s="167"/>
      <c r="P279" s="167"/>
      <c r="Q279" s="167"/>
      <c r="R279" s="167"/>
      <c r="S279" s="167"/>
      <c r="T279" s="167"/>
      <c r="U279" s="167"/>
      <c r="V279" s="167"/>
      <c r="W279" s="167"/>
      <c r="X279" s="167"/>
      <c r="Y279" s="167"/>
      <c r="Z279" s="167"/>
      <c r="AA279" s="167"/>
      <c r="AB279" s="167"/>
      <c r="AC279" s="167"/>
      <c r="AD279" s="167"/>
      <c r="AE279" s="167"/>
      <c r="AF279" s="167"/>
      <c r="AG279" s="167"/>
      <c r="AH279" s="167"/>
      <c r="AI279" s="167"/>
      <c r="AJ279" s="167"/>
      <c r="AK279" s="167"/>
      <c r="AL279" s="167"/>
      <c r="AM279" s="167"/>
      <c r="AN279" s="167"/>
      <c r="AO279" s="167"/>
      <c r="AP279" s="167"/>
      <c r="AQ279" s="167"/>
      <c r="AR279" s="167"/>
      <c r="AS279" s="164"/>
      <c r="AT279" s="164"/>
      <c r="AU279" s="164"/>
      <c r="AV279" s="164"/>
      <c r="AW279" s="164"/>
      <c r="AX279" s="164"/>
      <c r="AY279" s="164"/>
      <c r="AZ279" s="164"/>
      <c r="BA279" s="164"/>
      <c r="BB279" s="164"/>
      <c r="BC279" s="164"/>
      <c r="BD279" s="164"/>
      <c r="BE279" s="164"/>
      <c r="BF279" s="164"/>
      <c r="BG279" s="164"/>
      <c r="BH279" s="164"/>
      <c r="BI279" s="164"/>
      <c r="BJ279" s="164"/>
      <c r="BK279" s="164"/>
      <c r="BL279" s="164"/>
      <c r="BM279" s="152"/>
      <c r="BN279" s="161">
        <f>IF(ISERROR(VLOOKUP(G279,Positions!$C$4:$V$130,20,FALSE)),0,VLOOKUP(G279,Positions!$C$4:$V$130,20,FALSE))</f>
        <v>0</v>
      </c>
      <c r="BO279" s="161">
        <f>IF(ISERROR(VLOOKUP(H279,Positions!$C$4:$V$130,20,FALSE)),0,VLOOKUP(H279,Positions!$C$4:$V$130,20,FALSE))</f>
        <v>0</v>
      </c>
      <c r="BP279" s="161">
        <f>IF(ISERROR(VLOOKUP(I279,Positions!$C$4:$V$130,20,FALSE)),0,VLOOKUP(I279,Positions!$C$4:$V$130,20,FALSE))</f>
        <v>0</v>
      </c>
      <c r="BQ279" s="161">
        <f>IF(ISERROR(VLOOKUP(J279,Positions!$C$4:$V$130,20,FALSE)),0,VLOOKUP(J279,Positions!$C$4:$V$130,20,FALSE))</f>
        <v>0</v>
      </c>
      <c r="BR279" s="161">
        <f>IF(ISERROR(VLOOKUP(K279,Positions!$C$4:$V$130,20,FALSE)),0,VLOOKUP(K279,Positions!$C$4:$V$130,20,FALSE))</f>
        <v>0</v>
      </c>
      <c r="BS279" s="161">
        <f>IF(ISERROR(VLOOKUP(L279,Positions!$C$4:$V$130,20,FALSE)),0,VLOOKUP(L279,Positions!$C$4:$V$130,20,FALSE))</f>
        <v>0</v>
      </c>
      <c r="BT279" s="161">
        <f>IF(ISERROR(VLOOKUP(M279,Positions!$C$4:$V$130,20,FALSE)),0,VLOOKUP(M279,Positions!$C$4:$V$130,20,FALSE))</f>
        <v>0</v>
      </c>
      <c r="BU279" s="161">
        <f>IF(ISERROR(VLOOKUP(N279,Positions!$C$4:$V$130,20,FALSE)),0,VLOOKUP(N279,Positions!$C$4:$V$130,20,FALSE))</f>
        <v>0</v>
      </c>
      <c r="BV279" s="161">
        <f>IF(ISERROR(VLOOKUP(O279,Positions!$C$4:$V$130,20,FALSE)),0,VLOOKUP(O279,Positions!$C$4:$V$130,20,FALSE))</f>
        <v>0</v>
      </c>
      <c r="BW279" s="161">
        <f>IF(ISERROR(VLOOKUP(P279,Positions!$C$4:$V$130,20,FALSE)),0,VLOOKUP(P279,Positions!$C$4:$V$130,20,FALSE))</f>
        <v>0</v>
      </c>
      <c r="BX279" s="161">
        <f>IF(ISERROR(VLOOKUP(Q279,Positions!$C$4:$V$130,20,FALSE)),0,VLOOKUP(Q279,Positions!$C$4:$V$130,20,FALSE))</f>
        <v>0</v>
      </c>
      <c r="BY279" s="161">
        <f>IF(ISERROR(VLOOKUP(R279,Positions!$C$4:$V$130,20,FALSE)),0,VLOOKUP(R279,Positions!$C$4:$V$130,20,FALSE))</f>
        <v>0</v>
      </c>
      <c r="BZ279" s="161">
        <f>IF(ISERROR(VLOOKUP(S279,Positions!$C$4:$V$130,20,FALSE)),0,VLOOKUP(S279,Positions!$C$4:$V$130,20,FALSE))</f>
        <v>0</v>
      </c>
      <c r="CA279" s="161">
        <f>IF(ISERROR(VLOOKUP(T279,Positions!$C$4:$V$130,20,FALSE)),0,VLOOKUP(T279,Positions!$C$4:$V$130,20,FALSE))</f>
        <v>0</v>
      </c>
      <c r="CB279" s="161">
        <f>IF(ISERROR(VLOOKUP(U279,Positions!$C$4:$V$130,20,FALSE)),0,VLOOKUP(U279,Positions!$C$4:$V$130,20,FALSE))</f>
        <v>0</v>
      </c>
      <c r="CC279" s="161">
        <f>IF(ISERROR(VLOOKUP(V279,Positions!$C$4:$V$130,20,FALSE)),0,VLOOKUP(V279,Positions!$C$4:$V$130,20,FALSE))</f>
        <v>0</v>
      </c>
      <c r="CD279" s="161">
        <f>IF(ISERROR(VLOOKUP(W279,Positions!$C$4:$V$130,20,FALSE)),0,VLOOKUP(W279,Positions!$C$4:$V$130,20,FALSE))</f>
        <v>0</v>
      </c>
      <c r="CE279" s="161">
        <f>IF(ISERROR(VLOOKUP(X279,Positions!$C$4:$V$130,20,FALSE)),0,VLOOKUP(X279,Positions!$C$4:$V$130,20,FALSE))</f>
        <v>0</v>
      </c>
      <c r="CF279" s="161">
        <f>IF(ISERROR(VLOOKUP(Y279,Positions!$C$4:$V$130,20,FALSE)),0,VLOOKUP(Y279,Positions!$C$4:$V$130,20,FALSE))</f>
        <v>0</v>
      </c>
      <c r="CG279" s="161">
        <f>IF(ISERROR(VLOOKUP(Z279,Positions!$C$4:$V$130,20,FALSE)),0,VLOOKUP(Z279,Positions!$C$4:$V$130,20,FALSE))</f>
        <v>0</v>
      </c>
      <c r="CH279" s="161">
        <f>IF(ISERROR(VLOOKUP(AA279,Positions!$C$4:$V$130,20,FALSE)),0,VLOOKUP(AA279,Positions!$C$4:$V$130,20,FALSE))</f>
        <v>0</v>
      </c>
      <c r="CI279" s="161">
        <f>IF(ISERROR(VLOOKUP(AB279,Positions!$C$4:$V$130,20,FALSE)),0,VLOOKUP(AB279,Positions!$C$4:$V$130,20,FALSE))</f>
        <v>0</v>
      </c>
      <c r="CJ279" s="161">
        <f>IF(ISERROR(VLOOKUP(AC279,Positions!$C$4:$V$130,20,FALSE)),0,VLOOKUP(AC279,Positions!$C$4:$V$130,20,FALSE))</f>
        <v>0</v>
      </c>
      <c r="CK279" s="161">
        <f>IF(ISERROR(VLOOKUP(AD279,Positions!$C$4:$V$130,20,FALSE)),0,VLOOKUP(AD279,Positions!$C$4:$V$130,20,FALSE))</f>
        <v>0</v>
      </c>
      <c r="CL279" s="161">
        <f>IF(ISERROR(VLOOKUP(AE279,Positions!$C$4:$V$130,20,FALSE)),0,VLOOKUP(AE279,Positions!$C$4:$V$130,20,FALSE))</f>
        <v>0</v>
      </c>
      <c r="CM279" s="161">
        <f>IF(ISERROR(VLOOKUP(AF279,Positions!$C$4:$V$130,20,FALSE)),0,VLOOKUP(AF279,Positions!$C$4:$V$130,20,FALSE))</f>
        <v>0</v>
      </c>
      <c r="CN279" s="161">
        <f>IF(ISERROR(VLOOKUP(AG279,Positions!$C$4:$V$130,20,FALSE)),0,VLOOKUP(AG279,Positions!$C$4:$V$130,20,FALSE))</f>
        <v>0</v>
      </c>
      <c r="CO279" s="161">
        <f>IF(ISERROR(VLOOKUP(AH279,Positions!$C$4:$V$130,20,FALSE)),0,VLOOKUP(AH279,Positions!$C$4:$V$130,20,FALSE))</f>
        <v>0</v>
      </c>
    </row>
    <row r="280" spans="1:93" s="155" customFormat="1" ht="26.25" x14ac:dyDescent="0.25">
      <c r="A280" s="164"/>
      <c r="B280" s="164"/>
      <c r="C280" s="165"/>
      <c r="D280" s="165"/>
      <c r="E280" s="165"/>
      <c r="F280" s="165"/>
      <c r="G280" s="167"/>
      <c r="H280" s="167"/>
      <c r="I280" s="167"/>
      <c r="J280" s="167"/>
      <c r="K280" s="167"/>
      <c r="L280" s="167"/>
      <c r="M280" s="167"/>
      <c r="N280" s="167"/>
      <c r="O280" s="167"/>
      <c r="P280" s="167"/>
      <c r="Q280" s="167"/>
      <c r="R280" s="167"/>
      <c r="S280" s="167"/>
      <c r="T280" s="167"/>
      <c r="U280" s="167"/>
      <c r="V280" s="167"/>
      <c r="W280" s="167"/>
      <c r="X280" s="167"/>
      <c r="Y280" s="167"/>
      <c r="Z280" s="167"/>
      <c r="AA280" s="167"/>
      <c r="AB280" s="167"/>
      <c r="AC280" s="167"/>
      <c r="AD280" s="167"/>
      <c r="AE280" s="167"/>
      <c r="AF280" s="167"/>
      <c r="AG280" s="167"/>
      <c r="AH280" s="167"/>
      <c r="AI280" s="167"/>
      <c r="AJ280" s="167"/>
      <c r="AK280" s="167"/>
      <c r="AL280" s="167"/>
      <c r="AM280" s="167"/>
      <c r="AN280" s="167"/>
      <c r="AO280" s="167"/>
      <c r="AP280" s="167"/>
      <c r="AQ280" s="167"/>
      <c r="AR280" s="167"/>
      <c r="AS280" s="164"/>
      <c r="AT280" s="164"/>
      <c r="AU280" s="164"/>
      <c r="AV280" s="164"/>
      <c r="AW280" s="164"/>
      <c r="AX280" s="164"/>
      <c r="AY280" s="164"/>
      <c r="AZ280" s="164"/>
      <c r="BA280" s="164"/>
      <c r="BB280" s="164"/>
      <c r="BC280" s="164"/>
      <c r="BD280" s="164"/>
      <c r="BE280" s="164"/>
      <c r="BF280" s="164"/>
      <c r="BG280" s="164"/>
      <c r="BH280" s="164"/>
      <c r="BI280" s="164"/>
      <c r="BJ280" s="164"/>
      <c r="BK280" s="164"/>
      <c r="BL280" s="164"/>
      <c r="BM280" s="152"/>
      <c r="BN280" s="161">
        <f>IF(ISERROR(VLOOKUP(G280,Positions!$C$4:$V$130,20,FALSE)),0,VLOOKUP(G280,Positions!$C$4:$V$130,20,FALSE))</f>
        <v>0</v>
      </c>
      <c r="BO280" s="161">
        <f>IF(ISERROR(VLOOKUP(H280,Positions!$C$4:$V$130,20,FALSE)),0,VLOOKUP(H280,Positions!$C$4:$V$130,20,FALSE))</f>
        <v>0</v>
      </c>
      <c r="BP280" s="161">
        <f>IF(ISERROR(VLOOKUP(I280,Positions!$C$4:$V$130,20,FALSE)),0,VLOOKUP(I280,Positions!$C$4:$V$130,20,FALSE))</f>
        <v>0</v>
      </c>
      <c r="BQ280" s="161">
        <f>IF(ISERROR(VLOOKUP(J280,Positions!$C$4:$V$130,20,FALSE)),0,VLOOKUP(J280,Positions!$C$4:$V$130,20,FALSE))</f>
        <v>0</v>
      </c>
      <c r="BR280" s="161">
        <f>IF(ISERROR(VLOOKUP(K280,Positions!$C$4:$V$130,20,FALSE)),0,VLOOKUP(K280,Positions!$C$4:$V$130,20,FALSE))</f>
        <v>0</v>
      </c>
      <c r="BS280" s="161">
        <f>IF(ISERROR(VLOOKUP(L280,Positions!$C$4:$V$130,20,FALSE)),0,VLOOKUP(L280,Positions!$C$4:$V$130,20,FALSE))</f>
        <v>0</v>
      </c>
      <c r="BT280" s="161">
        <f>IF(ISERROR(VLOOKUP(M280,Positions!$C$4:$V$130,20,FALSE)),0,VLOOKUP(M280,Positions!$C$4:$V$130,20,FALSE))</f>
        <v>0</v>
      </c>
      <c r="BU280" s="161">
        <f>IF(ISERROR(VLOOKUP(N280,Positions!$C$4:$V$130,20,FALSE)),0,VLOOKUP(N280,Positions!$C$4:$V$130,20,FALSE))</f>
        <v>0</v>
      </c>
      <c r="BV280" s="161">
        <f>IF(ISERROR(VLOOKUP(O280,Positions!$C$4:$V$130,20,FALSE)),0,VLOOKUP(O280,Positions!$C$4:$V$130,20,FALSE))</f>
        <v>0</v>
      </c>
      <c r="BW280" s="161">
        <f>IF(ISERROR(VLOOKUP(P280,Positions!$C$4:$V$130,20,FALSE)),0,VLOOKUP(P280,Positions!$C$4:$V$130,20,FALSE))</f>
        <v>0</v>
      </c>
      <c r="BX280" s="161">
        <f>IF(ISERROR(VLOOKUP(Q280,Positions!$C$4:$V$130,20,FALSE)),0,VLOOKUP(Q280,Positions!$C$4:$V$130,20,FALSE))</f>
        <v>0</v>
      </c>
      <c r="BY280" s="161">
        <f>IF(ISERROR(VLOOKUP(R280,Positions!$C$4:$V$130,20,FALSE)),0,VLOOKUP(R280,Positions!$C$4:$V$130,20,FALSE))</f>
        <v>0</v>
      </c>
      <c r="BZ280" s="161">
        <f>IF(ISERROR(VLOOKUP(S280,Positions!$C$4:$V$130,20,FALSE)),0,VLOOKUP(S280,Positions!$C$4:$V$130,20,FALSE))</f>
        <v>0</v>
      </c>
      <c r="CA280" s="161">
        <f>IF(ISERROR(VLOOKUP(T280,Positions!$C$4:$V$130,20,FALSE)),0,VLOOKUP(T280,Positions!$C$4:$V$130,20,FALSE))</f>
        <v>0</v>
      </c>
      <c r="CB280" s="161">
        <f>IF(ISERROR(VLOOKUP(U280,Positions!$C$4:$V$130,20,FALSE)),0,VLOOKUP(U280,Positions!$C$4:$V$130,20,FALSE))</f>
        <v>0</v>
      </c>
      <c r="CC280" s="161">
        <f>IF(ISERROR(VLOOKUP(V280,Positions!$C$4:$V$130,20,FALSE)),0,VLOOKUP(V280,Positions!$C$4:$V$130,20,FALSE))</f>
        <v>0</v>
      </c>
      <c r="CD280" s="161">
        <f>IF(ISERROR(VLOOKUP(W280,Positions!$C$4:$V$130,20,FALSE)),0,VLOOKUP(W280,Positions!$C$4:$V$130,20,FALSE))</f>
        <v>0</v>
      </c>
      <c r="CE280" s="161">
        <f>IF(ISERROR(VLOOKUP(X280,Positions!$C$4:$V$130,20,FALSE)),0,VLOOKUP(X280,Positions!$C$4:$V$130,20,FALSE))</f>
        <v>0</v>
      </c>
      <c r="CF280" s="161">
        <f>IF(ISERROR(VLOOKUP(Y280,Positions!$C$4:$V$130,20,FALSE)),0,VLOOKUP(Y280,Positions!$C$4:$V$130,20,FALSE))</f>
        <v>0</v>
      </c>
      <c r="CG280" s="161">
        <f>IF(ISERROR(VLOOKUP(Z280,Positions!$C$4:$V$130,20,FALSE)),0,VLOOKUP(Z280,Positions!$C$4:$V$130,20,FALSE))</f>
        <v>0</v>
      </c>
      <c r="CH280" s="161">
        <f>IF(ISERROR(VLOOKUP(AA280,Positions!$C$4:$V$130,20,FALSE)),0,VLOOKUP(AA280,Positions!$C$4:$V$130,20,FALSE))</f>
        <v>0</v>
      </c>
      <c r="CI280" s="161">
        <f>IF(ISERROR(VLOOKUP(AB280,Positions!$C$4:$V$130,20,FALSE)),0,VLOOKUP(AB280,Positions!$C$4:$V$130,20,FALSE))</f>
        <v>0</v>
      </c>
      <c r="CJ280" s="161">
        <f>IF(ISERROR(VLOOKUP(AC280,Positions!$C$4:$V$130,20,FALSE)),0,VLOOKUP(AC280,Positions!$C$4:$V$130,20,FALSE))</f>
        <v>0</v>
      </c>
      <c r="CK280" s="161">
        <f>IF(ISERROR(VLOOKUP(AD280,Positions!$C$4:$V$130,20,FALSE)),0,VLOOKUP(AD280,Positions!$C$4:$V$130,20,FALSE))</f>
        <v>0</v>
      </c>
      <c r="CL280" s="161">
        <f>IF(ISERROR(VLOOKUP(AE280,Positions!$C$4:$V$130,20,FALSE)),0,VLOOKUP(AE280,Positions!$C$4:$V$130,20,FALSE))</f>
        <v>0</v>
      </c>
      <c r="CM280" s="161">
        <f>IF(ISERROR(VLOOKUP(AF280,Positions!$C$4:$V$130,20,FALSE)),0,VLOOKUP(AF280,Positions!$C$4:$V$130,20,FALSE))</f>
        <v>0</v>
      </c>
      <c r="CN280" s="161">
        <f>IF(ISERROR(VLOOKUP(AG280,Positions!$C$4:$V$130,20,FALSE)),0,VLOOKUP(AG280,Positions!$C$4:$V$130,20,FALSE))</f>
        <v>0</v>
      </c>
      <c r="CO280" s="161">
        <f>IF(ISERROR(VLOOKUP(AH280,Positions!$C$4:$V$130,20,FALSE)),0,VLOOKUP(AH280,Positions!$C$4:$V$130,20,FALSE))</f>
        <v>0</v>
      </c>
    </row>
    <row r="281" spans="1:93" s="155" customFormat="1" ht="26.25" x14ac:dyDescent="0.25">
      <c r="A281" s="164"/>
      <c r="B281" s="164"/>
      <c r="C281" s="165"/>
      <c r="D281" s="165"/>
      <c r="E281" s="165"/>
      <c r="F281" s="165"/>
      <c r="G281" s="167"/>
      <c r="H281" s="167"/>
      <c r="I281" s="167"/>
      <c r="J281" s="167"/>
      <c r="K281" s="167"/>
      <c r="L281" s="167"/>
      <c r="M281" s="167"/>
      <c r="N281" s="167"/>
      <c r="O281" s="167"/>
      <c r="P281" s="167"/>
      <c r="Q281" s="167"/>
      <c r="R281" s="167"/>
      <c r="S281" s="167"/>
      <c r="T281" s="167"/>
      <c r="U281" s="167"/>
      <c r="V281" s="167"/>
      <c r="W281" s="167"/>
      <c r="X281" s="167"/>
      <c r="Y281" s="167"/>
      <c r="Z281" s="167"/>
      <c r="AA281" s="167"/>
      <c r="AB281" s="167"/>
      <c r="AC281" s="167"/>
      <c r="AD281" s="167"/>
      <c r="AE281" s="167"/>
      <c r="AF281" s="167"/>
      <c r="AG281" s="167"/>
      <c r="AH281" s="167"/>
      <c r="AI281" s="167"/>
      <c r="AJ281" s="167"/>
      <c r="AK281" s="167"/>
      <c r="AL281" s="167"/>
      <c r="AM281" s="167"/>
      <c r="AN281" s="167"/>
      <c r="AO281" s="167"/>
      <c r="AP281" s="167"/>
      <c r="AQ281" s="167"/>
      <c r="AR281" s="167"/>
      <c r="AS281" s="164"/>
      <c r="AT281" s="164"/>
      <c r="AU281" s="164"/>
      <c r="AV281" s="164"/>
      <c r="AW281" s="164"/>
      <c r="AX281" s="164"/>
      <c r="AY281" s="164"/>
      <c r="AZ281" s="164"/>
      <c r="BA281" s="164"/>
      <c r="BB281" s="164"/>
      <c r="BC281" s="164"/>
      <c r="BD281" s="164"/>
      <c r="BE281" s="164"/>
      <c r="BF281" s="164"/>
      <c r="BG281" s="164"/>
      <c r="BH281" s="164"/>
      <c r="BI281" s="164"/>
      <c r="BJ281" s="164"/>
      <c r="BK281" s="164"/>
      <c r="BL281" s="164"/>
      <c r="BM281" s="152"/>
      <c r="BN281" s="161">
        <f>IF(ISERROR(VLOOKUP(G281,Positions!$C$4:$V$130,20,FALSE)),0,VLOOKUP(G281,Positions!$C$4:$V$130,20,FALSE))</f>
        <v>0</v>
      </c>
      <c r="BO281" s="161">
        <f>IF(ISERROR(VLOOKUP(H281,Positions!$C$4:$V$130,20,FALSE)),0,VLOOKUP(H281,Positions!$C$4:$V$130,20,FALSE))</f>
        <v>0</v>
      </c>
      <c r="BP281" s="161">
        <f>IF(ISERROR(VLOOKUP(I281,Positions!$C$4:$V$130,20,FALSE)),0,VLOOKUP(I281,Positions!$C$4:$V$130,20,FALSE))</f>
        <v>0</v>
      </c>
      <c r="BQ281" s="161">
        <f>IF(ISERROR(VLOOKUP(J281,Positions!$C$4:$V$130,20,FALSE)),0,VLOOKUP(J281,Positions!$C$4:$V$130,20,FALSE))</f>
        <v>0</v>
      </c>
      <c r="BR281" s="161">
        <f>IF(ISERROR(VLOOKUP(K281,Positions!$C$4:$V$130,20,FALSE)),0,VLOOKUP(K281,Positions!$C$4:$V$130,20,FALSE))</f>
        <v>0</v>
      </c>
      <c r="BS281" s="161">
        <f>IF(ISERROR(VLOOKUP(L281,Positions!$C$4:$V$130,20,FALSE)),0,VLOOKUP(L281,Positions!$C$4:$V$130,20,FALSE))</f>
        <v>0</v>
      </c>
      <c r="BT281" s="161">
        <f>IF(ISERROR(VLOOKUP(M281,Positions!$C$4:$V$130,20,FALSE)),0,VLOOKUP(M281,Positions!$C$4:$V$130,20,FALSE))</f>
        <v>0</v>
      </c>
      <c r="BU281" s="161">
        <f>IF(ISERROR(VLOOKUP(N281,Positions!$C$4:$V$130,20,FALSE)),0,VLOOKUP(N281,Positions!$C$4:$V$130,20,FALSE))</f>
        <v>0</v>
      </c>
      <c r="BV281" s="161">
        <f>IF(ISERROR(VLOOKUP(O281,Positions!$C$4:$V$130,20,FALSE)),0,VLOOKUP(O281,Positions!$C$4:$V$130,20,FALSE))</f>
        <v>0</v>
      </c>
      <c r="BW281" s="161">
        <f>IF(ISERROR(VLOOKUP(P281,Positions!$C$4:$V$130,20,FALSE)),0,VLOOKUP(P281,Positions!$C$4:$V$130,20,FALSE))</f>
        <v>0</v>
      </c>
      <c r="BX281" s="161">
        <f>IF(ISERROR(VLOOKUP(Q281,Positions!$C$4:$V$130,20,FALSE)),0,VLOOKUP(Q281,Positions!$C$4:$V$130,20,FALSE))</f>
        <v>0</v>
      </c>
      <c r="BY281" s="161">
        <f>IF(ISERROR(VLOOKUP(R281,Positions!$C$4:$V$130,20,FALSE)),0,VLOOKUP(R281,Positions!$C$4:$V$130,20,FALSE))</f>
        <v>0</v>
      </c>
      <c r="BZ281" s="161">
        <f>IF(ISERROR(VLOOKUP(S281,Positions!$C$4:$V$130,20,FALSE)),0,VLOOKUP(S281,Positions!$C$4:$V$130,20,FALSE))</f>
        <v>0</v>
      </c>
      <c r="CA281" s="161">
        <f>IF(ISERROR(VLOOKUP(T281,Positions!$C$4:$V$130,20,FALSE)),0,VLOOKUP(T281,Positions!$C$4:$V$130,20,FALSE))</f>
        <v>0</v>
      </c>
      <c r="CB281" s="161">
        <f>IF(ISERROR(VLOOKUP(U281,Positions!$C$4:$V$130,20,FALSE)),0,VLOOKUP(U281,Positions!$C$4:$V$130,20,FALSE))</f>
        <v>0</v>
      </c>
      <c r="CC281" s="161">
        <f>IF(ISERROR(VLOOKUP(V281,Positions!$C$4:$V$130,20,FALSE)),0,VLOOKUP(V281,Positions!$C$4:$V$130,20,FALSE))</f>
        <v>0</v>
      </c>
      <c r="CD281" s="161">
        <f>IF(ISERROR(VLOOKUP(W281,Positions!$C$4:$V$130,20,FALSE)),0,VLOOKUP(W281,Positions!$C$4:$V$130,20,FALSE))</f>
        <v>0</v>
      </c>
      <c r="CE281" s="161">
        <f>IF(ISERROR(VLOOKUP(X281,Positions!$C$4:$V$130,20,FALSE)),0,VLOOKUP(X281,Positions!$C$4:$V$130,20,FALSE))</f>
        <v>0</v>
      </c>
      <c r="CF281" s="161">
        <f>IF(ISERROR(VLOOKUP(Y281,Positions!$C$4:$V$130,20,FALSE)),0,VLOOKUP(Y281,Positions!$C$4:$V$130,20,FALSE))</f>
        <v>0</v>
      </c>
      <c r="CG281" s="161">
        <f>IF(ISERROR(VLOOKUP(Z281,Positions!$C$4:$V$130,20,FALSE)),0,VLOOKUP(Z281,Positions!$C$4:$V$130,20,FALSE))</f>
        <v>0</v>
      </c>
      <c r="CH281" s="161">
        <f>IF(ISERROR(VLOOKUP(AA281,Positions!$C$4:$V$130,20,FALSE)),0,VLOOKUP(AA281,Positions!$C$4:$V$130,20,FALSE))</f>
        <v>0</v>
      </c>
      <c r="CI281" s="161">
        <f>IF(ISERROR(VLOOKUP(AB281,Positions!$C$4:$V$130,20,FALSE)),0,VLOOKUP(AB281,Positions!$C$4:$V$130,20,FALSE))</f>
        <v>0</v>
      </c>
      <c r="CJ281" s="161">
        <f>IF(ISERROR(VLOOKUP(AC281,Positions!$C$4:$V$130,20,FALSE)),0,VLOOKUP(AC281,Positions!$C$4:$V$130,20,FALSE))</f>
        <v>0</v>
      </c>
      <c r="CK281" s="161">
        <f>IF(ISERROR(VLOOKUP(AD281,Positions!$C$4:$V$130,20,FALSE)),0,VLOOKUP(AD281,Positions!$C$4:$V$130,20,FALSE))</f>
        <v>0</v>
      </c>
      <c r="CL281" s="161">
        <f>IF(ISERROR(VLOOKUP(AE281,Positions!$C$4:$V$130,20,FALSE)),0,VLOOKUP(AE281,Positions!$C$4:$V$130,20,FALSE))</f>
        <v>0</v>
      </c>
      <c r="CM281" s="161">
        <f>IF(ISERROR(VLOOKUP(AF281,Positions!$C$4:$V$130,20,FALSE)),0,VLOOKUP(AF281,Positions!$C$4:$V$130,20,FALSE))</f>
        <v>0</v>
      </c>
      <c r="CN281" s="161">
        <f>IF(ISERROR(VLOOKUP(AG281,Positions!$C$4:$V$130,20,FALSE)),0,VLOOKUP(AG281,Positions!$C$4:$V$130,20,FALSE))</f>
        <v>0</v>
      </c>
      <c r="CO281" s="161">
        <f>IF(ISERROR(VLOOKUP(AH281,Positions!$C$4:$V$130,20,FALSE)),0,VLOOKUP(AH281,Positions!$C$4:$V$130,20,FALSE))</f>
        <v>0</v>
      </c>
    </row>
    <row r="282" spans="1:93" s="155" customFormat="1" ht="26.25" x14ac:dyDescent="0.25">
      <c r="A282" s="164"/>
      <c r="B282" s="164"/>
      <c r="C282" s="165"/>
      <c r="D282" s="165"/>
      <c r="E282" s="165"/>
      <c r="F282" s="165"/>
      <c r="G282" s="167"/>
      <c r="H282" s="167"/>
      <c r="I282" s="167"/>
      <c r="J282" s="167"/>
      <c r="K282" s="167"/>
      <c r="L282" s="167"/>
      <c r="M282" s="167"/>
      <c r="N282" s="167"/>
      <c r="O282" s="167"/>
      <c r="P282" s="167"/>
      <c r="Q282" s="167"/>
      <c r="R282" s="167"/>
      <c r="S282" s="167"/>
      <c r="T282" s="167"/>
      <c r="U282" s="167"/>
      <c r="V282" s="167"/>
      <c r="W282" s="167"/>
      <c r="X282" s="167"/>
      <c r="Y282" s="167"/>
      <c r="Z282" s="167"/>
      <c r="AA282" s="167"/>
      <c r="AB282" s="167"/>
      <c r="AC282" s="167"/>
      <c r="AD282" s="167"/>
      <c r="AE282" s="167"/>
      <c r="AF282" s="167"/>
      <c r="AG282" s="167"/>
      <c r="AH282" s="167"/>
      <c r="AI282" s="167"/>
      <c r="AJ282" s="167"/>
      <c r="AK282" s="167"/>
      <c r="AL282" s="167"/>
      <c r="AM282" s="167"/>
      <c r="AN282" s="167"/>
      <c r="AO282" s="167"/>
      <c r="AP282" s="167"/>
      <c r="AQ282" s="167"/>
      <c r="AR282" s="167"/>
      <c r="AS282" s="164"/>
      <c r="AT282" s="164"/>
      <c r="AU282" s="164"/>
      <c r="AV282" s="164"/>
      <c r="AW282" s="164"/>
      <c r="AX282" s="164"/>
      <c r="AY282" s="164"/>
      <c r="AZ282" s="164"/>
      <c r="BA282" s="164"/>
      <c r="BB282" s="164"/>
      <c r="BC282" s="164"/>
      <c r="BD282" s="164"/>
      <c r="BE282" s="164"/>
      <c r="BF282" s="164"/>
      <c r="BG282" s="164"/>
      <c r="BH282" s="164"/>
      <c r="BI282" s="164"/>
      <c r="BJ282" s="164"/>
      <c r="BK282" s="164"/>
      <c r="BL282" s="164"/>
      <c r="BM282" s="152"/>
      <c r="BN282" s="161">
        <f>IF(ISERROR(VLOOKUP(G282,Positions!$C$4:$V$130,20,FALSE)),0,VLOOKUP(G282,Positions!$C$4:$V$130,20,FALSE))</f>
        <v>0</v>
      </c>
      <c r="BO282" s="161">
        <f>IF(ISERROR(VLOOKUP(H282,Positions!$C$4:$V$130,20,FALSE)),0,VLOOKUP(H282,Positions!$C$4:$V$130,20,FALSE))</f>
        <v>0</v>
      </c>
      <c r="BP282" s="161">
        <f>IF(ISERROR(VLOOKUP(I282,Positions!$C$4:$V$130,20,FALSE)),0,VLOOKUP(I282,Positions!$C$4:$V$130,20,FALSE))</f>
        <v>0</v>
      </c>
      <c r="BQ282" s="161">
        <f>IF(ISERROR(VLOOKUP(J282,Positions!$C$4:$V$130,20,FALSE)),0,VLOOKUP(J282,Positions!$C$4:$V$130,20,FALSE))</f>
        <v>0</v>
      </c>
      <c r="BR282" s="161">
        <f>IF(ISERROR(VLOOKUP(K282,Positions!$C$4:$V$130,20,FALSE)),0,VLOOKUP(K282,Positions!$C$4:$V$130,20,FALSE))</f>
        <v>0</v>
      </c>
      <c r="BS282" s="161">
        <f>IF(ISERROR(VLOOKUP(L282,Positions!$C$4:$V$130,20,FALSE)),0,VLOOKUP(L282,Positions!$C$4:$V$130,20,FALSE))</f>
        <v>0</v>
      </c>
      <c r="BT282" s="161">
        <f>IF(ISERROR(VLOOKUP(M282,Positions!$C$4:$V$130,20,FALSE)),0,VLOOKUP(M282,Positions!$C$4:$V$130,20,FALSE))</f>
        <v>0</v>
      </c>
      <c r="BU282" s="161">
        <f>IF(ISERROR(VLOOKUP(N282,Positions!$C$4:$V$130,20,FALSE)),0,VLOOKUP(N282,Positions!$C$4:$V$130,20,FALSE))</f>
        <v>0</v>
      </c>
      <c r="BV282" s="161">
        <f>IF(ISERROR(VLOOKUP(O282,Positions!$C$4:$V$130,20,FALSE)),0,VLOOKUP(O282,Positions!$C$4:$V$130,20,FALSE))</f>
        <v>0</v>
      </c>
      <c r="BW282" s="161">
        <f>IF(ISERROR(VLOOKUP(P282,Positions!$C$4:$V$130,20,FALSE)),0,VLOOKUP(P282,Positions!$C$4:$V$130,20,FALSE))</f>
        <v>0</v>
      </c>
      <c r="BX282" s="161">
        <f>IF(ISERROR(VLOOKUP(Q282,Positions!$C$4:$V$130,20,FALSE)),0,VLOOKUP(Q282,Positions!$C$4:$V$130,20,FALSE))</f>
        <v>0</v>
      </c>
      <c r="BY282" s="161">
        <f>IF(ISERROR(VLOOKUP(R282,Positions!$C$4:$V$130,20,FALSE)),0,VLOOKUP(R282,Positions!$C$4:$V$130,20,FALSE))</f>
        <v>0</v>
      </c>
      <c r="BZ282" s="161">
        <f>IF(ISERROR(VLOOKUP(S282,Positions!$C$4:$V$130,20,FALSE)),0,VLOOKUP(S282,Positions!$C$4:$V$130,20,FALSE))</f>
        <v>0</v>
      </c>
      <c r="CA282" s="161">
        <f>IF(ISERROR(VLOOKUP(T282,Positions!$C$4:$V$130,20,FALSE)),0,VLOOKUP(T282,Positions!$C$4:$V$130,20,FALSE))</f>
        <v>0</v>
      </c>
      <c r="CB282" s="161">
        <f>IF(ISERROR(VLOOKUP(U282,Positions!$C$4:$V$130,20,FALSE)),0,VLOOKUP(U282,Positions!$C$4:$V$130,20,FALSE))</f>
        <v>0</v>
      </c>
      <c r="CC282" s="161">
        <f>IF(ISERROR(VLOOKUP(V282,Positions!$C$4:$V$130,20,FALSE)),0,VLOOKUP(V282,Positions!$C$4:$V$130,20,FALSE))</f>
        <v>0</v>
      </c>
      <c r="CD282" s="161">
        <f>IF(ISERROR(VLOOKUP(W282,Positions!$C$4:$V$130,20,FALSE)),0,VLOOKUP(W282,Positions!$C$4:$V$130,20,FALSE))</f>
        <v>0</v>
      </c>
      <c r="CE282" s="161">
        <f>IF(ISERROR(VLOOKUP(X282,Positions!$C$4:$V$130,20,FALSE)),0,VLOOKUP(X282,Positions!$C$4:$V$130,20,FALSE))</f>
        <v>0</v>
      </c>
      <c r="CF282" s="161">
        <f>IF(ISERROR(VLOOKUP(Y282,Positions!$C$4:$V$130,20,FALSE)),0,VLOOKUP(Y282,Positions!$C$4:$V$130,20,FALSE))</f>
        <v>0</v>
      </c>
      <c r="CG282" s="161">
        <f>IF(ISERROR(VLOOKUP(Z282,Positions!$C$4:$V$130,20,FALSE)),0,VLOOKUP(Z282,Positions!$C$4:$V$130,20,FALSE))</f>
        <v>0</v>
      </c>
      <c r="CH282" s="161">
        <f>IF(ISERROR(VLOOKUP(AA282,Positions!$C$4:$V$130,20,FALSE)),0,VLOOKUP(AA282,Positions!$C$4:$V$130,20,FALSE))</f>
        <v>0</v>
      </c>
      <c r="CI282" s="161">
        <f>IF(ISERROR(VLOOKUP(AB282,Positions!$C$4:$V$130,20,FALSE)),0,VLOOKUP(AB282,Positions!$C$4:$V$130,20,FALSE))</f>
        <v>0</v>
      </c>
      <c r="CJ282" s="161">
        <f>IF(ISERROR(VLOOKUP(AC282,Positions!$C$4:$V$130,20,FALSE)),0,VLOOKUP(AC282,Positions!$C$4:$V$130,20,FALSE))</f>
        <v>0</v>
      </c>
      <c r="CK282" s="161">
        <f>IF(ISERROR(VLOOKUP(AD282,Positions!$C$4:$V$130,20,FALSE)),0,VLOOKUP(AD282,Positions!$C$4:$V$130,20,FALSE))</f>
        <v>0</v>
      </c>
      <c r="CL282" s="161">
        <f>IF(ISERROR(VLOOKUP(AE282,Positions!$C$4:$V$130,20,FALSE)),0,VLOOKUP(AE282,Positions!$C$4:$V$130,20,FALSE))</f>
        <v>0</v>
      </c>
      <c r="CM282" s="161">
        <f>IF(ISERROR(VLOOKUP(AF282,Positions!$C$4:$V$130,20,FALSE)),0,VLOOKUP(AF282,Positions!$C$4:$V$130,20,FALSE))</f>
        <v>0</v>
      </c>
      <c r="CN282" s="161">
        <f>IF(ISERROR(VLOOKUP(AG282,Positions!$C$4:$V$130,20,FALSE)),0,VLOOKUP(AG282,Positions!$C$4:$V$130,20,FALSE))</f>
        <v>0</v>
      </c>
      <c r="CO282" s="161">
        <f>IF(ISERROR(VLOOKUP(AH282,Positions!$C$4:$V$130,20,FALSE)),0,VLOOKUP(AH282,Positions!$C$4:$V$130,20,FALSE))</f>
        <v>0</v>
      </c>
    </row>
    <row r="283" spans="1:93" s="155" customFormat="1" ht="26.25" x14ac:dyDescent="0.25">
      <c r="A283" s="164"/>
      <c r="B283" s="164"/>
      <c r="C283" s="165"/>
      <c r="D283" s="165"/>
      <c r="E283" s="165"/>
      <c r="F283" s="165"/>
      <c r="G283" s="167"/>
      <c r="H283" s="167"/>
      <c r="I283" s="167"/>
      <c r="J283" s="167"/>
      <c r="K283" s="167"/>
      <c r="L283" s="167"/>
      <c r="M283" s="167"/>
      <c r="N283" s="167"/>
      <c r="O283" s="167"/>
      <c r="P283" s="167"/>
      <c r="Q283" s="167"/>
      <c r="R283" s="167"/>
      <c r="S283" s="167"/>
      <c r="T283" s="167"/>
      <c r="U283" s="167"/>
      <c r="V283" s="167"/>
      <c r="W283" s="167"/>
      <c r="X283" s="167"/>
      <c r="Y283" s="167"/>
      <c r="Z283" s="167"/>
      <c r="AA283" s="167"/>
      <c r="AB283" s="167"/>
      <c r="AC283" s="167"/>
      <c r="AD283" s="167"/>
      <c r="AE283" s="167"/>
      <c r="AF283" s="167"/>
      <c r="AG283" s="167"/>
      <c r="AH283" s="167"/>
      <c r="AI283" s="167"/>
      <c r="AJ283" s="167"/>
      <c r="AK283" s="167"/>
      <c r="AL283" s="167"/>
      <c r="AM283" s="167"/>
      <c r="AN283" s="167"/>
      <c r="AO283" s="167"/>
      <c r="AP283" s="167"/>
      <c r="AQ283" s="167"/>
      <c r="AR283" s="167"/>
      <c r="AS283" s="164"/>
      <c r="AT283" s="164"/>
      <c r="AU283" s="164"/>
      <c r="AV283" s="164"/>
      <c r="AW283" s="164"/>
      <c r="AX283" s="164"/>
      <c r="AY283" s="164"/>
      <c r="AZ283" s="164"/>
      <c r="BA283" s="164"/>
      <c r="BB283" s="164"/>
      <c r="BC283" s="164"/>
      <c r="BD283" s="164"/>
      <c r="BE283" s="164"/>
      <c r="BF283" s="164"/>
      <c r="BG283" s="164"/>
      <c r="BH283" s="164"/>
      <c r="BI283" s="164"/>
      <c r="BJ283" s="164"/>
      <c r="BK283" s="164"/>
      <c r="BL283" s="164"/>
      <c r="BM283" s="152"/>
      <c r="BN283" s="161">
        <f>IF(ISERROR(VLOOKUP(G283,Positions!$C$4:$V$130,20,FALSE)),0,VLOOKUP(G283,Positions!$C$4:$V$130,20,FALSE))</f>
        <v>0</v>
      </c>
      <c r="BO283" s="161">
        <f>IF(ISERROR(VLOOKUP(H283,Positions!$C$4:$V$130,20,FALSE)),0,VLOOKUP(H283,Positions!$C$4:$V$130,20,FALSE))</f>
        <v>0</v>
      </c>
      <c r="BP283" s="161">
        <f>IF(ISERROR(VLOOKUP(I283,Positions!$C$4:$V$130,20,FALSE)),0,VLOOKUP(I283,Positions!$C$4:$V$130,20,FALSE))</f>
        <v>0</v>
      </c>
      <c r="BQ283" s="161">
        <f>IF(ISERROR(VLOOKUP(J283,Positions!$C$4:$V$130,20,FALSE)),0,VLOOKUP(J283,Positions!$C$4:$V$130,20,FALSE))</f>
        <v>0</v>
      </c>
      <c r="BR283" s="161">
        <f>IF(ISERROR(VLOOKUP(K283,Positions!$C$4:$V$130,20,FALSE)),0,VLOOKUP(K283,Positions!$C$4:$V$130,20,FALSE))</f>
        <v>0</v>
      </c>
      <c r="BS283" s="161">
        <f>IF(ISERROR(VLOOKUP(L283,Positions!$C$4:$V$130,20,FALSE)),0,VLOOKUP(L283,Positions!$C$4:$V$130,20,FALSE))</f>
        <v>0</v>
      </c>
      <c r="BT283" s="161">
        <f>IF(ISERROR(VLOOKUP(M283,Positions!$C$4:$V$130,20,FALSE)),0,VLOOKUP(M283,Positions!$C$4:$V$130,20,FALSE))</f>
        <v>0</v>
      </c>
      <c r="BU283" s="161">
        <f>IF(ISERROR(VLOOKUP(N283,Positions!$C$4:$V$130,20,FALSE)),0,VLOOKUP(N283,Positions!$C$4:$V$130,20,FALSE))</f>
        <v>0</v>
      </c>
      <c r="BV283" s="161">
        <f>IF(ISERROR(VLOOKUP(O283,Positions!$C$4:$V$130,20,FALSE)),0,VLOOKUP(O283,Positions!$C$4:$V$130,20,FALSE))</f>
        <v>0</v>
      </c>
      <c r="BW283" s="161">
        <f>IF(ISERROR(VLOOKUP(P283,Positions!$C$4:$V$130,20,FALSE)),0,VLOOKUP(P283,Positions!$C$4:$V$130,20,FALSE))</f>
        <v>0</v>
      </c>
      <c r="BX283" s="161">
        <f>IF(ISERROR(VLOOKUP(Q283,Positions!$C$4:$V$130,20,FALSE)),0,VLOOKUP(Q283,Positions!$C$4:$V$130,20,FALSE))</f>
        <v>0</v>
      </c>
      <c r="BY283" s="161">
        <f>IF(ISERROR(VLOOKUP(R283,Positions!$C$4:$V$130,20,FALSE)),0,VLOOKUP(R283,Positions!$C$4:$V$130,20,FALSE))</f>
        <v>0</v>
      </c>
      <c r="BZ283" s="161">
        <f>IF(ISERROR(VLOOKUP(S283,Positions!$C$4:$V$130,20,FALSE)),0,VLOOKUP(S283,Positions!$C$4:$V$130,20,FALSE))</f>
        <v>0</v>
      </c>
      <c r="CA283" s="161">
        <f>IF(ISERROR(VLOOKUP(T283,Positions!$C$4:$V$130,20,FALSE)),0,VLOOKUP(T283,Positions!$C$4:$V$130,20,FALSE))</f>
        <v>0</v>
      </c>
      <c r="CB283" s="161">
        <f>IF(ISERROR(VLOOKUP(U283,Positions!$C$4:$V$130,20,FALSE)),0,VLOOKUP(U283,Positions!$C$4:$V$130,20,FALSE))</f>
        <v>0</v>
      </c>
      <c r="CC283" s="161">
        <f>IF(ISERROR(VLOOKUP(V283,Positions!$C$4:$V$130,20,FALSE)),0,VLOOKUP(V283,Positions!$C$4:$V$130,20,FALSE))</f>
        <v>0</v>
      </c>
      <c r="CD283" s="161">
        <f>IF(ISERROR(VLOOKUP(W283,Positions!$C$4:$V$130,20,FALSE)),0,VLOOKUP(W283,Positions!$C$4:$V$130,20,FALSE))</f>
        <v>0</v>
      </c>
      <c r="CE283" s="161">
        <f>IF(ISERROR(VLOOKUP(X283,Positions!$C$4:$V$130,20,FALSE)),0,VLOOKUP(X283,Positions!$C$4:$V$130,20,FALSE))</f>
        <v>0</v>
      </c>
      <c r="CF283" s="161">
        <f>IF(ISERROR(VLOOKUP(Y283,Positions!$C$4:$V$130,20,FALSE)),0,VLOOKUP(Y283,Positions!$C$4:$V$130,20,FALSE))</f>
        <v>0</v>
      </c>
      <c r="CG283" s="161">
        <f>IF(ISERROR(VLOOKUP(Z283,Positions!$C$4:$V$130,20,FALSE)),0,VLOOKUP(Z283,Positions!$C$4:$V$130,20,FALSE))</f>
        <v>0</v>
      </c>
      <c r="CH283" s="161">
        <f>IF(ISERROR(VLOOKUP(AA283,Positions!$C$4:$V$130,20,FALSE)),0,VLOOKUP(AA283,Positions!$C$4:$V$130,20,FALSE))</f>
        <v>0</v>
      </c>
      <c r="CI283" s="161">
        <f>IF(ISERROR(VLOOKUP(AB283,Positions!$C$4:$V$130,20,FALSE)),0,VLOOKUP(AB283,Positions!$C$4:$V$130,20,FALSE))</f>
        <v>0</v>
      </c>
      <c r="CJ283" s="161">
        <f>IF(ISERROR(VLOOKUP(AC283,Positions!$C$4:$V$130,20,FALSE)),0,VLOOKUP(AC283,Positions!$C$4:$V$130,20,FALSE))</f>
        <v>0</v>
      </c>
      <c r="CK283" s="161">
        <f>IF(ISERROR(VLOOKUP(AD283,Positions!$C$4:$V$130,20,FALSE)),0,VLOOKUP(AD283,Positions!$C$4:$V$130,20,FALSE))</f>
        <v>0</v>
      </c>
      <c r="CL283" s="161">
        <f>IF(ISERROR(VLOOKUP(AE283,Positions!$C$4:$V$130,20,FALSE)),0,VLOOKUP(AE283,Positions!$C$4:$V$130,20,FALSE))</f>
        <v>0</v>
      </c>
      <c r="CM283" s="161">
        <f>IF(ISERROR(VLOOKUP(AF283,Positions!$C$4:$V$130,20,FALSE)),0,VLOOKUP(AF283,Positions!$C$4:$V$130,20,FALSE))</f>
        <v>0</v>
      </c>
      <c r="CN283" s="161">
        <f>IF(ISERROR(VLOOKUP(AG283,Positions!$C$4:$V$130,20,FALSE)),0,VLOOKUP(AG283,Positions!$C$4:$V$130,20,FALSE))</f>
        <v>0</v>
      </c>
      <c r="CO283" s="161">
        <f>IF(ISERROR(VLOOKUP(AH283,Positions!$C$4:$V$130,20,FALSE)),0,VLOOKUP(AH283,Positions!$C$4:$V$130,20,FALSE))</f>
        <v>0</v>
      </c>
    </row>
    <row r="284" spans="1:93" s="155" customFormat="1" ht="26.25" x14ac:dyDescent="0.25">
      <c r="A284" s="164"/>
      <c r="B284" s="164"/>
      <c r="C284" s="165"/>
      <c r="D284" s="165"/>
      <c r="E284" s="165"/>
      <c r="F284" s="165"/>
      <c r="G284" s="167"/>
      <c r="H284" s="167"/>
      <c r="I284" s="167"/>
      <c r="J284" s="167"/>
      <c r="K284" s="167"/>
      <c r="L284" s="167"/>
      <c r="M284" s="167"/>
      <c r="N284" s="167"/>
      <c r="O284" s="167"/>
      <c r="P284" s="167"/>
      <c r="Q284" s="167"/>
      <c r="R284" s="167"/>
      <c r="S284" s="167"/>
      <c r="T284" s="167"/>
      <c r="U284" s="167"/>
      <c r="V284" s="167"/>
      <c r="W284" s="167"/>
      <c r="X284" s="167"/>
      <c r="Y284" s="167"/>
      <c r="Z284" s="167"/>
      <c r="AA284" s="167"/>
      <c r="AB284" s="167"/>
      <c r="AC284" s="167"/>
      <c r="AD284" s="167"/>
      <c r="AE284" s="167"/>
      <c r="AF284" s="167"/>
      <c r="AG284" s="167"/>
      <c r="AH284" s="167"/>
      <c r="AI284" s="167"/>
      <c r="AJ284" s="167"/>
      <c r="AK284" s="167"/>
      <c r="AL284" s="167"/>
      <c r="AM284" s="167"/>
      <c r="AN284" s="167"/>
      <c r="AO284" s="167"/>
      <c r="AP284" s="167"/>
      <c r="AQ284" s="167"/>
      <c r="AR284" s="167"/>
      <c r="AS284" s="164"/>
      <c r="AT284" s="164"/>
      <c r="AU284" s="164"/>
      <c r="AV284" s="164"/>
      <c r="AW284" s="164"/>
      <c r="AX284" s="164"/>
      <c r="AY284" s="164"/>
      <c r="AZ284" s="164"/>
      <c r="BA284" s="164"/>
      <c r="BB284" s="164"/>
      <c r="BC284" s="164"/>
      <c r="BD284" s="164"/>
      <c r="BE284" s="164"/>
      <c r="BF284" s="164"/>
      <c r="BG284" s="164"/>
      <c r="BH284" s="164"/>
      <c r="BI284" s="164"/>
      <c r="BJ284" s="164"/>
      <c r="BK284" s="164"/>
      <c r="BL284" s="164"/>
      <c r="BM284" s="152"/>
      <c r="BN284" s="161">
        <f>IF(ISERROR(VLOOKUP(G284,Positions!$C$4:$V$130,20,FALSE)),0,VLOOKUP(G284,Positions!$C$4:$V$130,20,FALSE))</f>
        <v>0</v>
      </c>
      <c r="BO284" s="161">
        <f>IF(ISERROR(VLOOKUP(H284,Positions!$C$4:$V$130,20,FALSE)),0,VLOOKUP(H284,Positions!$C$4:$V$130,20,FALSE))</f>
        <v>0</v>
      </c>
      <c r="BP284" s="161">
        <f>IF(ISERROR(VLOOKUP(I284,Positions!$C$4:$V$130,20,FALSE)),0,VLOOKUP(I284,Positions!$C$4:$V$130,20,FALSE))</f>
        <v>0</v>
      </c>
      <c r="BQ284" s="161">
        <f>IF(ISERROR(VLOOKUP(J284,Positions!$C$4:$V$130,20,FALSE)),0,VLOOKUP(J284,Positions!$C$4:$V$130,20,FALSE))</f>
        <v>0</v>
      </c>
      <c r="BR284" s="161">
        <f>IF(ISERROR(VLOOKUP(K284,Positions!$C$4:$V$130,20,FALSE)),0,VLOOKUP(K284,Positions!$C$4:$V$130,20,FALSE))</f>
        <v>0</v>
      </c>
      <c r="BS284" s="161">
        <f>IF(ISERROR(VLOOKUP(L284,Positions!$C$4:$V$130,20,FALSE)),0,VLOOKUP(L284,Positions!$C$4:$V$130,20,FALSE))</f>
        <v>0</v>
      </c>
      <c r="BT284" s="161">
        <f>IF(ISERROR(VLOOKUP(M284,Positions!$C$4:$V$130,20,FALSE)),0,VLOOKUP(M284,Positions!$C$4:$V$130,20,FALSE))</f>
        <v>0</v>
      </c>
      <c r="BU284" s="161">
        <f>IF(ISERROR(VLOOKUP(N284,Positions!$C$4:$V$130,20,FALSE)),0,VLOOKUP(N284,Positions!$C$4:$V$130,20,FALSE))</f>
        <v>0</v>
      </c>
      <c r="BV284" s="161">
        <f>IF(ISERROR(VLOOKUP(O284,Positions!$C$4:$V$130,20,FALSE)),0,VLOOKUP(O284,Positions!$C$4:$V$130,20,FALSE))</f>
        <v>0</v>
      </c>
      <c r="BW284" s="161">
        <f>IF(ISERROR(VLOOKUP(P284,Positions!$C$4:$V$130,20,FALSE)),0,VLOOKUP(P284,Positions!$C$4:$V$130,20,FALSE))</f>
        <v>0</v>
      </c>
      <c r="BX284" s="161">
        <f>IF(ISERROR(VLOOKUP(Q284,Positions!$C$4:$V$130,20,FALSE)),0,VLOOKUP(Q284,Positions!$C$4:$V$130,20,FALSE))</f>
        <v>0</v>
      </c>
      <c r="BY284" s="161">
        <f>IF(ISERROR(VLOOKUP(R284,Positions!$C$4:$V$130,20,FALSE)),0,VLOOKUP(R284,Positions!$C$4:$V$130,20,FALSE))</f>
        <v>0</v>
      </c>
      <c r="BZ284" s="161">
        <f>IF(ISERROR(VLOOKUP(S284,Positions!$C$4:$V$130,20,FALSE)),0,VLOOKUP(S284,Positions!$C$4:$V$130,20,FALSE))</f>
        <v>0</v>
      </c>
      <c r="CA284" s="161">
        <f>IF(ISERROR(VLOOKUP(T284,Positions!$C$4:$V$130,20,FALSE)),0,VLOOKUP(T284,Positions!$C$4:$V$130,20,FALSE))</f>
        <v>0</v>
      </c>
      <c r="CB284" s="161">
        <f>IF(ISERROR(VLOOKUP(U284,Positions!$C$4:$V$130,20,FALSE)),0,VLOOKUP(U284,Positions!$C$4:$V$130,20,FALSE))</f>
        <v>0</v>
      </c>
      <c r="CC284" s="161">
        <f>IF(ISERROR(VLOOKUP(V284,Positions!$C$4:$V$130,20,FALSE)),0,VLOOKUP(V284,Positions!$C$4:$V$130,20,FALSE))</f>
        <v>0</v>
      </c>
      <c r="CD284" s="161">
        <f>IF(ISERROR(VLOOKUP(W284,Positions!$C$4:$V$130,20,FALSE)),0,VLOOKUP(W284,Positions!$C$4:$V$130,20,FALSE))</f>
        <v>0</v>
      </c>
      <c r="CE284" s="161">
        <f>IF(ISERROR(VLOOKUP(X284,Positions!$C$4:$V$130,20,FALSE)),0,VLOOKUP(X284,Positions!$C$4:$V$130,20,FALSE))</f>
        <v>0</v>
      </c>
      <c r="CF284" s="161">
        <f>IF(ISERROR(VLOOKUP(Y284,Positions!$C$4:$V$130,20,FALSE)),0,VLOOKUP(Y284,Positions!$C$4:$V$130,20,FALSE))</f>
        <v>0</v>
      </c>
      <c r="CG284" s="161">
        <f>IF(ISERROR(VLOOKUP(Z284,Positions!$C$4:$V$130,20,FALSE)),0,VLOOKUP(Z284,Positions!$C$4:$V$130,20,FALSE))</f>
        <v>0</v>
      </c>
      <c r="CH284" s="161">
        <f>IF(ISERROR(VLOOKUP(AA284,Positions!$C$4:$V$130,20,FALSE)),0,VLOOKUP(AA284,Positions!$C$4:$V$130,20,FALSE))</f>
        <v>0</v>
      </c>
      <c r="CI284" s="161">
        <f>IF(ISERROR(VLOOKUP(AB284,Positions!$C$4:$V$130,20,FALSE)),0,VLOOKUP(AB284,Positions!$C$4:$V$130,20,FALSE))</f>
        <v>0</v>
      </c>
      <c r="CJ284" s="161">
        <f>IF(ISERROR(VLOOKUP(AC284,Positions!$C$4:$V$130,20,FALSE)),0,VLOOKUP(AC284,Positions!$C$4:$V$130,20,FALSE))</f>
        <v>0</v>
      </c>
      <c r="CK284" s="161">
        <f>IF(ISERROR(VLOOKUP(AD284,Positions!$C$4:$V$130,20,FALSE)),0,VLOOKUP(AD284,Positions!$C$4:$V$130,20,FALSE))</f>
        <v>0</v>
      </c>
      <c r="CL284" s="161">
        <f>IF(ISERROR(VLOOKUP(AE284,Positions!$C$4:$V$130,20,FALSE)),0,VLOOKUP(AE284,Positions!$C$4:$V$130,20,FALSE))</f>
        <v>0</v>
      </c>
      <c r="CM284" s="161">
        <f>IF(ISERROR(VLOOKUP(AF284,Positions!$C$4:$V$130,20,FALSE)),0,VLOOKUP(AF284,Positions!$C$4:$V$130,20,FALSE))</f>
        <v>0</v>
      </c>
      <c r="CN284" s="161">
        <f>IF(ISERROR(VLOOKUP(AG284,Positions!$C$4:$V$130,20,FALSE)),0,VLOOKUP(AG284,Positions!$C$4:$V$130,20,FALSE))</f>
        <v>0</v>
      </c>
      <c r="CO284" s="161">
        <f>IF(ISERROR(VLOOKUP(AH284,Positions!$C$4:$V$130,20,FALSE)),0,VLOOKUP(AH284,Positions!$C$4:$V$130,20,FALSE))</f>
        <v>0</v>
      </c>
    </row>
    <row r="285" spans="1:93" s="155" customFormat="1" ht="26.25" x14ac:dyDescent="0.25">
      <c r="A285" s="164"/>
      <c r="B285" s="164"/>
      <c r="C285" s="165"/>
      <c r="D285" s="165"/>
      <c r="E285" s="165"/>
      <c r="F285" s="165"/>
      <c r="G285" s="167"/>
      <c r="H285" s="167"/>
      <c r="I285" s="167"/>
      <c r="J285" s="167"/>
      <c r="K285" s="167"/>
      <c r="L285" s="167"/>
      <c r="M285" s="167"/>
      <c r="N285" s="167"/>
      <c r="O285" s="167"/>
      <c r="P285" s="167"/>
      <c r="Q285" s="167"/>
      <c r="R285" s="167"/>
      <c r="S285" s="167"/>
      <c r="T285" s="167"/>
      <c r="U285" s="167"/>
      <c r="V285" s="167"/>
      <c r="W285" s="167"/>
      <c r="X285" s="167"/>
      <c r="Y285" s="167"/>
      <c r="Z285" s="167"/>
      <c r="AA285" s="167"/>
      <c r="AB285" s="167"/>
      <c r="AC285" s="167"/>
      <c r="AD285" s="167"/>
      <c r="AE285" s="167"/>
      <c r="AF285" s="167"/>
      <c r="AG285" s="167"/>
      <c r="AH285" s="167"/>
      <c r="AI285" s="167"/>
      <c r="AJ285" s="167"/>
      <c r="AK285" s="167"/>
      <c r="AL285" s="167"/>
      <c r="AM285" s="167"/>
      <c r="AN285" s="167"/>
      <c r="AO285" s="167"/>
      <c r="AP285" s="167"/>
      <c r="AQ285" s="167"/>
      <c r="AR285" s="167"/>
      <c r="AS285" s="164"/>
      <c r="AT285" s="164"/>
      <c r="AU285" s="164"/>
      <c r="AV285" s="164"/>
      <c r="AW285" s="164"/>
      <c r="AX285" s="164"/>
      <c r="AY285" s="164"/>
      <c r="AZ285" s="164"/>
      <c r="BA285" s="164"/>
      <c r="BB285" s="164"/>
      <c r="BC285" s="164"/>
      <c r="BD285" s="164"/>
      <c r="BE285" s="164"/>
      <c r="BF285" s="164"/>
      <c r="BG285" s="164"/>
      <c r="BH285" s="164"/>
      <c r="BI285" s="164"/>
      <c r="BJ285" s="164"/>
      <c r="BK285" s="164"/>
      <c r="BL285" s="164"/>
      <c r="BM285" s="152"/>
      <c r="BN285" s="161">
        <f>IF(ISERROR(VLOOKUP(G285,Positions!$C$4:$V$130,20,FALSE)),0,VLOOKUP(G285,Positions!$C$4:$V$130,20,FALSE))</f>
        <v>0</v>
      </c>
      <c r="BO285" s="161">
        <f>IF(ISERROR(VLOOKUP(H285,Positions!$C$4:$V$130,20,FALSE)),0,VLOOKUP(H285,Positions!$C$4:$V$130,20,FALSE))</f>
        <v>0</v>
      </c>
      <c r="BP285" s="161">
        <f>IF(ISERROR(VLOOKUP(I285,Positions!$C$4:$V$130,20,FALSE)),0,VLOOKUP(I285,Positions!$C$4:$V$130,20,FALSE))</f>
        <v>0</v>
      </c>
      <c r="BQ285" s="161">
        <f>IF(ISERROR(VLOOKUP(J285,Positions!$C$4:$V$130,20,FALSE)),0,VLOOKUP(J285,Positions!$C$4:$V$130,20,FALSE))</f>
        <v>0</v>
      </c>
      <c r="BR285" s="161">
        <f>IF(ISERROR(VLOOKUP(K285,Positions!$C$4:$V$130,20,FALSE)),0,VLOOKUP(K285,Positions!$C$4:$V$130,20,FALSE))</f>
        <v>0</v>
      </c>
      <c r="BS285" s="161">
        <f>IF(ISERROR(VLOOKUP(L285,Positions!$C$4:$V$130,20,FALSE)),0,VLOOKUP(L285,Positions!$C$4:$V$130,20,FALSE))</f>
        <v>0</v>
      </c>
      <c r="BT285" s="161">
        <f>IF(ISERROR(VLOOKUP(M285,Positions!$C$4:$V$130,20,FALSE)),0,VLOOKUP(M285,Positions!$C$4:$V$130,20,FALSE))</f>
        <v>0</v>
      </c>
      <c r="BU285" s="161">
        <f>IF(ISERROR(VLOOKUP(N285,Positions!$C$4:$V$130,20,FALSE)),0,VLOOKUP(N285,Positions!$C$4:$V$130,20,FALSE))</f>
        <v>0</v>
      </c>
      <c r="BV285" s="161">
        <f>IF(ISERROR(VLOOKUP(O285,Positions!$C$4:$V$130,20,FALSE)),0,VLOOKUP(O285,Positions!$C$4:$V$130,20,FALSE))</f>
        <v>0</v>
      </c>
      <c r="BW285" s="161">
        <f>IF(ISERROR(VLOOKUP(P285,Positions!$C$4:$V$130,20,FALSE)),0,VLOOKUP(P285,Positions!$C$4:$V$130,20,FALSE))</f>
        <v>0</v>
      </c>
      <c r="BX285" s="161">
        <f>IF(ISERROR(VLOOKUP(Q285,Positions!$C$4:$V$130,20,FALSE)),0,VLOOKUP(Q285,Positions!$C$4:$V$130,20,FALSE))</f>
        <v>0</v>
      </c>
      <c r="BY285" s="161">
        <f>IF(ISERROR(VLOOKUP(R285,Positions!$C$4:$V$130,20,FALSE)),0,VLOOKUP(R285,Positions!$C$4:$V$130,20,FALSE))</f>
        <v>0</v>
      </c>
      <c r="BZ285" s="161">
        <f>IF(ISERROR(VLOOKUP(S285,Positions!$C$4:$V$130,20,FALSE)),0,VLOOKUP(S285,Positions!$C$4:$V$130,20,FALSE))</f>
        <v>0</v>
      </c>
      <c r="CA285" s="161">
        <f>IF(ISERROR(VLOOKUP(T285,Positions!$C$4:$V$130,20,FALSE)),0,VLOOKUP(T285,Positions!$C$4:$V$130,20,FALSE))</f>
        <v>0</v>
      </c>
      <c r="CB285" s="161">
        <f>IF(ISERROR(VLOOKUP(U285,Positions!$C$4:$V$130,20,FALSE)),0,VLOOKUP(U285,Positions!$C$4:$V$130,20,FALSE))</f>
        <v>0</v>
      </c>
      <c r="CC285" s="161">
        <f>IF(ISERROR(VLOOKUP(V285,Positions!$C$4:$V$130,20,FALSE)),0,VLOOKUP(V285,Positions!$C$4:$V$130,20,FALSE))</f>
        <v>0</v>
      </c>
      <c r="CD285" s="161">
        <f>IF(ISERROR(VLOOKUP(W285,Positions!$C$4:$V$130,20,FALSE)),0,VLOOKUP(W285,Positions!$C$4:$V$130,20,FALSE))</f>
        <v>0</v>
      </c>
      <c r="CE285" s="161">
        <f>IF(ISERROR(VLOOKUP(X285,Positions!$C$4:$V$130,20,FALSE)),0,VLOOKUP(X285,Positions!$C$4:$V$130,20,FALSE))</f>
        <v>0</v>
      </c>
      <c r="CF285" s="161">
        <f>IF(ISERROR(VLOOKUP(Y285,Positions!$C$4:$V$130,20,FALSE)),0,VLOOKUP(Y285,Positions!$C$4:$V$130,20,FALSE))</f>
        <v>0</v>
      </c>
      <c r="CG285" s="161">
        <f>IF(ISERROR(VLOOKUP(Z285,Positions!$C$4:$V$130,20,FALSE)),0,VLOOKUP(Z285,Positions!$C$4:$V$130,20,FALSE))</f>
        <v>0</v>
      </c>
      <c r="CH285" s="161">
        <f>IF(ISERROR(VLOOKUP(AA285,Positions!$C$4:$V$130,20,FALSE)),0,VLOOKUP(AA285,Positions!$C$4:$V$130,20,FALSE))</f>
        <v>0</v>
      </c>
      <c r="CI285" s="161">
        <f>IF(ISERROR(VLOOKUP(AB285,Positions!$C$4:$V$130,20,FALSE)),0,VLOOKUP(AB285,Positions!$C$4:$V$130,20,FALSE))</f>
        <v>0</v>
      </c>
      <c r="CJ285" s="161">
        <f>IF(ISERROR(VLOOKUP(AC285,Positions!$C$4:$V$130,20,FALSE)),0,VLOOKUP(AC285,Positions!$C$4:$V$130,20,FALSE))</f>
        <v>0</v>
      </c>
      <c r="CK285" s="161">
        <f>IF(ISERROR(VLOOKUP(AD285,Positions!$C$4:$V$130,20,FALSE)),0,VLOOKUP(AD285,Positions!$C$4:$V$130,20,FALSE))</f>
        <v>0</v>
      </c>
      <c r="CL285" s="161">
        <f>IF(ISERROR(VLOOKUP(AE285,Positions!$C$4:$V$130,20,FALSE)),0,VLOOKUP(AE285,Positions!$C$4:$V$130,20,FALSE))</f>
        <v>0</v>
      </c>
      <c r="CM285" s="161">
        <f>IF(ISERROR(VLOOKUP(AF285,Positions!$C$4:$V$130,20,FALSE)),0,VLOOKUP(AF285,Positions!$C$4:$V$130,20,FALSE))</f>
        <v>0</v>
      </c>
      <c r="CN285" s="161">
        <f>IF(ISERROR(VLOOKUP(AG285,Positions!$C$4:$V$130,20,FALSE)),0,VLOOKUP(AG285,Positions!$C$4:$V$130,20,FALSE))</f>
        <v>0</v>
      </c>
      <c r="CO285" s="161">
        <f>IF(ISERROR(VLOOKUP(AH285,Positions!$C$4:$V$130,20,FALSE)),0,VLOOKUP(AH285,Positions!$C$4:$V$130,20,FALSE))</f>
        <v>0</v>
      </c>
    </row>
    <row r="286" spans="1:93" s="155" customFormat="1" ht="26.25" x14ac:dyDescent="0.25">
      <c r="A286" s="164"/>
      <c r="B286" s="164"/>
      <c r="C286" s="165"/>
      <c r="D286" s="165"/>
      <c r="E286" s="165"/>
      <c r="F286" s="165"/>
      <c r="G286" s="167"/>
      <c r="H286" s="167"/>
      <c r="I286" s="167"/>
      <c r="J286" s="167"/>
      <c r="K286" s="167"/>
      <c r="L286" s="167"/>
      <c r="M286" s="167"/>
      <c r="N286" s="167"/>
      <c r="O286" s="167"/>
      <c r="P286" s="167"/>
      <c r="Q286" s="167"/>
      <c r="R286" s="167"/>
      <c r="S286" s="167"/>
      <c r="T286" s="167"/>
      <c r="U286" s="167"/>
      <c r="V286" s="167"/>
      <c r="W286" s="167"/>
      <c r="X286" s="167"/>
      <c r="Y286" s="167"/>
      <c r="Z286" s="167"/>
      <c r="AA286" s="167"/>
      <c r="AB286" s="167"/>
      <c r="AC286" s="167"/>
      <c r="AD286" s="167"/>
      <c r="AE286" s="167"/>
      <c r="AF286" s="167"/>
      <c r="AG286" s="167"/>
      <c r="AH286" s="167"/>
      <c r="AI286" s="167"/>
      <c r="AJ286" s="167"/>
      <c r="AK286" s="167"/>
      <c r="AL286" s="167"/>
      <c r="AM286" s="167"/>
      <c r="AN286" s="167"/>
      <c r="AO286" s="167"/>
      <c r="AP286" s="167"/>
      <c r="AQ286" s="167"/>
      <c r="AR286" s="167"/>
      <c r="AS286" s="164"/>
      <c r="AT286" s="164"/>
      <c r="AU286" s="164"/>
      <c r="AV286" s="164"/>
      <c r="AW286" s="164"/>
      <c r="AX286" s="164"/>
      <c r="AY286" s="164"/>
      <c r="AZ286" s="164"/>
      <c r="BA286" s="164"/>
      <c r="BB286" s="164"/>
      <c r="BC286" s="164"/>
      <c r="BD286" s="164"/>
      <c r="BE286" s="164"/>
      <c r="BF286" s="164"/>
      <c r="BG286" s="164"/>
      <c r="BH286" s="164"/>
      <c r="BI286" s="164"/>
      <c r="BJ286" s="164"/>
      <c r="BK286" s="164"/>
      <c r="BL286" s="164"/>
      <c r="BM286" s="152"/>
      <c r="BN286" s="161">
        <f>IF(ISERROR(VLOOKUP(G286,Positions!$C$4:$V$130,20,FALSE)),0,VLOOKUP(G286,Positions!$C$4:$V$130,20,FALSE))</f>
        <v>0</v>
      </c>
      <c r="BO286" s="161">
        <f>IF(ISERROR(VLOOKUP(H286,Positions!$C$4:$V$130,20,FALSE)),0,VLOOKUP(H286,Positions!$C$4:$V$130,20,FALSE))</f>
        <v>0</v>
      </c>
      <c r="BP286" s="161">
        <f>IF(ISERROR(VLOOKUP(I286,Positions!$C$4:$V$130,20,FALSE)),0,VLOOKUP(I286,Positions!$C$4:$V$130,20,FALSE))</f>
        <v>0</v>
      </c>
      <c r="BQ286" s="161">
        <f>IF(ISERROR(VLOOKUP(J286,Positions!$C$4:$V$130,20,FALSE)),0,VLOOKUP(J286,Positions!$C$4:$V$130,20,FALSE))</f>
        <v>0</v>
      </c>
      <c r="BR286" s="161">
        <f>IF(ISERROR(VLOOKUP(K286,Positions!$C$4:$V$130,20,FALSE)),0,VLOOKUP(K286,Positions!$C$4:$V$130,20,FALSE))</f>
        <v>0</v>
      </c>
      <c r="BS286" s="161">
        <f>IF(ISERROR(VLOOKUP(L286,Positions!$C$4:$V$130,20,FALSE)),0,VLOOKUP(L286,Positions!$C$4:$V$130,20,FALSE))</f>
        <v>0</v>
      </c>
      <c r="BT286" s="161">
        <f>IF(ISERROR(VLOOKUP(M286,Positions!$C$4:$V$130,20,FALSE)),0,VLOOKUP(M286,Positions!$C$4:$V$130,20,FALSE))</f>
        <v>0</v>
      </c>
      <c r="BU286" s="161">
        <f>IF(ISERROR(VLOOKUP(N286,Positions!$C$4:$V$130,20,FALSE)),0,VLOOKUP(N286,Positions!$C$4:$V$130,20,FALSE))</f>
        <v>0</v>
      </c>
      <c r="BV286" s="161">
        <f>IF(ISERROR(VLOOKUP(O286,Positions!$C$4:$V$130,20,FALSE)),0,VLOOKUP(O286,Positions!$C$4:$V$130,20,FALSE))</f>
        <v>0</v>
      </c>
      <c r="BW286" s="161">
        <f>IF(ISERROR(VLOOKUP(P286,Positions!$C$4:$V$130,20,FALSE)),0,VLOOKUP(P286,Positions!$C$4:$V$130,20,FALSE))</f>
        <v>0</v>
      </c>
      <c r="BX286" s="161">
        <f>IF(ISERROR(VLOOKUP(Q286,Positions!$C$4:$V$130,20,FALSE)),0,VLOOKUP(Q286,Positions!$C$4:$V$130,20,FALSE))</f>
        <v>0</v>
      </c>
      <c r="BY286" s="161">
        <f>IF(ISERROR(VLOOKUP(R286,Positions!$C$4:$V$130,20,FALSE)),0,VLOOKUP(R286,Positions!$C$4:$V$130,20,FALSE))</f>
        <v>0</v>
      </c>
      <c r="BZ286" s="161">
        <f>IF(ISERROR(VLOOKUP(S286,Positions!$C$4:$V$130,20,FALSE)),0,VLOOKUP(S286,Positions!$C$4:$V$130,20,FALSE))</f>
        <v>0</v>
      </c>
      <c r="CA286" s="161">
        <f>IF(ISERROR(VLOOKUP(T286,Positions!$C$4:$V$130,20,FALSE)),0,VLOOKUP(T286,Positions!$C$4:$V$130,20,FALSE))</f>
        <v>0</v>
      </c>
      <c r="CB286" s="161">
        <f>IF(ISERROR(VLOOKUP(U286,Positions!$C$4:$V$130,20,FALSE)),0,VLOOKUP(U286,Positions!$C$4:$V$130,20,FALSE))</f>
        <v>0</v>
      </c>
      <c r="CC286" s="161">
        <f>IF(ISERROR(VLOOKUP(V286,Positions!$C$4:$V$130,20,FALSE)),0,VLOOKUP(V286,Positions!$C$4:$V$130,20,FALSE))</f>
        <v>0</v>
      </c>
      <c r="CD286" s="161">
        <f>IF(ISERROR(VLOOKUP(W286,Positions!$C$4:$V$130,20,FALSE)),0,VLOOKUP(W286,Positions!$C$4:$V$130,20,FALSE))</f>
        <v>0</v>
      </c>
      <c r="CE286" s="161">
        <f>IF(ISERROR(VLOOKUP(X286,Positions!$C$4:$V$130,20,FALSE)),0,VLOOKUP(X286,Positions!$C$4:$V$130,20,FALSE))</f>
        <v>0</v>
      </c>
      <c r="CF286" s="161">
        <f>IF(ISERROR(VLOOKUP(Y286,Positions!$C$4:$V$130,20,FALSE)),0,VLOOKUP(Y286,Positions!$C$4:$V$130,20,FALSE))</f>
        <v>0</v>
      </c>
      <c r="CG286" s="161">
        <f>IF(ISERROR(VLOOKUP(Z286,Positions!$C$4:$V$130,20,FALSE)),0,VLOOKUP(Z286,Positions!$C$4:$V$130,20,FALSE))</f>
        <v>0</v>
      </c>
      <c r="CH286" s="161">
        <f>IF(ISERROR(VLOOKUP(AA286,Positions!$C$4:$V$130,20,FALSE)),0,VLOOKUP(AA286,Positions!$C$4:$V$130,20,FALSE))</f>
        <v>0</v>
      </c>
      <c r="CI286" s="161">
        <f>IF(ISERROR(VLOOKUP(AB286,Positions!$C$4:$V$130,20,FALSE)),0,VLOOKUP(AB286,Positions!$C$4:$V$130,20,FALSE))</f>
        <v>0</v>
      </c>
      <c r="CJ286" s="161">
        <f>IF(ISERROR(VLOOKUP(AC286,Positions!$C$4:$V$130,20,FALSE)),0,VLOOKUP(AC286,Positions!$C$4:$V$130,20,FALSE))</f>
        <v>0</v>
      </c>
      <c r="CK286" s="161">
        <f>IF(ISERROR(VLOOKUP(AD286,Positions!$C$4:$V$130,20,FALSE)),0,VLOOKUP(AD286,Positions!$C$4:$V$130,20,FALSE))</f>
        <v>0</v>
      </c>
      <c r="CL286" s="161">
        <f>IF(ISERROR(VLOOKUP(AE286,Positions!$C$4:$V$130,20,FALSE)),0,VLOOKUP(AE286,Positions!$C$4:$V$130,20,FALSE))</f>
        <v>0</v>
      </c>
      <c r="CM286" s="161">
        <f>IF(ISERROR(VLOOKUP(AF286,Positions!$C$4:$V$130,20,FALSE)),0,VLOOKUP(AF286,Positions!$C$4:$V$130,20,FALSE))</f>
        <v>0</v>
      </c>
      <c r="CN286" s="161">
        <f>IF(ISERROR(VLOOKUP(AG286,Positions!$C$4:$V$130,20,FALSE)),0,VLOOKUP(AG286,Positions!$C$4:$V$130,20,FALSE))</f>
        <v>0</v>
      </c>
      <c r="CO286" s="161">
        <f>IF(ISERROR(VLOOKUP(AH286,Positions!$C$4:$V$130,20,FALSE)),0,VLOOKUP(AH286,Positions!$C$4:$V$130,20,FALSE))</f>
        <v>0</v>
      </c>
    </row>
    <row r="287" spans="1:93" s="155" customFormat="1" ht="26.25" x14ac:dyDescent="0.25">
      <c r="A287" s="164"/>
      <c r="B287" s="164"/>
      <c r="C287" s="165"/>
      <c r="D287" s="165"/>
      <c r="E287" s="165"/>
      <c r="F287" s="165"/>
      <c r="G287" s="167"/>
      <c r="H287" s="167"/>
      <c r="I287" s="167"/>
      <c r="J287" s="167"/>
      <c r="K287" s="167"/>
      <c r="L287" s="167"/>
      <c r="M287" s="167"/>
      <c r="N287" s="167"/>
      <c r="O287" s="167"/>
      <c r="P287" s="167"/>
      <c r="Q287" s="167"/>
      <c r="R287" s="167"/>
      <c r="S287" s="167"/>
      <c r="T287" s="167"/>
      <c r="U287" s="167"/>
      <c r="V287" s="167"/>
      <c r="W287" s="167"/>
      <c r="X287" s="167"/>
      <c r="Y287" s="167"/>
      <c r="Z287" s="167"/>
      <c r="AA287" s="167"/>
      <c r="AB287" s="167"/>
      <c r="AC287" s="167"/>
      <c r="AD287" s="167"/>
      <c r="AE287" s="167"/>
      <c r="AF287" s="167"/>
      <c r="AG287" s="167"/>
      <c r="AH287" s="167"/>
      <c r="AI287" s="167"/>
      <c r="AJ287" s="167"/>
      <c r="AK287" s="167"/>
      <c r="AL287" s="167"/>
      <c r="AM287" s="167"/>
      <c r="AN287" s="167"/>
      <c r="AO287" s="167"/>
      <c r="AP287" s="167"/>
      <c r="AQ287" s="167"/>
      <c r="AR287" s="167"/>
      <c r="AS287" s="164"/>
      <c r="AT287" s="164"/>
      <c r="AU287" s="164"/>
      <c r="AV287" s="164"/>
      <c r="AW287" s="164"/>
      <c r="AX287" s="164"/>
      <c r="AY287" s="164"/>
      <c r="AZ287" s="164"/>
      <c r="BA287" s="164"/>
      <c r="BB287" s="164"/>
      <c r="BC287" s="164"/>
      <c r="BD287" s="164"/>
      <c r="BE287" s="164"/>
      <c r="BF287" s="164"/>
      <c r="BG287" s="164"/>
      <c r="BH287" s="164"/>
      <c r="BI287" s="164"/>
      <c r="BJ287" s="164"/>
      <c r="BK287" s="164"/>
      <c r="BL287" s="164"/>
      <c r="BM287" s="152"/>
      <c r="BN287" s="161">
        <f>IF(ISERROR(VLOOKUP(G287,Positions!$C$4:$V$130,20,FALSE)),0,VLOOKUP(G287,Positions!$C$4:$V$130,20,FALSE))</f>
        <v>0</v>
      </c>
      <c r="BO287" s="161">
        <f>IF(ISERROR(VLOOKUP(H287,Positions!$C$4:$V$130,20,FALSE)),0,VLOOKUP(H287,Positions!$C$4:$V$130,20,FALSE))</f>
        <v>0</v>
      </c>
      <c r="BP287" s="161">
        <f>IF(ISERROR(VLOOKUP(I287,Positions!$C$4:$V$130,20,FALSE)),0,VLOOKUP(I287,Positions!$C$4:$V$130,20,FALSE))</f>
        <v>0</v>
      </c>
      <c r="BQ287" s="161">
        <f>IF(ISERROR(VLOOKUP(J287,Positions!$C$4:$V$130,20,FALSE)),0,VLOOKUP(J287,Positions!$C$4:$V$130,20,FALSE))</f>
        <v>0</v>
      </c>
      <c r="BR287" s="161">
        <f>IF(ISERROR(VLOOKUP(K287,Positions!$C$4:$V$130,20,FALSE)),0,VLOOKUP(K287,Positions!$C$4:$V$130,20,FALSE))</f>
        <v>0</v>
      </c>
      <c r="BS287" s="161">
        <f>IF(ISERROR(VLOOKUP(L287,Positions!$C$4:$V$130,20,FALSE)),0,VLOOKUP(L287,Positions!$C$4:$V$130,20,FALSE))</f>
        <v>0</v>
      </c>
      <c r="BT287" s="161">
        <f>IF(ISERROR(VLOOKUP(M287,Positions!$C$4:$V$130,20,FALSE)),0,VLOOKUP(M287,Positions!$C$4:$V$130,20,FALSE))</f>
        <v>0</v>
      </c>
      <c r="BU287" s="161">
        <f>IF(ISERROR(VLOOKUP(N287,Positions!$C$4:$V$130,20,FALSE)),0,VLOOKUP(N287,Positions!$C$4:$V$130,20,FALSE))</f>
        <v>0</v>
      </c>
      <c r="BV287" s="161">
        <f>IF(ISERROR(VLOOKUP(O287,Positions!$C$4:$V$130,20,FALSE)),0,VLOOKUP(O287,Positions!$C$4:$V$130,20,FALSE))</f>
        <v>0</v>
      </c>
      <c r="BW287" s="161">
        <f>IF(ISERROR(VLOOKUP(P287,Positions!$C$4:$V$130,20,FALSE)),0,VLOOKUP(P287,Positions!$C$4:$V$130,20,FALSE))</f>
        <v>0</v>
      </c>
      <c r="BX287" s="161">
        <f>IF(ISERROR(VLOOKUP(Q287,Positions!$C$4:$V$130,20,FALSE)),0,VLOOKUP(Q287,Positions!$C$4:$V$130,20,FALSE))</f>
        <v>0</v>
      </c>
      <c r="BY287" s="161">
        <f>IF(ISERROR(VLOOKUP(R287,Positions!$C$4:$V$130,20,FALSE)),0,VLOOKUP(R287,Positions!$C$4:$V$130,20,FALSE))</f>
        <v>0</v>
      </c>
      <c r="BZ287" s="161">
        <f>IF(ISERROR(VLOOKUP(S287,Positions!$C$4:$V$130,20,FALSE)),0,VLOOKUP(S287,Positions!$C$4:$V$130,20,FALSE))</f>
        <v>0</v>
      </c>
      <c r="CA287" s="161">
        <f>IF(ISERROR(VLOOKUP(T287,Positions!$C$4:$V$130,20,FALSE)),0,VLOOKUP(T287,Positions!$C$4:$V$130,20,FALSE))</f>
        <v>0</v>
      </c>
      <c r="CB287" s="161">
        <f>IF(ISERROR(VLOOKUP(U287,Positions!$C$4:$V$130,20,FALSE)),0,VLOOKUP(U287,Positions!$C$4:$V$130,20,FALSE))</f>
        <v>0</v>
      </c>
      <c r="CC287" s="161">
        <f>IF(ISERROR(VLOOKUP(V287,Positions!$C$4:$V$130,20,FALSE)),0,VLOOKUP(V287,Positions!$C$4:$V$130,20,FALSE))</f>
        <v>0</v>
      </c>
      <c r="CD287" s="161">
        <f>IF(ISERROR(VLOOKUP(W287,Positions!$C$4:$V$130,20,FALSE)),0,VLOOKUP(W287,Positions!$C$4:$V$130,20,FALSE))</f>
        <v>0</v>
      </c>
      <c r="CE287" s="161">
        <f>IF(ISERROR(VLOOKUP(X287,Positions!$C$4:$V$130,20,FALSE)),0,VLOOKUP(X287,Positions!$C$4:$V$130,20,FALSE))</f>
        <v>0</v>
      </c>
      <c r="CF287" s="161">
        <f>IF(ISERROR(VLOOKUP(Y287,Positions!$C$4:$V$130,20,FALSE)),0,VLOOKUP(Y287,Positions!$C$4:$V$130,20,FALSE))</f>
        <v>0</v>
      </c>
      <c r="CG287" s="161">
        <f>IF(ISERROR(VLOOKUP(Z287,Positions!$C$4:$V$130,20,FALSE)),0,VLOOKUP(Z287,Positions!$C$4:$V$130,20,FALSE))</f>
        <v>0</v>
      </c>
      <c r="CH287" s="161">
        <f>IF(ISERROR(VLOOKUP(AA287,Positions!$C$4:$V$130,20,FALSE)),0,VLOOKUP(AA287,Positions!$C$4:$V$130,20,FALSE))</f>
        <v>0</v>
      </c>
      <c r="CI287" s="161">
        <f>IF(ISERROR(VLOOKUP(AB287,Positions!$C$4:$V$130,20,FALSE)),0,VLOOKUP(AB287,Positions!$C$4:$V$130,20,FALSE))</f>
        <v>0</v>
      </c>
      <c r="CJ287" s="161">
        <f>IF(ISERROR(VLOOKUP(AC287,Positions!$C$4:$V$130,20,FALSE)),0,VLOOKUP(AC287,Positions!$C$4:$V$130,20,FALSE))</f>
        <v>0</v>
      </c>
      <c r="CK287" s="161">
        <f>IF(ISERROR(VLOOKUP(AD287,Positions!$C$4:$V$130,20,FALSE)),0,VLOOKUP(AD287,Positions!$C$4:$V$130,20,FALSE))</f>
        <v>0</v>
      </c>
      <c r="CL287" s="161">
        <f>IF(ISERROR(VLOOKUP(AE287,Positions!$C$4:$V$130,20,FALSE)),0,VLOOKUP(AE287,Positions!$C$4:$V$130,20,FALSE))</f>
        <v>0</v>
      </c>
      <c r="CM287" s="161">
        <f>IF(ISERROR(VLOOKUP(AF287,Positions!$C$4:$V$130,20,FALSE)),0,VLOOKUP(AF287,Positions!$C$4:$V$130,20,FALSE))</f>
        <v>0</v>
      </c>
      <c r="CN287" s="161">
        <f>IF(ISERROR(VLOOKUP(AG287,Positions!$C$4:$V$130,20,FALSE)),0,VLOOKUP(AG287,Positions!$C$4:$V$130,20,FALSE))</f>
        <v>0</v>
      </c>
      <c r="CO287" s="161">
        <f>IF(ISERROR(VLOOKUP(AH287,Positions!$C$4:$V$130,20,FALSE)),0,VLOOKUP(AH287,Positions!$C$4:$V$130,20,FALSE))</f>
        <v>0</v>
      </c>
    </row>
    <row r="288" spans="1:93" s="155" customFormat="1" ht="26.25" x14ac:dyDescent="0.25">
      <c r="A288" s="164"/>
      <c r="B288" s="164"/>
      <c r="C288" s="165"/>
      <c r="D288" s="165"/>
      <c r="E288" s="165"/>
      <c r="F288" s="165"/>
      <c r="G288" s="167"/>
      <c r="H288" s="167"/>
      <c r="I288" s="167"/>
      <c r="J288" s="167"/>
      <c r="K288" s="167"/>
      <c r="L288" s="167"/>
      <c r="M288" s="167"/>
      <c r="N288" s="167"/>
      <c r="O288" s="167"/>
      <c r="P288" s="167"/>
      <c r="Q288" s="167"/>
      <c r="R288" s="167"/>
      <c r="S288" s="167"/>
      <c r="T288" s="167"/>
      <c r="U288" s="167"/>
      <c r="V288" s="167"/>
      <c r="W288" s="167"/>
      <c r="X288" s="167"/>
      <c r="Y288" s="167"/>
      <c r="Z288" s="167"/>
      <c r="AA288" s="167"/>
      <c r="AB288" s="167"/>
      <c r="AC288" s="167"/>
      <c r="AD288" s="167"/>
      <c r="AE288" s="167"/>
      <c r="AF288" s="167"/>
      <c r="AG288" s="167"/>
      <c r="AH288" s="167"/>
      <c r="AI288" s="167"/>
      <c r="AJ288" s="167"/>
      <c r="AK288" s="167"/>
      <c r="AL288" s="167"/>
      <c r="AM288" s="167"/>
      <c r="AN288" s="167"/>
      <c r="AO288" s="167"/>
      <c r="AP288" s="167"/>
      <c r="AQ288" s="167"/>
      <c r="AR288" s="167"/>
      <c r="AS288" s="164"/>
      <c r="AT288" s="164"/>
      <c r="AU288" s="164"/>
      <c r="AV288" s="164"/>
      <c r="AW288" s="164"/>
      <c r="AX288" s="164"/>
      <c r="AY288" s="164"/>
      <c r="AZ288" s="164"/>
      <c r="BA288" s="164"/>
      <c r="BB288" s="164"/>
      <c r="BC288" s="164"/>
      <c r="BD288" s="164"/>
      <c r="BE288" s="164"/>
      <c r="BF288" s="164"/>
      <c r="BG288" s="164"/>
      <c r="BH288" s="164"/>
      <c r="BI288" s="164"/>
      <c r="BJ288" s="164"/>
      <c r="BK288" s="164"/>
      <c r="BL288" s="164"/>
      <c r="BM288" s="152"/>
      <c r="BN288" s="161">
        <f>IF(ISERROR(VLOOKUP(G288,Positions!$C$4:$V$130,20,FALSE)),0,VLOOKUP(G288,Positions!$C$4:$V$130,20,FALSE))</f>
        <v>0</v>
      </c>
      <c r="BO288" s="161">
        <f>IF(ISERROR(VLOOKUP(H288,Positions!$C$4:$V$130,20,FALSE)),0,VLOOKUP(H288,Positions!$C$4:$V$130,20,FALSE))</f>
        <v>0</v>
      </c>
      <c r="BP288" s="161">
        <f>IF(ISERROR(VLOOKUP(I288,Positions!$C$4:$V$130,20,FALSE)),0,VLOOKUP(I288,Positions!$C$4:$V$130,20,FALSE))</f>
        <v>0</v>
      </c>
      <c r="BQ288" s="161">
        <f>IF(ISERROR(VLOOKUP(J288,Positions!$C$4:$V$130,20,FALSE)),0,VLOOKUP(J288,Positions!$C$4:$V$130,20,FALSE))</f>
        <v>0</v>
      </c>
      <c r="BR288" s="161">
        <f>IF(ISERROR(VLOOKUP(K288,Positions!$C$4:$V$130,20,FALSE)),0,VLOOKUP(K288,Positions!$C$4:$V$130,20,FALSE))</f>
        <v>0</v>
      </c>
      <c r="BS288" s="161">
        <f>IF(ISERROR(VLOOKUP(L288,Positions!$C$4:$V$130,20,FALSE)),0,VLOOKUP(L288,Positions!$C$4:$V$130,20,FALSE))</f>
        <v>0</v>
      </c>
      <c r="BT288" s="161">
        <f>IF(ISERROR(VLOOKUP(M288,Positions!$C$4:$V$130,20,FALSE)),0,VLOOKUP(M288,Positions!$C$4:$V$130,20,FALSE))</f>
        <v>0</v>
      </c>
      <c r="BU288" s="161">
        <f>IF(ISERROR(VLOOKUP(N288,Positions!$C$4:$V$130,20,FALSE)),0,VLOOKUP(N288,Positions!$C$4:$V$130,20,FALSE))</f>
        <v>0</v>
      </c>
      <c r="BV288" s="161">
        <f>IF(ISERROR(VLOOKUP(O288,Positions!$C$4:$V$130,20,FALSE)),0,VLOOKUP(O288,Positions!$C$4:$V$130,20,FALSE))</f>
        <v>0</v>
      </c>
      <c r="BW288" s="161">
        <f>IF(ISERROR(VLOOKUP(P288,Positions!$C$4:$V$130,20,FALSE)),0,VLOOKUP(P288,Positions!$C$4:$V$130,20,FALSE))</f>
        <v>0</v>
      </c>
      <c r="BX288" s="161">
        <f>IF(ISERROR(VLOOKUP(Q288,Positions!$C$4:$V$130,20,FALSE)),0,VLOOKUP(Q288,Positions!$C$4:$V$130,20,FALSE))</f>
        <v>0</v>
      </c>
      <c r="BY288" s="161">
        <f>IF(ISERROR(VLOOKUP(R288,Positions!$C$4:$V$130,20,FALSE)),0,VLOOKUP(R288,Positions!$C$4:$V$130,20,FALSE))</f>
        <v>0</v>
      </c>
      <c r="BZ288" s="161">
        <f>IF(ISERROR(VLOOKUP(S288,Positions!$C$4:$V$130,20,FALSE)),0,VLOOKUP(S288,Positions!$C$4:$V$130,20,FALSE))</f>
        <v>0</v>
      </c>
      <c r="CA288" s="161">
        <f>IF(ISERROR(VLOOKUP(T288,Positions!$C$4:$V$130,20,FALSE)),0,VLOOKUP(T288,Positions!$C$4:$V$130,20,FALSE))</f>
        <v>0</v>
      </c>
      <c r="CB288" s="161">
        <f>IF(ISERROR(VLOOKUP(U288,Positions!$C$4:$V$130,20,FALSE)),0,VLOOKUP(U288,Positions!$C$4:$V$130,20,FALSE))</f>
        <v>0</v>
      </c>
      <c r="CC288" s="161">
        <f>IF(ISERROR(VLOOKUP(V288,Positions!$C$4:$V$130,20,FALSE)),0,VLOOKUP(V288,Positions!$C$4:$V$130,20,FALSE))</f>
        <v>0</v>
      </c>
      <c r="CD288" s="161">
        <f>IF(ISERROR(VLOOKUP(W288,Positions!$C$4:$V$130,20,FALSE)),0,VLOOKUP(W288,Positions!$C$4:$V$130,20,FALSE))</f>
        <v>0</v>
      </c>
      <c r="CE288" s="161">
        <f>IF(ISERROR(VLOOKUP(X288,Positions!$C$4:$V$130,20,FALSE)),0,VLOOKUP(X288,Positions!$C$4:$V$130,20,FALSE))</f>
        <v>0</v>
      </c>
      <c r="CF288" s="161">
        <f>IF(ISERROR(VLOOKUP(Y288,Positions!$C$4:$V$130,20,FALSE)),0,VLOOKUP(Y288,Positions!$C$4:$V$130,20,FALSE))</f>
        <v>0</v>
      </c>
      <c r="CG288" s="161">
        <f>IF(ISERROR(VLOOKUP(Z288,Positions!$C$4:$V$130,20,FALSE)),0,VLOOKUP(Z288,Positions!$C$4:$V$130,20,FALSE))</f>
        <v>0</v>
      </c>
      <c r="CH288" s="161">
        <f>IF(ISERROR(VLOOKUP(AA288,Positions!$C$4:$V$130,20,FALSE)),0,VLOOKUP(AA288,Positions!$C$4:$V$130,20,FALSE))</f>
        <v>0</v>
      </c>
      <c r="CI288" s="161">
        <f>IF(ISERROR(VLOOKUP(AB288,Positions!$C$4:$V$130,20,FALSE)),0,VLOOKUP(AB288,Positions!$C$4:$V$130,20,FALSE))</f>
        <v>0</v>
      </c>
      <c r="CJ288" s="161">
        <f>IF(ISERROR(VLOOKUP(AC288,Positions!$C$4:$V$130,20,FALSE)),0,VLOOKUP(AC288,Positions!$C$4:$V$130,20,FALSE))</f>
        <v>0</v>
      </c>
      <c r="CK288" s="161">
        <f>IF(ISERROR(VLOOKUP(AD288,Positions!$C$4:$V$130,20,FALSE)),0,VLOOKUP(AD288,Positions!$C$4:$V$130,20,FALSE))</f>
        <v>0</v>
      </c>
      <c r="CL288" s="161">
        <f>IF(ISERROR(VLOOKUP(AE288,Positions!$C$4:$V$130,20,FALSE)),0,VLOOKUP(AE288,Positions!$C$4:$V$130,20,FALSE))</f>
        <v>0</v>
      </c>
      <c r="CM288" s="161">
        <f>IF(ISERROR(VLOOKUP(AF288,Positions!$C$4:$V$130,20,FALSE)),0,VLOOKUP(AF288,Positions!$C$4:$V$130,20,FALSE))</f>
        <v>0</v>
      </c>
      <c r="CN288" s="161">
        <f>IF(ISERROR(VLOOKUP(AG288,Positions!$C$4:$V$130,20,FALSE)),0,VLOOKUP(AG288,Positions!$C$4:$V$130,20,FALSE))</f>
        <v>0</v>
      </c>
      <c r="CO288" s="161">
        <f>IF(ISERROR(VLOOKUP(AH288,Positions!$C$4:$V$130,20,FALSE)),0,VLOOKUP(AH288,Positions!$C$4:$V$130,20,FALSE))</f>
        <v>0</v>
      </c>
    </row>
    <row r="289" spans="1:93" s="155" customFormat="1" ht="26.25" x14ac:dyDescent="0.25">
      <c r="A289" s="164"/>
      <c r="B289" s="164"/>
      <c r="C289" s="165"/>
      <c r="D289" s="165"/>
      <c r="E289" s="165"/>
      <c r="F289" s="165"/>
      <c r="G289" s="167"/>
      <c r="H289" s="167"/>
      <c r="I289" s="167"/>
      <c r="J289" s="167"/>
      <c r="K289" s="167"/>
      <c r="L289" s="167"/>
      <c r="M289" s="167"/>
      <c r="N289" s="167"/>
      <c r="O289" s="167"/>
      <c r="P289" s="167"/>
      <c r="Q289" s="167"/>
      <c r="R289" s="167"/>
      <c r="S289" s="167"/>
      <c r="T289" s="167"/>
      <c r="U289" s="167"/>
      <c r="V289" s="167"/>
      <c r="W289" s="167"/>
      <c r="X289" s="167"/>
      <c r="Y289" s="167"/>
      <c r="Z289" s="167"/>
      <c r="AA289" s="167"/>
      <c r="AB289" s="167"/>
      <c r="AC289" s="167"/>
      <c r="AD289" s="167"/>
      <c r="AE289" s="167"/>
      <c r="AF289" s="167"/>
      <c r="AG289" s="167"/>
      <c r="AH289" s="167"/>
      <c r="AI289" s="167"/>
      <c r="AJ289" s="167"/>
      <c r="AK289" s="167"/>
      <c r="AL289" s="167"/>
      <c r="AM289" s="167"/>
      <c r="AN289" s="167"/>
      <c r="AO289" s="167"/>
      <c r="AP289" s="167"/>
      <c r="AQ289" s="167"/>
      <c r="AR289" s="167"/>
      <c r="AS289" s="164"/>
      <c r="AT289" s="164"/>
      <c r="AU289" s="164"/>
      <c r="AV289" s="164"/>
      <c r="AW289" s="164"/>
      <c r="AX289" s="164"/>
      <c r="AY289" s="164"/>
      <c r="AZ289" s="164"/>
      <c r="BA289" s="164"/>
      <c r="BB289" s="164"/>
      <c r="BC289" s="164"/>
      <c r="BD289" s="164"/>
      <c r="BE289" s="164"/>
      <c r="BF289" s="164"/>
      <c r="BG289" s="164"/>
      <c r="BH289" s="164"/>
      <c r="BI289" s="164"/>
      <c r="BJ289" s="164"/>
      <c r="BK289" s="164"/>
      <c r="BL289" s="164"/>
      <c r="BM289" s="152"/>
      <c r="BN289" s="161">
        <f>IF(ISERROR(VLOOKUP(G289,Positions!$C$4:$V$130,20,FALSE)),0,VLOOKUP(G289,Positions!$C$4:$V$130,20,FALSE))</f>
        <v>0</v>
      </c>
      <c r="BO289" s="161">
        <f>IF(ISERROR(VLOOKUP(H289,Positions!$C$4:$V$130,20,FALSE)),0,VLOOKUP(H289,Positions!$C$4:$V$130,20,FALSE))</f>
        <v>0</v>
      </c>
      <c r="BP289" s="161">
        <f>IF(ISERROR(VLOOKUP(I289,Positions!$C$4:$V$130,20,FALSE)),0,VLOOKUP(I289,Positions!$C$4:$V$130,20,FALSE))</f>
        <v>0</v>
      </c>
      <c r="BQ289" s="161">
        <f>IF(ISERROR(VLOOKUP(J289,Positions!$C$4:$V$130,20,FALSE)),0,VLOOKUP(J289,Positions!$C$4:$V$130,20,FALSE))</f>
        <v>0</v>
      </c>
      <c r="BR289" s="161">
        <f>IF(ISERROR(VLOOKUP(K289,Positions!$C$4:$V$130,20,FALSE)),0,VLOOKUP(K289,Positions!$C$4:$V$130,20,FALSE))</f>
        <v>0</v>
      </c>
      <c r="BS289" s="161">
        <f>IF(ISERROR(VLOOKUP(L289,Positions!$C$4:$V$130,20,FALSE)),0,VLOOKUP(L289,Positions!$C$4:$V$130,20,FALSE))</f>
        <v>0</v>
      </c>
      <c r="BT289" s="161">
        <f>IF(ISERROR(VLOOKUP(M289,Positions!$C$4:$V$130,20,FALSE)),0,VLOOKUP(M289,Positions!$C$4:$V$130,20,FALSE))</f>
        <v>0</v>
      </c>
      <c r="BU289" s="161">
        <f>IF(ISERROR(VLOOKUP(N289,Positions!$C$4:$V$130,20,FALSE)),0,VLOOKUP(N289,Positions!$C$4:$V$130,20,FALSE))</f>
        <v>0</v>
      </c>
      <c r="BV289" s="161">
        <f>IF(ISERROR(VLOOKUP(O289,Positions!$C$4:$V$130,20,FALSE)),0,VLOOKUP(O289,Positions!$C$4:$V$130,20,FALSE))</f>
        <v>0</v>
      </c>
      <c r="BW289" s="161">
        <f>IF(ISERROR(VLOOKUP(P289,Positions!$C$4:$V$130,20,FALSE)),0,VLOOKUP(P289,Positions!$C$4:$V$130,20,FALSE))</f>
        <v>0</v>
      </c>
      <c r="BX289" s="161">
        <f>IF(ISERROR(VLOOKUP(Q289,Positions!$C$4:$V$130,20,FALSE)),0,VLOOKUP(Q289,Positions!$C$4:$V$130,20,FALSE))</f>
        <v>0</v>
      </c>
      <c r="BY289" s="161">
        <f>IF(ISERROR(VLOOKUP(R289,Positions!$C$4:$V$130,20,FALSE)),0,VLOOKUP(R289,Positions!$C$4:$V$130,20,FALSE))</f>
        <v>0</v>
      </c>
      <c r="BZ289" s="161">
        <f>IF(ISERROR(VLOOKUP(S289,Positions!$C$4:$V$130,20,FALSE)),0,VLOOKUP(S289,Positions!$C$4:$V$130,20,FALSE))</f>
        <v>0</v>
      </c>
      <c r="CA289" s="161">
        <f>IF(ISERROR(VLOOKUP(T289,Positions!$C$4:$V$130,20,FALSE)),0,VLOOKUP(T289,Positions!$C$4:$V$130,20,FALSE))</f>
        <v>0</v>
      </c>
      <c r="CB289" s="161">
        <f>IF(ISERROR(VLOOKUP(U289,Positions!$C$4:$V$130,20,FALSE)),0,VLOOKUP(U289,Positions!$C$4:$V$130,20,FALSE))</f>
        <v>0</v>
      </c>
      <c r="CC289" s="161">
        <f>IF(ISERROR(VLOOKUP(V289,Positions!$C$4:$V$130,20,FALSE)),0,VLOOKUP(V289,Positions!$C$4:$V$130,20,FALSE))</f>
        <v>0</v>
      </c>
      <c r="CD289" s="161">
        <f>IF(ISERROR(VLOOKUP(W289,Positions!$C$4:$V$130,20,FALSE)),0,VLOOKUP(W289,Positions!$C$4:$V$130,20,FALSE))</f>
        <v>0</v>
      </c>
      <c r="CE289" s="161">
        <f>IF(ISERROR(VLOOKUP(X289,Positions!$C$4:$V$130,20,FALSE)),0,VLOOKUP(X289,Positions!$C$4:$V$130,20,FALSE))</f>
        <v>0</v>
      </c>
      <c r="CF289" s="161">
        <f>IF(ISERROR(VLOOKUP(Y289,Positions!$C$4:$V$130,20,FALSE)),0,VLOOKUP(Y289,Positions!$C$4:$V$130,20,FALSE))</f>
        <v>0</v>
      </c>
      <c r="CG289" s="161">
        <f>IF(ISERROR(VLOOKUP(Z289,Positions!$C$4:$V$130,20,FALSE)),0,VLOOKUP(Z289,Positions!$C$4:$V$130,20,FALSE))</f>
        <v>0</v>
      </c>
      <c r="CH289" s="161">
        <f>IF(ISERROR(VLOOKUP(AA289,Positions!$C$4:$V$130,20,FALSE)),0,VLOOKUP(AA289,Positions!$C$4:$V$130,20,FALSE))</f>
        <v>0</v>
      </c>
      <c r="CI289" s="161">
        <f>IF(ISERROR(VLOOKUP(AB289,Positions!$C$4:$V$130,20,FALSE)),0,VLOOKUP(AB289,Positions!$C$4:$V$130,20,FALSE))</f>
        <v>0</v>
      </c>
      <c r="CJ289" s="161">
        <f>IF(ISERROR(VLOOKUP(AC289,Positions!$C$4:$V$130,20,FALSE)),0,VLOOKUP(AC289,Positions!$C$4:$V$130,20,FALSE))</f>
        <v>0</v>
      </c>
      <c r="CK289" s="161">
        <f>IF(ISERROR(VLOOKUP(AD289,Positions!$C$4:$V$130,20,FALSE)),0,VLOOKUP(AD289,Positions!$C$4:$V$130,20,FALSE))</f>
        <v>0</v>
      </c>
      <c r="CL289" s="161">
        <f>IF(ISERROR(VLOOKUP(AE289,Positions!$C$4:$V$130,20,FALSE)),0,VLOOKUP(AE289,Positions!$C$4:$V$130,20,FALSE))</f>
        <v>0</v>
      </c>
      <c r="CM289" s="161">
        <f>IF(ISERROR(VLOOKUP(AF289,Positions!$C$4:$V$130,20,FALSE)),0,VLOOKUP(AF289,Positions!$C$4:$V$130,20,FALSE))</f>
        <v>0</v>
      </c>
      <c r="CN289" s="161">
        <f>IF(ISERROR(VLOOKUP(AG289,Positions!$C$4:$V$130,20,FALSE)),0,VLOOKUP(AG289,Positions!$C$4:$V$130,20,FALSE))</f>
        <v>0</v>
      </c>
      <c r="CO289" s="161">
        <f>IF(ISERROR(VLOOKUP(AH289,Positions!$C$4:$V$130,20,FALSE)),0,VLOOKUP(AH289,Positions!$C$4:$V$130,20,FALSE))</f>
        <v>0</v>
      </c>
    </row>
    <row r="290" spans="1:93" s="155" customFormat="1" ht="26.25" x14ac:dyDescent="0.25">
      <c r="A290" s="164"/>
      <c r="B290" s="164"/>
      <c r="C290" s="165"/>
      <c r="D290" s="165"/>
      <c r="E290" s="165"/>
      <c r="F290" s="165"/>
      <c r="G290" s="167"/>
      <c r="H290" s="167"/>
      <c r="I290" s="167"/>
      <c r="J290" s="167"/>
      <c r="K290" s="167"/>
      <c r="L290" s="167"/>
      <c r="M290" s="167"/>
      <c r="N290" s="167"/>
      <c r="O290" s="167"/>
      <c r="P290" s="167"/>
      <c r="Q290" s="167"/>
      <c r="R290" s="167"/>
      <c r="S290" s="167"/>
      <c r="T290" s="167"/>
      <c r="U290" s="167"/>
      <c r="V290" s="167"/>
      <c r="W290" s="167"/>
      <c r="X290" s="167"/>
      <c r="Y290" s="167"/>
      <c r="Z290" s="167"/>
      <c r="AA290" s="167"/>
      <c r="AB290" s="167"/>
      <c r="AC290" s="167"/>
      <c r="AD290" s="167"/>
      <c r="AE290" s="167"/>
      <c r="AF290" s="167"/>
      <c r="AG290" s="167"/>
      <c r="AH290" s="167"/>
      <c r="AI290" s="167"/>
      <c r="AJ290" s="167"/>
      <c r="AK290" s="167"/>
      <c r="AL290" s="167"/>
      <c r="AM290" s="167"/>
      <c r="AN290" s="167"/>
      <c r="AO290" s="167"/>
      <c r="AP290" s="167"/>
      <c r="AQ290" s="167"/>
      <c r="AR290" s="167"/>
      <c r="AS290" s="164"/>
      <c r="AT290" s="164"/>
      <c r="AU290" s="164"/>
      <c r="AV290" s="164"/>
      <c r="AW290" s="164"/>
      <c r="AX290" s="164"/>
      <c r="AY290" s="164"/>
      <c r="AZ290" s="164"/>
      <c r="BA290" s="164"/>
      <c r="BB290" s="164"/>
      <c r="BC290" s="164"/>
      <c r="BD290" s="164"/>
      <c r="BE290" s="164"/>
      <c r="BF290" s="164"/>
      <c r="BG290" s="164"/>
      <c r="BH290" s="164"/>
      <c r="BI290" s="164"/>
      <c r="BJ290" s="164"/>
      <c r="BK290" s="164"/>
      <c r="BL290" s="164"/>
      <c r="BM290" s="152"/>
      <c r="BN290" s="161">
        <f>IF(ISERROR(VLOOKUP(G290,Positions!$C$4:$V$130,20,FALSE)),0,VLOOKUP(G290,Positions!$C$4:$V$130,20,FALSE))</f>
        <v>0</v>
      </c>
      <c r="BO290" s="161">
        <f>IF(ISERROR(VLOOKUP(H290,Positions!$C$4:$V$130,20,FALSE)),0,VLOOKUP(H290,Positions!$C$4:$V$130,20,FALSE))</f>
        <v>0</v>
      </c>
      <c r="BP290" s="161">
        <f>IF(ISERROR(VLOOKUP(I290,Positions!$C$4:$V$130,20,FALSE)),0,VLOOKUP(I290,Positions!$C$4:$V$130,20,FALSE))</f>
        <v>0</v>
      </c>
      <c r="BQ290" s="161">
        <f>IF(ISERROR(VLOOKUP(J290,Positions!$C$4:$V$130,20,FALSE)),0,VLOOKUP(J290,Positions!$C$4:$V$130,20,FALSE))</f>
        <v>0</v>
      </c>
      <c r="BR290" s="161">
        <f>IF(ISERROR(VLOOKUP(K290,Positions!$C$4:$V$130,20,FALSE)),0,VLOOKUP(K290,Positions!$C$4:$V$130,20,FALSE))</f>
        <v>0</v>
      </c>
      <c r="BS290" s="161">
        <f>IF(ISERROR(VLOOKUP(L290,Positions!$C$4:$V$130,20,FALSE)),0,VLOOKUP(L290,Positions!$C$4:$V$130,20,FALSE))</f>
        <v>0</v>
      </c>
      <c r="BT290" s="161">
        <f>IF(ISERROR(VLOOKUP(M290,Positions!$C$4:$V$130,20,FALSE)),0,VLOOKUP(M290,Positions!$C$4:$V$130,20,FALSE))</f>
        <v>0</v>
      </c>
      <c r="BU290" s="161">
        <f>IF(ISERROR(VLOOKUP(N290,Positions!$C$4:$V$130,20,FALSE)),0,VLOOKUP(N290,Positions!$C$4:$V$130,20,FALSE))</f>
        <v>0</v>
      </c>
      <c r="BV290" s="161">
        <f>IF(ISERROR(VLOOKUP(O290,Positions!$C$4:$V$130,20,FALSE)),0,VLOOKUP(O290,Positions!$C$4:$V$130,20,FALSE))</f>
        <v>0</v>
      </c>
      <c r="BW290" s="161">
        <f>IF(ISERROR(VLOOKUP(P290,Positions!$C$4:$V$130,20,FALSE)),0,VLOOKUP(P290,Positions!$C$4:$V$130,20,FALSE))</f>
        <v>0</v>
      </c>
      <c r="BX290" s="161">
        <f>IF(ISERROR(VLOOKUP(Q290,Positions!$C$4:$V$130,20,FALSE)),0,VLOOKUP(Q290,Positions!$C$4:$V$130,20,FALSE))</f>
        <v>0</v>
      </c>
      <c r="BY290" s="161">
        <f>IF(ISERROR(VLOOKUP(R290,Positions!$C$4:$V$130,20,FALSE)),0,VLOOKUP(R290,Positions!$C$4:$V$130,20,FALSE))</f>
        <v>0</v>
      </c>
      <c r="BZ290" s="161">
        <f>IF(ISERROR(VLOOKUP(S290,Positions!$C$4:$V$130,20,FALSE)),0,VLOOKUP(S290,Positions!$C$4:$V$130,20,FALSE))</f>
        <v>0</v>
      </c>
      <c r="CA290" s="161">
        <f>IF(ISERROR(VLOOKUP(T290,Positions!$C$4:$V$130,20,FALSE)),0,VLOOKUP(T290,Positions!$C$4:$V$130,20,FALSE))</f>
        <v>0</v>
      </c>
      <c r="CB290" s="161">
        <f>IF(ISERROR(VLOOKUP(U290,Positions!$C$4:$V$130,20,FALSE)),0,VLOOKUP(U290,Positions!$C$4:$V$130,20,FALSE))</f>
        <v>0</v>
      </c>
      <c r="CC290" s="161">
        <f>IF(ISERROR(VLOOKUP(V290,Positions!$C$4:$V$130,20,FALSE)),0,VLOOKUP(V290,Positions!$C$4:$V$130,20,FALSE))</f>
        <v>0</v>
      </c>
      <c r="CD290" s="161">
        <f>IF(ISERROR(VLOOKUP(W290,Positions!$C$4:$V$130,20,FALSE)),0,VLOOKUP(W290,Positions!$C$4:$V$130,20,FALSE))</f>
        <v>0</v>
      </c>
      <c r="CE290" s="161">
        <f>IF(ISERROR(VLOOKUP(X290,Positions!$C$4:$V$130,20,FALSE)),0,VLOOKUP(X290,Positions!$C$4:$V$130,20,FALSE))</f>
        <v>0</v>
      </c>
      <c r="CF290" s="161">
        <f>IF(ISERROR(VLOOKUP(Y290,Positions!$C$4:$V$130,20,FALSE)),0,VLOOKUP(Y290,Positions!$C$4:$V$130,20,FALSE))</f>
        <v>0</v>
      </c>
      <c r="CG290" s="161">
        <f>IF(ISERROR(VLOOKUP(Z290,Positions!$C$4:$V$130,20,FALSE)),0,VLOOKUP(Z290,Positions!$C$4:$V$130,20,FALSE))</f>
        <v>0</v>
      </c>
      <c r="CH290" s="161">
        <f>IF(ISERROR(VLOOKUP(AA290,Positions!$C$4:$V$130,20,FALSE)),0,VLOOKUP(AA290,Positions!$C$4:$V$130,20,FALSE))</f>
        <v>0</v>
      </c>
      <c r="CI290" s="161">
        <f>IF(ISERROR(VLOOKUP(AB290,Positions!$C$4:$V$130,20,FALSE)),0,VLOOKUP(AB290,Positions!$C$4:$V$130,20,FALSE))</f>
        <v>0</v>
      </c>
      <c r="CJ290" s="161">
        <f>IF(ISERROR(VLOOKUP(AC290,Positions!$C$4:$V$130,20,FALSE)),0,VLOOKUP(AC290,Positions!$C$4:$V$130,20,FALSE))</f>
        <v>0</v>
      </c>
      <c r="CK290" s="161">
        <f>IF(ISERROR(VLOOKUP(AD290,Positions!$C$4:$V$130,20,FALSE)),0,VLOOKUP(AD290,Positions!$C$4:$V$130,20,FALSE))</f>
        <v>0</v>
      </c>
      <c r="CL290" s="161">
        <f>IF(ISERROR(VLOOKUP(AE290,Positions!$C$4:$V$130,20,FALSE)),0,VLOOKUP(AE290,Positions!$C$4:$V$130,20,FALSE))</f>
        <v>0</v>
      </c>
      <c r="CM290" s="161">
        <f>IF(ISERROR(VLOOKUP(AF290,Positions!$C$4:$V$130,20,FALSE)),0,VLOOKUP(AF290,Positions!$C$4:$V$130,20,FALSE))</f>
        <v>0</v>
      </c>
      <c r="CN290" s="161">
        <f>IF(ISERROR(VLOOKUP(AG290,Positions!$C$4:$V$130,20,FALSE)),0,VLOOKUP(AG290,Positions!$C$4:$V$130,20,FALSE))</f>
        <v>0</v>
      </c>
      <c r="CO290" s="161">
        <f>IF(ISERROR(VLOOKUP(AH290,Positions!$C$4:$V$130,20,FALSE)),0,VLOOKUP(AH290,Positions!$C$4:$V$130,20,FALSE))</f>
        <v>0</v>
      </c>
    </row>
    <row r="291" spans="1:93" s="155" customFormat="1" ht="26.25" x14ac:dyDescent="0.25">
      <c r="A291" s="164"/>
      <c r="B291" s="164"/>
      <c r="C291" s="165"/>
      <c r="D291" s="165"/>
      <c r="E291" s="165"/>
      <c r="F291" s="165"/>
      <c r="G291" s="167"/>
      <c r="H291" s="167"/>
      <c r="I291" s="167"/>
      <c r="J291" s="167"/>
      <c r="K291" s="167"/>
      <c r="L291" s="167"/>
      <c r="M291" s="167"/>
      <c r="N291" s="167"/>
      <c r="O291" s="167"/>
      <c r="P291" s="167"/>
      <c r="Q291" s="167"/>
      <c r="R291" s="167"/>
      <c r="S291" s="167"/>
      <c r="T291" s="167"/>
      <c r="U291" s="167"/>
      <c r="V291" s="167"/>
      <c r="W291" s="167"/>
      <c r="X291" s="167"/>
      <c r="Y291" s="167"/>
      <c r="Z291" s="167"/>
      <c r="AA291" s="167"/>
      <c r="AB291" s="167"/>
      <c r="AC291" s="167"/>
      <c r="AD291" s="167"/>
      <c r="AE291" s="167"/>
      <c r="AF291" s="167"/>
      <c r="AG291" s="167"/>
      <c r="AH291" s="167"/>
      <c r="AI291" s="167"/>
      <c r="AJ291" s="167"/>
      <c r="AK291" s="167"/>
      <c r="AL291" s="167"/>
      <c r="AM291" s="167"/>
      <c r="AN291" s="167"/>
      <c r="AO291" s="167"/>
      <c r="AP291" s="167"/>
      <c r="AQ291" s="167"/>
      <c r="AR291" s="167"/>
      <c r="AS291" s="164"/>
      <c r="AT291" s="164"/>
      <c r="AU291" s="164"/>
      <c r="AV291" s="164"/>
      <c r="AW291" s="164"/>
      <c r="AX291" s="164"/>
      <c r="AY291" s="164"/>
      <c r="AZ291" s="164"/>
      <c r="BA291" s="164"/>
      <c r="BB291" s="164"/>
      <c r="BC291" s="164"/>
      <c r="BD291" s="164"/>
      <c r="BE291" s="164"/>
      <c r="BF291" s="164"/>
      <c r="BG291" s="164"/>
      <c r="BH291" s="164"/>
      <c r="BI291" s="164"/>
      <c r="BJ291" s="164"/>
      <c r="BK291" s="164"/>
      <c r="BL291" s="164"/>
      <c r="BM291" s="152"/>
      <c r="BN291" s="161">
        <f>IF(ISERROR(VLOOKUP(G291,Positions!$C$4:$V$130,20,FALSE)),0,VLOOKUP(G291,Positions!$C$4:$V$130,20,FALSE))</f>
        <v>0</v>
      </c>
      <c r="BO291" s="161">
        <f>IF(ISERROR(VLOOKUP(H291,Positions!$C$4:$V$130,20,FALSE)),0,VLOOKUP(H291,Positions!$C$4:$V$130,20,FALSE))</f>
        <v>0</v>
      </c>
      <c r="BP291" s="161">
        <f>IF(ISERROR(VLOOKUP(I291,Positions!$C$4:$V$130,20,FALSE)),0,VLOOKUP(I291,Positions!$C$4:$V$130,20,FALSE))</f>
        <v>0</v>
      </c>
      <c r="BQ291" s="161">
        <f>IF(ISERROR(VLOOKUP(J291,Positions!$C$4:$V$130,20,FALSE)),0,VLOOKUP(J291,Positions!$C$4:$V$130,20,FALSE))</f>
        <v>0</v>
      </c>
      <c r="BR291" s="161">
        <f>IF(ISERROR(VLOOKUP(K291,Positions!$C$4:$V$130,20,FALSE)),0,VLOOKUP(K291,Positions!$C$4:$V$130,20,FALSE))</f>
        <v>0</v>
      </c>
      <c r="BS291" s="161">
        <f>IF(ISERROR(VLOOKUP(L291,Positions!$C$4:$V$130,20,FALSE)),0,VLOOKUP(L291,Positions!$C$4:$V$130,20,FALSE))</f>
        <v>0</v>
      </c>
      <c r="BT291" s="161">
        <f>IF(ISERROR(VLOOKUP(M291,Positions!$C$4:$V$130,20,FALSE)),0,VLOOKUP(M291,Positions!$C$4:$V$130,20,FALSE))</f>
        <v>0</v>
      </c>
      <c r="BU291" s="161">
        <f>IF(ISERROR(VLOOKUP(N291,Positions!$C$4:$V$130,20,FALSE)),0,VLOOKUP(N291,Positions!$C$4:$V$130,20,FALSE))</f>
        <v>0</v>
      </c>
      <c r="BV291" s="161">
        <f>IF(ISERROR(VLOOKUP(O291,Positions!$C$4:$V$130,20,FALSE)),0,VLOOKUP(O291,Positions!$C$4:$V$130,20,FALSE))</f>
        <v>0</v>
      </c>
      <c r="BW291" s="161">
        <f>IF(ISERROR(VLOOKUP(P291,Positions!$C$4:$V$130,20,FALSE)),0,VLOOKUP(P291,Positions!$C$4:$V$130,20,FALSE))</f>
        <v>0</v>
      </c>
      <c r="BX291" s="161">
        <f>IF(ISERROR(VLOOKUP(Q291,Positions!$C$4:$V$130,20,FALSE)),0,VLOOKUP(Q291,Positions!$C$4:$V$130,20,FALSE))</f>
        <v>0</v>
      </c>
      <c r="BY291" s="161">
        <f>IF(ISERROR(VLOOKUP(R291,Positions!$C$4:$V$130,20,FALSE)),0,VLOOKUP(R291,Positions!$C$4:$V$130,20,FALSE))</f>
        <v>0</v>
      </c>
      <c r="BZ291" s="161">
        <f>IF(ISERROR(VLOOKUP(S291,Positions!$C$4:$V$130,20,FALSE)),0,VLOOKUP(S291,Positions!$C$4:$V$130,20,FALSE))</f>
        <v>0</v>
      </c>
      <c r="CA291" s="161">
        <f>IF(ISERROR(VLOOKUP(T291,Positions!$C$4:$V$130,20,FALSE)),0,VLOOKUP(T291,Positions!$C$4:$V$130,20,FALSE))</f>
        <v>0</v>
      </c>
      <c r="CB291" s="161">
        <f>IF(ISERROR(VLOOKUP(U291,Positions!$C$4:$V$130,20,FALSE)),0,VLOOKUP(U291,Positions!$C$4:$V$130,20,FALSE))</f>
        <v>0</v>
      </c>
      <c r="CC291" s="161">
        <f>IF(ISERROR(VLOOKUP(V291,Positions!$C$4:$V$130,20,FALSE)),0,VLOOKUP(V291,Positions!$C$4:$V$130,20,FALSE))</f>
        <v>0</v>
      </c>
      <c r="CD291" s="161">
        <f>IF(ISERROR(VLOOKUP(W291,Positions!$C$4:$V$130,20,FALSE)),0,VLOOKUP(W291,Positions!$C$4:$V$130,20,FALSE))</f>
        <v>0</v>
      </c>
      <c r="CE291" s="161">
        <f>IF(ISERROR(VLOOKUP(X291,Positions!$C$4:$V$130,20,FALSE)),0,VLOOKUP(X291,Positions!$C$4:$V$130,20,FALSE))</f>
        <v>0</v>
      </c>
      <c r="CF291" s="161">
        <f>IF(ISERROR(VLOOKUP(Y291,Positions!$C$4:$V$130,20,FALSE)),0,VLOOKUP(Y291,Positions!$C$4:$V$130,20,FALSE))</f>
        <v>0</v>
      </c>
      <c r="CG291" s="161">
        <f>IF(ISERROR(VLOOKUP(Z291,Positions!$C$4:$V$130,20,FALSE)),0,VLOOKUP(Z291,Positions!$C$4:$V$130,20,FALSE))</f>
        <v>0</v>
      </c>
      <c r="CH291" s="161">
        <f>IF(ISERROR(VLOOKUP(AA291,Positions!$C$4:$V$130,20,FALSE)),0,VLOOKUP(AA291,Positions!$C$4:$V$130,20,FALSE))</f>
        <v>0</v>
      </c>
      <c r="CI291" s="161">
        <f>IF(ISERROR(VLOOKUP(AB291,Positions!$C$4:$V$130,20,FALSE)),0,VLOOKUP(AB291,Positions!$C$4:$V$130,20,FALSE))</f>
        <v>0</v>
      </c>
      <c r="CJ291" s="161">
        <f>IF(ISERROR(VLOOKUP(AC291,Positions!$C$4:$V$130,20,FALSE)),0,VLOOKUP(AC291,Positions!$C$4:$V$130,20,FALSE))</f>
        <v>0</v>
      </c>
      <c r="CK291" s="161">
        <f>IF(ISERROR(VLOOKUP(AD291,Positions!$C$4:$V$130,20,FALSE)),0,VLOOKUP(AD291,Positions!$C$4:$V$130,20,FALSE))</f>
        <v>0</v>
      </c>
      <c r="CL291" s="161">
        <f>IF(ISERROR(VLOOKUP(AE291,Positions!$C$4:$V$130,20,FALSE)),0,VLOOKUP(AE291,Positions!$C$4:$V$130,20,FALSE))</f>
        <v>0</v>
      </c>
      <c r="CM291" s="161">
        <f>IF(ISERROR(VLOOKUP(AF291,Positions!$C$4:$V$130,20,FALSE)),0,VLOOKUP(AF291,Positions!$C$4:$V$130,20,FALSE))</f>
        <v>0</v>
      </c>
      <c r="CN291" s="161">
        <f>IF(ISERROR(VLOOKUP(AG291,Positions!$C$4:$V$130,20,FALSE)),0,VLOOKUP(AG291,Positions!$C$4:$V$130,20,FALSE))</f>
        <v>0</v>
      </c>
      <c r="CO291" s="161">
        <f>IF(ISERROR(VLOOKUP(AH291,Positions!$C$4:$V$130,20,FALSE)),0,VLOOKUP(AH291,Positions!$C$4:$V$130,20,FALSE))</f>
        <v>0</v>
      </c>
    </row>
    <row r="292" spans="1:93" s="155" customFormat="1" ht="26.25" x14ac:dyDescent="0.25">
      <c r="A292" s="164"/>
      <c r="B292" s="164"/>
      <c r="C292" s="165"/>
      <c r="D292" s="165"/>
      <c r="E292" s="165"/>
      <c r="F292" s="165"/>
      <c r="G292" s="167"/>
      <c r="H292" s="167"/>
      <c r="I292" s="167"/>
      <c r="J292" s="167"/>
      <c r="K292" s="167"/>
      <c r="L292" s="167"/>
      <c r="M292" s="167"/>
      <c r="N292" s="167"/>
      <c r="O292" s="167"/>
      <c r="P292" s="167"/>
      <c r="Q292" s="167"/>
      <c r="R292" s="167"/>
      <c r="S292" s="167"/>
      <c r="T292" s="167"/>
      <c r="U292" s="167"/>
      <c r="V292" s="167"/>
      <c r="W292" s="167"/>
      <c r="X292" s="167"/>
      <c r="Y292" s="167"/>
      <c r="Z292" s="167"/>
      <c r="AA292" s="167"/>
      <c r="AB292" s="167"/>
      <c r="AC292" s="167"/>
      <c r="AD292" s="167"/>
      <c r="AE292" s="167"/>
      <c r="AF292" s="167"/>
      <c r="AG292" s="167"/>
      <c r="AH292" s="167"/>
      <c r="AI292" s="167"/>
      <c r="AJ292" s="167"/>
      <c r="AK292" s="167"/>
      <c r="AL292" s="167"/>
      <c r="AM292" s="167"/>
      <c r="AN292" s="167"/>
      <c r="AO292" s="167"/>
      <c r="AP292" s="167"/>
      <c r="AQ292" s="167"/>
      <c r="AR292" s="167"/>
      <c r="AS292" s="164"/>
      <c r="AT292" s="164"/>
      <c r="AU292" s="164"/>
      <c r="AV292" s="164"/>
      <c r="AW292" s="164"/>
      <c r="AX292" s="164"/>
      <c r="AY292" s="164"/>
      <c r="AZ292" s="164"/>
      <c r="BA292" s="164"/>
      <c r="BB292" s="164"/>
      <c r="BC292" s="164"/>
      <c r="BD292" s="164"/>
      <c r="BE292" s="164"/>
      <c r="BF292" s="164"/>
      <c r="BG292" s="164"/>
      <c r="BH292" s="164"/>
      <c r="BI292" s="164"/>
      <c r="BJ292" s="164"/>
      <c r="BK292" s="164"/>
      <c r="BL292" s="164"/>
      <c r="BM292" s="152"/>
      <c r="BN292" s="161">
        <f>IF(ISERROR(VLOOKUP(G292,Positions!$C$4:$V$130,20,FALSE)),0,VLOOKUP(G292,Positions!$C$4:$V$130,20,FALSE))</f>
        <v>0</v>
      </c>
      <c r="BO292" s="161">
        <f>IF(ISERROR(VLOOKUP(H292,Positions!$C$4:$V$130,20,FALSE)),0,VLOOKUP(H292,Positions!$C$4:$V$130,20,FALSE))</f>
        <v>0</v>
      </c>
      <c r="BP292" s="161">
        <f>IF(ISERROR(VLOOKUP(I292,Positions!$C$4:$V$130,20,FALSE)),0,VLOOKUP(I292,Positions!$C$4:$V$130,20,FALSE))</f>
        <v>0</v>
      </c>
      <c r="BQ292" s="161">
        <f>IF(ISERROR(VLOOKUP(J292,Positions!$C$4:$V$130,20,FALSE)),0,VLOOKUP(J292,Positions!$C$4:$V$130,20,FALSE))</f>
        <v>0</v>
      </c>
      <c r="BR292" s="161">
        <f>IF(ISERROR(VLOOKUP(K292,Positions!$C$4:$V$130,20,FALSE)),0,VLOOKUP(K292,Positions!$C$4:$V$130,20,FALSE))</f>
        <v>0</v>
      </c>
      <c r="BS292" s="161">
        <f>IF(ISERROR(VLOOKUP(L292,Positions!$C$4:$V$130,20,FALSE)),0,VLOOKUP(L292,Positions!$C$4:$V$130,20,FALSE))</f>
        <v>0</v>
      </c>
      <c r="BT292" s="161">
        <f>IF(ISERROR(VLOOKUP(M292,Positions!$C$4:$V$130,20,FALSE)),0,VLOOKUP(M292,Positions!$C$4:$V$130,20,FALSE))</f>
        <v>0</v>
      </c>
      <c r="BU292" s="161">
        <f>IF(ISERROR(VLOOKUP(N292,Positions!$C$4:$V$130,20,FALSE)),0,VLOOKUP(N292,Positions!$C$4:$V$130,20,FALSE))</f>
        <v>0</v>
      </c>
      <c r="BV292" s="161">
        <f>IF(ISERROR(VLOOKUP(O292,Positions!$C$4:$V$130,20,FALSE)),0,VLOOKUP(O292,Positions!$C$4:$V$130,20,FALSE))</f>
        <v>0</v>
      </c>
      <c r="BW292" s="161">
        <f>IF(ISERROR(VLOOKUP(P292,Positions!$C$4:$V$130,20,FALSE)),0,VLOOKUP(P292,Positions!$C$4:$V$130,20,FALSE))</f>
        <v>0</v>
      </c>
      <c r="BX292" s="161">
        <f>IF(ISERROR(VLOOKUP(Q292,Positions!$C$4:$V$130,20,FALSE)),0,VLOOKUP(Q292,Positions!$C$4:$V$130,20,FALSE))</f>
        <v>0</v>
      </c>
      <c r="BY292" s="161">
        <f>IF(ISERROR(VLOOKUP(R292,Positions!$C$4:$V$130,20,FALSE)),0,VLOOKUP(R292,Positions!$C$4:$V$130,20,FALSE))</f>
        <v>0</v>
      </c>
      <c r="BZ292" s="161">
        <f>IF(ISERROR(VLOOKUP(S292,Positions!$C$4:$V$130,20,FALSE)),0,VLOOKUP(S292,Positions!$C$4:$V$130,20,FALSE))</f>
        <v>0</v>
      </c>
      <c r="CA292" s="161">
        <f>IF(ISERROR(VLOOKUP(T292,Positions!$C$4:$V$130,20,FALSE)),0,VLOOKUP(T292,Positions!$C$4:$V$130,20,FALSE))</f>
        <v>0</v>
      </c>
      <c r="CB292" s="161">
        <f>IF(ISERROR(VLOOKUP(U292,Positions!$C$4:$V$130,20,FALSE)),0,VLOOKUP(U292,Positions!$C$4:$V$130,20,FALSE))</f>
        <v>0</v>
      </c>
      <c r="CC292" s="161">
        <f>IF(ISERROR(VLOOKUP(V292,Positions!$C$4:$V$130,20,FALSE)),0,VLOOKUP(V292,Positions!$C$4:$V$130,20,FALSE))</f>
        <v>0</v>
      </c>
      <c r="CD292" s="161">
        <f>IF(ISERROR(VLOOKUP(W292,Positions!$C$4:$V$130,20,FALSE)),0,VLOOKUP(W292,Positions!$C$4:$V$130,20,FALSE))</f>
        <v>0</v>
      </c>
      <c r="CE292" s="161">
        <f>IF(ISERROR(VLOOKUP(X292,Positions!$C$4:$V$130,20,FALSE)),0,VLOOKUP(X292,Positions!$C$4:$V$130,20,FALSE))</f>
        <v>0</v>
      </c>
      <c r="CF292" s="161">
        <f>IF(ISERROR(VLOOKUP(Y292,Positions!$C$4:$V$130,20,FALSE)),0,VLOOKUP(Y292,Positions!$C$4:$V$130,20,FALSE))</f>
        <v>0</v>
      </c>
      <c r="CG292" s="161">
        <f>IF(ISERROR(VLOOKUP(Z292,Positions!$C$4:$V$130,20,FALSE)),0,VLOOKUP(Z292,Positions!$C$4:$V$130,20,FALSE))</f>
        <v>0</v>
      </c>
      <c r="CH292" s="161">
        <f>IF(ISERROR(VLOOKUP(AA292,Positions!$C$4:$V$130,20,FALSE)),0,VLOOKUP(AA292,Positions!$C$4:$V$130,20,FALSE))</f>
        <v>0</v>
      </c>
      <c r="CI292" s="161">
        <f>IF(ISERROR(VLOOKUP(AB292,Positions!$C$4:$V$130,20,FALSE)),0,VLOOKUP(AB292,Positions!$C$4:$V$130,20,FALSE))</f>
        <v>0</v>
      </c>
      <c r="CJ292" s="161">
        <f>IF(ISERROR(VLOOKUP(AC292,Positions!$C$4:$V$130,20,FALSE)),0,VLOOKUP(AC292,Positions!$C$4:$V$130,20,FALSE))</f>
        <v>0</v>
      </c>
      <c r="CK292" s="161">
        <f>IF(ISERROR(VLOOKUP(AD292,Positions!$C$4:$V$130,20,FALSE)),0,VLOOKUP(AD292,Positions!$C$4:$V$130,20,FALSE))</f>
        <v>0</v>
      </c>
      <c r="CL292" s="161">
        <f>IF(ISERROR(VLOOKUP(AE292,Positions!$C$4:$V$130,20,FALSE)),0,VLOOKUP(AE292,Positions!$C$4:$V$130,20,FALSE))</f>
        <v>0</v>
      </c>
      <c r="CM292" s="161">
        <f>IF(ISERROR(VLOOKUP(AF292,Positions!$C$4:$V$130,20,FALSE)),0,VLOOKUP(AF292,Positions!$C$4:$V$130,20,FALSE))</f>
        <v>0</v>
      </c>
      <c r="CN292" s="161">
        <f>IF(ISERROR(VLOOKUP(AG292,Positions!$C$4:$V$130,20,FALSE)),0,VLOOKUP(AG292,Positions!$C$4:$V$130,20,FALSE))</f>
        <v>0</v>
      </c>
      <c r="CO292" s="161">
        <f>IF(ISERROR(VLOOKUP(AH292,Positions!$C$4:$V$130,20,FALSE)),0,VLOOKUP(AH292,Positions!$C$4:$V$130,20,FALSE))</f>
        <v>0</v>
      </c>
    </row>
    <row r="293" spans="1:93" s="155" customFormat="1" ht="26.25" x14ac:dyDescent="0.25">
      <c r="A293" s="164"/>
      <c r="B293" s="164"/>
      <c r="C293" s="165"/>
      <c r="D293" s="165"/>
      <c r="E293" s="165"/>
      <c r="F293" s="165"/>
      <c r="G293" s="167"/>
      <c r="H293" s="167"/>
      <c r="I293" s="167"/>
      <c r="J293" s="167"/>
      <c r="K293" s="167"/>
      <c r="L293" s="167"/>
      <c r="M293" s="167"/>
      <c r="N293" s="167"/>
      <c r="O293" s="167"/>
      <c r="P293" s="167"/>
      <c r="Q293" s="167"/>
      <c r="R293" s="167"/>
      <c r="S293" s="167"/>
      <c r="T293" s="167"/>
      <c r="U293" s="167"/>
      <c r="V293" s="167"/>
      <c r="W293" s="167"/>
      <c r="X293" s="167"/>
      <c r="Y293" s="167"/>
      <c r="Z293" s="167"/>
      <c r="AA293" s="167"/>
      <c r="AB293" s="167"/>
      <c r="AC293" s="167"/>
      <c r="AD293" s="167"/>
      <c r="AE293" s="167"/>
      <c r="AF293" s="167"/>
      <c r="AG293" s="167"/>
      <c r="AH293" s="167"/>
      <c r="AI293" s="167"/>
      <c r="AJ293" s="167"/>
      <c r="AK293" s="167"/>
      <c r="AL293" s="167"/>
      <c r="AM293" s="167"/>
      <c r="AN293" s="167"/>
      <c r="AO293" s="167"/>
      <c r="AP293" s="167"/>
      <c r="AQ293" s="167"/>
      <c r="AR293" s="167"/>
      <c r="AS293" s="164"/>
      <c r="AT293" s="164"/>
      <c r="AU293" s="164"/>
      <c r="AV293" s="164"/>
      <c r="AW293" s="164"/>
      <c r="AX293" s="164"/>
      <c r="AY293" s="164"/>
      <c r="AZ293" s="164"/>
      <c r="BA293" s="164"/>
      <c r="BB293" s="164"/>
      <c r="BC293" s="164"/>
      <c r="BD293" s="164"/>
      <c r="BE293" s="164"/>
      <c r="BF293" s="164"/>
      <c r="BG293" s="164"/>
      <c r="BH293" s="164"/>
      <c r="BI293" s="164"/>
      <c r="BJ293" s="164"/>
      <c r="BK293" s="164"/>
      <c r="BL293" s="164"/>
      <c r="BM293" s="152"/>
      <c r="BN293" s="161">
        <f>IF(ISERROR(VLOOKUP(G293,Positions!$C$4:$V$130,20,FALSE)),0,VLOOKUP(G293,Positions!$C$4:$V$130,20,FALSE))</f>
        <v>0</v>
      </c>
      <c r="BO293" s="161">
        <f>IF(ISERROR(VLOOKUP(H293,Positions!$C$4:$V$130,20,FALSE)),0,VLOOKUP(H293,Positions!$C$4:$V$130,20,FALSE))</f>
        <v>0</v>
      </c>
      <c r="BP293" s="161">
        <f>IF(ISERROR(VLOOKUP(I293,Positions!$C$4:$V$130,20,FALSE)),0,VLOOKUP(I293,Positions!$C$4:$V$130,20,FALSE))</f>
        <v>0</v>
      </c>
      <c r="BQ293" s="161">
        <f>IF(ISERROR(VLOOKUP(J293,Positions!$C$4:$V$130,20,FALSE)),0,VLOOKUP(J293,Positions!$C$4:$V$130,20,FALSE))</f>
        <v>0</v>
      </c>
      <c r="BR293" s="161">
        <f>IF(ISERROR(VLOOKUP(K293,Positions!$C$4:$V$130,20,FALSE)),0,VLOOKUP(K293,Positions!$C$4:$V$130,20,FALSE))</f>
        <v>0</v>
      </c>
      <c r="BS293" s="161">
        <f>IF(ISERROR(VLOOKUP(L293,Positions!$C$4:$V$130,20,FALSE)),0,VLOOKUP(L293,Positions!$C$4:$V$130,20,FALSE))</f>
        <v>0</v>
      </c>
      <c r="BT293" s="161">
        <f>IF(ISERROR(VLOOKUP(M293,Positions!$C$4:$V$130,20,FALSE)),0,VLOOKUP(M293,Positions!$C$4:$V$130,20,FALSE))</f>
        <v>0</v>
      </c>
      <c r="BU293" s="161">
        <f>IF(ISERROR(VLOOKUP(N293,Positions!$C$4:$V$130,20,FALSE)),0,VLOOKUP(N293,Positions!$C$4:$V$130,20,FALSE))</f>
        <v>0</v>
      </c>
      <c r="BV293" s="161">
        <f>IF(ISERROR(VLOOKUP(O293,Positions!$C$4:$V$130,20,FALSE)),0,VLOOKUP(O293,Positions!$C$4:$V$130,20,FALSE))</f>
        <v>0</v>
      </c>
      <c r="BW293" s="161">
        <f>IF(ISERROR(VLOOKUP(P293,Positions!$C$4:$V$130,20,FALSE)),0,VLOOKUP(P293,Positions!$C$4:$V$130,20,FALSE))</f>
        <v>0</v>
      </c>
      <c r="BX293" s="161">
        <f>IF(ISERROR(VLOOKUP(Q293,Positions!$C$4:$V$130,20,FALSE)),0,VLOOKUP(Q293,Positions!$C$4:$V$130,20,FALSE))</f>
        <v>0</v>
      </c>
      <c r="BY293" s="161">
        <f>IF(ISERROR(VLOOKUP(R293,Positions!$C$4:$V$130,20,FALSE)),0,VLOOKUP(R293,Positions!$C$4:$V$130,20,FALSE))</f>
        <v>0</v>
      </c>
      <c r="BZ293" s="161">
        <f>IF(ISERROR(VLOOKUP(S293,Positions!$C$4:$V$130,20,FALSE)),0,VLOOKUP(S293,Positions!$C$4:$V$130,20,FALSE))</f>
        <v>0</v>
      </c>
      <c r="CA293" s="161">
        <f>IF(ISERROR(VLOOKUP(T293,Positions!$C$4:$V$130,20,FALSE)),0,VLOOKUP(T293,Positions!$C$4:$V$130,20,FALSE))</f>
        <v>0</v>
      </c>
      <c r="CB293" s="161">
        <f>IF(ISERROR(VLOOKUP(U293,Positions!$C$4:$V$130,20,FALSE)),0,VLOOKUP(U293,Positions!$C$4:$V$130,20,FALSE))</f>
        <v>0</v>
      </c>
      <c r="CC293" s="161">
        <f>IF(ISERROR(VLOOKUP(V293,Positions!$C$4:$V$130,20,FALSE)),0,VLOOKUP(V293,Positions!$C$4:$V$130,20,FALSE))</f>
        <v>0</v>
      </c>
      <c r="CD293" s="161">
        <f>IF(ISERROR(VLOOKUP(W293,Positions!$C$4:$V$130,20,FALSE)),0,VLOOKUP(W293,Positions!$C$4:$V$130,20,FALSE))</f>
        <v>0</v>
      </c>
      <c r="CE293" s="161">
        <f>IF(ISERROR(VLOOKUP(X293,Positions!$C$4:$V$130,20,FALSE)),0,VLOOKUP(X293,Positions!$C$4:$V$130,20,FALSE))</f>
        <v>0</v>
      </c>
      <c r="CF293" s="161">
        <f>IF(ISERROR(VLOOKUP(Y293,Positions!$C$4:$V$130,20,FALSE)),0,VLOOKUP(Y293,Positions!$C$4:$V$130,20,FALSE))</f>
        <v>0</v>
      </c>
      <c r="CG293" s="161">
        <f>IF(ISERROR(VLOOKUP(Z293,Positions!$C$4:$V$130,20,FALSE)),0,VLOOKUP(Z293,Positions!$C$4:$V$130,20,FALSE))</f>
        <v>0</v>
      </c>
      <c r="CH293" s="161">
        <f>IF(ISERROR(VLOOKUP(AA293,Positions!$C$4:$V$130,20,FALSE)),0,VLOOKUP(AA293,Positions!$C$4:$V$130,20,FALSE))</f>
        <v>0</v>
      </c>
      <c r="CI293" s="161">
        <f>IF(ISERROR(VLOOKUP(AB293,Positions!$C$4:$V$130,20,FALSE)),0,VLOOKUP(AB293,Positions!$C$4:$V$130,20,FALSE))</f>
        <v>0</v>
      </c>
      <c r="CJ293" s="161">
        <f>IF(ISERROR(VLOOKUP(AC293,Positions!$C$4:$V$130,20,FALSE)),0,VLOOKUP(AC293,Positions!$C$4:$V$130,20,FALSE))</f>
        <v>0</v>
      </c>
      <c r="CK293" s="161">
        <f>IF(ISERROR(VLOOKUP(AD293,Positions!$C$4:$V$130,20,FALSE)),0,VLOOKUP(AD293,Positions!$C$4:$V$130,20,FALSE))</f>
        <v>0</v>
      </c>
      <c r="CL293" s="161">
        <f>IF(ISERROR(VLOOKUP(AE293,Positions!$C$4:$V$130,20,FALSE)),0,VLOOKUP(AE293,Positions!$C$4:$V$130,20,FALSE))</f>
        <v>0</v>
      </c>
      <c r="CM293" s="161">
        <f>IF(ISERROR(VLOOKUP(AF293,Positions!$C$4:$V$130,20,FALSE)),0,VLOOKUP(AF293,Positions!$C$4:$V$130,20,FALSE))</f>
        <v>0</v>
      </c>
      <c r="CN293" s="161">
        <f>IF(ISERROR(VLOOKUP(AG293,Positions!$C$4:$V$130,20,FALSE)),0,VLOOKUP(AG293,Positions!$C$4:$V$130,20,FALSE))</f>
        <v>0</v>
      </c>
      <c r="CO293" s="161">
        <f>IF(ISERROR(VLOOKUP(AH293,Positions!$C$4:$V$130,20,FALSE)),0,VLOOKUP(AH293,Positions!$C$4:$V$130,20,FALSE))</f>
        <v>0</v>
      </c>
    </row>
    <row r="294" spans="1:93" s="155" customFormat="1" ht="26.25" x14ac:dyDescent="0.25">
      <c r="A294" s="164"/>
      <c r="B294" s="164"/>
      <c r="C294" s="165"/>
      <c r="D294" s="165"/>
      <c r="E294" s="165"/>
      <c r="F294" s="165"/>
      <c r="G294" s="167"/>
      <c r="H294" s="167"/>
      <c r="I294" s="167"/>
      <c r="J294" s="167"/>
      <c r="K294" s="167"/>
      <c r="L294" s="167"/>
      <c r="M294" s="167"/>
      <c r="N294" s="167"/>
      <c r="O294" s="167"/>
      <c r="P294" s="167"/>
      <c r="Q294" s="167"/>
      <c r="R294" s="167"/>
      <c r="S294" s="167"/>
      <c r="T294" s="167"/>
      <c r="U294" s="167"/>
      <c r="V294" s="167"/>
      <c r="W294" s="167"/>
      <c r="X294" s="167"/>
      <c r="Y294" s="167"/>
      <c r="Z294" s="167"/>
      <c r="AA294" s="167"/>
      <c r="AB294" s="167"/>
      <c r="AC294" s="167"/>
      <c r="AD294" s="167"/>
      <c r="AE294" s="167"/>
      <c r="AF294" s="167"/>
      <c r="AG294" s="167"/>
      <c r="AH294" s="167"/>
      <c r="AI294" s="167"/>
      <c r="AJ294" s="167"/>
      <c r="AK294" s="167"/>
      <c r="AL294" s="167"/>
      <c r="AM294" s="167"/>
      <c r="AN294" s="167"/>
      <c r="AO294" s="167"/>
      <c r="AP294" s="167"/>
      <c r="AQ294" s="167"/>
      <c r="AR294" s="167"/>
      <c r="AS294" s="164"/>
      <c r="AT294" s="164"/>
      <c r="AU294" s="164"/>
      <c r="AV294" s="164"/>
      <c r="AW294" s="164"/>
      <c r="AX294" s="164"/>
      <c r="AY294" s="164"/>
      <c r="AZ294" s="164"/>
      <c r="BA294" s="164"/>
      <c r="BB294" s="164"/>
      <c r="BC294" s="164"/>
      <c r="BD294" s="164"/>
      <c r="BE294" s="164"/>
      <c r="BF294" s="164"/>
      <c r="BG294" s="164"/>
      <c r="BH294" s="164"/>
      <c r="BI294" s="164"/>
      <c r="BJ294" s="164"/>
      <c r="BK294" s="164"/>
      <c r="BL294" s="164"/>
      <c r="BM294" s="152"/>
      <c r="BN294" s="161">
        <f>IF(ISERROR(VLOOKUP(G294,Positions!$C$4:$V$130,20,FALSE)),0,VLOOKUP(G294,Positions!$C$4:$V$130,20,FALSE))</f>
        <v>0</v>
      </c>
      <c r="BO294" s="161">
        <f>IF(ISERROR(VLOOKUP(H294,Positions!$C$4:$V$130,20,FALSE)),0,VLOOKUP(H294,Positions!$C$4:$V$130,20,FALSE))</f>
        <v>0</v>
      </c>
      <c r="BP294" s="161">
        <f>IF(ISERROR(VLOOKUP(I294,Positions!$C$4:$V$130,20,FALSE)),0,VLOOKUP(I294,Positions!$C$4:$V$130,20,FALSE))</f>
        <v>0</v>
      </c>
      <c r="BQ294" s="161">
        <f>IF(ISERROR(VLOOKUP(J294,Positions!$C$4:$V$130,20,FALSE)),0,VLOOKUP(J294,Positions!$C$4:$V$130,20,FALSE))</f>
        <v>0</v>
      </c>
      <c r="BR294" s="161">
        <f>IF(ISERROR(VLOOKUP(K294,Positions!$C$4:$V$130,20,FALSE)),0,VLOOKUP(K294,Positions!$C$4:$V$130,20,FALSE))</f>
        <v>0</v>
      </c>
      <c r="BS294" s="161">
        <f>IF(ISERROR(VLOOKUP(L294,Positions!$C$4:$V$130,20,FALSE)),0,VLOOKUP(L294,Positions!$C$4:$V$130,20,FALSE))</f>
        <v>0</v>
      </c>
      <c r="BT294" s="161">
        <f>IF(ISERROR(VLOOKUP(M294,Positions!$C$4:$V$130,20,FALSE)),0,VLOOKUP(M294,Positions!$C$4:$V$130,20,FALSE))</f>
        <v>0</v>
      </c>
      <c r="BU294" s="161">
        <f>IF(ISERROR(VLOOKUP(N294,Positions!$C$4:$V$130,20,FALSE)),0,VLOOKUP(N294,Positions!$C$4:$V$130,20,FALSE))</f>
        <v>0</v>
      </c>
      <c r="BV294" s="161">
        <f>IF(ISERROR(VLOOKUP(O294,Positions!$C$4:$V$130,20,FALSE)),0,VLOOKUP(O294,Positions!$C$4:$V$130,20,FALSE))</f>
        <v>0</v>
      </c>
      <c r="BW294" s="161">
        <f>IF(ISERROR(VLOOKUP(P294,Positions!$C$4:$V$130,20,FALSE)),0,VLOOKUP(P294,Positions!$C$4:$V$130,20,FALSE))</f>
        <v>0</v>
      </c>
      <c r="BX294" s="161">
        <f>IF(ISERROR(VLOOKUP(Q294,Positions!$C$4:$V$130,20,FALSE)),0,VLOOKUP(Q294,Positions!$C$4:$V$130,20,FALSE))</f>
        <v>0</v>
      </c>
      <c r="BY294" s="161">
        <f>IF(ISERROR(VLOOKUP(R294,Positions!$C$4:$V$130,20,FALSE)),0,VLOOKUP(R294,Positions!$C$4:$V$130,20,FALSE))</f>
        <v>0</v>
      </c>
      <c r="BZ294" s="161">
        <f>IF(ISERROR(VLOOKUP(S294,Positions!$C$4:$V$130,20,FALSE)),0,VLOOKUP(S294,Positions!$C$4:$V$130,20,FALSE))</f>
        <v>0</v>
      </c>
      <c r="CA294" s="161">
        <f>IF(ISERROR(VLOOKUP(T294,Positions!$C$4:$V$130,20,FALSE)),0,VLOOKUP(T294,Positions!$C$4:$V$130,20,FALSE))</f>
        <v>0</v>
      </c>
      <c r="CB294" s="161">
        <f>IF(ISERROR(VLOOKUP(U294,Positions!$C$4:$V$130,20,FALSE)),0,VLOOKUP(U294,Positions!$C$4:$V$130,20,FALSE))</f>
        <v>0</v>
      </c>
      <c r="CC294" s="161">
        <f>IF(ISERROR(VLOOKUP(V294,Positions!$C$4:$V$130,20,FALSE)),0,VLOOKUP(V294,Positions!$C$4:$V$130,20,FALSE))</f>
        <v>0</v>
      </c>
      <c r="CD294" s="161">
        <f>IF(ISERROR(VLOOKUP(W294,Positions!$C$4:$V$130,20,FALSE)),0,VLOOKUP(W294,Positions!$C$4:$V$130,20,FALSE))</f>
        <v>0</v>
      </c>
      <c r="CE294" s="161">
        <f>IF(ISERROR(VLOOKUP(X294,Positions!$C$4:$V$130,20,FALSE)),0,VLOOKUP(X294,Positions!$C$4:$V$130,20,FALSE))</f>
        <v>0</v>
      </c>
      <c r="CF294" s="161">
        <f>IF(ISERROR(VLOOKUP(Y294,Positions!$C$4:$V$130,20,FALSE)),0,VLOOKUP(Y294,Positions!$C$4:$V$130,20,FALSE))</f>
        <v>0</v>
      </c>
      <c r="CG294" s="161">
        <f>IF(ISERROR(VLOOKUP(Z294,Positions!$C$4:$V$130,20,FALSE)),0,VLOOKUP(Z294,Positions!$C$4:$V$130,20,FALSE))</f>
        <v>0</v>
      </c>
      <c r="CH294" s="161">
        <f>IF(ISERROR(VLOOKUP(AA294,Positions!$C$4:$V$130,20,FALSE)),0,VLOOKUP(AA294,Positions!$C$4:$V$130,20,FALSE))</f>
        <v>0</v>
      </c>
      <c r="CI294" s="161">
        <f>IF(ISERROR(VLOOKUP(AB294,Positions!$C$4:$V$130,20,FALSE)),0,VLOOKUP(AB294,Positions!$C$4:$V$130,20,FALSE))</f>
        <v>0</v>
      </c>
      <c r="CJ294" s="161">
        <f>IF(ISERROR(VLOOKUP(AC294,Positions!$C$4:$V$130,20,FALSE)),0,VLOOKUP(AC294,Positions!$C$4:$V$130,20,FALSE))</f>
        <v>0</v>
      </c>
      <c r="CK294" s="161">
        <f>IF(ISERROR(VLOOKUP(AD294,Positions!$C$4:$V$130,20,FALSE)),0,VLOOKUP(AD294,Positions!$C$4:$V$130,20,FALSE))</f>
        <v>0</v>
      </c>
      <c r="CL294" s="161">
        <f>IF(ISERROR(VLOOKUP(AE294,Positions!$C$4:$V$130,20,FALSE)),0,VLOOKUP(AE294,Positions!$C$4:$V$130,20,FALSE))</f>
        <v>0</v>
      </c>
      <c r="CM294" s="161">
        <f>IF(ISERROR(VLOOKUP(AF294,Positions!$C$4:$V$130,20,FALSE)),0,VLOOKUP(AF294,Positions!$C$4:$V$130,20,FALSE))</f>
        <v>0</v>
      </c>
      <c r="CN294" s="161">
        <f>IF(ISERROR(VLOOKUP(AG294,Positions!$C$4:$V$130,20,FALSE)),0,VLOOKUP(AG294,Positions!$C$4:$V$130,20,FALSE))</f>
        <v>0</v>
      </c>
      <c r="CO294" s="161">
        <f>IF(ISERROR(VLOOKUP(AH294,Positions!$C$4:$V$130,20,FALSE)),0,VLOOKUP(AH294,Positions!$C$4:$V$130,20,FALSE))</f>
        <v>0</v>
      </c>
    </row>
    <row r="295" spans="1:93" s="155" customFormat="1" ht="26.25" x14ac:dyDescent="0.25">
      <c r="A295" s="164"/>
      <c r="B295" s="164"/>
      <c r="C295" s="165"/>
      <c r="D295" s="165"/>
      <c r="E295" s="165"/>
      <c r="F295" s="165"/>
      <c r="G295" s="167"/>
      <c r="H295" s="167"/>
      <c r="I295" s="167"/>
      <c r="J295" s="167"/>
      <c r="K295" s="167"/>
      <c r="L295" s="167"/>
      <c r="M295" s="167"/>
      <c r="N295" s="167"/>
      <c r="O295" s="167"/>
      <c r="P295" s="167"/>
      <c r="Q295" s="167"/>
      <c r="R295" s="167"/>
      <c r="S295" s="167"/>
      <c r="T295" s="167"/>
      <c r="U295" s="167"/>
      <c r="V295" s="167"/>
      <c r="W295" s="167"/>
      <c r="X295" s="167"/>
      <c r="Y295" s="167"/>
      <c r="Z295" s="167"/>
      <c r="AA295" s="167"/>
      <c r="AB295" s="167"/>
      <c r="AC295" s="167"/>
      <c r="AD295" s="167"/>
      <c r="AE295" s="167"/>
      <c r="AF295" s="167"/>
      <c r="AG295" s="167"/>
      <c r="AH295" s="167"/>
      <c r="AI295" s="167"/>
      <c r="AJ295" s="167"/>
      <c r="AK295" s="167"/>
      <c r="AL295" s="167"/>
      <c r="AM295" s="167"/>
      <c r="AN295" s="167"/>
      <c r="AO295" s="167"/>
      <c r="AP295" s="167"/>
      <c r="AQ295" s="167"/>
      <c r="AR295" s="167"/>
      <c r="AS295" s="164"/>
      <c r="AT295" s="164"/>
      <c r="AU295" s="164"/>
      <c r="AV295" s="164"/>
      <c r="AW295" s="164"/>
      <c r="AX295" s="164"/>
      <c r="AY295" s="164"/>
      <c r="AZ295" s="164"/>
      <c r="BA295" s="164"/>
      <c r="BB295" s="164"/>
      <c r="BC295" s="164"/>
      <c r="BD295" s="164"/>
      <c r="BE295" s="164"/>
      <c r="BF295" s="164"/>
      <c r="BG295" s="164"/>
      <c r="BH295" s="164"/>
      <c r="BI295" s="164"/>
      <c r="BJ295" s="164"/>
      <c r="BK295" s="164"/>
      <c r="BL295" s="164"/>
      <c r="BM295" s="152"/>
      <c r="BN295" s="161">
        <f>IF(ISERROR(VLOOKUP(G295,Positions!$C$4:$V$130,20,FALSE)),0,VLOOKUP(G295,Positions!$C$4:$V$130,20,FALSE))</f>
        <v>0</v>
      </c>
      <c r="BO295" s="161">
        <f>IF(ISERROR(VLOOKUP(H295,Positions!$C$4:$V$130,20,FALSE)),0,VLOOKUP(H295,Positions!$C$4:$V$130,20,FALSE))</f>
        <v>0</v>
      </c>
      <c r="BP295" s="161">
        <f>IF(ISERROR(VLOOKUP(I295,Positions!$C$4:$V$130,20,FALSE)),0,VLOOKUP(I295,Positions!$C$4:$V$130,20,FALSE))</f>
        <v>0</v>
      </c>
      <c r="BQ295" s="161">
        <f>IF(ISERROR(VLOOKUP(J295,Positions!$C$4:$V$130,20,FALSE)),0,VLOOKUP(J295,Positions!$C$4:$V$130,20,FALSE))</f>
        <v>0</v>
      </c>
      <c r="BR295" s="161">
        <f>IF(ISERROR(VLOOKUP(K295,Positions!$C$4:$V$130,20,FALSE)),0,VLOOKUP(K295,Positions!$C$4:$V$130,20,FALSE))</f>
        <v>0</v>
      </c>
      <c r="BS295" s="161">
        <f>IF(ISERROR(VLOOKUP(L295,Positions!$C$4:$V$130,20,FALSE)),0,VLOOKUP(L295,Positions!$C$4:$V$130,20,FALSE))</f>
        <v>0</v>
      </c>
      <c r="BT295" s="161">
        <f>IF(ISERROR(VLOOKUP(M295,Positions!$C$4:$V$130,20,FALSE)),0,VLOOKUP(M295,Positions!$C$4:$V$130,20,FALSE))</f>
        <v>0</v>
      </c>
      <c r="BU295" s="161">
        <f>IF(ISERROR(VLOOKUP(N295,Positions!$C$4:$V$130,20,FALSE)),0,VLOOKUP(N295,Positions!$C$4:$V$130,20,FALSE))</f>
        <v>0</v>
      </c>
      <c r="BV295" s="161">
        <f>IF(ISERROR(VLOOKUP(O295,Positions!$C$4:$V$130,20,FALSE)),0,VLOOKUP(O295,Positions!$C$4:$V$130,20,FALSE))</f>
        <v>0</v>
      </c>
      <c r="BW295" s="161">
        <f>IF(ISERROR(VLOOKUP(P295,Positions!$C$4:$V$130,20,FALSE)),0,VLOOKUP(P295,Positions!$C$4:$V$130,20,FALSE))</f>
        <v>0</v>
      </c>
      <c r="BX295" s="161">
        <f>IF(ISERROR(VLOOKUP(Q295,Positions!$C$4:$V$130,20,FALSE)),0,VLOOKUP(Q295,Positions!$C$4:$V$130,20,FALSE))</f>
        <v>0</v>
      </c>
      <c r="BY295" s="161">
        <f>IF(ISERROR(VLOOKUP(R295,Positions!$C$4:$V$130,20,FALSE)),0,VLOOKUP(R295,Positions!$C$4:$V$130,20,FALSE))</f>
        <v>0</v>
      </c>
      <c r="BZ295" s="161">
        <f>IF(ISERROR(VLOOKUP(S295,Positions!$C$4:$V$130,20,FALSE)),0,VLOOKUP(S295,Positions!$C$4:$V$130,20,FALSE))</f>
        <v>0</v>
      </c>
      <c r="CA295" s="161">
        <f>IF(ISERROR(VLOOKUP(T295,Positions!$C$4:$V$130,20,FALSE)),0,VLOOKUP(T295,Positions!$C$4:$V$130,20,FALSE))</f>
        <v>0</v>
      </c>
      <c r="CB295" s="161">
        <f>IF(ISERROR(VLOOKUP(U295,Positions!$C$4:$V$130,20,FALSE)),0,VLOOKUP(U295,Positions!$C$4:$V$130,20,FALSE))</f>
        <v>0</v>
      </c>
      <c r="CC295" s="161">
        <f>IF(ISERROR(VLOOKUP(V295,Positions!$C$4:$V$130,20,FALSE)),0,VLOOKUP(V295,Positions!$C$4:$V$130,20,FALSE))</f>
        <v>0</v>
      </c>
      <c r="CD295" s="161">
        <f>IF(ISERROR(VLOOKUP(W295,Positions!$C$4:$V$130,20,FALSE)),0,VLOOKUP(W295,Positions!$C$4:$V$130,20,FALSE))</f>
        <v>0</v>
      </c>
      <c r="CE295" s="161">
        <f>IF(ISERROR(VLOOKUP(X295,Positions!$C$4:$V$130,20,FALSE)),0,VLOOKUP(X295,Positions!$C$4:$V$130,20,FALSE))</f>
        <v>0</v>
      </c>
      <c r="CF295" s="161">
        <f>IF(ISERROR(VLOOKUP(Y295,Positions!$C$4:$V$130,20,FALSE)),0,VLOOKUP(Y295,Positions!$C$4:$V$130,20,FALSE))</f>
        <v>0</v>
      </c>
      <c r="CG295" s="161">
        <f>IF(ISERROR(VLOOKUP(Z295,Positions!$C$4:$V$130,20,FALSE)),0,VLOOKUP(Z295,Positions!$C$4:$V$130,20,FALSE))</f>
        <v>0</v>
      </c>
      <c r="CH295" s="161">
        <f>IF(ISERROR(VLOOKUP(AA295,Positions!$C$4:$V$130,20,FALSE)),0,VLOOKUP(AA295,Positions!$C$4:$V$130,20,FALSE))</f>
        <v>0</v>
      </c>
      <c r="CI295" s="161">
        <f>IF(ISERROR(VLOOKUP(AB295,Positions!$C$4:$V$130,20,FALSE)),0,VLOOKUP(AB295,Positions!$C$4:$V$130,20,FALSE))</f>
        <v>0</v>
      </c>
      <c r="CJ295" s="161">
        <f>IF(ISERROR(VLOOKUP(AC295,Positions!$C$4:$V$130,20,FALSE)),0,VLOOKUP(AC295,Positions!$C$4:$V$130,20,FALSE))</f>
        <v>0</v>
      </c>
      <c r="CK295" s="161">
        <f>IF(ISERROR(VLOOKUP(AD295,Positions!$C$4:$V$130,20,FALSE)),0,VLOOKUP(AD295,Positions!$C$4:$V$130,20,FALSE))</f>
        <v>0</v>
      </c>
      <c r="CL295" s="161">
        <f>IF(ISERROR(VLOOKUP(AE295,Positions!$C$4:$V$130,20,FALSE)),0,VLOOKUP(AE295,Positions!$C$4:$V$130,20,FALSE))</f>
        <v>0</v>
      </c>
      <c r="CM295" s="161">
        <f>IF(ISERROR(VLOOKUP(AF295,Positions!$C$4:$V$130,20,FALSE)),0,VLOOKUP(AF295,Positions!$C$4:$V$130,20,FALSE))</f>
        <v>0</v>
      </c>
      <c r="CN295" s="161">
        <f>IF(ISERROR(VLOOKUP(AG295,Positions!$C$4:$V$130,20,FALSE)),0,VLOOKUP(AG295,Positions!$C$4:$V$130,20,FALSE))</f>
        <v>0</v>
      </c>
      <c r="CO295" s="161">
        <f>IF(ISERROR(VLOOKUP(AH295,Positions!$C$4:$V$130,20,FALSE)),0,VLOOKUP(AH295,Positions!$C$4:$V$130,20,FALSE))</f>
        <v>0</v>
      </c>
    </row>
    <row r="296" spans="1:93" s="155" customFormat="1" ht="26.25" x14ac:dyDescent="0.25">
      <c r="A296" s="164"/>
      <c r="B296" s="164"/>
      <c r="C296" s="165"/>
      <c r="D296" s="165"/>
      <c r="E296" s="165"/>
      <c r="F296" s="165"/>
      <c r="G296" s="167"/>
      <c r="H296" s="167"/>
      <c r="I296" s="167"/>
      <c r="J296" s="167"/>
      <c r="K296" s="167"/>
      <c r="L296" s="167"/>
      <c r="M296" s="167"/>
      <c r="N296" s="167"/>
      <c r="O296" s="167"/>
      <c r="P296" s="167"/>
      <c r="Q296" s="167"/>
      <c r="R296" s="167"/>
      <c r="S296" s="167"/>
      <c r="T296" s="167"/>
      <c r="U296" s="167"/>
      <c r="V296" s="167"/>
      <c r="W296" s="167"/>
      <c r="X296" s="167"/>
      <c r="Y296" s="167"/>
      <c r="Z296" s="167"/>
      <c r="AA296" s="167"/>
      <c r="AB296" s="167"/>
      <c r="AC296" s="167"/>
      <c r="AD296" s="167"/>
      <c r="AE296" s="167"/>
      <c r="AF296" s="167"/>
      <c r="AG296" s="167"/>
      <c r="AH296" s="167"/>
      <c r="AI296" s="167"/>
      <c r="AJ296" s="167"/>
      <c r="AK296" s="167"/>
      <c r="AL296" s="167"/>
      <c r="AM296" s="167"/>
      <c r="AN296" s="167"/>
      <c r="AO296" s="167"/>
      <c r="AP296" s="167"/>
      <c r="AQ296" s="167"/>
      <c r="AR296" s="167"/>
      <c r="AS296" s="164"/>
      <c r="AT296" s="164"/>
      <c r="AU296" s="164"/>
      <c r="AV296" s="164"/>
      <c r="AW296" s="164"/>
      <c r="AX296" s="164"/>
      <c r="AY296" s="164"/>
      <c r="AZ296" s="164"/>
      <c r="BA296" s="164"/>
      <c r="BB296" s="164"/>
      <c r="BC296" s="164"/>
      <c r="BD296" s="164"/>
      <c r="BE296" s="164"/>
      <c r="BF296" s="164"/>
      <c r="BG296" s="164"/>
      <c r="BH296" s="164"/>
      <c r="BI296" s="164"/>
      <c r="BJ296" s="164"/>
      <c r="BK296" s="164"/>
      <c r="BL296" s="164"/>
      <c r="BM296" s="152"/>
      <c r="BN296" s="161">
        <f>IF(ISERROR(VLOOKUP(G296,Positions!$C$4:$V$130,20,FALSE)),0,VLOOKUP(G296,Positions!$C$4:$V$130,20,FALSE))</f>
        <v>0</v>
      </c>
      <c r="BO296" s="161">
        <f>IF(ISERROR(VLOOKUP(H296,Positions!$C$4:$V$130,20,FALSE)),0,VLOOKUP(H296,Positions!$C$4:$V$130,20,FALSE))</f>
        <v>0</v>
      </c>
      <c r="BP296" s="161">
        <f>IF(ISERROR(VLOOKUP(I296,Positions!$C$4:$V$130,20,FALSE)),0,VLOOKUP(I296,Positions!$C$4:$V$130,20,FALSE))</f>
        <v>0</v>
      </c>
      <c r="BQ296" s="161">
        <f>IF(ISERROR(VLOOKUP(J296,Positions!$C$4:$V$130,20,FALSE)),0,VLOOKUP(J296,Positions!$C$4:$V$130,20,FALSE))</f>
        <v>0</v>
      </c>
      <c r="BR296" s="161">
        <f>IF(ISERROR(VLOOKUP(K296,Positions!$C$4:$V$130,20,FALSE)),0,VLOOKUP(K296,Positions!$C$4:$V$130,20,FALSE))</f>
        <v>0</v>
      </c>
      <c r="BS296" s="161">
        <f>IF(ISERROR(VLOOKUP(L296,Positions!$C$4:$V$130,20,FALSE)),0,VLOOKUP(L296,Positions!$C$4:$V$130,20,FALSE))</f>
        <v>0</v>
      </c>
      <c r="BT296" s="161">
        <f>IF(ISERROR(VLOOKUP(M296,Positions!$C$4:$V$130,20,FALSE)),0,VLOOKUP(M296,Positions!$C$4:$V$130,20,FALSE))</f>
        <v>0</v>
      </c>
      <c r="BU296" s="161">
        <f>IF(ISERROR(VLOOKUP(N296,Positions!$C$4:$V$130,20,FALSE)),0,VLOOKUP(N296,Positions!$C$4:$V$130,20,FALSE))</f>
        <v>0</v>
      </c>
      <c r="BV296" s="161">
        <f>IF(ISERROR(VLOOKUP(O296,Positions!$C$4:$V$130,20,FALSE)),0,VLOOKUP(O296,Positions!$C$4:$V$130,20,FALSE))</f>
        <v>0</v>
      </c>
      <c r="BW296" s="161">
        <f>IF(ISERROR(VLOOKUP(P296,Positions!$C$4:$V$130,20,FALSE)),0,VLOOKUP(P296,Positions!$C$4:$V$130,20,FALSE))</f>
        <v>0</v>
      </c>
      <c r="BX296" s="161">
        <f>IF(ISERROR(VLOOKUP(Q296,Positions!$C$4:$V$130,20,FALSE)),0,VLOOKUP(Q296,Positions!$C$4:$V$130,20,FALSE))</f>
        <v>0</v>
      </c>
      <c r="BY296" s="161">
        <f>IF(ISERROR(VLOOKUP(R296,Positions!$C$4:$V$130,20,FALSE)),0,VLOOKUP(R296,Positions!$C$4:$V$130,20,FALSE))</f>
        <v>0</v>
      </c>
      <c r="BZ296" s="161">
        <f>IF(ISERROR(VLOOKUP(S296,Positions!$C$4:$V$130,20,FALSE)),0,VLOOKUP(S296,Positions!$C$4:$V$130,20,FALSE))</f>
        <v>0</v>
      </c>
      <c r="CA296" s="161">
        <f>IF(ISERROR(VLOOKUP(T296,Positions!$C$4:$V$130,20,FALSE)),0,VLOOKUP(T296,Positions!$C$4:$V$130,20,FALSE))</f>
        <v>0</v>
      </c>
      <c r="CB296" s="161">
        <f>IF(ISERROR(VLOOKUP(U296,Positions!$C$4:$V$130,20,FALSE)),0,VLOOKUP(U296,Positions!$C$4:$V$130,20,FALSE))</f>
        <v>0</v>
      </c>
      <c r="CC296" s="161">
        <f>IF(ISERROR(VLOOKUP(V296,Positions!$C$4:$V$130,20,FALSE)),0,VLOOKUP(V296,Positions!$C$4:$V$130,20,FALSE))</f>
        <v>0</v>
      </c>
      <c r="CD296" s="161">
        <f>IF(ISERROR(VLOOKUP(W296,Positions!$C$4:$V$130,20,FALSE)),0,VLOOKUP(W296,Positions!$C$4:$V$130,20,FALSE))</f>
        <v>0</v>
      </c>
      <c r="CE296" s="161">
        <f>IF(ISERROR(VLOOKUP(X296,Positions!$C$4:$V$130,20,FALSE)),0,VLOOKUP(X296,Positions!$C$4:$V$130,20,FALSE))</f>
        <v>0</v>
      </c>
      <c r="CF296" s="161">
        <f>IF(ISERROR(VLOOKUP(Y296,Positions!$C$4:$V$130,20,FALSE)),0,VLOOKUP(Y296,Positions!$C$4:$V$130,20,FALSE))</f>
        <v>0</v>
      </c>
      <c r="CG296" s="161">
        <f>IF(ISERROR(VLOOKUP(Z296,Positions!$C$4:$V$130,20,FALSE)),0,VLOOKUP(Z296,Positions!$C$4:$V$130,20,FALSE))</f>
        <v>0</v>
      </c>
      <c r="CH296" s="161">
        <f>IF(ISERROR(VLOOKUP(AA296,Positions!$C$4:$V$130,20,FALSE)),0,VLOOKUP(AA296,Positions!$C$4:$V$130,20,FALSE))</f>
        <v>0</v>
      </c>
      <c r="CI296" s="161">
        <f>IF(ISERROR(VLOOKUP(AB296,Positions!$C$4:$V$130,20,FALSE)),0,VLOOKUP(AB296,Positions!$C$4:$V$130,20,FALSE))</f>
        <v>0</v>
      </c>
      <c r="CJ296" s="161">
        <f>IF(ISERROR(VLOOKUP(AC296,Positions!$C$4:$V$130,20,FALSE)),0,VLOOKUP(AC296,Positions!$C$4:$V$130,20,FALSE))</f>
        <v>0</v>
      </c>
      <c r="CK296" s="161">
        <f>IF(ISERROR(VLOOKUP(AD296,Positions!$C$4:$V$130,20,FALSE)),0,VLOOKUP(AD296,Positions!$C$4:$V$130,20,FALSE))</f>
        <v>0</v>
      </c>
      <c r="CL296" s="161">
        <f>IF(ISERROR(VLOOKUP(AE296,Positions!$C$4:$V$130,20,FALSE)),0,VLOOKUP(AE296,Positions!$C$4:$V$130,20,FALSE))</f>
        <v>0</v>
      </c>
      <c r="CM296" s="161">
        <f>IF(ISERROR(VLOOKUP(AF296,Positions!$C$4:$V$130,20,FALSE)),0,VLOOKUP(AF296,Positions!$C$4:$V$130,20,FALSE))</f>
        <v>0</v>
      </c>
      <c r="CN296" s="161">
        <f>IF(ISERROR(VLOOKUP(AG296,Positions!$C$4:$V$130,20,FALSE)),0,VLOOKUP(AG296,Positions!$C$4:$V$130,20,FALSE))</f>
        <v>0</v>
      </c>
      <c r="CO296" s="161">
        <f>IF(ISERROR(VLOOKUP(AH296,Positions!$C$4:$V$130,20,FALSE)),0,VLOOKUP(AH296,Positions!$C$4:$V$130,20,FALSE))</f>
        <v>0</v>
      </c>
    </row>
    <row r="297" spans="1:93" s="155" customFormat="1" ht="26.25" x14ac:dyDescent="0.25">
      <c r="A297" s="164"/>
      <c r="B297" s="164"/>
      <c r="C297" s="165"/>
      <c r="D297" s="165"/>
      <c r="E297" s="165"/>
      <c r="F297" s="165"/>
      <c r="G297" s="167"/>
      <c r="H297" s="167"/>
      <c r="I297" s="167"/>
      <c r="J297" s="167"/>
      <c r="K297" s="167"/>
      <c r="L297" s="167"/>
      <c r="M297" s="167"/>
      <c r="N297" s="167"/>
      <c r="O297" s="167"/>
      <c r="P297" s="167"/>
      <c r="Q297" s="167"/>
      <c r="R297" s="167"/>
      <c r="S297" s="167"/>
      <c r="T297" s="167"/>
      <c r="U297" s="167"/>
      <c r="V297" s="167"/>
      <c r="W297" s="167"/>
      <c r="X297" s="167"/>
      <c r="Y297" s="167"/>
      <c r="Z297" s="167"/>
      <c r="AA297" s="167"/>
      <c r="AB297" s="167"/>
      <c r="AC297" s="167"/>
      <c r="AD297" s="167"/>
      <c r="AE297" s="167"/>
      <c r="AF297" s="167"/>
      <c r="AG297" s="167"/>
      <c r="AH297" s="167"/>
      <c r="AI297" s="167"/>
      <c r="AJ297" s="167"/>
      <c r="AK297" s="167"/>
      <c r="AL297" s="167"/>
      <c r="AM297" s="167"/>
      <c r="AN297" s="167"/>
      <c r="AO297" s="167"/>
      <c r="AP297" s="167"/>
      <c r="AQ297" s="167"/>
      <c r="AR297" s="167"/>
      <c r="AS297" s="164"/>
      <c r="AT297" s="164"/>
      <c r="AU297" s="164"/>
      <c r="AV297" s="164"/>
      <c r="AW297" s="164"/>
      <c r="AX297" s="164"/>
      <c r="AY297" s="164"/>
      <c r="AZ297" s="164"/>
      <c r="BA297" s="164"/>
      <c r="BB297" s="164"/>
      <c r="BC297" s="164"/>
      <c r="BD297" s="164"/>
      <c r="BE297" s="164"/>
      <c r="BF297" s="164"/>
      <c r="BG297" s="164"/>
      <c r="BH297" s="164"/>
      <c r="BI297" s="164"/>
      <c r="BJ297" s="164"/>
      <c r="BK297" s="164"/>
      <c r="BL297" s="164"/>
      <c r="BM297" s="152"/>
      <c r="BN297" s="161">
        <f>IF(ISERROR(VLOOKUP(G297,Positions!$C$4:$V$130,20,FALSE)),0,VLOOKUP(G297,Positions!$C$4:$V$130,20,FALSE))</f>
        <v>0</v>
      </c>
      <c r="BO297" s="161">
        <f>IF(ISERROR(VLOOKUP(H297,Positions!$C$4:$V$130,20,FALSE)),0,VLOOKUP(H297,Positions!$C$4:$V$130,20,FALSE))</f>
        <v>0</v>
      </c>
      <c r="BP297" s="161">
        <f>IF(ISERROR(VLOOKUP(I297,Positions!$C$4:$V$130,20,FALSE)),0,VLOOKUP(I297,Positions!$C$4:$V$130,20,FALSE))</f>
        <v>0</v>
      </c>
      <c r="BQ297" s="161">
        <f>IF(ISERROR(VLOOKUP(J297,Positions!$C$4:$V$130,20,FALSE)),0,VLOOKUP(J297,Positions!$C$4:$V$130,20,FALSE))</f>
        <v>0</v>
      </c>
      <c r="BR297" s="161">
        <f>IF(ISERROR(VLOOKUP(K297,Positions!$C$4:$V$130,20,FALSE)),0,VLOOKUP(K297,Positions!$C$4:$V$130,20,FALSE))</f>
        <v>0</v>
      </c>
      <c r="BS297" s="161">
        <f>IF(ISERROR(VLOOKUP(L297,Positions!$C$4:$V$130,20,FALSE)),0,VLOOKUP(L297,Positions!$C$4:$V$130,20,FALSE))</f>
        <v>0</v>
      </c>
      <c r="BT297" s="161">
        <f>IF(ISERROR(VLOOKUP(M297,Positions!$C$4:$V$130,20,FALSE)),0,VLOOKUP(M297,Positions!$C$4:$V$130,20,FALSE))</f>
        <v>0</v>
      </c>
      <c r="BU297" s="161">
        <f>IF(ISERROR(VLOOKUP(N297,Positions!$C$4:$V$130,20,FALSE)),0,VLOOKUP(N297,Positions!$C$4:$V$130,20,FALSE))</f>
        <v>0</v>
      </c>
      <c r="BV297" s="161">
        <f>IF(ISERROR(VLOOKUP(O297,Positions!$C$4:$V$130,20,FALSE)),0,VLOOKUP(O297,Positions!$C$4:$V$130,20,FALSE))</f>
        <v>0</v>
      </c>
      <c r="BW297" s="161">
        <f>IF(ISERROR(VLOOKUP(P297,Positions!$C$4:$V$130,20,FALSE)),0,VLOOKUP(P297,Positions!$C$4:$V$130,20,FALSE))</f>
        <v>0</v>
      </c>
      <c r="BX297" s="161">
        <f>IF(ISERROR(VLOOKUP(Q297,Positions!$C$4:$V$130,20,FALSE)),0,VLOOKUP(Q297,Positions!$C$4:$V$130,20,FALSE))</f>
        <v>0</v>
      </c>
      <c r="BY297" s="161">
        <f>IF(ISERROR(VLOOKUP(R297,Positions!$C$4:$V$130,20,FALSE)),0,VLOOKUP(R297,Positions!$C$4:$V$130,20,FALSE))</f>
        <v>0</v>
      </c>
      <c r="BZ297" s="161">
        <f>IF(ISERROR(VLOOKUP(S297,Positions!$C$4:$V$130,20,FALSE)),0,VLOOKUP(S297,Positions!$C$4:$V$130,20,FALSE))</f>
        <v>0</v>
      </c>
      <c r="CA297" s="161">
        <f>IF(ISERROR(VLOOKUP(T297,Positions!$C$4:$V$130,20,FALSE)),0,VLOOKUP(T297,Positions!$C$4:$V$130,20,FALSE))</f>
        <v>0</v>
      </c>
      <c r="CB297" s="161">
        <f>IF(ISERROR(VLOOKUP(U297,Positions!$C$4:$V$130,20,FALSE)),0,VLOOKUP(U297,Positions!$C$4:$V$130,20,FALSE))</f>
        <v>0</v>
      </c>
      <c r="CC297" s="161">
        <f>IF(ISERROR(VLOOKUP(V297,Positions!$C$4:$V$130,20,FALSE)),0,VLOOKUP(V297,Positions!$C$4:$V$130,20,FALSE))</f>
        <v>0</v>
      </c>
      <c r="CD297" s="161">
        <f>IF(ISERROR(VLOOKUP(W297,Positions!$C$4:$V$130,20,FALSE)),0,VLOOKUP(W297,Positions!$C$4:$V$130,20,FALSE))</f>
        <v>0</v>
      </c>
      <c r="CE297" s="161">
        <f>IF(ISERROR(VLOOKUP(X297,Positions!$C$4:$V$130,20,FALSE)),0,VLOOKUP(X297,Positions!$C$4:$V$130,20,FALSE))</f>
        <v>0</v>
      </c>
      <c r="CF297" s="161">
        <f>IF(ISERROR(VLOOKUP(Y297,Positions!$C$4:$V$130,20,FALSE)),0,VLOOKUP(Y297,Positions!$C$4:$V$130,20,FALSE))</f>
        <v>0</v>
      </c>
      <c r="CG297" s="161">
        <f>IF(ISERROR(VLOOKUP(Z297,Positions!$C$4:$V$130,20,FALSE)),0,VLOOKUP(Z297,Positions!$C$4:$V$130,20,FALSE))</f>
        <v>0</v>
      </c>
      <c r="CH297" s="161">
        <f>IF(ISERROR(VLOOKUP(AA297,Positions!$C$4:$V$130,20,FALSE)),0,VLOOKUP(AA297,Positions!$C$4:$V$130,20,FALSE))</f>
        <v>0</v>
      </c>
      <c r="CI297" s="161">
        <f>IF(ISERROR(VLOOKUP(AB297,Positions!$C$4:$V$130,20,FALSE)),0,VLOOKUP(AB297,Positions!$C$4:$V$130,20,FALSE))</f>
        <v>0</v>
      </c>
      <c r="CJ297" s="161">
        <f>IF(ISERROR(VLOOKUP(AC297,Positions!$C$4:$V$130,20,FALSE)),0,VLOOKUP(AC297,Positions!$C$4:$V$130,20,FALSE))</f>
        <v>0</v>
      </c>
      <c r="CK297" s="161">
        <f>IF(ISERROR(VLOOKUP(AD297,Positions!$C$4:$V$130,20,FALSE)),0,VLOOKUP(AD297,Positions!$C$4:$V$130,20,FALSE))</f>
        <v>0</v>
      </c>
      <c r="CL297" s="161">
        <f>IF(ISERROR(VLOOKUP(AE297,Positions!$C$4:$V$130,20,FALSE)),0,VLOOKUP(AE297,Positions!$C$4:$V$130,20,FALSE))</f>
        <v>0</v>
      </c>
      <c r="CM297" s="161">
        <f>IF(ISERROR(VLOOKUP(AF297,Positions!$C$4:$V$130,20,FALSE)),0,VLOOKUP(AF297,Positions!$C$4:$V$130,20,FALSE))</f>
        <v>0</v>
      </c>
      <c r="CN297" s="161">
        <f>IF(ISERROR(VLOOKUP(AG297,Positions!$C$4:$V$130,20,FALSE)),0,VLOOKUP(AG297,Positions!$C$4:$V$130,20,FALSE))</f>
        <v>0</v>
      </c>
      <c r="CO297" s="161">
        <f>IF(ISERROR(VLOOKUP(AH297,Positions!$C$4:$V$130,20,FALSE)),0,VLOOKUP(AH297,Positions!$C$4:$V$130,20,FALSE))</f>
        <v>0</v>
      </c>
    </row>
    <row r="298" spans="1:93" s="155" customFormat="1" ht="26.25" x14ac:dyDescent="0.25">
      <c r="A298" s="164"/>
      <c r="B298" s="164"/>
      <c r="C298" s="165"/>
      <c r="D298" s="165"/>
      <c r="E298" s="165"/>
      <c r="F298" s="165"/>
      <c r="G298" s="167"/>
      <c r="H298" s="167"/>
      <c r="I298" s="167"/>
      <c r="J298" s="167"/>
      <c r="K298" s="167"/>
      <c r="L298" s="167"/>
      <c r="M298" s="167"/>
      <c r="N298" s="167"/>
      <c r="O298" s="167"/>
      <c r="P298" s="167"/>
      <c r="Q298" s="167"/>
      <c r="R298" s="167"/>
      <c r="S298" s="167"/>
      <c r="T298" s="167"/>
      <c r="U298" s="167"/>
      <c r="V298" s="167"/>
      <c r="W298" s="167"/>
      <c r="X298" s="167"/>
      <c r="Y298" s="167"/>
      <c r="Z298" s="167"/>
      <c r="AA298" s="167"/>
      <c r="AB298" s="167"/>
      <c r="AC298" s="167"/>
      <c r="AD298" s="167"/>
      <c r="AE298" s="167"/>
      <c r="AF298" s="167"/>
      <c r="AG298" s="167"/>
      <c r="AH298" s="167"/>
      <c r="AI298" s="167"/>
      <c r="AJ298" s="167"/>
      <c r="AK298" s="167"/>
      <c r="AL298" s="167"/>
      <c r="AM298" s="167"/>
      <c r="AN298" s="167"/>
      <c r="AO298" s="167"/>
      <c r="AP298" s="167"/>
      <c r="AQ298" s="167"/>
      <c r="AR298" s="167"/>
      <c r="AS298" s="164"/>
      <c r="AT298" s="164"/>
      <c r="AU298" s="164"/>
      <c r="AV298" s="164"/>
      <c r="AW298" s="164"/>
      <c r="AX298" s="164"/>
      <c r="AY298" s="164"/>
      <c r="AZ298" s="164"/>
      <c r="BA298" s="164"/>
      <c r="BB298" s="164"/>
      <c r="BC298" s="164"/>
      <c r="BD298" s="164"/>
      <c r="BE298" s="164"/>
      <c r="BF298" s="164"/>
      <c r="BG298" s="164"/>
      <c r="BH298" s="164"/>
      <c r="BI298" s="164"/>
      <c r="BJ298" s="164"/>
      <c r="BK298" s="164"/>
      <c r="BL298" s="164"/>
      <c r="BM298" s="152"/>
      <c r="BN298" s="161">
        <f>IF(ISERROR(VLOOKUP(G298,Positions!$C$4:$V$130,20,FALSE)),0,VLOOKUP(G298,Positions!$C$4:$V$130,20,FALSE))</f>
        <v>0</v>
      </c>
      <c r="BO298" s="161">
        <f>IF(ISERROR(VLOOKUP(H298,Positions!$C$4:$V$130,20,FALSE)),0,VLOOKUP(H298,Positions!$C$4:$V$130,20,FALSE))</f>
        <v>0</v>
      </c>
      <c r="BP298" s="161">
        <f>IF(ISERROR(VLOOKUP(I298,Positions!$C$4:$V$130,20,FALSE)),0,VLOOKUP(I298,Positions!$C$4:$V$130,20,FALSE))</f>
        <v>0</v>
      </c>
      <c r="BQ298" s="161">
        <f>IF(ISERROR(VLOOKUP(J298,Positions!$C$4:$V$130,20,FALSE)),0,VLOOKUP(J298,Positions!$C$4:$V$130,20,FALSE))</f>
        <v>0</v>
      </c>
      <c r="BR298" s="161">
        <f>IF(ISERROR(VLOOKUP(K298,Positions!$C$4:$V$130,20,FALSE)),0,VLOOKUP(K298,Positions!$C$4:$V$130,20,FALSE))</f>
        <v>0</v>
      </c>
      <c r="BS298" s="161">
        <f>IF(ISERROR(VLOOKUP(L298,Positions!$C$4:$V$130,20,FALSE)),0,VLOOKUP(L298,Positions!$C$4:$V$130,20,FALSE))</f>
        <v>0</v>
      </c>
      <c r="BT298" s="161">
        <f>IF(ISERROR(VLOOKUP(M298,Positions!$C$4:$V$130,20,FALSE)),0,VLOOKUP(M298,Positions!$C$4:$V$130,20,FALSE))</f>
        <v>0</v>
      </c>
      <c r="BU298" s="161">
        <f>IF(ISERROR(VLOOKUP(N298,Positions!$C$4:$V$130,20,FALSE)),0,VLOOKUP(N298,Positions!$C$4:$V$130,20,FALSE))</f>
        <v>0</v>
      </c>
      <c r="BV298" s="161">
        <f>IF(ISERROR(VLOOKUP(O298,Positions!$C$4:$V$130,20,FALSE)),0,VLOOKUP(O298,Positions!$C$4:$V$130,20,FALSE))</f>
        <v>0</v>
      </c>
      <c r="BW298" s="161">
        <f>IF(ISERROR(VLOOKUP(P298,Positions!$C$4:$V$130,20,FALSE)),0,VLOOKUP(P298,Positions!$C$4:$V$130,20,FALSE))</f>
        <v>0</v>
      </c>
      <c r="BX298" s="161">
        <f>IF(ISERROR(VLOOKUP(Q298,Positions!$C$4:$V$130,20,FALSE)),0,VLOOKUP(Q298,Positions!$C$4:$V$130,20,FALSE))</f>
        <v>0</v>
      </c>
      <c r="BY298" s="161">
        <f>IF(ISERROR(VLOOKUP(R298,Positions!$C$4:$V$130,20,FALSE)),0,VLOOKUP(R298,Positions!$C$4:$V$130,20,FALSE))</f>
        <v>0</v>
      </c>
      <c r="BZ298" s="161">
        <f>IF(ISERROR(VLOOKUP(S298,Positions!$C$4:$V$130,20,FALSE)),0,VLOOKUP(S298,Positions!$C$4:$V$130,20,FALSE))</f>
        <v>0</v>
      </c>
      <c r="CA298" s="161">
        <f>IF(ISERROR(VLOOKUP(T298,Positions!$C$4:$V$130,20,FALSE)),0,VLOOKUP(T298,Positions!$C$4:$V$130,20,FALSE))</f>
        <v>0</v>
      </c>
      <c r="CB298" s="161">
        <f>IF(ISERROR(VLOOKUP(U298,Positions!$C$4:$V$130,20,FALSE)),0,VLOOKUP(U298,Positions!$C$4:$V$130,20,FALSE))</f>
        <v>0</v>
      </c>
      <c r="CC298" s="161">
        <f>IF(ISERROR(VLOOKUP(V298,Positions!$C$4:$V$130,20,FALSE)),0,VLOOKUP(V298,Positions!$C$4:$V$130,20,FALSE))</f>
        <v>0</v>
      </c>
      <c r="CD298" s="161">
        <f>IF(ISERROR(VLOOKUP(W298,Positions!$C$4:$V$130,20,FALSE)),0,VLOOKUP(W298,Positions!$C$4:$V$130,20,FALSE))</f>
        <v>0</v>
      </c>
      <c r="CE298" s="161">
        <f>IF(ISERROR(VLOOKUP(X298,Positions!$C$4:$V$130,20,FALSE)),0,VLOOKUP(X298,Positions!$C$4:$V$130,20,FALSE))</f>
        <v>0</v>
      </c>
      <c r="CF298" s="161">
        <f>IF(ISERROR(VLOOKUP(Y298,Positions!$C$4:$V$130,20,FALSE)),0,VLOOKUP(Y298,Positions!$C$4:$V$130,20,FALSE))</f>
        <v>0</v>
      </c>
      <c r="CG298" s="161">
        <f>IF(ISERROR(VLOOKUP(Z298,Positions!$C$4:$V$130,20,FALSE)),0,VLOOKUP(Z298,Positions!$C$4:$V$130,20,FALSE))</f>
        <v>0</v>
      </c>
      <c r="CH298" s="161">
        <f>IF(ISERROR(VLOOKUP(AA298,Positions!$C$4:$V$130,20,FALSE)),0,VLOOKUP(AA298,Positions!$C$4:$V$130,20,FALSE))</f>
        <v>0</v>
      </c>
      <c r="CI298" s="161">
        <f>IF(ISERROR(VLOOKUP(AB298,Positions!$C$4:$V$130,20,FALSE)),0,VLOOKUP(AB298,Positions!$C$4:$V$130,20,FALSE))</f>
        <v>0</v>
      </c>
      <c r="CJ298" s="161">
        <f>IF(ISERROR(VLOOKUP(AC298,Positions!$C$4:$V$130,20,FALSE)),0,VLOOKUP(AC298,Positions!$C$4:$V$130,20,FALSE))</f>
        <v>0</v>
      </c>
      <c r="CK298" s="161">
        <f>IF(ISERROR(VLOOKUP(AD298,Positions!$C$4:$V$130,20,FALSE)),0,VLOOKUP(AD298,Positions!$C$4:$V$130,20,FALSE))</f>
        <v>0</v>
      </c>
      <c r="CL298" s="161">
        <f>IF(ISERROR(VLOOKUP(AE298,Positions!$C$4:$V$130,20,FALSE)),0,VLOOKUP(AE298,Positions!$C$4:$V$130,20,FALSE))</f>
        <v>0</v>
      </c>
      <c r="CM298" s="161">
        <f>IF(ISERROR(VLOOKUP(AF298,Positions!$C$4:$V$130,20,FALSE)),0,VLOOKUP(AF298,Positions!$C$4:$V$130,20,FALSE))</f>
        <v>0</v>
      </c>
      <c r="CN298" s="161">
        <f>IF(ISERROR(VLOOKUP(AG298,Positions!$C$4:$V$130,20,FALSE)),0,VLOOKUP(AG298,Positions!$C$4:$V$130,20,FALSE))</f>
        <v>0</v>
      </c>
      <c r="CO298" s="161">
        <f>IF(ISERROR(VLOOKUP(AH298,Positions!$C$4:$V$130,20,FALSE)),0,VLOOKUP(AH298,Positions!$C$4:$V$130,20,FALSE))</f>
        <v>0</v>
      </c>
    </row>
    <row r="299" spans="1:93" s="155" customFormat="1" ht="26.25" x14ac:dyDescent="0.25">
      <c r="A299" s="164"/>
      <c r="B299" s="164"/>
      <c r="C299" s="165"/>
      <c r="D299" s="165"/>
      <c r="E299" s="165"/>
      <c r="F299" s="165"/>
      <c r="G299" s="167"/>
      <c r="H299" s="167"/>
      <c r="I299" s="167"/>
      <c r="J299" s="167"/>
      <c r="K299" s="167"/>
      <c r="L299" s="167"/>
      <c r="M299" s="167"/>
      <c r="N299" s="167"/>
      <c r="O299" s="167"/>
      <c r="P299" s="167"/>
      <c r="Q299" s="167"/>
      <c r="R299" s="167"/>
      <c r="S299" s="167"/>
      <c r="T299" s="167"/>
      <c r="U299" s="167"/>
      <c r="V299" s="167"/>
      <c r="W299" s="167"/>
      <c r="X299" s="167"/>
      <c r="Y299" s="167"/>
      <c r="Z299" s="167"/>
      <c r="AA299" s="167"/>
      <c r="AB299" s="167"/>
      <c r="AC299" s="167"/>
      <c r="AD299" s="167"/>
      <c r="AE299" s="167"/>
      <c r="AF299" s="167"/>
      <c r="AG299" s="167"/>
      <c r="AH299" s="167"/>
      <c r="AI299" s="167"/>
      <c r="AJ299" s="167"/>
      <c r="AK299" s="167"/>
      <c r="AL299" s="167"/>
      <c r="AM299" s="167"/>
      <c r="AN299" s="167"/>
      <c r="AO299" s="167"/>
      <c r="AP299" s="167"/>
      <c r="AQ299" s="167"/>
      <c r="AR299" s="167"/>
      <c r="AS299" s="164"/>
      <c r="AT299" s="164"/>
      <c r="AU299" s="164"/>
      <c r="AV299" s="164"/>
      <c r="AW299" s="164"/>
      <c r="AX299" s="164"/>
      <c r="AY299" s="164"/>
      <c r="AZ299" s="164"/>
      <c r="BA299" s="164"/>
      <c r="BB299" s="164"/>
      <c r="BC299" s="164"/>
      <c r="BD299" s="164"/>
      <c r="BE299" s="164"/>
      <c r="BF299" s="164"/>
      <c r="BG299" s="164"/>
      <c r="BH299" s="164"/>
      <c r="BI299" s="164"/>
      <c r="BJ299" s="164"/>
      <c r="BK299" s="164"/>
      <c r="BL299" s="164"/>
      <c r="BM299" s="152"/>
      <c r="BN299" s="161">
        <f>IF(ISERROR(VLOOKUP(G299,Positions!$C$4:$V$130,20,FALSE)),0,VLOOKUP(G299,Positions!$C$4:$V$130,20,FALSE))</f>
        <v>0</v>
      </c>
      <c r="BO299" s="161">
        <f>IF(ISERROR(VLOOKUP(H299,Positions!$C$4:$V$130,20,FALSE)),0,VLOOKUP(H299,Positions!$C$4:$V$130,20,FALSE))</f>
        <v>0</v>
      </c>
      <c r="BP299" s="161">
        <f>IF(ISERROR(VLOOKUP(I299,Positions!$C$4:$V$130,20,FALSE)),0,VLOOKUP(I299,Positions!$C$4:$V$130,20,FALSE))</f>
        <v>0</v>
      </c>
      <c r="BQ299" s="161">
        <f>IF(ISERROR(VLOOKUP(J299,Positions!$C$4:$V$130,20,FALSE)),0,VLOOKUP(J299,Positions!$C$4:$V$130,20,FALSE))</f>
        <v>0</v>
      </c>
      <c r="BR299" s="161">
        <f>IF(ISERROR(VLOOKUP(K299,Positions!$C$4:$V$130,20,FALSE)),0,VLOOKUP(K299,Positions!$C$4:$V$130,20,FALSE))</f>
        <v>0</v>
      </c>
      <c r="BS299" s="161">
        <f>IF(ISERROR(VLOOKUP(L299,Positions!$C$4:$V$130,20,FALSE)),0,VLOOKUP(L299,Positions!$C$4:$V$130,20,FALSE))</f>
        <v>0</v>
      </c>
      <c r="BT299" s="161">
        <f>IF(ISERROR(VLOOKUP(M299,Positions!$C$4:$V$130,20,FALSE)),0,VLOOKUP(M299,Positions!$C$4:$V$130,20,FALSE))</f>
        <v>0</v>
      </c>
      <c r="BU299" s="161">
        <f>IF(ISERROR(VLOOKUP(N299,Positions!$C$4:$V$130,20,FALSE)),0,VLOOKUP(N299,Positions!$C$4:$V$130,20,FALSE))</f>
        <v>0</v>
      </c>
      <c r="BV299" s="161">
        <f>IF(ISERROR(VLOOKUP(O299,Positions!$C$4:$V$130,20,FALSE)),0,VLOOKUP(O299,Positions!$C$4:$V$130,20,FALSE))</f>
        <v>0</v>
      </c>
      <c r="BW299" s="161">
        <f>IF(ISERROR(VLOOKUP(P299,Positions!$C$4:$V$130,20,FALSE)),0,VLOOKUP(P299,Positions!$C$4:$V$130,20,FALSE))</f>
        <v>0</v>
      </c>
      <c r="BX299" s="161">
        <f>IF(ISERROR(VLOOKUP(Q299,Positions!$C$4:$V$130,20,FALSE)),0,VLOOKUP(Q299,Positions!$C$4:$V$130,20,FALSE))</f>
        <v>0</v>
      </c>
      <c r="BY299" s="161">
        <f>IF(ISERROR(VLOOKUP(R299,Positions!$C$4:$V$130,20,FALSE)),0,VLOOKUP(R299,Positions!$C$4:$V$130,20,FALSE))</f>
        <v>0</v>
      </c>
      <c r="BZ299" s="161">
        <f>IF(ISERROR(VLOOKUP(S299,Positions!$C$4:$V$130,20,FALSE)),0,VLOOKUP(S299,Positions!$C$4:$V$130,20,FALSE))</f>
        <v>0</v>
      </c>
      <c r="CA299" s="161">
        <f>IF(ISERROR(VLOOKUP(T299,Positions!$C$4:$V$130,20,FALSE)),0,VLOOKUP(T299,Positions!$C$4:$V$130,20,FALSE))</f>
        <v>0</v>
      </c>
      <c r="CB299" s="161">
        <f>IF(ISERROR(VLOOKUP(U299,Positions!$C$4:$V$130,20,FALSE)),0,VLOOKUP(U299,Positions!$C$4:$V$130,20,FALSE))</f>
        <v>0</v>
      </c>
      <c r="CC299" s="161">
        <f>IF(ISERROR(VLOOKUP(V299,Positions!$C$4:$V$130,20,FALSE)),0,VLOOKUP(V299,Positions!$C$4:$V$130,20,FALSE))</f>
        <v>0</v>
      </c>
      <c r="CD299" s="161">
        <f>IF(ISERROR(VLOOKUP(W299,Positions!$C$4:$V$130,20,FALSE)),0,VLOOKUP(W299,Positions!$C$4:$V$130,20,FALSE))</f>
        <v>0</v>
      </c>
      <c r="CE299" s="161">
        <f>IF(ISERROR(VLOOKUP(X299,Positions!$C$4:$V$130,20,FALSE)),0,VLOOKUP(X299,Positions!$C$4:$V$130,20,FALSE))</f>
        <v>0</v>
      </c>
      <c r="CF299" s="161">
        <f>IF(ISERROR(VLOOKUP(Y299,Positions!$C$4:$V$130,20,FALSE)),0,VLOOKUP(Y299,Positions!$C$4:$V$130,20,FALSE))</f>
        <v>0</v>
      </c>
      <c r="CG299" s="161">
        <f>IF(ISERROR(VLOOKUP(Z299,Positions!$C$4:$V$130,20,FALSE)),0,VLOOKUP(Z299,Positions!$C$4:$V$130,20,FALSE))</f>
        <v>0</v>
      </c>
      <c r="CH299" s="161">
        <f>IF(ISERROR(VLOOKUP(AA299,Positions!$C$4:$V$130,20,FALSE)),0,VLOOKUP(AA299,Positions!$C$4:$V$130,20,FALSE))</f>
        <v>0</v>
      </c>
      <c r="CI299" s="161">
        <f>IF(ISERROR(VLOOKUP(AB299,Positions!$C$4:$V$130,20,FALSE)),0,VLOOKUP(AB299,Positions!$C$4:$V$130,20,FALSE))</f>
        <v>0</v>
      </c>
      <c r="CJ299" s="161">
        <f>IF(ISERROR(VLOOKUP(AC299,Positions!$C$4:$V$130,20,FALSE)),0,VLOOKUP(AC299,Positions!$C$4:$V$130,20,FALSE))</f>
        <v>0</v>
      </c>
      <c r="CK299" s="161">
        <f>IF(ISERROR(VLOOKUP(AD299,Positions!$C$4:$V$130,20,FALSE)),0,VLOOKUP(AD299,Positions!$C$4:$V$130,20,FALSE))</f>
        <v>0</v>
      </c>
      <c r="CL299" s="161">
        <f>IF(ISERROR(VLOOKUP(AE299,Positions!$C$4:$V$130,20,FALSE)),0,VLOOKUP(AE299,Positions!$C$4:$V$130,20,FALSE))</f>
        <v>0</v>
      </c>
      <c r="CM299" s="161">
        <f>IF(ISERROR(VLOOKUP(AF299,Positions!$C$4:$V$130,20,FALSE)),0,VLOOKUP(AF299,Positions!$C$4:$V$130,20,FALSE))</f>
        <v>0</v>
      </c>
      <c r="CN299" s="161">
        <f>IF(ISERROR(VLOOKUP(AG299,Positions!$C$4:$V$130,20,FALSE)),0,VLOOKUP(AG299,Positions!$C$4:$V$130,20,FALSE))</f>
        <v>0</v>
      </c>
      <c r="CO299" s="161">
        <f>IF(ISERROR(VLOOKUP(AH299,Positions!$C$4:$V$130,20,FALSE)),0,VLOOKUP(AH299,Positions!$C$4:$V$130,20,FALSE))</f>
        <v>0</v>
      </c>
    </row>
    <row r="300" spans="1:93" s="155" customFormat="1" ht="26.25" x14ac:dyDescent="0.25">
      <c r="A300" s="164"/>
      <c r="B300" s="164"/>
      <c r="C300" s="165"/>
      <c r="D300" s="165"/>
      <c r="E300" s="165"/>
      <c r="F300" s="165"/>
      <c r="G300" s="167"/>
      <c r="H300" s="167"/>
      <c r="I300" s="167"/>
      <c r="J300" s="167"/>
      <c r="K300" s="167"/>
      <c r="L300" s="167"/>
      <c r="M300" s="167"/>
      <c r="N300" s="167"/>
      <c r="O300" s="167"/>
      <c r="P300" s="167"/>
      <c r="Q300" s="167"/>
      <c r="R300" s="167"/>
      <c r="S300" s="167"/>
      <c r="T300" s="167"/>
      <c r="U300" s="167"/>
      <c r="V300" s="167"/>
      <c r="W300" s="167"/>
      <c r="X300" s="167"/>
      <c r="Y300" s="167"/>
      <c r="Z300" s="167"/>
      <c r="AA300" s="167"/>
      <c r="AB300" s="167"/>
      <c r="AC300" s="167"/>
      <c r="AD300" s="167"/>
      <c r="AE300" s="167"/>
      <c r="AF300" s="167"/>
      <c r="AG300" s="167"/>
      <c r="AH300" s="167"/>
      <c r="AI300" s="167"/>
      <c r="AJ300" s="167"/>
      <c r="AK300" s="167"/>
      <c r="AL300" s="167"/>
      <c r="AM300" s="167"/>
      <c r="AN300" s="167"/>
      <c r="AO300" s="167"/>
      <c r="AP300" s="167"/>
      <c r="AQ300" s="167"/>
      <c r="AR300" s="167"/>
      <c r="AS300" s="164"/>
      <c r="AT300" s="164"/>
      <c r="AU300" s="164"/>
      <c r="AV300" s="164"/>
      <c r="AW300" s="164"/>
      <c r="AX300" s="164"/>
      <c r="AY300" s="164"/>
      <c r="AZ300" s="164"/>
      <c r="BA300" s="164"/>
      <c r="BB300" s="164"/>
      <c r="BC300" s="164"/>
      <c r="BD300" s="164"/>
      <c r="BE300" s="164"/>
      <c r="BF300" s="164"/>
      <c r="BG300" s="164"/>
      <c r="BH300" s="164"/>
      <c r="BI300" s="164"/>
      <c r="BJ300" s="164"/>
      <c r="BK300" s="164"/>
      <c r="BL300" s="164"/>
      <c r="BM300" s="152"/>
      <c r="BN300" s="161">
        <f>IF(ISERROR(VLOOKUP(G300,Positions!$C$4:$V$130,20,FALSE)),0,VLOOKUP(G300,Positions!$C$4:$V$130,20,FALSE))</f>
        <v>0</v>
      </c>
      <c r="BO300" s="161">
        <f>IF(ISERROR(VLOOKUP(H300,Positions!$C$4:$V$130,20,FALSE)),0,VLOOKUP(H300,Positions!$C$4:$V$130,20,FALSE))</f>
        <v>0</v>
      </c>
      <c r="BP300" s="161">
        <f>IF(ISERROR(VLOOKUP(I300,Positions!$C$4:$V$130,20,FALSE)),0,VLOOKUP(I300,Positions!$C$4:$V$130,20,FALSE))</f>
        <v>0</v>
      </c>
      <c r="BQ300" s="161">
        <f>IF(ISERROR(VLOOKUP(J300,Positions!$C$4:$V$130,20,FALSE)),0,VLOOKUP(J300,Positions!$C$4:$V$130,20,FALSE))</f>
        <v>0</v>
      </c>
      <c r="BR300" s="161">
        <f>IF(ISERROR(VLOOKUP(K300,Positions!$C$4:$V$130,20,FALSE)),0,VLOOKUP(K300,Positions!$C$4:$V$130,20,FALSE))</f>
        <v>0</v>
      </c>
      <c r="BS300" s="161">
        <f>IF(ISERROR(VLOOKUP(L300,Positions!$C$4:$V$130,20,FALSE)),0,VLOOKUP(L300,Positions!$C$4:$V$130,20,FALSE))</f>
        <v>0</v>
      </c>
      <c r="BT300" s="161">
        <f>IF(ISERROR(VLOOKUP(M300,Positions!$C$4:$V$130,20,FALSE)),0,VLOOKUP(M300,Positions!$C$4:$V$130,20,FALSE))</f>
        <v>0</v>
      </c>
      <c r="BU300" s="161">
        <f>IF(ISERROR(VLOOKUP(N300,Positions!$C$4:$V$130,20,FALSE)),0,VLOOKUP(N300,Positions!$C$4:$V$130,20,FALSE))</f>
        <v>0</v>
      </c>
      <c r="BV300" s="161">
        <f>IF(ISERROR(VLOOKUP(O300,Positions!$C$4:$V$130,20,FALSE)),0,VLOOKUP(O300,Positions!$C$4:$V$130,20,FALSE))</f>
        <v>0</v>
      </c>
      <c r="BW300" s="161">
        <f>IF(ISERROR(VLOOKUP(P300,Positions!$C$4:$V$130,20,FALSE)),0,VLOOKUP(P300,Positions!$C$4:$V$130,20,FALSE))</f>
        <v>0</v>
      </c>
      <c r="BX300" s="161">
        <f>IF(ISERROR(VLOOKUP(Q300,Positions!$C$4:$V$130,20,FALSE)),0,VLOOKUP(Q300,Positions!$C$4:$V$130,20,FALSE))</f>
        <v>0</v>
      </c>
      <c r="BY300" s="161">
        <f>IF(ISERROR(VLOOKUP(R300,Positions!$C$4:$V$130,20,FALSE)),0,VLOOKUP(R300,Positions!$C$4:$V$130,20,FALSE))</f>
        <v>0</v>
      </c>
      <c r="BZ300" s="161">
        <f>IF(ISERROR(VLOOKUP(S300,Positions!$C$4:$V$130,20,FALSE)),0,VLOOKUP(S300,Positions!$C$4:$V$130,20,FALSE))</f>
        <v>0</v>
      </c>
      <c r="CA300" s="161">
        <f>IF(ISERROR(VLOOKUP(T300,Positions!$C$4:$V$130,20,FALSE)),0,VLOOKUP(T300,Positions!$C$4:$V$130,20,FALSE))</f>
        <v>0</v>
      </c>
      <c r="CB300" s="161">
        <f>IF(ISERROR(VLOOKUP(U300,Positions!$C$4:$V$130,20,FALSE)),0,VLOOKUP(U300,Positions!$C$4:$V$130,20,FALSE))</f>
        <v>0</v>
      </c>
      <c r="CC300" s="161">
        <f>IF(ISERROR(VLOOKUP(V300,Positions!$C$4:$V$130,20,FALSE)),0,VLOOKUP(V300,Positions!$C$4:$V$130,20,FALSE))</f>
        <v>0</v>
      </c>
      <c r="CD300" s="161">
        <f>IF(ISERROR(VLOOKUP(W300,Positions!$C$4:$V$130,20,FALSE)),0,VLOOKUP(W300,Positions!$C$4:$V$130,20,FALSE))</f>
        <v>0</v>
      </c>
      <c r="CE300" s="161">
        <f>IF(ISERROR(VLOOKUP(X300,Positions!$C$4:$V$130,20,FALSE)),0,VLOOKUP(X300,Positions!$C$4:$V$130,20,FALSE))</f>
        <v>0</v>
      </c>
      <c r="CF300" s="161">
        <f>IF(ISERROR(VLOOKUP(Y300,Positions!$C$4:$V$130,20,FALSE)),0,VLOOKUP(Y300,Positions!$C$4:$V$130,20,FALSE))</f>
        <v>0</v>
      </c>
      <c r="CG300" s="161">
        <f>IF(ISERROR(VLOOKUP(Z300,Positions!$C$4:$V$130,20,FALSE)),0,VLOOKUP(Z300,Positions!$C$4:$V$130,20,FALSE))</f>
        <v>0</v>
      </c>
      <c r="CH300" s="161">
        <f>IF(ISERROR(VLOOKUP(AA300,Positions!$C$4:$V$130,20,FALSE)),0,VLOOKUP(AA300,Positions!$C$4:$V$130,20,FALSE))</f>
        <v>0</v>
      </c>
      <c r="CI300" s="161">
        <f>IF(ISERROR(VLOOKUP(AB300,Positions!$C$4:$V$130,20,FALSE)),0,VLOOKUP(AB300,Positions!$C$4:$V$130,20,FALSE))</f>
        <v>0</v>
      </c>
      <c r="CJ300" s="161">
        <f>IF(ISERROR(VLOOKUP(AC300,Positions!$C$4:$V$130,20,FALSE)),0,VLOOKUP(AC300,Positions!$C$4:$V$130,20,FALSE))</f>
        <v>0</v>
      </c>
      <c r="CK300" s="161">
        <f>IF(ISERROR(VLOOKUP(AD300,Positions!$C$4:$V$130,20,FALSE)),0,VLOOKUP(AD300,Positions!$C$4:$V$130,20,FALSE))</f>
        <v>0</v>
      </c>
      <c r="CL300" s="161">
        <f>IF(ISERROR(VLOOKUP(AE300,Positions!$C$4:$V$130,20,FALSE)),0,VLOOKUP(AE300,Positions!$C$4:$V$130,20,FALSE))</f>
        <v>0</v>
      </c>
      <c r="CM300" s="161">
        <f>IF(ISERROR(VLOOKUP(AF300,Positions!$C$4:$V$130,20,FALSE)),0,VLOOKUP(AF300,Positions!$C$4:$V$130,20,FALSE))</f>
        <v>0</v>
      </c>
      <c r="CN300" s="161">
        <f>IF(ISERROR(VLOOKUP(AG300,Positions!$C$4:$V$130,20,FALSE)),0,VLOOKUP(AG300,Positions!$C$4:$V$130,20,FALSE))</f>
        <v>0</v>
      </c>
      <c r="CO300" s="161">
        <f>IF(ISERROR(VLOOKUP(AH300,Positions!$C$4:$V$130,20,FALSE)),0,VLOOKUP(AH300,Positions!$C$4:$V$130,20,FALSE))</f>
        <v>0</v>
      </c>
    </row>
    <row r="301" spans="1:93" s="155" customFormat="1" x14ac:dyDescent="0.25">
      <c r="A301" s="164"/>
      <c r="B301" s="164"/>
      <c r="C301" s="165"/>
      <c r="D301" s="165"/>
      <c r="E301" s="165"/>
      <c r="F301" s="165"/>
      <c r="G301" s="167"/>
      <c r="H301" s="167"/>
      <c r="I301" s="167"/>
      <c r="J301" s="167"/>
      <c r="K301" s="167"/>
      <c r="L301" s="167"/>
      <c r="M301" s="167"/>
      <c r="N301" s="167"/>
      <c r="O301" s="167"/>
      <c r="P301" s="167"/>
      <c r="Q301" s="167"/>
      <c r="R301" s="167"/>
      <c r="S301" s="167"/>
      <c r="T301" s="167"/>
      <c r="U301" s="167"/>
      <c r="V301" s="167"/>
      <c r="W301" s="167"/>
      <c r="X301" s="167"/>
      <c r="Y301" s="167"/>
      <c r="Z301" s="167"/>
      <c r="AA301" s="167"/>
      <c r="AB301" s="167"/>
      <c r="AC301" s="167"/>
      <c r="AD301" s="167"/>
      <c r="AE301" s="167"/>
      <c r="AF301" s="167"/>
      <c r="AG301" s="167"/>
      <c r="AH301" s="167"/>
      <c r="AI301" s="167"/>
      <c r="AJ301" s="167"/>
      <c r="AK301" s="167"/>
      <c r="AL301" s="167"/>
      <c r="AM301" s="167"/>
      <c r="AN301" s="167"/>
      <c r="AO301" s="167"/>
      <c r="AP301" s="167"/>
      <c r="AQ301" s="167"/>
      <c r="AR301" s="167"/>
      <c r="AS301" s="164"/>
      <c r="AT301" s="164"/>
      <c r="AU301" s="164"/>
      <c r="AV301" s="164"/>
      <c r="AW301" s="164"/>
      <c r="AX301" s="164"/>
      <c r="AY301" s="164"/>
      <c r="AZ301" s="164"/>
      <c r="BA301" s="164"/>
      <c r="BB301" s="164"/>
      <c r="BC301" s="164"/>
      <c r="BD301" s="164"/>
      <c r="BE301" s="164"/>
      <c r="BF301" s="164"/>
      <c r="BG301" s="164"/>
      <c r="BH301" s="164"/>
      <c r="BI301" s="164"/>
      <c r="BJ301" s="164"/>
      <c r="BK301" s="164"/>
      <c r="BL301" s="164"/>
      <c r="BN301" s="161">
        <f>IF(ISERROR(VLOOKUP(G301,Positions!$C$4:$V$130,20,FALSE)),0,VLOOKUP(G301,Positions!$C$4:$V$130,20,FALSE))</f>
        <v>0</v>
      </c>
      <c r="BO301" s="161">
        <f>IF(ISERROR(VLOOKUP(H301,Positions!$C$4:$V$130,20,FALSE)),0,VLOOKUP(H301,Positions!$C$4:$V$130,20,FALSE))</f>
        <v>0</v>
      </c>
      <c r="BP301" s="161">
        <f>IF(ISERROR(VLOOKUP(I301,Positions!$C$4:$V$130,20,FALSE)),0,VLOOKUP(I301,Positions!$C$4:$V$130,20,FALSE))</f>
        <v>0</v>
      </c>
      <c r="BQ301" s="161">
        <f>IF(ISERROR(VLOOKUP(J301,Positions!$C$4:$V$130,20,FALSE)),0,VLOOKUP(J301,Positions!$C$4:$V$130,20,FALSE))</f>
        <v>0</v>
      </c>
      <c r="BR301" s="161">
        <f>IF(ISERROR(VLOOKUP(K301,Positions!$C$4:$V$130,20,FALSE)),0,VLOOKUP(K301,Positions!$C$4:$V$130,20,FALSE))</f>
        <v>0</v>
      </c>
      <c r="BS301" s="161">
        <f>IF(ISERROR(VLOOKUP(L301,Positions!$C$4:$V$130,20,FALSE)),0,VLOOKUP(L301,Positions!$C$4:$V$130,20,FALSE))</f>
        <v>0</v>
      </c>
      <c r="BT301" s="161">
        <f>IF(ISERROR(VLOOKUP(M301,Positions!$C$4:$V$130,20,FALSE)),0,VLOOKUP(M301,Positions!$C$4:$V$130,20,FALSE))</f>
        <v>0</v>
      </c>
      <c r="BU301" s="161">
        <f>IF(ISERROR(VLOOKUP(N301,Positions!$C$4:$V$130,20,FALSE)),0,VLOOKUP(N301,Positions!$C$4:$V$130,20,FALSE))</f>
        <v>0</v>
      </c>
      <c r="BV301" s="161">
        <f>IF(ISERROR(VLOOKUP(O301,Positions!$C$4:$V$130,20,FALSE)),0,VLOOKUP(O301,Positions!$C$4:$V$130,20,FALSE))</f>
        <v>0</v>
      </c>
      <c r="BW301" s="161">
        <f>IF(ISERROR(VLOOKUP(P301,Positions!$C$4:$V$130,20,FALSE)),0,VLOOKUP(P301,Positions!$C$4:$V$130,20,FALSE))</f>
        <v>0</v>
      </c>
      <c r="BX301" s="161">
        <f>IF(ISERROR(VLOOKUP(Q301,Positions!$C$4:$V$130,20,FALSE)),0,VLOOKUP(Q301,Positions!$C$4:$V$130,20,FALSE))</f>
        <v>0</v>
      </c>
      <c r="BY301" s="161">
        <f>IF(ISERROR(VLOOKUP(R301,Positions!$C$4:$V$130,20,FALSE)),0,VLOOKUP(R301,Positions!$C$4:$V$130,20,FALSE))</f>
        <v>0</v>
      </c>
      <c r="BZ301" s="161">
        <f>IF(ISERROR(VLOOKUP(S301,Positions!$C$4:$V$130,20,FALSE)),0,VLOOKUP(S301,Positions!$C$4:$V$130,20,FALSE))</f>
        <v>0</v>
      </c>
      <c r="CA301" s="161">
        <f>IF(ISERROR(VLOOKUP(T301,Positions!$C$4:$V$130,20,FALSE)),0,VLOOKUP(T301,Positions!$C$4:$V$130,20,FALSE))</f>
        <v>0</v>
      </c>
      <c r="CB301" s="161">
        <f>IF(ISERROR(VLOOKUP(U301,Positions!$C$4:$V$130,20,FALSE)),0,VLOOKUP(U301,Positions!$C$4:$V$130,20,FALSE))</f>
        <v>0</v>
      </c>
      <c r="CC301" s="161">
        <f>IF(ISERROR(VLOOKUP(V301,Positions!$C$4:$V$130,20,FALSE)),0,VLOOKUP(V301,Positions!$C$4:$V$130,20,FALSE))</f>
        <v>0</v>
      </c>
      <c r="CD301" s="161">
        <f>IF(ISERROR(VLOOKUP(W301,Positions!$C$4:$V$130,20,FALSE)),0,VLOOKUP(W301,Positions!$C$4:$V$130,20,FALSE))</f>
        <v>0</v>
      </c>
      <c r="CE301" s="161">
        <f>IF(ISERROR(VLOOKUP(X301,Positions!$C$4:$V$130,20,FALSE)),0,VLOOKUP(X301,Positions!$C$4:$V$130,20,FALSE))</f>
        <v>0</v>
      </c>
      <c r="CF301" s="161">
        <f>IF(ISERROR(VLOOKUP(Y301,Positions!$C$4:$V$130,20,FALSE)),0,VLOOKUP(Y301,Positions!$C$4:$V$130,20,FALSE))</f>
        <v>0</v>
      </c>
      <c r="CG301" s="161">
        <f>IF(ISERROR(VLOOKUP(Z301,Positions!$C$4:$V$130,20,FALSE)),0,VLOOKUP(Z301,Positions!$C$4:$V$130,20,FALSE))</f>
        <v>0</v>
      </c>
      <c r="CH301" s="161">
        <f>IF(ISERROR(VLOOKUP(AA301,Positions!$C$4:$V$130,20,FALSE)),0,VLOOKUP(AA301,Positions!$C$4:$V$130,20,FALSE))</f>
        <v>0</v>
      </c>
      <c r="CI301" s="161">
        <f>IF(ISERROR(VLOOKUP(AB301,Positions!$C$4:$V$130,20,FALSE)),0,VLOOKUP(AB301,Positions!$C$4:$V$130,20,FALSE))</f>
        <v>0</v>
      </c>
      <c r="CJ301" s="161">
        <f>IF(ISERROR(VLOOKUP(AC301,Positions!$C$4:$V$130,20,FALSE)),0,VLOOKUP(AC301,Positions!$C$4:$V$130,20,FALSE))</f>
        <v>0</v>
      </c>
      <c r="CK301" s="161">
        <f>IF(ISERROR(VLOOKUP(AD301,Positions!$C$4:$V$130,20,FALSE)),0,VLOOKUP(AD301,Positions!$C$4:$V$130,20,FALSE))</f>
        <v>0</v>
      </c>
      <c r="CL301" s="161">
        <f>IF(ISERROR(VLOOKUP(AE301,Positions!$C$4:$V$130,20,FALSE)),0,VLOOKUP(AE301,Positions!$C$4:$V$130,20,FALSE))</f>
        <v>0</v>
      </c>
      <c r="CM301" s="161">
        <f>IF(ISERROR(VLOOKUP(AF301,Positions!$C$4:$V$130,20,FALSE)),0,VLOOKUP(AF301,Positions!$C$4:$V$130,20,FALSE))</f>
        <v>0</v>
      </c>
      <c r="CN301" s="161">
        <f>IF(ISERROR(VLOOKUP(AG301,Positions!$C$4:$V$130,20,FALSE)),0,VLOOKUP(AG301,Positions!$C$4:$V$130,20,FALSE))</f>
        <v>0</v>
      </c>
      <c r="CO301" s="161">
        <f>IF(ISERROR(VLOOKUP(AH301,Positions!$C$4:$V$130,20,FALSE)),0,VLOOKUP(AH301,Positions!$C$4:$V$130,20,FALSE))</f>
        <v>0</v>
      </c>
    </row>
    <row r="302" spans="1:93" s="155" customFormat="1" x14ac:dyDescent="0.25">
      <c r="A302" s="164"/>
      <c r="B302" s="164"/>
      <c r="C302" s="165"/>
      <c r="D302" s="165"/>
      <c r="E302" s="165"/>
      <c r="F302" s="165"/>
      <c r="G302" s="167"/>
      <c r="H302" s="167"/>
      <c r="I302" s="167"/>
      <c r="J302" s="167"/>
      <c r="K302" s="167"/>
      <c r="L302" s="167"/>
      <c r="M302" s="167"/>
      <c r="N302" s="167"/>
      <c r="O302" s="167"/>
      <c r="P302" s="167"/>
      <c r="Q302" s="167"/>
      <c r="R302" s="167"/>
      <c r="S302" s="167"/>
      <c r="T302" s="167"/>
      <c r="U302" s="167"/>
      <c r="V302" s="167"/>
      <c r="W302" s="167"/>
      <c r="X302" s="167"/>
      <c r="Y302" s="167"/>
      <c r="Z302" s="167"/>
      <c r="AA302" s="167"/>
      <c r="AB302" s="167"/>
      <c r="AC302" s="167"/>
      <c r="AD302" s="167"/>
      <c r="AE302" s="167"/>
      <c r="AF302" s="167"/>
      <c r="AG302" s="167"/>
      <c r="AH302" s="167"/>
      <c r="AI302" s="167"/>
      <c r="AJ302" s="167"/>
      <c r="AK302" s="167"/>
      <c r="AL302" s="167"/>
      <c r="AM302" s="167"/>
      <c r="AN302" s="167"/>
      <c r="AO302" s="167"/>
      <c r="AP302" s="167"/>
      <c r="AQ302" s="167"/>
      <c r="AR302" s="167"/>
      <c r="AS302" s="164"/>
      <c r="AT302" s="164"/>
      <c r="AU302" s="164"/>
      <c r="AV302" s="164"/>
      <c r="AW302" s="164"/>
      <c r="AX302" s="164"/>
      <c r="AY302" s="164"/>
      <c r="AZ302" s="164"/>
      <c r="BA302" s="164"/>
      <c r="BB302" s="164"/>
      <c r="BC302" s="164"/>
      <c r="BD302" s="164"/>
      <c r="BE302" s="164"/>
      <c r="BF302" s="164"/>
      <c r="BG302" s="164"/>
      <c r="BH302" s="164"/>
      <c r="BI302" s="164"/>
      <c r="BJ302" s="164"/>
      <c r="BK302" s="164"/>
      <c r="BL302" s="164"/>
      <c r="BN302" s="161">
        <f>IF(ISERROR(VLOOKUP(G302,Positions!$C$4:$V$130,20,FALSE)),0,VLOOKUP(G302,Positions!$C$4:$V$130,20,FALSE))</f>
        <v>0</v>
      </c>
      <c r="BO302" s="161">
        <f>IF(ISERROR(VLOOKUP(H302,Positions!$C$4:$V$130,20,FALSE)),0,VLOOKUP(H302,Positions!$C$4:$V$130,20,FALSE))</f>
        <v>0</v>
      </c>
      <c r="BP302" s="161">
        <f>IF(ISERROR(VLOOKUP(I302,Positions!$C$4:$V$130,20,FALSE)),0,VLOOKUP(I302,Positions!$C$4:$V$130,20,FALSE))</f>
        <v>0</v>
      </c>
      <c r="BQ302" s="161">
        <f>IF(ISERROR(VLOOKUP(J302,Positions!$C$4:$V$130,20,FALSE)),0,VLOOKUP(J302,Positions!$C$4:$V$130,20,FALSE))</f>
        <v>0</v>
      </c>
      <c r="BR302" s="161">
        <f>IF(ISERROR(VLOOKUP(K302,Positions!$C$4:$V$130,20,FALSE)),0,VLOOKUP(K302,Positions!$C$4:$V$130,20,FALSE))</f>
        <v>0</v>
      </c>
      <c r="BS302" s="161">
        <f>IF(ISERROR(VLOOKUP(L302,Positions!$C$4:$V$130,20,FALSE)),0,VLOOKUP(L302,Positions!$C$4:$V$130,20,FALSE))</f>
        <v>0</v>
      </c>
      <c r="BT302" s="161">
        <f>IF(ISERROR(VLOOKUP(M302,Positions!$C$4:$V$130,20,FALSE)),0,VLOOKUP(M302,Positions!$C$4:$V$130,20,FALSE))</f>
        <v>0</v>
      </c>
      <c r="BU302" s="161">
        <f>IF(ISERROR(VLOOKUP(N302,Positions!$C$4:$V$130,20,FALSE)),0,VLOOKUP(N302,Positions!$C$4:$V$130,20,FALSE))</f>
        <v>0</v>
      </c>
      <c r="BV302" s="161">
        <f>IF(ISERROR(VLOOKUP(O302,Positions!$C$4:$V$130,20,FALSE)),0,VLOOKUP(O302,Positions!$C$4:$V$130,20,FALSE))</f>
        <v>0</v>
      </c>
      <c r="BW302" s="161">
        <f>IF(ISERROR(VLOOKUP(P302,Positions!$C$4:$V$130,20,FALSE)),0,VLOOKUP(P302,Positions!$C$4:$V$130,20,FALSE))</f>
        <v>0</v>
      </c>
      <c r="BX302" s="161">
        <f>IF(ISERROR(VLOOKUP(Q302,Positions!$C$4:$V$130,20,FALSE)),0,VLOOKUP(Q302,Positions!$C$4:$V$130,20,FALSE))</f>
        <v>0</v>
      </c>
      <c r="BY302" s="161">
        <f>IF(ISERROR(VLOOKUP(R302,Positions!$C$4:$V$130,20,FALSE)),0,VLOOKUP(R302,Positions!$C$4:$V$130,20,FALSE))</f>
        <v>0</v>
      </c>
      <c r="BZ302" s="161">
        <f>IF(ISERROR(VLOOKUP(S302,Positions!$C$4:$V$130,20,FALSE)),0,VLOOKUP(S302,Positions!$C$4:$V$130,20,FALSE))</f>
        <v>0</v>
      </c>
      <c r="CA302" s="161">
        <f>IF(ISERROR(VLOOKUP(T302,Positions!$C$4:$V$130,20,FALSE)),0,VLOOKUP(T302,Positions!$C$4:$V$130,20,FALSE))</f>
        <v>0</v>
      </c>
      <c r="CB302" s="161">
        <f>IF(ISERROR(VLOOKUP(U302,Positions!$C$4:$V$130,20,FALSE)),0,VLOOKUP(U302,Positions!$C$4:$V$130,20,FALSE))</f>
        <v>0</v>
      </c>
      <c r="CC302" s="161">
        <f>IF(ISERROR(VLOOKUP(V302,Positions!$C$4:$V$130,20,FALSE)),0,VLOOKUP(V302,Positions!$C$4:$V$130,20,FALSE))</f>
        <v>0</v>
      </c>
      <c r="CD302" s="161">
        <f>IF(ISERROR(VLOOKUP(W302,Positions!$C$4:$V$130,20,FALSE)),0,VLOOKUP(W302,Positions!$C$4:$V$130,20,FALSE))</f>
        <v>0</v>
      </c>
      <c r="CE302" s="161">
        <f>IF(ISERROR(VLOOKUP(X302,Positions!$C$4:$V$130,20,FALSE)),0,VLOOKUP(X302,Positions!$C$4:$V$130,20,FALSE))</f>
        <v>0</v>
      </c>
      <c r="CF302" s="161">
        <f>IF(ISERROR(VLOOKUP(Y302,Positions!$C$4:$V$130,20,FALSE)),0,VLOOKUP(Y302,Positions!$C$4:$V$130,20,FALSE))</f>
        <v>0</v>
      </c>
      <c r="CG302" s="161">
        <f>IF(ISERROR(VLOOKUP(Z302,Positions!$C$4:$V$130,20,FALSE)),0,VLOOKUP(Z302,Positions!$C$4:$V$130,20,FALSE))</f>
        <v>0</v>
      </c>
      <c r="CH302" s="161">
        <f>IF(ISERROR(VLOOKUP(AA302,Positions!$C$4:$V$130,20,FALSE)),0,VLOOKUP(AA302,Positions!$C$4:$V$130,20,FALSE))</f>
        <v>0</v>
      </c>
      <c r="CI302" s="161">
        <f>IF(ISERROR(VLOOKUP(AB302,Positions!$C$4:$V$130,20,FALSE)),0,VLOOKUP(AB302,Positions!$C$4:$V$130,20,FALSE))</f>
        <v>0</v>
      </c>
      <c r="CJ302" s="161">
        <f>IF(ISERROR(VLOOKUP(AC302,Positions!$C$4:$V$130,20,FALSE)),0,VLOOKUP(AC302,Positions!$C$4:$V$130,20,FALSE))</f>
        <v>0</v>
      </c>
      <c r="CK302" s="161">
        <f>IF(ISERROR(VLOOKUP(AD302,Positions!$C$4:$V$130,20,FALSE)),0,VLOOKUP(AD302,Positions!$C$4:$V$130,20,FALSE))</f>
        <v>0</v>
      </c>
      <c r="CL302" s="161">
        <f>IF(ISERROR(VLOOKUP(AE302,Positions!$C$4:$V$130,20,FALSE)),0,VLOOKUP(AE302,Positions!$C$4:$V$130,20,FALSE))</f>
        <v>0</v>
      </c>
      <c r="CM302" s="161">
        <f>IF(ISERROR(VLOOKUP(AF302,Positions!$C$4:$V$130,20,FALSE)),0,VLOOKUP(AF302,Positions!$C$4:$V$130,20,FALSE))</f>
        <v>0</v>
      </c>
      <c r="CN302" s="161">
        <f>IF(ISERROR(VLOOKUP(AG302,Positions!$C$4:$V$130,20,FALSE)),0,VLOOKUP(AG302,Positions!$C$4:$V$130,20,FALSE))</f>
        <v>0</v>
      </c>
      <c r="CO302" s="161">
        <f>IF(ISERROR(VLOOKUP(AH302,Positions!$C$4:$V$130,20,FALSE)),0,VLOOKUP(AH302,Positions!$C$4:$V$130,20,FALSE))</f>
        <v>0</v>
      </c>
    </row>
    <row r="303" spans="1:93" s="155" customFormat="1" x14ac:dyDescent="0.25">
      <c r="A303" s="164"/>
      <c r="B303" s="164"/>
      <c r="C303" s="165"/>
      <c r="D303" s="165"/>
      <c r="E303" s="165"/>
      <c r="F303" s="165"/>
      <c r="G303" s="167"/>
      <c r="H303" s="167"/>
      <c r="I303" s="167"/>
      <c r="J303" s="167"/>
      <c r="K303" s="167"/>
      <c r="L303" s="167"/>
      <c r="M303" s="167"/>
      <c r="N303" s="167"/>
      <c r="O303" s="167"/>
      <c r="P303" s="167"/>
      <c r="Q303" s="167"/>
      <c r="R303" s="167"/>
      <c r="S303" s="167"/>
      <c r="T303" s="167"/>
      <c r="U303" s="167"/>
      <c r="V303" s="167"/>
      <c r="W303" s="167"/>
      <c r="X303" s="167"/>
      <c r="Y303" s="167"/>
      <c r="Z303" s="167"/>
      <c r="AA303" s="167"/>
      <c r="AB303" s="167"/>
      <c r="AC303" s="167"/>
      <c r="AD303" s="167"/>
      <c r="AE303" s="167"/>
      <c r="AF303" s="167"/>
      <c r="AG303" s="167"/>
      <c r="AH303" s="167"/>
      <c r="AI303" s="167"/>
      <c r="AJ303" s="167"/>
      <c r="AK303" s="167"/>
      <c r="AL303" s="167"/>
      <c r="AM303" s="167"/>
      <c r="AN303" s="167"/>
      <c r="AO303" s="167"/>
      <c r="AP303" s="167"/>
      <c r="AQ303" s="167"/>
      <c r="AR303" s="167"/>
      <c r="AS303" s="164"/>
      <c r="AT303" s="164"/>
      <c r="AU303" s="164"/>
      <c r="AV303" s="164"/>
      <c r="AW303" s="164"/>
      <c r="AX303" s="164"/>
      <c r="AY303" s="164"/>
      <c r="AZ303" s="164"/>
      <c r="BA303" s="164"/>
      <c r="BB303" s="164"/>
      <c r="BC303" s="164"/>
      <c r="BD303" s="164"/>
      <c r="BE303" s="164"/>
      <c r="BF303" s="164"/>
      <c r="BG303" s="164"/>
      <c r="BH303" s="164"/>
      <c r="BI303" s="164"/>
      <c r="BJ303" s="164"/>
      <c r="BK303" s="164"/>
      <c r="BL303" s="164"/>
      <c r="BN303" s="161">
        <f>IF(ISERROR(VLOOKUP(G303,Positions!$C$4:$V$130,20,FALSE)),0,VLOOKUP(G303,Positions!$C$4:$V$130,20,FALSE))</f>
        <v>0</v>
      </c>
      <c r="BO303" s="161">
        <f>IF(ISERROR(VLOOKUP(H303,Positions!$C$4:$V$130,20,FALSE)),0,VLOOKUP(H303,Positions!$C$4:$V$130,20,FALSE))</f>
        <v>0</v>
      </c>
      <c r="BP303" s="161">
        <f>IF(ISERROR(VLOOKUP(I303,Positions!$C$4:$V$130,20,FALSE)),0,VLOOKUP(I303,Positions!$C$4:$V$130,20,FALSE))</f>
        <v>0</v>
      </c>
      <c r="BQ303" s="161">
        <f>IF(ISERROR(VLOOKUP(J303,Positions!$C$4:$V$130,20,FALSE)),0,VLOOKUP(J303,Positions!$C$4:$V$130,20,FALSE))</f>
        <v>0</v>
      </c>
      <c r="BR303" s="161">
        <f>IF(ISERROR(VLOOKUP(K303,Positions!$C$4:$V$130,20,FALSE)),0,VLOOKUP(K303,Positions!$C$4:$V$130,20,FALSE))</f>
        <v>0</v>
      </c>
      <c r="BS303" s="161">
        <f>IF(ISERROR(VLOOKUP(L303,Positions!$C$4:$V$130,20,FALSE)),0,VLOOKUP(L303,Positions!$C$4:$V$130,20,FALSE))</f>
        <v>0</v>
      </c>
      <c r="BT303" s="161">
        <f>IF(ISERROR(VLOOKUP(M303,Positions!$C$4:$V$130,20,FALSE)),0,VLOOKUP(M303,Positions!$C$4:$V$130,20,FALSE))</f>
        <v>0</v>
      </c>
      <c r="BU303" s="161">
        <f>IF(ISERROR(VLOOKUP(N303,Positions!$C$4:$V$130,20,FALSE)),0,VLOOKUP(N303,Positions!$C$4:$V$130,20,FALSE))</f>
        <v>0</v>
      </c>
      <c r="BV303" s="161">
        <f>IF(ISERROR(VLOOKUP(O303,Positions!$C$4:$V$130,20,FALSE)),0,VLOOKUP(O303,Positions!$C$4:$V$130,20,FALSE))</f>
        <v>0</v>
      </c>
      <c r="BW303" s="161">
        <f>IF(ISERROR(VLOOKUP(P303,Positions!$C$4:$V$130,20,FALSE)),0,VLOOKUP(P303,Positions!$C$4:$V$130,20,FALSE))</f>
        <v>0</v>
      </c>
      <c r="BX303" s="161">
        <f>IF(ISERROR(VLOOKUP(Q303,Positions!$C$4:$V$130,20,FALSE)),0,VLOOKUP(Q303,Positions!$C$4:$V$130,20,FALSE))</f>
        <v>0</v>
      </c>
      <c r="BY303" s="161">
        <f>IF(ISERROR(VLOOKUP(R303,Positions!$C$4:$V$130,20,FALSE)),0,VLOOKUP(R303,Positions!$C$4:$V$130,20,FALSE))</f>
        <v>0</v>
      </c>
      <c r="BZ303" s="161">
        <f>IF(ISERROR(VLOOKUP(S303,Positions!$C$4:$V$130,20,FALSE)),0,VLOOKUP(S303,Positions!$C$4:$V$130,20,FALSE))</f>
        <v>0</v>
      </c>
      <c r="CA303" s="161">
        <f>IF(ISERROR(VLOOKUP(T303,Positions!$C$4:$V$130,20,FALSE)),0,VLOOKUP(T303,Positions!$C$4:$V$130,20,FALSE))</f>
        <v>0</v>
      </c>
      <c r="CB303" s="161">
        <f>IF(ISERROR(VLOOKUP(U303,Positions!$C$4:$V$130,20,FALSE)),0,VLOOKUP(U303,Positions!$C$4:$V$130,20,FALSE))</f>
        <v>0</v>
      </c>
      <c r="CC303" s="161">
        <f>IF(ISERROR(VLOOKUP(V303,Positions!$C$4:$V$130,20,FALSE)),0,VLOOKUP(V303,Positions!$C$4:$V$130,20,FALSE))</f>
        <v>0</v>
      </c>
      <c r="CD303" s="161">
        <f>IF(ISERROR(VLOOKUP(W303,Positions!$C$4:$V$130,20,FALSE)),0,VLOOKUP(W303,Positions!$C$4:$V$130,20,FALSE))</f>
        <v>0</v>
      </c>
      <c r="CE303" s="161">
        <f>IF(ISERROR(VLOOKUP(X303,Positions!$C$4:$V$130,20,FALSE)),0,VLOOKUP(X303,Positions!$C$4:$V$130,20,FALSE))</f>
        <v>0</v>
      </c>
      <c r="CF303" s="161">
        <f>IF(ISERROR(VLOOKUP(Y303,Positions!$C$4:$V$130,20,FALSE)),0,VLOOKUP(Y303,Positions!$C$4:$V$130,20,FALSE))</f>
        <v>0</v>
      </c>
      <c r="CG303" s="161">
        <f>IF(ISERROR(VLOOKUP(Z303,Positions!$C$4:$V$130,20,FALSE)),0,VLOOKUP(Z303,Positions!$C$4:$V$130,20,FALSE))</f>
        <v>0</v>
      </c>
      <c r="CH303" s="161">
        <f>IF(ISERROR(VLOOKUP(AA303,Positions!$C$4:$V$130,20,FALSE)),0,VLOOKUP(AA303,Positions!$C$4:$V$130,20,FALSE))</f>
        <v>0</v>
      </c>
      <c r="CI303" s="161">
        <f>IF(ISERROR(VLOOKUP(AB303,Positions!$C$4:$V$130,20,FALSE)),0,VLOOKUP(AB303,Positions!$C$4:$V$130,20,FALSE))</f>
        <v>0</v>
      </c>
      <c r="CJ303" s="161">
        <f>IF(ISERROR(VLOOKUP(AC303,Positions!$C$4:$V$130,20,FALSE)),0,VLOOKUP(AC303,Positions!$C$4:$V$130,20,FALSE))</f>
        <v>0</v>
      </c>
      <c r="CK303" s="161">
        <f>IF(ISERROR(VLOOKUP(AD303,Positions!$C$4:$V$130,20,FALSE)),0,VLOOKUP(AD303,Positions!$C$4:$V$130,20,FALSE))</f>
        <v>0</v>
      </c>
      <c r="CL303" s="161">
        <f>IF(ISERROR(VLOOKUP(AE303,Positions!$C$4:$V$130,20,FALSE)),0,VLOOKUP(AE303,Positions!$C$4:$V$130,20,FALSE))</f>
        <v>0</v>
      </c>
      <c r="CM303" s="161">
        <f>IF(ISERROR(VLOOKUP(AF303,Positions!$C$4:$V$130,20,FALSE)),0,VLOOKUP(AF303,Positions!$C$4:$V$130,20,FALSE))</f>
        <v>0</v>
      </c>
      <c r="CN303" s="161">
        <f>IF(ISERROR(VLOOKUP(AG303,Positions!$C$4:$V$130,20,FALSE)),0,VLOOKUP(AG303,Positions!$C$4:$V$130,20,FALSE))</f>
        <v>0</v>
      </c>
      <c r="CO303" s="161">
        <f>IF(ISERROR(VLOOKUP(AH303,Positions!$C$4:$V$130,20,FALSE)),0,VLOOKUP(AH303,Positions!$C$4:$V$130,20,FALSE))</f>
        <v>0</v>
      </c>
    </row>
    <row r="304" spans="1:93" s="155" customFormat="1" x14ac:dyDescent="0.25">
      <c r="A304" s="164"/>
      <c r="B304" s="164"/>
      <c r="C304" s="165"/>
      <c r="D304" s="165"/>
      <c r="E304" s="165"/>
      <c r="F304" s="165"/>
      <c r="G304" s="167"/>
      <c r="H304" s="167"/>
      <c r="I304" s="167"/>
      <c r="J304" s="167"/>
      <c r="K304" s="167"/>
      <c r="L304" s="167"/>
      <c r="M304" s="167"/>
      <c r="N304" s="167"/>
      <c r="O304" s="167"/>
      <c r="P304" s="167"/>
      <c r="Q304" s="167"/>
      <c r="R304" s="167"/>
      <c r="S304" s="167"/>
      <c r="T304" s="167"/>
      <c r="U304" s="167"/>
      <c r="V304" s="167"/>
      <c r="W304" s="167"/>
      <c r="X304" s="167"/>
      <c r="Y304" s="167"/>
      <c r="Z304" s="167"/>
      <c r="AA304" s="167"/>
      <c r="AB304" s="167"/>
      <c r="AC304" s="167"/>
      <c r="AD304" s="167"/>
      <c r="AE304" s="167"/>
      <c r="AF304" s="167"/>
      <c r="AG304" s="167"/>
      <c r="AH304" s="167"/>
      <c r="AI304" s="167"/>
      <c r="AJ304" s="167"/>
      <c r="AK304" s="167"/>
      <c r="AL304" s="167"/>
      <c r="AM304" s="167"/>
      <c r="AN304" s="167"/>
      <c r="AO304" s="167"/>
      <c r="AP304" s="167"/>
      <c r="AQ304" s="167"/>
      <c r="AR304" s="167"/>
      <c r="AS304" s="164"/>
      <c r="AT304" s="164"/>
      <c r="AU304" s="164"/>
      <c r="AV304" s="164"/>
      <c r="AW304" s="164"/>
      <c r="AX304" s="164"/>
      <c r="AY304" s="164"/>
      <c r="AZ304" s="164"/>
      <c r="BA304" s="164"/>
      <c r="BB304" s="164"/>
      <c r="BC304" s="164"/>
      <c r="BD304" s="164"/>
      <c r="BE304" s="164"/>
      <c r="BF304" s="164"/>
      <c r="BG304" s="164"/>
      <c r="BH304" s="164"/>
      <c r="BI304" s="164"/>
      <c r="BJ304" s="164"/>
      <c r="BK304" s="164"/>
      <c r="BL304" s="164"/>
      <c r="BN304" s="161">
        <f>IF(ISERROR(VLOOKUP(G304,Positions!$C$4:$V$130,20,FALSE)),0,VLOOKUP(G304,Positions!$C$4:$V$130,20,FALSE))</f>
        <v>0</v>
      </c>
      <c r="BO304" s="161">
        <f>IF(ISERROR(VLOOKUP(H304,Positions!$C$4:$V$130,20,FALSE)),0,VLOOKUP(H304,Positions!$C$4:$V$130,20,FALSE))</f>
        <v>0</v>
      </c>
      <c r="BP304" s="161">
        <f>IF(ISERROR(VLOOKUP(I304,Positions!$C$4:$V$130,20,FALSE)),0,VLOOKUP(I304,Positions!$C$4:$V$130,20,FALSE))</f>
        <v>0</v>
      </c>
      <c r="BQ304" s="161">
        <f>IF(ISERROR(VLOOKUP(J304,Positions!$C$4:$V$130,20,FALSE)),0,VLOOKUP(J304,Positions!$C$4:$V$130,20,FALSE))</f>
        <v>0</v>
      </c>
      <c r="BR304" s="161">
        <f>IF(ISERROR(VLOOKUP(K304,Positions!$C$4:$V$130,20,FALSE)),0,VLOOKUP(K304,Positions!$C$4:$V$130,20,FALSE))</f>
        <v>0</v>
      </c>
      <c r="BS304" s="161">
        <f>IF(ISERROR(VLOOKUP(L304,Positions!$C$4:$V$130,20,FALSE)),0,VLOOKUP(L304,Positions!$C$4:$V$130,20,FALSE))</f>
        <v>0</v>
      </c>
      <c r="BT304" s="161">
        <f>IF(ISERROR(VLOOKUP(M304,Positions!$C$4:$V$130,20,FALSE)),0,VLOOKUP(M304,Positions!$C$4:$V$130,20,FALSE))</f>
        <v>0</v>
      </c>
      <c r="BU304" s="161">
        <f>IF(ISERROR(VLOOKUP(N304,Positions!$C$4:$V$130,20,FALSE)),0,VLOOKUP(N304,Positions!$C$4:$V$130,20,FALSE))</f>
        <v>0</v>
      </c>
      <c r="BV304" s="161">
        <f>IF(ISERROR(VLOOKUP(O304,Positions!$C$4:$V$130,20,FALSE)),0,VLOOKUP(O304,Positions!$C$4:$V$130,20,FALSE))</f>
        <v>0</v>
      </c>
      <c r="BW304" s="161">
        <f>IF(ISERROR(VLOOKUP(P304,Positions!$C$4:$V$130,20,FALSE)),0,VLOOKUP(P304,Positions!$C$4:$V$130,20,FALSE))</f>
        <v>0</v>
      </c>
      <c r="BX304" s="161">
        <f>IF(ISERROR(VLOOKUP(Q304,Positions!$C$4:$V$130,20,FALSE)),0,VLOOKUP(Q304,Positions!$C$4:$V$130,20,FALSE))</f>
        <v>0</v>
      </c>
      <c r="BY304" s="161">
        <f>IF(ISERROR(VLOOKUP(R304,Positions!$C$4:$V$130,20,FALSE)),0,VLOOKUP(R304,Positions!$C$4:$V$130,20,FALSE))</f>
        <v>0</v>
      </c>
      <c r="BZ304" s="161">
        <f>IF(ISERROR(VLOOKUP(S304,Positions!$C$4:$V$130,20,FALSE)),0,VLOOKUP(S304,Positions!$C$4:$V$130,20,FALSE))</f>
        <v>0</v>
      </c>
      <c r="CA304" s="161">
        <f>IF(ISERROR(VLOOKUP(T304,Positions!$C$4:$V$130,20,FALSE)),0,VLOOKUP(T304,Positions!$C$4:$V$130,20,FALSE))</f>
        <v>0</v>
      </c>
      <c r="CB304" s="161">
        <f>IF(ISERROR(VLOOKUP(U304,Positions!$C$4:$V$130,20,FALSE)),0,VLOOKUP(U304,Positions!$C$4:$V$130,20,FALSE))</f>
        <v>0</v>
      </c>
      <c r="CC304" s="161">
        <f>IF(ISERROR(VLOOKUP(V304,Positions!$C$4:$V$130,20,FALSE)),0,VLOOKUP(V304,Positions!$C$4:$V$130,20,FALSE))</f>
        <v>0</v>
      </c>
      <c r="CD304" s="161">
        <f>IF(ISERROR(VLOOKUP(W304,Positions!$C$4:$V$130,20,FALSE)),0,VLOOKUP(W304,Positions!$C$4:$V$130,20,FALSE))</f>
        <v>0</v>
      </c>
      <c r="CE304" s="161">
        <f>IF(ISERROR(VLOOKUP(X304,Positions!$C$4:$V$130,20,FALSE)),0,VLOOKUP(X304,Positions!$C$4:$V$130,20,FALSE))</f>
        <v>0</v>
      </c>
      <c r="CF304" s="161">
        <f>IF(ISERROR(VLOOKUP(Y304,Positions!$C$4:$V$130,20,FALSE)),0,VLOOKUP(Y304,Positions!$C$4:$V$130,20,FALSE))</f>
        <v>0</v>
      </c>
      <c r="CG304" s="161">
        <f>IF(ISERROR(VLOOKUP(Z304,Positions!$C$4:$V$130,20,FALSE)),0,VLOOKUP(Z304,Positions!$C$4:$V$130,20,FALSE))</f>
        <v>0</v>
      </c>
      <c r="CH304" s="161">
        <f>IF(ISERROR(VLOOKUP(AA304,Positions!$C$4:$V$130,20,FALSE)),0,VLOOKUP(AA304,Positions!$C$4:$V$130,20,FALSE))</f>
        <v>0</v>
      </c>
      <c r="CI304" s="161">
        <f>IF(ISERROR(VLOOKUP(AB304,Positions!$C$4:$V$130,20,FALSE)),0,VLOOKUP(AB304,Positions!$C$4:$V$130,20,FALSE))</f>
        <v>0</v>
      </c>
      <c r="CJ304" s="161">
        <f>IF(ISERROR(VLOOKUP(AC304,Positions!$C$4:$V$130,20,FALSE)),0,VLOOKUP(AC304,Positions!$C$4:$V$130,20,FALSE))</f>
        <v>0</v>
      </c>
      <c r="CK304" s="161">
        <f>IF(ISERROR(VLOOKUP(AD304,Positions!$C$4:$V$130,20,FALSE)),0,VLOOKUP(AD304,Positions!$C$4:$V$130,20,FALSE))</f>
        <v>0</v>
      </c>
      <c r="CL304" s="161">
        <f>IF(ISERROR(VLOOKUP(AE304,Positions!$C$4:$V$130,20,FALSE)),0,VLOOKUP(AE304,Positions!$C$4:$V$130,20,FALSE))</f>
        <v>0</v>
      </c>
      <c r="CM304" s="161">
        <f>IF(ISERROR(VLOOKUP(AF304,Positions!$C$4:$V$130,20,FALSE)),0,VLOOKUP(AF304,Positions!$C$4:$V$130,20,FALSE))</f>
        <v>0</v>
      </c>
      <c r="CN304" s="161">
        <f>IF(ISERROR(VLOOKUP(AG304,Positions!$C$4:$V$130,20,FALSE)),0,VLOOKUP(AG304,Positions!$C$4:$V$130,20,FALSE))</f>
        <v>0</v>
      </c>
      <c r="CO304" s="161">
        <f>IF(ISERROR(VLOOKUP(AH304,Positions!$C$4:$V$130,20,FALSE)),0,VLOOKUP(AH304,Positions!$C$4:$V$130,20,FALSE))</f>
        <v>0</v>
      </c>
    </row>
    <row r="305" spans="1:93" s="155" customFormat="1" x14ac:dyDescent="0.25">
      <c r="A305" s="164"/>
      <c r="B305" s="164"/>
      <c r="C305" s="165"/>
      <c r="D305" s="165"/>
      <c r="E305" s="165"/>
      <c r="F305" s="165"/>
      <c r="G305" s="167"/>
      <c r="H305" s="167"/>
      <c r="I305" s="167"/>
      <c r="J305" s="167"/>
      <c r="K305" s="167"/>
      <c r="L305" s="167"/>
      <c r="M305" s="167"/>
      <c r="N305" s="167"/>
      <c r="O305" s="167"/>
      <c r="P305" s="167"/>
      <c r="Q305" s="167"/>
      <c r="R305" s="167"/>
      <c r="S305" s="167"/>
      <c r="T305" s="167"/>
      <c r="U305" s="167"/>
      <c r="V305" s="167"/>
      <c r="W305" s="167"/>
      <c r="X305" s="167"/>
      <c r="Y305" s="167"/>
      <c r="Z305" s="167"/>
      <c r="AA305" s="167"/>
      <c r="AB305" s="167"/>
      <c r="AC305" s="167"/>
      <c r="AD305" s="167"/>
      <c r="AE305" s="167"/>
      <c r="AF305" s="167"/>
      <c r="AG305" s="167"/>
      <c r="AH305" s="167"/>
      <c r="AI305" s="167"/>
      <c r="AJ305" s="167"/>
      <c r="AK305" s="167"/>
      <c r="AL305" s="167"/>
      <c r="AM305" s="167"/>
      <c r="AN305" s="167"/>
      <c r="AO305" s="167"/>
      <c r="AP305" s="167"/>
      <c r="AQ305" s="167"/>
      <c r="AR305" s="167"/>
      <c r="AS305" s="164"/>
      <c r="AT305" s="164"/>
      <c r="AU305" s="164"/>
      <c r="AV305" s="164"/>
      <c r="AW305" s="164"/>
      <c r="AX305" s="164"/>
      <c r="AY305" s="164"/>
      <c r="AZ305" s="164"/>
      <c r="BA305" s="164"/>
      <c r="BB305" s="164"/>
      <c r="BC305" s="164"/>
      <c r="BD305" s="164"/>
      <c r="BE305" s="164"/>
      <c r="BF305" s="164"/>
      <c r="BG305" s="164"/>
      <c r="BH305" s="164"/>
      <c r="BI305" s="164"/>
      <c r="BJ305" s="164"/>
      <c r="BK305" s="164"/>
      <c r="BL305" s="164"/>
      <c r="BN305" s="161">
        <f>IF(ISERROR(VLOOKUP(G305,Positions!$C$4:$V$130,20,FALSE)),0,VLOOKUP(G305,Positions!$C$4:$V$130,20,FALSE))</f>
        <v>0</v>
      </c>
      <c r="BO305" s="161">
        <f>IF(ISERROR(VLOOKUP(H305,Positions!$C$4:$V$130,20,FALSE)),0,VLOOKUP(H305,Positions!$C$4:$V$130,20,FALSE))</f>
        <v>0</v>
      </c>
      <c r="BP305" s="161">
        <f>IF(ISERROR(VLOOKUP(I305,Positions!$C$4:$V$130,20,FALSE)),0,VLOOKUP(I305,Positions!$C$4:$V$130,20,FALSE))</f>
        <v>0</v>
      </c>
      <c r="BQ305" s="161">
        <f>IF(ISERROR(VLOOKUP(J305,Positions!$C$4:$V$130,20,FALSE)),0,VLOOKUP(J305,Positions!$C$4:$V$130,20,FALSE))</f>
        <v>0</v>
      </c>
      <c r="BR305" s="161">
        <f>IF(ISERROR(VLOOKUP(K305,Positions!$C$4:$V$130,20,FALSE)),0,VLOOKUP(K305,Positions!$C$4:$V$130,20,FALSE))</f>
        <v>0</v>
      </c>
      <c r="BS305" s="161">
        <f>IF(ISERROR(VLOOKUP(L305,Positions!$C$4:$V$130,20,FALSE)),0,VLOOKUP(L305,Positions!$C$4:$V$130,20,FALSE))</f>
        <v>0</v>
      </c>
      <c r="BT305" s="161">
        <f>IF(ISERROR(VLOOKUP(M305,Positions!$C$4:$V$130,20,FALSE)),0,VLOOKUP(M305,Positions!$C$4:$V$130,20,FALSE))</f>
        <v>0</v>
      </c>
      <c r="BU305" s="161">
        <f>IF(ISERROR(VLOOKUP(N305,Positions!$C$4:$V$130,20,FALSE)),0,VLOOKUP(N305,Positions!$C$4:$V$130,20,FALSE))</f>
        <v>0</v>
      </c>
      <c r="BV305" s="161">
        <f>IF(ISERROR(VLOOKUP(O305,Positions!$C$4:$V$130,20,FALSE)),0,VLOOKUP(O305,Positions!$C$4:$V$130,20,FALSE))</f>
        <v>0</v>
      </c>
      <c r="BW305" s="161">
        <f>IF(ISERROR(VLOOKUP(P305,Positions!$C$4:$V$130,20,FALSE)),0,VLOOKUP(P305,Positions!$C$4:$V$130,20,FALSE))</f>
        <v>0</v>
      </c>
      <c r="BX305" s="161">
        <f>IF(ISERROR(VLOOKUP(Q305,Positions!$C$4:$V$130,20,FALSE)),0,VLOOKUP(Q305,Positions!$C$4:$V$130,20,FALSE))</f>
        <v>0</v>
      </c>
      <c r="BY305" s="161">
        <f>IF(ISERROR(VLOOKUP(R305,Positions!$C$4:$V$130,20,FALSE)),0,VLOOKUP(R305,Positions!$C$4:$V$130,20,FALSE))</f>
        <v>0</v>
      </c>
      <c r="BZ305" s="161">
        <f>IF(ISERROR(VLOOKUP(S305,Positions!$C$4:$V$130,20,FALSE)),0,VLOOKUP(S305,Positions!$C$4:$V$130,20,FALSE))</f>
        <v>0</v>
      </c>
      <c r="CA305" s="161">
        <f>IF(ISERROR(VLOOKUP(T305,Positions!$C$4:$V$130,20,FALSE)),0,VLOOKUP(T305,Positions!$C$4:$V$130,20,FALSE))</f>
        <v>0</v>
      </c>
      <c r="CB305" s="161">
        <f>IF(ISERROR(VLOOKUP(U305,Positions!$C$4:$V$130,20,FALSE)),0,VLOOKUP(U305,Positions!$C$4:$V$130,20,FALSE))</f>
        <v>0</v>
      </c>
      <c r="CC305" s="161">
        <f>IF(ISERROR(VLOOKUP(V305,Positions!$C$4:$V$130,20,FALSE)),0,VLOOKUP(V305,Positions!$C$4:$V$130,20,FALSE))</f>
        <v>0</v>
      </c>
      <c r="CD305" s="161">
        <f>IF(ISERROR(VLOOKUP(W305,Positions!$C$4:$V$130,20,FALSE)),0,VLOOKUP(W305,Positions!$C$4:$V$130,20,FALSE))</f>
        <v>0</v>
      </c>
      <c r="CE305" s="161">
        <f>IF(ISERROR(VLOOKUP(X305,Positions!$C$4:$V$130,20,FALSE)),0,VLOOKUP(X305,Positions!$C$4:$V$130,20,FALSE))</f>
        <v>0</v>
      </c>
      <c r="CF305" s="161">
        <f>IF(ISERROR(VLOOKUP(Y305,Positions!$C$4:$V$130,20,FALSE)),0,VLOOKUP(Y305,Positions!$C$4:$V$130,20,FALSE))</f>
        <v>0</v>
      </c>
      <c r="CG305" s="161">
        <f>IF(ISERROR(VLOOKUP(Z305,Positions!$C$4:$V$130,20,FALSE)),0,VLOOKUP(Z305,Positions!$C$4:$V$130,20,FALSE))</f>
        <v>0</v>
      </c>
      <c r="CH305" s="161">
        <f>IF(ISERROR(VLOOKUP(AA305,Positions!$C$4:$V$130,20,FALSE)),0,VLOOKUP(AA305,Positions!$C$4:$V$130,20,FALSE))</f>
        <v>0</v>
      </c>
      <c r="CI305" s="161">
        <f>IF(ISERROR(VLOOKUP(AB305,Positions!$C$4:$V$130,20,FALSE)),0,VLOOKUP(AB305,Positions!$C$4:$V$130,20,FALSE))</f>
        <v>0</v>
      </c>
      <c r="CJ305" s="161">
        <f>IF(ISERROR(VLOOKUP(AC305,Positions!$C$4:$V$130,20,FALSE)),0,VLOOKUP(AC305,Positions!$C$4:$V$130,20,FALSE))</f>
        <v>0</v>
      </c>
      <c r="CK305" s="161">
        <f>IF(ISERROR(VLOOKUP(AD305,Positions!$C$4:$V$130,20,FALSE)),0,VLOOKUP(AD305,Positions!$C$4:$V$130,20,FALSE))</f>
        <v>0</v>
      </c>
      <c r="CL305" s="161">
        <f>IF(ISERROR(VLOOKUP(AE305,Positions!$C$4:$V$130,20,FALSE)),0,VLOOKUP(AE305,Positions!$C$4:$V$130,20,FALSE))</f>
        <v>0</v>
      </c>
      <c r="CM305" s="161">
        <f>IF(ISERROR(VLOOKUP(AF305,Positions!$C$4:$V$130,20,FALSE)),0,VLOOKUP(AF305,Positions!$C$4:$V$130,20,FALSE))</f>
        <v>0</v>
      </c>
      <c r="CN305" s="161">
        <f>IF(ISERROR(VLOOKUP(AG305,Positions!$C$4:$V$130,20,FALSE)),0,VLOOKUP(AG305,Positions!$C$4:$V$130,20,FALSE))</f>
        <v>0</v>
      </c>
      <c r="CO305" s="161">
        <f>IF(ISERROR(VLOOKUP(AH305,Positions!$C$4:$V$130,20,FALSE)),0,VLOOKUP(AH305,Positions!$C$4:$V$130,20,FALSE))</f>
        <v>0</v>
      </c>
    </row>
    <row r="306" spans="1:93" s="155" customFormat="1" x14ac:dyDescent="0.25">
      <c r="A306" s="164"/>
      <c r="B306" s="164"/>
      <c r="C306" s="165"/>
      <c r="D306" s="165"/>
      <c r="E306" s="165"/>
      <c r="F306" s="165"/>
      <c r="G306" s="167"/>
      <c r="H306" s="167"/>
      <c r="I306" s="167"/>
      <c r="J306" s="167"/>
      <c r="K306" s="167"/>
      <c r="L306" s="167"/>
      <c r="M306" s="167"/>
      <c r="N306" s="167"/>
      <c r="O306" s="167"/>
      <c r="P306" s="167"/>
      <c r="Q306" s="167"/>
      <c r="R306" s="167"/>
      <c r="S306" s="167"/>
      <c r="T306" s="167"/>
      <c r="U306" s="167"/>
      <c r="V306" s="167"/>
      <c r="W306" s="167"/>
      <c r="X306" s="167"/>
      <c r="Y306" s="167"/>
      <c r="Z306" s="167"/>
      <c r="AA306" s="167"/>
      <c r="AB306" s="167"/>
      <c r="AC306" s="167"/>
      <c r="AD306" s="167"/>
      <c r="AE306" s="167"/>
      <c r="AF306" s="167"/>
      <c r="AG306" s="167"/>
      <c r="AH306" s="167"/>
      <c r="AI306" s="167"/>
      <c r="AJ306" s="167"/>
      <c r="AK306" s="167"/>
      <c r="AL306" s="167"/>
      <c r="AM306" s="167"/>
      <c r="AN306" s="167"/>
      <c r="AO306" s="167"/>
      <c r="AP306" s="167"/>
      <c r="AQ306" s="167"/>
      <c r="AR306" s="167"/>
      <c r="AS306" s="164"/>
      <c r="AT306" s="164"/>
      <c r="AU306" s="164"/>
      <c r="AV306" s="164"/>
      <c r="AW306" s="164"/>
      <c r="AX306" s="164"/>
      <c r="AY306" s="164"/>
      <c r="AZ306" s="164"/>
      <c r="BA306" s="164"/>
      <c r="BB306" s="164"/>
      <c r="BC306" s="164"/>
      <c r="BD306" s="164"/>
      <c r="BE306" s="164"/>
      <c r="BF306" s="164"/>
      <c r="BG306" s="164"/>
      <c r="BH306" s="164"/>
      <c r="BI306" s="164"/>
      <c r="BJ306" s="164"/>
      <c r="BK306" s="164"/>
      <c r="BL306" s="164"/>
      <c r="BN306" s="161">
        <f>IF(ISERROR(VLOOKUP(G306,Positions!$C$4:$V$130,20,FALSE)),0,VLOOKUP(G306,Positions!$C$4:$V$130,20,FALSE))</f>
        <v>0</v>
      </c>
      <c r="BO306" s="161">
        <f>IF(ISERROR(VLOOKUP(H306,Positions!$C$4:$V$130,20,FALSE)),0,VLOOKUP(H306,Positions!$C$4:$V$130,20,FALSE))</f>
        <v>0</v>
      </c>
      <c r="BP306" s="161">
        <f>IF(ISERROR(VLOOKUP(I306,Positions!$C$4:$V$130,20,FALSE)),0,VLOOKUP(I306,Positions!$C$4:$V$130,20,FALSE))</f>
        <v>0</v>
      </c>
      <c r="BQ306" s="161">
        <f>IF(ISERROR(VLOOKUP(J306,Positions!$C$4:$V$130,20,FALSE)),0,VLOOKUP(J306,Positions!$C$4:$V$130,20,FALSE))</f>
        <v>0</v>
      </c>
      <c r="BR306" s="161">
        <f>IF(ISERROR(VLOOKUP(K306,Positions!$C$4:$V$130,20,FALSE)),0,VLOOKUP(K306,Positions!$C$4:$V$130,20,FALSE))</f>
        <v>0</v>
      </c>
      <c r="BS306" s="161">
        <f>IF(ISERROR(VLOOKUP(L306,Positions!$C$4:$V$130,20,FALSE)),0,VLOOKUP(L306,Positions!$C$4:$V$130,20,FALSE))</f>
        <v>0</v>
      </c>
      <c r="BT306" s="161">
        <f>IF(ISERROR(VLOOKUP(M306,Positions!$C$4:$V$130,20,FALSE)),0,VLOOKUP(M306,Positions!$C$4:$V$130,20,FALSE))</f>
        <v>0</v>
      </c>
      <c r="BU306" s="161">
        <f>IF(ISERROR(VLOOKUP(N306,Positions!$C$4:$V$130,20,FALSE)),0,VLOOKUP(N306,Positions!$C$4:$V$130,20,FALSE))</f>
        <v>0</v>
      </c>
      <c r="BV306" s="161">
        <f>IF(ISERROR(VLOOKUP(O306,Positions!$C$4:$V$130,20,FALSE)),0,VLOOKUP(O306,Positions!$C$4:$V$130,20,FALSE))</f>
        <v>0</v>
      </c>
      <c r="BW306" s="161">
        <f>IF(ISERROR(VLOOKUP(P306,Positions!$C$4:$V$130,20,FALSE)),0,VLOOKUP(P306,Positions!$C$4:$V$130,20,FALSE))</f>
        <v>0</v>
      </c>
      <c r="BX306" s="161">
        <f>IF(ISERROR(VLOOKUP(Q306,Positions!$C$4:$V$130,20,FALSE)),0,VLOOKUP(Q306,Positions!$C$4:$V$130,20,FALSE))</f>
        <v>0</v>
      </c>
      <c r="BY306" s="161">
        <f>IF(ISERROR(VLOOKUP(R306,Positions!$C$4:$V$130,20,FALSE)),0,VLOOKUP(R306,Positions!$C$4:$V$130,20,FALSE))</f>
        <v>0</v>
      </c>
      <c r="BZ306" s="161">
        <f>IF(ISERROR(VLOOKUP(S306,Positions!$C$4:$V$130,20,FALSE)),0,VLOOKUP(S306,Positions!$C$4:$V$130,20,FALSE))</f>
        <v>0</v>
      </c>
      <c r="CA306" s="161">
        <f>IF(ISERROR(VLOOKUP(T306,Positions!$C$4:$V$130,20,FALSE)),0,VLOOKUP(T306,Positions!$C$4:$V$130,20,FALSE))</f>
        <v>0</v>
      </c>
      <c r="CB306" s="161">
        <f>IF(ISERROR(VLOOKUP(U306,Positions!$C$4:$V$130,20,FALSE)),0,VLOOKUP(U306,Positions!$C$4:$V$130,20,FALSE))</f>
        <v>0</v>
      </c>
      <c r="CC306" s="161">
        <f>IF(ISERROR(VLOOKUP(V306,Positions!$C$4:$V$130,20,FALSE)),0,VLOOKUP(V306,Positions!$C$4:$V$130,20,FALSE))</f>
        <v>0</v>
      </c>
      <c r="CD306" s="161">
        <f>IF(ISERROR(VLOOKUP(W306,Positions!$C$4:$V$130,20,FALSE)),0,VLOOKUP(W306,Positions!$C$4:$V$130,20,FALSE))</f>
        <v>0</v>
      </c>
      <c r="CE306" s="161">
        <f>IF(ISERROR(VLOOKUP(X306,Positions!$C$4:$V$130,20,FALSE)),0,VLOOKUP(X306,Positions!$C$4:$V$130,20,FALSE))</f>
        <v>0</v>
      </c>
      <c r="CF306" s="161">
        <f>IF(ISERROR(VLOOKUP(Y306,Positions!$C$4:$V$130,20,FALSE)),0,VLOOKUP(Y306,Positions!$C$4:$V$130,20,FALSE))</f>
        <v>0</v>
      </c>
      <c r="CG306" s="161">
        <f>IF(ISERROR(VLOOKUP(Z306,Positions!$C$4:$V$130,20,FALSE)),0,VLOOKUP(Z306,Positions!$C$4:$V$130,20,FALSE))</f>
        <v>0</v>
      </c>
      <c r="CH306" s="161">
        <f>IF(ISERROR(VLOOKUP(AA306,Positions!$C$4:$V$130,20,FALSE)),0,VLOOKUP(AA306,Positions!$C$4:$V$130,20,FALSE))</f>
        <v>0</v>
      </c>
      <c r="CI306" s="161">
        <f>IF(ISERROR(VLOOKUP(AB306,Positions!$C$4:$V$130,20,FALSE)),0,VLOOKUP(AB306,Positions!$C$4:$V$130,20,FALSE))</f>
        <v>0</v>
      </c>
      <c r="CJ306" s="161">
        <f>IF(ISERROR(VLOOKUP(AC306,Positions!$C$4:$V$130,20,FALSE)),0,VLOOKUP(AC306,Positions!$C$4:$V$130,20,FALSE))</f>
        <v>0</v>
      </c>
      <c r="CK306" s="161">
        <f>IF(ISERROR(VLOOKUP(AD306,Positions!$C$4:$V$130,20,FALSE)),0,VLOOKUP(AD306,Positions!$C$4:$V$130,20,FALSE))</f>
        <v>0</v>
      </c>
      <c r="CL306" s="161">
        <f>IF(ISERROR(VLOOKUP(AE306,Positions!$C$4:$V$130,20,FALSE)),0,VLOOKUP(AE306,Positions!$C$4:$V$130,20,FALSE))</f>
        <v>0</v>
      </c>
      <c r="CM306" s="161">
        <f>IF(ISERROR(VLOOKUP(AF306,Positions!$C$4:$V$130,20,FALSE)),0,VLOOKUP(AF306,Positions!$C$4:$V$130,20,FALSE))</f>
        <v>0</v>
      </c>
      <c r="CN306" s="161">
        <f>IF(ISERROR(VLOOKUP(AG306,Positions!$C$4:$V$130,20,FALSE)),0,VLOOKUP(AG306,Positions!$C$4:$V$130,20,FALSE))</f>
        <v>0</v>
      </c>
      <c r="CO306" s="161">
        <f>IF(ISERROR(VLOOKUP(AH306,Positions!$C$4:$V$130,20,FALSE)),0,VLOOKUP(AH306,Positions!$C$4:$V$130,20,FALSE))</f>
        <v>0</v>
      </c>
    </row>
    <row r="307" spans="1:93" s="155" customFormat="1" x14ac:dyDescent="0.25">
      <c r="A307" s="164"/>
      <c r="B307" s="164"/>
      <c r="C307" s="165"/>
      <c r="D307" s="165"/>
      <c r="E307" s="165"/>
      <c r="F307" s="165"/>
      <c r="G307" s="167"/>
      <c r="H307" s="167"/>
      <c r="I307" s="167"/>
      <c r="J307" s="167"/>
      <c r="K307" s="167"/>
      <c r="L307" s="167"/>
      <c r="M307" s="167"/>
      <c r="N307" s="167"/>
      <c r="O307" s="167"/>
      <c r="P307" s="167"/>
      <c r="Q307" s="167"/>
      <c r="R307" s="167"/>
      <c r="S307" s="167"/>
      <c r="T307" s="167"/>
      <c r="U307" s="167"/>
      <c r="V307" s="167"/>
      <c r="W307" s="167"/>
      <c r="X307" s="167"/>
      <c r="Y307" s="167"/>
      <c r="Z307" s="167"/>
      <c r="AA307" s="167"/>
      <c r="AB307" s="167"/>
      <c r="AC307" s="167"/>
      <c r="AD307" s="167"/>
      <c r="AE307" s="167"/>
      <c r="AF307" s="167"/>
      <c r="AG307" s="167"/>
      <c r="AH307" s="167"/>
      <c r="AI307" s="167"/>
      <c r="AJ307" s="167"/>
      <c r="AK307" s="167"/>
      <c r="AL307" s="167"/>
      <c r="AM307" s="167"/>
      <c r="AN307" s="167"/>
      <c r="AO307" s="167"/>
      <c r="AP307" s="167"/>
      <c r="AQ307" s="167"/>
      <c r="AR307" s="167"/>
      <c r="AS307" s="164"/>
      <c r="AT307" s="164"/>
      <c r="AU307" s="164"/>
      <c r="AV307" s="164"/>
      <c r="AW307" s="164"/>
      <c r="AX307" s="164"/>
      <c r="AY307" s="164"/>
      <c r="AZ307" s="164"/>
      <c r="BA307" s="164"/>
      <c r="BB307" s="164"/>
      <c r="BC307" s="164"/>
      <c r="BD307" s="164"/>
      <c r="BE307" s="164"/>
      <c r="BF307" s="164"/>
      <c r="BG307" s="164"/>
      <c r="BH307" s="164"/>
      <c r="BI307" s="164"/>
      <c r="BJ307" s="164"/>
      <c r="BK307" s="164"/>
      <c r="BL307" s="164"/>
      <c r="BN307" s="161">
        <f>IF(ISERROR(VLOOKUP(G307,Positions!$C$4:$V$130,20,FALSE)),0,VLOOKUP(G307,Positions!$C$4:$V$130,20,FALSE))</f>
        <v>0</v>
      </c>
      <c r="BO307" s="161">
        <f>IF(ISERROR(VLOOKUP(H307,Positions!$C$4:$V$130,20,FALSE)),0,VLOOKUP(H307,Positions!$C$4:$V$130,20,FALSE))</f>
        <v>0</v>
      </c>
      <c r="BP307" s="161">
        <f>IF(ISERROR(VLOOKUP(I307,Positions!$C$4:$V$130,20,FALSE)),0,VLOOKUP(I307,Positions!$C$4:$V$130,20,FALSE))</f>
        <v>0</v>
      </c>
      <c r="BQ307" s="161">
        <f>IF(ISERROR(VLOOKUP(J307,Positions!$C$4:$V$130,20,FALSE)),0,VLOOKUP(J307,Positions!$C$4:$V$130,20,FALSE))</f>
        <v>0</v>
      </c>
      <c r="BR307" s="161">
        <f>IF(ISERROR(VLOOKUP(K307,Positions!$C$4:$V$130,20,FALSE)),0,VLOOKUP(K307,Positions!$C$4:$V$130,20,FALSE))</f>
        <v>0</v>
      </c>
      <c r="BS307" s="161">
        <f>IF(ISERROR(VLOOKUP(L307,Positions!$C$4:$V$130,20,FALSE)),0,VLOOKUP(L307,Positions!$C$4:$V$130,20,FALSE))</f>
        <v>0</v>
      </c>
      <c r="BT307" s="161">
        <f>IF(ISERROR(VLOOKUP(M307,Positions!$C$4:$V$130,20,FALSE)),0,VLOOKUP(M307,Positions!$C$4:$V$130,20,FALSE))</f>
        <v>0</v>
      </c>
      <c r="BU307" s="161">
        <f>IF(ISERROR(VLOOKUP(N307,Positions!$C$4:$V$130,20,FALSE)),0,VLOOKUP(N307,Positions!$C$4:$V$130,20,FALSE))</f>
        <v>0</v>
      </c>
      <c r="BV307" s="161">
        <f>IF(ISERROR(VLOOKUP(O307,Positions!$C$4:$V$130,20,FALSE)),0,VLOOKUP(O307,Positions!$C$4:$V$130,20,FALSE))</f>
        <v>0</v>
      </c>
      <c r="BW307" s="161">
        <f>IF(ISERROR(VLOOKUP(P307,Positions!$C$4:$V$130,20,FALSE)),0,VLOOKUP(P307,Positions!$C$4:$V$130,20,FALSE))</f>
        <v>0</v>
      </c>
      <c r="BX307" s="161">
        <f>IF(ISERROR(VLOOKUP(Q307,Positions!$C$4:$V$130,20,FALSE)),0,VLOOKUP(Q307,Positions!$C$4:$V$130,20,FALSE))</f>
        <v>0</v>
      </c>
      <c r="BY307" s="161">
        <f>IF(ISERROR(VLOOKUP(R307,Positions!$C$4:$V$130,20,FALSE)),0,VLOOKUP(R307,Positions!$C$4:$V$130,20,FALSE))</f>
        <v>0</v>
      </c>
      <c r="BZ307" s="161">
        <f>IF(ISERROR(VLOOKUP(S307,Positions!$C$4:$V$130,20,FALSE)),0,VLOOKUP(S307,Positions!$C$4:$V$130,20,FALSE))</f>
        <v>0</v>
      </c>
      <c r="CA307" s="161">
        <f>IF(ISERROR(VLOOKUP(T307,Positions!$C$4:$V$130,20,FALSE)),0,VLOOKUP(T307,Positions!$C$4:$V$130,20,FALSE))</f>
        <v>0</v>
      </c>
      <c r="CB307" s="161">
        <f>IF(ISERROR(VLOOKUP(U307,Positions!$C$4:$V$130,20,FALSE)),0,VLOOKUP(U307,Positions!$C$4:$V$130,20,FALSE))</f>
        <v>0</v>
      </c>
      <c r="CC307" s="161">
        <f>IF(ISERROR(VLOOKUP(V307,Positions!$C$4:$V$130,20,FALSE)),0,VLOOKUP(V307,Positions!$C$4:$V$130,20,FALSE))</f>
        <v>0</v>
      </c>
      <c r="CD307" s="161">
        <f>IF(ISERROR(VLOOKUP(W307,Positions!$C$4:$V$130,20,FALSE)),0,VLOOKUP(W307,Positions!$C$4:$V$130,20,FALSE))</f>
        <v>0</v>
      </c>
      <c r="CE307" s="161">
        <f>IF(ISERROR(VLOOKUP(X307,Positions!$C$4:$V$130,20,FALSE)),0,VLOOKUP(X307,Positions!$C$4:$V$130,20,FALSE))</f>
        <v>0</v>
      </c>
      <c r="CF307" s="161">
        <f>IF(ISERROR(VLOOKUP(Y307,Positions!$C$4:$V$130,20,FALSE)),0,VLOOKUP(Y307,Positions!$C$4:$V$130,20,FALSE))</f>
        <v>0</v>
      </c>
      <c r="CG307" s="161">
        <f>IF(ISERROR(VLOOKUP(Z307,Positions!$C$4:$V$130,20,FALSE)),0,VLOOKUP(Z307,Positions!$C$4:$V$130,20,FALSE))</f>
        <v>0</v>
      </c>
      <c r="CH307" s="161">
        <f>IF(ISERROR(VLOOKUP(AA307,Positions!$C$4:$V$130,20,FALSE)),0,VLOOKUP(AA307,Positions!$C$4:$V$130,20,FALSE))</f>
        <v>0</v>
      </c>
      <c r="CI307" s="161">
        <f>IF(ISERROR(VLOOKUP(AB307,Positions!$C$4:$V$130,20,FALSE)),0,VLOOKUP(AB307,Positions!$C$4:$V$130,20,FALSE))</f>
        <v>0</v>
      </c>
      <c r="CJ307" s="161">
        <f>IF(ISERROR(VLOOKUP(AC307,Positions!$C$4:$V$130,20,FALSE)),0,VLOOKUP(AC307,Positions!$C$4:$V$130,20,FALSE))</f>
        <v>0</v>
      </c>
      <c r="CK307" s="161">
        <f>IF(ISERROR(VLOOKUP(AD307,Positions!$C$4:$V$130,20,FALSE)),0,VLOOKUP(AD307,Positions!$C$4:$V$130,20,FALSE))</f>
        <v>0</v>
      </c>
      <c r="CL307" s="161">
        <f>IF(ISERROR(VLOOKUP(AE307,Positions!$C$4:$V$130,20,FALSE)),0,VLOOKUP(AE307,Positions!$C$4:$V$130,20,FALSE))</f>
        <v>0</v>
      </c>
      <c r="CM307" s="161">
        <f>IF(ISERROR(VLOOKUP(AF307,Positions!$C$4:$V$130,20,FALSE)),0,VLOOKUP(AF307,Positions!$C$4:$V$130,20,FALSE))</f>
        <v>0</v>
      </c>
      <c r="CN307" s="161">
        <f>IF(ISERROR(VLOOKUP(AG307,Positions!$C$4:$V$130,20,FALSE)),0,VLOOKUP(AG307,Positions!$C$4:$V$130,20,FALSE))</f>
        <v>0</v>
      </c>
      <c r="CO307" s="161">
        <f>IF(ISERROR(VLOOKUP(AH307,Positions!$C$4:$V$130,20,FALSE)),0,VLOOKUP(AH307,Positions!$C$4:$V$130,20,FALSE))</f>
        <v>0</v>
      </c>
    </row>
    <row r="308" spans="1:93" s="155" customFormat="1" x14ac:dyDescent="0.25">
      <c r="A308" s="164"/>
      <c r="B308" s="164"/>
      <c r="C308" s="165"/>
      <c r="D308" s="165"/>
      <c r="E308" s="165"/>
      <c r="F308" s="165"/>
      <c r="G308" s="167"/>
      <c r="H308" s="167"/>
      <c r="I308" s="167"/>
      <c r="J308" s="167"/>
      <c r="K308" s="167"/>
      <c r="L308" s="167"/>
      <c r="M308" s="167"/>
      <c r="N308" s="167"/>
      <c r="O308" s="167"/>
      <c r="P308" s="167"/>
      <c r="Q308" s="167"/>
      <c r="R308" s="167"/>
      <c r="S308" s="167"/>
      <c r="T308" s="167"/>
      <c r="U308" s="167"/>
      <c r="V308" s="167"/>
      <c r="W308" s="167"/>
      <c r="X308" s="167"/>
      <c r="Y308" s="167"/>
      <c r="Z308" s="167"/>
      <c r="AA308" s="167"/>
      <c r="AB308" s="167"/>
      <c r="AC308" s="167"/>
      <c r="AD308" s="167"/>
      <c r="AE308" s="167"/>
      <c r="AF308" s="167"/>
      <c r="AG308" s="167"/>
      <c r="AH308" s="167"/>
      <c r="AI308" s="167"/>
      <c r="AJ308" s="167"/>
      <c r="AK308" s="167"/>
      <c r="AL308" s="167"/>
      <c r="AM308" s="167"/>
      <c r="AN308" s="167"/>
      <c r="AO308" s="167"/>
      <c r="AP308" s="167"/>
      <c r="AQ308" s="167"/>
      <c r="AR308" s="167"/>
      <c r="AS308" s="164"/>
      <c r="AT308" s="164"/>
      <c r="AU308" s="164"/>
      <c r="AV308" s="164"/>
      <c r="AW308" s="164"/>
      <c r="AX308" s="164"/>
      <c r="AY308" s="164"/>
      <c r="AZ308" s="164"/>
      <c r="BA308" s="164"/>
      <c r="BB308" s="164"/>
      <c r="BC308" s="164"/>
      <c r="BD308" s="164"/>
      <c r="BE308" s="164"/>
      <c r="BF308" s="164"/>
      <c r="BG308" s="164"/>
      <c r="BH308" s="164"/>
      <c r="BI308" s="164"/>
      <c r="BJ308" s="164"/>
      <c r="BK308" s="164"/>
      <c r="BL308" s="164"/>
      <c r="BN308" s="161">
        <f>IF(ISERROR(VLOOKUP(G308,Positions!$C$4:$V$130,20,FALSE)),0,VLOOKUP(G308,Positions!$C$4:$V$130,20,FALSE))</f>
        <v>0</v>
      </c>
      <c r="BO308" s="161">
        <f>IF(ISERROR(VLOOKUP(H308,Positions!$C$4:$V$130,20,FALSE)),0,VLOOKUP(H308,Positions!$C$4:$V$130,20,FALSE))</f>
        <v>0</v>
      </c>
      <c r="BP308" s="161">
        <f>IF(ISERROR(VLOOKUP(I308,Positions!$C$4:$V$130,20,FALSE)),0,VLOOKUP(I308,Positions!$C$4:$V$130,20,FALSE))</f>
        <v>0</v>
      </c>
      <c r="BQ308" s="161">
        <f>IF(ISERROR(VLOOKUP(J308,Positions!$C$4:$V$130,20,FALSE)),0,VLOOKUP(J308,Positions!$C$4:$V$130,20,FALSE))</f>
        <v>0</v>
      </c>
      <c r="BR308" s="161">
        <f>IF(ISERROR(VLOOKUP(K308,Positions!$C$4:$V$130,20,FALSE)),0,VLOOKUP(K308,Positions!$C$4:$V$130,20,FALSE))</f>
        <v>0</v>
      </c>
      <c r="BS308" s="161">
        <f>IF(ISERROR(VLOOKUP(L308,Positions!$C$4:$V$130,20,FALSE)),0,VLOOKUP(L308,Positions!$C$4:$V$130,20,FALSE))</f>
        <v>0</v>
      </c>
      <c r="BT308" s="161">
        <f>IF(ISERROR(VLOOKUP(M308,Positions!$C$4:$V$130,20,FALSE)),0,VLOOKUP(M308,Positions!$C$4:$V$130,20,FALSE))</f>
        <v>0</v>
      </c>
      <c r="BU308" s="161">
        <f>IF(ISERROR(VLOOKUP(N308,Positions!$C$4:$V$130,20,FALSE)),0,VLOOKUP(N308,Positions!$C$4:$V$130,20,FALSE))</f>
        <v>0</v>
      </c>
      <c r="BV308" s="161">
        <f>IF(ISERROR(VLOOKUP(O308,Positions!$C$4:$V$130,20,FALSE)),0,VLOOKUP(O308,Positions!$C$4:$V$130,20,FALSE))</f>
        <v>0</v>
      </c>
      <c r="BW308" s="161">
        <f>IF(ISERROR(VLOOKUP(P308,Positions!$C$4:$V$130,20,FALSE)),0,VLOOKUP(P308,Positions!$C$4:$V$130,20,FALSE))</f>
        <v>0</v>
      </c>
      <c r="BX308" s="161">
        <f>IF(ISERROR(VLOOKUP(Q308,Positions!$C$4:$V$130,20,FALSE)),0,VLOOKUP(Q308,Positions!$C$4:$V$130,20,FALSE))</f>
        <v>0</v>
      </c>
      <c r="BY308" s="161">
        <f>IF(ISERROR(VLOOKUP(R308,Positions!$C$4:$V$130,20,FALSE)),0,VLOOKUP(R308,Positions!$C$4:$V$130,20,FALSE))</f>
        <v>0</v>
      </c>
      <c r="BZ308" s="161">
        <f>IF(ISERROR(VLOOKUP(S308,Positions!$C$4:$V$130,20,FALSE)),0,VLOOKUP(S308,Positions!$C$4:$V$130,20,FALSE))</f>
        <v>0</v>
      </c>
      <c r="CA308" s="161">
        <f>IF(ISERROR(VLOOKUP(T308,Positions!$C$4:$V$130,20,FALSE)),0,VLOOKUP(T308,Positions!$C$4:$V$130,20,FALSE))</f>
        <v>0</v>
      </c>
      <c r="CB308" s="161">
        <f>IF(ISERROR(VLOOKUP(U308,Positions!$C$4:$V$130,20,FALSE)),0,VLOOKUP(U308,Positions!$C$4:$V$130,20,FALSE))</f>
        <v>0</v>
      </c>
      <c r="CC308" s="161">
        <f>IF(ISERROR(VLOOKUP(V308,Positions!$C$4:$V$130,20,FALSE)),0,VLOOKUP(V308,Positions!$C$4:$V$130,20,FALSE))</f>
        <v>0</v>
      </c>
      <c r="CD308" s="161">
        <f>IF(ISERROR(VLOOKUP(W308,Positions!$C$4:$V$130,20,FALSE)),0,VLOOKUP(W308,Positions!$C$4:$V$130,20,FALSE))</f>
        <v>0</v>
      </c>
      <c r="CE308" s="161">
        <f>IF(ISERROR(VLOOKUP(X308,Positions!$C$4:$V$130,20,FALSE)),0,VLOOKUP(X308,Positions!$C$4:$V$130,20,FALSE))</f>
        <v>0</v>
      </c>
      <c r="CF308" s="161">
        <f>IF(ISERROR(VLOOKUP(Y308,Positions!$C$4:$V$130,20,FALSE)),0,VLOOKUP(Y308,Positions!$C$4:$V$130,20,FALSE))</f>
        <v>0</v>
      </c>
      <c r="CG308" s="161">
        <f>IF(ISERROR(VLOOKUP(Z308,Positions!$C$4:$V$130,20,FALSE)),0,VLOOKUP(Z308,Positions!$C$4:$V$130,20,FALSE))</f>
        <v>0</v>
      </c>
      <c r="CH308" s="161">
        <f>IF(ISERROR(VLOOKUP(AA308,Positions!$C$4:$V$130,20,FALSE)),0,VLOOKUP(AA308,Positions!$C$4:$V$130,20,FALSE))</f>
        <v>0</v>
      </c>
      <c r="CI308" s="161">
        <f>IF(ISERROR(VLOOKUP(AB308,Positions!$C$4:$V$130,20,FALSE)),0,VLOOKUP(AB308,Positions!$C$4:$V$130,20,FALSE))</f>
        <v>0</v>
      </c>
      <c r="CJ308" s="161">
        <f>IF(ISERROR(VLOOKUP(AC308,Positions!$C$4:$V$130,20,FALSE)),0,VLOOKUP(AC308,Positions!$C$4:$V$130,20,FALSE))</f>
        <v>0</v>
      </c>
      <c r="CK308" s="161">
        <f>IF(ISERROR(VLOOKUP(AD308,Positions!$C$4:$V$130,20,FALSE)),0,VLOOKUP(AD308,Positions!$C$4:$V$130,20,FALSE))</f>
        <v>0</v>
      </c>
      <c r="CL308" s="161">
        <f>IF(ISERROR(VLOOKUP(AE308,Positions!$C$4:$V$130,20,FALSE)),0,VLOOKUP(AE308,Positions!$C$4:$V$130,20,FALSE))</f>
        <v>0</v>
      </c>
      <c r="CM308" s="161">
        <f>IF(ISERROR(VLOOKUP(AF308,Positions!$C$4:$V$130,20,FALSE)),0,VLOOKUP(AF308,Positions!$C$4:$V$130,20,FALSE))</f>
        <v>0</v>
      </c>
      <c r="CN308" s="161">
        <f>IF(ISERROR(VLOOKUP(AG308,Positions!$C$4:$V$130,20,FALSE)),0,VLOOKUP(AG308,Positions!$C$4:$V$130,20,FALSE))</f>
        <v>0</v>
      </c>
      <c r="CO308" s="161">
        <f>IF(ISERROR(VLOOKUP(AH308,Positions!$C$4:$V$130,20,FALSE)),0,VLOOKUP(AH308,Positions!$C$4:$V$130,20,FALSE))</f>
        <v>0</v>
      </c>
    </row>
    <row r="309" spans="1:93" s="155" customFormat="1" x14ac:dyDescent="0.25">
      <c r="A309" s="164"/>
      <c r="B309" s="164"/>
      <c r="C309" s="165"/>
      <c r="D309" s="165"/>
      <c r="E309" s="165"/>
      <c r="F309" s="165"/>
      <c r="G309" s="167"/>
      <c r="H309" s="167"/>
      <c r="I309" s="167"/>
      <c r="J309" s="167"/>
      <c r="K309" s="167"/>
      <c r="L309" s="167"/>
      <c r="M309" s="167"/>
      <c r="N309" s="167"/>
      <c r="O309" s="167"/>
      <c r="P309" s="167"/>
      <c r="Q309" s="167"/>
      <c r="R309" s="167"/>
      <c r="S309" s="167"/>
      <c r="T309" s="167"/>
      <c r="U309" s="167"/>
      <c r="V309" s="167"/>
      <c r="W309" s="167"/>
      <c r="X309" s="167"/>
      <c r="Y309" s="167"/>
      <c r="Z309" s="167"/>
      <c r="AA309" s="167"/>
      <c r="AB309" s="167"/>
      <c r="AC309" s="167"/>
      <c r="AD309" s="167"/>
      <c r="AE309" s="167"/>
      <c r="AF309" s="167"/>
      <c r="AG309" s="167"/>
      <c r="AH309" s="167"/>
      <c r="AI309" s="168">
        <f>SUM(BN309:CA309)</f>
        <v>0</v>
      </c>
      <c r="AJ309" s="168">
        <f>SUM(CB309:CO309)</f>
        <v>0</v>
      </c>
      <c r="AK309" s="164"/>
      <c r="AL309" s="164"/>
      <c r="AM309" s="164"/>
      <c r="AN309" s="164"/>
      <c r="AO309" s="164"/>
      <c r="AP309" s="164"/>
      <c r="AQ309" s="164"/>
      <c r="AR309" s="164"/>
      <c r="AS309" s="164"/>
      <c r="AT309" s="164"/>
      <c r="AU309" s="164"/>
      <c r="AV309" s="164"/>
      <c r="AW309" s="164"/>
      <c r="AX309" s="164"/>
      <c r="AY309" s="164"/>
      <c r="AZ309" s="164"/>
      <c r="BA309" s="164"/>
      <c r="BB309" s="164"/>
      <c r="BC309" s="164"/>
      <c r="BD309" s="164"/>
      <c r="BE309" s="164"/>
      <c r="BF309" s="164"/>
      <c r="BG309" s="164"/>
      <c r="BH309" s="164"/>
      <c r="BI309" s="164"/>
      <c r="BJ309" s="164"/>
      <c r="BK309" s="164"/>
      <c r="BL309" s="164"/>
      <c r="BN309" s="161">
        <f>IF(ISERROR(VLOOKUP(G309,Positions!$C$4:$V$130,20,FALSE)),0,VLOOKUP(G309,Positions!$C$4:$V$130,20,FALSE))</f>
        <v>0</v>
      </c>
      <c r="BO309" s="161">
        <f>IF(ISERROR(VLOOKUP(H309,Positions!$C$4:$V$130,20,FALSE)),0,VLOOKUP(H309,Positions!$C$4:$V$130,20,FALSE))</f>
        <v>0</v>
      </c>
      <c r="BP309" s="161">
        <f>IF(ISERROR(VLOOKUP(I309,Positions!$C$4:$V$130,20,FALSE)),0,VLOOKUP(I309,Positions!$C$4:$V$130,20,FALSE))</f>
        <v>0</v>
      </c>
      <c r="BQ309" s="161">
        <f>IF(ISERROR(VLOOKUP(J309,Positions!$C$4:$V$130,20,FALSE)),0,VLOOKUP(J309,Positions!$C$4:$V$130,20,FALSE))</f>
        <v>0</v>
      </c>
      <c r="BR309" s="161">
        <f>IF(ISERROR(VLOOKUP(K309,Positions!$C$4:$V$130,20,FALSE)),0,VLOOKUP(K309,Positions!$C$4:$V$130,20,FALSE))</f>
        <v>0</v>
      </c>
      <c r="BS309" s="161">
        <f>IF(ISERROR(VLOOKUP(L309,Positions!$C$4:$V$130,20,FALSE)),0,VLOOKUP(L309,Positions!$C$4:$V$130,20,FALSE))</f>
        <v>0</v>
      </c>
      <c r="BT309" s="161">
        <f>IF(ISERROR(VLOOKUP(M309,Positions!$C$4:$V$130,20,FALSE)),0,VLOOKUP(M309,Positions!$C$4:$V$130,20,FALSE))</f>
        <v>0</v>
      </c>
      <c r="BU309" s="161">
        <f>IF(ISERROR(VLOOKUP(N309,Positions!$C$4:$V$130,20,FALSE)),0,VLOOKUP(N309,Positions!$C$4:$V$130,20,FALSE))</f>
        <v>0</v>
      </c>
      <c r="BV309" s="161">
        <f>IF(ISERROR(VLOOKUP(O309,Positions!$C$4:$V$130,20,FALSE)),0,VLOOKUP(O309,Positions!$C$4:$V$130,20,FALSE))</f>
        <v>0</v>
      </c>
      <c r="BW309" s="161">
        <f>IF(ISERROR(VLOOKUP(P309,Positions!$C$4:$V$130,20,FALSE)),0,VLOOKUP(P309,Positions!$C$4:$V$130,20,FALSE))</f>
        <v>0</v>
      </c>
      <c r="BX309" s="161">
        <f>IF(ISERROR(VLOOKUP(Q309,Positions!$C$4:$V$130,20,FALSE)),0,VLOOKUP(Q309,Positions!$C$4:$V$130,20,FALSE))</f>
        <v>0</v>
      </c>
      <c r="BY309" s="161">
        <f>IF(ISERROR(VLOOKUP(R309,Positions!$C$4:$V$130,20,FALSE)),0,VLOOKUP(R309,Positions!$C$4:$V$130,20,FALSE))</f>
        <v>0</v>
      </c>
      <c r="BZ309" s="161">
        <f>IF(ISERROR(VLOOKUP(S309,Positions!$C$4:$V$130,20,FALSE)),0,VLOOKUP(S309,Positions!$C$4:$V$130,20,FALSE))</f>
        <v>0</v>
      </c>
      <c r="CA309" s="161">
        <f>IF(ISERROR(VLOOKUP(T309,Positions!$C$4:$V$130,20,FALSE)),0,VLOOKUP(T309,Positions!$C$4:$V$130,20,FALSE))</f>
        <v>0</v>
      </c>
      <c r="CB309" s="161">
        <f>IF(ISERROR(VLOOKUP(U309,Positions!$C$4:$V$130,20,FALSE)),0,VLOOKUP(U309,Positions!$C$4:$V$130,20,FALSE))</f>
        <v>0</v>
      </c>
      <c r="CC309" s="161">
        <f>IF(ISERROR(VLOOKUP(V309,Positions!$C$4:$V$130,20,FALSE)),0,VLOOKUP(V309,Positions!$C$4:$V$130,20,FALSE))</f>
        <v>0</v>
      </c>
      <c r="CD309" s="161">
        <f>IF(ISERROR(VLOOKUP(W309,Positions!$C$4:$V$130,20,FALSE)),0,VLOOKUP(W309,Positions!$C$4:$V$130,20,FALSE))</f>
        <v>0</v>
      </c>
      <c r="CE309" s="161">
        <f>IF(ISERROR(VLOOKUP(X309,Positions!$C$4:$V$130,20,FALSE)),0,VLOOKUP(X309,Positions!$C$4:$V$130,20,FALSE))</f>
        <v>0</v>
      </c>
      <c r="CF309" s="161">
        <f>IF(ISERROR(VLOOKUP(Y309,Positions!$C$4:$V$130,20,FALSE)),0,VLOOKUP(Y309,Positions!$C$4:$V$130,20,FALSE))</f>
        <v>0</v>
      </c>
      <c r="CG309" s="161">
        <f>IF(ISERROR(VLOOKUP(Z309,Positions!$C$4:$V$130,20,FALSE)),0,VLOOKUP(Z309,Positions!$C$4:$V$130,20,FALSE))</f>
        <v>0</v>
      </c>
      <c r="CH309" s="161">
        <f>IF(ISERROR(VLOOKUP(AA309,Positions!$C$4:$V$130,20,FALSE)),0,VLOOKUP(AA309,Positions!$C$4:$V$130,20,FALSE))</f>
        <v>0</v>
      </c>
      <c r="CI309" s="161">
        <f>IF(ISERROR(VLOOKUP(AB309,Positions!$C$4:$V$130,20,FALSE)),0,VLOOKUP(AB309,Positions!$C$4:$V$130,20,FALSE))</f>
        <v>0</v>
      </c>
      <c r="CJ309" s="161">
        <f>IF(ISERROR(VLOOKUP(AC309,Positions!$C$4:$V$130,20,FALSE)),0,VLOOKUP(AC309,Positions!$C$4:$V$130,20,FALSE))</f>
        <v>0</v>
      </c>
      <c r="CK309" s="161">
        <f>IF(ISERROR(VLOOKUP(AD309,Positions!$C$4:$V$130,20,FALSE)),0,VLOOKUP(AD309,Positions!$C$4:$V$130,20,FALSE))</f>
        <v>0</v>
      </c>
      <c r="CL309" s="161">
        <f>IF(ISERROR(VLOOKUP(AE309,Positions!$C$4:$V$130,20,FALSE)),0,VLOOKUP(AE309,Positions!$C$4:$V$130,20,FALSE))</f>
        <v>0</v>
      </c>
      <c r="CM309" s="161">
        <f>IF(ISERROR(VLOOKUP(AF309,Positions!$C$4:$V$130,20,FALSE)),0,VLOOKUP(AF309,Positions!$C$4:$V$130,20,FALSE))</f>
        <v>0</v>
      </c>
      <c r="CN309" s="161">
        <f>IF(ISERROR(VLOOKUP(AG309,Positions!$C$4:$V$130,20,FALSE)),0,VLOOKUP(AG309,Positions!$C$4:$V$130,20,FALSE))</f>
        <v>0</v>
      </c>
      <c r="CO309" s="161">
        <f>IF(ISERROR(VLOOKUP(AH309,Positions!$C$4:$V$130,20,FALSE)),0,VLOOKUP(AH309,Positions!$C$4:$V$130,20,FALSE))</f>
        <v>0</v>
      </c>
    </row>
    <row r="310" spans="1:93" s="155" customFormat="1" x14ac:dyDescent="0.25">
      <c r="A310" s="164"/>
      <c r="B310" s="164"/>
      <c r="C310" s="165"/>
      <c r="D310" s="165"/>
      <c r="E310" s="165"/>
      <c r="F310" s="165"/>
      <c r="G310" s="167"/>
      <c r="H310" s="167"/>
      <c r="I310" s="167"/>
      <c r="J310" s="167"/>
      <c r="K310" s="167"/>
      <c r="L310" s="167"/>
      <c r="M310" s="167"/>
      <c r="N310" s="167"/>
      <c r="O310" s="167"/>
      <c r="P310" s="167"/>
      <c r="Q310" s="167"/>
      <c r="R310" s="167"/>
      <c r="S310" s="167"/>
      <c r="T310" s="167"/>
      <c r="U310" s="167"/>
      <c r="V310" s="167"/>
      <c r="W310" s="167"/>
      <c r="X310" s="167"/>
      <c r="Y310" s="167"/>
      <c r="Z310" s="167"/>
      <c r="AA310" s="167"/>
      <c r="AB310" s="167"/>
      <c r="AC310" s="167"/>
      <c r="AD310" s="167"/>
      <c r="AE310" s="167"/>
      <c r="AF310" s="167"/>
      <c r="AG310" s="167"/>
      <c r="AH310" s="167"/>
      <c r="AI310" s="168">
        <f>SUM(BN310:CA310)</f>
        <v>0</v>
      </c>
      <c r="AJ310" s="168">
        <f>SUM(CB310:CO310)</f>
        <v>0</v>
      </c>
      <c r="AK310" s="164"/>
      <c r="AL310" s="164"/>
      <c r="AM310" s="164"/>
      <c r="AN310" s="164"/>
      <c r="AO310" s="164"/>
      <c r="AP310" s="164"/>
      <c r="AQ310" s="164"/>
      <c r="AR310" s="164"/>
      <c r="AS310" s="164"/>
      <c r="AT310" s="164"/>
      <c r="AU310" s="164"/>
      <c r="AV310" s="164"/>
      <c r="AW310" s="164"/>
      <c r="AX310" s="164"/>
      <c r="AY310" s="164"/>
      <c r="AZ310" s="164"/>
      <c r="BA310" s="164"/>
      <c r="BB310" s="164"/>
      <c r="BC310" s="164"/>
      <c r="BD310" s="164"/>
      <c r="BE310" s="164"/>
      <c r="BF310" s="164"/>
      <c r="BG310" s="164"/>
      <c r="BH310" s="164"/>
      <c r="BI310" s="164"/>
      <c r="BJ310" s="164"/>
      <c r="BK310" s="164"/>
      <c r="BL310" s="164"/>
      <c r="BN310" s="161">
        <f>IF(ISERROR(VLOOKUP(G310,Positions!$C$4:$V$130,20,FALSE)),0,VLOOKUP(G310,Positions!$C$4:$V$130,20,FALSE))</f>
        <v>0</v>
      </c>
      <c r="BO310" s="161">
        <f>IF(ISERROR(VLOOKUP(H310,Positions!$C$4:$V$130,20,FALSE)),0,VLOOKUP(H310,Positions!$C$4:$V$130,20,FALSE))</f>
        <v>0</v>
      </c>
      <c r="BP310" s="161">
        <f>IF(ISERROR(VLOOKUP(I310,Positions!$C$4:$V$130,20,FALSE)),0,VLOOKUP(I310,Positions!$C$4:$V$130,20,FALSE))</f>
        <v>0</v>
      </c>
      <c r="BQ310" s="161">
        <f>IF(ISERROR(VLOOKUP(J310,Positions!$C$4:$V$130,20,FALSE)),0,VLOOKUP(J310,Positions!$C$4:$V$130,20,FALSE))</f>
        <v>0</v>
      </c>
      <c r="BR310" s="161">
        <f>IF(ISERROR(VLOOKUP(K310,Positions!$C$4:$V$130,20,FALSE)),0,VLOOKUP(K310,Positions!$C$4:$V$130,20,FALSE))</f>
        <v>0</v>
      </c>
      <c r="BS310" s="161">
        <f>IF(ISERROR(VLOOKUP(L310,Positions!$C$4:$V$130,20,FALSE)),0,VLOOKUP(L310,Positions!$C$4:$V$130,20,FALSE))</f>
        <v>0</v>
      </c>
      <c r="BT310" s="161">
        <f>IF(ISERROR(VLOOKUP(M310,Positions!$C$4:$V$130,20,FALSE)),0,VLOOKUP(M310,Positions!$C$4:$V$130,20,FALSE))</f>
        <v>0</v>
      </c>
      <c r="BU310" s="161">
        <f>IF(ISERROR(VLOOKUP(N310,Positions!$C$4:$V$130,20,FALSE)),0,VLOOKUP(N310,Positions!$C$4:$V$130,20,FALSE))</f>
        <v>0</v>
      </c>
      <c r="BV310" s="161">
        <f>IF(ISERROR(VLOOKUP(O310,Positions!$C$4:$V$130,20,FALSE)),0,VLOOKUP(O310,Positions!$C$4:$V$130,20,FALSE))</f>
        <v>0</v>
      </c>
      <c r="BW310" s="161">
        <f>IF(ISERROR(VLOOKUP(P310,Positions!$C$4:$V$130,20,FALSE)),0,VLOOKUP(P310,Positions!$C$4:$V$130,20,FALSE))</f>
        <v>0</v>
      </c>
      <c r="BX310" s="161">
        <f>IF(ISERROR(VLOOKUP(Q310,Positions!$C$4:$V$130,20,FALSE)),0,VLOOKUP(Q310,Positions!$C$4:$V$130,20,FALSE))</f>
        <v>0</v>
      </c>
      <c r="BY310" s="161">
        <f>IF(ISERROR(VLOOKUP(R310,Positions!$C$4:$V$130,20,FALSE)),0,VLOOKUP(R310,Positions!$C$4:$V$130,20,FALSE))</f>
        <v>0</v>
      </c>
      <c r="BZ310" s="161">
        <f>IF(ISERROR(VLOOKUP(S310,Positions!$C$4:$V$130,20,FALSE)),0,VLOOKUP(S310,Positions!$C$4:$V$130,20,FALSE))</f>
        <v>0</v>
      </c>
      <c r="CA310" s="161">
        <f>IF(ISERROR(VLOOKUP(T310,Positions!$C$4:$V$130,20,FALSE)),0,VLOOKUP(T310,Positions!$C$4:$V$130,20,FALSE))</f>
        <v>0</v>
      </c>
      <c r="CB310" s="161">
        <f>IF(ISERROR(VLOOKUP(U310,Positions!$C$4:$V$130,20,FALSE)),0,VLOOKUP(U310,Positions!$C$4:$V$130,20,FALSE))</f>
        <v>0</v>
      </c>
      <c r="CC310" s="161">
        <f>IF(ISERROR(VLOOKUP(V310,Positions!$C$4:$V$130,20,FALSE)),0,VLOOKUP(V310,Positions!$C$4:$V$130,20,FALSE))</f>
        <v>0</v>
      </c>
      <c r="CD310" s="161">
        <f>IF(ISERROR(VLOOKUP(W310,Positions!$C$4:$V$130,20,FALSE)),0,VLOOKUP(W310,Positions!$C$4:$V$130,20,FALSE))</f>
        <v>0</v>
      </c>
      <c r="CE310" s="161">
        <f>IF(ISERROR(VLOOKUP(X310,Positions!$C$4:$V$130,20,FALSE)),0,VLOOKUP(X310,Positions!$C$4:$V$130,20,FALSE))</f>
        <v>0</v>
      </c>
      <c r="CF310" s="161">
        <f>IF(ISERROR(VLOOKUP(Y310,Positions!$C$4:$V$130,20,FALSE)),0,VLOOKUP(Y310,Positions!$C$4:$V$130,20,FALSE))</f>
        <v>0</v>
      </c>
      <c r="CG310" s="161">
        <f>IF(ISERROR(VLOOKUP(Z310,Positions!$C$4:$V$130,20,FALSE)),0,VLOOKUP(Z310,Positions!$C$4:$V$130,20,FALSE))</f>
        <v>0</v>
      </c>
      <c r="CH310" s="161">
        <f>IF(ISERROR(VLOOKUP(AA310,Positions!$C$4:$V$130,20,FALSE)),0,VLOOKUP(AA310,Positions!$C$4:$V$130,20,FALSE))</f>
        <v>0</v>
      </c>
      <c r="CI310" s="161">
        <f>IF(ISERROR(VLOOKUP(AB310,Positions!$C$4:$V$130,20,FALSE)),0,VLOOKUP(AB310,Positions!$C$4:$V$130,20,FALSE))</f>
        <v>0</v>
      </c>
      <c r="CJ310" s="161">
        <f>IF(ISERROR(VLOOKUP(AC310,Positions!$C$4:$V$130,20,FALSE)),0,VLOOKUP(AC310,Positions!$C$4:$V$130,20,FALSE))</f>
        <v>0</v>
      </c>
      <c r="CK310" s="161">
        <f>IF(ISERROR(VLOOKUP(AD310,Positions!$C$4:$V$130,20,FALSE)),0,VLOOKUP(AD310,Positions!$C$4:$V$130,20,FALSE))</f>
        <v>0</v>
      </c>
      <c r="CL310" s="161">
        <f>IF(ISERROR(VLOOKUP(AE310,Positions!$C$4:$V$130,20,FALSE)),0,VLOOKUP(AE310,Positions!$C$4:$V$130,20,FALSE))</f>
        <v>0</v>
      </c>
      <c r="CM310" s="161">
        <f>IF(ISERROR(VLOOKUP(AF310,Positions!$C$4:$V$130,20,FALSE)),0,VLOOKUP(AF310,Positions!$C$4:$V$130,20,FALSE))</f>
        <v>0</v>
      </c>
      <c r="CN310" s="161">
        <f>IF(ISERROR(VLOOKUP(AG310,Positions!$C$4:$V$130,20,FALSE)),0,VLOOKUP(AG310,Positions!$C$4:$V$130,20,FALSE))</f>
        <v>0</v>
      </c>
      <c r="CO310" s="161">
        <f>IF(ISERROR(VLOOKUP(AH310,Positions!$C$4:$V$130,20,FALSE)),0,VLOOKUP(AH310,Positions!$C$4:$V$130,20,FALSE))</f>
        <v>0</v>
      </c>
    </row>
    <row r="311" spans="1:93" s="155" customFormat="1" x14ac:dyDescent="0.25">
      <c r="A311" s="164"/>
      <c r="B311" s="164"/>
      <c r="C311" s="165"/>
      <c r="D311" s="165"/>
      <c r="E311" s="165"/>
      <c r="F311" s="165"/>
      <c r="G311" s="167"/>
      <c r="H311" s="167"/>
      <c r="I311" s="167"/>
      <c r="J311" s="167"/>
      <c r="K311" s="167"/>
      <c r="L311" s="167"/>
      <c r="M311" s="167"/>
      <c r="N311" s="167"/>
      <c r="O311" s="167"/>
      <c r="P311" s="167"/>
      <c r="Q311" s="167"/>
      <c r="R311" s="167"/>
      <c r="S311" s="167"/>
      <c r="T311" s="167"/>
      <c r="U311" s="167"/>
      <c r="V311" s="167"/>
      <c r="W311" s="167"/>
      <c r="X311" s="167"/>
      <c r="Y311" s="167"/>
      <c r="Z311" s="167"/>
      <c r="AA311" s="167"/>
      <c r="AB311" s="167"/>
      <c r="AC311" s="167"/>
      <c r="AD311" s="167"/>
      <c r="AE311" s="167"/>
      <c r="AF311" s="167"/>
      <c r="AG311" s="167"/>
      <c r="AH311" s="167"/>
      <c r="AI311" s="168">
        <f>SUM(BN311:CA311)</f>
        <v>0</v>
      </c>
      <c r="AJ311" s="168">
        <f>SUM(CB311:CO311)</f>
        <v>0</v>
      </c>
      <c r="AK311" s="164"/>
      <c r="AL311" s="164"/>
      <c r="AM311" s="164"/>
      <c r="AN311" s="164"/>
      <c r="AO311" s="164"/>
      <c r="AP311" s="164"/>
      <c r="AQ311" s="164"/>
      <c r="AR311" s="164"/>
      <c r="AS311" s="164"/>
      <c r="AT311" s="164"/>
      <c r="AU311" s="164"/>
      <c r="AV311" s="164"/>
      <c r="AW311" s="164"/>
      <c r="AX311" s="164"/>
      <c r="AY311" s="164"/>
      <c r="AZ311" s="164"/>
      <c r="BA311" s="164"/>
      <c r="BB311" s="164"/>
      <c r="BC311" s="164"/>
      <c r="BD311" s="164"/>
      <c r="BE311" s="164"/>
      <c r="BF311" s="164"/>
      <c r="BG311" s="164"/>
      <c r="BH311" s="164"/>
      <c r="BI311" s="164"/>
      <c r="BJ311" s="164"/>
      <c r="BK311" s="164"/>
      <c r="BL311" s="164"/>
      <c r="BN311" s="161">
        <f>IF(ISERROR(VLOOKUP(G311,Positions!$C$4:$V$130,20,FALSE)),0,VLOOKUP(G311,Positions!$C$4:$V$130,20,FALSE))</f>
        <v>0</v>
      </c>
      <c r="BO311" s="161">
        <f>IF(ISERROR(VLOOKUP(H311,Positions!$C$4:$V$130,20,FALSE)),0,VLOOKUP(H311,Positions!$C$4:$V$130,20,FALSE))</f>
        <v>0</v>
      </c>
      <c r="BP311" s="161">
        <f>IF(ISERROR(VLOOKUP(I311,Positions!$C$4:$V$130,20,FALSE)),0,VLOOKUP(I311,Positions!$C$4:$V$130,20,FALSE))</f>
        <v>0</v>
      </c>
      <c r="BQ311" s="161">
        <f>IF(ISERROR(VLOOKUP(J311,Positions!$C$4:$V$130,20,FALSE)),0,VLOOKUP(J311,Positions!$C$4:$V$130,20,FALSE))</f>
        <v>0</v>
      </c>
      <c r="BR311" s="161">
        <f>IF(ISERROR(VLOOKUP(K311,Positions!$C$4:$V$130,20,FALSE)),0,VLOOKUP(K311,Positions!$C$4:$V$130,20,FALSE))</f>
        <v>0</v>
      </c>
      <c r="BS311" s="161">
        <f>IF(ISERROR(VLOOKUP(L311,Positions!$C$4:$V$130,20,FALSE)),0,VLOOKUP(L311,Positions!$C$4:$V$130,20,FALSE))</f>
        <v>0</v>
      </c>
      <c r="BT311" s="161">
        <f>IF(ISERROR(VLOOKUP(M311,Positions!$C$4:$V$130,20,FALSE)),0,VLOOKUP(M311,Positions!$C$4:$V$130,20,FALSE))</f>
        <v>0</v>
      </c>
      <c r="BU311" s="161">
        <f>IF(ISERROR(VLOOKUP(N311,Positions!$C$4:$V$130,20,FALSE)),0,VLOOKUP(N311,Positions!$C$4:$V$130,20,FALSE))</f>
        <v>0</v>
      </c>
      <c r="BV311" s="161">
        <f>IF(ISERROR(VLOOKUP(O311,Positions!$C$4:$V$130,20,FALSE)),0,VLOOKUP(O311,Positions!$C$4:$V$130,20,FALSE))</f>
        <v>0</v>
      </c>
      <c r="BW311" s="161">
        <f>IF(ISERROR(VLOOKUP(P311,Positions!$C$4:$V$130,20,FALSE)),0,VLOOKUP(P311,Positions!$C$4:$V$130,20,FALSE))</f>
        <v>0</v>
      </c>
      <c r="BX311" s="161">
        <f>IF(ISERROR(VLOOKUP(Q311,Positions!$C$4:$V$130,20,FALSE)),0,VLOOKUP(Q311,Positions!$C$4:$V$130,20,FALSE))</f>
        <v>0</v>
      </c>
      <c r="BY311" s="161">
        <f>IF(ISERROR(VLOOKUP(R311,Positions!$C$4:$V$130,20,FALSE)),0,VLOOKUP(R311,Positions!$C$4:$V$130,20,FALSE))</f>
        <v>0</v>
      </c>
      <c r="BZ311" s="161">
        <f>IF(ISERROR(VLOOKUP(S311,Positions!$C$4:$V$130,20,FALSE)),0,VLOOKUP(S311,Positions!$C$4:$V$130,20,FALSE))</f>
        <v>0</v>
      </c>
      <c r="CA311" s="161">
        <f>IF(ISERROR(VLOOKUP(T311,Positions!$C$4:$V$130,20,FALSE)),0,VLOOKUP(T311,Positions!$C$4:$V$130,20,FALSE))</f>
        <v>0</v>
      </c>
      <c r="CB311" s="161">
        <f>IF(ISERROR(VLOOKUP(U311,Positions!$C$4:$V$130,20,FALSE)),0,VLOOKUP(U311,Positions!$C$4:$V$130,20,FALSE))</f>
        <v>0</v>
      </c>
      <c r="CC311" s="161">
        <f>IF(ISERROR(VLOOKUP(V311,Positions!$C$4:$V$130,20,FALSE)),0,VLOOKUP(V311,Positions!$C$4:$V$130,20,FALSE))</f>
        <v>0</v>
      </c>
      <c r="CD311" s="161">
        <f>IF(ISERROR(VLOOKUP(W311,Positions!$C$4:$V$130,20,FALSE)),0,VLOOKUP(W311,Positions!$C$4:$V$130,20,FALSE))</f>
        <v>0</v>
      </c>
      <c r="CE311" s="161">
        <f>IF(ISERROR(VLOOKUP(X311,Positions!$C$4:$V$130,20,FALSE)),0,VLOOKUP(X311,Positions!$C$4:$V$130,20,FALSE))</f>
        <v>0</v>
      </c>
      <c r="CF311" s="161">
        <f>IF(ISERROR(VLOOKUP(Y311,Positions!$C$4:$V$130,20,FALSE)),0,VLOOKUP(Y311,Positions!$C$4:$V$130,20,FALSE))</f>
        <v>0</v>
      </c>
      <c r="CG311" s="161">
        <f>IF(ISERROR(VLOOKUP(Z311,Positions!$C$4:$V$130,20,FALSE)),0,VLOOKUP(Z311,Positions!$C$4:$V$130,20,FALSE))</f>
        <v>0</v>
      </c>
      <c r="CH311" s="161">
        <f>IF(ISERROR(VLOOKUP(AA311,Positions!$C$4:$V$130,20,FALSE)),0,VLOOKUP(AA311,Positions!$C$4:$V$130,20,FALSE))</f>
        <v>0</v>
      </c>
      <c r="CI311" s="161">
        <f>IF(ISERROR(VLOOKUP(AB311,Positions!$C$4:$V$130,20,FALSE)),0,VLOOKUP(AB311,Positions!$C$4:$V$130,20,FALSE))</f>
        <v>0</v>
      </c>
      <c r="CJ311" s="161">
        <f>IF(ISERROR(VLOOKUP(AC311,Positions!$C$4:$V$130,20,FALSE)),0,VLOOKUP(AC311,Positions!$C$4:$V$130,20,FALSE))</f>
        <v>0</v>
      </c>
      <c r="CK311" s="161">
        <f>IF(ISERROR(VLOOKUP(AD311,Positions!$C$4:$V$130,20,FALSE)),0,VLOOKUP(AD311,Positions!$C$4:$V$130,20,FALSE))</f>
        <v>0</v>
      </c>
      <c r="CL311" s="161">
        <f>IF(ISERROR(VLOOKUP(AE311,Positions!$C$4:$V$130,20,FALSE)),0,VLOOKUP(AE311,Positions!$C$4:$V$130,20,FALSE))</f>
        <v>0</v>
      </c>
      <c r="CM311" s="161">
        <f>IF(ISERROR(VLOOKUP(AF311,Positions!$C$4:$V$130,20,FALSE)),0,VLOOKUP(AF311,Positions!$C$4:$V$130,20,FALSE))</f>
        <v>0</v>
      </c>
      <c r="CN311" s="161">
        <f>IF(ISERROR(VLOOKUP(AG311,Positions!$C$4:$V$130,20,FALSE)),0,VLOOKUP(AG311,Positions!$C$4:$V$130,20,FALSE))</f>
        <v>0</v>
      </c>
      <c r="CO311" s="161">
        <f>IF(ISERROR(VLOOKUP(AH311,Positions!$C$4:$V$130,20,FALSE)),0,VLOOKUP(AH311,Positions!$C$4:$V$130,20,FALSE))</f>
        <v>0</v>
      </c>
    </row>
    <row r="312" spans="1:93" s="155" customFormat="1" x14ac:dyDescent="0.25">
      <c r="A312" s="164"/>
      <c r="B312" s="164"/>
      <c r="C312" s="169"/>
      <c r="D312" s="169"/>
      <c r="E312" s="169"/>
      <c r="F312" s="169"/>
      <c r="G312" s="170"/>
      <c r="H312" s="167"/>
      <c r="I312" s="167"/>
      <c r="J312" s="170"/>
      <c r="K312" s="170"/>
      <c r="L312" s="170"/>
      <c r="M312" s="170"/>
      <c r="N312" s="170"/>
      <c r="O312" s="170"/>
      <c r="P312" s="170"/>
      <c r="Q312" s="170"/>
      <c r="R312" s="170"/>
      <c r="S312" s="170"/>
      <c r="T312" s="170"/>
      <c r="U312" s="170"/>
      <c r="V312" s="170"/>
      <c r="W312" s="170"/>
      <c r="X312" s="170"/>
      <c r="Y312" s="170"/>
      <c r="Z312" s="170"/>
      <c r="AA312" s="170"/>
      <c r="AB312" s="170"/>
      <c r="AC312" s="170"/>
      <c r="AD312" s="170"/>
      <c r="AE312" s="170"/>
      <c r="AF312" s="170"/>
      <c r="AG312" s="170"/>
      <c r="AH312" s="170"/>
      <c r="AI312" s="170"/>
      <c r="AJ312" s="170"/>
      <c r="AK312" s="164"/>
      <c r="AL312" s="164"/>
      <c r="AM312" s="164"/>
      <c r="AN312" s="164"/>
      <c r="AO312" s="164"/>
      <c r="AP312" s="164"/>
      <c r="AQ312" s="164"/>
      <c r="AR312" s="164"/>
      <c r="AS312" s="164"/>
      <c r="AT312" s="164"/>
      <c r="AU312" s="164"/>
      <c r="AV312" s="164"/>
      <c r="AW312" s="164"/>
      <c r="AX312" s="164"/>
      <c r="AY312" s="164"/>
      <c r="AZ312" s="164"/>
      <c r="BA312" s="164"/>
      <c r="BB312" s="164"/>
      <c r="BC312" s="164"/>
      <c r="BD312" s="164"/>
      <c r="BE312" s="164"/>
      <c r="BF312" s="164"/>
      <c r="BG312" s="164"/>
      <c r="BH312" s="164"/>
      <c r="BI312" s="164"/>
      <c r="BJ312" s="164"/>
      <c r="BK312" s="164"/>
      <c r="BL312" s="164"/>
      <c r="BN312" s="164"/>
      <c r="BO312" s="164"/>
      <c r="BP312" s="164"/>
      <c r="BQ312" s="164"/>
      <c r="BR312" s="164"/>
      <c r="BS312" s="164"/>
      <c r="BT312" s="164"/>
      <c r="BU312" s="164"/>
      <c r="BV312" s="164"/>
      <c r="BW312" s="164"/>
      <c r="BX312" s="164"/>
      <c r="BY312" s="164"/>
      <c r="BZ312" s="164"/>
      <c r="CA312" s="164"/>
      <c r="CB312" s="164"/>
      <c r="CC312" s="164"/>
      <c r="CD312" s="164"/>
      <c r="CE312" s="164"/>
    </row>
    <row r="313" spans="1:93" s="155" customFormat="1" x14ac:dyDescent="0.25">
      <c r="A313" s="164"/>
      <c r="B313" s="164"/>
      <c r="C313" s="169"/>
      <c r="D313" s="169"/>
      <c r="E313" s="169"/>
      <c r="F313" s="169"/>
      <c r="G313" s="170"/>
      <c r="H313" s="167"/>
      <c r="I313" s="167"/>
      <c r="J313" s="170"/>
      <c r="K313" s="170"/>
      <c r="L313" s="170"/>
      <c r="M313" s="170"/>
      <c r="N313" s="170"/>
      <c r="O313" s="170"/>
      <c r="P313" s="170"/>
      <c r="Q313" s="170"/>
      <c r="R313" s="170"/>
      <c r="S313" s="170"/>
      <c r="T313" s="170"/>
      <c r="U313" s="170"/>
      <c r="V313" s="170"/>
      <c r="W313" s="170"/>
      <c r="X313" s="170"/>
      <c r="Y313" s="170"/>
      <c r="Z313" s="170"/>
      <c r="AA313" s="170"/>
      <c r="AB313" s="170"/>
      <c r="AC313" s="170"/>
      <c r="AD313" s="170"/>
      <c r="AE313" s="170"/>
      <c r="AF313" s="170"/>
      <c r="AG313" s="170"/>
      <c r="AH313" s="170"/>
      <c r="AI313" s="170"/>
      <c r="AJ313" s="170"/>
      <c r="AK313" s="164"/>
      <c r="AL313" s="164"/>
      <c r="AM313" s="164"/>
      <c r="AN313" s="164"/>
      <c r="AO313" s="164"/>
      <c r="AP313" s="164"/>
      <c r="AQ313" s="164"/>
      <c r="AR313" s="164"/>
      <c r="AS313" s="164"/>
      <c r="AT313" s="164"/>
      <c r="AU313" s="164"/>
      <c r="AV313" s="164"/>
      <c r="AW313" s="164"/>
      <c r="AX313" s="164"/>
      <c r="AY313" s="164"/>
      <c r="AZ313" s="164"/>
      <c r="BA313" s="164"/>
      <c r="BB313" s="164"/>
      <c r="BC313" s="164"/>
      <c r="BD313" s="164"/>
      <c r="BE313" s="164"/>
      <c r="BF313" s="164"/>
      <c r="BG313" s="164"/>
      <c r="BH313" s="164"/>
      <c r="BI313" s="164"/>
      <c r="BJ313" s="164"/>
      <c r="BK313" s="164"/>
      <c r="BL313" s="164"/>
      <c r="BN313" s="164"/>
      <c r="BO313" s="164"/>
      <c r="BP313" s="164"/>
      <c r="BQ313" s="164"/>
      <c r="BR313" s="164"/>
      <c r="BS313" s="164"/>
      <c r="BT313" s="164"/>
      <c r="BU313" s="164"/>
      <c r="BV313" s="164"/>
      <c r="BW313" s="164"/>
      <c r="BX313" s="164"/>
      <c r="BY313" s="164"/>
      <c r="BZ313" s="164"/>
      <c r="CA313" s="164"/>
      <c r="CB313" s="164"/>
      <c r="CC313" s="164"/>
      <c r="CD313" s="164"/>
      <c r="CE313" s="164"/>
    </row>
    <row r="314" spans="1:93" s="155" customFormat="1" x14ac:dyDescent="0.25">
      <c r="A314" s="164"/>
      <c r="B314" s="164"/>
      <c r="C314" s="169"/>
      <c r="D314" s="169"/>
      <c r="E314" s="169"/>
      <c r="F314" s="169"/>
      <c r="G314" s="170"/>
      <c r="H314" s="167"/>
      <c r="I314" s="167"/>
      <c r="J314" s="170"/>
      <c r="K314" s="170"/>
      <c r="L314" s="170"/>
      <c r="M314" s="170"/>
      <c r="N314" s="170"/>
      <c r="O314" s="170"/>
      <c r="P314" s="170"/>
      <c r="Q314" s="170"/>
      <c r="R314" s="170"/>
      <c r="S314" s="170"/>
      <c r="T314" s="170"/>
      <c r="U314" s="170"/>
      <c r="V314" s="170"/>
      <c r="W314" s="170"/>
      <c r="X314" s="170"/>
      <c r="Y314" s="170"/>
      <c r="Z314" s="170"/>
      <c r="AA314" s="170"/>
      <c r="AB314" s="170"/>
      <c r="AC314" s="170"/>
      <c r="AD314" s="170"/>
      <c r="AE314" s="170"/>
      <c r="AF314" s="170"/>
      <c r="AG314" s="170"/>
      <c r="AH314" s="170"/>
      <c r="AI314" s="170"/>
      <c r="AJ314" s="170"/>
      <c r="AK314" s="164"/>
      <c r="AL314" s="164"/>
      <c r="AM314" s="164"/>
      <c r="AN314" s="164"/>
      <c r="AO314" s="164"/>
      <c r="AP314" s="164"/>
      <c r="AQ314" s="164"/>
      <c r="AR314" s="164"/>
      <c r="AS314" s="164"/>
      <c r="AT314" s="164"/>
      <c r="AU314" s="164"/>
      <c r="AV314" s="164"/>
      <c r="AW314" s="164"/>
      <c r="AX314" s="164"/>
      <c r="AY314" s="164"/>
      <c r="AZ314" s="164"/>
      <c r="BA314" s="164"/>
      <c r="BB314" s="164"/>
      <c r="BC314" s="164"/>
      <c r="BD314" s="164"/>
      <c r="BE314" s="164"/>
      <c r="BF314" s="164"/>
      <c r="BG314" s="164"/>
      <c r="BH314" s="164"/>
      <c r="BI314" s="164"/>
      <c r="BJ314" s="164"/>
      <c r="BK314" s="164"/>
      <c r="BL314" s="164"/>
      <c r="BN314" s="164"/>
      <c r="BO314" s="164"/>
      <c r="BP314" s="164"/>
      <c r="BQ314" s="164"/>
      <c r="BR314" s="164"/>
      <c r="BS314" s="164"/>
      <c r="BT314" s="164"/>
      <c r="BU314" s="164"/>
      <c r="BV314" s="164"/>
      <c r="BW314" s="164"/>
      <c r="BX314" s="164"/>
      <c r="BY314" s="164"/>
      <c r="BZ314" s="164"/>
      <c r="CA314" s="164"/>
      <c r="CB314" s="164"/>
      <c r="CC314" s="164"/>
      <c r="CD314" s="164"/>
      <c r="CE314" s="164"/>
    </row>
    <row r="315" spans="1:93" s="155" customFormat="1" x14ac:dyDescent="0.25">
      <c r="A315" s="164"/>
      <c r="B315" s="164"/>
      <c r="C315" s="169"/>
      <c r="D315" s="169"/>
      <c r="E315" s="169"/>
      <c r="F315" s="169"/>
      <c r="G315" s="170"/>
      <c r="H315" s="167"/>
      <c r="I315" s="167"/>
      <c r="J315" s="170"/>
      <c r="K315" s="170"/>
      <c r="L315" s="170"/>
      <c r="M315" s="170"/>
      <c r="N315" s="170"/>
      <c r="O315" s="170"/>
      <c r="P315" s="170"/>
      <c r="Q315" s="170"/>
      <c r="R315" s="170"/>
      <c r="S315" s="170"/>
      <c r="T315" s="170"/>
      <c r="U315" s="170"/>
      <c r="V315" s="170"/>
      <c r="W315" s="170"/>
      <c r="X315" s="170"/>
      <c r="Y315" s="170"/>
      <c r="Z315" s="170"/>
      <c r="AA315" s="170"/>
      <c r="AB315" s="170"/>
      <c r="AC315" s="170"/>
      <c r="AD315" s="170"/>
      <c r="AE315" s="170"/>
      <c r="AF315" s="170"/>
      <c r="AG315" s="170"/>
      <c r="AH315" s="170"/>
      <c r="AI315" s="170"/>
      <c r="AJ315" s="170"/>
      <c r="AK315" s="164"/>
      <c r="AL315" s="164"/>
      <c r="AM315" s="164"/>
      <c r="AN315" s="164"/>
      <c r="AO315" s="164"/>
      <c r="AP315" s="164"/>
      <c r="AQ315" s="164"/>
      <c r="AR315" s="164"/>
      <c r="AS315" s="164"/>
      <c r="AT315" s="164"/>
      <c r="AU315" s="164"/>
      <c r="AV315" s="164"/>
      <c r="AW315" s="164"/>
      <c r="AX315" s="164"/>
      <c r="AY315" s="164"/>
      <c r="AZ315" s="164"/>
      <c r="BA315" s="164"/>
      <c r="BB315" s="164"/>
      <c r="BC315" s="164"/>
      <c r="BD315" s="164"/>
      <c r="BE315" s="164"/>
      <c r="BF315" s="164"/>
      <c r="BG315" s="164"/>
      <c r="BH315" s="164"/>
      <c r="BI315" s="164"/>
      <c r="BJ315" s="164"/>
      <c r="BK315" s="164"/>
      <c r="BL315" s="164"/>
      <c r="BN315" s="164"/>
      <c r="BO315" s="164"/>
      <c r="BP315" s="164"/>
      <c r="BQ315" s="164"/>
      <c r="BR315" s="164"/>
      <c r="BS315" s="164"/>
      <c r="BT315" s="164"/>
      <c r="BU315" s="164"/>
      <c r="BV315" s="164"/>
      <c r="BW315" s="164"/>
      <c r="BX315" s="164"/>
      <c r="BY315" s="164"/>
      <c r="BZ315" s="164"/>
      <c r="CA315" s="164"/>
      <c r="CB315" s="164"/>
      <c r="CC315" s="164"/>
      <c r="CD315" s="164"/>
      <c r="CE315" s="164"/>
    </row>
    <row r="316" spans="1:93" s="155" customFormat="1" x14ac:dyDescent="0.25">
      <c r="A316" s="164"/>
      <c r="B316" s="164"/>
      <c r="C316" s="169"/>
      <c r="D316" s="169"/>
      <c r="E316" s="169"/>
      <c r="F316" s="169"/>
      <c r="G316" s="170"/>
      <c r="H316" s="167"/>
      <c r="I316" s="167"/>
      <c r="J316" s="170"/>
      <c r="K316" s="170"/>
      <c r="L316" s="170"/>
      <c r="M316" s="170"/>
      <c r="N316" s="170"/>
      <c r="O316" s="170"/>
      <c r="P316" s="170"/>
      <c r="Q316" s="170"/>
      <c r="R316" s="170"/>
      <c r="S316" s="170"/>
      <c r="T316" s="170"/>
      <c r="U316" s="170"/>
      <c r="V316" s="170"/>
      <c r="W316" s="170"/>
      <c r="X316" s="170"/>
      <c r="Y316" s="170"/>
      <c r="Z316" s="170"/>
      <c r="AA316" s="170"/>
      <c r="AB316" s="170"/>
      <c r="AC316" s="170"/>
      <c r="AD316" s="170"/>
      <c r="AE316" s="170"/>
      <c r="AF316" s="170"/>
      <c r="AG316" s="170"/>
      <c r="AH316" s="170"/>
      <c r="AI316" s="170"/>
      <c r="AJ316" s="170"/>
      <c r="AK316" s="164"/>
      <c r="AL316" s="164"/>
      <c r="AM316" s="164"/>
      <c r="AN316" s="164"/>
      <c r="AO316" s="164"/>
      <c r="AP316" s="164"/>
      <c r="AQ316" s="164"/>
      <c r="AR316" s="164"/>
      <c r="AS316" s="164"/>
      <c r="AT316" s="164"/>
      <c r="AU316" s="164"/>
      <c r="AV316" s="164"/>
      <c r="AW316" s="164"/>
      <c r="AX316" s="164"/>
      <c r="AY316" s="164"/>
      <c r="AZ316" s="164"/>
      <c r="BA316" s="164"/>
      <c r="BB316" s="164"/>
      <c r="BC316" s="164"/>
      <c r="BD316" s="164"/>
      <c r="BE316" s="164"/>
      <c r="BF316" s="164"/>
      <c r="BG316" s="164"/>
      <c r="BH316" s="164"/>
      <c r="BI316" s="164"/>
      <c r="BJ316" s="164"/>
      <c r="BK316" s="164"/>
      <c r="BL316" s="164"/>
      <c r="BN316" s="164"/>
      <c r="BO316" s="164"/>
      <c r="BP316" s="164"/>
      <c r="BQ316" s="164"/>
      <c r="BR316" s="164"/>
      <c r="BS316" s="164"/>
      <c r="BT316" s="164"/>
      <c r="BU316" s="164"/>
      <c r="BV316" s="164"/>
      <c r="BW316" s="164"/>
      <c r="BX316" s="164"/>
      <c r="BY316" s="164"/>
      <c r="BZ316" s="164"/>
      <c r="CA316" s="164"/>
      <c r="CB316" s="164"/>
      <c r="CC316" s="164"/>
      <c r="CD316" s="164"/>
      <c r="CE316" s="164"/>
    </row>
    <row r="317" spans="1:93" s="155" customFormat="1" x14ac:dyDescent="0.25">
      <c r="A317" s="164"/>
      <c r="B317" s="164"/>
      <c r="C317" s="169"/>
      <c r="D317" s="169"/>
      <c r="E317" s="169"/>
      <c r="F317" s="169"/>
      <c r="G317" s="170"/>
      <c r="H317" s="167"/>
      <c r="I317" s="167"/>
      <c r="J317" s="170"/>
      <c r="K317" s="170"/>
      <c r="L317" s="170"/>
      <c r="M317" s="170"/>
      <c r="N317" s="170"/>
      <c r="O317" s="170"/>
      <c r="P317" s="170"/>
      <c r="Q317" s="170"/>
      <c r="R317" s="170"/>
      <c r="S317" s="170"/>
      <c r="T317" s="170"/>
      <c r="U317" s="170"/>
      <c r="V317" s="170"/>
      <c r="W317" s="170"/>
      <c r="X317" s="170"/>
      <c r="Y317" s="170"/>
      <c r="Z317" s="170"/>
      <c r="AA317" s="170"/>
      <c r="AB317" s="170"/>
      <c r="AC317" s="170"/>
      <c r="AD317" s="170"/>
      <c r="AE317" s="170"/>
      <c r="AF317" s="170"/>
      <c r="AG317" s="170"/>
      <c r="AH317" s="170"/>
      <c r="AI317" s="170"/>
      <c r="AJ317" s="170"/>
      <c r="AK317" s="164"/>
      <c r="AL317" s="164"/>
      <c r="AM317" s="164"/>
      <c r="AN317" s="164"/>
      <c r="AO317" s="164"/>
      <c r="AP317" s="164"/>
      <c r="AQ317" s="164"/>
      <c r="AR317" s="164"/>
      <c r="AS317" s="164"/>
      <c r="AT317" s="164"/>
      <c r="AU317" s="164"/>
      <c r="AV317" s="164"/>
      <c r="AW317" s="164"/>
      <c r="AX317" s="164"/>
      <c r="AY317" s="164"/>
      <c r="AZ317" s="164"/>
      <c r="BA317" s="164"/>
      <c r="BB317" s="164"/>
      <c r="BC317" s="164"/>
      <c r="BD317" s="164"/>
      <c r="BE317" s="164"/>
      <c r="BF317" s="164"/>
      <c r="BG317" s="164"/>
      <c r="BH317" s="164"/>
      <c r="BI317" s="164"/>
      <c r="BJ317" s="164"/>
      <c r="BK317" s="164"/>
      <c r="BL317" s="164"/>
      <c r="BN317" s="164"/>
      <c r="BO317" s="164"/>
      <c r="BP317" s="164"/>
      <c r="BQ317" s="164"/>
      <c r="BR317" s="164"/>
      <c r="BS317" s="164"/>
      <c r="BT317" s="164"/>
      <c r="BU317" s="164"/>
      <c r="BV317" s="164"/>
      <c r="BW317" s="164"/>
      <c r="BX317" s="164"/>
      <c r="BY317" s="164"/>
      <c r="BZ317" s="164"/>
      <c r="CA317" s="164"/>
      <c r="CB317" s="164"/>
      <c r="CC317" s="164"/>
      <c r="CD317" s="164"/>
      <c r="CE317" s="164"/>
    </row>
    <row r="318" spans="1:93" s="155" customFormat="1" x14ac:dyDescent="0.25">
      <c r="A318" s="164"/>
      <c r="B318" s="164"/>
      <c r="C318" s="169"/>
      <c r="D318" s="169"/>
      <c r="E318" s="169"/>
      <c r="F318" s="169"/>
      <c r="G318" s="170"/>
      <c r="H318" s="167"/>
      <c r="I318" s="167"/>
      <c r="J318" s="170"/>
      <c r="K318" s="170"/>
      <c r="L318" s="170"/>
      <c r="M318" s="170"/>
      <c r="N318" s="170"/>
      <c r="O318" s="170"/>
      <c r="P318" s="170"/>
      <c r="Q318" s="170"/>
      <c r="R318" s="170"/>
      <c r="S318" s="170"/>
      <c r="T318" s="170"/>
      <c r="U318" s="170"/>
      <c r="V318" s="170"/>
      <c r="W318" s="170"/>
      <c r="X318" s="170"/>
      <c r="Y318" s="170"/>
      <c r="Z318" s="170"/>
      <c r="AA318" s="170"/>
      <c r="AB318" s="170"/>
      <c r="AC318" s="170"/>
      <c r="AD318" s="170"/>
      <c r="AE318" s="170"/>
      <c r="AF318" s="170"/>
      <c r="AG318" s="170"/>
      <c r="AH318" s="170"/>
      <c r="AI318" s="170"/>
      <c r="AJ318" s="170"/>
      <c r="AK318" s="164"/>
      <c r="AL318" s="164"/>
      <c r="AM318" s="164"/>
      <c r="AN318" s="164"/>
      <c r="AO318" s="164"/>
      <c r="AP318" s="164"/>
      <c r="AQ318" s="164"/>
      <c r="AR318" s="164"/>
      <c r="AS318" s="164"/>
      <c r="AT318" s="164"/>
      <c r="AU318" s="164"/>
      <c r="AV318" s="164"/>
      <c r="AW318" s="164"/>
      <c r="AX318" s="164"/>
      <c r="AY318" s="164"/>
      <c r="AZ318" s="164"/>
      <c r="BA318" s="164"/>
      <c r="BB318" s="164"/>
      <c r="BC318" s="164"/>
      <c r="BD318" s="164"/>
      <c r="BE318" s="164"/>
      <c r="BF318" s="164"/>
      <c r="BG318" s="164"/>
      <c r="BH318" s="164"/>
      <c r="BI318" s="164"/>
      <c r="BJ318" s="164"/>
      <c r="BK318" s="164"/>
      <c r="BL318" s="164"/>
      <c r="BN318" s="164"/>
      <c r="BO318" s="164"/>
      <c r="BP318" s="164"/>
      <c r="BQ318" s="164"/>
      <c r="BR318" s="164"/>
      <c r="BS318" s="164"/>
      <c r="BT318" s="164"/>
      <c r="BU318" s="164"/>
      <c r="BV318" s="164"/>
      <c r="BW318" s="164"/>
      <c r="BX318" s="164"/>
      <c r="BY318" s="164"/>
      <c r="BZ318" s="164"/>
      <c r="CA318" s="164"/>
      <c r="CB318" s="164"/>
      <c r="CC318" s="164"/>
      <c r="CD318" s="164"/>
      <c r="CE318" s="164"/>
    </row>
    <row r="319" spans="1:93" s="155" customFormat="1" x14ac:dyDescent="0.25">
      <c r="A319" s="164"/>
      <c r="B319" s="164"/>
      <c r="C319" s="169"/>
      <c r="D319" s="169"/>
      <c r="E319" s="169"/>
      <c r="F319" s="169"/>
      <c r="G319" s="170"/>
      <c r="H319" s="167"/>
      <c r="I319" s="167"/>
      <c r="J319" s="170"/>
      <c r="K319" s="170"/>
      <c r="L319" s="170"/>
      <c r="M319" s="170"/>
      <c r="N319" s="170"/>
      <c r="O319" s="170"/>
      <c r="P319" s="170"/>
      <c r="Q319" s="170"/>
      <c r="R319" s="170"/>
      <c r="S319" s="170"/>
      <c r="T319" s="170"/>
      <c r="U319" s="170"/>
      <c r="V319" s="170"/>
      <c r="W319" s="170"/>
      <c r="X319" s="170"/>
      <c r="Y319" s="170"/>
      <c r="Z319" s="170"/>
      <c r="AA319" s="170"/>
      <c r="AB319" s="170"/>
      <c r="AC319" s="170"/>
      <c r="AD319" s="170"/>
      <c r="AE319" s="170"/>
      <c r="AF319" s="170"/>
      <c r="AG319" s="170"/>
      <c r="AH319" s="170"/>
      <c r="AI319" s="170"/>
      <c r="AJ319" s="170"/>
      <c r="AK319" s="164"/>
      <c r="AL319" s="164"/>
      <c r="AM319" s="164"/>
      <c r="AN319" s="164"/>
      <c r="AO319" s="164"/>
      <c r="AP319" s="164"/>
      <c r="AQ319" s="164"/>
      <c r="AR319" s="164"/>
      <c r="AS319" s="164"/>
      <c r="AT319" s="164"/>
      <c r="AU319" s="164"/>
      <c r="AV319" s="164"/>
      <c r="AW319" s="164"/>
      <c r="AX319" s="164"/>
      <c r="AY319" s="164"/>
      <c r="AZ319" s="164"/>
      <c r="BA319" s="164"/>
      <c r="BB319" s="164"/>
      <c r="BC319" s="164"/>
      <c r="BD319" s="164"/>
      <c r="BE319" s="164"/>
      <c r="BF319" s="164"/>
      <c r="BG319" s="164"/>
      <c r="BH319" s="164"/>
      <c r="BI319" s="164"/>
      <c r="BJ319" s="164"/>
      <c r="BK319" s="164"/>
      <c r="BL319" s="164"/>
      <c r="BN319" s="164"/>
      <c r="BO319" s="164"/>
      <c r="BP319" s="164"/>
      <c r="BQ319" s="164"/>
      <c r="BR319" s="164"/>
      <c r="BS319" s="164"/>
      <c r="BT319" s="164"/>
      <c r="BU319" s="164"/>
      <c r="BV319" s="164"/>
      <c r="BW319" s="164"/>
      <c r="BX319" s="164"/>
      <c r="BY319" s="164"/>
      <c r="BZ319" s="164"/>
      <c r="CA319" s="164"/>
      <c r="CB319" s="164"/>
      <c r="CC319" s="164"/>
      <c r="CD319" s="164"/>
      <c r="CE319" s="164"/>
    </row>
    <row r="320" spans="1:93" s="155" customFormat="1" x14ac:dyDescent="0.25">
      <c r="A320" s="164"/>
      <c r="B320" s="164"/>
      <c r="C320" s="169"/>
      <c r="D320" s="169"/>
      <c r="E320" s="169"/>
      <c r="F320" s="169"/>
      <c r="G320" s="170"/>
      <c r="H320" s="167"/>
      <c r="I320" s="167"/>
      <c r="J320" s="170"/>
      <c r="K320" s="170"/>
      <c r="L320" s="170"/>
      <c r="M320" s="170"/>
      <c r="N320" s="170"/>
      <c r="O320" s="170"/>
      <c r="P320" s="170"/>
      <c r="Q320" s="170"/>
      <c r="R320" s="170"/>
      <c r="S320" s="170"/>
      <c r="T320" s="170"/>
      <c r="U320" s="170"/>
      <c r="V320" s="170"/>
      <c r="W320" s="170"/>
      <c r="X320" s="170"/>
      <c r="Y320" s="170"/>
      <c r="Z320" s="170"/>
      <c r="AA320" s="170"/>
      <c r="AB320" s="170"/>
      <c r="AC320" s="170"/>
      <c r="AD320" s="170"/>
      <c r="AE320" s="170"/>
      <c r="AF320" s="170"/>
      <c r="AG320" s="170"/>
      <c r="AH320" s="170"/>
      <c r="AI320" s="170"/>
      <c r="AJ320" s="170"/>
      <c r="AK320" s="164"/>
      <c r="AL320" s="164"/>
      <c r="AM320" s="164"/>
      <c r="AN320" s="164"/>
      <c r="AO320" s="164"/>
      <c r="AP320" s="164"/>
      <c r="AQ320" s="164"/>
      <c r="AR320" s="164"/>
      <c r="AS320" s="164"/>
      <c r="AT320" s="164"/>
      <c r="AU320" s="164"/>
      <c r="AV320" s="164"/>
      <c r="AW320" s="164"/>
      <c r="AX320" s="164"/>
      <c r="AY320" s="164"/>
      <c r="AZ320" s="164"/>
      <c r="BA320" s="164"/>
      <c r="BB320" s="164"/>
      <c r="BC320" s="164"/>
      <c r="BD320" s="164"/>
      <c r="BE320" s="164"/>
      <c r="BF320" s="164"/>
      <c r="BG320" s="164"/>
      <c r="BH320" s="164"/>
      <c r="BI320" s="164"/>
      <c r="BJ320" s="164"/>
      <c r="BK320" s="164"/>
      <c r="BL320" s="164"/>
      <c r="BN320" s="164"/>
      <c r="BO320" s="164"/>
      <c r="BP320" s="164"/>
      <c r="BQ320" s="164"/>
      <c r="BR320" s="164"/>
      <c r="BS320" s="164"/>
      <c r="BT320" s="164"/>
      <c r="BU320" s="164"/>
      <c r="BV320" s="164"/>
      <c r="BW320" s="164"/>
      <c r="BX320" s="164"/>
      <c r="BY320" s="164"/>
      <c r="BZ320" s="164"/>
      <c r="CA320" s="164"/>
      <c r="CB320" s="164"/>
      <c r="CC320" s="164"/>
      <c r="CD320" s="164"/>
      <c r="CE320" s="164"/>
    </row>
    <row r="321" spans="1:83" s="155" customFormat="1" x14ac:dyDescent="0.25">
      <c r="A321" s="164"/>
      <c r="B321" s="164"/>
      <c r="C321" s="169"/>
      <c r="D321" s="169"/>
      <c r="E321" s="169"/>
      <c r="F321" s="169"/>
      <c r="G321" s="170"/>
      <c r="H321" s="167"/>
      <c r="I321" s="167"/>
      <c r="J321" s="170"/>
      <c r="K321" s="170"/>
      <c r="L321" s="170"/>
      <c r="M321" s="170"/>
      <c r="N321" s="170"/>
      <c r="O321" s="170"/>
      <c r="P321" s="170"/>
      <c r="Q321" s="170"/>
      <c r="R321" s="170"/>
      <c r="S321" s="170"/>
      <c r="T321" s="170"/>
      <c r="U321" s="170"/>
      <c r="V321" s="170"/>
      <c r="W321" s="170"/>
      <c r="X321" s="170"/>
      <c r="Y321" s="170"/>
      <c r="Z321" s="170"/>
      <c r="AA321" s="170"/>
      <c r="AB321" s="170"/>
      <c r="AC321" s="170"/>
      <c r="AD321" s="170"/>
      <c r="AE321" s="170"/>
      <c r="AF321" s="170"/>
      <c r="AG321" s="170"/>
      <c r="AH321" s="170"/>
      <c r="AI321" s="170"/>
      <c r="AJ321" s="170"/>
      <c r="AK321" s="164"/>
      <c r="AL321" s="164"/>
      <c r="AM321" s="164"/>
      <c r="AN321" s="164"/>
      <c r="AO321" s="164"/>
      <c r="AP321" s="164"/>
      <c r="AQ321" s="164"/>
      <c r="AR321" s="164"/>
      <c r="AS321" s="164"/>
      <c r="AT321" s="164"/>
      <c r="AU321" s="164"/>
      <c r="AV321" s="164"/>
      <c r="AW321" s="164"/>
      <c r="AX321" s="164"/>
      <c r="AY321" s="164"/>
      <c r="AZ321" s="164"/>
      <c r="BA321" s="164"/>
      <c r="BB321" s="164"/>
      <c r="BC321" s="164"/>
      <c r="BD321" s="164"/>
      <c r="BE321" s="164"/>
      <c r="BF321" s="164"/>
      <c r="BG321" s="164"/>
      <c r="BH321" s="164"/>
      <c r="BI321" s="164"/>
      <c r="BJ321" s="164"/>
      <c r="BK321" s="164"/>
      <c r="BL321" s="164"/>
      <c r="BN321" s="164"/>
      <c r="BO321" s="164"/>
      <c r="BP321" s="164"/>
      <c r="BQ321" s="164"/>
      <c r="BR321" s="164"/>
      <c r="BS321" s="164"/>
      <c r="BT321" s="164"/>
      <c r="BU321" s="164"/>
      <c r="BV321" s="164"/>
      <c r="BW321" s="164"/>
      <c r="BX321" s="164"/>
      <c r="BY321" s="164"/>
      <c r="BZ321" s="164"/>
      <c r="CA321" s="164"/>
      <c r="CB321" s="164"/>
      <c r="CC321" s="164"/>
      <c r="CD321" s="164"/>
      <c r="CE321" s="164"/>
    </row>
    <row r="322" spans="1:83" s="155" customFormat="1" x14ac:dyDescent="0.25">
      <c r="A322" s="164"/>
      <c r="B322" s="164"/>
      <c r="C322" s="169"/>
      <c r="D322" s="169"/>
      <c r="E322" s="169"/>
      <c r="F322" s="169"/>
      <c r="G322" s="170"/>
      <c r="H322" s="167"/>
      <c r="I322" s="167"/>
      <c r="J322" s="170"/>
      <c r="K322" s="170"/>
      <c r="L322" s="170"/>
      <c r="M322" s="170"/>
      <c r="N322" s="170"/>
      <c r="O322" s="170"/>
      <c r="P322" s="170"/>
      <c r="Q322" s="170"/>
      <c r="R322" s="170"/>
      <c r="S322" s="170"/>
      <c r="T322" s="170"/>
      <c r="U322" s="170"/>
      <c r="V322" s="170"/>
      <c r="W322" s="170"/>
      <c r="X322" s="170"/>
      <c r="Y322" s="170"/>
      <c r="Z322" s="170"/>
      <c r="AA322" s="170"/>
      <c r="AB322" s="170"/>
      <c r="AC322" s="170"/>
      <c r="AD322" s="170"/>
      <c r="AE322" s="170"/>
      <c r="AF322" s="170"/>
      <c r="AG322" s="170"/>
      <c r="AH322" s="170"/>
      <c r="AI322" s="170"/>
      <c r="AJ322" s="170"/>
      <c r="AK322" s="164"/>
      <c r="AL322" s="164"/>
      <c r="AM322" s="164"/>
      <c r="AN322" s="164"/>
      <c r="AO322" s="164"/>
      <c r="AP322" s="164"/>
      <c r="AQ322" s="164"/>
      <c r="AR322" s="164"/>
      <c r="AS322" s="164"/>
      <c r="AT322" s="164"/>
      <c r="AU322" s="164"/>
      <c r="AV322" s="164"/>
      <c r="AW322" s="164"/>
      <c r="AX322" s="164"/>
      <c r="AY322" s="164"/>
      <c r="AZ322" s="164"/>
      <c r="BA322" s="164"/>
      <c r="BB322" s="164"/>
      <c r="BC322" s="164"/>
      <c r="BD322" s="164"/>
      <c r="BE322" s="164"/>
      <c r="BF322" s="164"/>
      <c r="BG322" s="164"/>
      <c r="BH322" s="164"/>
      <c r="BI322" s="164"/>
      <c r="BJ322" s="164"/>
      <c r="BK322" s="164"/>
      <c r="BL322" s="164"/>
      <c r="BN322" s="164"/>
      <c r="BO322" s="164"/>
      <c r="BP322" s="164"/>
      <c r="BQ322" s="164"/>
      <c r="BR322" s="164"/>
      <c r="BS322" s="164"/>
      <c r="BT322" s="164"/>
      <c r="BU322" s="164"/>
      <c r="BV322" s="164"/>
      <c r="BW322" s="164"/>
      <c r="BX322" s="164"/>
      <c r="BY322" s="164"/>
      <c r="BZ322" s="164"/>
      <c r="CA322" s="164"/>
      <c r="CB322" s="164"/>
      <c r="CC322" s="164"/>
      <c r="CD322" s="164"/>
      <c r="CE322" s="164"/>
    </row>
    <row r="323" spans="1:83" s="155" customFormat="1" x14ac:dyDescent="0.25">
      <c r="A323" s="164"/>
      <c r="B323" s="164"/>
      <c r="C323" s="169"/>
      <c r="D323" s="169"/>
      <c r="E323" s="169"/>
      <c r="F323" s="169"/>
      <c r="G323" s="170"/>
      <c r="H323" s="167"/>
      <c r="I323" s="167"/>
      <c r="J323" s="170"/>
      <c r="K323" s="170"/>
      <c r="L323" s="170"/>
      <c r="M323" s="170"/>
      <c r="N323" s="170"/>
      <c r="O323" s="170"/>
      <c r="P323" s="170"/>
      <c r="Q323" s="170"/>
      <c r="R323" s="170"/>
      <c r="S323" s="170"/>
      <c r="T323" s="170"/>
      <c r="U323" s="170"/>
      <c r="V323" s="170"/>
      <c r="W323" s="170"/>
      <c r="X323" s="170"/>
      <c r="Y323" s="170"/>
      <c r="Z323" s="170"/>
      <c r="AA323" s="170"/>
      <c r="AB323" s="170"/>
      <c r="AC323" s="170"/>
      <c r="AD323" s="170"/>
      <c r="AE323" s="170"/>
      <c r="AF323" s="170"/>
      <c r="AG323" s="170"/>
      <c r="AH323" s="170"/>
      <c r="AI323" s="170"/>
      <c r="AJ323" s="170"/>
      <c r="AK323" s="164"/>
      <c r="AL323" s="164"/>
      <c r="AM323" s="164"/>
      <c r="AN323" s="164"/>
      <c r="AO323" s="164"/>
      <c r="AP323" s="164"/>
      <c r="AQ323" s="164"/>
      <c r="AR323" s="164"/>
      <c r="AS323" s="164"/>
      <c r="AT323" s="164"/>
      <c r="AU323" s="164"/>
      <c r="AV323" s="164"/>
      <c r="AW323" s="164"/>
      <c r="AX323" s="164"/>
      <c r="AY323" s="164"/>
      <c r="AZ323" s="164"/>
      <c r="BA323" s="164"/>
      <c r="BB323" s="164"/>
      <c r="BC323" s="164"/>
      <c r="BD323" s="164"/>
      <c r="BE323" s="164"/>
      <c r="BF323" s="164"/>
      <c r="BG323" s="164"/>
      <c r="BH323" s="164"/>
      <c r="BI323" s="164"/>
      <c r="BJ323" s="164"/>
      <c r="BK323" s="164"/>
      <c r="BL323" s="164"/>
      <c r="BN323" s="164"/>
      <c r="BO323" s="164"/>
      <c r="BP323" s="164"/>
      <c r="BQ323" s="164"/>
      <c r="BR323" s="164"/>
      <c r="BS323" s="164"/>
      <c r="BT323" s="164"/>
      <c r="BU323" s="164"/>
      <c r="BV323" s="164"/>
      <c r="BW323" s="164"/>
      <c r="BX323" s="164"/>
      <c r="BY323" s="164"/>
      <c r="BZ323" s="164"/>
      <c r="CA323" s="164"/>
      <c r="CB323" s="164"/>
      <c r="CC323" s="164"/>
      <c r="CD323" s="164"/>
      <c r="CE323" s="164"/>
    </row>
    <row r="324" spans="1:83" s="155" customFormat="1" x14ac:dyDescent="0.25">
      <c r="A324" s="164"/>
      <c r="B324" s="164"/>
      <c r="C324" s="169"/>
      <c r="D324" s="169"/>
      <c r="E324" s="169"/>
      <c r="F324" s="169"/>
      <c r="G324" s="170"/>
      <c r="H324" s="167"/>
      <c r="I324" s="167"/>
      <c r="J324" s="170"/>
      <c r="K324" s="170"/>
      <c r="L324" s="170"/>
      <c r="M324" s="170"/>
      <c r="N324" s="170"/>
      <c r="O324" s="170"/>
      <c r="P324" s="170"/>
      <c r="Q324" s="170"/>
      <c r="R324" s="170"/>
      <c r="S324" s="170"/>
      <c r="T324" s="170"/>
      <c r="U324" s="170"/>
      <c r="V324" s="170"/>
      <c r="W324" s="170"/>
      <c r="X324" s="170"/>
      <c r="Y324" s="170"/>
      <c r="Z324" s="170"/>
      <c r="AA324" s="170"/>
      <c r="AB324" s="170"/>
      <c r="AC324" s="170"/>
      <c r="AD324" s="170"/>
      <c r="AE324" s="170"/>
      <c r="AF324" s="170"/>
      <c r="AG324" s="170"/>
      <c r="AH324" s="170"/>
      <c r="AI324" s="170"/>
      <c r="AJ324" s="170"/>
      <c r="AK324" s="164"/>
      <c r="AL324" s="164"/>
      <c r="AM324" s="164"/>
      <c r="AN324" s="164"/>
      <c r="AO324" s="164"/>
      <c r="AP324" s="164"/>
      <c r="AQ324" s="164"/>
      <c r="AR324" s="164"/>
      <c r="AS324" s="164"/>
      <c r="AT324" s="164"/>
      <c r="AU324" s="164"/>
      <c r="AV324" s="164"/>
      <c r="AW324" s="164"/>
      <c r="AX324" s="164"/>
      <c r="AY324" s="164"/>
      <c r="AZ324" s="164"/>
      <c r="BA324" s="164"/>
      <c r="BB324" s="164"/>
      <c r="BC324" s="164"/>
      <c r="BD324" s="164"/>
      <c r="BE324" s="164"/>
      <c r="BF324" s="164"/>
      <c r="BG324" s="164"/>
      <c r="BH324" s="164"/>
      <c r="BI324" s="164"/>
      <c r="BJ324" s="164"/>
      <c r="BK324" s="164"/>
      <c r="BL324" s="164"/>
      <c r="BN324" s="164"/>
      <c r="BO324" s="164"/>
      <c r="BP324" s="164"/>
      <c r="BQ324" s="164"/>
      <c r="BR324" s="164"/>
      <c r="BS324" s="164"/>
      <c r="BT324" s="164"/>
      <c r="BU324" s="164"/>
      <c r="BV324" s="164"/>
      <c r="BW324" s="164"/>
      <c r="BX324" s="164"/>
      <c r="BY324" s="164"/>
      <c r="BZ324" s="164"/>
      <c r="CA324" s="164"/>
      <c r="CB324" s="164"/>
      <c r="CC324" s="164"/>
      <c r="CD324" s="164"/>
      <c r="CE324" s="164"/>
    </row>
    <row r="325" spans="1:83" s="155" customFormat="1" x14ac:dyDescent="0.25">
      <c r="A325" s="164"/>
      <c r="B325" s="164"/>
      <c r="C325" s="169"/>
      <c r="D325" s="169"/>
      <c r="E325" s="169"/>
      <c r="F325" s="169"/>
      <c r="G325" s="170"/>
      <c r="H325" s="167"/>
      <c r="I325" s="167"/>
      <c r="J325" s="170"/>
      <c r="K325" s="170"/>
      <c r="L325" s="170"/>
      <c r="M325" s="170"/>
      <c r="N325" s="170"/>
      <c r="O325" s="170"/>
      <c r="P325" s="170"/>
      <c r="Q325" s="170"/>
      <c r="R325" s="170"/>
      <c r="S325" s="170"/>
      <c r="T325" s="170"/>
      <c r="U325" s="170"/>
      <c r="V325" s="170"/>
      <c r="W325" s="170"/>
      <c r="X325" s="170"/>
      <c r="Y325" s="170"/>
      <c r="Z325" s="170"/>
      <c r="AA325" s="170"/>
      <c r="AB325" s="170"/>
      <c r="AC325" s="170"/>
      <c r="AD325" s="170"/>
      <c r="AE325" s="170"/>
      <c r="AF325" s="170"/>
      <c r="AG325" s="170"/>
      <c r="AH325" s="170"/>
      <c r="AI325" s="170"/>
      <c r="AJ325" s="170"/>
      <c r="AK325" s="164"/>
      <c r="AL325" s="164"/>
      <c r="AM325" s="164"/>
      <c r="AN325" s="164"/>
      <c r="AO325" s="164"/>
      <c r="AP325" s="164"/>
      <c r="AQ325" s="164"/>
      <c r="AR325" s="164"/>
      <c r="AS325" s="164"/>
      <c r="AT325" s="164"/>
      <c r="AU325" s="164"/>
      <c r="AV325" s="164"/>
      <c r="AW325" s="164"/>
      <c r="AX325" s="164"/>
      <c r="AY325" s="164"/>
      <c r="AZ325" s="164"/>
      <c r="BA325" s="164"/>
      <c r="BB325" s="164"/>
      <c r="BC325" s="164"/>
      <c r="BD325" s="164"/>
      <c r="BE325" s="164"/>
      <c r="BF325" s="164"/>
      <c r="BG325" s="164"/>
      <c r="BH325" s="164"/>
      <c r="BI325" s="164"/>
      <c r="BJ325" s="164"/>
      <c r="BK325" s="164"/>
      <c r="BL325" s="164"/>
      <c r="BN325" s="164"/>
      <c r="BO325" s="164"/>
      <c r="BP325" s="164"/>
      <c r="BQ325" s="164"/>
      <c r="BR325" s="164"/>
      <c r="BS325" s="164"/>
      <c r="BT325" s="164"/>
      <c r="BU325" s="164"/>
      <c r="BV325" s="164"/>
      <c r="BW325" s="164"/>
      <c r="BX325" s="164"/>
      <c r="BY325" s="164"/>
      <c r="BZ325" s="164"/>
      <c r="CA325" s="164"/>
      <c r="CB325" s="164"/>
      <c r="CC325" s="164"/>
      <c r="CD325" s="164"/>
      <c r="CE325" s="164"/>
    </row>
    <row r="326" spans="1:83" s="155" customFormat="1" x14ac:dyDescent="0.25">
      <c r="A326" s="164"/>
      <c r="B326" s="164"/>
      <c r="C326" s="169"/>
      <c r="D326" s="169"/>
      <c r="E326" s="169"/>
      <c r="F326" s="169"/>
      <c r="G326" s="170"/>
      <c r="H326" s="167"/>
      <c r="I326" s="167"/>
      <c r="J326" s="170"/>
      <c r="K326" s="170"/>
      <c r="L326" s="170"/>
      <c r="M326" s="170"/>
      <c r="N326" s="170"/>
      <c r="O326" s="170"/>
      <c r="P326" s="170"/>
      <c r="Q326" s="170"/>
      <c r="R326" s="170"/>
      <c r="S326" s="170"/>
      <c r="T326" s="170"/>
      <c r="U326" s="170"/>
      <c r="V326" s="170"/>
      <c r="W326" s="170"/>
      <c r="X326" s="170"/>
      <c r="Y326" s="170"/>
      <c r="Z326" s="170"/>
      <c r="AA326" s="170"/>
      <c r="AB326" s="170"/>
      <c r="AC326" s="170"/>
      <c r="AD326" s="170"/>
      <c r="AE326" s="170"/>
      <c r="AF326" s="170"/>
      <c r="AG326" s="170"/>
      <c r="AH326" s="170"/>
      <c r="AI326" s="170"/>
      <c r="AJ326" s="170"/>
      <c r="AK326" s="164"/>
      <c r="AL326" s="164"/>
      <c r="AM326" s="164"/>
      <c r="AN326" s="164"/>
      <c r="AO326" s="164"/>
      <c r="AP326" s="164"/>
      <c r="AQ326" s="164"/>
      <c r="AR326" s="164"/>
      <c r="AS326" s="164"/>
      <c r="AT326" s="164"/>
      <c r="AU326" s="164"/>
      <c r="AV326" s="164"/>
      <c r="AW326" s="164"/>
      <c r="AX326" s="164"/>
      <c r="AY326" s="164"/>
      <c r="AZ326" s="164"/>
      <c r="BA326" s="164"/>
      <c r="BB326" s="164"/>
      <c r="BC326" s="164"/>
      <c r="BD326" s="164"/>
      <c r="BE326" s="164"/>
      <c r="BF326" s="164"/>
      <c r="BG326" s="164"/>
      <c r="BH326" s="164"/>
      <c r="BI326" s="164"/>
      <c r="BJ326" s="164"/>
      <c r="BK326" s="164"/>
      <c r="BL326" s="164"/>
      <c r="BN326" s="164"/>
      <c r="BO326" s="164"/>
      <c r="BP326" s="164"/>
      <c r="BQ326" s="164"/>
      <c r="BR326" s="164"/>
      <c r="BS326" s="164"/>
      <c r="BT326" s="164"/>
      <c r="BU326" s="164"/>
      <c r="BV326" s="164"/>
      <c r="BW326" s="164"/>
      <c r="BX326" s="164"/>
      <c r="BY326" s="164"/>
      <c r="BZ326" s="164"/>
      <c r="CA326" s="164"/>
      <c r="CB326" s="164"/>
      <c r="CC326" s="164"/>
      <c r="CD326" s="164"/>
      <c r="CE326" s="164"/>
    </row>
    <row r="327" spans="1:83" s="155" customFormat="1" x14ac:dyDescent="0.25">
      <c r="A327" s="164"/>
      <c r="B327" s="164"/>
      <c r="C327" s="169"/>
      <c r="D327" s="169"/>
      <c r="E327" s="169"/>
      <c r="F327" s="169"/>
      <c r="G327" s="170"/>
      <c r="H327" s="167"/>
      <c r="I327" s="167"/>
      <c r="J327" s="170"/>
      <c r="K327" s="170"/>
      <c r="L327" s="170"/>
      <c r="M327" s="170"/>
      <c r="N327" s="170"/>
      <c r="O327" s="170"/>
      <c r="P327" s="170"/>
      <c r="Q327" s="170"/>
      <c r="R327" s="170"/>
      <c r="S327" s="170"/>
      <c r="T327" s="170"/>
      <c r="U327" s="170"/>
      <c r="V327" s="170"/>
      <c r="W327" s="170"/>
      <c r="X327" s="170"/>
      <c r="Y327" s="170"/>
      <c r="Z327" s="170"/>
      <c r="AA327" s="170"/>
      <c r="AB327" s="170"/>
      <c r="AC327" s="170"/>
      <c r="AD327" s="170"/>
      <c r="AE327" s="170"/>
      <c r="AF327" s="170"/>
      <c r="AG327" s="170"/>
      <c r="AH327" s="170"/>
      <c r="AI327" s="170"/>
      <c r="AJ327" s="170"/>
      <c r="AK327" s="164"/>
      <c r="AL327" s="164"/>
      <c r="AM327" s="164"/>
      <c r="AN327" s="164"/>
      <c r="AO327" s="164"/>
      <c r="AP327" s="164"/>
      <c r="AQ327" s="164"/>
      <c r="AR327" s="164"/>
      <c r="AS327" s="164"/>
      <c r="AT327" s="164"/>
      <c r="AU327" s="164"/>
      <c r="AV327" s="164"/>
      <c r="AW327" s="164"/>
      <c r="AX327" s="164"/>
      <c r="AY327" s="164"/>
      <c r="AZ327" s="164"/>
      <c r="BA327" s="164"/>
      <c r="BB327" s="164"/>
      <c r="BC327" s="164"/>
      <c r="BD327" s="164"/>
      <c r="BE327" s="164"/>
      <c r="BF327" s="164"/>
      <c r="BG327" s="164"/>
      <c r="BH327" s="164"/>
      <c r="BI327" s="164"/>
      <c r="BJ327" s="164"/>
      <c r="BK327" s="164"/>
      <c r="BL327" s="164"/>
      <c r="BN327" s="164"/>
      <c r="BO327" s="164"/>
      <c r="BP327" s="164"/>
      <c r="BQ327" s="164"/>
      <c r="BR327" s="164"/>
      <c r="BS327" s="164"/>
      <c r="BT327" s="164"/>
      <c r="BU327" s="164"/>
      <c r="BV327" s="164"/>
      <c r="BW327" s="164"/>
      <c r="BX327" s="164"/>
      <c r="BY327" s="164"/>
      <c r="BZ327" s="164"/>
      <c r="CA327" s="164"/>
      <c r="CB327" s="164"/>
      <c r="CC327" s="164"/>
      <c r="CD327" s="164"/>
      <c r="CE327" s="164"/>
    </row>
    <row r="328" spans="1:83" s="155" customFormat="1" x14ac:dyDescent="0.25">
      <c r="A328" s="164"/>
      <c r="B328" s="164"/>
      <c r="C328" s="169"/>
      <c r="D328" s="169"/>
      <c r="E328" s="169"/>
      <c r="F328" s="169"/>
      <c r="G328" s="170"/>
      <c r="H328" s="167"/>
      <c r="I328" s="167"/>
      <c r="J328" s="170"/>
      <c r="K328" s="170"/>
      <c r="L328" s="170"/>
      <c r="M328" s="170"/>
      <c r="N328" s="170"/>
      <c r="O328" s="170"/>
      <c r="P328" s="170"/>
      <c r="Q328" s="170"/>
      <c r="R328" s="170"/>
      <c r="S328" s="170"/>
      <c r="T328" s="170"/>
      <c r="U328" s="170"/>
      <c r="V328" s="170"/>
      <c r="W328" s="170"/>
      <c r="X328" s="170"/>
      <c r="Y328" s="170"/>
      <c r="Z328" s="170"/>
      <c r="AA328" s="170"/>
      <c r="AB328" s="170"/>
      <c r="AC328" s="170"/>
      <c r="AD328" s="170"/>
      <c r="AE328" s="170"/>
      <c r="AF328" s="170"/>
      <c r="AG328" s="170"/>
      <c r="AH328" s="170"/>
      <c r="AI328" s="170"/>
      <c r="AJ328" s="170"/>
      <c r="AK328" s="164"/>
      <c r="AL328" s="164"/>
      <c r="AM328" s="164"/>
      <c r="AN328" s="164"/>
      <c r="AO328" s="164"/>
      <c r="AP328" s="164"/>
      <c r="AQ328" s="164"/>
      <c r="AR328" s="164"/>
      <c r="AS328" s="164"/>
      <c r="AT328" s="164"/>
      <c r="AU328" s="164"/>
      <c r="AV328" s="164"/>
      <c r="AW328" s="164"/>
      <c r="AX328" s="164"/>
      <c r="AY328" s="164"/>
      <c r="AZ328" s="164"/>
      <c r="BA328" s="164"/>
      <c r="BB328" s="164"/>
      <c r="BC328" s="164"/>
      <c r="BD328" s="164"/>
      <c r="BE328" s="164"/>
      <c r="BF328" s="164"/>
      <c r="BG328" s="164"/>
      <c r="BH328" s="164"/>
      <c r="BI328" s="164"/>
      <c r="BJ328" s="164"/>
      <c r="BK328" s="164"/>
      <c r="BL328" s="164"/>
      <c r="BN328" s="164"/>
      <c r="BO328" s="164"/>
      <c r="BP328" s="164"/>
      <c r="BQ328" s="164"/>
      <c r="BR328" s="164"/>
      <c r="BS328" s="164"/>
      <c r="BT328" s="164"/>
      <c r="BU328" s="164"/>
      <c r="BV328" s="164"/>
      <c r="BW328" s="164"/>
      <c r="BX328" s="164"/>
      <c r="BY328" s="164"/>
      <c r="BZ328" s="164"/>
      <c r="CA328" s="164"/>
      <c r="CB328" s="164"/>
      <c r="CC328" s="164"/>
      <c r="CD328" s="164"/>
      <c r="CE328" s="164"/>
    </row>
    <row r="329" spans="1:83" s="155" customFormat="1" x14ac:dyDescent="0.25">
      <c r="A329" s="164"/>
      <c r="B329" s="164"/>
      <c r="C329" s="169"/>
      <c r="D329" s="169"/>
      <c r="E329" s="169"/>
      <c r="F329" s="169"/>
      <c r="G329" s="170"/>
      <c r="H329" s="167"/>
      <c r="I329" s="167"/>
      <c r="J329" s="170"/>
      <c r="K329" s="170"/>
      <c r="L329" s="170"/>
      <c r="M329" s="170"/>
      <c r="N329" s="170"/>
      <c r="O329" s="170"/>
      <c r="P329" s="170"/>
      <c r="Q329" s="170"/>
      <c r="R329" s="170"/>
      <c r="S329" s="170"/>
      <c r="T329" s="170"/>
      <c r="U329" s="170"/>
      <c r="V329" s="170"/>
      <c r="W329" s="170"/>
      <c r="X329" s="170"/>
      <c r="Y329" s="170"/>
      <c r="Z329" s="170"/>
      <c r="AA329" s="170"/>
      <c r="AB329" s="170"/>
      <c r="AC329" s="170"/>
      <c r="AD329" s="170"/>
      <c r="AE329" s="170"/>
      <c r="AF329" s="170"/>
      <c r="AG329" s="170"/>
      <c r="AH329" s="170"/>
      <c r="AI329" s="170"/>
      <c r="AJ329" s="170"/>
      <c r="AK329" s="164"/>
      <c r="AL329" s="164"/>
      <c r="AM329" s="164"/>
      <c r="AN329" s="164"/>
      <c r="AO329" s="164"/>
      <c r="AP329" s="164"/>
      <c r="AQ329" s="164"/>
      <c r="AR329" s="164"/>
      <c r="AS329" s="164"/>
      <c r="AT329" s="164"/>
      <c r="AU329" s="164"/>
      <c r="AV329" s="164"/>
      <c r="AW329" s="164"/>
      <c r="AX329" s="164"/>
      <c r="AY329" s="164"/>
      <c r="AZ329" s="164"/>
      <c r="BA329" s="164"/>
      <c r="BB329" s="164"/>
      <c r="BC329" s="164"/>
      <c r="BD329" s="164"/>
      <c r="BE329" s="164"/>
      <c r="BF329" s="164"/>
      <c r="BG329" s="164"/>
      <c r="BH329" s="164"/>
      <c r="BI329" s="164"/>
      <c r="BJ329" s="164"/>
      <c r="BK329" s="164"/>
      <c r="BL329" s="164"/>
      <c r="BN329" s="164"/>
      <c r="BO329" s="164"/>
      <c r="BP329" s="164"/>
      <c r="BQ329" s="164"/>
      <c r="BR329" s="164"/>
      <c r="BS329" s="164"/>
      <c r="BT329" s="164"/>
      <c r="BU329" s="164"/>
      <c r="BV329" s="164"/>
      <c r="BW329" s="164"/>
      <c r="BX329" s="164"/>
      <c r="BY329" s="164"/>
      <c r="BZ329" s="164"/>
      <c r="CA329" s="164"/>
      <c r="CB329" s="164"/>
      <c r="CC329" s="164"/>
      <c r="CD329" s="164"/>
      <c r="CE329" s="164"/>
    </row>
    <row r="330" spans="1:83" s="155" customFormat="1" x14ac:dyDescent="0.25">
      <c r="A330" s="164"/>
      <c r="B330" s="164"/>
      <c r="C330" s="169"/>
      <c r="D330" s="169"/>
      <c r="E330" s="169"/>
      <c r="F330" s="169"/>
      <c r="G330" s="170"/>
      <c r="H330" s="167"/>
      <c r="I330" s="167"/>
      <c r="J330" s="170"/>
      <c r="K330" s="170"/>
      <c r="L330" s="170"/>
      <c r="M330" s="170"/>
      <c r="N330" s="170"/>
      <c r="O330" s="170"/>
      <c r="P330" s="170"/>
      <c r="Q330" s="170"/>
      <c r="R330" s="170"/>
      <c r="S330" s="170"/>
      <c r="T330" s="170"/>
      <c r="U330" s="170"/>
      <c r="V330" s="170"/>
      <c r="W330" s="170"/>
      <c r="X330" s="170"/>
      <c r="Y330" s="170"/>
      <c r="Z330" s="170"/>
      <c r="AA330" s="170"/>
      <c r="AB330" s="170"/>
      <c r="AC330" s="170"/>
      <c r="AD330" s="170"/>
      <c r="AE330" s="170"/>
      <c r="AF330" s="170"/>
      <c r="AG330" s="170"/>
      <c r="AH330" s="170"/>
      <c r="AI330" s="170"/>
      <c r="AJ330" s="170"/>
      <c r="AK330" s="164"/>
      <c r="AL330" s="164"/>
      <c r="AM330" s="164"/>
      <c r="AN330" s="164"/>
      <c r="AO330" s="164"/>
      <c r="AP330" s="164"/>
      <c r="AQ330" s="164"/>
      <c r="AR330" s="164"/>
      <c r="AS330" s="164"/>
      <c r="AT330" s="164"/>
      <c r="AU330" s="164"/>
      <c r="AV330" s="164"/>
      <c r="AW330" s="164"/>
      <c r="AX330" s="164"/>
      <c r="AY330" s="164"/>
      <c r="AZ330" s="164"/>
      <c r="BA330" s="164"/>
      <c r="BB330" s="164"/>
      <c r="BC330" s="164"/>
      <c r="BD330" s="164"/>
      <c r="BE330" s="164"/>
      <c r="BF330" s="164"/>
      <c r="BG330" s="164"/>
      <c r="BH330" s="164"/>
      <c r="BI330" s="164"/>
      <c r="BJ330" s="164"/>
      <c r="BK330" s="164"/>
      <c r="BL330" s="164"/>
      <c r="BN330" s="164"/>
      <c r="BO330" s="164"/>
      <c r="BP330" s="164"/>
      <c r="BQ330" s="164"/>
      <c r="BR330" s="164"/>
      <c r="BS330" s="164"/>
      <c r="BT330" s="164"/>
      <c r="BU330" s="164"/>
      <c r="BV330" s="164"/>
      <c r="BW330" s="164"/>
      <c r="BX330" s="164"/>
      <c r="BY330" s="164"/>
      <c r="BZ330" s="164"/>
      <c r="CA330" s="164"/>
      <c r="CB330" s="164"/>
      <c r="CC330" s="164"/>
      <c r="CD330" s="164"/>
      <c r="CE330" s="164"/>
    </row>
    <row r="331" spans="1:83" s="155" customFormat="1" x14ac:dyDescent="0.25">
      <c r="A331" s="164"/>
      <c r="B331" s="164"/>
      <c r="C331" s="169"/>
      <c r="D331" s="169"/>
      <c r="E331" s="169"/>
      <c r="F331" s="169"/>
      <c r="G331" s="170"/>
      <c r="H331" s="167"/>
      <c r="I331" s="167"/>
      <c r="J331" s="170"/>
      <c r="K331" s="170"/>
      <c r="L331" s="170"/>
      <c r="M331" s="170"/>
      <c r="N331" s="170"/>
      <c r="O331" s="170"/>
      <c r="P331" s="170"/>
      <c r="Q331" s="170"/>
      <c r="R331" s="170"/>
      <c r="S331" s="170"/>
      <c r="T331" s="170"/>
      <c r="U331" s="170"/>
      <c r="V331" s="170"/>
      <c r="W331" s="170"/>
      <c r="X331" s="170"/>
      <c r="Y331" s="170"/>
      <c r="Z331" s="170"/>
      <c r="AA331" s="170"/>
      <c r="AB331" s="170"/>
      <c r="AC331" s="170"/>
      <c r="AD331" s="170"/>
      <c r="AE331" s="170"/>
      <c r="AF331" s="170"/>
      <c r="AG331" s="170"/>
      <c r="AH331" s="170"/>
      <c r="AI331" s="170"/>
      <c r="AJ331" s="170"/>
      <c r="AK331" s="164"/>
      <c r="AL331" s="164"/>
      <c r="AM331" s="164"/>
      <c r="AN331" s="164"/>
      <c r="AO331" s="164"/>
      <c r="AP331" s="164"/>
      <c r="AQ331" s="164"/>
      <c r="AR331" s="164"/>
      <c r="AS331" s="164"/>
      <c r="AT331" s="164"/>
      <c r="AU331" s="164"/>
      <c r="AV331" s="164"/>
      <c r="AW331" s="164"/>
      <c r="AX331" s="164"/>
      <c r="AY331" s="164"/>
      <c r="AZ331" s="164"/>
      <c r="BA331" s="164"/>
      <c r="BB331" s="164"/>
      <c r="BC331" s="164"/>
      <c r="BD331" s="164"/>
      <c r="BE331" s="164"/>
      <c r="BF331" s="164"/>
      <c r="BG331" s="164"/>
      <c r="BH331" s="164"/>
      <c r="BI331" s="164"/>
      <c r="BJ331" s="164"/>
      <c r="BK331" s="164"/>
      <c r="BL331" s="164"/>
      <c r="BN331" s="164"/>
      <c r="BO331" s="164"/>
      <c r="BP331" s="164"/>
      <c r="BQ331" s="164"/>
      <c r="BR331" s="164"/>
      <c r="BS331" s="164"/>
      <c r="BT331" s="164"/>
      <c r="BU331" s="164"/>
      <c r="BV331" s="164"/>
      <c r="BW331" s="164"/>
      <c r="BX331" s="164"/>
      <c r="BY331" s="164"/>
      <c r="BZ331" s="164"/>
      <c r="CA331" s="164"/>
      <c r="CB331" s="164"/>
      <c r="CC331" s="164"/>
      <c r="CD331" s="164"/>
      <c r="CE331" s="164"/>
    </row>
    <row r="332" spans="1:83" s="155" customFormat="1" x14ac:dyDescent="0.25">
      <c r="A332" s="164"/>
      <c r="B332" s="164"/>
      <c r="C332" s="169"/>
      <c r="D332" s="169"/>
      <c r="E332" s="169"/>
      <c r="F332" s="169"/>
      <c r="G332" s="170"/>
      <c r="H332" s="167"/>
      <c r="I332" s="167"/>
      <c r="J332" s="170"/>
      <c r="K332" s="170"/>
      <c r="L332" s="170"/>
      <c r="M332" s="170"/>
      <c r="N332" s="170"/>
      <c r="O332" s="170"/>
      <c r="P332" s="170"/>
      <c r="Q332" s="170"/>
      <c r="R332" s="170"/>
      <c r="S332" s="170"/>
      <c r="T332" s="170"/>
      <c r="U332" s="170"/>
      <c r="V332" s="170"/>
      <c r="W332" s="170"/>
      <c r="X332" s="170"/>
      <c r="Y332" s="170"/>
      <c r="Z332" s="170"/>
      <c r="AA332" s="170"/>
      <c r="AB332" s="170"/>
      <c r="AC332" s="170"/>
      <c r="AD332" s="170"/>
      <c r="AE332" s="170"/>
      <c r="AF332" s="170"/>
      <c r="AG332" s="170"/>
      <c r="AH332" s="170"/>
      <c r="AI332" s="170"/>
      <c r="AJ332" s="170"/>
      <c r="AK332" s="164"/>
      <c r="AL332" s="164"/>
      <c r="AM332" s="164"/>
      <c r="AN332" s="164"/>
      <c r="AO332" s="164"/>
      <c r="AP332" s="164"/>
      <c r="AQ332" s="164"/>
      <c r="AR332" s="164"/>
      <c r="AS332" s="164"/>
      <c r="AT332" s="164"/>
      <c r="AU332" s="164"/>
      <c r="AV332" s="164"/>
      <c r="AW332" s="164"/>
      <c r="AX332" s="164"/>
      <c r="AY332" s="164"/>
      <c r="AZ332" s="164"/>
      <c r="BA332" s="164"/>
      <c r="BB332" s="164"/>
      <c r="BC332" s="164"/>
      <c r="BD332" s="164"/>
      <c r="BE332" s="164"/>
      <c r="BF332" s="164"/>
      <c r="BG332" s="164"/>
      <c r="BH332" s="164"/>
      <c r="BI332" s="164"/>
      <c r="BJ332" s="164"/>
      <c r="BK332" s="164"/>
      <c r="BL332" s="164"/>
      <c r="BN332" s="164"/>
      <c r="BO332" s="164"/>
      <c r="BP332" s="164"/>
      <c r="BQ332" s="164"/>
      <c r="BR332" s="164"/>
      <c r="BS332" s="164"/>
      <c r="BT332" s="164"/>
      <c r="BU332" s="164"/>
      <c r="BV332" s="164"/>
      <c r="BW332" s="164"/>
      <c r="BX332" s="164"/>
      <c r="BY332" s="164"/>
      <c r="BZ332" s="164"/>
      <c r="CA332" s="164"/>
      <c r="CB332" s="164"/>
      <c r="CC332" s="164"/>
      <c r="CD332" s="164"/>
      <c r="CE332" s="164"/>
    </row>
    <row r="333" spans="1:83" s="155" customFormat="1" x14ac:dyDescent="0.25">
      <c r="A333" s="164"/>
      <c r="B333" s="164"/>
      <c r="C333" s="169"/>
      <c r="D333" s="169"/>
      <c r="E333" s="169"/>
      <c r="F333" s="169"/>
      <c r="G333" s="170"/>
      <c r="H333" s="167"/>
      <c r="I333" s="167"/>
      <c r="J333" s="170"/>
      <c r="K333" s="170"/>
      <c r="L333" s="170"/>
      <c r="M333" s="170"/>
      <c r="N333" s="170"/>
      <c r="O333" s="170"/>
      <c r="P333" s="170"/>
      <c r="Q333" s="170"/>
      <c r="R333" s="170"/>
      <c r="S333" s="170"/>
      <c r="T333" s="170"/>
      <c r="U333" s="170"/>
      <c r="V333" s="170"/>
      <c r="W333" s="170"/>
      <c r="X333" s="170"/>
      <c r="Y333" s="170"/>
      <c r="Z333" s="170"/>
      <c r="AA333" s="170"/>
      <c r="AB333" s="170"/>
      <c r="AC333" s="170"/>
      <c r="AD333" s="170"/>
      <c r="AE333" s="170"/>
      <c r="AF333" s="170"/>
      <c r="AG333" s="170"/>
      <c r="AH333" s="170"/>
      <c r="AI333" s="170"/>
      <c r="AJ333" s="170"/>
      <c r="AK333" s="164"/>
      <c r="AL333" s="164"/>
      <c r="AM333" s="164"/>
      <c r="AN333" s="164"/>
      <c r="AO333" s="164"/>
      <c r="AP333" s="164"/>
      <c r="AQ333" s="164"/>
      <c r="AR333" s="164"/>
      <c r="AS333" s="164"/>
      <c r="AT333" s="164"/>
      <c r="AU333" s="164"/>
      <c r="AV333" s="164"/>
      <c r="AW333" s="164"/>
      <c r="AX333" s="164"/>
      <c r="AY333" s="164"/>
      <c r="AZ333" s="164"/>
      <c r="BA333" s="164"/>
      <c r="BB333" s="164"/>
      <c r="BC333" s="164"/>
      <c r="BD333" s="164"/>
      <c r="BE333" s="164"/>
      <c r="BF333" s="164"/>
      <c r="BG333" s="164"/>
      <c r="BH333" s="164"/>
      <c r="BI333" s="164"/>
      <c r="BJ333" s="164"/>
      <c r="BK333" s="164"/>
      <c r="BL333" s="164"/>
      <c r="BN333" s="164"/>
      <c r="BO333" s="164"/>
      <c r="BP333" s="164"/>
      <c r="BQ333" s="164"/>
      <c r="BR333" s="164"/>
      <c r="BS333" s="164"/>
      <c r="BT333" s="164"/>
      <c r="BU333" s="164"/>
      <c r="BV333" s="164"/>
      <c r="BW333" s="164"/>
      <c r="BX333" s="164"/>
      <c r="BY333" s="164"/>
      <c r="BZ333" s="164"/>
      <c r="CA333" s="164"/>
      <c r="CB333" s="164"/>
      <c r="CC333" s="164"/>
      <c r="CD333" s="164"/>
      <c r="CE333" s="164"/>
    </row>
    <row r="334" spans="1:83" s="155" customFormat="1" x14ac:dyDescent="0.25">
      <c r="A334" s="164"/>
      <c r="B334" s="164"/>
      <c r="C334" s="169"/>
      <c r="D334" s="169"/>
      <c r="E334" s="169"/>
      <c r="F334" s="169"/>
      <c r="G334" s="170"/>
      <c r="H334" s="167"/>
      <c r="I334" s="167"/>
      <c r="J334" s="170"/>
      <c r="K334" s="170"/>
      <c r="L334" s="170"/>
      <c r="M334" s="170"/>
      <c r="N334" s="170"/>
      <c r="O334" s="170"/>
      <c r="P334" s="170"/>
      <c r="Q334" s="170"/>
      <c r="R334" s="170"/>
      <c r="S334" s="170"/>
      <c r="T334" s="170"/>
      <c r="U334" s="170"/>
      <c r="V334" s="170"/>
      <c r="W334" s="170"/>
      <c r="X334" s="170"/>
      <c r="Y334" s="170"/>
      <c r="Z334" s="170"/>
      <c r="AA334" s="170"/>
      <c r="AB334" s="170"/>
      <c r="AC334" s="170"/>
      <c r="AD334" s="170"/>
      <c r="AE334" s="170"/>
      <c r="AF334" s="170"/>
      <c r="AG334" s="170"/>
      <c r="AH334" s="170"/>
      <c r="AI334" s="170"/>
      <c r="AJ334" s="170"/>
      <c r="AK334" s="164"/>
      <c r="AL334" s="164"/>
      <c r="AM334" s="164"/>
      <c r="AN334" s="164"/>
      <c r="AO334" s="164"/>
      <c r="AP334" s="164"/>
      <c r="AQ334" s="164"/>
      <c r="AR334" s="164"/>
      <c r="AS334" s="164"/>
      <c r="AT334" s="164"/>
      <c r="AU334" s="164"/>
      <c r="AV334" s="164"/>
      <c r="AW334" s="164"/>
      <c r="AX334" s="164"/>
      <c r="AY334" s="164"/>
      <c r="AZ334" s="164"/>
      <c r="BA334" s="164"/>
      <c r="BB334" s="164"/>
      <c r="BC334" s="164"/>
      <c r="BD334" s="164"/>
      <c r="BE334" s="164"/>
      <c r="BF334" s="164"/>
      <c r="BG334" s="164"/>
      <c r="BH334" s="164"/>
      <c r="BI334" s="164"/>
      <c r="BJ334" s="164"/>
      <c r="BK334" s="164"/>
      <c r="BL334" s="164"/>
      <c r="BN334" s="164"/>
      <c r="BO334" s="164"/>
      <c r="BP334" s="164"/>
      <c r="BQ334" s="164"/>
      <c r="BR334" s="164"/>
      <c r="BS334" s="164"/>
      <c r="BT334" s="164"/>
      <c r="BU334" s="164"/>
      <c r="BV334" s="164"/>
      <c r="BW334" s="164"/>
      <c r="BX334" s="164"/>
      <c r="BY334" s="164"/>
      <c r="BZ334" s="164"/>
      <c r="CA334" s="164"/>
      <c r="CB334" s="164"/>
      <c r="CC334" s="164"/>
      <c r="CD334" s="164"/>
      <c r="CE334" s="164"/>
    </row>
    <row r="335" spans="1:83" s="155" customFormat="1" x14ac:dyDescent="0.25">
      <c r="A335" s="164"/>
      <c r="B335" s="164"/>
      <c r="C335" s="169"/>
      <c r="D335" s="169"/>
      <c r="E335" s="169"/>
      <c r="F335" s="169"/>
      <c r="G335" s="170"/>
      <c r="H335" s="167"/>
      <c r="I335" s="167"/>
      <c r="J335" s="170"/>
      <c r="K335" s="170"/>
      <c r="L335" s="170"/>
      <c r="M335" s="170"/>
      <c r="N335" s="170"/>
      <c r="O335" s="170"/>
      <c r="P335" s="170"/>
      <c r="Q335" s="170"/>
      <c r="R335" s="170"/>
      <c r="S335" s="170"/>
      <c r="T335" s="170"/>
      <c r="U335" s="170"/>
      <c r="V335" s="170"/>
      <c r="W335" s="170"/>
      <c r="X335" s="170"/>
      <c r="Y335" s="170"/>
      <c r="Z335" s="170"/>
      <c r="AA335" s="170"/>
      <c r="AB335" s="170"/>
      <c r="AC335" s="170"/>
      <c r="AD335" s="170"/>
      <c r="AE335" s="170"/>
      <c r="AF335" s="170"/>
      <c r="AG335" s="170"/>
      <c r="AH335" s="170"/>
      <c r="AI335" s="170"/>
      <c r="AJ335" s="170"/>
      <c r="AK335" s="164"/>
      <c r="AL335" s="164"/>
      <c r="AM335" s="164"/>
      <c r="AN335" s="164"/>
      <c r="AO335" s="164"/>
      <c r="AP335" s="164"/>
      <c r="AQ335" s="164"/>
      <c r="AR335" s="164"/>
      <c r="AS335" s="164"/>
      <c r="AT335" s="164"/>
      <c r="AU335" s="164"/>
      <c r="AV335" s="164"/>
      <c r="AW335" s="164"/>
      <c r="AX335" s="164"/>
      <c r="AY335" s="164"/>
      <c r="AZ335" s="164"/>
      <c r="BA335" s="164"/>
      <c r="BB335" s="164"/>
      <c r="BC335" s="164"/>
      <c r="BD335" s="164"/>
      <c r="BE335" s="164"/>
      <c r="BF335" s="164"/>
      <c r="BG335" s="164"/>
      <c r="BH335" s="164"/>
      <c r="BI335" s="164"/>
      <c r="BJ335" s="164"/>
      <c r="BK335" s="164"/>
      <c r="BL335" s="164"/>
      <c r="BN335" s="164"/>
      <c r="BO335" s="164"/>
      <c r="BP335" s="164"/>
      <c r="BQ335" s="164"/>
      <c r="BR335" s="164"/>
      <c r="BS335" s="164"/>
      <c r="BT335" s="164"/>
      <c r="BU335" s="164"/>
      <c r="BV335" s="164"/>
      <c r="BW335" s="164"/>
      <c r="BX335" s="164"/>
      <c r="BY335" s="164"/>
      <c r="BZ335" s="164"/>
      <c r="CA335" s="164"/>
      <c r="CB335" s="164"/>
      <c r="CC335" s="164"/>
      <c r="CD335" s="164"/>
      <c r="CE335" s="164"/>
    </row>
    <row r="336" spans="1:83" s="155" customFormat="1" x14ac:dyDescent="0.25">
      <c r="A336" s="164"/>
      <c r="B336" s="164"/>
      <c r="C336" s="169"/>
      <c r="D336" s="169"/>
      <c r="E336" s="169"/>
      <c r="F336" s="169"/>
      <c r="G336" s="170"/>
      <c r="H336" s="167"/>
      <c r="I336" s="167"/>
      <c r="J336" s="170"/>
      <c r="K336" s="170"/>
      <c r="L336" s="170"/>
      <c r="M336" s="170"/>
      <c r="N336" s="170"/>
      <c r="O336" s="170"/>
      <c r="P336" s="170"/>
      <c r="Q336" s="170"/>
      <c r="R336" s="170"/>
      <c r="S336" s="170"/>
      <c r="T336" s="170"/>
      <c r="U336" s="170"/>
      <c r="V336" s="170"/>
      <c r="W336" s="170"/>
      <c r="X336" s="170"/>
      <c r="Y336" s="170"/>
      <c r="Z336" s="170"/>
      <c r="AA336" s="170"/>
      <c r="AB336" s="170"/>
      <c r="AC336" s="170"/>
      <c r="AD336" s="170"/>
      <c r="AE336" s="170"/>
      <c r="AF336" s="170"/>
      <c r="AG336" s="170"/>
      <c r="AH336" s="170"/>
      <c r="AI336" s="170"/>
      <c r="AJ336" s="170"/>
      <c r="AK336" s="164"/>
      <c r="AL336" s="164"/>
      <c r="AM336" s="164"/>
      <c r="AN336" s="164"/>
      <c r="AO336" s="164"/>
      <c r="AP336" s="164"/>
      <c r="AQ336" s="164"/>
      <c r="AR336" s="164"/>
      <c r="AS336" s="164"/>
      <c r="AT336" s="164"/>
      <c r="AU336" s="164"/>
      <c r="AV336" s="164"/>
      <c r="AW336" s="164"/>
      <c r="AX336" s="164"/>
      <c r="AY336" s="164"/>
      <c r="AZ336" s="164"/>
      <c r="BA336" s="164"/>
      <c r="BB336" s="164"/>
      <c r="BC336" s="164"/>
      <c r="BD336" s="164"/>
      <c r="BE336" s="164"/>
      <c r="BF336" s="164"/>
      <c r="BG336" s="164"/>
      <c r="BH336" s="164"/>
      <c r="BI336" s="164"/>
      <c r="BJ336" s="164"/>
      <c r="BK336" s="164"/>
      <c r="BL336" s="164"/>
      <c r="BN336" s="164"/>
      <c r="BO336" s="164"/>
      <c r="BP336" s="164"/>
      <c r="BQ336" s="164"/>
      <c r="BR336" s="164"/>
      <c r="BS336" s="164"/>
      <c r="BT336" s="164"/>
      <c r="BU336" s="164"/>
      <c r="BV336" s="164"/>
      <c r="BW336" s="164"/>
      <c r="BX336" s="164"/>
      <c r="BY336" s="164"/>
      <c r="BZ336" s="164"/>
      <c r="CA336" s="164"/>
      <c r="CB336" s="164"/>
      <c r="CC336" s="164"/>
      <c r="CD336" s="164"/>
      <c r="CE336" s="164"/>
    </row>
    <row r="337" spans="1:83" s="155" customFormat="1" x14ac:dyDescent="0.25">
      <c r="A337" s="164"/>
      <c r="B337" s="164"/>
      <c r="C337" s="169"/>
      <c r="D337" s="169"/>
      <c r="E337" s="169"/>
      <c r="F337" s="169"/>
      <c r="G337" s="170"/>
      <c r="H337" s="167"/>
      <c r="I337" s="167"/>
      <c r="J337" s="170"/>
      <c r="K337" s="170"/>
      <c r="L337" s="170"/>
      <c r="M337" s="170"/>
      <c r="N337" s="170"/>
      <c r="O337" s="170"/>
      <c r="P337" s="170"/>
      <c r="Q337" s="170"/>
      <c r="R337" s="170"/>
      <c r="S337" s="170"/>
      <c r="T337" s="170"/>
      <c r="U337" s="170"/>
      <c r="V337" s="170"/>
      <c r="W337" s="170"/>
      <c r="X337" s="170"/>
      <c r="Y337" s="170"/>
      <c r="Z337" s="170"/>
      <c r="AA337" s="170"/>
      <c r="AB337" s="170"/>
      <c r="AC337" s="170"/>
      <c r="AD337" s="170"/>
      <c r="AE337" s="170"/>
      <c r="AF337" s="170"/>
      <c r="AG337" s="170"/>
      <c r="AH337" s="170"/>
      <c r="AI337" s="170"/>
      <c r="AJ337" s="170"/>
      <c r="AK337" s="164"/>
      <c r="AL337" s="164"/>
      <c r="AM337" s="164"/>
      <c r="AN337" s="164"/>
      <c r="AO337" s="164"/>
      <c r="AP337" s="164"/>
      <c r="AQ337" s="164"/>
      <c r="AR337" s="164"/>
      <c r="AS337" s="164"/>
      <c r="AT337" s="164"/>
      <c r="AU337" s="164"/>
      <c r="AV337" s="164"/>
      <c r="AW337" s="164"/>
      <c r="AX337" s="164"/>
      <c r="AY337" s="164"/>
      <c r="AZ337" s="164"/>
      <c r="BA337" s="164"/>
      <c r="BB337" s="164"/>
      <c r="BC337" s="164"/>
      <c r="BD337" s="164"/>
      <c r="BE337" s="164"/>
      <c r="BF337" s="164"/>
      <c r="BG337" s="164"/>
      <c r="BH337" s="164"/>
      <c r="BI337" s="164"/>
      <c r="BJ337" s="164"/>
      <c r="BK337" s="164"/>
      <c r="BL337" s="164"/>
      <c r="BN337" s="164"/>
      <c r="BO337" s="164"/>
      <c r="BP337" s="164"/>
      <c r="BQ337" s="164"/>
      <c r="BR337" s="164"/>
      <c r="BS337" s="164"/>
      <c r="BT337" s="164"/>
      <c r="BU337" s="164"/>
      <c r="BV337" s="164"/>
      <c r="BW337" s="164"/>
      <c r="BX337" s="164"/>
      <c r="BY337" s="164"/>
      <c r="BZ337" s="164"/>
      <c r="CA337" s="164"/>
      <c r="CB337" s="164"/>
      <c r="CC337" s="164"/>
      <c r="CD337" s="164"/>
      <c r="CE337" s="164"/>
    </row>
    <row r="338" spans="1:83" s="155" customFormat="1" x14ac:dyDescent="0.25">
      <c r="A338" s="164"/>
      <c r="B338" s="164"/>
      <c r="C338" s="169"/>
      <c r="D338" s="169"/>
      <c r="E338" s="169"/>
      <c r="F338" s="169"/>
      <c r="G338" s="170"/>
      <c r="H338" s="167"/>
      <c r="I338" s="167"/>
      <c r="J338" s="170"/>
      <c r="K338" s="170"/>
      <c r="L338" s="170"/>
      <c r="M338" s="170"/>
      <c r="N338" s="170"/>
      <c r="O338" s="170"/>
      <c r="P338" s="170"/>
      <c r="Q338" s="170"/>
      <c r="R338" s="170"/>
      <c r="S338" s="170"/>
      <c r="T338" s="170"/>
      <c r="U338" s="170"/>
      <c r="V338" s="170"/>
      <c r="W338" s="170"/>
      <c r="X338" s="170"/>
      <c r="Y338" s="170"/>
      <c r="Z338" s="170"/>
      <c r="AA338" s="170"/>
      <c r="AB338" s="170"/>
      <c r="AC338" s="170"/>
      <c r="AD338" s="170"/>
      <c r="AE338" s="170"/>
      <c r="AF338" s="170"/>
      <c r="AG338" s="170"/>
      <c r="AH338" s="170"/>
      <c r="AI338" s="170"/>
      <c r="AJ338" s="170"/>
      <c r="AK338" s="164"/>
      <c r="AL338" s="164"/>
      <c r="AM338" s="164"/>
      <c r="AN338" s="164"/>
      <c r="AO338" s="164"/>
      <c r="AP338" s="164"/>
      <c r="AQ338" s="164"/>
      <c r="AR338" s="164"/>
      <c r="AS338" s="164"/>
      <c r="AT338" s="164"/>
      <c r="AU338" s="164"/>
      <c r="AV338" s="164"/>
      <c r="AW338" s="164"/>
      <c r="AX338" s="164"/>
      <c r="AY338" s="164"/>
      <c r="AZ338" s="164"/>
      <c r="BA338" s="164"/>
      <c r="BB338" s="164"/>
      <c r="BC338" s="164"/>
      <c r="BD338" s="164"/>
      <c r="BE338" s="164"/>
      <c r="BF338" s="164"/>
      <c r="BG338" s="164"/>
      <c r="BH338" s="164"/>
      <c r="BI338" s="164"/>
      <c r="BJ338" s="164"/>
      <c r="BK338" s="164"/>
      <c r="BL338" s="164"/>
      <c r="BN338" s="164"/>
      <c r="BO338" s="164"/>
      <c r="BP338" s="164"/>
      <c r="BQ338" s="164"/>
      <c r="BR338" s="164"/>
      <c r="BS338" s="164"/>
      <c r="BT338" s="164"/>
      <c r="BU338" s="164"/>
      <c r="BV338" s="164"/>
      <c r="BW338" s="164"/>
      <c r="BX338" s="164"/>
      <c r="BY338" s="164"/>
      <c r="BZ338" s="164"/>
      <c r="CA338" s="164"/>
      <c r="CB338" s="164"/>
      <c r="CC338" s="164"/>
      <c r="CD338" s="164"/>
      <c r="CE338" s="164"/>
    </row>
    <row r="339" spans="1:83" s="155" customFormat="1" x14ac:dyDescent="0.25">
      <c r="A339" s="164"/>
      <c r="B339" s="164"/>
      <c r="C339" s="169"/>
      <c r="D339" s="169"/>
      <c r="E339" s="169"/>
      <c r="F339" s="169"/>
      <c r="G339" s="170"/>
      <c r="H339" s="167"/>
      <c r="I339" s="167"/>
      <c r="J339" s="170"/>
      <c r="K339" s="170"/>
      <c r="L339" s="170"/>
      <c r="M339" s="170"/>
      <c r="N339" s="170"/>
      <c r="O339" s="170"/>
      <c r="P339" s="170"/>
      <c r="Q339" s="170"/>
      <c r="R339" s="170"/>
      <c r="S339" s="170"/>
      <c r="T339" s="170"/>
      <c r="U339" s="170"/>
      <c r="V339" s="170"/>
      <c r="W339" s="170"/>
      <c r="X339" s="170"/>
      <c r="Y339" s="170"/>
      <c r="Z339" s="170"/>
      <c r="AA339" s="170"/>
      <c r="AB339" s="170"/>
      <c r="AC339" s="170"/>
      <c r="AD339" s="170"/>
      <c r="AE339" s="170"/>
      <c r="AF339" s="170"/>
      <c r="AG339" s="170"/>
      <c r="AH339" s="170"/>
      <c r="AI339" s="170"/>
      <c r="AJ339" s="170"/>
      <c r="AK339" s="164"/>
      <c r="AL339" s="164"/>
      <c r="AM339" s="164"/>
      <c r="AN339" s="164"/>
      <c r="AO339" s="164"/>
      <c r="AP339" s="164"/>
      <c r="AQ339" s="164"/>
      <c r="AR339" s="164"/>
      <c r="AS339" s="164"/>
      <c r="AT339" s="164"/>
      <c r="AU339" s="164"/>
      <c r="AV339" s="164"/>
      <c r="AW339" s="164"/>
      <c r="AX339" s="164"/>
      <c r="AY339" s="164"/>
      <c r="AZ339" s="164"/>
      <c r="BA339" s="164"/>
      <c r="BB339" s="164"/>
      <c r="BC339" s="164"/>
      <c r="BD339" s="164"/>
      <c r="BE339" s="164"/>
      <c r="BF339" s="164"/>
      <c r="BG339" s="164"/>
      <c r="BH339" s="164"/>
      <c r="BI339" s="164"/>
      <c r="BJ339" s="164"/>
      <c r="BK339" s="164"/>
      <c r="BL339" s="164"/>
      <c r="BN339" s="164"/>
      <c r="BO339" s="164"/>
      <c r="BP339" s="164"/>
      <c r="BQ339" s="164"/>
      <c r="BR339" s="164"/>
      <c r="BS339" s="164"/>
      <c r="BT339" s="164"/>
      <c r="BU339" s="164"/>
      <c r="BV339" s="164"/>
      <c r="BW339" s="164"/>
      <c r="BX339" s="164"/>
      <c r="BY339" s="164"/>
      <c r="BZ339" s="164"/>
      <c r="CA339" s="164"/>
      <c r="CB339" s="164"/>
      <c r="CC339" s="164"/>
      <c r="CD339" s="164"/>
      <c r="CE339" s="164"/>
    </row>
    <row r="340" spans="1:83" s="155" customFormat="1" x14ac:dyDescent="0.25">
      <c r="A340" s="164"/>
      <c r="B340" s="164"/>
      <c r="C340" s="169"/>
      <c r="D340" s="169"/>
      <c r="E340" s="169"/>
      <c r="F340" s="169"/>
      <c r="G340" s="170"/>
      <c r="H340" s="167"/>
      <c r="I340" s="167"/>
      <c r="J340" s="170"/>
      <c r="K340" s="170"/>
      <c r="L340" s="170"/>
      <c r="M340" s="170"/>
      <c r="N340" s="170"/>
      <c r="O340" s="170"/>
      <c r="P340" s="170"/>
      <c r="Q340" s="170"/>
      <c r="R340" s="170"/>
      <c r="S340" s="170"/>
      <c r="T340" s="170"/>
      <c r="U340" s="170"/>
      <c r="V340" s="170"/>
      <c r="W340" s="170"/>
      <c r="X340" s="170"/>
      <c r="Y340" s="170"/>
      <c r="Z340" s="170"/>
      <c r="AA340" s="170"/>
      <c r="AB340" s="170"/>
      <c r="AC340" s="170"/>
      <c r="AD340" s="170"/>
      <c r="AE340" s="170"/>
      <c r="AF340" s="170"/>
      <c r="AG340" s="170"/>
      <c r="AH340" s="170"/>
      <c r="AI340" s="170"/>
      <c r="AJ340" s="170"/>
      <c r="AK340" s="164"/>
      <c r="AL340" s="164"/>
      <c r="AM340" s="164"/>
      <c r="AN340" s="164"/>
      <c r="AO340" s="164"/>
      <c r="AP340" s="164"/>
      <c r="AQ340" s="164"/>
      <c r="AR340" s="164"/>
      <c r="AS340" s="164"/>
      <c r="AT340" s="164"/>
      <c r="AU340" s="164"/>
      <c r="AV340" s="164"/>
      <c r="AW340" s="164"/>
      <c r="AX340" s="164"/>
      <c r="AY340" s="164"/>
      <c r="AZ340" s="164"/>
      <c r="BA340" s="164"/>
      <c r="BB340" s="164"/>
      <c r="BC340" s="164"/>
      <c r="BD340" s="164"/>
      <c r="BE340" s="164"/>
      <c r="BF340" s="164"/>
      <c r="BG340" s="164"/>
      <c r="BH340" s="164"/>
      <c r="BI340" s="164"/>
      <c r="BJ340" s="164"/>
      <c r="BK340" s="164"/>
      <c r="BL340" s="164"/>
      <c r="BN340" s="164"/>
      <c r="BO340" s="164"/>
      <c r="BP340" s="164"/>
      <c r="BQ340" s="164"/>
      <c r="BR340" s="164"/>
      <c r="BS340" s="164"/>
      <c r="BT340" s="164"/>
      <c r="BU340" s="164"/>
      <c r="BV340" s="164"/>
      <c r="BW340" s="164"/>
      <c r="BX340" s="164"/>
      <c r="BY340" s="164"/>
      <c r="BZ340" s="164"/>
      <c r="CA340" s="164"/>
      <c r="CB340" s="164"/>
      <c r="CC340" s="164"/>
      <c r="CD340" s="164"/>
      <c r="CE340" s="164"/>
    </row>
    <row r="341" spans="1:83" s="155" customFormat="1" x14ac:dyDescent="0.25">
      <c r="A341" s="164"/>
      <c r="B341" s="164"/>
      <c r="C341" s="169"/>
      <c r="D341" s="169"/>
      <c r="E341" s="169"/>
      <c r="F341" s="169"/>
      <c r="G341" s="170"/>
      <c r="H341" s="167"/>
      <c r="I341" s="167"/>
      <c r="J341" s="170"/>
      <c r="K341" s="170"/>
      <c r="L341" s="170"/>
      <c r="M341" s="170"/>
      <c r="N341" s="170"/>
      <c r="O341" s="170"/>
      <c r="P341" s="170"/>
      <c r="Q341" s="170"/>
      <c r="R341" s="170"/>
      <c r="S341" s="170"/>
      <c r="T341" s="170"/>
      <c r="U341" s="170"/>
      <c r="V341" s="170"/>
      <c r="W341" s="170"/>
      <c r="X341" s="170"/>
      <c r="Y341" s="170"/>
      <c r="Z341" s="170"/>
      <c r="AA341" s="170"/>
      <c r="AB341" s="170"/>
      <c r="AC341" s="170"/>
      <c r="AD341" s="170"/>
      <c r="AE341" s="170"/>
      <c r="AF341" s="170"/>
      <c r="AG341" s="170"/>
      <c r="AH341" s="170"/>
      <c r="AI341" s="170"/>
      <c r="AJ341" s="170"/>
      <c r="AK341" s="164"/>
      <c r="AL341" s="164"/>
      <c r="AM341" s="164"/>
      <c r="AN341" s="164"/>
      <c r="AO341" s="164"/>
      <c r="AP341" s="164"/>
      <c r="AQ341" s="164"/>
      <c r="AR341" s="164"/>
      <c r="AS341" s="164"/>
      <c r="AT341" s="164"/>
      <c r="AU341" s="164"/>
      <c r="AV341" s="164"/>
      <c r="AW341" s="164"/>
      <c r="AX341" s="164"/>
      <c r="AY341" s="164"/>
      <c r="AZ341" s="164"/>
      <c r="BA341" s="164"/>
      <c r="BB341" s="164"/>
      <c r="BC341" s="164"/>
      <c r="BD341" s="164"/>
      <c r="BE341" s="164"/>
      <c r="BF341" s="164"/>
      <c r="BG341" s="164"/>
      <c r="BH341" s="164"/>
      <c r="BI341" s="164"/>
      <c r="BJ341" s="164"/>
      <c r="BK341" s="164"/>
      <c r="BL341" s="164"/>
      <c r="BN341" s="164"/>
      <c r="BO341" s="164"/>
      <c r="BP341" s="164"/>
      <c r="BQ341" s="164"/>
      <c r="BR341" s="164"/>
      <c r="BS341" s="164"/>
      <c r="BT341" s="164"/>
      <c r="BU341" s="164"/>
      <c r="BV341" s="164"/>
      <c r="BW341" s="164"/>
      <c r="BX341" s="164"/>
      <c r="BY341" s="164"/>
      <c r="BZ341" s="164"/>
      <c r="CA341" s="164"/>
      <c r="CB341" s="164"/>
      <c r="CC341" s="164"/>
      <c r="CD341" s="164"/>
      <c r="CE341" s="164"/>
    </row>
    <row r="342" spans="1:83" s="155" customFormat="1" x14ac:dyDescent="0.25">
      <c r="A342" s="164"/>
      <c r="B342" s="164"/>
      <c r="C342" s="169"/>
      <c r="D342" s="169"/>
      <c r="E342" s="169"/>
      <c r="F342" s="169"/>
      <c r="G342" s="170"/>
      <c r="H342" s="167"/>
      <c r="I342" s="167"/>
      <c r="J342" s="170"/>
      <c r="K342" s="170"/>
      <c r="L342" s="170"/>
      <c r="M342" s="170"/>
      <c r="N342" s="170"/>
      <c r="O342" s="170"/>
      <c r="P342" s="170"/>
      <c r="Q342" s="170"/>
      <c r="R342" s="170"/>
      <c r="S342" s="170"/>
      <c r="T342" s="170"/>
      <c r="U342" s="170"/>
      <c r="V342" s="170"/>
      <c r="W342" s="170"/>
      <c r="X342" s="170"/>
      <c r="Y342" s="170"/>
      <c r="Z342" s="170"/>
      <c r="AA342" s="170"/>
      <c r="AB342" s="170"/>
      <c r="AC342" s="170"/>
      <c r="AD342" s="170"/>
      <c r="AE342" s="170"/>
      <c r="AF342" s="170"/>
      <c r="AG342" s="170"/>
      <c r="AH342" s="170"/>
      <c r="AI342" s="170"/>
      <c r="AJ342" s="170"/>
      <c r="AK342" s="164"/>
      <c r="AL342" s="164"/>
      <c r="AM342" s="164"/>
      <c r="AN342" s="164"/>
      <c r="AO342" s="164"/>
      <c r="AP342" s="164"/>
      <c r="AQ342" s="164"/>
      <c r="AR342" s="164"/>
      <c r="AS342" s="164"/>
      <c r="AT342" s="164"/>
      <c r="AU342" s="164"/>
      <c r="AV342" s="164"/>
      <c r="AW342" s="164"/>
      <c r="AX342" s="164"/>
      <c r="AY342" s="164"/>
      <c r="AZ342" s="164"/>
      <c r="BA342" s="164"/>
      <c r="BB342" s="164"/>
      <c r="BC342" s="164"/>
      <c r="BD342" s="164"/>
      <c r="BE342" s="164"/>
      <c r="BF342" s="164"/>
      <c r="BG342" s="164"/>
      <c r="BH342" s="164"/>
      <c r="BI342" s="164"/>
      <c r="BJ342" s="164"/>
      <c r="BK342" s="164"/>
      <c r="BL342" s="164"/>
      <c r="BN342" s="164"/>
      <c r="BO342" s="164"/>
      <c r="BP342" s="164"/>
      <c r="BQ342" s="164"/>
      <c r="BR342" s="164"/>
      <c r="BS342" s="164"/>
      <c r="BT342" s="164"/>
      <c r="BU342" s="164"/>
      <c r="BV342" s="164"/>
      <c r="BW342" s="164"/>
      <c r="BX342" s="164"/>
      <c r="BY342" s="164"/>
      <c r="BZ342" s="164"/>
      <c r="CA342" s="164"/>
      <c r="CB342" s="164"/>
      <c r="CC342" s="164"/>
      <c r="CD342" s="164"/>
      <c r="CE342" s="164"/>
    </row>
    <row r="343" spans="1:83" s="155" customFormat="1" x14ac:dyDescent="0.25">
      <c r="A343" s="164"/>
      <c r="B343" s="164"/>
      <c r="C343" s="169"/>
      <c r="D343" s="169"/>
      <c r="E343" s="169"/>
      <c r="F343" s="169"/>
      <c r="G343" s="170"/>
      <c r="H343" s="167"/>
      <c r="I343" s="167"/>
      <c r="J343" s="170"/>
      <c r="K343" s="170"/>
      <c r="L343" s="170"/>
      <c r="M343" s="170"/>
      <c r="N343" s="170"/>
      <c r="O343" s="170"/>
      <c r="P343" s="170"/>
      <c r="Q343" s="170"/>
      <c r="R343" s="170"/>
      <c r="S343" s="170"/>
      <c r="T343" s="170"/>
      <c r="U343" s="170"/>
      <c r="V343" s="170"/>
      <c r="W343" s="170"/>
      <c r="X343" s="170"/>
      <c r="Y343" s="170"/>
      <c r="Z343" s="170"/>
      <c r="AA343" s="170"/>
      <c r="AB343" s="170"/>
      <c r="AC343" s="170"/>
      <c r="AD343" s="170"/>
      <c r="AE343" s="170"/>
      <c r="AF343" s="170"/>
      <c r="AG343" s="170"/>
      <c r="AH343" s="170"/>
      <c r="AI343" s="170"/>
      <c r="AJ343" s="170"/>
      <c r="AK343" s="164"/>
      <c r="AL343" s="164"/>
      <c r="AM343" s="164"/>
      <c r="AN343" s="164"/>
      <c r="AO343" s="164"/>
      <c r="AP343" s="164"/>
      <c r="AQ343" s="164"/>
      <c r="AR343" s="164"/>
      <c r="AS343" s="164"/>
      <c r="AT343" s="164"/>
      <c r="AU343" s="164"/>
      <c r="AV343" s="164"/>
      <c r="AW343" s="164"/>
      <c r="AX343" s="164"/>
      <c r="AY343" s="164"/>
      <c r="AZ343" s="164"/>
      <c r="BA343" s="164"/>
      <c r="BB343" s="164"/>
      <c r="BC343" s="164"/>
      <c r="BD343" s="164"/>
      <c r="BE343" s="164"/>
      <c r="BF343" s="164"/>
      <c r="BG343" s="164"/>
      <c r="BH343" s="164"/>
      <c r="BI343" s="164"/>
      <c r="BJ343" s="164"/>
      <c r="BK343" s="164"/>
      <c r="BL343" s="164"/>
      <c r="BN343" s="164"/>
      <c r="BO343" s="164"/>
      <c r="BP343" s="164"/>
      <c r="BQ343" s="164"/>
      <c r="BR343" s="164"/>
      <c r="BS343" s="164"/>
      <c r="BT343" s="164"/>
      <c r="BU343" s="164"/>
      <c r="BV343" s="164"/>
      <c r="BW343" s="164"/>
      <c r="BX343" s="164"/>
      <c r="BY343" s="164"/>
      <c r="BZ343" s="164"/>
      <c r="CA343" s="164"/>
      <c r="CB343" s="164"/>
      <c r="CC343" s="164"/>
      <c r="CD343" s="164"/>
      <c r="CE343" s="164"/>
    </row>
    <row r="344" spans="1:83" s="155" customFormat="1" x14ac:dyDescent="0.25">
      <c r="A344" s="164"/>
      <c r="B344" s="164"/>
      <c r="C344" s="169"/>
      <c r="D344" s="169"/>
      <c r="E344" s="169"/>
      <c r="F344" s="169"/>
      <c r="G344" s="170"/>
      <c r="H344" s="167"/>
      <c r="I344" s="167"/>
      <c r="J344" s="170"/>
      <c r="K344" s="170"/>
      <c r="L344" s="170"/>
      <c r="M344" s="170"/>
      <c r="N344" s="170"/>
      <c r="O344" s="170"/>
      <c r="P344" s="170"/>
      <c r="Q344" s="170"/>
      <c r="R344" s="170"/>
      <c r="S344" s="170"/>
      <c r="T344" s="170"/>
      <c r="U344" s="170"/>
      <c r="V344" s="170"/>
      <c r="W344" s="170"/>
      <c r="X344" s="170"/>
      <c r="Y344" s="170"/>
      <c r="Z344" s="170"/>
      <c r="AA344" s="170"/>
      <c r="AB344" s="170"/>
      <c r="AC344" s="170"/>
      <c r="AD344" s="170"/>
      <c r="AE344" s="170"/>
      <c r="AF344" s="170"/>
      <c r="AG344" s="170"/>
      <c r="AH344" s="170"/>
      <c r="AI344" s="170"/>
      <c r="AJ344" s="170"/>
      <c r="AK344" s="164"/>
      <c r="AL344" s="164"/>
      <c r="AM344" s="164"/>
      <c r="AN344" s="164"/>
      <c r="AO344" s="164"/>
      <c r="AP344" s="164"/>
      <c r="AQ344" s="164"/>
      <c r="AR344" s="164"/>
      <c r="AS344" s="164"/>
      <c r="AT344" s="164"/>
      <c r="AU344" s="164"/>
      <c r="AV344" s="164"/>
      <c r="AW344" s="164"/>
      <c r="AX344" s="164"/>
      <c r="AY344" s="164"/>
      <c r="AZ344" s="164"/>
      <c r="BA344" s="164"/>
      <c r="BB344" s="164"/>
      <c r="BC344" s="164"/>
      <c r="BD344" s="164"/>
      <c r="BE344" s="164"/>
      <c r="BF344" s="164"/>
      <c r="BG344" s="164"/>
      <c r="BH344" s="164"/>
      <c r="BI344" s="164"/>
      <c r="BJ344" s="164"/>
      <c r="BK344" s="164"/>
      <c r="BL344" s="164"/>
      <c r="BN344" s="164"/>
      <c r="BO344" s="164"/>
      <c r="BP344" s="164"/>
      <c r="BQ344" s="164"/>
      <c r="BR344" s="164"/>
      <c r="BS344" s="164"/>
      <c r="BT344" s="164"/>
      <c r="BU344" s="164"/>
      <c r="BV344" s="164"/>
      <c r="BW344" s="164"/>
      <c r="BX344" s="164"/>
      <c r="BY344" s="164"/>
      <c r="BZ344" s="164"/>
      <c r="CA344" s="164"/>
      <c r="CB344" s="164"/>
      <c r="CC344" s="164"/>
      <c r="CD344" s="164"/>
      <c r="CE344" s="164"/>
    </row>
    <row r="345" spans="1:83" s="155" customFormat="1" x14ac:dyDescent="0.25">
      <c r="A345" s="164"/>
      <c r="B345" s="164"/>
      <c r="C345" s="169"/>
      <c r="D345" s="169"/>
      <c r="E345" s="169"/>
      <c r="F345" s="169"/>
      <c r="G345" s="170"/>
      <c r="H345" s="167"/>
      <c r="I345" s="167"/>
      <c r="J345" s="170"/>
      <c r="K345" s="170"/>
      <c r="L345" s="170"/>
      <c r="M345" s="170"/>
      <c r="N345" s="170"/>
      <c r="O345" s="170"/>
      <c r="P345" s="170"/>
      <c r="Q345" s="170"/>
      <c r="R345" s="170"/>
      <c r="S345" s="170"/>
      <c r="T345" s="170"/>
      <c r="U345" s="170"/>
      <c r="V345" s="170"/>
      <c r="W345" s="170"/>
      <c r="X345" s="170"/>
      <c r="Y345" s="170"/>
      <c r="Z345" s="170"/>
      <c r="AA345" s="170"/>
      <c r="AB345" s="170"/>
      <c r="AC345" s="170"/>
      <c r="AD345" s="170"/>
      <c r="AE345" s="170"/>
      <c r="AF345" s="170"/>
      <c r="AG345" s="170"/>
      <c r="AH345" s="170"/>
      <c r="AI345" s="170"/>
      <c r="AJ345" s="170"/>
      <c r="AK345" s="164"/>
      <c r="AL345" s="164"/>
      <c r="AM345" s="164"/>
      <c r="AN345" s="164"/>
      <c r="AO345" s="164"/>
      <c r="AP345" s="164"/>
      <c r="AQ345" s="164"/>
      <c r="AR345" s="164"/>
      <c r="AS345" s="164"/>
      <c r="AT345" s="164"/>
      <c r="AU345" s="164"/>
      <c r="AV345" s="164"/>
      <c r="AW345" s="164"/>
      <c r="AX345" s="164"/>
      <c r="AY345" s="164"/>
      <c r="AZ345" s="164"/>
      <c r="BA345" s="164"/>
      <c r="BB345" s="164"/>
      <c r="BC345" s="164"/>
      <c r="BD345" s="164"/>
      <c r="BE345" s="164"/>
      <c r="BF345" s="164"/>
      <c r="BG345" s="164"/>
      <c r="BH345" s="164"/>
      <c r="BI345" s="164"/>
      <c r="BJ345" s="164"/>
      <c r="BK345" s="164"/>
      <c r="BL345" s="164"/>
      <c r="BN345" s="164"/>
      <c r="BO345" s="164"/>
      <c r="BP345" s="164"/>
      <c r="BQ345" s="164"/>
      <c r="BR345" s="164"/>
      <c r="BS345" s="164"/>
      <c r="BT345" s="164"/>
      <c r="BU345" s="164"/>
      <c r="BV345" s="164"/>
      <c r="BW345" s="164"/>
      <c r="BX345" s="164"/>
      <c r="BY345" s="164"/>
      <c r="BZ345" s="164"/>
      <c r="CA345" s="164"/>
      <c r="CB345" s="164"/>
      <c r="CC345" s="164"/>
      <c r="CD345" s="164"/>
      <c r="CE345" s="164"/>
    </row>
    <row r="346" spans="1:83" s="155" customFormat="1" x14ac:dyDescent="0.25">
      <c r="A346" s="164"/>
      <c r="B346" s="164"/>
      <c r="C346" s="169"/>
      <c r="D346" s="169"/>
      <c r="E346" s="169"/>
      <c r="F346" s="169"/>
      <c r="G346" s="170"/>
      <c r="H346" s="167"/>
      <c r="I346" s="167"/>
      <c r="J346" s="170"/>
      <c r="K346" s="170"/>
      <c r="L346" s="170"/>
      <c r="M346" s="170"/>
      <c r="N346" s="170"/>
      <c r="O346" s="170"/>
      <c r="P346" s="170"/>
      <c r="Q346" s="170"/>
      <c r="R346" s="170"/>
      <c r="S346" s="170"/>
      <c r="T346" s="170"/>
      <c r="U346" s="170"/>
      <c r="V346" s="170"/>
      <c r="W346" s="170"/>
      <c r="X346" s="170"/>
      <c r="Y346" s="170"/>
      <c r="Z346" s="170"/>
      <c r="AA346" s="170"/>
      <c r="AB346" s="170"/>
      <c r="AC346" s="170"/>
      <c r="AD346" s="170"/>
      <c r="AE346" s="170"/>
      <c r="AF346" s="170"/>
      <c r="AG346" s="170"/>
      <c r="AH346" s="170"/>
      <c r="AI346" s="170"/>
      <c r="AJ346" s="170"/>
      <c r="AK346" s="164"/>
      <c r="AL346" s="164"/>
      <c r="AM346" s="164"/>
      <c r="AN346" s="164"/>
      <c r="AO346" s="164"/>
      <c r="AP346" s="164"/>
      <c r="AQ346" s="164"/>
      <c r="AR346" s="164"/>
      <c r="AS346" s="164"/>
      <c r="AT346" s="164"/>
      <c r="AU346" s="164"/>
      <c r="AV346" s="164"/>
      <c r="AW346" s="164"/>
      <c r="AX346" s="164"/>
      <c r="AY346" s="164"/>
      <c r="AZ346" s="164"/>
      <c r="BA346" s="164"/>
      <c r="BB346" s="164"/>
      <c r="BC346" s="164"/>
      <c r="BD346" s="164"/>
      <c r="BE346" s="164"/>
      <c r="BF346" s="164"/>
      <c r="BG346" s="164"/>
      <c r="BH346" s="164"/>
      <c r="BI346" s="164"/>
      <c r="BJ346" s="164"/>
      <c r="BK346" s="164"/>
      <c r="BL346" s="164"/>
      <c r="BN346" s="164"/>
      <c r="BO346" s="164"/>
      <c r="BP346" s="164"/>
      <c r="BQ346" s="164"/>
      <c r="BR346" s="164"/>
      <c r="BS346" s="164"/>
      <c r="BT346" s="164"/>
      <c r="BU346" s="164"/>
      <c r="BV346" s="164"/>
      <c r="BW346" s="164"/>
      <c r="BX346" s="164"/>
      <c r="BY346" s="164"/>
      <c r="BZ346" s="164"/>
      <c r="CA346" s="164"/>
      <c r="CB346" s="164"/>
      <c r="CC346" s="164"/>
      <c r="CD346" s="164"/>
      <c r="CE346" s="164"/>
    </row>
    <row r="347" spans="1:83" s="155" customFormat="1" x14ac:dyDescent="0.25">
      <c r="A347" s="164"/>
      <c r="B347" s="164"/>
      <c r="C347" s="169"/>
      <c r="D347" s="169"/>
      <c r="E347" s="169"/>
      <c r="F347" s="169"/>
      <c r="G347" s="170"/>
      <c r="H347" s="167"/>
      <c r="I347" s="167"/>
      <c r="J347" s="170"/>
      <c r="K347" s="170"/>
      <c r="L347" s="170"/>
      <c r="M347" s="170"/>
      <c r="N347" s="170"/>
      <c r="O347" s="170"/>
      <c r="P347" s="170"/>
      <c r="Q347" s="170"/>
      <c r="R347" s="170"/>
      <c r="S347" s="170"/>
      <c r="T347" s="170"/>
      <c r="U347" s="170"/>
      <c r="V347" s="170"/>
      <c r="W347" s="170"/>
      <c r="X347" s="170"/>
      <c r="Y347" s="170"/>
      <c r="Z347" s="170"/>
      <c r="AA347" s="170"/>
      <c r="AB347" s="170"/>
      <c r="AC347" s="170"/>
      <c r="AD347" s="170"/>
      <c r="AE347" s="170"/>
      <c r="AF347" s="170"/>
      <c r="AG347" s="170"/>
      <c r="AH347" s="170"/>
      <c r="AI347" s="170"/>
      <c r="AJ347" s="170"/>
      <c r="AK347" s="164"/>
      <c r="AL347" s="164"/>
      <c r="AM347" s="164"/>
      <c r="AN347" s="164"/>
      <c r="AO347" s="164"/>
      <c r="AP347" s="164"/>
      <c r="AQ347" s="164"/>
      <c r="AR347" s="164"/>
      <c r="AS347" s="164"/>
      <c r="AT347" s="164"/>
      <c r="AU347" s="164"/>
      <c r="AV347" s="164"/>
      <c r="AW347" s="164"/>
      <c r="AX347" s="164"/>
      <c r="AY347" s="164"/>
      <c r="AZ347" s="164"/>
      <c r="BA347" s="164"/>
      <c r="BB347" s="164"/>
      <c r="BC347" s="164"/>
      <c r="BD347" s="164"/>
      <c r="BE347" s="164"/>
      <c r="BF347" s="164"/>
      <c r="BG347" s="164"/>
      <c r="BH347" s="164"/>
      <c r="BI347" s="164"/>
      <c r="BJ347" s="164"/>
      <c r="BK347" s="164"/>
      <c r="BL347" s="164"/>
      <c r="BN347" s="164"/>
      <c r="BO347" s="164"/>
      <c r="BP347" s="164"/>
      <c r="BQ347" s="164"/>
      <c r="BR347" s="164"/>
      <c r="BS347" s="164"/>
      <c r="BT347" s="164"/>
      <c r="BU347" s="164"/>
      <c r="BV347" s="164"/>
      <c r="BW347" s="164"/>
      <c r="BX347" s="164"/>
      <c r="BY347" s="164"/>
      <c r="BZ347" s="164"/>
      <c r="CA347" s="164"/>
      <c r="CB347" s="164"/>
      <c r="CC347" s="164"/>
      <c r="CD347" s="164"/>
      <c r="CE347" s="164"/>
    </row>
    <row r="348" spans="1:83" s="155" customFormat="1" x14ac:dyDescent="0.25">
      <c r="A348" s="164"/>
      <c r="B348" s="164"/>
      <c r="C348" s="169"/>
      <c r="D348" s="169"/>
      <c r="E348" s="169"/>
      <c r="F348" s="169"/>
      <c r="G348" s="170"/>
      <c r="H348" s="167"/>
      <c r="I348" s="167"/>
      <c r="J348" s="170"/>
      <c r="K348" s="170"/>
      <c r="L348" s="170"/>
      <c r="M348" s="170"/>
      <c r="N348" s="170"/>
      <c r="O348" s="170"/>
      <c r="P348" s="170"/>
      <c r="Q348" s="170"/>
      <c r="R348" s="170"/>
      <c r="S348" s="170"/>
      <c r="T348" s="170"/>
      <c r="U348" s="170"/>
      <c r="V348" s="170"/>
      <c r="W348" s="170"/>
      <c r="X348" s="170"/>
      <c r="Y348" s="170"/>
      <c r="Z348" s="170"/>
      <c r="AA348" s="170"/>
      <c r="AB348" s="170"/>
      <c r="AC348" s="170"/>
      <c r="AD348" s="170"/>
      <c r="AE348" s="170"/>
      <c r="AF348" s="170"/>
      <c r="AG348" s="170"/>
      <c r="AH348" s="170"/>
      <c r="AI348" s="170"/>
      <c r="AJ348" s="170"/>
      <c r="AK348" s="164"/>
      <c r="AL348" s="164"/>
      <c r="AM348" s="164"/>
      <c r="AN348" s="164"/>
      <c r="AO348" s="164"/>
      <c r="AP348" s="164"/>
      <c r="AQ348" s="164"/>
      <c r="AR348" s="164"/>
      <c r="AS348" s="164"/>
      <c r="AT348" s="164"/>
      <c r="AU348" s="164"/>
      <c r="AV348" s="164"/>
      <c r="AW348" s="164"/>
      <c r="AX348" s="164"/>
      <c r="AY348" s="164"/>
      <c r="AZ348" s="164"/>
      <c r="BA348" s="164"/>
      <c r="BB348" s="164"/>
      <c r="BC348" s="164"/>
      <c r="BD348" s="164"/>
      <c r="BE348" s="164"/>
      <c r="BF348" s="164"/>
      <c r="BG348" s="164"/>
      <c r="BH348" s="164"/>
      <c r="BI348" s="164"/>
      <c r="BJ348" s="164"/>
      <c r="BK348" s="164"/>
      <c r="BL348" s="164"/>
      <c r="BN348" s="164"/>
      <c r="BO348" s="164"/>
      <c r="BP348" s="164"/>
      <c r="BQ348" s="164"/>
      <c r="BR348" s="164"/>
      <c r="BS348" s="164"/>
      <c r="BT348" s="164"/>
      <c r="BU348" s="164"/>
      <c r="BV348" s="164"/>
      <c r="BW348" s="164"/>
      <c r="BX348" s="164"/>
      <c r="BY348" s="164"/>
      <c r="BZ348" s="164"/>
      <c r="CA348" s="164"/>
      <c r="CB348" s="164"/>
      <c r="CC348" s="164"/>
      <c r="CD348" s="164"/>
      <c r="CE348" s="164"/>
    </row>
    <row r="349" spans="1:83" s="155" customFormat="1" x14ac:dyDescent="0.25">
      <c r="A349" s="164"/>
      <c r="B349" s="164"/>
      <c r="C349" s="169"/>
      <c r="D349" s="169"/>
      <c r="E349" s="169"/>
      <c r="F349" s="169"/>
      <c r="G349" s="170"/>
      <c r="H349" s="167"/>
      <c r="I349" s="167"/>
      <c r="J349" s="170"/>
      <c r="K349" s="170"/>
      <c r="L349" s="170"/>
      <c r="M349" s="170"/>
      <c r="N349" s="170"/>
      <c r="O349" s="170"/>
      <c r="P349" s="170"/>
      <c r="Q349" s="170"/>
      <c r="R349" s="170"/>
      <c r="S349" s="170"/>
      <c r="T349" s="170"/>
      <c r="U349" s="170"/>
      <c r="V349" s="170"/>
      <c r="W349" s="170"/>
      <c r="X349" s="170"/>
      <c r="Y349" s="170"/>
      <c r="Z349" s="170"/>
      <c r="AA349" s="170"/>
      <c r="AB349" s="170"/>
      <c r="AC349" s="170"/>
      <c r="AD349" s="170"/>
      <c r="AE349" s="170"/>
      <c r="AF349" s="170"/>
      <c r="AG349" s="170"/>
      <c r="AH349" s="170"/>
      <c r="AI349" s="170"/>
      <c r="AJ349" s="170"/>
      <c r="AK349" s="164"/>
      <c r="AL349" s="164"/>
      <c r="AM349" s="164"/>
      <c r="AN349" s="164"/>
      <c r="AO349" s="164"/>
      <c r="AP349" s="164"/>
      <c r="AQ349" s="164"/>
      <c r="AR349" s="164"/>
      <c r="AS349" s="164"/>
      <c r="AT349" s="164"/>
      <c r="AU349" s="164"/>
      <c r="AV349" s="164"/>
      <c r="AW349" s="164"/>
      <c r="AX349" s="164"/>
      <c r="AY349" s="164"/>
      <c r="AZ349" s="164"/>
      <c r="BA349" s="164"/>
      <c r="BB349" s="164"/>
      <c r="BC349" s="164"/>
      <c r="BD349" s="164"/>
      <c r="BE349" s="164"/>
      <c r="BF349" s="164"/>
      <c r="BG349" s="164"/>
      <c r="BH349" s="164"/>
      <c r="BI349" s="164"/>
      <c r="BJ349" s="164"/>
      <c r="BK349" s="164"/>
      <c r="BL349" s="164"/>
      <c r="BN349" s="164"/>
      <c r="BO349" s="164"/>
      <c r="BP349" s="164"/>
      <c r="BQ349" s="164"/>
      <c r="BR349" s="164"/>
      <c r="BS349" s="164"/>
      <c r="BT349" s="164"/>
      <c r="BU349" s="164"/>
      <c r="BV349" s="164"/>
      <c r="BW349" s="164"/>
      <c r="BX349" s="164"/>
      <c r="BY349" s="164"/>
      <c r="BZ349" s="164"/>
      <c r="CA349" s="164"/>
      <c r="CB349" s="164"/>
      <c r="CC349" s="164"/>
      <c r="CD349" s="164"/>
      <c r="CE349" s="164"/>
    </row>
    <row r="350" spans="1:83" s="155" customFormat="1" x14ac:dyDescent="0.25">
      <c r="A350" s="164"/>
      <c r="B350" s="164"/>
      <c r="C350" s="169"/>
      <c r="D350" s="169"/>
      <c r="E350" s="169"/>
      <c r="F350" s="169"/>
      <c r="G350" s="170"/>
      <c r="H350" s="167"/>
      <c r="I350" s="167"/>
      <c r="J350" s="170"/>
      <c r="K350" s="170"/>
      <c r="L350" s="170"/>
      <c r="M350" s="170"/>
      <c r="N350" s="170"/>
      <c r="O350" s="170"/>
      <c r="P350" s="170"/>
      <c r="Q350" s="170"/>
      <c r="R350" s="170"/>
      <c r="S350" s="170"/>
      <c r="T350" s="170"/>
      <c r="U350" s="170"/>
      <c r="V350" s="170"/>
      <c r="W350" s="170"/>
      <c r="X350" s="170"/>
      <c r="Y350" s="170"/>
      <c r="Z350" s="170"/>
      <c r="AA350" s="170"/>
      <c r="AB350" s="170"/>
      <c r="AC350" s="170"/>
      <c r="AD350" s="170"/>
      <c r="AE350" s="170"/>
      <c r="AF350" s="170"/>
      <c r="AG350" s="170"/>
      <c r="AH350" s="170"/>
      <c r="AI350" s="170"/>
      <c r="AJ350" s="170"/>
      <c r="AK350" s="164"/>
      <c r="AL350" s="164"/>
      <c r="AM350" s="164"/>
      <c r="AN350" s="164"/>
      <c r="AO350" s="164"/>
      <c r="AP350" s="164"/>
      <c r="AQ350" s="164"/>
      <c r="AR350" s="164"/>
      <c r="AS350" s="164"/>
      <c r="AT350" s="164"/>
      <c r="AU350" s="164"/>
      <c r="AV350" s="164"/>
      <c r="AW350" s="164"/>
      <c r="AX350" s="164"/>
      <c r="AY350" s="164"/>
      <c r="AZ350" s="164"/>
      <c r="BA350" s="164"/>
      <c r="BB350" s="164"/>
      <c r="BC350" s="164"/>
      <c r="BD350" s="164"/>
      <c r="BE350" s="164"/>
      <c r="BF350" s="164"/>
      <c r="BG350" s="164"/>
      <c r="BH350" s="164"/>
      <c r="BI350" s="164"/>
      <c r="BJ350" s="164"/>
      <c r="BK350" s="164"/>
      <c r="BL350" s="164"/>
      <c r="BN350" s="164"/>
      <c r="BO350" s="164"/>
      <c r="BP350" s="164"/>
      <c r="BQ350" s="164"/>
      <c r="BR350" s="164"/>
      <c r="BS350" s="164"/>
      <c r="BT350" s="164"/>
      <c r="BU350" s="164"/>
      <c r="BV350" s="164"/>
      <c r="BW350" s="164"/>
      <c r="BX350" s="164"/>
      <c r="BY350" s="164"/>
      <c r="BZ350" s="164"/>
      <c r="CA350" s="164"/>
      <c r="CB350" s="164"/>
      <c r="CC350" s="164"/>
      <c r="CD350" s="164"/>
      <c r="CE350" s="164"/>
    </row>
    <row r="351" spans="1:83" s="155" customFormat="1" x14ac:dyDescent="0.25">
      <c r="A351" s="164"/>
      <c r="B351" s="164"/>
      <c r="C351" s="169"/>
      <c r="D351" s="169"/>
      <c r="E351" s="169"/>
      <c r="F351" s="169"/>
      <c r="G351" s="170"/>
      <c r="H351" s="167"/>
      <c r="I351" s="167"/>
      <c r="J351" s="170"/>
      <c r="K351" s="170"/>
      <c r="L351" s="170"/>
      <c r="M351" s="170"/>
      <c r="N351" s="170"/>
      <c r="O351" s="170"/>
      <c r="P351" s="170"/>
      <c r="Q351" s="170"/>
      <c r="R351" s="170"/>
      <c r="S351" s="170"/>
      <c r="T351" s="170"/>
      <c r="U351" s="170"/>
      <c r="V351" s="170"/>
      <c r="W351" s="170"/>
      <c r="X351" s="170"/>
      <c r="Y351" s="170"/>
      <c r="Z351" s="170"/>
      <c r="AA351" s="170"/>
      <c r="AB351" s="170"/>
      <c r="AC351" s="170"/>
      <c r="AD351" s="170"/>
      <c r="AE351" s="170"/>
      <c r="AF351" s="170"/>
      <c r="AG351" s="170"/>
      <c r="AH351" s="170"/>
      <c r="AI351" s="170"/>
      <c r="AJ351" s="170"/>
      <c r="AK351" s="164"/>
      <c r="AL351" s="164"/>
      <c r="AM351" s="164"/>
      <c r="AN351" s="164"/>
      <c r="AO351" s="164"/>
      <c r="AP351" s="164"/>
      <c r="AQ351" s="164"/>
      <c r="AR351" s="164"/>
      <c r="AS351" s="164"/>
      <c r="AT351" s="164"/>
      <c r="AU351" s="164"/>
      <c r="AV351" s="164"/>
      <c r="AW351" s="164"/>
      <c r="AX351" s="164"/>
      <c r="AY351" s="164"/>
      <c r="AZ351" s="164"/>
      <c r="BA351" s="164"/>
      <c r="BB351" s="164"/>
      <c r="BC351" s="164"/>
      <c r="BD351" s="164"/>
      <c r="BE351" s="164"/>
      <c r="BF351" s="164"/>
      <c r="BG351" s="164"/>
      <c r="BH351" s="164"/>
      <c r="BI351" s="164"/>
      <c r="BJ351" s="164"/>
      <c r="BK351" s="164"/>
      <c r="BL351" s="164"/>
      <c r="BN351" s="164"/>
      <c r="BO351" s="164"/>
      <c r="BP351" s="164"/>
      <c r="BQ351" s="164"/>
      <c r="BR351" s="164"/>
      <c r="BS351" s="164"/>
      <c r="BT351" s="164"/>
      <c r="BU351" s="164"/>
      <c r="BV351" s="164"/>
      <c r="BW351" s="164"/>
      <c r="BX351" s="164"/>
      <c r="BY351" s="164"/>
      <c r="BZ351" s="164"/>
      <c r="CA351" s="164"/>
      <c r="CB351" s="164"/>
      <c r="CC351" s="164"/>
      <c r="CD351" s="164"/>
      <c r="CE351" s="164"/>
    </row>
    <row r="352" spans="1:83" s="155" customFormat="1" x14ac:dyDescent="0.25">
      <c r="A352" s="164"/>
      <c r="B352" s="164"/>
      <c r="C352" s="169"/>
      <c r="D352" s="169"/>
      <c r="E352" s="169"/>
      <c r="F352" s="169"/>
      <c r="G352" s="170"/>
      <c r="H352" s="167"/>
      <c r="I352" s="167"/>
      <c r="J352" s="170"/>
      <c r="K352" s="170"/>
      <c r="L352" s="170"/>
      <c r="M352" s="170"/>
      <c r="N352" s="170"/>
      <c r="O352" s="170"/>
      <c r="P352" s="170"/>
      <c r="Q352" s="170"/>
      <c r="R352" s="170"/>
      <c r="S352" s="170"/>
      <c r="T352" s="170"/>
      <c r="U352" s="170"/>
      <c r="V352" s="170"/>
      <c r="W352" s="170"/>
      <c r="X352" s="170"/>
      <c r="Y352" s="170"/>
      <c r="Z352" s="170"/>
      <c r="AA352" s="170"/>
      <c r="AB352" s="170"/>
      <c r="AC352" s="170"/>
      <c r="AD352" s="170"/>
      <c r="AE352" s="170"/>
      <c r="AF352" s="170"/>
      <c r="AG352" s="170"/>
      <c r="AH352" s="170"/>
      <c r="AI352" s="170"/>
      <c r="AJ352" s="170"/>
      <c r="AK352" s="164"/>
      <c r="AL352" s="164"/>
      <c r="AM352" s="164"/>
      <c r="AN352" s="164"/>
      <c r="AO352" s="164"/>
      <c r="AP352" s="164"/>
      <c r="AQ352" s="164"/>
      <c r="AR352" s="164"/>
      <c r="AS352" s="164"/>
      <c r="AT352" s="164"/>
      <c r="AU352" s="164"/>
      <c r="AV352" s="164"/>
      <c r="AW352" s="164"/>
      <c r="AX352" s="164"/>
      <c r="AY352" s="164"/>
      <c r="AZ352" s="164"/>
      <c r="BA352" s="164"/>
      <c r="BB352" s="164"/>
      <c r="BC352" s="164"/>
      <c r="BD352" s="164"/>
      <c r="BE352" s="164"/>
      <c r="BF352" s="164"/>
      <c r="BG352" s="164"/>
      <c r="BH352" s="164"/>
      <c r="BI352" s="164"/>
      <c r="BJ352" s="164"/>
      <c r="BK352" s="164"/>
      <c r="BL352" s="164"/>
      <c r="BN352" s="164"/>
      <c r="BO352" s="164"/>
      <c r="BP352" s="164"/>
      <c r="BQ352" s="164"/>
      <c r="BR352" s="164"/>
      <c r="BS352" s="164"/>
      <c r="BT352" s="164"/>
      <c r="BU352" s="164"/>
      <c r="BV352" s="164"/>
      <c r="BW352" s="164"/>
      <c r="BX352" s="164"/>
      <c r="BY352" s="164"/>
      <c r="BZ352" s="164"/>
      <c r="CA352" s="164"/>
      <c r="CB352" s="164"/>
      <c r="CC352" s="164"/>
      <c r="CD352" s="164"/>
      <c r="CE352" s="164"/>
    </row>
    <row r="353" spans="1:83" s="155" customFormat="1" x14ac:dyDescent="0.25">
      <c r="A353" s="164"/>
      <c r="B353" s="164"/>
      <c r="C353" s="169"/>
      <c r="D353" s="169"/>
      <c r="E353" s="169"/>
      <c r="F353" s="169"/>
      <c r="G353" s="170"/>
      <c r="H353" s="167"/>
      <c r="I353" s="167"/>
      <c r="J353" s="170"/>
      <c r="K353" s="170"/>
      <c r="L353" s="170"/>
      <c r="M353" s="170"/>
      <c r="N353" s="170"/>
      <c r="O353" s="170"/>
      <c r="P353" s="170"/>
      <c r="Q353" s="170"/>
      <c r="R353" s="170"/>
      <c r="S353" s="170"/>
      <c r="T353" s="170"/>
      <c r="U353" s="170"/>
      <c r="V353" s="170"/>
      <c r="W353" s="170"/>
      <c r="X353" s="170"/>
      <c r="Y353" s="170"/>
      <c r="Z353" s="170"/>
      <c r="AA353" s="170"/>
      <c r="AB353" s="170"/>
      <c r="AC353" s="170"/>
      <c r="AD353" s="170"/>
      <c r="AE353" s="170"/>
      <c r="AF353" s="170"/>
      <c r="AG353" s="170"/>
      <c r="AH353" s="170"/>
      <c r="AI353" s="170"/>
      <c r="AJ353" s="170"/>
      <c r="AK353" s="164"/>
      <c r="AL353" s="164"/>
      <c r="AM353" s="164"/>
      <c r="AN353" s="164"/>
      <c r="AO353" s="164"/>
      <c r="AP353" s="164"/>
      <c r="AQ353" s="164"/>
      <c r="AR353" s="164"/>
      <c r="AS353" s="164"/>
      <c r="AT353" s="164"/>
      <c r="AU353" s="164"/>
      <c r="AV353" s="164"/>
      <c r="AW353" s="164"/>
      <c r="AX353" s="164"/>
      <c r="AY353" s="164"/>
      <c r="AZ353" s="164"/>
      <c r="BA353" s="164"/>
      <c r="BB353" s="164"/>
      <c r="BC353" s="164"/>
      <c r="BD353" s="164"/>
      <c r="BE353" s="164"/>
      <c r="BF353" s="164"/>
      <c r="BG353" s="164"/>
      <c r="BH353" s="164"/>
      <c r="BI353" s="164"/>
      <c r="BJ353" s="164"/>
      <c r="BK353" s="164"/>
      <c r="BL353" s="164"/>
      <c r="BN353" s="164"/>
      <c r="BO353" s="164"/>
      <c r="BP353" s="164"/>
      <c r="BQ353" s="164"/>
      <c r="BR353" s="164"/>
      <c r="BS353" s="164"/>
      <c r="BT353" s="164"/>
      <c r="BU353" s="164"/>
      <c r="BV353" s="164"/>
      <c r="BW353" s="164"/>
      <c r="BX353" s="164"/>
      <c r="BY353" s="164"/>
      <c r="BZ353" s="164"/>
      <c r="CA353" s="164"/>
      <c r="CB353" s="164"/>
      <c r="CC353" s="164"/>
      <c r="CD353" s="164"/>
      <c r="CE353" s="164"/>
    </row>
    <row r="354" spans="1:83" s="155" customFormat="1" x14ac:dyDescent="0.25">
      <c r="A354" s="164"/>
      <c r="B354" s="164"/>
      <c r="C354" s="169"/>
      <c r="D354" s="169"/>
      <c r="E354" s="169"/>
      <c r="F354" s="169"/>
      <c r="G354" s="170"/>
      <c r="H354" s="167"/>
      <c r="I354" s="167"/>
      <c r="J354" s="170"/>
      <c r="K354" s="170"/>
      <c r="L354" s="170"/>
      <c r="M354" s="170"/>
      <c r="N354" s="170"/>
      <c r="O354" s="170"/>
      <c r="P354" s="170"/>
      <c r="Q354" s="170"/>
      <c r="R354" s="170"/>
      <c r="S354" s="170"/>
      <c r="T354" s="170"/>
      <c r="U354" s="170"/>
      <c r="V354" s="170"/>
      <c r="W354" s="170"/>
      <c r="X354" s="170"/>
      <c r="Y354" s="170"/>
      <c r="Z354" s="170"/>
      <c r="AA354" s="170"/>
      <c r="AB354" s="170"/>
      <c r="AC354" s="170"/>
      <c r="AD354" s="170"/>
      <c r="AE354" s="170"/>
      <c r="AF354" s="170"/>
      <c r="AG354" s="170"/>
      <c r="AH354" s="170"/>
      <c r="AI354" s="170"/>
      <c r="AJ354" s="170"/>
      <c r="AK354" s="164"/>
      <c r="AL354" s="164"/>
      <c r="AM354" s="164"/>
      <c r="AN354" s="164"/>
      <c r="AO354" s="164"/>
      <c r="AP354" s="164"/>
      <c r="AQ354" s="164"/>
      <c r="AR354" s="164"/>
      <c r="AS354" s="164"/>
      <c r="AT354" s="164"/>
      <c r="AU354" s="164"/>
      <c r="AV354" s="164"/>
      <c r="AW354" s="164"/>
      <c r="AX354" s="164"/>
      <c r="AY354" s="164"/>
      <c r="AZ354" s="164"/>
      <c r="BA354" s="164"/>
      <c r="BB354" s="164"/>
      <c r="BC354" s="164"/>
      <c r="BD354" s="164"/>
      <c r="BE354" s="164"/>
      <c r="BF354" s="164"/>
      <c r="BG354" s="164"/>
      <c r="BH354" s="164"/>
      <c r="BI354" s="164"/>
      <c r="BJ354" s="164"/>
      <c r="BK354" s="164"/>
      <c r="BL354" s="164"/>
      <c r="BN354" s="164"/>
      <c r="BO354" s="164"/>
      <c r="BP354" s="164"/>
      <c r="BQ354" s="164"/>
      <c r="BR354" s="164"/>
      <c r="BS354" s="164"/>
      <c r="BT354" s="164"/>
      <c r="BU354" s="164"/>
      <c r="BV354" s="164"/>
      <c r="BW354" s="164"/>
      <c r="BX354" s="164"/>
      <c r="BY354" s="164"/>
      <c r="BZ354" s="164"/>
      <c r="CA354" s="164"/>
      <c r="CB354" s="164"/>
      <c r="CC354" s="164"/>
      <c r="CD354" s="164"/>
      <c r="CE354" s="164"/>
    </row>
    <row r="355" spans="1:83" s="155" customFormat="1" x14ac:dyDescent="0.25">
      <c r="A355" s="164"/>
      <c r="B355" s="164"/>
      <c r="C355" s="169"/>
      <c r="D355" s="169"/>
      <c r="E355" s="169"/>
      <c r="F355" s="169"/>
      <c r="G355" s="170"/>
      <c r="H355" s="167"/>
      <c r="I355" s="167"/>
      <c r="J355" s="170"/>
      <c r="K355" s="170"/>
      <c r="L355" s="170"/>
      <c r="M355" s="170"/>
      <c r="N355" s="170"/>
      <c r="O355" s="170"/>
      <c r="P355" s="170"/>
      <c r="Q355" s="170"/>
      <c r="R355" s="170"/>
      <c r="S355" s="170"/>
      <c r="T355" s="170"/>
      <c r="U355" s="170"/>
      <c r="V355" s="170"/>
      <c r="W355" s="170"/>
      <c r="X355" s="170"/>
      <c r="Y355" s="170"/>
      <c r="Z355" s="170"/>
      <c r="AA355" s="170"/>
      <c r="AB355" s="170"/>
      <c r="AC355" s="170"/>
      <c r="AD355" s="170"/>
      <c r="AE355" s="170"/>
      <c r="AF355" s="170"/>
      <c r="AG355" s="170"/>
      <c r="AH355" s="170"/>
      <c r="AI355" s="170"/>
      <c r="AJ355" s="170"/>
      <c r="AK355" s="164"/>
      <c r="AL355" s="164"/>
      <c r="AM355" s="164"/>
      <c r="AN355" s="164"/>
      <c r="AO355" s="164"/>
      <c r="AP355" s="164"/>
      <c r="AQ355" s="164"/>
      <c r="AR355" s="164"/>
      <c r="AS355" s="164"/>
      <c r="AT355" s="164"/>
      <c r="AU355" s="164"/>
      <c r="AV355" s="164"/>
      <c r="AW355" s="164"/>
      <c r="AX355" s="164"/>
      <c r="AY355" s="164"/>
      <c r="AZ355" s="164"/>
      <c r="BA355" s="164"/>
      <c r="BB355" s="164"/>
      <c r="BC355" s="164"/>
      <c r="BD355" s="164"/>
      <c r="BE355" s="164"/>
      <c r="BF355" s="164"/>
      <c r="BG355" s="164"/>
      <c r="BH355" s="164"/>
      <c r="BI355" s="164"/>
      <c r="BJ355" s="164"/>
      <c r="BK355" s="164"/>
      <c r="BL355" s="164"/>
      <c r="BN355" s="164"/>
      <c r="BO355" s="164"/>
      <c r="BP355" s="164"/>
      <c r="BQ355" s="164"/>
      <c r="BR355" s="164"/>
      <c r="BS355" s="164"/>
      <c r="BT355" s="164"/>
      <c r="BU355" s="164"/>
      <c r="BV355" s="164"/>
      <c r="BW355" s="164"/>
      <c r="BX355" s="164"/>
      <c r="BY355" s="164"/>
      <c r="BZ355" s="164"/>
      <c r="CA355" s="164"/>
      <c r="CB355" s="164"/>
      <c r="CC355" s="164"/>
      <c r="CD355" s="164"/>
      <c r="CE355" s="164"/>
    </row>
    <row r="356" spans="1:83" s="155" customFormat="1" x14ac:dyDescent="0.25">
      <c r="A356" s="164"/>
      <c r="B356" s="164"/>
      <c r="C356" s="169"/>
      <c r="D356" s="169"/>
      <c r="E356" s="169"/>
      <c r="F356" s="169"/>
      <c r="G356" s="170"/>
      <c r="H356" s="167"/>
      <c r="I356" s="167"/>
      <c r="J356" s="170"/>
      <c r="K356" s="170"/>
      <c r="L356" s="170"/>
      <c r="M356" s="170"/>
      <c r="N356" s="170"/>
      <c r="O356" s="170"/>
      <c r="P356" s="170"/>
      <c r="Q356" s="170"/>
      <c r="R356" s="170"/>
      <c r="S356" s="170"/>
      <c r="T356" s="170"/>
      <c r="U356" s="170"/>
      <c r="V356" s="170"/>
      <c r="W356" s="170"/>
      <c r="X356" s="170"/>
      <c r="Y356" s="170"/>
      <c r="Z356" s="170"/>
      <c r="AA356" s="170"/>
      <c r="AB356" s="170"/>
      <c r="AC356" s="170"/>
      <c r="AD356" s="170"/>
      <c r="AE356" s="170"/>
      <c r="AF356" s="170"/>
      <c r="AG356" s="170"/>
      <c r="AH356" s="170"/>
      <c r="AI356" s="170"/>
      <c r="AJ356" s="170"/>
      <c r="AK356" s="164"/>
      <c r="AL356" s="164"/>
      <c r="AM356" s="164"/>
      <c r="AN356" s="164"/>
      <c r="AO356" s="164"/>
      <c r="AP356" s="164"/>
      <c r="AQ356" s="164"/>
      <c r="AR356" s="164"/>
      <c r="AS356" s="164"/>
      <c r="AT356" s="164"/>
      <c r="AU356" s="164"/>
      <c r="AV356" s="164"/>
      <c r="AW356" s="164"/>
      <c r="AX356" s="164"/>
      <c r="AY356" s="164"/>
      <c r="AZ356" s="164"/>
      <c r="BA356" s="164"/>
      <c r="BB356" s="164"/>
      <c r="BC356" s="164"/>
      <c r="BD356" s="164"/>
      <c r="BE356" s="164"/>
      <c r="BF356" s="164"/>
      <c r="BG356" s="164"/>
      <c r="BH356" s="164"/>
      <c r="BI356" s="164"/>
      <c r="BJ356" s="164"/>
      <c r="BK356" s="164"/>
      <c r="BL356" s="164"/>
      <c r="BN356" s="164"/>
      <c r="BO356" s="164"/>
      <c r="BP356" s="164"/>
      <c r="BQ356" s="164"/>
      <c r="BR356" s="164"/>
      <c r="BS356" s="164"/>
      <c r="BT356" s="164"/>
      <c r="BU356" s="164"/>
      <c r="BV356" s="164"/>
      <c r="BW356" s="164"/>
      <c r="BX356" s="164"/>
      <c r="BY356" s="164"/>
      <c r="BZ356" s="164"/>
      <c r="CA356" s="164"/>
      <c r="CB356" s="164"/>
      <c r="CC356" s="164"/>
      <c r="CD356" s="164"/>
      <c r="CE356" s="164"/>
    </row>
    <row r="357" spans="1:83" s="155" customFormat="1" x14ac:dyDescent="0.25">
      <c r="A357" s="164"/>
      <c r="B357" s="164"/>
      <c r="C357" s="169"/>
      <c r="D357" s="169"/>
      <c r="E357" s="169"/>
      <c r="F357" s="169"/>
      <c r="G357" s="170"/>
      <c r="H357" s="167"/>
      <c r="I357" s="167"/>
      <c r="J357" s="170"/>
      <c r="K357" s="170"/>
      <c r="L357" s="170"/>
      <c r="M357" s="170"/>
      <c r="N357" s="170"/>
      <c r="O357" s="170"/>
      <c r="P357" s="170"/>
      <c r="Q357" s="170"/>
      <c r="R357" s="170"/>
      <c r="S357" s="170"/>
      <c r="T357" s="170"/>
      <c r="U357" s="170"/>
      <c r="V357" s="170"/>
      <c r="W357" s="170"/>
      <c r="X357" s="170"/>
      <c r="Y357" s="170"/>
      <c r="Z357" s="170"/>
      <c r="AA357" s="170"/>
      <c r="AB357" s="170"/>
      <c r="AC357" s="170"/>
      <c r="AD357" s="170"/>
      <c r="AE357" s="170"/>
      <c r="AF357" s="170"/>
      <c r="AG357" s="170"/>
      <c r="AH357" s="170"/>
      <c r="AI357" s="170"/>
      <c r="AJ357" s="170"/>
      <c r="AK357" s="164"/>
      <c r="AL357" s="164"/>
      <c r="AM357" s="164"/>
      <c r="AN357" s="164"/>
      <c r="AO357" s="164"/>
      <c r="AP357" s="164"/>
      <c r="AQ357" s="164"/>
      <c r="AR357" s="164"/>
      <c r="AS357" s="164"/>
      <c r="AT357" s="164"/>
      <c r="AU357" s="164"/>
      <c r="AV357" s="164"/>
      <c r="AW357" s="164"/>
      <c r="AX357" s="164"/>
      <c r="AY357" s="164"/>
      <c r="AZ357" s="164"/>
      <c r="BA357" s="164"/>
      <c r="BB357" s="164"/>
      <c r="BC357" s="164"/>
      <c r="BD357" s="164"/>
      <c r="BE357" s="164"/>
      <c r="BF357" s="164"/>
      <c r="BG357" s="164"/>
      <c r="BH357" s="164"/>
      <c r="BI357" s="164"/>
      <c r="BJ357" s="164"/>
      <c r="BK357" s="164"/>
      <c r="BL357" s="164"/>
      <c r="BN357" s="164"/>
      <c r="BO357" s="164"/>
      <c r="BP357" s="164"/>
      <c r="BQ357" s="164"/>
      <c r="BR357" s="164"/>
      <c r="BS357" s="164"/>
      <c r="BT357" s="164"/>
      <c r="BU357" s="164"/>
      <c r="BV357" s="164"/>
      <c r="BW357" s="164"/>
      <c r="BX357" s="164"/>
      <c r="BY357" s="164"/>
      <c r="BZ357" s="164"/>
      <c r="CA357" s="164"/>
      <c r="CB357" s="164"/>
      <c r="CC357" s="164"/>
      <c r="CD357" s="164"/>
      <c r="CE357" s="164"/>
    </row>
    <row r="358" spans="1:83" s="155" customFormat="1" x14ac:dyDescent="0.25">
      <c r="A358" s="164"/>
      <c r="B358" s="164"/>
      <c r="C358" s="169"/>
      <c r="D358" s="169"/>
      <c r="E358" s="169"/>
      <c r="F358" s="169"/>
      <c r="G358" s="170"/>
      <c r="H358" s="167"/>
      <c r="I358" s="167"/>
      <c r="J358" s="170"/>
      <c r="K358" s="170"/>
      <c r="L358" s="170"/>
      <c r="M358" s="170"/>
      <c r="N358" s="170"/>
      <c r="O358" s="170"/>
      <c r="P358" s="170"/>
      <c r="Q358" s="170"/>
      <c r="R358" s="170"/>
      <c r="S358" s="170"/>
      <c r="T358" s="170"/>
      <c r="U358" s="170"/>
      <c r="V358" s="170"/>
      <c r="W358" s="170"/>
      <c r="X358" s="170"/>
      <c r="Y358" s="170"/>
      <c r="Z358" s="170"/>
      <c r="AA358" s="170"/>
      <c r="AB358" s="170"/>
      <c r="AC358" s="170"/>
      <c r="AD358" s="170"/>
      <c r="AE358" s="170"/>
      <c r="AF358" s="170"/>
      <c r="AG358" s="170"/>
      <c r="AH358" s="170"/>
      <c r="AI358" s="170"/>
      <c r="AJ358" s="170"/>
      <c r="AK358" s="164"/>
      <c r="AL358" s="164"/>
      <c r="AM358" s="164"/>
      <c r="AN358" s="164"/>
      <c r="AO358" s="164"/>
      <c r="AP358" s="164"/>
      <c r="AQ358" s="164"/>
      <c r="AR358" s="164"/>
      <c r="AS358" s="164"/>
      <c r="AT358" s="164"/>
      <c r="AU358" s="164"/>
      <c r="AV358" s="164"/>
      <c r="AW358" s="164"/>
      <c r="AX358" s="164"/>
      <c r="AY358" s="164"/>
      <c r="AZ358" s="164"/>
      <c r="BA358" s="164"/>
      <c r="BB358" s="164"/>
      <c r="BC358" s="164"/>
      <c r="BD358" s="164"/>
      <c r="BE358" s="164"/>
      <c r="BF358" s="164"/>
      <c r="BG358" s="164"/>
      <c r="BH358" s="164"/>
      <c r="BI358" s="164"/>
      <c r="BJ358" s="164"/>
      <c r="BK358" s="164"/>
      <c r="BL358" s="164"/>
      <c r="BN358" s="164"/>
      <c r="BO358" s="164"/>
      <c r="BP358" s="164"/>
      <c r="BQ358" s="164"/>
      <c r="BR358" s="164"/>
      <c r="BS358" s="164"/>
      <c r="BT358" s="164"/>
      <c r="BU358" s="164"/>
      <c r="BV358" s="164"/>
      <c r="BW358" s="164"/>
      <c r="BX358" s="164"/>
      <c r="BY358" s="164"/>
      <c r="BZ358" s="164"/>
      <c r="CA358" s="164"/>
      <c r="CB358" s="164"/>
      <c r="CC358" s="164"/>
      <c r="CD358" s="164"/>
      <c r="CE358" s="164"/>
    </row>
    <row r="359" spans="1:83" s="155" customFormat="1" x14ac:dyDescent="0.25">
      <c r="A359" s="164"/>
      <c r="B359" s="164"/>
      <c r="C359" s="169"/>
      <c r="D359" s="169"/>
      <c r="E359" s="169"/>
      <c r="F359" s="169"/>
      <c r="G359" s="170"/>
      <c r="H359" s="167"/>
      <c r="I359" s="167"/>
      <c r="J359" s="170"/>
      <c r="K359" s="170"/>
      <c r="L359" s="170"/>
      <c r="M359" s="170"/>
      <c r="N359" s="170"/>
      <c r="O359" s="170"/>
      <c r="P359" s="170"/>
      <c r="Q359" s="170"/>
      <c r="R359" s="170"/>
      <c r="S359" s="170"/>
      <c r="T359" s="170"/>
      <c r="U359" s="170"/>
      <c r="V359" s="170"/>
      <c r="W359" s="170"/>
      <c r="X359" s="170"/>
      <c r="Y359" s="170"/>
      <c r="Z359" s="170"/>
      <c r="AA359" s="170"/>
      <c r="AB359" s="170"/>
      <c r="AC359" s="170"/>
      <c r="AD359" s="170"/>
      <c r="AE359" s="170"/>
      <c r="AF359" s="170"/>
      <c r="AG359" s="170"/>
      <c r="AH359" s="170"/>
      <c r="AI359" s="170"/>
      <c r="AJ359" s="170"/>
      <c r="AK359" s="164"/>
      <c r="AL359" s="164"/>
      <c r="AM359" s="164"/>
      <c r="AN359" s="164"/>
      <c r="AO359" s="164"/>
      <c r="AP359" s="164"/>
      <c r="AQ359" s="164"/>
      <c r="AR359" s="164"/>
      <c r="AS359" s="164"/>
      <c r="AT359" s="164"/>
      <c r="AU359" s="164"/>
      <c r="AV359" s="164"/>
      <c r="AW359" s="164"/>
      <c r="AX359" s="164"/>
      <c r="AY359" s="164"/>
      <c r="AZ359" s="164"/>
      <c r="BA359" s="164"/>
      <c r="BB359" s="164"/>
      <c r="BC359" s="164"/>
      <c r="BD359" s="164"/>
      <c r="BE359" s="164"/>
      <c r="BF359" s="164"/>
      <c r="BG359" s="164"/>
      <c r="BH359" s="164"/>
      <c r="BI359" s="164"/>
      <c r="BJ359" s="164"/>
      <c r="BK359" s="164"/>
      <c r="BL359" s="164"/>
      <c r="BN359" s="164"/>
      <c r="BO359" s="164"/>
      <c r="BP359" s="164"/>
      <c r="BQ359" s="164"/>
      <c r="BR359" s="164"/>
      <c r="BS359" s="164"/>
      <c r="BT359" s="164"/>
      <c r="BU359" s="164"/>
      <c r="BV359" s="164"/>
      <c r="BW359" s="164"/>
      <c r="BX359" s="164"/>
      <c r="BY359" s="164"/>
      <c r="BZ359" s="164"/>
      <c r="CA359" s="164"/>
      <c r="CB359" s="164"/>
      <c r="CC359" s="164"/>
      <c r="CD359" s="164"/>
      <c r="CE359" s="164"/>
    </row>
    <row r="360" spans="1:83" s="155" customFormat="1" x14ac:dyDescent="0.25">
      <c r="A360" s="164"/>
      <c r="B360" s="164"/>
      <c r="C360" s="169"/>
      <c r="D360" s="169"/>
      <c r="E360" s="169"/>
      <c r="F360" s="169"/>
      <c r="G360" s="170"/>
      <c r="H360" s="167"/>
      <c r="I360" s="167"/>
      <c r="J360" s="170"/>
      <c r="K360" s="170"/>
      <c r="L360" s="170"/>
      <c r="M360" s="170"/>
      <c r="N360" s="170"/>
      <c r="O360" s="170"/>
      <c r="P360" s="170"/>
      <c r="Q360" s="170"/>
      <c r="R360" s="170"/>
      <c r="S360" s="170"/>
      <c r="T360" s="170"/>
      <c r="U360" s="170"/>
      <c r="V360" s="170"/>
      <c r="W360" s="170"/>
      <c r="X360" s="170"/>
      <c r="Y360" s="170"/>
      <c r="Z360" s="170"/>
      <c r="AA360" s="170"/>
      <c r="AB360" s="170"/>
      <c r="AC360" s="170"/>
      <c r="AD360" s="170"/>
      <c r="AE360" s="170"/>
      <c r="AF360" s="170"/>
      <c r="AG360" s="170"/>
      <c r="AH360" s="170"/>
      <c r="AI360" s="170"/>
      <c r="AJ360" s="170"/>
      <c r="AK360" s="164"/>
      <c r="AL360" s="164"/>
      <c r="AM360" s="164"/>
      <c r="AN360" s="164"/>
      <c r="AO360" s="164"/>
      <c r="AP360" s="164"/>
      <c r="AQ360" s="164"/>
      <c r="AR360" s="164"/>
      <c r="AS360" s="164"/>
      <c r="AT360" s="164"/>
      <c r="AU360" s="164"/>
      <c r="AV360" s="164"/>
      <c r="AW360" s="164"/>
      <c r="AX360" s="164"/>
      <c r="AY360" s="164"/>
      <c r="AZ360" s="164"/>
      <c r="BA360" s="164"/>
      <c r="BB360" s="164"/>
      <c r="BC360" s="164"/>
      <c r="BD360" s="164"/>
      <c r="BE360" s="164"/>
      <c r="BF360" s="164"/>
      <c r="BG360" s="164"/>
      <c r="BH360" s="164"/>
      <c r="BI360" s="164"/>
      <c r="BJ360" s="164"/>
      <c r="BK360" s="164"/>
      <c r="BL360" s="164"/>
      <c r="BN360" s="164"/>
      <c r="BO360" s="164"/>
      <c r="BP360" s="164"/>
      <c r="BQ360" s="164"/>
      <c r="BR360" s="164"/>
      <c r="BS360" s="164"/>
      <c r="BT360" s="164"/>
      <c r="BU360" s="164"/>
      <c r="BV360" s="164"/>
      <c r="BW360" s="164"/>
      <c r="BX360" s="164"/>
      <c r="BY360" s="164"/>
      <c r="BZ360" s="164"/>
      <c r="CA360" s="164"/>
      <c r="CB360" s="164"/>
      <c r="CC360" s="164"/>
      <c r="CD360" s="164"/>
      <c r="CE360" s="164"/>
    </row>
    <row r="361" spans="1:83" s="155" customFormat="1" x14ac:dyDescent="0.25">
      <c r="A361" s="164"/>
      <c r="B361" s="164"/>
      <c r="C361" s="169"/>
      <c r="D361" s="169"/>
      <c r="E361" s="169"/>
      <c r="F361" s="169"/>
      <c r="G361" s="170"/>
      <c r="H361" s="167"/>
      <c r="I361" s="167"/>
      <c r="J361" s="170"/>
      <c r="K361" s="170"/>
      <c r="L361" s="170"/>
      <c r="M361" s="170"/>
      <c r="N361" s="170"/>
      <c r="O361" s="170"/>
      <c r="P361" s="170"/>
      <c r="Q361" s="170"/>
      <c r="R361" s="170"/>
      <c r="S361" s="170"/>
      <c r="T361" s="170"/>
      <c r="U361" s="170"/>
      <c r="V361" s="170"/>
      <c r="W361" s="170"/>
      <c r="X361" s="170"/>
      <c r="Y361" s="170"/>
      <c r="Z361" s="170"/>
      <c r="AA361" s="170"/>
      <c r="AB361" s="170"/>
      <c r="AC361" s="170"/>
      <c r="AD361" s="170"/>
      <c r="AE361" s="170"/>
      <c r="AF361" s="170"/>
      <c r="AG361" s="170"/>
      <c r="AH361" s="170"/>
      <c r="AI361" s="170"/>
      <c r="AJ361" s="170"/>
      <c r="AK361" s="164"/>
      <c r="AL361" s="164"/>
      <c r="AM361" s="164"/>
      <c r="AN361" s="164"/>
      <c r="AO361" s="164"/>
      <c r="AP361" s="164"/>
      <c r="AQ361" s="164"/>
      <c r="AR361" s="164"/>
      <c r="AS361" s="164"/>
      <c r="AT361" s="164"/>
      <c r="AU361" s="164"/>
      <c r="AV361" s="164"/>
      <c r="AW361" s="164"/>
      <c r="AX361" s="164"/>
      <c r="AY361" s="164"/>
      <c r="AZ361" s="164"/>
      <c r="BA361" s="164"/>
      <c r="BB361" s="164"/>
      <c r="BC361" s="164"/>
      <c r="BD361" s="164"/>
      <c r="BE361" s="164"/>
      <c r="BF361" s="164"/>
      <c r="BG361" s="164"/>
      <c r="BH361" s="164"/>
      <c r="BI361" s="164"/>
      <c r="BJ361" s="164"/>
      <c r="BK361" s="164"/>
      <c r="BL361" s="164"/>
      <c r="BN361" s="164"/>
      <c r="BO361" s="164"/>
      <c r="BP361" s="164"/>
      <c r="BQ361" s="164"/>
      <c r="BR361" s="164"/>
      <c r="BS361" s="164"/>
      <c r="BT361" s="164"/>
      <c r="BU361" s="164"/>
      <c r="BV361" s="164"/>
      <c r="BW361" s="164"/>
      <c r="BX361" s="164"/>
      <c r="BY361" s="164"/>
      <c r="BZ361" s="164"/>
      <c r="CA361" s="164"/>
      <c r="CB361" s="164"/>
      <c r="CC361" s="164"/>
      <c r="CD361" s="164"/>
      <c r="CE361" s="164"/>
    </row>
    <row r="362" spans="1:83" s="155" customFormat="1" x14ac:dyDescent="0.25">
      <c r="A362" s="164"/>
      <c r="B362" s="164"/>
      <c r="C362" s="169"/>
      <c r="D362" s="169"/>
      <c r="E362" s="169"/>
      <c r="F362" s="169"/>
      <c r="G362" s="170"/>
      <c r="H362" s="167"/>
      <c r="I362" s="167"/>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0"/>
      <c r="AF362" s="170"/>
      <c r="AG362" s="170"/>
      <c r="AH362" s="170"/>
      <c r="AI362" s="170"/>
      <c r="AJ362" s="170"/>
      <c r="AK362" s="164"/>
      <c r="AL362" s="164"/>
      <c r="AM362" s="164"/>
      <c r="AN362" s="164"/>
      <c r="AO362" s="164"/>
      <c r="AP362" s="164"/>
      <c r="AQ362" s="164"/>
      <c r="AR362" s="164"/>
      <c r="AS362" s="164"/>
      <c r="AT362" s="164"/>
      <c r="AU362" s="164"/>
      <c r="AV362" s="164"/>
      <c r="AW362" s="164"/>
      <c r="AX362" s="164"/>
      <c r="AY362" s="164"/>
      <c r="AZ362" s="164"/>
      <c r="BA362" s="164"/>
      <c r="BB362" s="164"/>
      <c r="BC362" s="164"/>
      <c r="BD362" s="164"/>
      <c r="BE362" s="164"/>
      <c r="BF362" s="164"/>
      <c r="BG362" s="164"/>
      <c r="BH362" s="164"/>
      <c r="BI362" s="164"/>
      <c r="BJ362" s="164"/>
      <c r="BK362" s="164"/>
      <c r="BL362" s="164"/>
      <c r="BN362" s="164"/>
      <c r="BO362" s="164"/>
      <c r="BP362" s="164"/>
      <c r="BQ362" s="164"/>
      <c r="BR362" s="164"/>
      <c r="BS362" s="164"/>
      <c r="BT362" s="164"/>
      <c r="BU362" s="164"/>
      <c r="BV362" s="164"/>
      <c r="BW362" s="164"/>
      <c r="BX362" s="164"/>
      <c r="BY362" s="164"/>
      <c r="BZ362" s="164"/>
      <c r="CA362" s="164"/>
      <c r="CB362" s="164"/>
      <c r="CC362" s="164"/>
      <c r="CD362" s="164"/>
      <c r="CE362" s="164"/>
    </row>
    <row r="363" spans="1:83" s="155" customFormat="1" x14ac:dyDescent="0.25">
      <c r="A363" s="164"/>
      <c r="B363" s="164"/>
      <c r="C363" s="169"/>
      <c r="D363" s="169"/>
      <c r="E363" s="169"/>
      <c r="F363" s="169"/>
      <c r="G363" s="170"/>
      <c r="H363" s="167"/>
      <c r="I363" s="167"/>
      <c r="J363" s="170"/>
      <c r="K363" s="170"/>
      <c r="L363" s="170"/>
      <c r="M363" s="170"/>
      <c r="N363" s="170"/>
      <c r="O363" s="170"/>
      <c r="P363" s="170"/>
      <c r="Q363" s="170"/>
      <c r="R363" s="170"/>
      <c r="S363" s="170"/>
      <c r="T363" s="170"/>
      <c r="U363" s="170"/>
      <c r="V363" s="170"/>
      <c r="W363" s="170"/>
      <c r="X363" s="170"/>
      <c r="Y363" s="170"/>
      <c r="Z363" s="170"/>
      <c r="AA363" s="170"/>
      <c r="AB363" s="170"/>
      <c r="AC363" s="170"/>
      <c r="AD363" s="170"/>
      <c r="AE363" s="170"/>
      <c r="AF363" s="170"/>
      <c r="AG363" s="170"/>
      <c r="AH363" s="170"/>
      <c r="AI363" s="170"/>
      <c r="AJ363" s="170"/>
      <c r="AK363" s="164"/>
      <c r="AL363" s="164"/>
      <c r="AM363" s="164"/>
      <c r="AN363" s="164"/>
      <c r="AO363" s="164"/>
      <c r="AP363" s="164"/>
      <c r="AQ363" s="164"/>
      <c r="AR363" s="164"/>
      <c r="AS363" s="164"/>
      <c r="AT363" s="164"/>
      <c r="AU363" s="164"/>
      <c r="AV363" s="164"/>
      <c r="AW363" s="164"/>
      <c r="AX363" s="164"/>
      <c r="AY363" s="164"/>
      <c r="AZ363" s="164"/>
      <c r="BA363" s="164"/>
      <c r="BB363" s="164"/>
      <c r="BC363" s="164"/>
      <c r="BD363" s="164"/>
      <c r="BE363" s="164"/>
      <c r="BF363" s="164"/>
      <c r="BG363" s="164"/>
      <c r="BH363" s="164"/>
      <c r="BI363" s="164"/>
      <c r="BJ363" s="164"/>
      <c r="BK363" s="164"/>
      <c r="BL363" s="164"/>
      <c r="BN363" s="164"/>
      <c r="BO363" s="164"/>
      <c r="BP363" s="164"/>
      <c r="BQ363" s="164"/>
      <c r="BR363" s="164"/>
      <c r="BS363" s="164"/>
      <c r="BT363" s="164"/>
      <c r="BU363" s="164"/>
      <c r="BV363" s="164"/>
      <c r="BW363" s="164"/>
      <c r="BX363" s="164"/>
      <c r="BY363" s="164"/>
      <c r="BZ363" s="164"/>
      <c r="CA363" s="164"/>
      <c r="CB363" s="164"/>
      <c r="CC363" s="164"/>
      <c r="CD363" s="164"/>
      <c r="CE363" s="164"/>
    </row>
    <row r="364" spans="1:83" s="155" customFormat="1" x14ac:dyDescent="0.25">
      <c r="A364" s="164"/>
      <c r="B364" s="164"/>
      <c r="C364" s="169"/>
      <c r="D364" s="169"/>
      <c r="E364" s="169"/>
      <c r="F364" s="169"/>
      <c r="G364" s="170"/>
      <c r="H364" s="167"/>
      <c r="I364" s="167"/>
      <c r="J364" s="170"/>
      <c r="K364" s="170"/>
      <c r="L364" s="170"/>
      <c r="M364" s="170"/>
      <c r="N364" s="170"/>
      <c r="O364" s="170"/>
      <c r="P364" s="170"/>
      <c r="Q364" s="170"/>
      <c r="R364" s="170"/>
      <c r="S364" s="170"/>
      <c r="T364" s="170"/>
      <c r="U364" s="170"/>
      <c r="V364" s="170"/>
      <c r="W364" s="170"/>
      <c r="X364" s="170"/>
      <c r="Y364" s="170"/>
      <c r="Z364" s="170"/>
      <c r="AA364" s="170"/>
      <c r="AB364" s="170"/>
      <c r="AC364" s="170"/>
      <c r="AD364" s="170"/>
      <c r="AE364" s="170"/>
      <c r="AF364" s="170"/>
      <c r="AG364" s="170"/>
      <c r="AH364" s="170"/>
      <c r="AI364" s="170"/>
      <c r="AJ364" s="170"/>
      <c r="AK364" s="164"/>
      <c r="AL364" s="164"/>
      <c r="AM364" s="164"/>
      <c r="AN364" s="164"/>
      <c r="AO364" s="164"/>
      <c r="AP364" s="164"/>
      <c r="AQ364" s="164"/>
      <c r="AR364" s="164"/>
      <c r="AS364" s="164"/>
      <c r="AT364" s="164"/>
      <c r="AU364" s="164"/>
      <c r="AV364" s="164"/>
      <c r="AW364" s="164"/>
      <c r="AX364" s="164"/>
      <c r="AY364" s="164"/>
      <c r="AZ364" s="164"/>
      <c r="BA364" s="164"/>
      <c r="BB364" s="164"/>
      <c r="BC364" s="164"/>
      <c r="BD364" s="164"/>
      <c r="BE364" s="164"/>
      <c r="BF364" s="164"/>
      <c r="BG364" s="164"/>
      <c r="BH364" s="164"/>
      <c r="BI364" s="164"/>
      <c r="BJ364" s="164"/>
      <c r="BK364" s="164"/>
      <c r="BL364" s="164"/>
      <c r="BN364" s="164"/>
      <c r="BO364" s="164"/>
      <c r="BP364" s="164"/>
      <c r="BQ364" s="164"/>
      <c r="BR364" s="164"/>
      <c r="BS364" s="164"/>
      <c r="BT364" s="164"/>
      <c r="BU364" s="164"/>
      <c r="BV364" s="164"/>
      <c r="BW364" s="164"/>
      <c r="BX364" s="164"/>
      <c r="BY364" s="164"/>
      <c r="BZ364" s="164"/>
      <c r="CA364" s="164"/>
      <c r="CB364" s="164"/>
      <c r="CC364" s="164"/>
      <c r="CD364" s="164"/>
      <c r="CE364" s="164"/>
    </row>
    <row r="365" spans="1:83" s="155" customFormat="1" x14ac:dyDescent="0.25">
      <c r="A365" s="164"/>
      <c r="B365" s="164"/>
      <c r="C365" s="169"/>
      <c r="D365" s="169"/>
      <c r="E365" s="169"/>
      <c r="F365" s="169"/>
      <c r="G365" s="170"/>
      <c r="H365" s="167"/>
      <c r="I365" s="167"/>
      <c r="J365" s="170"/>
      <c r="K365" s="170"/>
      <c r="L365" s="170"/>
      <c r="M365" s="170"/>
      <c r="N365" s="170"/>
      <c r="O365" s="170"/>
      <c r="P365" s="170"/>
      <c r="Q365" s="170"/>
      <c r="R365" s="170"/>
      <c r="S365" s="170"/>
      <c r="T365" s="170"/>
      <c r="U365" s="170"/>
      <c r="V365" s="170"/>
      <c r="W365" s="170"/>
      <c r="X365" s="170"/>
      <c r="Y365" s="170"/>
      <c r="Z365" s="170"/>
      <c r="AA365" s="170"/>
      <c r="AB365" s="170"/>
      <c r="AC365" s="170"/>
      <c r="AD365" s="170"/>
      <c r="AE365" s="170"/>
      <c r="AF365" s="170"/>
      <c r="AG365" s="170"/>
      <c r="AH365" s="170"/>
      <c r="AI365" s="170"/>
      <c r="AJ365" s="170"/>
      <c r="AK365" s="164"/>
      <c r="AL365" s="164"/>
      <c r="AM365" s="164"/>
      <c r="AN365" s="164"/>
      <c r="AO365" s="164"/>
      <c r="AP365" s="164"/>
      <c r="AQ365" s="164"/>
      <c r="AR365" s="164"/>
      <c r="AS365" s="164"/>
      <c r="AT365" s="164"/>
      <c r="AU365" s="164"/>
      <c r="AV365" s="164"/>
      <c r="AW365" s="164"/>
      <c r="AX365" s="164"/>
      <c r="AY365" s="164"/>
      <c r="AZ365" s="164"/>
      <c r="BA365" s="164"/>
      <c r="BB365" s="164"/>
      <c r="BC365" s="164"/>
      <c r="BD365" s="164"/>
      <c r="BE365" s="164"/>
      <c r="BF365" s="164"/>
      <c r="BG365" s="164"/>
      <c r="BH365" s="164"/>
      <c r="BI365" s="164"/>
      <c r="BJ365" s="164"/>
      <c r="BK365" s="164"/>
      <c r="BL365" s="164"/>
      <c r="BN365" s="164"/>
      <c r="BO365" s="164"/>
      <c r="BP365" s="164"/>
      <c r="BQ365" s="164"/>
      <c r="BR365" s="164"/>
      <c r="BS365" s="164"/>
      <c r="BT365" s="164"/>
      <c r="BU365" s="164"/>
      <c r="BV365" s="164"/>
      <c r="BW365" s="164"/>
      <c r="BX365" s="164"/>
      <c r="BY365" s="164"/>
      <c r="BZ365" s="164"/>
      <c r="CA365" s="164"/>
      <c r="CB365" s="164"/>
      <c r="CC365" s="164"/>
      <c r="CD365" s="164"/>
      <c r="CE365" s="164"/>
    </row>
    <row r="366" spans="1:83" s="155" customFormat="1" x14ac:dyDescent="0.25">
      <c r="A366" s="164"/>
      <c r="B366" s="164"/>
      <c r="C366" s="169"/>
      <c r="D366" s="169"/>
      <c r="E366" s="169"/>
      <c r="F366" s="169"/>
      <c r="G366" s="170"/>
      <c r="H366" s="167"/>
      <c r="I366" s="167"/>
      <c r="J366" s="170"/>
      <c r="K366" s="170"/>
      <c r="L366" s="170"/>
      <c r="M366" s="170"/>
      <c r="N366" s="170"/>
      <c r="O366" s="170"/>
      <c r="P366" s="170"/>
      <c r="Q366" s="170"/>
      <c r="R366" s="170"/>
      <c r="S366" s="170"/>
      <c r="T366" s="170"/>
      <c r="U366" s="170"/>
      <c r="V366" s="170"/>
      <c r="W366" s="170"/>
      <c r="X366" s="170"/>
      <c r="Y366" s="170"/>
      <c r="Z366" s="170"/>
      <c r="AA366" s="170"/>
      <c r="AB366" s="170"/>
      <c r="AC366" s="170"/>
      <c r="AD366" s="170"/>
      <c r="AE366" s="170"/>
      <c r="AF366" s="170"/>
      <c r="AG366" s="170"/>
      <c r="AH366" s="170"/>
      <c r="AI366" s="170"/>
      <c r="AJ366" s="170"/>
      <c r="AK366" s="164"/>
      <c r="AL366" s="164"/>
      <c r="AM366" s="164"/>
      <c r="AN366" s="164"/>
      <c r="AO366" s="164"/>
      <c r="AP366" s="164"/>
      <c r="AQ366" s="164"/>
      <c r="AR366" s="164"/>
      <c r="AS366" s="164"/>
      <c r="AT366" s="164"/>
      <c r="AU366" s="164"/>
      <c r="AV366" s="164"/>
      <c r="AW366" s="164"/>
      <c r="AX366" s="164"/>
      <c r="AY366" s="164"/>
      <c r="AZ366" s="164"/>
      <c r="BA366" s="164"/>
      <c r="BB366" s="164"/>
      <c r="BC366" s="164"/>
      <c r="BD366" s="164"/>
      <c r="BE366" s="164"/>
      <c r="BF366" s="164"/>
      <c r="BG366" s="164"/>
      <c r="BH366" s="164"/>
      <c r="BI366" s="164"/>
      <c r="BJ366" s="164"/>
      <c r="BK366" s="164"/>
      <c r="BL366" s="164"/>
      <c r="BN366" s="164"/>
      <c r="BO366" s="164"/>
      <c r="BP366" s="164"/>
      <c r="BQ366" s="164"/>
      <c r="BR366" s="164"/>
      <c r="BS366" s="164"/>
      <c r="BT366" s="164"/>
      <c r="BU366" s="164"/>
      <c r="BV366" s="164"/>
      <c r="BW366" s="164"/>
      <c r="BX366" s="164"/>
      <c r="BY366" s="164"/>
      <c r="BZ366" s="164"/>
      <c r="CA366" s="164"/>
      <c r="CB366" s="164"/>
      <c r="CC366" s="164"/>
      <c r="CD366" s="164"/>
      <c r="CE366" s="164"/>
    </row>
    <row r="367" spans="1:83" s="155" customFormat="1" x14ac:dyDescent="0.25">
      <c r="A367" s="164"/>
      <c r="B367" s="164"/>
      <c r="C367" s="169"/>
      <c r="D367" s="169"/>
      <c r="E367" s="169"/>
      <c r="F367" s="169"/>
      <c r="G367" s="170"/>
      <c r="H367" s="167"/>
      <c r="I367" s="167"/>
      <c r="J367" s="170"/>
      <c r="K367" s="170"/>
      <c r="L367" s="170"/>
      <c r="M367" s="170"/>
      <c r="N367" s="170"/>
      <c r="O367" s="170"/>
      <c r="P367" s="170"/>
      <c r="Q367" s="170"/>
      <c r="R367" s="170"/>
      <c r="S367" s="170"/>
      <c r="T367" s="170"/>
      <c r="U367" s="170"/>
      <c r="V367" s="170"/>
      <c r="W367" s="170"/>
      <c r="X367" s="170"/>
      <c r="Y367" s="170"/>
      <c r="Z367" s="170"/>
      <c r="AA367" s="170"/>
      <c r="AB367" s="170"/>
      <c r="AC367" s="170"/>
      <c r="AD367" s="170"/>
      <c r="AE367" s="170"/>
      <c r="AF367" s="170"/>
      <c r="AG367" s="170"/>
      <c r="AH367" s="170"/>
      <c r="AI367" s="170"/>
      <c r="AJ367" s="170"/>
      <c r="AK367" s="164"/>
      <c r="AL367" s="164"/>
      <c r="AM367" s="164"/>
      <c r="AN367" s="164"/>
      <c r="AO367" s="164"/>
      <c r="AP367" s="164"/>
      <c r="AQ367" s="164"/>
      <c r="AR367" s="164"/>
      <c r="AS367" s="164"/>
      <c r="AT367" s="164"/>
      <c r="AU367" s="164"/>
      <c r="AV367" s="164"/>
      <c r="AW367" s="164"/>
      <c r="AX367" s="164"/>
      <c r="AY367" s="164"/>
      <c r="AZ367" s="164"/>
      <c r="BA367" s="164"/>
      <c r="BB367" s="164"/>
      <c r="BC367" s="164"/>
      <c r="BD367" s="164"/>
      <c r="BE367" s="164"/>
      <c r="BF367" s="164"/>
      <c r="BG367" s="164"/>
      <c r="BH367" s="164"/>
      <c r="BI367" s="164"/>
      <c r="BJ367" s="164"/>
      <c r="BK367" s="164"/>
      <c r="BL367" s="164"/>
      <c r="BN367" s="164"/>
      <c r="BO367" s="164"/>
      <c r="BP367" s="164"/>
      <c r="BQ367" s="164"/>
      <c r="BR367" s="164"/>
      <c r="BS367" s="164"/>
      <c r="BT367" s="164"/>
      <c r="BU367" s="164"/>
      <c r="BV367" s="164"/>
      <c r="BW367" s="164"/>
      <c r="BX367" s="164"/>
      <c r="BY367" s="164"/>
      <c r="BZ367" s="164"/>
      <c r="CA367" s="164"/>
      <c r="CB367" s="164"/>
      <c r="CC367" s="164"/>
      <c r="CD367" s="164"/>
      <c r="CE367" s="164"/>
    </row>
    <row r="368" spans="1:83" s="155" customFormat="1" x14ac:dyDescent="0.25">
      <c r="A368" s="164"/>
      <c r="B368" s="164"/>
      <c r="C368" s="169"/>
      <c r="D368" s="169"/>
      <c r="E368" s="169"/>
      <c r="F368" s="169"/>
      <c r="G368" s="170"/>
      <c r="H368" s="167"/>
      <c r="I368" s="167"/>
      <c r="J368" s="170"/>
      <c r="K368" s="170"/>
      <c r="L368" s="170"/>
      <c r="M368" s="170"/>
      <c r="N368" s="170"/>
      <c r="O368" s="170"/>
      <c r="P368" s="170"/>
      <c r="Q368" s="170"/>
      <c r="R368" s="170"/>
      <c r="S368" s="170"/>
      <c r="T368" s="170"/>
      <c r="U368" s="170"/>
      <c r="V368" s="170"/>
      <c r="W368" s="170"/>
      <c r="X368" s="170"/>
      <c r="Y368" s="170"/>
      <c r="Z368" s="170"/>
      <c r="AA368" s="170"/>
      <c r="AB368" s="170"/>
      <c r="AC368" s="170"/>
      <c r="AD368" s="170"/>
      <c r="AE368" s="170"/>
      <c r="AF368" s="170"/>
      <c r="AG368" s="170"/>
      <c r="AH368" s="170"/>
      <c r="AI368" s="170"/>
      <c r="AJ368" s="170"/>
      <c r="AK368" s="164"/>
      <c r="AL368" s="164"/>
      <c r="AM368" s="164"/>
      <c r="AN368" s="164"/>
      <c r="AO368" s="164"/>
      <c r="AP368" s="164"/>
      <c r="AQ368" s="164"/>
      <c r="AR368" s="164"/>
      <c r="AS368" s="164"/>
      <c r="AT368" s="164"/>
      <c r="AU368" s="164"/>
      <c r="AV368" s="164"/>
      <c r="AW368" s="164"/>
      <c r="AX368" s="164"/>
      <c r="AY368" s="164"/>
      <c r="AZ368" s="164"/>
      <c r="BA368" s="164"/>
      <c r="BB368" s="164"/>
      <c r="BC368" s="164"/>
      <c r="BD368" s="164"/>
      <c r="BE368" s="164"/>
      <c r="BF368" s="164"/>
      <c r="BG368" s="164"/>
      <c r="BH368" s="164"/>
      <c r="BI368" s="164"/>
      <c r="BJ368" s="164"/>
      <c r="BK368" s="164"/>
      <c r="BL368" s="164"/>
      <c r="BN368" s="164"/>
      <c r="BO368" s="164"/>
      <c r="BP368" s="164"/>
      <c r="BQ368" s="164"/>
      <c r="BR368" s="164"/>
      <c r="BS368" s="164"/>
      <c r="BT368" s="164"/>
      <c r="BU368" s="164"/>
      <c r="BV368" s="164"/>
      <c r="BW368" s="164"/>
      <c r="BX368" s="164"/>
      <c r="BY368" s="164"/>
      <c r="BZ368" s="164"/>
      <c r="CA368" s="164"/>
      <c r="CB368" s="164"/>
      <c r="CC368" s="164"/>
      <c r="CD368" s="164"/>
      <c r="CE368" s="164"/>
    </row>
    <row r="369" spans="1:83" s="155" customFormat="1" x14ac:dyDescent="0.25">
      <c r="A369" s="164"/>
      <c r="B369" s="164"/>
      <c r="C369" s="169"/>
      <c r="D369" s="169"/>
      <c r="E369" s="169"/>
      <c r="F369" s="169"/>
      <c r="G369" s="170"/>
      <c r="H369" s="167"/>
      <c r="I369" s="167"/>
      <c r="J369" s="170"/>
      <c r="K369" s="170"/>
      <c r="L369" s="170"/>
      <c r="M369" s="170"/>
      <c r="N369" s="170"/>
      <c r="O369" s="170"/>
      <c r="P369" s="170"/>
      <c r="Q369" s="170"/>
      <c r="R369" s="170"/>
      <c r="S369" s="170"/>
      <c r="T369" s="170"/>
      <c r="U369" s="170"/>
      <c r="V369" s="170"/>
      <c r="W369" s="170"/>
      <c r="X369" s="170"/>
      <c r="Y369" s="170"/>
      <c r="Z369" s="170"/>
      <c r="AA369" s="170"/>
      <c r="AB369" s="170"/>
      <c r="AC369" s="170"/>
      <c r="AD369" s="170"/>
      <c r="AE369" s="170"/>
      <c r="AF369" s="170"/>
      <c r="AG369" s="170"/>
      <c r="AH369" s="170"/>
      <c r="AI369" s="170"/>
      <c r="AJ369" s="170"/>
      <c r="AK369" s="164"/>
      <c r="AL369" s="164"/>
      <c r="AM369" s="164"/>
      <c r="AN369" s="164"/>
      <c r="AO369" s="164"/>
      <c r="AP369" s="164"/>
      <c r="AQ369" s="164"/>
      <c r="AR369" s="164"/>
      <c r="AS369" s="164"/>
      <c r="AT369" s="164"/>
      <c r="AU369" s="164"/>
      <c r="AV369" s="164"/>
      <c r="AW369" s="164"/>
      <c r="AX369" s="164"/>
      <c r="AY369" s="164"/>
      <c r="AZ369" s="164"/>
      <c r="BA369" s="164"/>
      <c r="BB369" s="164"/>
      <c r="BC369" s="164"/>
      <c r="BD369" s="164"/>
      <c r="BE369" s="164"/>
      <c r="BF369" s="164"/>
      <c r="BG369" s="164"/>
      <c r="BH369" s="164"/>
      <c r="BI369" s="164"/>
      <c r="BJ369" s="164"/>
      <c r="BK369" s="164"/>
      <c r="BL369" s="164"/>
      <c r="BN369" s="164"/>
      <c r="BO369" s="164"/>
      <c r="BP369" s="164"/>
      <c r="BQ369" s="164"/>
      <c r="BR369" s="164"/>
      <c r="BS369" s="164"/>
      <c r="BT369" s="164"/>
      <c r="BU369" s="164"/>
      <c r="BV369" s="164"/>
      <c r="BW369" s="164"/>
      <c r="BX369" s="164"/>
      <c r="BY369" s="164"/>
      <c r="BZ369" s="164"/>
      <c r="CA369" s="164"/>
      <c r="CB369" s="164"/>
      <c r="CC369" s="164"/>
      <c r="CD369" s="164"/>
      <c r="CE369" s="164"/>
    </row>
    <row r="370" spans="1:83" s="155" customFormat="1" x14ac:dyDescent="0.25">
      <c r="A370" s="164"/>
      <c r="B370" s="164"/>
      <c r="C370" s="169"/>
      <c r="D370" s="169"/>
      <c r="E370" s="169"/>
      <c r="F370" s="169"/>
      <c r="G370" s="170"/>
      <c r="H370" s="167"/>
      <c r="I370" s="167"/>
      <c r="J370" s="170"/>
      <c r="K370" s="170"/>
      <c r="L370" s="170"/>
      <c r="M370" s="170"/>
      <c r="N370" s="170"/>
      <c r="O370" s="170"/>
      <c r="P370" s="170"/>
      <c r="Q370" s="170"/>
      <c r="R370" s="170"/>
      <c r="S370" s="170"/>
      <c r="T370" s="170"/>
      <c r="U370" s="170"/>
      <c r="V370" s="170"/>
      <c r="W370" s="170"/>
      <c r="X370" s="170"/>
      <c r="Y370" s="170"/>
      <c r="Z370" s="170"/>
      <c r="AA370" s="170"/>
      <c r="AB370" s="170"/>
      <c r="AC370" s="170"/>
      <c r="AD370" s="170"/>
      <c r="AE370" s="170"/>
      <c r="AF370" s="170"/>
      <c r="AG370" s="170"/>
      <c r="AH370" s="170"/>
      <c r="AI370" s="170"/>
      <c r="AJ370" s="170"/>
      <c r="AK370" s="164"/>
      <c r="AL370" s="164"/>
      <c r="AM370" s="164"/>
      <c r="AN370" s="164"/>
      <c r="AO370" s="164"/>
      <c r="AP370" s="164"/>
      <c r="AQ370" s="164"/>
      <c r="AR370" s="164"/>
      <c r="AS370" s="164"/>
      <c r="AT370" s="164"/>
      <c r="AU370" s="164"/>
      <c r="AV370" s="164"/>
      <c r="AW370" s="164"/>
      <c r="AX370" s="164"/>
      <c r="AY370" s="164"/>
      <c r="AZ370" s="164"/>
      <c r="BA370" s="164"/>
      <c r="BB370" s="164"/>
      <c r="BC370" s="164"/>
      <c r="BD370" s="164"/>
      <c r="BE370" s="164"/>
      <c r="BF370" s="164"/>
      <c r="BG370" s="164"/>
      <c r="BH370" s="164"/>
      <c r="BI370" s="164"/>
      <c r="BJ370" s="164"/>
      <c r="BK370" s="164"/>
      <c r="BL370" s="164"/>
      <c r="BN370" s="164"/>
      <c r="BO370" s="164"/>
      <c r="BP370" s="164"/>
      <c r="BQ370" s="164"/>
      <c r="BR370" s="164"/>
      <c r="BS370" s="164"/>
      <c r="BT370" s="164"/>
      <c r="BU370" s="164"/>
      <c r="BV370" s="164"/>
      <c r="BW370" s="164"/>
      <c r="BX370" s="164"/>
      <c r="BY370" s="164"/>
      <c r="BZ370" s="164"/>
      <c r="CA370" s="164"/>
      <c r="CB370" s="164"/>
      <c r="CC370" s="164"/>
      <c r="CD370" s="164"/>
      <c r="CE370" s="164"/>
    </row>
    <row r="371" spans="1:83" x14ac:dyDescent="0.25">
      <c r="AK371" s="150"/>
      <c r="AL371" s="150"/>
      <c r="AM371" s="150"/>
      <c r="AN371" s="150"/>
      <c r="AO371" s="150"/>
      <c r="AP371" s="150"/>
      <c r="AQ371" s="150"/>
      <c r="AR371" s="150"/>
      <c r="AS371" s="150"/>
      <c r="AT371" s="150"/>
      <c r="AU371" s="150"/>
      <c r="AV371" s="150"/>
      <c r="AW371" s="150"/>
      <c r="AX371" s="150"/>
      <c r="AY371" s="150"/>
      <c r="AZ371" s="150"/>
      <c r="BA371" s="150"/>
      <c r="BB371" s="150"/>
      <c r="BC371" s="150"/>
      <c r="BD371" s="150"/>
      <c r="BE371" s="150"/>
      <c r="BF371" s="150"/>
      <c r="BG371" s="150"/>
      <c r="BH371" s="150"/>
      <c r="BI371" s="150"/>
      <c r="BJ371" s="150"/>
      <c r="BK371" s="150"/>
      <c r="BL371" s="150"/>
    </row>
    <row r="372" spans="1:83" x14ac:dyDescent="0.25">
      <c r="AK372" s="150"/>
      <c r="AL372" s="150"/>
      <c r="AM372" s="150"/>
      <c r="AN372" s="150"/>
      <c r="AO372" s="150"/>
      <c r="AP372" s="150"/>
      <c r="AQ372" s="150"/>
      <c r="AR372" s="150"/>
      <c r="AS372" s="150"/>
      <c r="AT372" s="150"/>
      <c r="AU372" s="150"/>
      <c r="AV372" s="150"/>
      <c r="AW372" s="150"/>
      <c r="AX372" s="150"/>
      <c r="AY372" s="150"/>
      <c r="AZ372" s="150"/>
      <c r="BA372" s="150"/>
      <c r="BB372" s="150"/>
      <c r="BC372" s="150"/>
      <c r="BD372" s="150"/>
      <c r="BE372" s="150"/>
      <c r="BF372" s="150"/>
      <c r="BG372" s="150"/>
      <c r="BH372" s="150"/>
      <c r="BI372" s="150"/>
      <c r="BJ372" s="150"/>
      <c r="BK372" s="150"/>
      <c r="BL372" s="150"/>
    </row>
    <row r="373" spans="1:83" x14ac:dyDescent="0.25">
      <c r="AK373" s="150"/>
      <c r="AL373" s="150"/>
      <c r="AM373" s="150"/>
      <c r="AN373" s="150"/>
      <c r="AO373" s="150"/>
      <c r="AP373" s="150"/>
      <c r="AQ373" s="150"/>
      <c r="AR373" s="150"/>
      <c r="AS373" s="150"/>
      <c r="AT373" s="150"/>
      <c r="AU373" s="150"/>
      <c r="AV373" s="150"/>
      <c r="AW373" s="150"/>
      <c r="AX373" s="150"/>
      <c r="AY373" s="150"/>
      <c r="AZ373" s="150"/>
      <c r="BA373" s="150"/>
      <c r="BB373" s="150"/>
      <c r="BC373" s="150"/>
      <c r="BD373" s="150"/>
      <c r="BE373" s="150"/>
      <c r="BF373" s="150"/>
      <c r="BG373" s="150"/>
      <c r="BH373" s="150"/>
      <c r="BI373" s="150"/>
      <c r="BJ373" s="150"/>
      <c r="BK373" s="150"/>
      <c r="BL373" s="150"/>
    </row>
    <row r="374" spans="1:83" x14ac:dyDescent="0.25">
      <c r="AK374" s="150"/>
      <c r="AL374" s="150"/>
      <c r="AM374" s="150"/>
      <c r="AN374" s="150"/>
      <c r="AO374" s="150"/>
      <c r="AP374" s="150"/>
      <c r="AQ374" s="150"/>
      <c r="AR374" s="150"/>
      <c r="AS374" s="150"/>
      <c r="AT374" s="150"/>
      <c r="AU374" s="150"/>
      <c r="AV374" s="150"/>
      <c r="AW374" s="150"/>
      <c r="AX374" s="150"/>
      <c r="AY374" s="150"/>
      <c r="AZ374" s="150"/>
      <c r="BA374" s="150"/>
      <c r="BB374" s="150"/>
      <c r="BC374" s="150"/>
      <c r="BD374" s="150"/>
      <c r="BE374" s="150"/>
      <c r="BF374" s="150"/>
      <c r="BG374" s="150"/>
      <c r="BH374" s="150"/>
      <c r="BI374" s="150"/>
      <c r="BJ374" s="150"/>
      <c r="BK374" s="150"/>
      <c r="BL374" s="150"/>
    </row>
    <row r="375" spans="1:83" x14ac:dyDescent="0.25">
      <c r="AK375" s="150"/>
      <c r="AL375" s="150"/>
      <c r="AM375" s="150"/>
      <c r="AN375" s="150"/>
      <c r="AO375" s="150"/>
      <c r="AP375" s="150"/>
      <c r="AQ375" s="150"/>
      <c r="AR375" s="150"/>
      <c r="AS375" s="150"/>
      <c r="AT375" s="150"/>
      <c r="AU375" s="150"/>
      <c r="AV375" s="150"/>
      <c r="AW375" s="150"/>
      <c r="AX375" s="150"/>
      <c r="AY375" s="150"/>
      <c r="AZ375" s="150"/>
      <c r="BA375" s="150"/>
      <c r="BB375" s="150"/>
      <c r="BC375" s="150"/>
      <c r="BD375" s="150"/>
      <c r="BE375" s="150"/>
      <c r="BF375" s="150"/>
      <c r="BG375" s="150"/>
      <c r="BH375" s="150"/>
      <c r="BI375" s="150"/>
      <c r="BJ375" s="150"/>
      <c r="BK375" s="150"/>
      <c r="BL375" s="150"/>
    </row>
    <row r="376" spans="1:83" x14ac:dyDescent="0.25">
      <c r="AK376" s="150"/>
      <c r="AL376" s="150"/>
      <c r="AM376" s="150"/>
      <c r="AN376" s="150"/>
      <c r="AO376" s="150"/>
      <c r="AP376" s="150"/>
      <c r="AQ376" s="150"/>
      <c r="AR376" s="150"/>
      <c r="AS376" s="150"/>
      <c r="AT376" s="150"/>
      <c r="AU376" s="150"/>
      <c r="AV376" s="150"/>
      <c r="AW376" s="150"/>
      <c r="AX376" s="150"/>
      <c r="AY376" s="150"/>
      <c r="AZ376" s="150"/>
      <c r="BA376" s="150"/>
      <c r="BB376" s="150"/>
      <c r="BC376" s="150"/>
      <c r="BD376" s="150"/>
      <c r="BE376" s="150"/>
      <c r="BF376" s="150"/>
      <c r="BG376" s="150"/>
      <c r="BH376" s="150"/>
      <c r="BI376" s="150"/>
      <c r="BJ376" s="150"/>
      <c r="BK376" s="150"/>
      <c r="BL376" s="150"/>
    </row>
    <row r="377" spans="1:83" x14ac:dyDescent="0.25">
      <c r="AK377" s="150"/>
      <c r="AL377" s="150"/>
      <c r="AM377" s="150"/>
      <c r="AN377" s="150"/>
      <c r="AO377" s="150"/>
      <c r="AP377" s="150"/>
      <c r="AQ377" s="150"/>
      <c r="AR377" s="150"/>
      <c r="AS377" s="150"/>
      <c r="AT377" s="150"/>
      <c r="AU377" s="150"/>
      <c r="AV377" s="150"/>
      <c r="AW377" s="150"/>
      <c r="AX377" s="150"/>
      <c r="AY377" s="150"/>
      <c r="AZ377" s="150"/>
      <c r="BA377" s="150"/>
      <c r="BB377" s="150"/>
      <c r="BC377" s="150"/>
      <c r="BD377" s="150"/>
      <c r="BE377" s="150"/>
      <c r="BF377" s="150"/>
      <c r="BG377" s="150"/>
      <c r="BH377" s="150"/>
      <c r="BI377" s="150"/>
      <c r="BJ377" s="150"/>
      <c r="BK377" s="150"/>
      <c r="BL377" s="150"/>
    </row>
    <row r="378" spans="1:83" x14ac:dyDescent="0.25">
      <c r="AK378" s="150"/>
      <c r="AL378" s="150"/>
      <c r="AM378" s="150"/>
      <c r="AN378" s="150"/>
      <c r="AO378" s="150"/>
      <c r="AP378" s="150"/>
      <c r="AQ378" s="150"/>
      <c r="AR378" s="150"/>
      <c r="AS378" s="150"/>
      <c r="AT378" s="150"/>
      <c r="AU378" s="150"/>
      <c r="AV378" s="150"/>
      <c r="AW378" s="150"/>
      <c r="AX378" s="150"/>
      <c r="AY378" s="150"/>
      <c r="AZ378" s="150"/>
      <c r="BA378" s="150"/>
      <c r="BB378" s="150"/>
      <c r="BC378" s="150"/>
      <c r="BD378" s="150"/>
      <c r="BE378" s="150"/>
      <c r="BF378" s="150"/>
      <c r="BG378" s="150"/>
      <c r="BH378" s="150"/>
      <c r="BI378" s="150"/>
      <c r="BJ378" s="150"/>
      <c r="BK378" s="150"/>
      <c r="BL378" s="150"/>
    </row>
    <row r="379" spans="1:83" x14ac:dyDescent="0.25">
      <c r="AK379" s="150"/>
      <c r="AL379" s="150"/>
      <c r="AM379" s="150"/>
      <c r="AN379" s="150"/>
      <c r="AO379" s="150"/>
      <c r="AP379" s="150"/>
      <c r="AQ379" s="150"/>
      <c r="AR379" s="150"/>
      <c r="AS379" s="150"/>
      <c r="AT379" s="150"/>
      <c r="AU379" s="150"/>
      <c r="AV379" s="150"/>
      <c r="AW379" s="150"/>
      <c r="AX379" s="150"/>
      <c r="AY379" s="150"/>
      <c r="AZ379" s="150"/>
      <c r="BA379" s="150"/>
      <c r="BB379" s="150"/>
      <c r="BC379" s="150"/>
      <c r="BD379" s="150"/>
      <c r="BE379" s="150"/>
      <c r="BF379" s="150"/>
      <c r="BG379" s="150"/>
      <c r="BH379" s="150"/>
      <c r="BI379" s="150"/>
      <c r="BJ379" s="150"/>
      <c r="BK379" s="150"/>
      <c r="BL379" s="150"/>
    </row>
    <row r="380" spans="1:83" x14ac:dyDescent="0.25">
      <c r="AK380" s="150"/>
      <c r="AL380" s="150"/>
      <c r="AM380" s="150"/>
      <c r="AN380" s="150"/>
      <c r="AO380" s="150"/>
      <c r="AP380" s="150"/>
      <c r="AQ380" s="150"/>
      <c r="AR380" s="150"/>
      <c r="AS380" s="150"/>
      <c r="AT380" s="150"/>
      <c r="AU380" s="150"/>
      <c r="AV380" s="150"/>
      <c r="AW380" s="150"/>
      <c r="AX380" s="150"/>
      <c r="AY380" s="150"/>
      <c r="AZ380" s="150"/>
      <c r="BA380" s="150"/>
      <c r="BB380" s="150"/>
      <c r="BC380" s="150"/>
      <c r="BD380" s="150"/>
      <c r="BE380" s="150"/>
      <c r="BF380" s="150"/>
      <c r="BG380" s="150"/>
      <c r="BH380" s="150"/>
      <c r="BI380" s="150"/>
      <c r="BJ380" s="150"/>
      <c r="BK380" s="150"/>
      <c r="BL380" s="150"/>
    </row>
    <row r="381" spans="1:83" x14ac:dyDescent="0.25">
      <c r="AK381" s="150"/>
      <c r="AL381" s="150"/>
      <c r="AM381" s="150"/>
      <c r="AN381" s="150"/>
      <c r="AO381" s="150"/>
      <c r="AP381" s="150"/>
      <c r="AQ381" s="150"/>
      <c r="AR381" s="150"/>
      <c r="AS381" s="150"/>
      <c r="AT381" s="150"/>
      <c r="AU381" s="150"/>
      <c r="AV381" s="150"/>
      <c r="AW381" s="150"/>
      <c r="AX381" s="150"/>
      <c r="AY381" s="150"/>
      <c r="AZ381" s="150"/>
      <c r="BA381" s="150"/>
      <c r="BB381" s="150"/>
      <c r="BC381" s="150"/>
      <c r="BD381" s="150"/>
      <c r="BE381" s="150"/>
      <c r="BF381" s="150"/>
      <c r="BG381" s="150"/>
      <c r="BH381" s="150"/>
      <c r="BI381" s="150"/>
      <c r="BJ381" s="150"/>
      <c r="BK381" s="150"/>
      <c r="BL381" s="150"/>
    </row>
    <row r="382" spans="1:83" x14ac:dyDescent="0.25">
      <c r="AK382" s="150"/>
      <c r="AL382" s="150"/>
      <c r="AM382" s="150"/>
      <c r="AN382" s="150"/>
      <c r="AO382" s="150"/>
      <c r="AP382" s="150"/>
      <c r="AQ382" s="150"/>
      <c r="AR382" s="150"/>
      <c r="AS382" s="150"/>
      <c r="AT382" s="150"/>
      <c r="AU382" s="150"/>
      <c r="AV382" s="150"/>
      <c r="AW382" s="150"/>
      <c r="AX382" s="150"/>
      <c r="AY382" s="150"/>
      <c r="AZ382" s="150"/>
      <c r="BA382" s="150"/>
      <c r="BB382" s="150"/>
      <c r="BC382" s="150"/>
      <c r="BD382" s="150"/>
      <c r="BE382" s="150"/>
      <c r="BF382" s="150"/>
      <c r="BG382" s="150"/>
      <c r="BH382" s="150"/>
      <c r="BI382" s="150"/>
      <c r="BJ382" s="150"/>
      <c r="BK382" s="150"/>
      <c r="BL382" s="150"/>
    </row>
    <row r="383" spans="1:83" x14ac:dyDescent="0.25">
      <c r="AK383" s="150"/>
      <c r="AL383" s="150"/>
      <c r="AM383" s="150"/>
      <c r="AN383" s="150"/>
      <c r="AO383" s="150"/>
      <c r="AP383" s="150"/>
      <c r="AQ383" s="150"/>
      <c r="AR383" s="150"/>
      <c r="AS383" s="150"/>
      <c r="AT383" s="150"/>
      <c r="AU383" s="150"/>
      <c r="AV383" s="150"/>
      <c r="AW383" s="150"/>
      <c r="AX383" s="150"/>
      <c r="AY383" s="150"/>
      <c r="AZ383" s="150"/>
      <c r="BA383" s="150"/>
      <c r="BB383" s="150"/>
      <c r="BC383" s="150"/>
      <c r="BD383" s="150"/>
      <c r="BE383" s="150"/>
      <c r="BF383" s="150"/>
      <c r="BG383" s="150"/>
      <c r="BH383" s="150"/>
      <c r="BI383" s="150"/>
      <c r="BJ383" s="150"/>
      <c r="BK383" s="150"/>
      <c r="BL383" s="150"/>
    </row>
    <row r="384" spans="1:83" x14ac:dyDescent="0.25">
      <c r="AK384" s="150"/>
      <c r="AL384" s="150"/>
      <c r="AM384" s="150"/>
      <c r="AN384" s="150"/>
      <c r="AO384" s="150"/>
      <c r="AP384" s="150"/>
      <c r="AQ384" s="150"/>
      <c r="AR384" s="150"/>
      <c r="AS384" s="150"/>
      <c r="AT384" s="150"/>
      <c r="AU384" s="150"/>
      <c r="AV384" s="150"/>
      <c r="AW384" s="150"/>
      <c r="AX384" s="150"/>
      <c r="AY384" s="150"/>
      <c r="AZ384" s="150"/>
      <c r="BA384" s="150"/>
      <c r="BB384" s="150"/>
      <c r="BC384" s="150"/>
      <c r="BD384" s="150"/>
      <c r="BE384" s="150"/>
      <c r="BF384" s="150"/>
      <c r="BG384" s="150"/>
      <c r="BH384" s="150"/>
      <c r="BI384" s="150"/>
      <c r="BJ384" s="150"/>
      <c r="BK384" s="150"/>
      <c r="BL384" s="150"/>
    </row>
    <row r="385" spans="37:64" x14ac:dyDescent="0.25">
      <c r="AK385" s="150"/>
      <c r="AL385" s="150"/>
      <c r="AM385" s="150"/>
      <c r="AN385" s="150"/>
      <c r="AO385" s="150"/>
      <c r="AP385" s="150"/>
      <c r="AQ385" s="150"/>
      <c r="AR385" s="150"/>
      <c r="AS385" s="150"/>
      <c r="AT385" s="150"/>
      <c r="AU385" s="150"/>
      <c r="AV385" s="150"/>
      <c r="AW385" s="150"/>
      <c r="AX385" s="150"/>
      <c r="AY385" s="150"/>
      <c r="AZ385" s="150"/>
      <c r="BA385" s="150"/>
      <c r="BB385" s="150"/>
      <c r="BC385" s="150"/>
      <c r="BD385" s="150"/>
      <c r="BE385" s="150"/>
      <c r="BF385" s="150"/>
      <c r="BG385" s="150"/>
      <c r="BH385" s="150"/>
      <c r="BI385" s="150"/>
      <c r="BJ385" s="150"/>
      <c r="BK385" s="150"/>
      <c r="BL385" s="150"/>
    </row>
    <row r="386" spans="37:64" x14ac:dyDescent="0.25">
      <c r="AK386" s="150"/>
      <c r="AL386" s="150"/>
      <c r="AM386" s="150"/>
      <c r="AN386" s="150"/>
      <c r="AO386" s="150"/>
      <c r="AP386" s="150"/>
      <c r="AQ386" s="150"/>
      <c r="AR386" s="150"/>
      <c r="AS386" s="150"/>
      <c r="AT386" s="150"/>
      <c r="AU386" s="150"/>
      <c r="AV386" s="150"/>
      <c r="AW386" s="150"/>
      <c r="AX386" s="150"/>
      <c r="AY386" s="150"/>
      <c r="AZ386" s="150"/>
      <c r="BA386" s="150"/>
      <c r="BB386" s="150"/>
      <c r="BC386" s="150"/>
      <c r="BD386" s="150"/>
      <c r="BE386" s="150"/>
      <c r="BF386" s="150"/>
      <c r="BG386" s="150"/>
      <c r="BH386" s="150"/>
      <c r="BI386" s="150"/>
      <c r="BJ386" s="150"/>
      <c r="BK386" s="150"/>
      <c r="BL386" s="150"/>
    </row>
    <row r="387" spans="37:64" x14ac:dyDescent="0.25">
      <c r="AK387" s="150"/>
      <c r="AL387" s="150"/>
      <c r="AM387" s="150"/>
      <c r="AN387" s="150"/>
      <c r="AO387" s="150"/>
      <c r="AP387" s="150"/>
      <c r="AQ387" s="150"/>
      <c r="AR387" s="150"/>
      <c r="AS387" s="150"/>
      <c r="AT387" s="150"/>
      <c r="AU387" s="150"/>
      <c r="AV387" s="150"/>
      <c r="AW387" s="150"/>
      <c r="AX387" s="150"/>
      <c r="AY387" s="150"/>
      <c r="AZ387" s="150"/>
      <c r="BA387" s="150"/>
      <c r="BB387" s="150"/>
      <c r="BC387" s="150"/>
      <c r="BD387" s="150"/>
      <c r="BE387" s="150"/>
      <c r="BF387" s="150"/>
      <c r="BG387" s="150"/>
      <c r="BH387" s="150"/>
      <c r="BI387" s="150"/>
      <c r="BJ387" s="150"/>
      <c r="BK387" s="150"/>
      <c r="BL387" s="150"/>
    </row>
    <row r="388" spans="37:64" x14ac:dyDescent="0.25">
      <c r="AK388" s="150"/>
      <c r="AL388" s="150"/>
      <c r="AM388" s="150"/>
      <c r="AN388" s="150"/>
      <c r="AO388" s="150"/>
      <c r="AP388" s="150"/>
      <c r="AQ388" s="150"/>
      <c r="AR388" s="150"/>
      <c r="AS388" s="150"/>
      <c r="AT388" s="150"/>
      <c r="AU388" s="150"/>
      <c r="AV388" s="150"/>
      <c r="AW388" s="150"/>
      <c r="AX388" s="150"/>
      <c r="AY388" s="150"/>
      <c r="AZ388" s="150"/>
      <c r="BA388" s="150"/>
      <c r="BB388" s="150"/>
      <c r="BC388" s="150"/>
      <c r="BD388" s="150"/>
      <c r="BE388" s="150"/>
      <c r="BF388" s="150"/>
      <c r="BG388" s="150"/>
      <c r="BH388" s="150"/>
      <c r="BI388" s="150"/>
      <c r="BJ388" s="150"/>
      <c r="BK388" s="150"/>
      <c r="BL388" s="150"/>
    </row>
    <row r="389" spans="37:64" x14ac:dyDescent="0.25">
      <c r="AK389" s="150"/>
      <c r="AL389" s="150"/>
      <c r="AM389" s="150"/>
      <c r="AN389" s="150"/>
      <c r="AO389" s="150"/>
      <c r="AP389" s="150"/>
      <c r="AQ389" s="150"/>
      <c r="AR389" s="150"/>
      <c r="AS389" s="150"/>
      <c r="AT389" s="150"/>
      <c r="AU389" s="150"/>
      <c r="AV389" s="150"/>
      <c r="AW389" s="150"/>
      <c r="AX389" s="150"/>
      <c r="AY389" s="150"/>
      <c r="AZ389" s="150"/>
      <c r="BA389" s="150"/>
      <c r="BB389" s="150"/>
      <c r="BC389" s="150"/>
      <c r="BD389" s="150"/>
      <c r="BE389" s="150"/>
      <c r="BF389" s="150"/>
      <c r="BG389" s="150"/>
      <c r="BH389" s="150"/>
      <c r="BI389" s="150"/>
      <c r="BJ389" s="150"/>
      <c r="BK389" s="150"/>
      <c r="BL389" s="150"/>
    </row>
    <row r="390" spans="37:64" x14ac:dyDescent="0.25">
      <c r="AK390" s="150"/>
      <c r="AL390" s="150"/>
      <c r="AM390" s="150"/>
      <c r="AN390" s="150"/>
      <c r="AO390" s="150"/>
      <c r="AP390" s="150"/>
      <c r="AQ390" s="150"/>
      <c r="AR390" s="150"/>
      <c r="AS390" s="150"/>
      <c r="AT390" s="150"/>
      <c r="AU390" s="150"/>
      <c r="AV390" s="150"/>
      <c r="AW390" s="150"/>
      <c r="AX390" s="150"/>
      <c r="AY390" s="150"/>
      <c r="AZ390" s="150"/>
      <c r="BA390" s="150"/>
      <c r="BB390" s="150"/>
      <c r="BC390" s="150"/>
      <c r="BD390" s="150"/>
      <c r="BE390" s="150"/>
      <c r="BF390" s="150"/>
      <c r="BG390" s="150"/>
      <c r="BH390" s="150"/>
      <c r="BI390" s="150"/>
      <c r="BJ390" s="150"/>
      <c r="BK390" s="150"/>
      <c r="BL390" s="150"/>
    </row>
    <row r="391" spans="37:64" x14ac:dyDescent="0.25">
      <c r="AK391" s="150"/>
      <c r="AL391" s="150"/>
      <c r="AM391" s="150"/>
      <c r="AN391" s="150"/>
      <c r="AO391" s="150"/>
      <c r="AP391" s="150"/>
      <c r="AQ391" s="150"/>
      <c r="AR391" s="150"/>
      <c r="AS391" s="150"/>
      <c r="AT391" s="150"/>
      <c r="AU391" s="150"/>
      <c r="AV391" s="150"/>
      <c r="AW391" s="150"/>
      <c r="AX391" s="150"/>
      <c r="AY391" s="150"/>
      <c r="AZ391" s="150"/>
      <c r="BA391" s="150"/>
      <c r="BB391" s="150"/>
      <c r="BC391" s="150"/>
      <c r="BD391" s="150"/>
      <c r="BE391" s="150"/>
      <c r="BF391" s="150"/>
      <c r="BG391" s="150"/>
      <c r="BH391" s="150"/>
      <c r="BI391" s="150"/>
      <c r="BJ391" s="150"/>
      <c r="BK391" s="150"/>
      <c r="BL391" s="150"/>
    </row>
    <row r="392" spans="37:64" x14ac:dyDescent="0.25">
      <c r="AK392" s="150"/>
      <c r="AL392" s="150"/>
      <c r="AM392" s="150"/>
      <c r="AN392" s="150"/>
      <c r="AO392" s="150"/>
      <c r="AP392" s="150"/>
      <c r="AQ392" s="150"/>
      <c r="AR392" s="150"/>
      <c r="AS392" s="150"/>
      <c r="AT392" s="150"/>
      <c r="AU392" s="150"/>
      <c r="AV392" s="150"/>
      <c r="AW392" s="150"/>
      <c r="AX392" s="150"/>
      <c r="AY392" s="150"/>
      <c r="AZ392" s="150"/>
      <c r="BA392" s="150"/>
      <c r="BB392" s="150"/>
      <c r="BC392" s="150"/>
      <c r="BD392" s="150"/>
      <c r="BE392" s="150"/>
      <c r="BF392" s="150"/>
      <c r="BG392" s="150"/>
      <c r="BH392" s="150"/>
      <c r="BI392" s="150"/>
      <c r="BJ392" s="150"/>
      <c r="BK392" s="150"/>
      <c r="BL392" s="150"/>
    </row>
    <row r="393" spans="37:64" x14ac:dyDescent="0.25">
      <c r="AK393" s="150"/>
      <c r="AL393" s="150"/>
      <c r="AM393" s="150"/>
      <c r="AN393" s="150"/>
      <c r="AO393" s="150"/>
      <c r="AP393" s="150"/>
      <c r="AQ393" s="150"/>
      <c r="AR393" s="150"/>
      <c r="AS393" s="150"/>
      <c r="AT393" s="150"/>
      <c r="AU393" s="150"/>
      <c r="AV393" s="150"/>
      <c r="AW393" s="150"/>
      <c r="AX393" s="150"/>
      <c r="AY393" s="150"/>
      <c r="AZ393" s="150"/>
      <c r="BA393" s="150"/>
      <c r="BB393" s="150"/>
      <c r="BC393" s="150"/>
      <c r="BD393" s="150"/>
      <c r="BE393" s="150"/>
      <c r="BF393" s="150"/>
      <c r="BG393" s="150"/>
      <c r="BH393" s="150"/>
      <c r="BI393" s="150"/>
      <c r="BJ393" s="150"/>
      <c r="BK393" s="150"/>
      <c r="BL393" s="150"/>
    </row>
    <row r="394" spans="37:64" x14ac:dyDescent="0.25">
      <c r="AK394" s="150"/>
      <c r="AL394" s="150"/>
      <c r="AM394" s="150"/>
      <c r="AN394" s="150"/>
      <c r="AO394" s="150"/>
      <c r="AP394" s="150"/>
      <c r="AQ394" s="150"/>
      <c r="AR394" s="150"/>
      <c r="AS394" s="150"/>
      <c r="AT394" s="150"/>
      <c r="AU394" s="150"/>
      <c r="AV394" s="150"/>
      <c r="AW394" s="150"/>
      <c r="AX394" s="150"/>
      <c r="AY394" s="150"/>
      <c r="AZ394" s="150"/>
      <c r="BA394" s="150"/>
      <c r="BB394" s="150"/>
      <c r="BC394" s="150"/>
      <c r="BD394" s="150"/>
      <c r="BE394" s="150"/>
      <c r="BF394" s="150"/>
      <c r="BG394" s="150"/>
      <c r="BH394" s="150"/>
      <c r="BI394" s="150"/>
      <c r="BJ394" s="150"/>
      <c r="BK394" s="150"/>
      <c r="BL394" s="150"/>
    </row>
    <row r="395" spans="37:64" x14ac:dyDescent="0.25">
      <c r="AK395" s="150"/>
      <c r="AL395" s="150"/>
      <c r="AM395" s="150"/>
      <c r="AN395" s="150"/>
      <c r="AO395" s="150"/>
      <c r="AP395" s="150"/>
      <c r="AQ395" s="150"/>
      <c r="AR395" s="150"/>
      <c r="AS395" s="150"/>
      <c r="AT395" s="150"/>
      <c r="AU395" s="150"/>
      <c r="AV395" s="150"/>
      <c r="AW395" s="150"/>
      <c r="AX395" s="150"/>
      <c r="AY395" s="150"/>
      <c r="AZ395" s="150"/>
      <c r="BA395" s="150"/>
      <c r="BB395" s="150"/>
      <c r="BC395" s="150"/>
      <c r="BD395" s="150"/>
      <c r="BE395" s="150"/>
      <c r="BF395" s="150"/>
      <c r="BG395" s="150"/>
      <c r="BH395" s="150"/>
      <c r="BI395" s="150"/>
      <c r="BJ395" s="150"/>
      <c r="BK395" s="150"/>
      <c r="BL395" s="150"/>
    </row>
    <row r="396" spans="37:64" x14ac:dyDescent="0.25">
      <c r="AK396" s="150"/>
      <c r="AL396" s="150"/>
      <c r="AM396" s="150"/>
      <c r="AN396" s="150"/>
      <c r="AO396" s="150"/>
      <c r="AP396" s="150"/>
      <c r="AQ396" s="150"/>
      <c r="AR396" s="150"/>
      <c r="AS396" s="150"/>
      <c r="AT396" s="150"/>
      <c r="AU396" s="150"/>
      <c r="AV396" s="150"/>
      <c r="AW396" s="150"/>
      <c r="AX396" s="150"/>
      <c r="AY396" s="150"/>
      <c r="AZ396" s="150"/>
      <c r="BA396" s="150"/>
      <c r="BB396" s="150"/>
      <c r="BC396" s="150"/>
      <c r="BD396" s="150"/>
      <c r="BE396" s="150"/>
      <c r="BF396" s="150"/>
      <c r="BG396" s="150"/>
      <c r="BH396" s="150"/>
      <c r="BI396" s="150"/>
      <c r="BJ396" s="150"/>
      <c r="BK396" s="150"/>
      <c r="BL396" s="150"/>
    </row>
    <row r="397" spans="37:64" x14ac:dyDescent="0.25">
      <c r="AK397" s="150"/>
      <c r="AL397" s="150"/>
      <c r="AM397" s="150"/>
      <c r="AN397" s="150"/>
      <c r="AO397" s="150"/>
      <c r="AP397" s="150"/>
      <c r="AQ397" s="150"/>
      <c r="AR397" s="150"/>
      <c r="AS397" s="150"/>
      <c r="AT397" s="150"/>
      <c r="AU397" s="150"/>
      <c r="AV397" s="150"/>
      <c r="AW397" s="150"/>
      <c r="AX397" s="150"/>
      <c r="AY397" s="150"/>
      <c r="AZ397" s="150"/>
      <c r="BA397" s="150"/>
      <c r="BB397" s="150"/>
      <c r="BC397" s="150"/>
      <c r="BD397" s="150"/>
      <c r="BE397" s="150"/>
      <c r="BF397" s="150"/>
      <c r="BG397" s="150"/>
      <c r="BH397" s="150"/>
      <c r="BI397" s="150"/>
      <c r="BJ397" s="150"/>
      <c r="BK397" s="150"/>
      <c r="BL397" s="150"/>
    </row>
    <row r="398" spans="37:64" x14ac:dyDescent="0.25">
      <c r="AK398" s="150"/>
      <c r="AL398" s="150"/>
      <c r="AM398" s="150"/>
      <c r="AN398" s="150"/>
      <c r="AO398" s="150"/>
      <c r="AP398" s="150"/>
      <c r="AQ398" s="150"/>
      <c r="AR398" s="150"/>
      <c r="AS398" s="150"/>
      <c r="AT398" s="150"/>
      <c r="AU398" s="150"/>
      <c r="AV398" s="150"/>
      <c r="AW398" s="150"/>
      <c r="AX398" s="150"/>
      <c r="AY398" s="150"/>
      <c r="AZ398" s="150"/>
      <c r="BA398" s="150"/>
      <c r="BB398" s="150"/>
      <c r="BC398" s="150"/>
      <c r="BD398" s="150"/>
      <c r="BE398" s="150"/>
      <c r="BF398" s="150"/>
      <c r="BG398" s="150"/>
      <c r="BH398" s="150"/>
      <c r="BI398" s="150"/>
      <c r="BJ398" s="150"/>
      <c r="BK398" s="150"/>
      <c r="BL398" s="150"/>
    </row>
    <row r="399" spans="37:64" x14ac:dyDescent="0.25">
      <c r="AK399" s="150"/>
      <c r="AL399" s="150"/>
      <c r="AM399" s="150"/>
      <c r="AN399" s="150"/>
      <c r="AO399" s="150"/>
      <c r="AP399" s="150"/>
      <c r="AQ399" s="150"/>
      <c r="AR399" s="150"/>
      <c r="AS399" s="150"/>
      <c r="AT399" s="150"/>
      <c r="AU399" s="150"/>
      <c r="AV399" s="150"/>
      <c r="AW399" s="150"/>
      <c r="AX399" s="150"/>
      <c r="AY399" s="150"/>
      <c r="AZ399" s="150"/>
      <c r="BA399" s="150"/>
      <c r="BB399" s="150"/>
      <c r="BC399" s="150"/>
      <c r="BD399" s="150"/>
      <c r="BE399" s="150"/>
      <c r="BF399" s="150"/>
      <c r="BG399" s="150"/>
      <c r="BH399" s="150"/>
      <c r="BI399" s="150"/>
      <c r="BJ399" s="150"/>
      <c r="BK399" s="150"/>
      <c r="BL399" s="150"/>
    </row>
    <row r="400" spans="37:64" x14ac:dyDescent="0.25">
      <c r="AK400" s="150"/>
      <c r="AL400" s="150"/>
      <c r="AM400" s="150"/>
      <c r="AN400" s="150"/>
      <c r="AO400" s="150"/>
      <c r="AP400" s="150"/>
      <c r="AQ400" s="150"/>
      <c r="AR400" s="150"/>
      <c r="AS400" s="150"/>
      <c r="AT400" s="150"/>
      <c r="AU400" s="150"/>
      <c r="AV400" s="150"/>
      <c r="AW400" s="150"/>
      <c r="AX400" s="150"/>
      <c r="AY400" s="150"/>
      <c r="AZ400" s="150"/>
      <c r="BA400" s="150"/>
      <c r="BB400" s="150"/>
      <c r="BC400" s="150"/>
      <c r="BD400" s="150"/>
      <c r="BE400" s="150"/>
      <c r="BF400" s="150"/>
      <c r="BG400" s="150"/>
      <c r="BH400" s="150"/>
      <c r="BI400" s="150"/>
      <c r="BJ400" s="150"/>
      <c r="BK400" s="150"/>
      <c r="BL400" s="150"/>
    </row>
    <row r="401" spans="37:64" hidden="1" x14ac:dyDescent="0.25">
      <c r="AK401" s="150"/>
      <c r="AL401" s="150"/>
      <c r="AM401" s="150"/>
      <c r="AN401" s="150"/>
      <c r="AO401" s="150"/>
      <c r="AP401" s="150"/>
      <c r="AQ401" s="150"/>
      <c r="AR401" s="150"/>
      <c r="AS401" s="150"/>
      <c r="AT401" s="150"/>
      <c r="AU401" s="150"/>
      <c r="AV401" s="150"/>
      <c r="AW401" s="150"/>
      <c r="AX401" s="150"/>
      <c r="AY401" s="150"/>
      <c r="AZ401" s="150"/>
      <c r="BA401" s="150"/>
      <c r="BB401" s="150"/>
      <c r="BC401" s="150"/>
      <c r="BD401" s="150"/>
      <c r="BE401" s="150"/>
      <c r="BF401" s="150"/>
      <c r="BG401" s="150"/>
      <c r="BH401" s="150"/>
      <c r="BI401" s="150"/>
      <c r="BJ401" s="150"/>
      <c r="BK401" s="150"/>
      <c r="BL401" s="150"/>
    </row>
    <row r="402" spans="37:64" hidden="1" x14ac:dyDescent="0.25">
      <c r="AK402" s="150"/>
      <c r="AL402" s="150"/>
      <c r="AM402" s="150"/>
      <c r="AN402" s="150"/>
      <c r="AO402" s="150"/>
      <c r="AP402" s="150"/>
      <c r="AQ402" s="150"/>
      <c r="AR402" s="150"/>
      <c r="AS402" s="150"/>
      <c r="AT402" s="150"/>
      <c r="AU402" s="150"/>
      <c r="AV402" s="150"/>
      <c r="AW402" s="150"/>
      <c r="AX402" s="150"/>
      <c r="AY402" s="150"/>
      <c r="AZ402" s="150"/>
      <c r="BA402" s="150"/>
      <c r="BB402" s="150"/>
      <c r="BC402" s="150"/>
      <c r="BD402" s="150"/>
      <c r="BE402" s="150"/>
      <c r="BF402" s="150"/>
      <c r="BG402" s="150"/>
      <c r="BH402" s="150"/>
      <c r="BI402" s="150"/>
      <c r="BJ402" s="150"/>
      <c r="BK402" s="150"/>
      <c r="BL402" s="150"/>
    </row>
    <row r="403" spans="37:64" hidden="1" x14ac:dyDescent="0.25">
      <c r="AK403" s="150"/>
      <c r="AL403" s="150"/>
      <c r="AM403" s="150"/>
      <c r="AN403" s="150"/>
      <c r="AO403" s="150"/>
      <c r="AP403" s="150"/>
      <c r="AQ403" s="150"/>
      <c r="AR403" s="150"/>
      <c r="AS403" s="150"/>
      <c r="AT403" s="150"/>
      <c r="AU403" s="150"/>
      <c r="AV403" s="150"/>
      <c r="AW403" s="150"/>
      <c r="AX403" s="150"/>
      <c r="AY403" s="150"/>
      <c r="AZ403" s="150"/>
      <c r="BA403" s="150"/>
      <c r="BB403" s="150"/>
      <c r="BC403" s="150"/>
      <c r="BD403" s="150"/>
      <c r="BE403" s="150"/>
      <c r="BF403" s="150"/>
      <c r="BG403" s="150"/>
      <c r="BH403" s="150"/>
      <c r="BI403" s="150"/>
      <c r="BJ403" s="150"/>
      <c r="BK403" s="150"/>
      <c r="BL403" s="150"/>
    </row>
    <row r="404" spans="37:64" hidden="1" x14ac:dyDescent="0.25">
      <c r="AK404" s="150"/>
      <c r="AL404" s="150"/>
      <c r="AM404" s="150"/>
      <c r="AN404" s="150"/>
      <c r="AO404" s="150"/>
      <c r="AP404" s="150"/>
      <c r="AQ404" s="150"/>
      <c r="AR404" s="150"/>
      <c r="AS404" s="150"/>
      <c r="AT404" s="150"/>
      <c r="AU404" s="150"/>
      <c r="AV404" s="150"/>
      <c r="AW404" s="150"/>
      <c r="AX404" s="150"/>
      <c r="AY404" s="150"/>
      <c r="AZ404" s="150"/>
      <c r="BA404" s="150"/>
      <c r="BB404" s="150"/>
      <c r="BC404" s="150"/>
      <c r="BD404" s="150"/>
      <c r="BE404" s="150"/>
      <c r="BF404" s="150"/>
      <c r="BG404" s="150"/>
      <c r="BH404" s="150"/>
      <c r="BI404" s="150"/>
      <c r="BJ404" s="150"/>
      <c r="BK404" s="150"/>
      <c r="BL404" s="150"/>
    </row>
    <row r="405" spans="37:64" hidden="1" x14ac:dyDescent="0.25">
      <c r="AK405" s="150"/>
      <c r="AL405" s="150"/>
      <c r="AM405" s="150"/>
      <c r="AN405" s="150"/>
      <c r="AO405" s="150"/>
      <c r="AP405" s="150"/>
      <c r="AQ405" s="150"/>
      <c r="AR405" s="150"/>
      <c r="AS405" s="150"/>
      <c r="AT405" s="150"/>
      <c r="AU405" s="150"/>
      <c r="AV405" s="150"/>
      <c r="AW405" s="150"/>
      <c r="AX405" s="150"/>
      <c r="AY405" s="150"/>
      <c r="AZ405" s="150"/>
      <c r="BA405" s="150"/>
      <c r="BB405" s="150"/>
      <c r="BC405" s="150"/>
      <c r="BD405" s="150"/>
      <c r="BE405" s="150"/>
      <c r="BF405" s="150"/>
      <c r="BG405" s="150"/>
      <c r="BH405" s="150"/>
      <c r="BI405" s="150"/>
      <c r="BJ405" s="150"/>
      <c r="BK405" s="150"/>
      <c r="BL405" s="150"/>
    </row>
    <row r="406" spans="37:64" hidden="1" x14ac:dyDescent="0.25">
      <c r="AK406" s="150"/>
      <c r="AL406" s="150"/>
      <c r="AM406" s="150"/>
      <c r="AN406" s="150"/>
      <c r="AO406" s="150"/>
      <c r="AP406" s="150"/>
      <c r="AQ406" s="150"/>
      <c r="AR406" s="150"/>
      <c r="AS406" s="150"/>
      <c r="AT406" s="150"/>
      <c r="AU406" s="150"/>
      <c r="AV406" s="150"/>
      <c r="AW406" s="150"/>
      <c r="AX406" s="150"/>
      <c r="AY406" s="150"/>
      <c r="AZ406" s="150"/>
      <c r="BA406" s="150"/>
      <c r="BB406" s="150"/>
      <c r="BC406" s="150"/>
      <c r="BD406" s="150"/>
      <c r="BE406" s="150"/>
      <c r="BF406" s="150"/>
      <c r="BG406" s="150"/>
      <c r="BH406" s="150"/>
      <c r="BI406" s="150"/>
      <c r="BJ406" s="150"/>
      <c r="BK406" s="150"/>
      <c r="BL406" s="150"/>
    </row>
    <row r="407" spans="37:64" hidden="1" x14ac:dyDescent="0.25">
      <c r="AK407" s="150"/>
      <c r="AL407" s="150"/>
      <c r="AM407" s="150"/>
      <c r="AN407" s="150"/>
      <c r="AO407" s="150"/>
      <c r="AP407" s="150"/>
      <c r="AQ407" s="150"/>
      <c r="AR407" s="150"/>
      <c r="AS407" s="150"/>
      <c r="AT407" s="150"/>
      <c r="AU407" s="150"/>
      <c r="AV407" s="150"/>
      <c r="AW407" s="150"/>
      <c r="AX407" s="150"/>
      <c r="AY407" s="150"/>
      <c r="AZ407" s="150"/>
      <c r="BA407" s="150"/>
      <c r="BB407" s="150"/>
      <c r="BC407" s="150"/>
      <c r="BD407" s="150"/>
      <c r="BE407" s="150"/>
      <c r="BF407" s="150"/>
      <c r="BG407" s="150"/>
      <c r="BH407" s="150"/>
      <c r="BI407" s="150"/>
      <c r="BJ407" s="150"/>
      <c r="BK407" s="150"/>
      <c r="BL407" s="150"/>
    </row>
    <row r="408" spans="37:64" hidden="1" x14ac:dyDescent="0.25">
      <c r="AK408" s="150"/>
      <c r="AL408" s="150"/>
      <c r="AM408" s="150"/>
      <c r="AN408" s="150"/>
      <c r="AO408" s="150"/>
      <c r="AP408" s="150"/>
      <c r="AQ408" s="150"/>
      <c r="AR408" s="150"/>
      <c r="AS408" s="150"/>
      <c r="AT408" s="150"/>
      <c r="AU408" s="150"/>
      <c r="AV408" s="150"/>
      <c r="AW408" s="150"/>
      <c r="AX408" s="150"/>
      <c r="AY408" s="150"/>
      <c r="AZ408" s="150"/>
      <c r="BA408" s="150"/>
      <c r="BB408" s="150"/>
      <c r="BC408" s="150"/>
      <c r="BD408" s="150"/>
      <c r="BE408" s="150"/>
      <c r="BF408" s="150"/>
      <c r="BG408" s="150"/>
      <c r="BH408" s="150"/>
      <c r="BI408" s="150"/>
      <c r="BJ408" s="150"/>
      <c r="BK408" s="150"/>
      <c r="BL408" s="150"/>
    </row>
    <row r="409" spans="37:64" hidden="1" x14ac:dyDescent="0.25">
      <c r="AK409" s="150"/>
      <c r="AL409" s="150"/>
      <c r="AM409" s="150"/>
      <c r="AN409" s="150"/>
      <c r="AO409" s="150"/>
      <c r="AP409" s="150"/>
      <c r="AQ409" s="150"/>
      <c r="AR409" s="150"/>
      <c r="AS409" s="150"/>
      <c r="AT409" s="150"/>
      <c r="AU409" s="150"/>
      <c r="AV409" s="150"/>
      <c r="AW409" s="150"/>
      <c r="AX409" s="150"/>
      <c r="AY409" s="150"/>
      <c r="AZ409" s="150"/>
      <c r="BA409" s="150"/>
      <c r="BB409" s="150"/>
      <c r="BC409" s="150"/>
      <c r="BD409" s="150"/>
      <c r="BE409" s="150"/>
      <c r="BF409" s="150"/>
      <c r="BG409" s="150"/>
      <c r="BH409" s="150"/>
      <c r="BI409" s="150"/>
      <c r="BJ409" s="150"/>
      <c r="BK409" s="150"/>
      <c r="BL409" s="150"/>
    </row>
    <row r="410" spans="37:64" hidden="1" x14ac:dyDescent="0.25">
      <c r="AK410" s="150"/>
      <c r="AL410" s="150"/>
      <c r="AM410" s="150"/>
      <c r="AN410" s="150"/>
      <c r="AO410" s="150"/>
      <c r="AP410" s="150"/>
      <c r="AQ410" s="150"/>
      <c r="AR410" s="150"/>
      <c r="AS410" s="150"/>
      <c r="AT410" s="150"/>
      <c r="AU410" s="150"/>
      <c r="AV410" s="150"/>
      <c r="AW410" s="150"/>
      <c r="AX410" s="150"/>
      <c r="AY410" s="150"/>
      <c r="AZ410" s="150"/>
      <c r="BA410" s="150"/>
      <c r="BB410" s="150"/>
      <c r="BC410" s="150"/>
      <c r="BD410" s="150"/>
      <c r="BE410" s="150"/>
      <c r="BF410" s="150"/>
      <c r="BG410" s="150"/>
      <c r="BH410" s="150"/>
      <c r="BI410" s="150"/>
      <c r="BJ410" s="150"/>
      <c r="BK410" s="150"/>
      <c r="BL410" s="150"/>
    </row>
    <row r="411" spans="37:64" hidden="1" x14ac:dyDescent="0.25">
      <c r="AK411" s="150"/>
      <c r="AL411" s="150"/>
      <c r="AM411" s="150"/>
      <c r="AN411" s="150"/>
      <c r="AO411" s="150"/>
      <c r="AP411" s="150"/>
      <c r="AQ411" s="150"/>
      <c r="AR411" s="150"/>
      <c r="AS411" s="150"/>
      <c r="AT411" s="150"/>
      <c r="AU411" s="150"/>
      <c r="AV411" s="150"/>
      <c r="AW411" s="150"/>
      <c r="AX411" s="150"/>
      <c r="AY411" s="150"/>
      <c r="AZ411" s="150"/>
      <c r="BA411" s="150"/>
      <c r="BB411" s="150"/>
      <c r="BC411" s="150"/>
      <c r="BD411" s="150"/>
      <c r="BE411" s="150"/>
      <c r="BF411" s="150"/>
      <c r="BG411" s="150"/>
      <c r="BH411" s="150"/>
      <c r="BI411" s="150"/>
      <c r="BJ411" s="150"/>
      <c r="BK411" s="150"/>
      <c r="BL411" s="150"/>
    </row>
    <row r="412" spans="37:64" hidden="1" x14ac:dyDescent="0.25">
      <c r="AK412" s="150"/>
      <c r="AL412" s="150"/>
      <c r="AM412" s="150"/>
      <c r="AN412" s="150"/>
      <c r="AO412" s="150"/>
      <c r="AP412" s="150"/>
      <c r="AQ412" s="150"/>
      <c r="AR412" s="150"/>
      <c r="AS412" s="150"/>
      <c r="AT412" s="150"/>
      <c r="AU412" s="150"/>
      <c r="AV412" s="150"/>
      <c r="AW412" s="150"/>
      <c r="AX412" s="150"/>
      <c r="AY412" s="150"/>
      <c r="AZ412" s="150"/>
      <c r="BA412" s="150"/>
      <c r="BB412" s="150"/>
      <c r="BC412" s="150"/>
      <c r="BD412" s="150"/>
      <c r="BE412" s="150"/>
      <c r="BF412" s="150"/>
      <c r="BG412" s="150"/>
      <c r="BH412" s="150"/>
      <c r="BI412" s="150"/>
      <c r="BJ412" s="150"/>
      <c r="BK412" s="150"/>
      <c r="BL412" s="150"/>
    </row>
    <row r="413" spans="37:64" hidden="1" x14ac:dyDescent="0.25">
      <c r="AK413" s="150"/>
      <c r="AL413" s="150"/>
      <c r="AM413" s="150"/>
      <c r="AN413" s="150"/>
      <c r="AO413" s="150"/>
      <c r="AP413" s="150"/>
      <c r="AQ413" s="150"/>
      <c r="AR413" s="150"/>
      <c r="AS413" s="150"/>
      <c r="AT413" s="150"/>
      <c r="AU413" s="150"/>
      <c r="AV413" s="150"/>
      <c r="AW413" s="150"/>
      <c r="AX413" s="150"/>
      <c r="AY413" s="150"/>
      <c r="AZ413" s="150"/>
      <c r="BA413" s="150"/>
      <c r="BB413" s="150"/>
      <c r="BC413" s="150"/>
      <c r="BD413" s="150"/>
      <c r="BE413" s="150"/>
      <c r="BF413" s="150"/>
      <c r="BG413" s="150"/>
      <c r="BH413" s="150"/>
      <c r="BI413" s="150"/>
      <c r="BJ413" s="150"/>
      <c r="BK413" s="150"/>
      <c r="BL413" s="150"/>
    </row>
    <row r="414" spans="37:64" hidden="1" x14ac:dyDescent="0.25">
      <c r="AK414" s="150"/>
      <c r="AL414" s="150"/>
      <c r="AM414" s="150"/>
      <c r="AN414" s="150"/>
      <c r="AO414" s="150"/>
      <c r="AP414" s="150"/>
      <c r="AQ414" s="150"/>
      <c r="AR414" s="150"/>
      <c r="AS414" s="150"/>
      <c r="AT414" s="150"/>
      <c r="AU414" s="150"/>
      <c r="AV414" s="150"/>
      <c r="AW414" s="150"/>
      <c r="AX414" s="150"/>
      <c r="AY414" s="150"/>
      <c r="AZ414" s="150"/>
      <c r="BA414" s="150"/>
      <c r="BB414" s="150"/>
      <c r="BC414" s="150"/>
      <c r="BD414" s="150"/>
      <c r="BE414" s="150"/>
      <c r="BF414" s="150"/>
      <c r="BG414" s="150"/>
      <c r="BH414" s="150"/>
      <c r="BI414" s="150"/>
      <c r="BJ414" s="150"/>
      <c r="BK414" s="150"/>
      <c r="BL414" s="150"/>
    </row>
    <row r="415" spans="37:64" hidden="1" x14ac:dyDescent="0.25">
      <c r="AK415" s="150"/>
      <c r="AL415" s="150"/>
      <c r="AM415" s="150"/>
      <c r="AN415" s="150"/>
      <c r="AO415" s="150"/>
      <c r="AP415" s="150"/>
      <c r="AQ415" s="150"/>
      <c r="AR415" s="150"/>
      <c r="AS415" s="150"/>
      <c r="AT415" s="150"/>
      <c r="AU415" s="150"/>
      <c r="AV415" s="150"/>
      <c r="AW415" s="150"/>
      <c r="AX415" s="150"/>
      <c r="AY415" s="150"/>
      <c r="AZ415" s="150"/>
      <c r="BA415" s="150"/>
      <c r="BB415" s="150"/>
      <c r="BC415" s="150"/>
      <c r="BD415" s="150"/>
      <c r="BE415" s="150"/>
      <c r="BF415" s="150"/>
      <c r="BG415" s="150"/>
      <c r="BH415" s="150"/>
      <c r="BI415" s="150"/>
      <c r="BJ415" s="150"/>
      <c r="BK415" s="150"/>
      <c r="BL415" s="150"/>
    </row>
    <row r="416" spans="37:64" hidden="1" x14ac:dyDescent="0.25">
      <c r="AK416" s="150"/>
      <c r="AL416" s="150"/>
      <c r="AM416" s="150"/>
      <c r="AN416" s="150"/>
      <c r="AO416" s="150"/>
      <c r="AP416" s="150"/>
      <c r="AQ416" s="150"/>
      <c r="AR416" s="150"/>
      <c r="AS416" s="150"/>
      <c r="AT416" s="150"/>
      <c r="AU416" s="150"/>
      <c r="AV416" s="150"/>
      <c r="AW416" s="150"/>
      <c r="AX416" s="150"/>
      <c r="AY416" s="150"/>
      <c r="AZ416" s="150"/>
      <c r="BA416" s="150"/>
      <c r="BB416" s="150"/>
      <c r="BC416" s="150"/>
      <c r="BD416" s="150"/>
      <c r="BE416" s="150"/>
      <c r="BF416" s="150"/>
      <c r="BG416" s="150"/>
      <c r="BH416" s="150"/>
      <c r="BI416" s="150"/>
      <c r="BJ416" s="150"/>
      <c r="BK416" s="150"/>
      <c r="BL416" s="150"/>
    </row>
    <row r="417" spans="37:64" hidden="1" x14ac:dyDescent="0.25">
      <c r="AK417" s="150"/>
      <c r="AL417" s="150"/>
      <c r="AM417" s="150"/>
      <c r="AN417" s="150"/>
      <c r="AO417" s="150"/>
      <c r="AP417" s="150"/>
      <c r="AQ417" s="150"/>
      <c r="AR417" s="150"/>
      <c r="AS417" s="150"/>
      <c r="AT417" s="150"/>
      <c r="AU417" s="150"/>
      <c r="AV417" s="150"/>
      <c r="AW417" s="150"/>
      <c r="AX417" s="150"/>
      <c r="AY417" s="150"/>
      <c r="AZ417" s="150"/>
      <c r="BA417" s="150"/>
      <c r="BB417" s="150"/>
      <c r="BC417" s="150"/>
      <c r="BD417" s="150"/>
      <c r="BE417" s="150"/>
      <c r="BF417" s="150"/>
      <c r="BG417" s="150"/>
      <c r="BH417" s="150"/>
      <c r="BI417" s="150"/>
      <c r="BJ417" s="150"/>
      <c r="BK417" s="150"/>
      <c r="BL417" s="150"/>
    </row>
    <row r="418" spans="37:64" hidden="1" x14ac:dyDescent="0.25">
      <c r="AK418" s="150"/>
      <c r="AL418" s="150"/>
      <c r="AM418" s="150"/>
      <c r="AN418" s="150"/>
      <c r="AO418" s="150"/>
      <c r="AP418" s="150"/>
      <c r="AQ418" s="150"/>
      <c r="AR418" s="150"/>
      <c r="AS418" s="150"/>
      <c r="AT418" s="150"/>
      <c r="AU418" s="150"/>
      <c r="AV418" s="150"/>
      <c r="AW418" s="150"/>
      <c r="AX418" s="150"/>
      <c r="AY418" s="150"/>
      <c r="AZ418" s="150"/>
      <c r="BA418" s="150"/>
      <c r="BB418" s="150"/>
      <c r="BC418" s="150"/>
      <c r="BD418" s="150"/>
      <c r="BE418" s="150"/>
      <c r="BF418" s="150"/>
      <c r="BG418" s="150"/>
      <c r="BH418" s="150"/>
      <c r="BI418" s="150"/>
      <c r="BJ418" s="150"/>
      <c r="BK418" s="150"/>
      <c r="BL418" s="150"/>
    </row>
    <row r="419" spans="37:64" hidden="1" x14ac:dyDescent="0.25">
      <c r="AK419" s="150"/>
      <c r="AL419" s="150"/>
      <c r="AM419" s="150"/>
      <c r="AN419" s="150"/>
      <c r="AO419" s="150"/>
      <c r="AP419" s="150"/>
      <c r="AQ419" s="150"/>
      <c r="AR419" s="150"/>
      <c r="AS419" s="150"/>
      <c r="AT419" s="150"/>
      <c r="AU419" s="150"/>
      <c r="AV419" s="150"/>
      <c r="AW419" s="150"/>
      <c r="AX419" s="150"/>
      <c r="AY419" s="150"/>
      <c r="AZ419" s="150"/>
      <c r="BA419" s="150"/>
      <c r="BB419" s="150"/>
      <c r="BC419" s="150"/>
      <c r="BD419" s="150"/>
      <c r="BE419" s="150"/>
      <c r="BF419" s="150"/>
      <c r="BG419" s="150"/>
      <c r="BH419" s="150"/>
      <c r="BI419" s="150"/>
      <c r="BJ419" s="150"/>
      <c r="BK419" s="150"/>
      <c r="BL419" s="150"/>
    </row>
    <row r="420" spans="37:64" hidden="1" x14ac:dyDescent="0.25">
      <c r="AK420" s="150"/>
      <c r="AL420" s="150"/>
      <c r="AM420" s="150"/>
      <c r="AN420" s="150"/>
      <c r="AO420" s="150"/>
      <c r="AP420" s="150"/>
      <c r="AQ420" s="150"/>
      <c r="AR420" s="150"/>
      <c r="AS420" s="150"/>
      <c r="AT420" s="150"/>
      <c r="AU420" s="150"/>
      <c r="AV420" s="150"/>
      <c r="AW420" s="150"/>
      <c r="AX420" s="150"/>
      <c r="AY420" s="150"/>
      <c r="AZ420" s="150"/>
      <c r="BA420" s="150"/>
      <c r="BB420" s="150"/>
      <c r="BC420" s="150"/>
      <c r="BD420" s="150"/>
      <c r="BE420" s="150"/>
      <c r="BF420" s="150"/>
      <c r="BG420" s="150"/>
      <c r="BH420" s="150"/>
      <c r="BI420" s="150"/>
      <c r="BJ420" s="150"/>
      <c r="BK420" s="150"/>
      <c r="BL420" s="150"/>
    </row>
    <row r="421" spans="37:64" hidden="1" x14ac:dyDescent="0.25">
      <c r="AK421" s="150"/>
      <c r="AL421" s="150"/>
      <c r="AM421" s="150"/>
      <c r="AN421" s="150"/>
      <c r="AO421" s="150"/>
      <c r="AP421" s="150"/>
      <c r="AQ421" s="150"/>
      <c r="AR421" s="150"/>
      <c r="AS421" s="150"/>
      <c r="AT421" s="150"/>
      <c r="AU421" s="150"/>
      <c r="AV421" s="150"/>
      <c r="AW421" s="150"/>
      <c r="AX421" s="150"/>
      <c r="AY421" s="150"/>
      <c r="AZ421" s="150"/>
      <c r="BA421" s="150"/>
      <c r="BB421" s="150"/>
      <c r="BC421" s="150"/>
      <c r="BD421" s="150"/>
      <c r="BE421" s="150"/>
      <c r="BF421" s="150"/>
      <c r="BG421" s="150"/>
      <c r="BH421" s="150"/>
      <c r="BI421" s="150"/>
      <c r="BJ421" s="150"/>
      <c r="BK421" s="150"/>
      <c r="BL421" s="150"/>
    </row>
    <row r="422" spans="37:64" hidden="1" x14ac:dyDescent="0.25">
      <c r="AK422" s="150"/>
      <c r="AL422" s="150"/>
      <c r="AM422" s="150"/>
      <c r="AN422" s="150"/>
      <c r="AO422" s="150"/>
      <c r="AP422" s="150"/>
      <c r="AQ422" s="150"/>
      <c r="AR422" s="150"/>
      <c r="AS422" s="150"/>
      <c r="AT422" s="150"/>
      <c r="AU422" s="150"/>
      <c r="AV422" s="150"/>
      <c r="AW422" s="150"/>
      <c r="AX422" s="150"/>
      <c r="AY422" s="150"/>
      <c r="AZ422" s="150"/>
      <c r="BA422" s="150"/>
      <c r="BB422" s="150"/>
      <c r="BC422" s="150"/>
      <c r="BD422" s="150"/>
      <c r="BE422" s="150"/>
      <c r="BF422" s="150"/>
      <c r="BG422" s="150"/>
      <c r="BH422" s="150"/>
      <c r="BI422" s="150"/>
      <c r="BJ422" s="150"/>
      <c r="BK422" s="150"/>
      <c r="BL422" s="150"/>
    </row>
    <row r="423" spans="37:64" hidden="1" x14ac:dyDescent="0.25">
      <c r="AK423" s="150"/>
      <c r="AL423" s="150"/>
      <c r="AM423" s="150"/>
      <c r="AN423" s="150"/>
      <c r="AO423" s="150"/>
      <c r="AP423" s="150"/>
      <c r="AQ423" s="150"/>
      <c r="AR423" s="150"/>
      <c r="AS423" s="150"/>
      <c r="AT423" s="150"/>
      <c r="AU423" s="150"/>
      <c r="AV423" s="150"/>
      <c r="AW423" s="150"/>
      <c r="AX423" s="150"/>
      <c r="AY423" s="150"/>
      <c r="AZ423" s="150"/>
      <c r="BA423" s="150"/>
      <c r="BB423" s="150"/>
      <c r="BC423" s="150"/>
      <c r="BD423" s="150"/>
      <c r="BE423" s="150"/>
      <c r="BF423" s="150"/>
      <c r="BG423" s="150"/>
      <c r="BH423" s="150"/>
      <c r="BI423" s="150"/>
      <c r="BJ423" s="150"/>
      <c r="BK423" s="150"/>
      <c r="BL423" s="150"/>
    </row>
    <row r="424" spans="37:64" hidden="1" x14ac:dyDescent="0.25">
      <c r="AK424" s="150"/>
      <c r="AL424" s="150"/>
      <c r="AM424" s="150"/>
      <c r="AN424" s="150"/>
      <c r="AO424" s="150"/>
      <c r="AP424" s="150"/>
      <c r="AQ424" s="150"/>
      <c r="AR424" s="150"/>
      <c r="AS424" s="150"/>
      <c r="AT424" s="150"/>
      <c r="AU424" s="150"/>
      <c r="AV424" s="150"/>
      <c r="AW424" s="150"/>
      <c r="AX424" s="150"/>
      <c r="AY424" s="150"/>
      <c r="AZ424" s="150"/>
      <c r="BA424" s="150"/>
      <c r="BB424" s="150"/>
      <c r="BC424" s="150"/>
      <c r="BD424" s="150"/>
      <c r="BE424" s="150"/>
      <c r="BF424" s="150"/>
      <c r="BG424" s="150"/>
      <c r="BH424" s="150"/>
      <c r="BI424" s="150"/>
      <c r="BJ424" s="150"/>
      <c r="BK424" s="150"/>
      <c r="BL424" s="150"/>
    </row>
    <row r="425" spans="37:64" hidden="1" x14ac:dyDescent="0.25">
      <c r="AK425" s="150"/>
      <c r="AL425" s="150"/>
      <c r="AM425" s="150"/>
      <c r="AN425" s="150"/>
      <c r="AO425" s="150"/>
      <c r="AP425" s="150"/>
      <c r="AQ425" s="150"/>
      <c r="AR425" s="150"/>
      <c r="AS425" s="150"/>
      <c r="AT425" s="150"/>
      <c r="AU425" s="150"/>
      <c r="AV425" s="150"/>
      <c r="AW425" s="150"/>
      <c r="AX425" s="150"/>
      <c r="AY425" s="150"/>
      <c r="AZ425" s="150"/>
      <c r="BA425" s="150"/>
      <c r="BB425" s="150"/>
      <c r="BC425" s="150"/>
      <c r="BD425" s="150"/>
      <c r="BE425" s="150"/>
      <c r="BF425" s="150"/>
      <c r="BG425" s="150"/>
      <c r="BH425" s="150"/>
      <c r="BI425" s="150"/>
      <c r="BJ425" s="150"/>
      <c r="BK425" s="150"/>
      <c r="BL425" s="150"/>
    </row>
    <row r="426" spans="37:64" hidden="1" x14ac:dyDescent="0.25">
      <c r="AK426" s="150"/>
      <c r="AL426" s="150"/>
      <c r="AM426" s="150"/>
      <c r="AN426" s="150"/>
      <c r="AO426" s="150"/>
      <c r="AP426" s="150"/>
      <c r="AQ426" s="150"/>
      <c r="AR426" s="150"/>
      <c r="AS426" s="150"/>
      <c r="AT426" s="150"/>
      <c r="AU426" s="150"/>
      <c r="AV426" s="150"/>
      <c r="AW426" s="150"/>
      <c r="AX426" s="150"/>
      <c r="AY426" s="150"/>
      <c r="AZ426" s="150"/>
      <c r="BA426" s="150"/>
      <c r="BB426" s="150"/>
      <c r="BC426" s="150"/>
      <c r="BD426" s="150"/>
      <c r="BE426" s="150"/>
      <c r="BF426" s="150"/>
      <c r="BG426" s="150"/>
      <c r="BH426" s="150"/>
      <c r="BI426" s="150"/>
      <c r="BJ426" s="150"/>
      <c r="BK426" s="150"/>
      <c r="BL426" s="150"/>
    </row>
    <row r="427" spans="37:64" hidden="1" x14ac:dyDescent="0.25">
      <c r="AK427" s="150"/>
      <c r="AL427" s="150"/>
      <c r="AM427" s="150"/>
      <c r="AN427" s="150"/>
      <c r="AO427" s="150"/>
      <c r="AP427" s="150"/>
      <c r="AQ427" s="150"/>
      <c r="AR427" s="150"/>
      <c r="AS427" s="150"/>
      <c r="AT427" s="150"/>
      <c r="AU427" s="150"/>
      <c r="AV427" s="150"/>
      <c r="AW427" s="150"/>
      <c r="AX427" s="150"/>
      <c r="AY427" s="150"/>
      <c r="AZ427" s="150"/>
      <c r="BA427" s="150"/>
      <c r="BB427" s="150"/>
      <c r="BC427" s="150"/>
      <c r="BD427" s="150"/>
      <c r="BE427" s="150"/>
      <c r="BF427" s="150"/>
      <c r="BG427" s="150"/>
      <c r="BH427" s="150"/>
      <c r="BI427" s="150"/>
      <c r="BJ427" s="150"/>
      <c r="BK427" s="150"/>
      <c r="BL427" s="150"/>
    </row>
    <row r="428" spans="37:64" hidden="1" x14ac:dyDescent="0.25">
      <c r="AK428" s="150"/>
      <c r="AL428" s="150"/>
      <c r="AM428" s="150"/>
      <c r="AN428" s="150"/>
      <c r="AO428" s="150"/>
      <c r="AP428" s="150"/>
      <c r="AQ428" s="150"/>
      <c r="AR428" s="150"/>
      <c r="AS428" s="150"/>
      <c r="AT428" s="150"/>
      <c r="AU428" s="150"/>
      <c r="AV428" s="150"/>
      <c r="AW428" s="150"/>
      <c r="AX428" s="150"/>
      <c r="AY428" s="150"/>
      <c r="AZ428" s="150"/>
      <c r="BA428" s="150"/>
      <c r="BB428" s="150"/>
      <c r="BC428" s="150"/>
      <c r="BD428" s="150"/>
      <c r="BE428" s="150"/>
      <c r="BF428" s="150"/>
      <c r="BG428" s="150"/>
      <c r="BH428" s="150"/>
      <c r="BI428" s="150"/>
      <c r="BJ428" s="150"/>
      <c r="BK428" s="150"/>
      <c r="BL428" s="150"/>
    </row>
    <row r="429" spans="37:64" hidden="1" x14ac:dyDescent="0.25">
      <c r="AK429" s="150"/>
      <c r="AL429" s="150"/>
      <c r="AM429" s="150"/>
      <c r="AN429" s="150"/>
      <c r="AO429" s="150"/>
      <c r="AP429" s="150"/>
      <c r="AQ429" s="150"/>
      <c r="AR429" s="150"/>
      <c r="AS429" s="150"/>
      <c r="AT429" s="150"/>
      <c r="AU429" s="150"/>
      <c r="AV429" s="150"/>
      <c r="AW429" s="150"/>
      <c r="AX429" s="150"/>
      <c r="AY429" s="150"/>
      <c r="AZ429" s="150"/>
      <c r="BA429" s="150"/>
      <c r="BB429" s="150"/>
      <c r="BC429" s="150"/>
      <c r="BD429" s="150"/>
      <c r="BE429" s="150"/>
      <c r="BF429" s="150"/>
      <c r="BG429" s="150"/>
      <c r="BH429" s="150"/>
      <c r="BI429" s="150"/>
      <c r="BJ429" s="150"/>
      <c r="BK429" s="150"/>
      <c r="BL429" s="150"/>
    </row>
    <row r="430" spans="37:64" hidden="1" x14ac:dyDescent="0.25">
      <c r="AK430" s="150"/>
      <c r="AL430" s="150"/>
      <c r="AM430" s="150"/>
      <c r="AN430" s="150"/>
      <c r="AO430" s="150"/>
      <c r="AP430" s="150"/>
      <c r="AQ430" s="150"/>
      <c r="AR430" s="150"/>
      <c r="AS430" s="150"/>
      <c r="AT430" s="150"/>
      <c r="AU430" s="150"/>
      <c r="AV430" s="150"/>
      <c r="AW430" s="150"/>
      <c r="AX430" s="150"/>
      <c r="AY430" s="150"/>
      <c r="AZ430" s="150"/>
      <c r="BA430" s="150"/>
      <c r="BB430" s="150"/>
      <c r="BC430" s="150"/>
      <c r="BD430" s="150"/>
      <c r="BE430" s="150"/>
      <c r="BF430" s="150"/>
      <c r="BG430" s="150"/>
      <c r="BH430" s="150"/>
      <c r="BI430" s="150"/>
      <c r="BJ430" s="150"/>
      <c r="BK430" s="150"/>
      <c r="BL430" s="150"/>
    </row>
    <row r="431" spans="37:64" hidden="1" x14ac:dyDescent="0.25">
      <c r="AK431" s="150"/>
      <c r="AL431" s="150"/>
      <c r="AM431" s="150"/>
      <c r="AN431" s="150"/>
      <c r="AO431" s="150"/>
      <c r="AP431" s="150"/>
      <c r="AQ431" s="150"/>
      <c r="AR431" s="150"/>
      <c r="AS431" s="150"/>
      <c r="AT431" s="150"/>
      <c r="AU431" s="150"/>
      <c r="AV431" s="150"/>
      <c r="AW431" s="150"/>
      <c r="AX431" s="150"/>
      <c r="AY431" s="150"/>
      <c r="AZ431" s="150"/>
      <c r="BA431" s="150"/>
      <c r="BB431" s="150"/>
      <c r="BC431" s="150"/>
      <c r="BD431" s="150"/>
      <c r="BE431" s="150"/>
      <c r="BF431" s="150"/>
      <c r="BG431" s="150"/>
      <c r="BH431" s="150"/>
      <c r="BI431" s="150"/>
      <c r="BJ431" s="150"/>
      <c r="BK431" s="150"/>
      <c r="BL431" s="150"/>
    </row>
    <row r="432" spans="37:64" hidden="1" x14ac:dyDescent="0.25">
      <c r="AK432" s="150"/>
      <c r="AL432" s="150"/>
      <c r="AM432" s="150"/>
      <c r="AN432" s="150"/>
      <c r="AO432" s="150"/>
      <c r="AP432" s="150"/>
      <c r="AQ432" s="150"/>
      <c r="AR432" s="150"/>
      <c r="AS432" s="150"/>
      <c r="AT432" s="150"/>
      <c r="AU432" s="150"/>
      <c r="AV432" s="150"/>
      <c r="AW432" s="150"/>
      <c r="AX432" s="150"/>
      <c r="AY432" s="150"/>
      <c r="AZ432" s="150"/>
      <c r="BA432" s="150"/>
      <c r="BB432" s="150"/>
      <c r="BC432" s="150"/>
      <c r="BD432" s="150"/>
      <c r="BE432" s="150"/>
      <c r="BF432" s="150"/>
      <c r="BG432" s="150"/>
      <c r="BH432" s="150"/>
      <c r="BI432" s="150"/>
      <c r="BJ432" s="150"/>
      <c r="BK432" s="150"/>
      <c r="BL432" s="150"/>
    </row>
    <row r="433" spans="37:64" hidden="1" x14ac:dyDescent="0.25">
      <c r="AK433" s="150"/>
      <c r="AL433" s="150"/>
      <c r="AM433" s="150"/>
      <c r="AN433" s="150"/>
      <c r="AO433" s="150"/>
      <c r="AP433" s="150"/>
      <c r="AQ433" s="150"/>
      <c r="AR433" s="150"/>
      <c r="AS433" s="150"/>
      <c r="AT433" s="150"/>
      <c r="AU433" s="150"/>
      <c r="AV433" s="150"/>
      <c r="AW433" s="150"/>
      <c r="AX433" s="150"/>
      <c r="AY433" s="150"/>
      <c r="AZ433" s="150"/>
      <c r="BA433" s="150"/>
      <c r="BB433" s="150"/>
      <c r="BC433" s="150"/>
      <c r="BD433" s="150"/>
      <c r="BE433" s="150"/>
      <c r="BF433" s="150"/>
      <c r="BG433" s="150"/>
      <c r="BH433" s="150"/>
      <c r="BI433" s="150"/>
      <c r="BJ433" s="150"/>
      <c r="BK433" s="150"/>
      <c r="BL433" s="150"/>
    </row>
    <row r="434" spans="37:64" hidden="1" x14ac:dyDescent="0.25">
      <c r="AK434" s="150"/>
      <c r="AL434" s="150"/>
      <c r="AM434" s="150"/>
      <c r="AN434" s="150"/>
      <c r="AO434" s="150"/>
      <c r="AP434" s="150"/>
      <c r="AQ434" s="150"/>
      <c r="AR434" s="150"/>
      <c r="AS434" s="150"/>
      <c r="AT434" s="150"/>
      <c r="AU434" s="150"/>
      <c r="AV434" s="150"/>
      <c r="AW434" s="150"/>
      <c r="AX434" s="150"/>
      <c r="AY434" s="150"/>
      <c r="AZ434" s="150"/>
      <c r="BA434" s="150"/>
      <c r="BB434" s="150"/>
      <c r="BC434" s="150"/>
      <c r="BD434" s="150"/>
      <c r="BE434" s="150"/>
      <c r="BF434" s="150"/>
      <c r="BG434" s="150"/>
      <c r="BH434" s="150"/>
      <c r="BI434" s="150"/>
      <c r="BJ434" s="150"/>
      <c r="BK434" s="150"/>
      <c r="BL434" s="150"/>
    </row>
    <row r="435" spans="37:64" hidden="1" x14ac:dyDescent="0.25">
      <c r="AK435" s="150"/>
      <c r="AL435" s="150"/>
      <c r="AM435" s="150"/>
      <c r="AN435" s="150"/>
      <c r="AO435" s="150"/>
      <c r="AP435" s="150"/>
      <c r="AQ435" s="150"/>
      <c r="AR435" s="150"/>
      <c r="AS435" s="150"/>
      <c r="AT435" s="150"/>
      <c r="AU435" s="150"/>
      <c r="AV435" s="150"/>
      <c r="AW435" s="150"/>
      <c r="AX435" s="150"/>
      <c r="AY435" s="150"/>
      <c r="AZ435" s="150"/>
      <c r="BA435" s="150"/>
      <c r="BB435" s="150"/>
      <c r="BC435" s="150"/>
      <c r="BD435" s="150"/>
      <c r="BE435" s="150"/>
      <c r="BF435" s="150"/>
      <c r="BG435" s="150"/>
      <c r="BH435" s="150"/>
      <c r="BI435" s="150"/>
      <c r="BJ435" s="150"/>
      <c r="BK435" s="150"/>
      <c r="BL435" s="150"/>
    </row>
    <row r="436" spans="37:64" hidden="1" x14ac:dyDescent="0.25">
      <c r="AK436" s="150"/>
      <c r="AL436" s="150"/>
      <c r="AM436" s="150"/>
      <c r="AN436" s="150"/>
      <c r="AO436" s="150"/>
      <c r="AP436" s="150"/>
      <c r="AQ436" s="150"/>
      <c r="AR436" s="150"/>
      <c r="AS436" s="150"/>
      <c r="AT436" s="150"/>
      <c r="AU436" s="150"/>
      <c r="AV436" s="150"/>
      <c r="AW436" s="150"/>
      <c r="AX436" s="150"/>
      <c r="AY436" s="150"/>
      <c r="AZ436" s="150"/>
      <c r="BA436" s="150"/>
      <c r="BB436" s="150"/>
      <c r="BC436" s="150"/>
      <c r="BD436" s="150"/>
      <c r="BE436" s="150"/>
      <c r="BF436" s="150"/>
      <c r="BG436" s="150"/>
      <c r="BH436" s="150"/>
      <c r="BI436" s="150"/>
      <c r="BJ436" s="150"/>
      <c r="BK436" s="150"/>
      <c r="BL436" s="150"/>
    </row>
    <row r="437" spans="37:64" hidden="1" x14ac:dyDescent="0.25">
      <c r="AK437" s="150"/>
      <c r="AL437" s="150"/>
      <c r="AM437" s="150"/>
      <c r="AN437" s="150"/>
      <c r="AO437" s="150"/>
      <c r="AP437" s="150"/>
      <c r="AQ437" s="150"/>
      <c r="AR437" s="150"/>
      <c r="AS437" s="150"/>
      <c r="AT437" s="150"/>
      <c r="AU437" s="150"/>
      <c r="AV437" s="150"/>
      <c r="AW437" s="150"/>
      <c r="AX437" s="150"/>
      <c r="AY437" s="150"/>
      <c r="AZ437" s="150"/>
      <c r="BA437" s="150"/>
      <c r="BB437" s="150"/>
      <c r="BC437" s="150"/>
      <c r="BD437" s="150"/>
      <c r="BE437" s="150"/>
      <c r="BF437" s="150"/>
      <c r="BG437" s="150"/>
      <c r="BH437" s="150"/>
      <c r="BI437" s="150"/>
      <c r="BJ437" s="150"/>
      <c r="BK437" s="150"/>
      <c r="BL437" s="150"/>
    </row>
    <row r="438" spans="37:64" hidden="1" x14ac:dyDescent="0.25">
      <c r="AK438" s="150"/>
      <c r="AL438" s="150"/>
      <c r="AM438" s="150"/>
      <c r="AN438" s="150"/>
      <c r="AO438" s="150"/>
      <c r="AP438" s="150"/>
      <c r="AQ438" s="150"/>
      <c r="AR438" s="150"/>
      <c r="AS438" s="150"/>
      <c r="AT438" s="150"/>
      <c r="AU438" s="150"/>
      <c r="AV438" s="150"/>
      <c r="AW438" s="150"/>
      <c r="AX438" s="150"/>
      <c r="AY438" s="150"/>
      <c r="AZ438" s="150"/>
      <c r="BA438" s="150"/>
      <c r="BB438" s="150"/>
      <c r="BC438" s="150"/>
      <c r="BD438" s="150"/>
      <c r="BE438" s="150"/>
      <c r="BF438" s="150"/>
      <c r="BG438" s="150"/>
      <c r="BH438" s="150"/>
      <c r="BI438" s="150"/>
      <c r="BJ438" s="150"/>
      <c r="BK438" s="150"/>
      <c r="BL438" s="150"/>
    </row>
    <row r="439" spans="37:64" hidden="1" x14ac:dyDescent="0.25">
      <c r="AK439" s="150"/>
      <c r="AL439" s="150"/>
      <c r="AM439" s="150"/>
      <c r="AN439" s="150"/>
      <c r="AO439" s="150"/>
      <c r="AP439" s="150"/>
      <c r="AQ439" s="150"/>
      <c r="AR439" s="150"/>
      <c r="AS439" s="150"/>
      <c r="AT439" s="150"/>
      <c r="AU439" s="150"/>
      <c r="AV439" s="150"/>
      <c r="AW439" s="150"/>
      <c r="AX439" s="150"/>
      <c r="AY439" s="150"/>
      <c r="AZ439" s="150"/>
      <c r="BA439" s="150"/>
      <c r="BB439" s="150"/>
      <c r="BC439" s="150"/>
      <c r="BD439" s="150"/>
      <c r="BE439" s="150"/>
      <c r="BF439" s="150"/>
      <c r="BG439" s="150"/>
      <c r="BH439" s="150"/>
      <c r="BI439" s="150"/>
      <c r="BJ439" s="150"/>
      <c r="BK439" s="150"/>
      <c r="BL439" s="150"/>
    </row>
    <row r="440" spans="37:64" hidden="1" x14ac:dyDescent="0.25">
      <c r="AK440" s="150"/>
      <c r="AL440" s="150"/>
      <c r="AM440" s="150"/>
      <c r="AN440" s="150"/>
      <c r="AO440" s="150"/>
      <c r="AP440" s="150"/>
      <c r="AQ440" s="150"/>
      <c r="AR440" s="150"/>
      <c r="AS440" s="150"/>
      <c r="AT440" s="150"/>
      <c r="AU440" s="150"/>
      <c r="AV440" s="150"/>
      <c r="AW440" s="150"/>
      <c r="AX440" s="150"/>
      <c r="AY440" s="150"/>
      <c r="AZ440" s="150"/>
      <c r="BA440" s="150"/>
      <c r="BB440" s="150"/>
      <c r="BC440" s="150"/>
      <c r="BD440" s="150"/>
      <c r="BE440" s="150"/>
      <c r="BF440" s="150"/>
      <c r="BG440" s="150"/>
      <c r="BH440" s="150"/>
      <c r="BI440" s="150"/>
      <c r="BJ440" s="150"/>
      <c r="BK440" s="150"/>
      <c r="BL440" s="150"/>
    </row>
    <row r="441" spans="37:64" hidden="1" x14ac:dyDescent="0.25">
      <c r="AK441" s="150"/>
      <c r="AL441" s="150"/>
      <c r="AM441" s="150"/>
      <c r="AN441" s="150"/>
      <c r="AO441" s="150"/>
      <c r="AP441" s="150"/>
      <c r="AQ441" s="150"/>
      <c r="AR441" s="150"/>
      <c r="AS441" s="150"/>
      <c r="AT441" s="150"/>
      <c r="AU441" s="150"/>
      <c r="AV441" s="150"/>
      <c r="AW441" s="150"/>
      <c r="AX441" s="150"/>
      <c r="AY441" s="150"/>
      <c r="AZ441" s="150"/>
      <c r="BA441" s="150"/>
      <c r="BB441" s="150"/>
      <c r="BC441" s="150"/>
      <c r="BD441" s="150"/>
      <c r="BE441" s="150"/>
      <c r="BF441" s="150"/>
      <c r="BG441" s="150"/>
      <c r="BH441" s="150"/>
      <c r="BI441" s="150"/>
      <c r="BJ441" s="150"/>
      <c r="BK441" s="150"/>
      <c r="BL441" s="150"/>
    </row>
    <row r="442" spans="37:64" hidden="1" x14ac:dyDescent="0.25">
      <c r="AK442" s="150"/>
      <c r="AL442" s="150"/>
      <c r="AM442" s="150"/>
      <c r="AN442" s="150"/>
      <c r="AO442" s="150"/>
      <c r="AP442" s="150"/>
      <c r="AQ442" s="150"/>
      <c r="AR442" s="150"/>
      <c r="AS442" s="150"/>
      <c r="AT442" s="150"/>
      <c r="AU442" s="150"/>
      <c r="AV442" s="150"/>
      <c r="AW442" s="150"/>
      <c r="AX442" s="150"/>
      <c r="AY442" s="150"/>
      <c r="AZ442" s="150"/>
      <c r="BA442" s="150"/>
      <c r="BB442" s="150"/>
      <c r="BC442" s="150"/>
      <c r="BD442" s="150"/>
      <c r="BE442" s="150"/>
      <c r="BF442" s="150"/>
      <c r="BG442" s="150"/>
      <c r="BH442" s="150"/>
      <c r="BI442" s="150"/>
      <c r="BJ442" s="150"/>
      <c r="BK442" s="150"/>
      <c r="BL442" s="150"/>
    </row>
    <row r="443" spans="37:64" hidden="1" x14ac:dyDescent="0.25">
      <c r="AK443" s="150"/>
      <c r="AL443" s="150"/>
      <c r="AM443" s="150"/>
      <c r="AN443" s="150"/>
      <c r="AO443" s="150"/>
      <c r="AP443" s="150"/>
      <c r="AQ443" s="150"/>
      <c r="AR443" s="150"/>
      <c r="AS443" s="150"/>
      <c r="AT443" s="150"/>
      <c r="AU443" s="150"/>
      <c r="AV443" s="150"/>
      <c r="AW443" s="150"/>
      <c r="AX443" s="150"/>
      <c r="AY443" s="150"/>
      <c r="AZ443" s="150"/>
      <c r="BA443" s="150"/>
      <c r="BB443" s="150"/>
      <c r="BC443" s="150"/>
      <c r="BD443" s="150"/>
      <c r="BE443" s="150"/>
      <c r="BF443" s="150"/>
      <c r="BG443" s="150"/>
      <c r="BH443" s="150"/>
      <c r="BI443" s="150"/>
      <c r="BJ443" s="150"/>
      <c r="BK443" s="150"/>
      <c r="BL443" s="150"/>
    </row>
    <row r="444" spans="37:64" hidden="1" x14ac:dyDescent="0.25">
      <c r="AK444" s="150"/>
      <c r="AL444" s="150"/>
      <c r="AM444" s="150"/>
      <c r="AN444" s="150"/>
      <c r="AO444" s="150"/>
      <c r="AP444" s="150"/>
      <c r="AQ444" s="150"/>
      <c r="AR444" s="150"/>
      <c r="AS444" s="150"/>
      <c r="AT444" s="150"/>
      <c r="AU444" s="150"/>
      <c r="AV444" s="150"/>
      <c r="AW444" s="150"/>
      <c r="AX444" s="150"/>
      <c r="AY444" s="150"/>
      <c r="AZ444" s="150"/>
      <c r="BA444" s="150"/>
      <c r="BB444" s="150"/>
      <c r="BC444" s="150"/>
      <c r="BD444" s="150"/>
      <c r="BE444" s="150"/>
      <c r="BF444" s="150"/>
      <c r="BG444" s="150"/>
      <c r="BH444" s="150"/>
      <c r="BI444" s="150"/>
      <c r="BJ444" s="150"/>
      <c r="BK444" s="150"/>
      <c r="BL444" s="150"/>
    </row>
    <row r="445" spans="37:64" hidden="1" x14ac:dyDescent="0.25">
      <c r="AK445" s="150"/>
      <c r="AL445" s="150"/>
      <c r="AM445" s="150"/>
      <c r="AN445" s="150"/>
      <c r="AO445" s="150"/>
      <c r="AP445" s="150"/>
      <c r="AQ445" s="150"/>
      <c r="AR445" s="150"/>
      <c r="AS445" s="150"/>
      <c r="AT445" s="150"/>
      <c r="AU445" s="150"/>
      <c r="AV445" s="150"/>
      <c r="AW445" s="150"/>
      <c r="AX445" s="150"/>
      <c r="AY445" s="150"/>
      <c r="AZ445" s="150"/>
      <c r="BA445" s="150"/>
      <c r="BB445" s="150"/>
      <c r="BC445" s="150"/>
      <c r="BD445" s="150"/>
      <c r="BE445" s="150"/>
      <c r="BF445" s="150"/>
      <c r="BG445" s="150"/>
      <c r="BH445" s="150"/>
      <c r="BI445" s="150"/>
      <c r="BJ445" s="150"/>
      <c r="BK445" s="150"/>
      <c r="BL445" s="150"/>
    </row>
    <row r="446" spans="37:64" hidden="1" x14ac:dyDescent="0.25">
      <c r="AK446" s="150"/>
      <c r="AL446" s="150"/>
      <c r="AM446" s="150"/>
      <c r="AN446" s="150"/>
      <c r="AO446" s="150"/>
      <c r="AP446" s="150"/>
      <c r="AQ446" s="150"/>
      <c r="AR446" s="150"/>
      <c r="AS446" s="150"/>
      <c r="AT446" s="150"/>
      <c r="AU446" s="150"/>
      <c r="AV446" s="150"/>
      <c r="AW446" s="150"/>
      <c r="AX446" s="150"/>
      <c r="AY446" s="150"/>
      <c r="AZ446" s="150"/>
      <c r="BA446" s="150"/>
      <c r="BB446" s="150"/>
      <c r="BC446" s="150"/>
      <c r="BD446" s="150"/>
      <c r="BE446" s="150"/>
      <c r="BF446" s="150"/>
      <c r="BG446" s="150"/>
      <c r="BH446" s="150"/>
      <c r="BI446" s="150"/>
      <c r="BJ446" s="150"/>
      <c r="BK446" s="150"/>
      <c r="BL446" s="150"/>
    </row>
    <row r="447" spans="37:64" hidden="1" x14ac:dyDescent="0.25">
      <c r="AK447" s="150"/>
      <c r="AL447" s="150"/>
      <c r="AM447" s="150"/>
      <c r="AN447" s="150"/>
      <c r="AO447" s="150"/>
      <c r="AP447" s="150"/>
      <c r="AQ447" s="150"/>
      <c r="AR447" s="150"/>
      <c r="AS447" s="150"/>
      <c r="AT447" s="150"/>
      <c r="AU447" s="150"/>
      <c r="AV447" s="150"/>
      <c r="AW447" s="150"/>
      <c r="AX447" s="150"/>
      <c r="AY447" s="150"/>
      <c r="AZ447" s="150"/>
      <c r="BA447" s="150"/>
      <c r="BB447" s="150"/>
      <c r="BC447" s="150"/>
      <c r="BD447" s="150"/>
      <c r="BE447" s="150"/>
      <c r="BF447" s="150"/>
      <c r="BG447" s="150"/>
      <c r="BH447" s="150"/>
      <c r="BI447" s="150"/>
      <c r="BJ447" s="150"/>
      <c r="BK447" s="150"/>
      <c r="BL447" s="150"/>
    </row>
    <row r="448" spans="37:64" hidden="1" x14ac:dyDescent="0.25">
      <c r="AK448" s="150"/>
      <c r="AL448" s="150"/>
      <c r="AM448" s="150"/>
      <c r="AN448" s="150"/>
      <c r="AO448" s="150"/>
      <c r="AP448" s="150"/>
      <c r="AQ448" s="150"/>
      <c r="AR448" s="150"/>
      <c r="AS448" s="150"/>
      <c r="AT448" s="150"/>
      <c r="AU448" s="150"/>
      <c r="AV448" s="150"/>
      <c r="AW448" s="150"/>
      <c r="AX448" s="150"/>
      <c r="AY448" s="150"/>
      <c r="AZ448" s="150"/>
      <c r="BA448" s="150"/>
      <c r="BB448" s="150"/>
      <c r="BC448" s="150"/>
      <c r="BD448" s="150"/>
      <c r="BE448" s="150"/>
      <c r="BF448" s="150"/>
      <c r="BG448" s="150"/>
      <c r="BH448" s="150"/>
      <c r="BI448" s="150"/>
      <c r="BJ448" s="150"/>
      <c r="BK448" s="150"/>
      <c r="BL448" s="150"/>
    </row>
    <row r="449" spans="37:64" hidden="1" x14ac:dyDescent="0.25">
      <c r="AK449" s="150"/>
      <c r="AL449" s="150"/>
      <c r="AM449" s="150"/>
      <c r="AN449" s="150"/>
      <c r="AO449" s="150"/>
      <c r="AP449" s="150"/>
      <c r="AQ449" s="150"/>
      <c r="AR449" s="150"/>
      <c r="AS449" s="150"/>
      <c r="AT449" s="150"/>
      <c r="AU449" s="150"/>
      <c r="AV449" s="150"/>
      <c r="AW449" s="150"/>
      <c r="AX449" s="150"/>
      <c r="AY449" s="150"/>
      <c r="AZ449" s="150"/>
      <c r="BA449" s="150"/>
      <c r="BB449" s="150"/>
      <c r="BC449" s="150"/>
      <c r="BD449" s="150"/>
      <c r="BE449" s="150"/>
      <c r="BF449" s="150"/>
      <c r="BG449" s="150"/>
      <c r="BH449" s="150"/>
      <c r="BI449" s="150"/>
      <c r="BJ449" s="150"/>
      <c r="BK449" s="150"/>
      <c r="BL449" s="150"/>
    </row>
    <row r="450" spans="37:64" hidden="1" x14ac:dyDescent="0.25">
      <c r="AK450" s="150"/>
      <c r="AL450" s="150"/>
      <c r="AM450" s="150"/>
      <c r="AN450" s="150"/>
      <c r="AO450" s="150"/>
      <c r="AP450" s="150"/>
      <c r="AQ450" s="150"/>
      <c r="AR450" s="150"/>
      <c r="AS450" s="150"/>
      <c r="AT450" s="150"/>
      <c r="AU450" s="150"/>
      <c r="AV450" s="150"/>
      <c r="AW450" s="150"/>
      <c r="AX450" s="150"/>
      <c r="AY450" s="150"/>
      <c r="AZ450" s="150"/>
      <c r="BA450" s="150"/>
      <c r="BB450" s="150"/>
      <c r="BC450" s="150"/>
      <c r="BD450" s="150"/>
      <c r="BE450" s="150"/>
      <c r="BF450" s="150"/>
      <c r="BG450" s="150"/>
      <c r="BH450" s="150"/>
      <c r="BI450" s="150"/>
      <c r="BJ450" s="150"/>
      <c r="BK450" s="150"/>
      <c r="BL450" s="150"/>
    </row>
    <row r="451" spans="37:64" hidden="1" x14ac:dyDescent="0.25">
      <c r="AK451" s="150"/>
      <c r="AL451" s="150"/>
      <c r="AM451" s="150"/>
      <c r="AN451" s="150"/>
      <c r="AO451" s="150"/>
      <c r="AP451" s="150"/>
      <c r="AQ451" s="150"/>
      <c r="AR451" s="150"/>
      <c r="AS451" s="150"/>
      <c r="AT451" s="150"/>
      <c r="AU451" s="150"/>
      <c r="AV451" s="150"/>
      <c r="AW451" s="150"/>
      <c r="AX451" s="150"/>
      <c r="AY451" s="150"/>
      <c r="AZ451" s="150"/>
      <c r="BA451" s="150"/>
      <c r="BB451" s="150"/>
      <c r="BC451" s="150"/>
      <c r="BD451" s="150"/>
      <c r="BE451" s="150"/>
      <c r="BF451" s="150"/>
      <c r="BG451" s="150"/>
      <c r="BH451" s="150"/>
      <c r="BI451" s="150"/>
      <c r="BJ451" s="150"/>
      <c r="BK451" s="150"/>
      <c r="BL451" s="150"/>
    </row>
    <row r="452" spans="37:64" hidden="1" x14ac:dyDescent="0.25">
      <c r="AK452" s="150"/>
      <c r="AL452" s="150"/>
      <c r="AM452" s="150"/>
      <c r="AN452" s="150"/>
      <c r="AO452" s="150"/>
      <c r="AP452" s="150"/>
      <c r="AQ452" s="150"/>
      <c r="AR452" s="150"/>
      <c r="AS452" s="150"/>
      <c r="AT452" s="150"/>
      <c r="AU452" s="150"/>
      <c r="AV452" s="150"/>
      <c r="AW452" s="150"/>
      <c r="AX452" s="150"/>
      <c r="AY452" s="150"/>
      <c r="AZ452" s="150"/>
      <c r="BA452" s="150"/>
      <c r="BB452" s="150"/>
      <c r="BC452" s="150"/>
      <c r="BD452" s="150"/>
      <c r="BE452" s="150"/>
      <c r="BF452" s="150"/>
      <c r="BG452" s="150"/>
      <c r="BH452" s="150"/>
      <c r="BI452" s="150"/>
      <c r="BJ452" s="150"/>
      <c r="BK452" s="150"/>
      <c r="BL452" s="150"/>
    </row>
    <row r="453" spans="37:64" hidden="1" x14ac:dyDescent="0.25">
      <c r="AK453" s="150"/>
      <c r="AL453" s="150"/>
      <c r="AM453" s="150"/>
      <c r="AN453" s="150"/>
      <c r="AO453" s="150"/>
      <c r="AP453" s="150"/>
      <c r="AQ453" s="150"/>
      <c r="AR453" s="150"/>
      <c r="AS453" s="150"/>
      <c r="AT453" s="150"/>
      <c r="AU453" s="150"/>
      <c r="AV453" s="150"/>
      <c r="AW453" s="150"/>
      <c r="AX453" s="150"/>
      <c r="AY453" s="150"/>
      <c r="AZ453" s="150"/>
      <c r="BA453" s="150"/>
      <c r="BB453" s="150"/>
      <c r="BC453" s="150"/>
      <c r="BD453" s="150"/>
      <c r="BE453" s="150"/>
      <c r="BF453" s="150"/>
      <c r="BG453" s="150"/>
      <c r="BH453" s="150"/>
      <c r="BI453" s="150"/>
      <c r="BJ453" s="150"/>
      <c r="BK453" s="150"/>
      <c r="BL453" s="150"/>
    </row>
    <row r="454" spans="37:64" hidden="1" x14ac:dyDescent="0.25">
      <c r="AK454" s="150"/>
      <c r="AL454" s="150"/>
      <c r="AM454" s="150"/>
      <c r="AN454" s="150"/>
      <c r="AO454" s="150"/>
      <c r="AP454" s="150"/>
      <c r="AQ454" s="150"/>
      <c r="AR454" s="150"/>
      <c r="AS454" s="150"/>
      <c r="AT454" s="150"/>
      <c r="AU454" s="150"/>
      <c r="AV454" s="150"/>
      <c r="AW454" s="150"/>
      <c r="AX454" s="150"/>
      <c r="AY454" s="150"/>
      <c r="AZ454" s="150"/>
      <c r="BA454" s="150"/>
      <c r="BB454" s="150"/>
      <c r="BC454" s="150"/>
      <c r="BD454" s="150"/>
      <c r="BE454" s="150"/>
      <c r="BF454" s="150"/>
      <c r="BG454" s="150"/>
      <c r="BH454" s="150"/>
      <c r="BI454" s="150"/>
      <c r="BJ454" s="150"/>
      <c r="BK454" s="150"/>
      <c r="BL454" s="150"/>
    </row>
    <row r="455" spans="37:64" hidden="1" x14ac:dyDescent="0.25">
      <c r="AK455" s="150"/>
      <c r="AL455" s="150"/>
      <c r="AM455" s="150"/>
      <c r="AN455" s="150"/>
      <c r="AO455" s="150"/>
      <c r="AP455" s="150"/>
      <c r="AQ455" s="150"/>
      <c r="AR455" s="150"/>
      <c r="AS455" s="150"/>
      <c r="AT455" s="150"/>
      <c r="AU455" s="150"/>
      <c r="AV455" s="150"/>
      <c r="AW455" s="150"/>
      <c r="AX455" s="150"/>
      <c r="AY455" s="150"/>
      <c r="AZ455" s="150"/>
      <c r="BA455" s="150"/>
      <c r="BB455" s="150"/>
      <c r="BC455" s="150"/>
      <c r="BD455" s="150"/>
      <c r="BE455" s="150"/>
      <c r="BF455" s="150"/>
      <c r="BG455" s="150"/>
      <c r="BH455" s="150"/>
      <c r="BI455" s="150"/>
      <c r="BJ455" s="150"/>
      <c r="BK455" s="150"/>
      <c r="BL455" s="150"/>
    </row>
    <row r="456" spans="37:64" hidden="1" x14ac:dyDescent="0.25">
      <c r="AK456" s="150"/>
      <c r="AL456" s="150"/>
      <c r="AM456" s="150"/>
      <c r="AN456" s="150"/>
      <c r="AO456" s="150"/>
      <c r="AP456" s="150"/>
      <c r="AQ456" s="150"/>
      <c r="AR456" s="150"/>
      <c r="AS456" s="150"/>
      <c r="AT456" s="150"/>
      <c r="AU456" s="150"/>
      <c r="AV456" s="150"/>
      <c r="AW456" s="150"/>
      <c r="AX456" s="150"/>
      <c r="AY456" s="150"/>
      <c r="AZ456" s="150"/>
      <c r="BA456" s="150"/>
      <c r="BB456" s="150"/>
      <c r="BC456" s="150"/>
      <c r="BD456" s="150"/>
      <c r="BE456" s="150"/>
      <c r="BF456" s="150"/>
      <c r="BG456" s="150"/>
      <c r="BH456" s="150"/>
      <c r="BI456" s="150"/>
      <c r="BJ456" s="150"/>
      <c r="BK456" s="150"/>
      <c r="BL456" s="150"/>
    </row>
    <row r="457" spans="37:64" hidden="1" x14ac:dyDescent="0.25">
      <c r="AK457" s="150"/>
      <c r="AL457" s="150"/>
      <c r="AM457" s="150"/>
      <c r="AN457" s="150"/>
      <c r="AO457" s="150"/>
      <c r="AP457" s="150"/>
      <c r="AQ457" s="150"/>
      <c r="AR457" s="150"/>
      <c r="AS457" s="150"/>
      <c r="AT457" s="150"/>
      <c r="AU457" s="150"/>
      <c r="AV457" s="150"/>
      <c r="AW457" s="150"/>
      <c r="AX457" s="150"/>
      <c r="AY457" s="150"/>
      <c r="AZ457" s="150"/>
      <c r="BA457" s="150"/>
      <c r="BB457" s="150"/>
      <c r="BC457" s="150"/>
      <c r="BD457" s="150"/>
      <c r="BE457" s="150"/>
      <c r="BF457" s="150"/>
      <c r="BG457" s="150"/>
      <c r="BH457" s="150"/>
      <c r="BI457" s="150"/>
      <c r="BJ457" s="150"/>
      <c r="BK457" s="150"/>
      <c r="BL457" s="150"/>
    </row>
    <row r="458" spans="37:64" hidden="1" x14ac:dyDescent="0.25">
      <c r="AK458" s="150"/>
      <c r="AL458" s="150"/>
      <c r="AM458" s="150"/>
      <c r="AN458" s="150"/>
      <c r="AO458" s="150"/>
      <c r="AP458" s="150"/>
      <c r="AQ458" s="150"/>
      <c r="AR458" s="150"/>
      <c r="AS458" s="150"/>
      <c r="AT458" s="150"/>
      <c r="AU458" s="150"/>
      <c r="AV458" s="150"/>
      <c r="AW458" s="150"/>
      <c r="AX458" s="150"/>
      <c r="AY458" s="150"/>
      <c r="AZ458" s="150"/>
      <c r="BA458" s="150"/>
      <c r="BB458" s="150"/>
      <c r="BC458" s="150"/>
      <c r="BD458" s="150"/>
      <c r="BE458" s="150"/>
      <c r="BF458" s="150"/>
      <c r="BG458" s="150"/>
      <c r="BH458" s="150"/>
      <c r="BI458" s="150"/>
      <c r="BJ458" s="150"/>
      <c r="BK458" s="150"/>
      <c r="BL458" s="150"/>
    </row>
    <row r="459" spans="37:64" hidden="1" x14ac:dyDescent="0.25">
      <c r="AK459" s="150"/>
      <c r="AL459" s="150"/>
      <c r="AM459" s="150"/>
      <c r="AN459" s="150"/>
      <c r="AO459" s="150"/>
      <c r="AP459" s="150"/>
      <c r="AQ459" s="150"/>
      <c r="AR459" s="150"/>
      <c r="AS459" s="150"/>
      <c r="AT459" s="150"/>
      <c r="AU459" s="150"/>
      <c r="AV459" s="150"/>
      <c r="AW459" s="150"/>
      <c r="AX459" s="150"/>
      <c r="AY459" s="150"/>
      <c r="AZ459" s="150"/>
      <c r="BA459" s="150"/>
      <c r="BB459" s="150"/>
      <c r="BC459" s="150"/>
      <c r="BD459" s="150"/>
      <c r="BE459" s="150"/>
      <c r="BF459" s="150"/>
      <c r="BG459" s="150"/>
      <c r="BH459" s="150"/>
      <c r="BI459" s="150"/>
      <c r="BJ459" s="150"/>
      <c r="BK459" s="150"/>
      <c r="BL459" s="150"/>
    </row>
    <row r="460" spans="37:64" hidden="1" x14ac:dyDescent="0.25">
      <c r="AK460" s="150"/>
      <c r="AL460" s="150"/>
      <c r="AM460" s="150"/>
      <c r="AN460" s="150"/>
      <c r="AO460" s="150"/>
      <c r="AP460" s="150"/>
      <c r="AQ460" s="150"/>
      <c r="AR460" s="150"/>
      <c r="AS460" s="150"/>
      <c r="AT460" s="150"/>
      <c r="AU460" s="150"/>
      <c r="AV460" s="150"/>
      <c r="AW460" s="150"/>
      <c r="AX460" s="150"/>
      <c r="AY460" s="150"/>
      <c r="AZ460" s="150"/>
      <c r="BA460" s="150"/>
      <c r="BB460" s="150"/>
      <c r="BC460" s="150"/>
      <c r="BD460" s="150"/>
      <c r="BE460" s="150"/>
      <c r="BF460" s="150"/>
      <c r="BG460" s="150"/>
      <c r="BH460" s="150"/>
      <c r="BI460" s="150"/>
      <c r="BJ460" s="150"/>
      <c r="BK460" s="150"/>
      <c r="BL460" s="150"/>
    </row>
    <row r="461" spans="37:64" hidden="1" x14ac:dyDescent="0.25">
      <c r="AK461" s="150"/>
      <c r="AL461" s="150"/>
      <c r="AM461" s="150"/>
      <c r="AN461" s="150"/>
      <c r="AO461" s="150"/>
      <c r="AP461" s="150"/>
      <c r="AQ461" s="150"/>
      <c r="AR461" s="150"/>
      <c r="AS461" s="150"/>
      <c r="AT461" s="150"/>
      <c r="AU461" s="150"/>
      <c r="AV461" s="150"/>
      <c r="AW461" s="150"/>
      <c r="AX461" s="150"/>
      <c r="AY461" s="150"/>
      <c r="AZ461" s="150"/>
      <c r="BA461" s="150"/>
      <c r="BB461" s="150"/>
      <c r="BC461" s="150"/>
      <c r="BD461" s="150"/>
      <c r="BE461" s="150"/>
      <c r="BF461" s="150"/>
      <c r="BG461" s="150"/>
      <c r="BH461" s="150"/>
      <c r="BI461" s="150"/>
      <c r="BJ461" s="150"/>
      <c r="BK461" s="150"/>
      <c r="BL461" s="150"/>
    </row>
    <row r="462" spans="37:64" hidden="1" x14ac:dyDescent="0.25">
      <c r="AK462" s="150"/>
      <c r="AL462" s="150"/>
      <c r="AM462" s="150"/>
      <c r="AN462" s="150"/>
      <c r="AO462" s="150"/>
      <c r="AP462" s="150"/>
      <c r="AQ462" s="150"/>
      <c r="AR462" s="150"/>
      <c r="AS462" s="150"/>
      <c r="AT462" s="150"/>
      <c r="AU462" s="150"/>
      <c r="AV462" s="150"/>
      <c r="AW462" s="150"/>
      <c r="AX462" s="150"/>
      <c r="AY462" s="150"/>
      <c r="AZ462" s="150"/>
      <c r="BA462" s="150"/>
      <c r="BB462" s="150"/>
      <c r="BC462" s="150"/>
      <c r="BD462" s="150"/>
      <c r="BE462" s="150"/>
      <c r="BF462" s="150"/>
      <c r="BG462" s="150"/>
      <c r="BH462" s="150"/>
      <c r="BI462" s="150"/>
      <c r="BJ462" s="150"/>
      <c r="BK462" s="150"/>
      <c r="BL462" s="150"/>
    </row>
    <row r="463" spans="37:64" hidden="1" x14ac:dyDescent="0.25">
      <c r="AK463" s="150"/>
      <c r="AL463" s="150"/>
      <c r="AM463" s="150"/>
      <c r="AN463" s="150"/>
      <c r="AO463" s="150"/>
      <c r="AP463" s="150"/>
      <c r="AQ463" s="150"/>
      <c r="AR463" s="150"/>
      <c r="AS463" s="150"/>
      <c r="AT463" s="150"/>
      <c r="AU463" s="150"/>
      <c r="AV463" s="150"/>
      <c r="AW463" s="150"/>
      <c r="AX463" s="150"/>
      <c r="AY463" s="150"/>
      <c r="AZ463" s="150"/>
      <c r="BA463" s="150"/>
      <c r="BB463" s="150"/>
      <c r="BC463" s="150"/>
      <c r="BD463" s="150"/>
      <c r="BE463" s="150"/>
      <c r="BF463" s="150"/>
      <c r="BG463" s="150"/>
      <c r="BH463" s="150"/>
      <c r="BI463" s="150"/>
      <c r="BJ463" s="150"/>
      <c r="BK463" s="150"/>
      <c r="BL463" s="150"/>
    </row>
    <row r="464" spans="37:64" hidden="1" x14ac:dyDescent="0.25">
      <c r="AK464" s="150"/>
      <c r="AL464" s="150"/>
      <c r="AM464" s="150"/>
      <c r="AN464" s="150"/>
      <c r="AO464" s="150"/>
      <c r="AP464" s="150"/>
      <c r="AQ464" s="150"/>
      <c r="AR464" s="150"/>
      <c r="AS464" s="150"/>
      <c r="AT464" s="150"/>
      <c r="AU464" s="150"/>
      <c r="AV464" s="150"/>
      <c r="AW464" s="150"/>
      <c r="AX464" s="150"/>
      <c r="AY464" s="150"/>
      <c r="AZ464" s="150"/>
      <c r="BA464" s="150"/>
      <c r="BB464" s="150"/>
      <c r="BC464" s="150"/>
      <c r="BD464" s="150"/>
      <c r="BE464" s="150"/>
      <c r="BF464" s="150"/>
      <c r="BG464" s="150"/>
      <c r="BH464" s="150"/>
      <c r="BI464" s="150"/>
      <c r="BJ464" s="150"/>
      <c r="BK464" s="150"/>
      <c r="BL464" s="150"/>
    </row>
    <row r="465" spans="37:64" hidden="1" x14ac:dyDescent="0.25">
      <c r="AK465" s="150"/>
      <c r="AL465" s="150"/>
      <c r="AM465" s="150"/>
      <c r="AN465" s="150"/>
      <c r="AO465" s="150"/>
      <c r="AP465" s="150"/>
      <c r="AQ465" s="150"/>
      <c r="AR465" s="150"/>
      <c r="AS465" s="150"/>
      <c r="AT465" s="150"/>
      <c r="AU465" s="150"/>
      <c r="AV465" s="150"/>
      <c r="AW465" s="150"/>
      <c r="AX465" s="150"/>
      <c r="AY465" s="150"/>
      <c r="AZ465" s="150"/>
      <c r="BA465" s="150"/>
      <c r="BB465" s="150"/>
      <c r="BC465" s="150"/>
      <c r="BD465" s="150"/>
      <c r="BE465" s="150"/>
      <c r="BF465" s="150"/>
      <c r="BG465" s="150"/>
      <c r="BH465" s="150"/>
      <c r="BI465" s="150"/>
      <c r="BJ465" s="150"/>
      <c r="BK465" s="150"/>
      <c r="BL465" s="150"/>
    </row>
    <row r="466" spans="37:64" hidden="1" x14ac:dyDescent="0.25">
      <c r="AK466" s="150"/>
      <c r="AL466" s="150"/>
      <c r="AM466" s="150"/>
      <c r="AN466" s="150"/>
      <c r="AO466" s="150"/>
      <c r="AP466" s="150"/>
      <c r="AQ466" s="150"/>
      <c r="AR466" s="150"/>
      <c r="AS466" s="150"/>
      <c r="AT466" s="150"/>
      <c r="AU466" s="150"/>
      <c r="AV466" s="150"/>
      <c r="AW466" s="150"/>
      <c r="AX466" s="150"/>
      <c r="AY466" s="150"/>
      <c r="AZ466" s="150"/>
      <c r="BA466" s="150"/>
      <c r="BB466" s="150"/>
      <c r="BC466" s="150"/>
      <c r="BD466" s="150"/>
      <c r="BE466" s="150"/>
      <c r="BF466" s="150"/>
      <c r="BG466" s="150"/>
      <c r="BH466" s="150"/>
      <c r="BI466" s="150"/>
      <c r="BJ466" s="150"/>
      <c r="BK466" s="150"/>
      <c r="BL466" s="150"/>
    </row>
    <row r="467" spans="37:64" hidden="1" x14ac:dyDescent="0.25">
      <c r="AK467" s="150"/>
      <c r="AL467" s="150"/>
      <c r="AM467" s="150"/>
      <c r="AN467" s="150"/>
      <c r="AO467" s="150"/>
      <c r="AP467" s="150"/>
      <c r="AQ467" s="150"/>
      <c r="AR467" s="150"/>
      <c r="AS467" s="150"/>
      <c r="AT467" s="150"/>
      <c r="AU467" s="150"/>
      <c r="AV467" s="150"/>
      <c r="AW467" s="150"/>
      <c r="AX467" s="150"/>
      <c r="AY467" s="150"/>
      <c r="AZ467" s="150"/>
      <c r="BA467" s="150"/>
      <c r="BB467" s="150"/>
      <c r="BC467" s="150"/>
      <c r="BD467" s="150"/>
      <c r="BE467" s="150"/>
      <c r="BF467" s="150"/>
      <c r="BG467" s="150"/>
      <c r="BH467" s="150"/>
      <c r="BI467" s="150"/>
      <c r="BJ467" s="150"/>
      <c r="BK467" s="150"/>
      <c r="BL467" s="150"/>
    </row>
    <row r="468" spans="37:64" hidden="1" x14ac:dyDescent="0.25">
      <c r="AK468" s="150"/>
      <c r="AL468" s="150"/>
      <c r="AM468" s="150"/>
      <c r="AN468" s="150"/>
      <c r="AO468" s="150"/>
      <c r="AP468" s="150"/>
      <c r="AQ468" s="150"/>
      <c r="AR468" s="150"/>
      <c r="AS468" s="150"/>
      <c r="AT468" s="150"/>
      <c r="AU468" s="150"/>
      <c r="AV468" s="150"/>
      <c r="AW468" s="150"/>
      <c r="AX468" s="150"/>
      <c r="AY468" s="150"/>
      <c r="AZ468" s="150"/>
      <c r="BA468" s="150"/>
      <c r="BB468" s="150"/>
      <c r="BC468" s="150"/>
      <c r="BD468" s="150"/>
      <c r="BE468" s="150"/>
      <c r="BF468" s="150"/>
      <c r="BG468" s="150"/>
      <c r="BH468" s="150"/>
      <c r="BI468" s="150"/>
      <c r="BJ468" s="150"/>
      <c r="BK468" s="150"/>
      <c r="BL468" s="150"/>
    </row>
    <row r="469" spans="37:64" hidden="1" x14ac:dyDescent="0.25">
      <c r="AK469" s="150"/>
      <c r="AL469" s="150"/>
      <c r="AM469" s="150"/>
      <c r="AN469" s="150"/>
      <c r="AO469" s="150"/>
      <c r="AP469" s="150"/>
      <c r="AQ469" s="150"/>
      <c r="AR469" s="150"/>
      <c r="AS469" s="150"/>
      <c r="AT469" s="150"/>
      <c r="AU469" s="150"/>
      <c r="AV469" s="150"/>
      <c r="AW469" s="150"/>
      <c r="AX469" s="150"/>
      <c r="AY469" s="150"/>
      <c r="AZ469" s="150"/>
      <c r="BA469" s="150"/>
      <c r="BB469" s="150"/>
      <c r="BC469" s="150"/>
      <c r="BD469" s="150"/>
      <c r="BE469" s="150"/>
      <c r="BF469" s="150"/>
      <c r="BG469" s="150"/>
      <c r="BH469" s="150"/>
      <c r="BI469" s="150"/>
      <c r="BJ469" s="150"/>
      <c r="BK469" s="150"/>
      <c r="BL469" s="150"/>
    </row>
    <row r="470" spans="37:64" hidden="1" x14ac:dyDescent="0.25">
      <c r="AK470" s="150"/>
      <c r="AL470" s="150"/>
      <c r="AM470" s="150"/>
      <c r="AN470" s="150"/>
      <c r="AO470" s="150"/>
      <c r="AP470" s="150"/>
      <c r="AQ470" s="150"/>
      <c r="AR470" s="150"/>
      <c r="AS470" s="150"/>
      <c r="AT470" s="150"/>
      <c r="AU470" s="150"/>
      <c r="AV470" s="150"/>
      <c r="AW470" s="150"/>
      <c r="AX470" s="150"/>
      <c r="AY470" s="150"/>
      <c r="AZ470" s="150"/>
      <c r="BA470" s="150"/>
      <c r="BB470" s="150"/>
      <c r="BC470" s="150"/>
      <c r="BD470" s="150"/>
      <c r="BE470" s="150"/>
      <c r="BF470" s="150"/>
      <c r="BG470" s="150"/>
      <c r="BH470" s="150"/>
      <c r="BI470" s="150"/>
      <c r="BJ470" s="150"/>
      <c r="BK470" s="150"/>
      <c r="BL470" s="150"/>
    </row>
    <row r="471" spans="37:64" hidden="1" x14ac:dyDescent="0.25">
      <c r="AK471" s="150"/>
      <c r="AL471" s="150"/>
      <c r="AM471" s="150"/>
      <c r="AN471" s="150"/>
      <c r="AO471" s="150"/>
      <c r="AP471" s="150"/>
      <c r="AQ471" s="150"/>
      <c r="AR471" s="150"/>
      <c r="AS471" s="150"/>
      <c r="AT471" s="150"/>
      <c r="AU471" s="150"/>
      <c r="AV471" s="150"/>
      <c r="AW471" s="150"/>
      <c r="AX471" s="150"/>
      <c r="AY471" s="150"/>
      <c r="AZ471" s="150"/>
      <c r="BA471" s="150"/>
      <c r="BB471" s="150"/>
      <c r="BC471" s="150"/>
      <c r="BD471" s="150"/>
      <c r="BE471" s="150"/>
      <c r="BF471" s="150"/>
      <c r="BG471" s="150"/>
      <c r="BH471" s="150"/>
      <c r="BI471" s="150"/>
      <c r="BJ471" s="150"/>
      <c r="BK471" s="150"/>
      <c r="BL471" s="150"/>
    </row>
    <row r="472" spans="37:64" hidden="1" x14ac:dyDescent="0.25">
      <c r="AK472" s="150"/>
      <c r="AL472" s="150"/>
      <c r="AM472" s="150"/>
      <c r="AN472" s="150"/>
      <c r="AO472" s="150"/>
      <c r="AP472" s="150"/>
      <c r="AQ472" s="150"/>
      <c r="AR472" s="150"/>
      <c r="AS472" s="150"/>
      <c r="AT472" s="150"/>
      <c r="AU472" s="150"/>
      <c r="AV472" s="150"/>
      <c r="AW472" s="150"/>
      <c r="AX472" s="150"/>
      <c r="AY472" s="150"/>
      <c r="AZ472" s="150"/>
      <c r="BA472" s="150"/>
      <c r="BB472" s="150"/>
      <c r="BC472" s="150"/>
      <c r="BD472" s="150"/>
      <c r="BE472" s="150"/>
      <c r="BF472" s="150"/>
      <c r="BG472" s="150"/>
      <c r="BH472" s="150"/>
      <c r="BI472" s="150"/>
      <c r="BJ472" s="150"/>
      <c r="BK472" s="150"/>
      <c r="BL472" s="150"/>
    </row>
    <row r="473" spans="37:64" hidden="1" x14ac:dyDescent="0.25">
      <c r="AK473" s="150"/>
      <c r="AL473" s="150"/>
      <c r="AM473" s="150"/>
      <c r="AN473" s="150"/>
      <c r="AO473" s="150"/>
      <c r="AP473" s="150"/>
      <c r="AQ473" s="150"/>
      <c r="AR473" s="150"/>
      <c r="AS473" s="150"/>
      <c r="AT473" s="150"/>
      <c r="AU473" s="150"/>
      <c r="AV473" s="150"/>
      <c r="AW473" s="150"/>
      <c r="AX473" s="150"/>
      <c r="AY473" s="150"/>
      <c r="AZ473" s="150"/>
      <c r="BA473" s="150"/>
      <c r="BB473" s="150"/>
      <c r="BC473" s="150"/>
      <c r="BD473" s="150"/>
      <c r="BE473" s="150"/>
      <c r="BF473" s="150"/>
      <c r="BG473" s="150"/>
      <c r="BH473" s="150"/>
      <c r="BI473" s="150"/>
      <c r="BJ473" s="150"/>
      <c r="BK473" s="150"/>
      <c r="BL473" s="150"/>
    </row>
    <row r="474" spans="37:64" hidden="1" x14ac:dyDescent="0.25">
      <c r="AK474" s="150"/>
      <c r="AL474" s="150"/>
      <c r="AM474" s="150"/>
      <c r="AN474" s="150"/>
      <c r="AO474" s="150"/>
      <c r="AP474" s="150"/>
      <c r="AQ474" s="150"/>
      <c r="AR474" s="150"/>
      <c r="AS474" s="150"/>
      <c r="AT474" s="150"/>
      <c r="AU474" s="150"/>
      <c r="AV474" s="150"/>
      <c r="AW474" s="150"/>
      <c r="AX474" s="150"/>
      <c r="AY474" s="150"/>
      <c r="AZ474" s="150"/>
      <c r="BA474" s="150"/>
      <c r="BB474" s="150"/>
      <c r="BC474" s="150"/>
      <c r="BD474" s="150"/>
      <c r="BE474" s="150"/>
      <c r="BF474" s="150"/>
      <c r="BG474" s="150"/>
      <c r="BH474" s="150"/>
      <c r="BI474" s="150"/>
      <c r="BJ474" s="150"/>
      <c r="BK474" s="150"/>
      <c r="BL474" s="150"/>
    </row>
    <row r="475" spans="37:64" hidden="1" x14ac:dyDescent="0.25">
      <c r="AK475" s="150"/>
      <c r="AL475" s="150"/>
      <c r="AM475" s="150"/>
      <c r="AN475" s="150"/>
      <c r="AO475" s="150"/>
      <c r="AP475" s="150"/>
      <c r="AQ475" s="150"/>
      <c r="AR475" s="150"/>
      <c r="AS475" s="150"/>
      <c r="AT475" s="150"/>
      <c r="AU475" s="150"/>
      <c r="AV475" s="150"/>
      <c r="AW475" s="150"/>
      <c r="AX475" s="150"/>
      <c r="AY475" s="150"/>
      <c r="AZ475" s="150"/>
      <c r="BA475" s="150"/>
      <c r="BB475" s="150"/>
      <c r="BC475" s="150"/>
      <c r="BD475" s="150"/>
      <c r="BE475" s="150"/>
      <c r="BF475" s="150"/>
      <c r="BG475" s="150"/>
      <c r="BH475" s="150"/>
      <c r="BI475" s="150"/>
      <c r="BJ475" s="150"/>
      <c r="BK475" s="150"/>
      <c r="BL475" s="150"/>
    </row>
    <row r="476" spans="37:64" hidden="1" x14ac:dyDescent="0.25">
      <c r="AK476" s="150"/>
      <c r="AL476" s="150"/>
      <c r="AM476" s="150"/>
      <c r="AN476" s="150"/>
      <c r="AO476" s="150"/>
      <c r="AP476" s="150"/>
      <c r="AQ476" s="150"/>
      <c r="AR476" s="150"/>
      <c r="AS476" s="150"/>
      <c r="AT476" s="150"/>
      <c r="AU476" s="150"/>
      <c r="AV476" s="150"/>
      <c r="AW476" s="150"/>
      <c r="AX476" s="150"/>
      <c r="AY476" s="150"/>
      <c r="AZ476" s="150"/>
      <c r="BA476" s="150"/>
      <c r="BB476" s="150"/>
      <c r="BC476" s="150"/>
      <c r="BD476" s="150"/>
      <c r="BE476" s="150"/>
      <c r="BF476" s="150"/>
      <c r="BG476" s="150"/>
      <c r="BH476" s="150"/>
      <c r="BI476" s="150"/>
      <c r="BJ476" s="150"/>
      <c r="BK476" s="150"/>
      <c r="BL476" s="150"/>
    </row>
    <row r="477" spans="37:64" hidden="1" x14ac:dyDescent="0.25">
      <c r="AK477" s="150"/>
      <c r="AL477" s="150"/>
      <c r="AM477" s="150"/>
      <c r="AN477" s="150"/>
      <c r="AO477" s="150"/>
      <c r="AP477" s="150"/>
      <c r="AQ477" s="150"/>
      <c r="AR477" s="150"/>
      <c r="AS477" s="150"/>
      <c r="AT477" s="150"/>
      <c r="AU477" s="150"/>
      <c r="AV477" s="150"/>
      <c r="AW477" s="150"/>
      <c r="AX477" s="150"/>
      <c r="AY477" s="150"/>
      <c r="AZ477" s="150"/>
      <c r="BA477" s="150"/>
      <c r="BB477" s="150"/>
      <c r="BC477" s="150"/>
      <c r="BD477" s="150"/>
      <c r="BE477" s="150"/>
      <c r="BF477" s="150"/>
      <c r="BG477" s="150"/>
      <c r="BH477" s="150"/>
      <c r="BI477" s="150"/>
      <c r="BJ477" s="150"/>
      <c r="BK477" s="150"/>
      <c r="BL477" s="150"/>
    </row>
    <row r="478" spans="37:64" hidden="1" x14ac:dyDescent="0.25">
      <c r="AK478" s="150"/>
      <c r="AL478" s="150"/>
      <c r="AM478" s="150"/>
      <c r="AN478" s="150"/>
      <c r="AO478" s="150"/>
      <c r="AP478" s="150"/>
      <c r="AQ478" s="150"/>
      <c r="AR478" s="150"/>
      <c r="AS478" s="150"/>
      <c r="AT478" s="150"/>
      <c r="AU478" s="150"/>
      <c r="AV478" s="150"/>
      <c r="AW478" s="150"/>
      <c r="AX478" s="150"/>
      <c r="AY478" s="150"/>
      <c r="AZ478" s="150"/>
      <c r="BA478" s="150"/>
      <c r="BB478" s="150"/>
      <c r="BC478" s="150"/>
      <c r="BD478" s="150"/>
      <c r="BE478" s="150"/>
      <c r="BF478" s="150"/>
      <c r="BG478" s="150"/>
      <c r="BH478" s="150"/>
      <c r="BI478" s="150"/>
      <c r="BJ478" s="150"/>
      <c r="BK478" s="150"/>
      <c r="BL478" s="150"/>
    </row>
    <row r="479" spans="37:64" hidden="1" x14ac:dyDescent="0.25">
      <c r="AK479" s="150"/>
      <c r="AL479" s="150"/>
      <c r="AM479" s="150"/>
      <c r="AN479" s="150"/>
      <c r="AO479" s="150"/>
      <c r="AP479" s="150"/>
      <c r="AQ479" s="150"/>
      <c r="AR479" s="150"/>
      <c r="AS479" s="150"/>
      <c r="AT479" s="150"/>
      <c r="AU479" s="150"/>
      <c r="AV479" s="150"/>
      <c r="AW479" s="150"/>
      <c r="AX479" s="150"/>
      <c r="AY479" s="150"/>
      <c r="AZ479" s="150"/>
      <c r="BA479" s="150"/>
      <c r="BB479" s="150"/>
      <c r="BC479" s="150"/>
      <c r="BD479" s="150"/>
      <c r="BE479" s="150"/>
      <c r="BF479" s="150"/>
      <c r="BG479" s="150"/>
      <c r="BH479" s="150"/>
      <c r="BI479" s="150"/>
      <c r="BJ479" s="150"/>
      <c r="BK479" s="150"/>
      <c r="BL479" s="150"/>
    </row>
    <row r="480" spans="37:64" hidden="1" x14ac:dyDescent="0.25">
      <c r="AK480" s="150"/>
      <c r="AL480" s="150"/>
      <c r="AM480" s="150"/>
      <c r="AN480" s="150"/>
      <c r="AO480" s="150"/>
      <c r="AP480" s="150"/>
      <c r="AQ480" s="150"/>
      <c r="AR480" s="150"/>
      <c r="AS480" s="150"/>
      <c r="AT480" s="150"/>
      <c r="AU480" s="150"/>
      <c r="AV480" s="150"/>
      <c r="AW480" s="150"/>
      <c r="AX480" s="150"/>
      <c r="AY480" s="150"/>
      <c r="AZ480" s="150"/>
      <c r="BA480" s="150"/>
      <c r="BB480" s="150"/>
      <c r="BC480" s="150"/>
      <c r="BD480" s="150"/>
      <c r="BE480" s="150"/>
      <c r="BF480" s="150"/>
      <c r="BG480" s="150"/>
      <c r="BH480" s="150"/>
      <c r="BI480" s="150"/>
      <c r="BJ480" s="150"/>
      <c r="BK480" s="150"/>
      <c r="BL480" s="150"/>
    </row>
    <row r="481" spans="37:64" hidden="1" x14ac:dyDescent="0.25">
      <c r="AK481" s="150"/>
      <c r="AL481" s="150"/>
      <c r="AM481" s="150"/>
      <c r="AN481" s="150"/>
      <c r="AO481" s="150"/>
      <c r="AP481" s="150"/>
      <c r="AQ481" s="150"/>
      <c r="AR481" s="150"/>
      <c r="AS481" s="150"/>
      <c r="AT481" s="150"/>
      <c r="AU481" s="150"/>
      <c r="AV481" s="150"/>
      <c r="AW481" s="150"/>
      <c r="AX481" s="150"/>
      <c r="AY481" s="150"/>
      <c r="AZ481" s="150"/>
      <c r="BA481" s="150"/>
      <c r="BB481" s="150"/>
      <c r="BC481" s="150"/>
      <c r="BD481" s="150"/>
      <c r="BE481" s="150"/>
      <c r="BF481" s="150"/>
      <c r="BG481" s="150"/>
      <c r="BH481" s="150"/>
      <c r="BI481" s="150"/>
      <c r="BJ481" s="150"/>
      <c r="BK481" s="150"/>
      <c r="BL481" s="150"/>
    </row>
    <row r="482" spans="37:64" hidden="1" x14ac:dyDescent="0.25">
      <c r="AK482" s="150"/>
      <c r="AL482" s="150"/>
      <c r="AM482" s="150"/>
      <c r="AN482" s="150"/>
      <c r="AO482" s="150"/>
      <c r="AP482" s="150"/>
      <c r="AQ482" s="150"/>
      <c r="AR482" s="150"/>
      <c r="AS482" s="150"/>
      <c r="AT482" s="150"/>
      <c r="AU482" s="150"/>
      <c r="AV482" s="150"/>
      <c r="AW482" s="150"/>
      <c r="AX482" s="150"/>
      <c r="AY482" s="150"/>
      <c r="AZ482" s="150"/>
      <c r="BA482" s="150"/>
      <c r="BB482" s="150"/>
      <c r="BC482" s="150"/>
      <c r="BD482" s="150"/>
      <c r="BE482" s="150"/>
      <c r="BF482" s="150"/>
      <c r="BG482" s="150"/>
      <c r="BH482" s="150"/>
      <c r="BI482" s="150"/>
      <c r="BJ482" s="150"/>
      <c r="BK482" s="150"/>
      <c r="BL482" s="150"/>
    </row>
    <row r="483" spans="37:64" hidden="1" x14ac:dyDescent="0.25">
      <c r="AK483" s="150"/>
      <c r="AL483" s="150"/>
      <c r="AM483" s="150"/>
      <c r="AN483" s="150"/>
      <c r="AO483" s="150"/>
      <c r="AP483" s="150"/>
      <c r="AQ483" s="150"/>
      <c r="AR483" s="150"/>
      <c r="AS483" s="150"/>
      <c r="AT483" s="150"/>
      <c r="AU483" s="150"/>
      <c r="AV483" s="150"/>
      <c r="AW483" s="150"/>
      <c r="AX483" s="150"/>
      <c r="AY483" s="150"/>
      <c r="AZ483" s="150"/>
      <c r="BA483" s="150"/>
      <c r="BB483" s="150"/>
      <c r="BC483" s="150"/>
      <c r="BD483" s="150"/>
      <c r="BE483" s="150"/>
      <c r="BF483" s="150"/>
      <c r="BG483" s="150"/>
      <c r="BH483" s="150"/>
      <c r="BI483" s="150"/>
      <c r="BJ483" s="150"/>
      <c r="BK483" s="150"/>
      <c r="BL483" s="150"/>
    </row>
    <row r="484" spans="37:64" hidden="1" x14ac:dyDescent="0.25">
      <c r="AK484" s="150"/>
      <c r="AL484" s="150"/>
      <c r="AM484" s="150"/>
      <c r="AN484" s="150"/>
      <c r="AO484" s="150"/>
      <c r="AP484" s="150"/>
      <c r="AQ484" s="150"/>
      <c r="AR484" s="150"/>
      <c r="AS484" s="150"/>
      <c r="AT484" s="150"/>
      <c r="AU484" s="150"/>
      <c r="AV484" s="150"/>
      <c r="AW484" s="150"/>
      <c r="AX484" s="150"/>
      <c r="AY484" s="150"/>
      <c r="AZ484" s="150"/>
      <c r="BA484" s="150"/>
      <c r="BB484" s="150"/>
      <c r="BC484" s="150"/>
      <c r="BD484" s="150"/>
      <c r="BE484" s="150"/>
      <c r="BF484" s="150"/>
      <c r="BG484" s="150"/>
      <c r="BH484" s="150"/>
      <c r="BI484" s="150"/>
      <c r="BJ484" s="150"/>
      <c r="BK484" s="150"/>
      <c r="BL484" s="150"/>
    </row>
    <row r="485" spans="37:64" hidden="1" x14ac:dyDescent="0.25">
      <c r="AK485" s="150"/>
      <c r="AL485" s="150"/>
      <c r="AM485" s="150"/>
      <c r="AN485" s="150"/>
      <c r="AO485" s="150"/>
      <c r="AP485" s="150"/>
      <c r="AQ485" s="150"/>
      <c r="AR485" s="150"/>
      <c r="AS485" s="150"/>
      <c r="AT485" s="150"/>
      <c r="AU485" s="150"/>
      <c r="AV485" s="150"/>
      <c r="AW485" s="150"/>
      <c r="AX485" s="150"/>
      <c r="AY485" s="150"/>
      <c r="AZ485" s="150"/>
      <c r="BA485" s="150"/>
      <c r="BB485" s="150"/>
      <c r="BC485" s="150"/>
      <c r="BD485" s="150"/>
      <c r="BE485" s="150"/>
      <c r="BF485" s="150"/>
      <c r="BG485" s="150"/>
      <c r="BH485" s="150"/>
      <c r="BI485" s="150"/>
      <c r="BJ485" s="150"/>
      <c r="BK485" s="150"/>
      <c r="BL485" s="150"/>
    </row>
    <row r="486" spans="37:64" hidden="1" x14ac:dyDescent="0.25">
      <c r="AK486" s="150"/>
      <c r="AL486" s="150"/>
      <c r="AM486" s="150"/>
      <c r="AN486" s="150"/>
      <c r="AO486" s="150"/>
      <c r="AP486" s="150"/>
      <c r="AQ486" s="150"/>
      <c r="AR486" s="150"/>
      <c r="AS486" s="150"/>
      <c r="AT486" s="150"/>
      <c r="AU486" s="150"/>
      <c r="AV486" s="150"/>
      <c r="AW486" s="150"/>
      <c r="AX486" s="150"/>
      <c r="AY486" s="150"/>
      <c r="AZ486" s="150"/>
      <c r="BA486" s="150"/>
      <c r="BB486" s="150"/>
      <c r="BC486" s="150"/>
      <c r="BD486" s="150"/>
      <c r="BE486" s="150"/>
      <c r="BF486" s="150"/>
      <c r="BG486" s="150"/>
      <c r="BH486" s="150"/>
      <c r="BI486" s="150"/>
      <c r="BJ486" s="150"/>
      <c r="BK486" s="150"/>
      <c r="BL486" s="150"/>
    </row>
    <row r="487" spans="37:64" hidden="1" x14ac:dyDescent="0.25">
      <c r="AK487" s="150"/>
      <c r="AL487" s="150"/>
      <c r="AM487" s="150"/>
      <c r="AN487" s="150"/>
      <c r="AO487" s="150"/>
      <c r="AP487" s="150"/>
      <c r="AQ487" s="150"/>
      <c r="AR487" s="150"/>
      <c r="AS487" s="150"/>
      <c r="AT487" s="150"/>
      <c r="AU487" s="150"/>
      <c r="AV487" s="150"/>
      <c r="AW487" s="150"/>
      <c r="AX487" s="150"/>
      <c r="AY487" s="150"/>
      <c r="AZ487" s="150"/>
      <c r="BA487" s="150"/>
      <c r="BB487" s="150"/>
      <c r="BC487" s="150"/>
      <c r="BD487" s="150"/>
      <c r="BE487" s="150"/>
      <c r="BF487" s="150"/>
      <c r="BG487" s="150"/>
      <c r="BH487" s="150"/>
      <c r="BI487" s="150"/>
      <c r="BJ487" s="150"/>
      <c r="BK487" s="150"/>
      <c r="BL487" s="150"/>
    </row>
    <row r="488" spans="37:64" hidden="1" x14ac:dyDescent="0.25">
      <c r="AK488" s="150"/>
      <c r="AL488" s="150"/>
      <c r="AM488" s="150"/>
      <c r="AN488" s="150"/>
      <c r="AO488" s="150"/>
      <c r="AP488" s="150"/>
      <c r="AQ488" s="150"/>
      <c r="AR488" s="150"/>
      <c r="AS488" s="150"/>
      <c r="AT488" s="150"/>
      <c r="AU488" s="150"/>
      <c r="AV488" s="150"/>
      <c r="AW488" s="150"/>
      <c r="AX488" s="150"/>
      <c r="AY488" s="150"/>
      <c r="AZ488" s="150"/>
      <c r="BA488" s="150"/>
      <c r="BB488" s="150"/>
      <c r="BC488" s="150"/>
      <c r="BD488" s="150"/>
      <c r="BE488" s="150"/>
      <c r="BF488" s="150"/>
      <c r="BG488" s="150"/>
      <c r="BH488" s="150"/>
      <c r="BI488" s="150"/>
      <c r="BJ488" s="150"/>
      <c r="BK488" s="150"/>
      <c r="BL488" s="150"/>
    </row>
    <row r="489" spans="37:64" hidden="1" x14ac:dyDescent="0.25">
      <c r="AK489" s="150"/>
      <c r="AL489" s="150"/>
      <c r="AM489" s="150"/>
      <c r="AN489" s="150"/>
      <c r="AO489" s="150"/>
      <c r="AP489" s="150"/>
      <c r="AQ489" s="150"/>
      <c r="AR489" s="150"/>
      <c r="AS489" s="150"/>
      <c r="AT489" s="150"/>
      <c r="AU489" s="150"/>
      <c r="AV489" s="150"/>
      <c r="AW489" s="150"/>
      <c r="AX489" s="150"/>
      <c r="AY489" s="150"/>
      <c r="AZ489" s="150"/>
      <c r="BA489" s="150"/>
      <c r="BB489" s="150"/>
      <c r="BC489" s="150"/>
      <c r="BD489" s="150"/>
      <c r="BE489" s="150"/>
      <c r="BF489" s="150"/>
      <c r="BG489" s="150"/>
      <c r="BH489" s="150"/>
      <c r="BI489" s="150"/>
      <c r="BJ489" s="150"/>
      <c r="BK489" s="150"/>
      <c r="BL489" s="150"/>
    </row>
    <row r="490" spans="37:64" hidden="1" x14ac:dyDescent="0.25">
      <c r="AK490" s="150"/>
      <c r="AL490" s="150"/>
      <c r="AM490" s="150"/>
      <c r="AN490" s="150"/>
      <c r="AO490" s="150"/>
      <c r="AP490" s="150"/>
      <c r="AQ490" s="150"/>
      <c r="AR490" s="150"/>
      <c r="AS490" s="150"/>
      <c r="AT490" s="150"/>
      <c r="AU490" s="150"/>
      <c r="AV490" s="150"/>
      <c r="AW490" s="150"/>
      <c r="AX490" s="150"/>
      <c r="AY490" s="150"/>
      <c r="AZ490" s="150"/>
      <c r="BA490" s="150"/>
      <c r="BB490" s="150"/>
      <c r="BC490" s="150"/>
      <c r="BD490" s="150"/>
      <c r="BE490" s="150"/>
      <c r="BF490" s="150"/>
      <c r="BG490" s="150"/>
      <c r="BH490" s="150"/>
      <c r="BI490" s="150"/>
      <c r="BJ490" s="150"/>
      <c r="BK490" s="150"/>
      <c r="BL490" s="150"/>
    </row>
    <row r="491" spans="37:64" hidden="1" x14ac:dyDescent="0.25">
      <c r="AK491" s="150"/>
      <c r="AL491" s="150"/>
      <c r="AM491" s="150"/>
      <c r="AN491" s="150"/>
      <c r="AO491" s="150"/>
      <c r="AP491" s="150"/>
      <c r="AQ491" s="150"/>
      <c r="AR491" s="150"/>
      <c r="AS491" s="150"/>
      <c r="AT491" s="150"/>
      <c r="AU491" s="150"/>
      <c r="AV491" s="150"/>
      <c r="AW491" s="150"/>
      <c r="AX491" s="150"/>
      <c r="AY491" s="150"/>
      <c r="AZ491" s="150"/>
      <c r="BA491" s="150"/>
      <c r="BB491" s="150"/>
      <c r="BC491" s="150"/>
      <c r="BD491" s="150"/>
      <c r="BE491" s="150"/>
      <c r="BF491" s="150"/>
      <c r="BG491" s="150"/>
      <c r="BH491" s="150"/>
      <c r="BI491" s="150"/>
      <c r="BJ491" s="150"/>
      <c r="BK491" s="150"/>
      <c r="BL491" s="150"/>
    </row>
    <row r="492" spans="37:64" hidden="1" x14ac:dyDescent="0.25">
      <c r="AK492" s="150"/>
      <c r="AL492" s="150"/>
      <c r="AM492" s="150"/>
      <c r="AN492" s="150"/>
      <c r="AO492" s="150"/>
      <c r="AP492" s="150"/>
      <c r="AQ492" s="150"/>
      <c r="AR492" s="150"/>
      <c r="AS492" s="150"/>
      <c r="AT492" s="150"/>
      <c r="AU492" s="150"/>
      <c r="AV492" s="150"/>
      <c r="AW492" s="150"/>
      <c r="AX492" s="150"/>
      <c r="AY492" s="150"/>
      <c r="AZ492" s="150"/>
      <c r="BA492" s="150"/>
      <c r="BB492" s="150"/>
      <c r="BC492" s="150"/>
      <c r="BD492" s="150"/>
      <c r="BE492" s="150"/>
      <c r="BF492" s="150"/>
      <c r="BG492" s="150"/>
      <c r="BH492" s="150"/>
      <c r="BI492" s="150"/>
      <c r="BJ492" s="150"/>
      <c r="BK492" s="150"/>
      <c r="BL492" s="150"/>
    </row>
    <row r="493" spans="37:64" hidden="1" x14ac:dyDescent="0.25">
      <c r="AK493" s="150"/>
      <c r="AL493" s="150"/>
      <c r="AM493" s="150"/>
      <c r="AN493" s="150"/>
      <c r="AO493" s="150"/>
      <c r="AP493" s="150"/>
      <c r="AQ493" s="150"/>
      <c r="AR493" s="150"/>
      <c r="AS493" s="150"/>
      <c r="AT493" s="150"/>
      <c r="AU493" s="150"/>
      <c r="AV493" s="150"/>
      <c r="AW493" s="150"/>
      <c r="AX493" s="150"/>
      <c r="AY493" s="150"/>
      <c r="AZ493" s="150"/>
      <c r="BA493" s="150"/>
      <c r="BB493" s="150"/>
      <c r="BC493" s="150"/>
      <c r="BD493" s="150"/>
      <c r="BE493" s="150"/>
      <c r="BF493" s="150"/>
      <c r="BG493" s="150"/>
      <c r="BH493" s="150"/>
      <c r="BI493" s="150"/>
      <c r="BJ493" s="150"/>
      <c r="BK493" s="150"/>
      <c r="BL493" s="150"/>
    </row>
    <row r="494" spans="37:64" hidden="1" x14ac:dyDescent="0.25">
      <c r="AK494" s="150"/>
      <c r="AL494" s="150"/>
      <c r="AM494" s="150"/>
      <c r="AN494" s="150"/>
      <c r="AO494" s="150"/>
      <c r="AP494" s="150"/>
      <c r="AQ494" s="150"/>
      <c r="AR494" s="150"/>
      <c r="AS494" s="150"/>
      <c r="AT494" s="150"/>
      <c r="AU494" s="150"/>
      <c r="AV494" s="150"/>
      <c r="AW494" s="150"/>
      <c r="AX494" s="150"/>
      <c r="AY494" s="150"/>
      <c r="AZ494" s="150"/>
      <c r="BA494" s="150"/>
      <c r="BB494" s="150"/>
      <c r="BC494" s="150"/>
      <c r="BD494" s="150"/>
      <c r="BE494" s="150"/>
      <c r="BF494" s="150"/>
      <c r="BG494" s="150"/>
      <c r="BH494" s="150"/>
      <c r="BI494" s="150"/>
      <c r="BJ494" s="150"/>
      <c r="BK494" s="150"/>
      <c r="BL494" s="150"/>
    </row>
    <row r="495" spans="37:64" hidden="1" x14ac:dyDescent="0.25">
      <c r="AK495" s="150"/>
      <c r="AL495" s="150"/>
      <c r="AM495" s="150"/>
      <c r="AN495" s="150"/>
      <c r="AO495" s="150"/>
      <c r="AP495" s="150"/>
      <c r="AQ495" s="150"/>
      <c r="AR495" s="150"/>
      <c r="AS495" s="150"/>
      <c r="AT495" s="150"/>
      <c r="AU495" s="150"/>
      <c r="AV495" s="150"/>
      <c r="AW495" s="150"/>
      <c r="AX495" s="150"/>
      <c r="AY495" s="150"/>
      <c r="AZ495" s="150"/>
      <c r="BA495" s="150"/>
      <c r="BB495" s="150"/>
      <c r="BC495" s="150"/>
      <c r="BD495" s="150"/>
      <c r="BE495" s="150"/>
      <c r="BF495" s="150"/>
      <c r="BG495" s="150"/>
      <c r="BH495" s="150"/>
      <c r="BI495" s="150"/>
      <c r="BJ495" s="150"/>
      <c r="BK495" s="150"/>
      <c r="BL495" s="150"/>
    </row>
    <row r="496" spans="37:64" hidden="1" x14ac:dyDescent="0.25">
      <c r="AK496" s="150"/>
      <c r="AL496" s="150"/>
      <c r="AM496" s="150"/>
      <c r="AN496" s="150"/>
      <c r="AO496" s="150"/>
      <c r="AP496" s="150"/>
      <c r="AQ496" s="150"/>
      <c r="AR496" s="150"/>
      <c r="AS496" s="150"/>
      <c r="AT496" s="150"/>
      <c r="AU496" s="150"/>
      <c r="AV496" s="150"/>
      <c r="AW496" s="150"/>
      <c r="AX496" s="150"/>
      <c r="AY496" s="150"/>
      <c r="AZ496" s="150"/>
      <c r="BA496" s="150"/>
      <c r="BB496" s="150"/>
      <c r="BC496" s="150"/>
      <c r="BD496" s="150"/>
      <c r="BE496" s="150"/>
      <c r="BF496" s="150"/>
      <c r="BG496" s="150"/>
      <c r="BH496" s="150"/>
      <c r="BI496" s="150"/>
      <c r="BJ496" s="150"/>
      <c r="BK496" s="150"/>
      <c r="BL496" s="150"/>
    </row>
    <row r="497" spans="37:64" hidden="1" x14ac:dyDescent="0.25">
      <c r="AK497" s="150"/>
      <c r="AL497" s="150"/>
      <c r="AM497" s="150"/>
      <c r="AN497" s="150"/>
      <c r="AO497" s="150"/>
      <c r="AP497" s="150"/>
      <c r="AQ497" s="150"/>
      <c r="AR497" s="150"/>
      <c r="AS497" s="150"/>
      <c r="AT497" s="150"/>
      <c r="AU497" s="150"/>
      <c r="AV497" s="150"/>
      <c r="AW497" s="150"/>
      <c r="AX497" s="150"/>
      <c r="AY497" s="150"/>
      <c r="AZ497" s="150"/>
      <c r="BA497" s="150"/>
      <c r="BB497" s="150"/>
      <c r="BC497" s="150"/>
      <c r="BD497" s="150"/>
      <c r="BE497" s="150"/>
      <c r="BF497" s="150"/>
      <c r="BG497" s="150"/>
      <c r="BH497" s="150"/>
      <c r="BI497" s="150"/>
      <c r="BJ497" s="150"/>
      <c r="BK497" s="150"/>
      <c r="BL497" s="150"/>
    </row>
    <row r="498" spans="37:64" hidden="1" x14ac:dyDescent="0.25">
      <c r="AK498" s="150"/>
      <c r="AL498" s="150"/>
      <c r="AM498" s="150"/>
      <c r="AN498" s="150"/>
      <c r="AO498" s="150"/>
      <c r="AP498" s="150"/>
      <c r="AQ498" s="150"/>
      <c r="AR498" s="150"/>
      <c r="AS498" s="150"/>
      <c r="AT498" s="150"/>
      <c r="AU498" s="150"/>
      <c r="AV498" s="150"/>
      <c r="AW498" s="150"/>
      <c r="AX498" s="150"/>
      <c r="AY498" s="150"/>
      <c r="AZ498" s="150"/>
      <c r="BA498" s="150"/>
      <c r="BB498" s="150"/>
      <c r="BC498" s="150"/>
      <c r="BD498" s="150"/>
      <c r="BE498" s="150"/>
      <c r="BF498" s="150"/>
      <c r="BG498" s="150"/>
      <c r="BH498" s="150"/>
      <c r="BI498" s="150"/>
      <c r="BJ498" s="150"/>
      <c r="BK498" s="150"/>
      <c r="BL498" s="150"/>
    </row>
    <row r="499" spans="37:64" hidden="1" x14ac:dyDescent="0.25">
      <c r="AK499" s="150"/>
      <c r="AL499" s="150"/>
      <c r="AM499" s="150"/>
      <c r="AN499" s="150"/>
      <c r="AO499" s="150"/>
      <c r="AP499" s="150"/>
      <c r="AQ499" s="150"/>
      <c r="AR499" s="150"/>
      <c r="AS499" s="150"/>
      <c r="AT499" s="150"/>
      <c r="AU499" s="150"/>
      <c r="AV499" s="150"/>
      <c r="AW499" s="150"/>
      <c r="AX499" s="150"/>
      <c r="AY499" s="150"/>
      <c r="AZ499" s="150"/>
      <c r="BA499" s="150"/>
      <c r="BB499" s="150"/>
      <c r="BC499" s="150"/>
      <c r="BD499" s="150"/>
      <c r="BE499" s="150"/>
      <c r="BF499" s="150"/>
      <c r="BG499" s="150"/>
      <c r="BH499" s="150"/>
      <c r="BI499" s="150"/>
      <c r="BJ499" s="150"/>
      <c r="BK499" s="150"/>
      <c r="BL499" s="150"/>
    </row>
    <row r="500" spans="37:64" hidden="1" x14ac:dyDescent="0.25">
      <c r="AK500" s="150"/>
      <c r="AL500" s="150"/>
      <c r="AM500" s="150"/>
      <c r="AN500" s="150"/>
      <c r="AO500" s="150"/>
      <c r="AP500" s="150"/>
      <c r="AQ500" s="150"/>
      <c r="AR500" s="150"/>
      <c r="AS500" s="150"/>
      <c r="AT500" s="150"/>
      <c r="AU500" s="150"/>
      <c r="AV500" s="150"/>
      <c r="AW500" s="150"/>
      <c r="AX500" s="150"/>
      <c r="AY500" s="150"/>
      <c r="AZ500" s="150"/>
      <c r="BA500" s="150"/>
      <c r="BB500" s="150"/>
      <c r="BC500" s="150"/>
      <c r="BD500" s="150"/>
      <c r="BE500" s="150"/>
      <c r="BF500" s="150"/>
      <c r="BG500" s="150"/>
      <c r="BH500" s="150"/>
      <c r="BI500" s="150"/>
      <c r="BJ500" s="150"/>
      <c r="BK500" s="150"/>
      <c r="BL500" s="150"/>
    </row>
  </sheetData>
  <sheetProtection password="F08F" sheet="1" objects="1" scenarios="1"/>
  <autoFilter ref="C8:AH311" xr:uid="{00000000-0009-0000-0000-00000B000000}"/>
  <mergeCells count="82">
    <mergeCell ref="BN3:CO3"/>
    <mergeCell ref="AK3:BL3"/>
    <mergeCell ref="E5:F5"/>
    <mergeCell ref="G5:I5"/>
    <mergeCell ref="K5:M5"/>
    <mergeCell ref="N5:P5"/>
    <mergeCell ref="R5:T5"/>
    <mergeCell ref="G4:I4"/>
    <mergeCell ref="K4:M4"/>
    <mergeCell ref="N4:P4"/>
    <mergeCell ref="R4:T4"/>
    <mergeCell ref="U4:W4"/>
    <mergeCell ref="AJ5:AJ8"/>
    <mergeCell ref="Y4:AA4"/>
    <mergeCell ref="AB4:AD4"/>
    <mergeCell ref="AF4:AH4"/>
    <mergeCell ref="AI4:AJ4"/>
    <mergeCell ref="U5:W5"/>
    <mergeCell ref="Y5:AA5"/>
    <mergeCell ref="AB5:AD5"/>
    <mergeCell ref="AF5:AH5"/>
    <mergeCell ref="AI5:AI8"/>
    <mergeCell ref="AV5:AV8"/>
    <mergeCell ref="AK5:AK8"/>
    <mergeCell ref="AL5:AL8"/>
    <mergeCell ref="AM5:AM8"/>
    <mergeCell ref="AN5:AN8"/>
    <mergeCell ref="AO5:AO8"/>
    <mergeCell ref="AP5:AP8"/>
    <mergeCell ref="AQ5:AQ8"/>
    <mergeCell ref="AR5:AR8"/>
    <mergeCell ref="AS5:AS8"/>
    <mergeCell ref="AT5:AT8"/>
    <mergeCell ref="AU5:AU8"/>
    <mergeCell ref="BH5:BH8"/>
    <mergeCell ref="AW5:AW8"/>
    <mergeCell ref="AX5:AX8"/>
    <mergeCell ref="AY5:AY8"/>
    <mergeCell ref="AZ5:AZ8"/>
    <mergeCell ref="BA5:BA8"/>
    <mergeCell ref="BB5:BB8"/>
    <mergeCell ref="BC5:BC8"/>
    <mergeCell ref="BD5:BD8"/>
    <mergeCell ref="BE5:BE8"/>
    <mergeCell ref="BF5:BF8"/>
    <mergeCell ref="BG5:BG8"/>
    <mergeCell ref="BU5:BU8"/>
    <mergeCell ref="BI5:BI8"/>
    <mergeCell ref="BJ5:BJ8"/>
    <mergeCell ref="BK5:BK8"/>
    <mergeCell ref="BL5:BL8"/>
    <mergeCell ref="BN5:BN8"/>
    <mergeCell ref="BO5:BO8"/>
    <mergeCell ref="BP5:BP8"/>
    <mergeCell ref="BQ5:BQ8"/>
    <mergeCell ref="BR5:BR8"/>
    <mergeCell ref="BS5:BS8"/>
    <mergeCell ref="BT5:BT8"/>
    <mergeCell ref="CF5:CF8"/>
    <mergeCell ref="CG5:CG8"/>
    <mergeCell ref="BV5:BV8"/>
    <mergeCell ref="BW5:BW8"/>
    <mergeCell ref="BX5:BX8"/>
    <mergeCell ref="BY5:BY8"/>
    <mergeCell ref="BZ5:BZ8"/>
    <mergeCell ref="CA5:CA8"/>
    <mergeCell ref="CN5:CN8"/>
    <mergeCell ref="CO5:CO8"/>
    <mergeCell ref="G6:M6"/>
    <mergeCell ref="N6:T6"/>
    <mergeCell ref="U6:AA6"/>
    <mergeCell ref="AB6:AH6"/>
    <mergeCell ref="CH5:CH8"/>
    <mergeCell ref="CI5:CI8"/>
    <mergeCell ref="CJ5:CJ8"/>
    <mergeCell ref="CK5:CK8"/>
    <mergeCell ref="CL5:CL8"/>
    <mergeCell ref="CM5:CM8"/>
    <mergeCell ref="CB5:CB8"/>
    <mergeCell ref="CC5:CC8"/>
    <mergeCell ref="CD5:CD8"/>
    <mergeCell ref="CE5:CE8"/>
  </mergeCells>
  <conditionalFormatting sqref="G203:AH208 R201:AH202 G202:O202 G201:I201 K201:O201">
    <cfRule type="cellIs" dxfId="762" priority="942252" operator="equal">
      <formula>"ADO"</formula>
    </cfRule>
    <cfRule type="cellIs" dxfId="761" priority="942253" operator="equal">
      <formula>"Prj"</formula>
    </cfRule>
    <cfRule type="cellIs" dxfId="760" priority="942254" operator="equal">
      <formula>"ADO"</formula>
    </cfRule>
    <cfRule type="cellIs" dxfId="759" priority="942255" operator="equal">
      <formula>"Leave"</formula>
    </cfRule>
    <cfRule type="cellIs" dxfId="758" priority="942256" operator="equal">
      <formula>"Off"</formula>
    </cfRule>
    <cfRule type="cellIs" dxfId="757" priority="942257" operator="equal">
      <formula>"Sick"</formula>
    </cfRule>
  </conditionalFormatting>
  <conditionalFormatting sqref="G209:AH309 U201:Y208 AB201:AF208">
    <cfRule type="cellIs" dxfId="756" priority="942234" operator="equal">
      <formula>"ADO"</formula>
    </cfRule>
    <cfRule type="cellIs" dxfId="755" priority="942235" operator="equal">
      <formula>"Prj"</formula>
    </cfRule>
    <cfRule type="cellIs" dxfId="754" priority="942236" operator="equal">
      <formula>"ADO"</formula>
    </cfRule>
    <cfRule type="cellIs" dxfId="753" priority="942237" operator="equal">
      <formula>"Leave"</formula>
    </cfRule>
    <cfRule type="cellIs" dxfId="752" priority="942238" operator="equal">
      <formula>"Off"</formula>
    </cfRule>
    <cfRule type="cellIs" dxfId="751" priority="942239" operator="equal">
      <formula>"Sick"</formula>
    </cfRule>
  </conditionalFormatting>
  <conditionalFormatting sqref="S201:T208">
    <cfRule type="cellIs" dxfId="750" priority="942210" operator="equal">
      <formula>"ADO"</formula>
    </cfRule>
    <cfRule type="cellIs" dxfId="749" priority="942211" operator="equal">
      <formula>"Prj"</formula>
    </cfRule>
    <cfRule type="cellIs" dxfId="748" priority="942212" operator="equal">
      <formula>"ADO"</formula>
    </cfRule>
    <cfRule type="cellIs" dxfId="747" priority="942213" operator="equal">
      <formula>"Leave"</formula>
    </cfRule>
    <cfRule type="cellIs" dxfId="746" priority="942214" operator="equal">
      <formula>"Off"</formula>
    </cfRule>
    <cfRule type="cellIs" dxfId="745" priority="942215" operator="equal">
      <formula>"Sick"</formula>
    </cfRule>
  </conditionalFormatting>
  <conditionalFormatting sqref="Z201:AA208">
    <cfRule type="cellIs" dxfId="744" priority="942186" operator="equal">
      <formula>"ADO"</formula>
    </cfRule>
    <cfRule type="cellIs" dxfId="743" priority="942187" operator="equal">
      <formula>"Prj"</formula>
    </cfRule>
    <cfRule type="cellIs" dxfId="742" priority="942188" operator="equal">
      <formula>"ADO"</formula>
    </cfRule>
    <cfRule type="cellIs" dxfId="741" priority="942189" operator="equal">
      <formula>"Leave"</formula>
    </cfRule>
    <cfRule type="cellIs" dxfId="740" priority="942190" operator="equal">
      <formula>"Off"</formula>
    </cfRule>
    <cfRule type="cellIs" dxfId="739" priority="942191" operator="equal">
      <formula>"Sick"</formula>
    </cfRule>
  </conditionalFormatting>
  <conditionalFormatting sqref="AG201:AH208">
    <cfRule type="cellIs" dxfId="738" priority="942162" operator="equal">
      <formula>"ADO"</formula>
    </cfRule>
    <cfRule type="cellIs" dxfId="737" priority="942163" operator="equal">
      <formula>"Prj"</formula>
    </cfRule>
    <cfRule type="cellIs" dxfId="736" priority="942164" operator="equal">
      <formula>"ADO"</formula>
    </cfRule>
    <cfRule type="cellIs" dxfId="735" priority="942165" operator="equal">
      <formula>"Leave"</formula>
    </cfRule>
    <cfRule type="cellIs" dxfId="734" priority="942166" operator="equal">
      <formula>"Off"</formula>
    </cfRule>
    <cfRule type="cellIs" dxfId="733" priority="942167" operator="equal">
      <formula>"Sick"</formula>
    </cfRule>
  </conditionalFormatting>
  <conditionalFormatting sqref="C4">
    <cfRule type="cellIs" dxfId="732" priority="941009" operator="equal">
      <formula>"Chk Req"</formula>
    </cfRule>
  </conditionalFormatting>
  <conditionalFormatting sqref="C5">
    <cfRule type="cellIs" dxfId="731" priority="941008" operator="greaterThan">
      <formula>0</formula>
    </cfRule>
  </conditionalFormatting>
  <conditionalFormatting sqref="G159:R200 U159:Y200 AB159:AF200">
    <cfRule type="cellIs" dxfId="730" priority="10716" operator="equal">
      <formula>"Sick"</formula>
    </cfRule>
    <cfRule type="cellIs" dxfId="729" priority="10715" operator="equal">
      <formula>"Off"</formula>
    </cfRule>
    <cfRule type="cellIs" dxfId="728" priority="10714" operator="equal">
      <formula>"Leave"</formula>
    </cfRule>
    <cfRule type="cellIs" dxfId="727" priority="10713" operator="equal">
      <formula>"ZZ"</formula>
    </cfRule>
    <cfRule type="cellIs" dxfId="726" priority="10712" operator="equal">
      <formula>"Prj"</formula>
    </cfRule>
    <cfRule type="cellIs" dxfId="725" priority="10711" operator="equal">
      <formula>"ADO"</formula>
    </cfRule>
    <cfRule type="cellIs" dxfId="724" priority="10710" operator="equal">
      <formula>"Sick"</formula>
    </cfRule>
    <cfRule type="cellIs" dxfId="723" priority="10709" operator="equal">
      <formula>"Off"</formula>
    </cfRule>
    <cfRule type="cellIs" dxfId="722" priority="10708" operator="equal">
      <formula>"Leave"</formula>
    </cfRule>
    <cfRule type="cellIs" dxfId="721" priority="10707" operator="equal">
      <formula>"ADO"</formula>
    </cfRule>
    <cfRule type="cellIs" dxfId="720" priority="10706" operator="equal">
      <formula>"Prj"</formula>
    </cfRule>
    <cfRule type="cellIs" dxfId="719" priority="10705" operator="equal">
      <formula>"ADO"</formula>
    </cfRule>
  </conditionalFormatting>
  <conditionalFormatting sqref="G159:R200 U159:Y200 AB159:AF200">
    <cfRule type="cellIs" dxfId="718" priority="10491" operator="equal">
      <formula>"Sick"</formula>
    </cfRule>
    <cfRule type="cellIs" dxfId="717" priority="10490" operator="equal">
      <formula>"Off"</formula>
    </cfRule>
    <cfRule type="cellIs" dxfId="716" priority="10489" operator="equal">
      <formula>"Leave"</formula>
    </cfRule>
    <cfRule type="cellIs" dxfId="715" priority="10488" operator="equal">
      <formula>"ADO"</formula>
    </cfRule>
    <cfRule type="cellIs" dxfId="714" priority="10487" operator="equal">
      <formula>"Prj"</formula>
    </cfRule>
    <cfRule type="cellIs" dxfId="713" priority="10486" operator="equal">
      <formula>"ADO"</formula>
    </cfRule>
    <cfRule type="cellIs" dxfId="712" priority="10440" operator="equal">
      <formula>"Sick"</formula>
    </cfRule>
    <cfRule type="cellIs" dxfId="711" priority="10439" operator="equal">
      <formula>"Off"</formula>
    </cfRule>
    <cfRule type="cellIs" dxfId="710" priority="10438" operator="equal">
      <formula>"Leave"</formula>
    </cfRule>
    <cfRule type="cellIs" dxfId="709" priority="10437" operator="equal">
      <formula>"ADO"</formula>
    </cfRule>
    <cfRule type="cellIs" dxfId="708" priority="10436" operator="equal">
      <formula>"Prj"</formula>
    </cfRule>
    <cfRule type="cellIs" dxfId="707" priority="10435" operator="equal">
      <formula>"ADO"</formula>
    </cfRule>
  </conditionalFormatting>
  <conditionalFormatting sqref="G159:R200 U159:Y200 AB159:AF200">
    <cfRule type="cellIs" dxfId="706" priority="10185" operator="equal">
      <formula>"Sick"</formula>
    </cfRule>
    <cfRule type="cellIs" dxfId="705" priority="10184" operator="equal">
      <formula>"Off"</formula>
    </cfRule>
    <cfRule type="cellIs" dxfId="704" priority="10183" operator="equal">
      <formula>"Leave"</formula>
    </cfRule>
    <cfRule type="cellIs" dxfId="703" priority="10182" operator="equal">
      <formula>"ADO"</formula>
    </cfRule>
    <cfRule type="cellIs" dxfId="702" priority="10181" operator="equal">
      <formula>"Prj"</formula>
    </cfRule>
    <cfRule type="cellIs" dxfId="701" priority="10180" operator="equal">
      <formula>"ADO"</formula>
    </cfRule>
    <cfRule type="cellIs" dxfId="700" priority="10098" operator="equal">
      <formula>"Sick"</formula>
    </cfRule>
    <cfRule type="cellIs" dxfId="699" priority="10097" operator="equal">
      <formula>"Off"</formula>
    </cfRule>
    <cfRule type="cellIs" dxfId="698" priority="10096" operator="equal">
      <formula>"Leave"</formula>
    </cfRule>
    <cfRule type="cellIs" dxfId="697" priority="10095" operator="equal">
      <formula>"ADO"</formula>
    </cfRule>
    <cfRule type="cellIs" dxfId="696" priority="10094" operator="equal">
      <formula>"Prj"</formula>
    </cfRule>
    <cfRule type="cellIs" dxfId="695" priority="10093" operator="equal">
      <formula>"ADO"</formula>
    </cfRule>
  </conditionalFormatting>
  <conditionalFormatting sqref="G159:R200 U159:Y200 AB159:AF200">
    <cfRule type="cellIs" dxfId="694" priority="9807" operator="equal">
      <formula>"Sick"</formula>
    </cfRule>
    <cfRule type="cellIs" dxfId="693" priority="9806" operator="equal">
      <formula>"Off"</formula>
    </cfRule>
    <cfRule type="cellIs" dxfId="692" priority="9805" operator="equal">
      <formula>"Leave"</formula>
    </cfRule>
    <cfRule type="cellIs" dxfId="691" priority="9804" operator="equal">
      <formula>"ADO"</formula>
    </cfRule>
    <cfRule type="cellIs" dxfId="690" priority="9803" operator="equal">
      <formula>"Prj"</formula>
    </cfRule>
    <cfRule type="cellIs" dxfId="689" priority="9802" operator="equal">
      <formula>"ADO"</formula>
    </cfRule>
    <cfRule type="cellIs" dxfId="688" priority="9684" operator="equal">
      <formula>"Sick"</formula>
    </cfRule>
    <cfRule type="cellIs" dxfId="687" priority="9683" operator="equal">
      <formula>"Off"</formula>
    </cfRule>
    <cfRule type="cellIs" dxfId="686" priority="9682" operator="equal">
      <formula>"Leave"</formula>
    </cfRule>
    <cfRule type="cellIs" dxfId="685" priority="9681" operator="equal">
      <formula>"ADO"</formula>
    </cfRule>
    <cfRule type="cellIs" dxfId="684" priority="9680" operator="equal">
      <formula>"Prj"</formula>
    </cfRule>
    <cfRule type="cellIs" dxfId="683" priority="9679" operator="equal">
      <formula>"ADO"</formula>
    </cfRule>
  </conditionalFormatting>
  <conditionalFormatting sqref="G159:R200 U159:Y200 AB159:AF200">
    <cfRule type="cellIs" dxfId="682" priority="9357" operator="equal">
      <formula>"Sick"</formula>
    </cfRule>
  </conditionalFormatting>
  <conditionalFormatting sqref="G159:R200 U159:Y200 AB159:AF200">
    <cfRule type="cellIs" dxfId="681" priority="9356" operator="equal">
      <formula>"Off"</formula>
    </cfRule>
  </conditionalFormatting>
  <conditionalFormatting sqref="G159:R200 U159:Y200 AB159:AF200">
    <cfRule type="cellIs" dxfId="680" priority="9355" operator="equal">
      <formula>"Leave"</formula>
    </cfRule>
    <cfRule type="cellIs" dxfId="679" priority="9198" operator="equal">
      <formula>"Sick"</formula>
    </cfRule>
    <cfRule type="cellIs" dxfId="678" priority="9196" operator="equal">
      <formula>"Leave"</formula>
    </cfRule>
    <cfRule type="cellIs" dxfId="677" priority="9194" operator="equal">
      <formula>"Prj"</formula>
    </cfRule>
  </conditionalFormatting>
  <conditionalFormatting sqref="G159:R200 U159:Y200 AB159:AF200">
    <cfRule type="cellIs" dxfId="676" priority="9354" operator="equal">
      <formula>"ADO"</formula>
    </cfRule>
  </conditionalFormatting>
  <conditionalFormatting sqref="G159:R200 U159:Y200 AB159:AF200">
    <cfRule type="cellIs" dxfId="675" priority="9353" operator="equal">
      <formula>"Prj"</formula>
    </cfRule>
  </conditionalFormatting>
  <conditionalFormatting sqref="G159:R200 U159:Y200 AB159:AF200">
    <cfRule type="cellIs" dxfId="674" priority="9352" operator="equal">
      <formula>"ADO"</formula>
    </cfRule>
    <cfRule type="cellIs" dxfId="673" priority="9197" operator="equal">
      <formula>"Off"</formula>
    </cfRule>
    <cfRule type="cellIs" dxfId="672" priority="9195" operator="equal">
      <formula>"ADO"</formula>
    </cfRule>
    <cfRule type="cellIs" dxfId="671" priority="9193" operator="equal">
      <formula>"ADO"</formula>
    </cfRule>
  </conditionalFormatting>
  <conditionalFormatting sqref="G159:R200 U159:Y200 AB159:AF200">
    <cfRule type="cellIs" dxfId="670" priority="8835" operator="equal">
      <formula>"Sick"</formula>
    </cfRule>
  </conditionalFormatting>
  <conditionalFormatting sqref="G159:R200 U159:Y200 AB159:AF200">
    <cfRule type="cellIs" dxfId="669" priority="8834" operator="equal">
      <formula>"Off"</formula>
    </cfRule>
  </conditionalFormatting>
  <conditionalFormatting sqref="G159:R200 U159:Y200 AB159:AF200">
    <cfRule type="cellIs" dxfId="668" priority="8833" operator="equal">
      <formula>"Leave"</formula>
    </cfRule>
  </conditionalFormatting>
  <conditionalFormatting sqref="G159:R200 U159:Y200 AB159:AF200">
    <cfRule type="cellIs" dxfId="667" priority="8832" operator="equal">
      <formula>"ADO"</formula>
    </cfRule>
    <cfRule type="cellIs" dxfId="666" priority="8640" operator="equal">
      <formula>"Sick"</formula>
    </cfRule>
    <cfRule type="cellIs" dxfId="665" priority="8638" operator="equal">
      <formula>"Leave"</formula>
    </cfRule>
    <cfRule type="cellIs" dxfId="664" priority="8636" operator="equal">
      <formula>"Prj"</formula>
    </cfRule>
  </conditionalFormatting>
  <conditionalFormatting sqref="G159:R200 U159:Y200 AB159:AF200">
    <cfRule type="cellIs" dxfId="663" priority="8831" operator="equal">
      <formula>"Prj"</formula>
    </cfRule>
  </conditionalFormatting>
  <conditionalFormatting sqref="G159:R200 U159:Y200 AB159:AF200">
    <cfRule type="cellIs" dxfId="662" priority="8830" operator="equal">
      <formula>"ADO"</formula>
    </cfRule>
    <cfRule type="cellIs" dxfId="661" priority="8639" operator="equal">
      <formula>"Off"</formula>
    </cfRule>
    <cfRule type="cellIs" dxfId="660" priority="8637" operator="equal">
      <formula>"ADO"</formula>
    </cfRule>
    <cfRule type="cellIs" dxfId="659" priority="8635" operator="equal">
      <formula>"ADO"</formula>
    </cfRule>
  </conditionalFormatting>
  <conditionalFormatting sqref="G159:R200 U159:Y200 AB159:AF200">
    <cfRule type="cellIs" dxfId="658" priority="8241" operator="equal">
      <formula>"Sick"</formula>
    </cfRule>
  </conditionalFormatting>
  <conditionalFormatting sqref="G159:R200 U159:Y200 AB159:AF200">
    <cfRule type="cellIs" dxfId="657" priority="8240" operator="equal">
      <formula>"Off"</formula>
    </cfRule>
    <cfRule type="cellIs" dxfId="656" priority="8010" operator="equal">
      <formula>"Sick"</formula>
    </cfRule>
    <cfRule type="cellIs" dxfId="655" priority="8008" operator="equal">
      <formula>"Leave"</formula>
    </cfRule>
    <cfRule type="cellIs" dxfId="654" priority="8006" operator="equal">
      <formula>"Prj"</formula>
    </cfRule>
  </conditionalFormatting>
  <conditionalFormatting sqref="G159:R200 U159:Y200 AB159:AF200">
    <cfRule type="cellIs" dxfId="653" priority="8239" operator="equal">
      <formula>"Leave"</formula>
    </cfRule>
  </conditionalFormatting>
  <conditionalFormatting sqref="G159:R200 U159:Y200 AB159:AF200">
    <cfRule type="cellIs" dxfId="652" priority="8238" operator="equal">
      <formula>"ADO"</formula>
    </cfRule>
  </conditionalFormatting>
  <conditionalFormatting sqref="G159:R200 U159:Y200 AB159:AF200">
    <cfRule type="cellIs" dxfId="651" priority="8237" operator="equal">
      <formula>"Prj"</formula>
    </cfRule>
  </conditionalFormatting>
  <conditionalFormatting sqref="G159:R200 U159:Y200 AB159:AF200">
    <cfRule type="cellIs" dxfId="650" priority="8236" operator="equal">
      <formula>"ADO"</formula>
    </cfRule>
    <cfRule type="cellIs" dxfId="649" priority="8009" operator="equal">
      <formula>"Off"</formula>
    </cfRule>
    <cfRule type="cellIs" dxfId="648" priority="8007" operator="equal">
      <formula>"ADO"</formula>
    </cfRule>
    <cfRule type="cellIs" dxfId="647" priority="8005" operator="equal">
      <formula>"ADO"</formula>
    </cfRule>
  </conditionalFormatting>
  <conditionalFormatting sqref="G159:R200 U159:Y200 AB159:AF200">
    <cfRule type="cellIs" dxfId="646" priority="7575" operator="equal">
      <formula>"Sick"</formula>
    </cfRule>
  </conditionalFormatting>
  <conditionalFormatting sqref="G159:R200 U159:Y200 AB159:AF200">
    <cfRule type="cellIs" dxfId="645" priority="7574" operator="equal">
      <formula>"Off"</formula>
    </cfRule>
  </conditionalFormatting>
  <conditionalFormatting sqref="G159:R200 U159:Y200 AB159:AF200">
    <cfRule type="cellIs" dxfId="644" priority="7573" operator="equal">
      <formula>"Leave"</formula>
    </cfRule>
    <cfRule type="cellIs" dxfId="643" priority="7308" operator="equal">
      <formula>"Sick"</formula>
    </cfRule>
    <cfRule type="cellIs" dxfId="642" priority="7306" operator="equal">
      <formula>"Leave"</formula>
    </cfRule>
    <cfRule type="cellIs" dxfId="641" priority="7304" operator="equal">
      <formula>"Prj"</formula>
    </cfRule>
  </conditionalFormatting>
  <conditionalFormatting sqref="G159:R200 U159:Y200 AB159:AF200">
    <cfRule type="cellIs" dxfId="640" priority="7572" operator="equal">
      <formula>"ADO"</formula>
    </cfRule>
  </conditionalFormatting>
  <conditionalFormatting sqref="G159:R200 U159:Y200 AB159:AF200">
    <cfRule type="cellIs" dxfId="639" priority="7571" operator="equal">
      <formula>"Prj"</formula>
    </cfRule>
  </conditionalFormatting>
  <conditionalFormatting sqref="G159:R200 U159:Y200 AB159:AF200">
    <cfRule type="cellIs" dxfId="638" priority="7570" operator="equal">
      <formula>"ADO"</formula>
    </cfRule>
    <cfRule type="cellIs" dxfId="637" priority="7307" operator="equal">
      <formula>"Off"</formula>
    </cfRule>
    <cfRule type="cellIs" dxfId="636" priority="7305" operator="equal">
      <formula>"ADO"</formula>
    </cfRule>
    <cfRule type="cellIs" dxfId="635" priority="7303" operator="equal">
      <formula>"ADO"</formula>
    </cfRule>
  </conditionalFormatting>
  <conditionalFormatting sqref="G159:R200 U159:Y200 AB159:AF200">
    <cfRule type="cellIs" dxfId="634" priority="6837" operator="equal">
      <formula>"Sick"</formula>
    </cfRule>
    <cfRule type="cellIs" dxfId="633" priority="6534" operator="equal">
      <formula>"Sick"</formula>
    </cfRule>
    <cfRule type="cellIs" dxfId="632" priority="6532" operator="equal">
      <formula>"Leave"</formula>
    </cfRule>
    <cfRule type="cellIs" dxfId="631" priority="6530" operator="equal">
      <formula>"Prj"</formula>
    </cfRule>
  </conditionalFormatting>
  <conditionalFormatting sqref="G159:R200 U159:Y200 AB159:AF200">
    <cfRule type="cellIs" dxfId="630" priority="6836" operator="equal">
      <formula>"Off"</formula>
    </cfRule>
  </conditionalFormatting>
  <conditionalFormatting sqref="G159:R200 U159:Y200 AB159:AF200">
    <cfRule type="cellIs" dxfId="629" priority="6835" operator="equal">
      <formula>"Leave"</formula>
    </cfRule>
  </conditionalFormatting>
  <conditionalFormatting sqref="G159:R200 U159:Y200 AB159:AF200">
    <cfRule type="cellIs" dxfId="628" priority="6834" operator="equal">
      <formula>"ADO"</formula>
    </cfRule>
  </conditionalFormatting>
  <conditionalFormatting sqref="G159:R200 U159:Y200 AB159:AF200">
    <cfRule type="cellIs" dxfId="627" priority="6833" operator="equal">
      <formula>"Prj"</formula>
    </cfRule>
  </conditionalFormatting>
  <conditionalFormatting sqref="G159:R200 U159:Y200 AB159:AF200">
    <cfRule type="cellIs" dxfId="626" priority="6832" operator="equal">
      <formula>"ADO"</formula>
    </cfRule>
    <cfRule type="cellIs" dxfId="625" priority="6533" operator="equal">
      <formula>"Off"</formula>
    </cfRule>
    <cfRule type="cellIs" dxfId="624" priority="6531" operator="equal">
      <formula>"ADO"</formula>
    </cfRule>
    <cfRule type="cellIs" dxfId="623" priority="6529" operator="equal">
      <formula>"ADO"</formula>
    </cfRule>
  </conditionalFormatting>
  <conditionalFormatting sqref="G159:R200 U159:Y200 AB159:AF200">
    <cfRule type="cellIs" dxfId="622" priority="6027" operator="equal">
      <formula>"Sick"</formula>
    </cfRule>
    <cfRule type="cellIs" dxfId="621" priority="6026" operator="equal">
      <formula>"Off"</formula>
    </cfRule>
    <cfRule type="cellIs" dxfId="620" priority="6025" operator="equal">
      <formula>"Leave"</formula>
    </cfRule>
    <cfRule type="cellIs" dxfId="619" priority="6024" operator="equal">
      <formula>"ADO"</formula>
    </cfRule>
    <cfRule type="cellIs" dxfId="618" priority="6023" operator="equal">
      <formula>"Prj"</formula>
    </cfRule>
    <cfRule type="cellIs" dxfId="617" priority="6022" operator="equal">
      <formula>"ADO"</formula>
    </cfRule>
    <cfRule type="cellIs" dxfId="616" priority="5688" operator="equal">
      <formula>"Sick"</formula>
    </cfRule>
    <cfRule type="cellIs" dxfId="615" priority="5687" operator="equal">
      <formula>"Off"</formula>
    </cfRule>
    <cfRule type="cellIs" dxfId="614" priority="5686" operator="equal">
      <formula>"Leave"</formula>
    </cfRule>
    <cfRule type="cellIs" dxfId="613" priority="5685" operator="equal">
      <formula>"ADO"</formula>
    </cfRule>
    <cfRule type="cellIs" dxfId="612" priority="5684" operator="equal">
      <formula>"Prj"</formula>
    </cfRule>
    <cfRule type="cellIs" dxfId="611" priority="5683" operator="equal">
      <formula>"ADO"</formula>
    </cfRule>
  </conditionalFormatting>
  <conditionalFormatting sqref="G159:R200 U159:Y200 AB159:AF200">
    <cfRule type="cellIs" dxfId="610" priority="5145" operator="equal">
      <formula>"Sick"</formula>
    </cfRule>
    <cfRule type="cellIs" dxfId="609" priority="5144" operator="equal">
      <formula>"Off"</formula>
    </cfRule>
    <cfRule type="cellIs" dxfId="608" priority="5143" operator="equal">
      <formula>"Leave"</formula>
    </cfRule>
    <cfRule type="cellIs" dxfId="607" priority="5142" operator="equal">
      <formula>"ADO"</formula>
    </cfRule>
    <cfRule type="cellIs" dxfId="606" priority="5141" operator="equal">
      <formula>"Prj"</formula>
    </cfRule>
    <cfRule type="cellIs" dxfId="605" priority="5140" operator="equal">
      <formula>"ADO"</formula>
    </cfRule>
  </conditionalFormatting>
  <conditionalFormatting sqref="G159:R200 U159:Y200 AB159:AF200">
    <cfRule type="cellIs" dxfId="604" priority="4770" operator="equal">
      <formula>"Sick"</formula>
    </cfRule>
  </conditionalFormatting>
  <conditionalFormatting sqref="G159:R200 U159:Y200 AB159:AF200">
    <cfRule type="cellIs" dxfId="603" priority="4769" operator="equal">
      <formula>"Off"</formula>
    </cfRule>
    <cfRule type="cellIs" dxfId="602" priority="4765" operator="equal">
      <formula>"ADO"</formula>
    </cfRule>
  </conditionalFormatting>
  <conditionalFormatting sqref="G159:R200 U159:Y200 AB159:AF200">
    <cfRule type="cellIs" dxfId="601" priority="4768" operator="equal">
      <formula>"Leave"</formula>
    </cfRule>
  </conditionalFormatting>
  <conditionalFormatting sqref="G159:R200 U159:Y200 AB159:AF200">
    <cfRule type="cellIs" dxfId="600" priority="4767" operator="equal">
      <formula>"ADO"</formula>
    </cfRule>
  </conditionalFormatting>
  <conditionalFormatting sqref="G159:R200 U159:Y200 AB159:AF200">
    <cfRule type="cellIs" dxfId="599" priority="4766" operator="equal">
      <formula>"Prj"</formula>
    </cfRule>
  </conditionalFormatting>
  <conditionalFormatting sqref="G159:R200 U159:Y200 AB159:AF200">
    <cfRule type="cellIs" dxfId="598" priority="4191" operator="equal">
      <formula>"Sick"</formula>
    </cfRule>
    <cfRule type="cellIs" dxfId="597" priority="4190" operator="equal">
      <formula>"Off"</formula>
    </cfRule>
    <cfRule type="cellIs" dxfId="596" priority="4189" operator="equal">
      <formula>"Leave"</formula>
    </cfRule>
    <cfRule type="cellIs" dxfId="595" priority="4188" operator="equal">
      <formula>"ADO"</formula>
    </cfRule>
    <cfRule type="cellIs" dxfId="594" priority="4187" operator="equal">
      <formula>"Prj"</formula>
    </cfRule>
    <cfRule type="cellIs" dxfId="593" priority="4186" operator="equal">
      <formula>"ADO"</formula>
    </cfRule>
    <cfRule type="cellIs" dxfId="592" priority="3780" operator="equal">
      <formula>"Sick"</formula>
    </cfRule>
    <cfRule type="cellIs" dxfId="591" priority="3779" operator="equal">
      <formula>"Off"</formula>
    </cfRule>
    <cfRule type="cellIs" dxfId="590" priority="3778" operator="equal">
      <formula>"Leave"</formula>
    </cfRule>
    <cfRule type="cellIs" dxfId="589" priority="3777" operator="equal">
      <formula>"ADO"</formula>
    </cfRule>
    <cfRule type="cellIs" dxfId="588" priority="3776" operator="equal">
      <formula>"Prj"</formula>
    </cfRule>
    <cfRule type="cellIs" dxfId="587" priority="3775" operator="equal">
      <formula>"ADO"</formula>
    </cfRule>
  </conditionalFormatting>
  <conditionalFormatting sqref="G159:R200 U159:Y200 AB159:AF200">
    <cfRule type="cellIs" dxfId="586" priority="3165" operator="equal">
      <formula>"Sick"</formula>
    </cfRule>
    <cfRule type="cellIs" dxfId="585" priority="3164" operator="equal">
      <formula>"Off"</formula>
    </cfRule>
    <cfRule type="cellIs" dxfId="584" priority="3163" operator="equal">
      <formula>"Leave"</formula>
    </cfRule>
    <cfRule type="cellIs" dxfId="583" priority="3162" operator="equal">
      <formula>"ADO"</formula>
    </cfRule>
    <cfRule type="cellIs" dxfId="582" priority="3161" operator="equal">
      <formula>"Prj"</formula>
    </cfRule>
    <cfRule type="cellIs" dxfId="581" priority="3160" operator="equal">
      <formula>"ADO"</formula>
    </cfRule>
    <cfRule type="cellIs" dxfId="580" priority="2718" operator="equal">
      <formula>"Sick"</formula>
    </cfRule>
    <cfRule type="cellIs" dxfId="579" priority="2717" operator="equal">
      <formula>"Off"</formula>
    </cfRule>
    <cfRule type="cellIs" dxfId="578" priority="2716" operator="equal">
      <formula>"Leave"</formula>
    </cfRule>
    <cfRule type="cellIs" dxfId="577" priority="2715" operator="equal">
      <formula>"ADO"</formula>
    </cfRule>
    <cfRule type="cellIs" dxfId="576" priority="2714" operator="equal">
      <formula>"Prj"</formula>
    </cfRule>
    <cfRule type="cellIs" dxfId="575" priority="2713" operator="equal">
      <formula>"ADO"</formula>
    </cfRule>
  </conditionalFormatting>
  <conditionalFormatting sqref="G159:R200 U159:Y200 AB159:AF200">
    <cfRule type="cellIs" dxfId="574" priority="2067" operator="equal">
      <formula>"Sick"</formula>
    </cfRule>
    <cfRule type="cellIs" dxfId="573" priority="2066" operator="equal">
      <formula>"Off"</formula>
    </cfRule>
    <cfRule type="cellIs" dxfId="572" priority="2065" operator="equal">
      <formula>"Leave"</formula>
    </cfRule>
    <cfRule type="cellIs" dxfId="571" priority="2064" operator="equal">
      <formula>"ADO"</formula>
    </cfRule>
    <cfRule type="cellIs" dxfId="570" priority="2063" operator="equal">
      <formula>"Prj"</formula>
    </cfRule>
    <cfRule type="cellIs" dxfId="569" priority="2062" operator="equal">
      <formula>"ADO"</formula>
    </cfRule>
  </conditionalFormatting>
  <conditionalFormatting sqref="G159:R200 U159:Y200 AB159:AF200">
    <cfRule type="cellIs" dxfId="568" priority="1398" operator="equal">
      <formula>"Sick"</formula>
    </cfRule>
    <cfRule type="cellIs" dxfId="567" priority="1397" operator="equal">
      <formula>"Off"</formula>
    </cfRule>
    <cfRule type="cellIs" dxfId="566" priority="1396" operator="equal">
      <formula>"Leave"</formula>
    </cfRule>
    <cfRule type="cellIs" dxfId="565" priority="1395" operator="equal">
      <formula>"ADO"</formula>
    </cfRule>
    <cfRule type="cellIs" dxfId="564" priority="1394" operator="equal">
      <formula>"Prj"</formula>
    </cfRule>
    <cfRule type="cellIs" dxfId="563" priority="1393" operator="equal">
      <formula>"ADO"</formula>
    </cfRule>
  </conditionalFormatting>
  <conditionalFormatting sqref="G159:R200 U159:Y200 AB159:AF200">
    <cfRule type="cellIs" dxfId="562" priority="711" operator="equal">
      <formula>"Sick"</formula>
    </cfRule>
    <cfRule type="cellIs" dxfId="561" priority="710" operator="equal">
      <formula>"Off"</formula>
    </cfRule>
    <cfRule type="cellIs" dxfId="560" priority="709" operator="equal">
      <formula>"Leave"</formula>
    </cfRule>
    <cfRule type="cellIs" dxfId="559" priority="708" operator="equal">
      <formula>"ADO"</formula>
    </cfRule>
    <cfRule type="cellIs" dxfId="558" priority="707" operator="equal">
      <formula>"Prj"</formula>
    </cfRule>
    <cfRule type="cellIs" dxfId="557" priority="706" operator="equal">
      <formula>"ADO"</formula>
    </cfRule>
  </conditionalFormatting>
  <conditionalFormatting sqref="G9:R158 U9:Y158 AB9:AF158">
    <cfRule type="cellIs" dxfId="556" priority="540" operator="equal">
      <formula>"Sick"</formula>
    </cfRule>
    <cfRule type="cellIs" dxfId="555" priority="539" operator="equal">
      <formula>"Off"</formula>
    </cfRule>
    <cfRule type="cellIs" dxfId="554" priority="538" operator="equal">
      <formula>"A/L"</formula>
    </cfRule>
  </conditionalFormatting>
  <conditionalFormatting sqref="S159:T200">
    <cfRule type="cellIs" dxfId="553" priority="526" operator="equal">
      <formula>"ADO"</formula>
    </cfRule>
    <cfRule type="cellIs" dxfId="552" priority="527" operator="equal">
      <formula>"Prj"</formula>
    </cfRule>
    <cfRule type="cellIs" dxfId="551" priority="528" operator="equal">
      <formula>"ADO"</formula>
    </cfRule>
    <cfRule type="cellIs" dxfId="550" priority="529" operator="equal">
      <formula>"Leave"</formula>
    </cfRule>
    <cfRule type="cellIs" dxfId="549" priority="530" operator="equal">
      <formula>"Off"</formula>
    </cfRule>
    <cfRule type="cellIs" dxfId="548" priority="531" operator="equal">
      <formula>"Sick"</formula>
    </cfRule>
    <cfRule type="cellIs" dxfId="547" priority="532" operator="equal">
      <formula>"ADO"</formula>
    </cfRule>
    <cfRule type="cellIs" dxfId="546" priority="533" operator="equal">
      <formula>"Prj"</formula>
    </cfRule>
    <cfRule type="cellIs" dxfId="545" priority="534" operator="equal">
      <formula>"ZZ"</formula>
    </cfRule>
    <cfRule type="cellIs" dxfId="544" priority="535" operator="equal">
      <formula>"Leave"</formula>
    </cfRule>
    <cfRule type="cellIs" dxfId="543" priority="536" operator="equal">
      <formula>"Off"</formula>
    </cfRule>
    <cfRule type="cellIs" dxfId="542" priority="537" operator="equal">
      <formula>"Sick"</formula>
    </cfRule>
  </conditionalFormatting>
  <conditionalFormatting sqref="S159:T200">
    <cfRule type="cellIs" dxfId="541" priority="514" operator="equal">
      <formula>"ADO"</formula>
    </cfRule>
    <cfRule type="cellIs" dxfId="540" priority="515" operator="equal">
      <formula>"Prj"</formula>
    </cfRule>
    <cfRule type="cellIs" dxfId="539" priority="516" operator="equal">
      <formula>"ADO"</formula>
    </cfRule>
    <cfRule type="cellIs" dxfId="538" priority="517" operator="equal">
      <formula>"Leave"</formula>
    </cfRule>
    <cfRule type="cellIs" dxfId="537" priority="518" operator="equal">
      <formula>"Off"</formula>
    </cfRule>
    <cfRule type="cellIs" dxfId="536" priority="519" operator="equal">
      <formula>"Sick"</formula>
    </cfRule>
    <cfRule type="cellIs" dxfId="535" priority="520" operator="equal">
      <formula>"ADO"</formula>
    </cfRule>
    <cfRule type="cellIs" dxfId="534" priority="521" operator="equal">
      <formula>"Prj"</formula>
    </cfRule>
    <cfRule type="cellIs" dxfId="533" priority="522" operator="equal">
      <formula>"ADO"</formula>
    </cfRule>
    <cfRule type="cellIs" dxfId="532" priority="523" operator="equal">
      <formula>"Leave"</formula>
    </cfRule>
    <cfRule type="cellIs" dxfId="531" priority="524" operator="equal">
      <formula>"Off"</formula>
    </cfRule>
    <cfRule type="cellIs" dxfId="530" priority="525" operator="equal">
      <formula>"Sick"</formula>
    </cfRule>
  </conditionalFormatting>
  <conditionalFormatting sqref="S159:T200">
    <cfRule type="cellIs" dxfId="529" priority="502" operator="equal">
      <formula>"ADO"</formula>
    </cfRule>
    <cfRule type="cellIs" dxfId="528" priority="503" operator="equal">
      <formula>"Prj"</formula>
    </cfRule>
    <cfRule type="cellIs" dxfId="527" priority="504" operator="equal">
      <formula>"ADO"</formula>
    </cfRule>
    <cfRule type="cellIs" dxfId="526" priority="505" operator="equal">
      <formula>"Leave"</formula>
    </cfRule>
    <cfRule type="cellIs" dxfId="525" priority="506" operator="equal">
      <formula>"Off"</formula>
    </cfRule>
    <cfRule type="cellIs" dxfId="524" priority="507" operator="equal">
      <formula>"Sick"</formula>
    </cfRule>
    <cfRule type="cellIs" dxfId="523" priority="508" operator="equal">
      <formula>"ADO"</formula>
    </cfRule>
    <cfRule type="cellIs" dxfId="522" priority="509" operator="equal">
      <formula>"Prj"</formula>
    </cfRule>
    <cfRule type="cellIs" dxfId="521" priority="510" operator="equal">
      <formula>"ADO"</formula>
    </cfRule>
    <cfRule type="cellIs" dxfId="520" priority="511" operator="equal">
      <formula>"Leave"</formula>
    </cfRule>
    <cfRule type="cellIs" dxfId="519" priority="512" operator="equal">
      <formula>"Off"</formula>
    </cfRule>
    <cfRule type="cellIs" dxfId="518" priority="513" operator="equal">
      <formula>"Sick"</formula>
    </cfRule>
  </conditionalFormatting>
  <conditionalFormatting sqref="S159:T200">
    <cfRule type="cellIs" dxfId="517" priority="490" operator="equal">
      <formula>"ADO"</formula>
    </cfRule>
    <cfRule type="cellIs" dxfId="516" priority="491" operator="equal">
      <formula>"Prj"</formula>
    </cfRule>
    <cfRule type="cellIs" dxfId="515" priority="492" operator="equal">
      <formula>"ADO"</formula>
    </cfRule>
    <cfRule type="cellIs" dxfId="514" priority="493" operator="equal">
      <formula>"Leave"</formula>
    </cfRule>
    <cfRule type="cellIs" dxfId="513" priority="494" operator="equal">
      <formula>"Off"</formula>
    </cfRule>
    <cfRule type="cellIs" dxfId="512" priority="495" operator="equal">
      <formula>"Sick"</formula>
    </cfRule>
    <cfRule type="cellIs" dxfId="511" priority="496" operator="equal">
      <formula>"ADO"</formula>
    </cfRule>
    <cfRule type="cellIs" dxfId="510" priority="497" operator="equal">
      <formula>"Prj"</formula>
    </cfRule>
    <cfRule type="cellIs" dxfId="509" priority="498" operator="equal">
      <formula>"ADO"</formula>
    </cfRule>
    <cfRule type="cellIs" dxfId="508" priority="499" operator="equal">
      <formula>"Leave"</formula>
    </cfRule>
    <cfRule type="cellIs" dxfId="507" priority="500" operator="equal">
      <formula>"Off"</formula>
    </cfRule>
    <cfRule type="cellIs" dxfId="506" priority="501" operator="equal">
      <formula>"Sick"</formula>
    </cfRule>
  </conditionalFormatting>
  <conditionalFormatting sqref="S159:T200">
    <cfRule type="cellIs" dxfId="505" priority="489" operator="equal">
      <formula>"Sick"</formula>
    </cfRule>
  </conditionalFormatting>
  <conditionalFormatting sqref="S159:T200">
    <cfRule type="cellIs" dxfId="504" priority="488" operator="equal">
      <formula>"Off"</formula>
    </cfRule>
  </conditionalFormatting>
  <conditionalFormatting sqref="S159:T200">
    <cfRule type="cellIs" dxfId="503" priority="479" operator="equal">
      <formula>"Prj"</formula>
    </cfRule>
    <cfRule type="cellIs" dxfId="502" priority="481" operator="equal">
      <formula>"Leave"</formula>
    </cfRule>
    <cfRule type="cellIs" dxfId="501" priority="483" operator="equal">
      <formula>"Sick"</formula>
    </cfRule>
    <cfRule type="cellIs" dxfId="500" priority="487" operator="equal">
      <formula>"Leave"</formula>
    </cfRule>
  </conditionalFormatting>
  <conditionalFormatting sqref="S159:T200">
    <cfRule type="cellIs" dxfId="499" priority="486" operator="equal">
      <formula>"ADO"</formula>
    </cfRule>
  </conditionalFormatting>
  <conditionalFormatting sqref="S159:T200">
    <cfRule type="cellIs" dxfId="498" priority="485" operator="equal">
      <formula>"Prj"</formula>
    </cfRule>
  </conditionalFormatting>
  <conditionalFormatting sqref="S159:T200">
    <cfRule type="cellIs" dxfId="497" priority="478" operator="equal">
      <formula>"ADO"</formula>
    </cfRule>
    <cfRule type="cellIs" dxfId="496" priority="480" operator="equal">
      <formula>"ADO"</formula>
    </cfRule>
    <cfRule type="cellIs" dxfId="495" priority="482" operator="equal">
      <formula>"Off"</formula>
    </cfRule>
    <cfRule type="cellIs" dxfId="494" priority="484" operator="equal">
      <formula>"ADO"</formula>
    </cfRule>
  </conditionalFormatting>
  <conditionalFormatting sqref="S159:T200">
    <cfRule type="cellIs" dxfId="493" priority="477" operator="equal">
      <formula>"Sick"</formula>
    </cfRule>
  </conditionalFormatting>
  <conditionalFormatting sqref="S159:T200">
    <cfRule type="cellIs" dxfId="492" priority="476" operator="equal">
      <formula>"Off"</formula>
    </cfRule>
  </conditionalFormatting>
  <conditionalFormatting sqref="S159:T200">
    <cfRule type="cellIs" dxfId="491" priority="475" operator="equal">
      <formula>"Leave"</formula>
    </cfRule>
  </conditionalFormatting>
  <conditionalFormatting sqref="S159:T200">
    <cfRule type="cellIs" dxfId="490" priority="467" operator="equal">
      <formula>"Prj"</formula>
    </cfRule>
    <cfRule type="cellIs" dxfId="489" priority="469" operator="equal">
      <formula>"Leave"</formula>
    </cfRule>
    <cfRule type="cellIs" dxfId="488" priority="471" operator="equal">
      <formula>"Sick"</formula>
    </cfRule>
    <cfRule type="cellIs" dxfId="487" priority="474" operator="equal">
      <formula>"ADO"</formula>
    </cfRule>
  </conditionalFormatting>
  <conditionalFormatting sqref="S159:T200">
    <cfRule type="cellIs" dxfId="486" priority="473" operator="equal">
      <formula>"Prj"</formula>
    </cfRule>
  </conditionalFormatting>
  <conditionalFormatting sqref="S159:T200">
    <cfRule type="cellIs" dxfId="485" priority="466" operator="equal">
      <formula>"ADO"</formula>
    </cfRule>
    <cfRule type="cellIs" dxfId="484" priority="468" operator="equal">
      <formula>"ADO"</formula>
    </cfRule>
    <cfRule type="cellIs" dxfId="483" priority="470" operator="equal">
      <formula>"Off"</formula>
    </cfRule>
    <cfRule type="cellIs" dxfId="482" priority="472" operator="equal">
      <formula>"ADO"</formula>
    </cfRule>
  </conditionalFormatting>
  <conditionalFormatting sqref="S159:T200">
    <cfRule type="cellIs" dxfId="481" priority="465" operator="equal">
      <formula>"Sick"</formula>
    </cfRule>
  </conditionalFormatting>
  <conditionalFormatting sqref="S159:T200">
    <cfRule type="cellIs" dxfId="480" priority="455" operator="equal">
      <formula>"Prj"</formula>
    </cfRule>
    <cfRule type="cellIs" dxfId="479" priority="457" operator="equal">
      <formula>"Leave"</formula>
    </cfRule>
    <cfRule type="cellIs" dxfId="478" priority="459" operator="equal">
      <formula>"Sick"</formula>
    </cfRule>
    <cfRule type="cellIs" dxfId="477" priority="464" operator="equal">
      <formula>"Off"</formula>
    </cfRule>
  </conditionalFormatting>
  <conditionalFormatting sqref="S159:T200">
    <cfRule type="cellIs" dxfId="476" priority="463" operator="equal">
      <formula>"Leave"</formula>
    </cfRule>
  </conditionalFormatting>
  <conditionalFormatting sqref="S159:T200">
    <cfRule type="cellIs" dxfId="475" priority="462" operator="equal">
      <formula>"ADO"</formula>
    </cfRule>
  </conditionalFormatting>
  <conditionalFormatting sqref="S159:T200">
    <cfRule type="cellIs" dxfId="474" priority="461" operator="equal">
      <formula>"Prj"</formula>
    </cfRule>
  </conditionalFormatting>
  <conditionalFormatting sqref="S159:T200">
    <cfRule type="cellIs" dxfId="473" priority="454" operator="equal">
      <formula>"ADO"</formula>
    </cfRule>
    <cfRule type="cellIs" dxfId="472" priority="456" operator="equal">
      <formula>"ADO"</formula>
    </cfRule>
    <cfRule type="cellIs" dxfId="471" priority="458" operator="equal">
      <formula>"Off"</formula>
    </cfRule>
    <cfRule type="cellIs" dxfId="470" priority="460" operator="equal">
      <formula>"ADO"</formula>
    </cfRule>
  </conditionalFormatting>
  <conditionalFormatting sqref="S159:T200">
    <cfRule type="cellIs" dxfId="469" priority="453" operator="equal">
      <formula>"Sick"</formula>
    </cfRule>
  </conditionalFormatting>
  <conditionalFormatting sqref="S159:T200">
    <cfRule type="cellIs" dxfId="468" priority="452" operator="equal">
      <formula>"Off"</formula>
    </cfRule>
  </conditionalFormatting>
  <conditionalFormatting sqref="S159:T200">
    <cfRule type="cellIs" dxfId="467" priority="443" operator="equal">
      <formula>"Prj"</formula>
    </cfRule>
    <cfRule type="cellIs" dxfId="466" priority="445" operator="equal">
      <formula>"Leave"</formula>
    </cfRule>
    <cfRule type="cellIs" dxfId="465" priority="447" operator="equal">
      <formula>"Sick"</formula>
    </cfRule>
    <cfRule type="cellIs" dxfId="464" priority="451" operator="equal">
      <formula>"Leave"</formula>
    </cfRule>
  </conditionalFormatting>
  <conditionalFormatting sqref="S159:T200">
    <cfRule type="cellIs" dxfId="463" priority="450" operator="equal">
      <formula>"ADO"</formula>
    </cfRule>
  </conditionalFormatting>
  <conditionalFormatting sqref="S159:T200">
    <cfRule type="cellIs" dxfId="462" priority="449" operator="equal">
      <formula>"Prj"</formula>
    </cfRule>
  </conditionalFormatting>
  <conditionalFormatting sqref="S159:T200">
    <cfRule type="cellIs" dxfId="461" priority="442" operator="equal">
      <formula>"ADO"</formula>
    </cfRule>
    <cfRule type="cellIs" dxfId="460" priority="444" operator="equal">
      <formula>"ADO"</formula>
    </cfRule>
    <cfRule type="cellIs" dxfId="459" priority="446" operator="equal">
      <formula>"Off"</formula>
    </cfRule>
    <cfRule type="cellIs" dxfId="458" priority="448" operator="equal">
      <formula>"ADO"</formula>
    </cfRule>
  </conditionalFormatting>
  <conditionalFormatting sqref="S159:T200">
    <cfRule type="cellIs" dxfId="457" priority="431" operator="equal">
      <formula>"Prj"</formula>
    </cfRule>
    <cfRule type="cellIs" dxfId="456" priority="433" operator="equal">
      <formula>"Leave"</formula>
    </cfRule>
    <cfRule type="cellIs" dxfId="455" priority="435" operator="equal">
      <formula>"Sick"</formula>
    </cfRule>
    <cfRule type="cellIs" dxfId="454" priority="441" operator="equal">
      <formula>"Sick"</formula>
    </cfRule>
  </conditionalFormatting>
  <conditionalFormatting sqref="S159:T200">
    <cfRule type="cellIs" dxfId="453" priority="440" operator="equal">
      <formula>"Off"</formula>
    </cfRule>
  </conditionalFormatting>
  <conditionalFormatting sqref="S159:T200">
    <cfRule type="cellIs" dxfId="452" priority="439" operator="equal">
      <formula>"Leave"</formula>
    </cfRule>
  </conditionalFormatting>
  <conditionalFormatting sqref="S159:T200">
    <cfRule type="cellIs" dxfId="451" priority="438" operator="equal">
      <formula>"ADO"</formula>
    </cfRule>
  </conditionalFormatting>
  <conditionalFormatting sqref="S159:T200">
    <cfRule type="cellIs" dxfId="450" priority="437" operator="equal">
      <formula>"Prj"</formula>
    </cfRule>
  </conditionalFormatting>
  <conditionalFormatting sqref="S159:T200">
    <cfRule type="cellIs" dxfId="449" priority="430" operator="equal">
      <formula>"ADO"</formula>
    </cfRule>
    <cfRule type="cellIs" dxfId="448" priority="432" operator="equal">
      <formula>"ADO"</formula>
    </cfRule>
    <cfRule type="cellIs" dxfId="447" priority="434" operator="equal">
      <formula>"Off"</formula>
    </cfRule>
    <cfRule type="cellIs" dxfId="446" priority="436" operator="equal">
      <formula>"ADO"</formula>
    </cfRule>
  </conditionalFormatting>
  <conditionalFormatting sqref="S159:T200">
    <cfRule type="cellIs" dxfId="445" priority="418" operator="equal">
      <formula>"ADO"</formula>
    </cfRule>
    <cfRule type="cellIs" dxfId="444" priority="419" operator="equal">
      <formula>"Prj"</formula>
    </cfRule>
    <cfRule type="cellIs" dxfId="443" priority="420" operator="equal">
      <formula>"ADO"</formula>
    </cfRule>
    <cfRule type="cellIs" dxfId="442" priority="421" operator="equal">
      <formula>"Leave"</formula>
    </cfRule>
    <cfRule type="cellIs" dxfId="441" priority="422" operator="equal">
      <formula>"Off"</formula>
    </cfRule>
    <cfRule type="cellIs" dxfId="440" priority="423" operator="equal">
      <formula>"Sick"</formula>
    </cfRule>
    <cfRule type="cellIs" dxfId="439" priority="424" operator="equal">
      <formula>"ADO"</formula>
    </cfRule>
    <cfRule type="cellIs" dxfId="438" priority="425" operator="equal">
      <formula>"Prj"</formula>
    </cfRule>
    <cfRule type="cellIs" dxfId="437" priority="426" operator="equal">
      <formula>"ADO"</formula>
    </cfRule>
    <cfRule type="cellIs" dxfId="436" priority="427" operator="equal">
      <formula>"Leave"</formula>
    </cfRule>
    <cfRule type="cellIs" dxfId="435" priority="428" operator="equal">
      <formula>"Off"</formula>
    </cfRule>
    <cfRule type="cellIs" dxfId="434" priority="429" operator="equal">
      <formula>"Sick"</formula>
    </cfRule>
  </conditionalFormatting>
  <conditionalFormatting sqref="S159:T200">
    <cfRule type="cellIs" dxfId="433" priority="412" operator="equal">
      <formula>"ADO"</formula>
    </cfRule>
    <cfRule type="cellIs" dxfId="432" priority="413" operator="equal">
      <formula>"Prj"</formula>
    </cfRule>
    <cfRule type="cellIs" dxfId="431" priority="414" operator="equal">
      <formula>"ADO"</formula>
    </cfRule>
    <cfRule type="cellIs" dxfId="430" priority="415" operator="equal">
      <formula>"Leave"</formula>
    </cfRule>
    <cfRule type="cellIs" dxfId="429" priority="416" operator="equal">
      <formula>"Off"</formula>
    </cfRule>
    <cfRule type="cellIs" dxfId="428" priority="417" operator="equal">
      <formula>"Sick"</formula>
    </cfRule>
  </conditionalFormatting>
  <conditionalFormatting sqref="S159:T200">
    <cfRule type="cellIs" dxfId="427" priority="411" operator="equal">
      <formula>"Sick"</formula>
    </cfRule>
  </conditionalFormatting>
  <conditionalFormatting sqref="S159:T200">
    <cfRule type="cellIs" dxfId="426" priority="406" operator="equal">
      <formula>"ADO"</formula>
    </cfRule>
    <cfRule type="cellIs" dxfId="425" priority="410" operator="equal">
      <formula>"Off"</formula>
    </cfRule>
  </conditionalFormatting>
  <conditionalFormatting sqref="S159:T200">
    <cfRule type="cellIs" dxfId="424" priority="409" operator="equal">
      <formula>"Leave"</formula>
    </cfRule>
  </conditionalFormatting>
  <conditionalFormatting sqref="S159:T200">
    <cfRule type="cellIs" dxfId="423" priority="408" operator="equal">
      <formula>"ADO"</formula>
    </cfRule>
  </conditionalFormatting>
  <conditionalFormatting sqref="S159:T200">
    <cfRule type="cellIs" dxfId="422" priority="407" operator="equal">
      <formula>"Prj"</formula>
    </cfRule>
  </conditionalFormatting>
  <conditionalFormatting sqref="S159:T200">
    <cfRule type="cellIs" dxfId="421" priority="394" operator="equal">
      <formula>"ADO"</formula>
    </cfRule>
    <cfRule type="cellIs" dxfId="420" priority="395" operator="equal">
      <formula>"Prj"</formula>
    </cfRule>
    <cfRule type="cellIs" dxfId="419" priority="396" operator="equal">
      <formula>"ADO"</formula>
    </cfRule>
    <cfRule type="cellIs" dxfId="418" priority="397" operator="equal">
      <formula>"Leave"</formula>
    </cfRule>
    <cfRule type="cellIs" dxfId="417" priority="398" operator="equal">
      <formula>"Off"</formula>
    </cfRule>
    <cfRule type="cellIs" dxfId="416" priority="399" operator="equal">
      <formula>"Sick"</formula>
    </cfRule>
    <cfRule type="cellIs" dxfId="415" priority="400" operator="equal">
      <formula>"ADO"</formula>
    </cfRule>
    <cfRule type="cellIs" dxfId="414" priority="401" operator="equal">
      <formula>"Prj"</formula>
    </cfRule>
    <cfRule type="cellIs" dxfId="413" priority="402" operator="equal">
      <formula>"ADO"</formula>
    </cfRule>
    <cfRule type="cellIs" dxfId="412" priority="403" operator="equal">
      <formula>"Leave"</formula>
    </cfRule>
    <cfRule type="cellIs" dxfId="411" priority="404" operator="equal">
      <formula>"Off"</formula>
    </cfRule>
    <cfRule type="cellIs" dxfId="410" priority="405" operator="equal">
      <formula>"Sick"</formula>
    </cfRule>
  </conditionalFormatting>
  <conditionalFormatting sqref="S159:T200">
    <cfRule type="cellIs" dxfId="409" priority="382" operator="equal">
      <formula>"ADO"</formula>
    </cfRule>
    <cfRule type="cellIs" dxfId="408" priority="383" operator="equal">
      <formula>"Prj"</formula>
    </cfRule>
    <cfRule type="cellIs" dxfId="407" priority="384" operator="equal">
      <formula>"ADO"</formula>
    </cfRule>
    <cfRule type="cellIs" dxfId="406" priority="385" operator="equal">
      <formula>"Leave"</formula>
    </cfRule>
    <cfRule type="cellIs" dxfId="405" priority="386" operator="equal">
      <formula>"Off"</formula>
    </cfRule>
    <cfRule type="cellIs" dxfId="404" priority="387" operator="equal">
      <formula>"Sick"</formula>
    </cfRule>
    <cfRule type="cellIs" dxfId="403" priority="388" operator="equal">
      <formula>"ADO"</formula>
    </cfRule>
    <cfRule type="cellIs" dxfId="402" priority="389" operator="equal">
      <formula>"Prj"</formula>
    </cfRule>
    <cfRule type="cellIs" dxfId="401" priority="390" operator="equal">
      <formula>"ADO"</formula>
    </cfRule>
    <cfRule type="cellIs" dxfId="400" priority="391" operator="equal">
      <formula>"Leave"</formula>
    </cfRule>
    <cfRule type="cellIs" dxfId="399" priority="392" operator="equal">
      <formula>"Off"</formula>
    </cfRule>
    <cfRule type="cellIs" dxfId="398" priority="393" operator="equal">
      <formula>"Sick"</formula>
    </cfRule>
  </conditionalFormatting>
  <conditionalFormatting sqref="S159:T200">
    <cfRule type="cellIs" dxfId="397" priority="376" operator="equal">
      <formula>"ADO"</formula>
    </cfRule>
    <cfRule type="cellIs" dxfId="396" priority="377" operator="equal">
      <formula>"Prj"</formula>
    </cfRule>
    <cfRule type="cellIs" dxfId="395" priority="378" operator="equal">
      <formula>"ADO"</formula>
    </cfRule>
    <cfRule type="cellIs" dxfId="394" priority="379" operator="equal">
      <formula>"Leave"</formula>
    </cfRule>
    <cfRule type="cellIs" dxfId="393" priority="380" operator="equal">
      <formula>"Off"</formula>
    </cfRule>
    <cfRule type="cellIs" dxfId="392" priority="381" operator="equal">
      <formula>"Sick"</formula>
    </cfRule>
  </conditionalFormatting>
  <conditionalFormatting sqref="S159:T200">
    <cfRule type="cellIs" dxfId="391" priority="370" operator="equal">
      <formula>"ADO"</formula>
    </cfRule>
    <cfRule type="cellIs" dxfId="390" priority="371" operator="equal">
      <formula>"Prj"</formula>
    </cfRule>
    <cfRule type="cellIs" dxfId="389" priority="372" operator="equal">
      <formula>"ADO"</formula>
    </cfRule>
    <cfRule type="cellIs" dxfId="388" priority="373" operator="equal">
      <formula>"Leave"</formula>
    </cfRule>
    <cfRule type="cellIs" dxfId="387" priority="374" operator="equal">
      <formula>"Off"</formula>
    </cfRule>
    <cfRule type="cellIs" dxfId="386" priority="375" operator="equal">
      <formula>"Sick"</formula>
    </cfRule>
  </conditionalFormatting>
  <conditionalFormatting sqref="S159:T200">
    <cfRule type="cellIs" dxfId="385" priority="364" operator="equal">
      <formula>"ADO"</formula>
    </cfRule>
    <cfRule type="cellIs" dxfId="384" priority="365" operator="equal">
      <formula>"Prj"</formula>
    </cfRule>
    <cfRule type="cellIs" dxfId="383" priority="366" operator="equal">
      <formula>"ADO"</formula>
    </cfRule>
    <cfRule type="cellIs" dxfId="382" priority="367" operator="equal">
      <formula>"Leave"</formula>
    </cfRule>
    <cfRule type="cellIs" dxfId="381" priority="368" operator="equal">
      <formula>"Off"</formula>
    </cfRule>
    <cfRule type="cellIs" dxfId="380" priority="369" operator="equal">
      <formula>"Sick"</formula>
    </cfRule>
  </conditionalFormatting>
  <conditionalFormatting sqref="S9:T158">
    <cfRule type="cellIs" dxfId="379" priority="361" operator="equal">
      <formula>"A/L"</formula>
    </cfRule>
    <cfRule type="cellIs" dxfId="378" priority="362" operator="equal">
      <formula>"Off"</formula>
    </cfRule>
    <cfRule type="cellIs" dxfId="377" priority="363" operator="equal">
      <formula>"Sick"</formula>
    </cfRule>
  </conditionalFormatting>
  <conditionalFormatting sqref="Z159:AA200">
    <cfRule type="cellIs" dxfId="376" priority="349" operator="equal">
      <formula>"ADO"</formula>
    </cfRule>
    <cfRule type="cellIs" dxfId="375" priority="350" operator="equal">
      <formula>"Prj"</formula>
    </cfRule>
    <cfRule type="cellIs" dxfId="374" priority="351" operator="equal">
      <formula>"ADO"</formula>
    </cfRule>
    <cfRule type="cellIs" dxfId="373" priority="352" operator="equal">
      <formula>"Leave"</formula>
    </cfRule>
    <cfRule type="cellIs" dxfId="372" priority="353" operator="equal">
      <formula>"Off"</formula>
    </cfRule>
    <cfRule type="cellIs" dxfId="371" priority="354" operator="equal">
      <formula>"Sick"</formula>
    </cfRule>
    <cfRule type="cellIs" dxfId="370" priority="355" operator="equal">
      <formula>"ADO"</formula>
    </cfRule>
    <cfRule type="cellIs" dxfId="369" priority="356" operator="equal">
      <formula>"Prj"</formula>
    </cfRule>
    <cfRule type="cellIs" dxfId="368" priority="357" operator="equal">
      <formula>"ZZ"</formula>
    </cfRule>
    <cfRule type="cellIs" dxfId="367" priority="358" operator="equal">
      <formula>"Leave"</formula>
    </cfRule>
    <cfRule type="cellIs" dxfId="366" priority="359" operator="equal">
      <formula>"Off"</formula>
    </cfRule>
    <cfRule type="cellIs" dxfId="365" priority="360" operator="equal">
      <formula>"Sick"</formula>
    </cfRule>
  </conditionalFormatting>
  <conditionalFormatting sqref="Z159:AA200">
    <cfRule type="cellIs" dxfId="364" priority="337" operator="equal">
      <formula>"ADO"</formula>
    </cfRule>
    <cfRule type="cellIs" dxfId="363" priority="338" operator="equal">
      <formula>"Prj"</formula>
    </cfRule>
    <cfRule type="cellIs" dxfId="362" priority="339" operator="equal">
      <formula>"ADO"</formula>
    </cfRule>
    <cfRule type="cellIs" dxfId="361" priority="340" operator="equal">
      <formula>"Leave"</formula>
    </cfRule>
    <cfRule type="cellIs" dxfId="360" priority="341" operator="equal">
      <formula>"Off"</formula>
    </cfRule>
    <cfRule type="cellIs" dxfId="359" priority="342" operator="equal">
      <formula>"Sick"</formula>
    </cfRule>
    <cfRule type="cellIs" dxfId="358" priority="343" operator="equal">
      <formula>"ADO"</formula>
    </cfRule>
    <cfRule type="cellIs" dxfId="357" priority="344" operator="equal">
      <formula>"Prj"</formula>
    </cfRule>
    <cfRule type="cellIs" dxfId="356" priority="345" operator="equal">
      <formula>"ADO"</formula>
    </cfRule>
    <cfRule type="cellIs" dxfId="355" priority="346" operator="equal">
      <formula>"Leave"</formula>
    </cfRule>
    <cfRule type="cellIs" dxfId="354" priority="347" operator="equal">
      <formula>"Off"</formula>
    </cfRule>
    <cfRule type="cellIs" dxfId="353" priority="348" operator="equal">
      <formula>"Sick"</formula>
    </cfRule>
  </conditionalFormatting>
  <conditionalFormatting sqref="Z159:AA200">
    <cfRule type="cellIs" dxfId="352" priority="325" operator="equal">
      <formula>"ADO"</formula>
    </cfRule>
    <cfRule type="cellIs" dxfId="351" priority="326" operator="equal">
      <formula>"Prj"</formula>
    </cfRule>
    <cfRule type="cellIs" dxfId="350" priority="327" operator="equal">
      <formula>"ADO"</formula>
    </cfRule>
    <cfRule type="cellIs" dxfId="349" priority="328" operator="equal">
      <formula>"Leave"</formula>
    </cfRule>
    <cfRule type="cellIs" dxfId="348" priority="329" operator="equal">
      <formula>"Off"</formula>
    </cfRule>
    <cfRule type="cellIs" dxfId="347" priority="330" operator="equal">
      <formula>"Sick"</formula>
    </cfRule>
    <cfRule type="cellIs" dxfId="346" priority="331" operator="equal">
      <formula>"ADO"</formula>
    </cfRule>
    <cfRule type="cellIs" dxfId="345" priority="332" operator="equal">
      <formula>"Prj"</formula>
    </cfRule>
    <cfRule type="cellIs" dxfId="344" priority="333" operator="equal">
      <formula>"ADO"</formula>
    </cfRule>
    <cfRule type="cellIs" dxfId="343" priority="334" operator="equal">
      <formula>"Leave"</formula>
    </cfRule>
    <cfRule type="cellIs" dxfId="342" priority="335" operator="equal">
      <formula>"Off"</formula>
    </cfRule>
    <cfRule type="cellIs" dxfId="341" priority="336" operator="equal">
      <formula>"Sick"</formula>
    </cfRule>
  </conditionalFormatting>
  <conditionalFormatting sqref="Z159:AA200">
    <cfRule type="cellIs" dxfId="340" priority="313" operator="equal">
      <formula>"ADO"</formula>
    </cfRule>
    <cfRule type="cellIs" dxfId="339" priority="314" operator="equal">
      <formula>"Prj"</formula>
    </cfRule>
    <cfRule type="cellIs" dxfId="338" priority="315" operator="equal">
      <formula>"ADO"</formula>
    </cfRule>
    <cfRule type="cellIs" dxfId="337" priority="316" operator="equal">
      <formula>"Leave"</formula>
    </cfRule>
    <cfRule type="cellIs" dxfId="336" priority="317" operator="equal">
      <formula>"Off"</formula>
    </cfRule>
    <cfRule type="cellIs" dxfId="335" priority="318" operator="equal">
      <formula>"Sick"</formula>
    </cfRule>
    <cfRule type="cellIs" dxfId="334" priority="319" operator="equal">
      <formula>"ADO"</formula>
    </cfRule>
    <cfRule type="cellIs" dxfId="333" priority="320" operator="equal">
      <formula>"Prj"</formula>
    </cfRule>
    <cfRule type="cellIs" dxfId="332" priority="321" operator="equal">
      <formula>"ADO"</formula>
    </cfRule>
    <cfRule type="cellIs" dxfId="331" priority="322" operator="equal">
      <formula>"Leave"</formula>
    </cfRule>
    <cfRule type="cellIs" dxfId="330" priority="323" operator="equal">
      <formula>"Off"</formula>
    </cfRule>
    <cfRule type="cellIs" dxfId="329" priority="324" operator="equal">
      <formula>"Sick"</formula>
    </cfRule>
  </conditionalFormatting>
  <conditionalFormatting sqref="Z159:AA200">
    <cfRule type="cellIs" dxfId="328" priority="312" operator="equal">
      <formula>"Sick"</formula>
    </cfRule>
  </conditionalFormatting>
  <conditionalFormatting sqref="Z159:AA200">
    <cfRule type="cellIs" dxfId="327" priority="311" operator="equal">
      <formula>"Off"</formula>
    </cfRule>
  </conditionalFormatting>
  <conditionalFormatting sqref="Z159:AA200">
    <cfRule type="cellIs" dxfId="326" priority="302" operator="equal">
      <formula>"Prj"</formula>
    </cfRule>
    <cfRule type="cellIs" dxfId="325" priority="304" operator="equal">
      <formula>"Leave"</formula>
    </cfRule>
    <cfRule type="cellIs" dxfId="324" priority="306" operator="equal">
      <formula>"Sick"</formula>
    </cfRule>
    <cfRule type="cellIs" dxfId="323" priority="310" operator="equal">
      <formula>"Leave"</formula>
    </cfRule>
  </conditionalFormatting>
  <conditionalFormatting sqref="Z159:AA200">
    <cfRule type="cellIs" dxfId="322" priority="309" operator="equal">
      <formula>"ADO"</formula>
    </cfRule>
  </conditionalFormatting>
  <conditionalFormatting sqref="Z159:AA200">
    <cfRule type="cellIs" dxfId="321" priority="308" operator="equal">
      <formula>"Prj"</formula>
    </cfRule>
  </conditionalFormatting>
  <conditionalFormatting sqref="Z159:AA200">
    <cfRule type="cellIs" dxfId="320" priority="301" operator="equal">
      <formula>"ADO"</formula>
    </cfRule>
    <cfRule type="cellIs" dxfId="319" priority="303" operator="equal">
      <formula>"ADO"</formula>
    </cfRule>
    <cfRule type="cellIs" dxfId="318" priority="305" operator="equal">
      <formula>"Off"</formula>
    </cfRule>
    <cfRule type="cellIs" dxfId="317" priority="307" operator="equal">
      <formula>"ADO"</formula>
    </cfRule>
  </conditionalFormatting>
  <conditionalFormatting sqref="Z159:AA200">
    <cfRule type="cellIs" dxfId="316" priority="300" operator="equal">
      <formula>"Sick"</formula>
    </cfRule>
  </conditionalFormatting>
  <conditionalFormatting sqref="Z159:AA200">
    <cfRule type="cellIs" dxfId="315" priority="299" operator="equal">
      <formula>"Off"</formula>
    </cfRule>
  </conditionalFormatting>
  <conditionalFormatting sqref="Z159:AA200">
    <cfRule type="cellIs" dxfId="314" priority="298" operator="equal">
      <formula>"Leave"</formula>
    </cfRule>
  </conditionalFormatting>
  <conditionalFormatting sqref="Z159:AA200">
    <cfRule type="cellIs" dxfId="313" priority="290" operator="equal">
      <formula>"Prj"</formula>
    </cfRule>
    <cfRule type="cellIs" dxfId="312" priority="292" operator="equal">
      <formula>"Leave"</formula>
    </cfRule>
    <cfRule type="cellIs" dxfId="311" priority="294" operator="equal">
      <formula>"Sick"</formula>
    </cfRule>
    <cfRule type="cellIs" dxfId="310" priority="297" operator="equal">
      <formula>"ADO"</formula>
    </cfRule>
  </conditionalFormatting>
  <conditionalFormatting sqref="Z159:AA200">
    <cfRule type="cellIs" dxfId="309" priority="296" operator="equal">
      <formula>"Prj"</formula>
    </cfRule>
  </conditionalFormatting>
  <conditionalFormatting sqref="Z159:AA200">
    <cfRule type="cellIs" dxfId="308" priority="289" operator="equal">
      <formula>"ADO"</formula>
    </cfRule>
    <cfRule type="cellIs" dxfId="307" priority="291" operator="equal">
      <formula>"ADO"</formula>
    </cfRule>
    <cfRule type="cellIs" dxfId="306" priority="293" operator="equal">
      <formula>"Off"</formula>
    </cfRule>
    <cfRule type="cellIs" dxfId="305" priority="295" operator="equal">
      <formula>"ADO"</formula>
    </cfRule>
  </conditionalFormatting>
  <conditionalFormatting sqref="Z159:AA200">
    <cfRule type="cellIs" dxfId="304" priority="288" operator="equal">
      <formula>"Sick"</formula>
    </cfRule>
  </conditionalFormatting>
  <conditionalFormatting sqref="Z159:AA200">
    <cfRule type="cellIs" dxfId="303" priority="278" operator="equal">
      <formula>"Prj"</formula>
    </cfRule>
    <cfRule type="cellIs" dxfId="302" priority="280" operator="equal">
      <formula>"Leave"</formula>
    </cfRule>
    <cfRule type="cellIs" dxfId="301" priority="282" operator="equal">
      <formula>"Sick"</formula>
    </cfRule>
    <cfRule type="cellIs" dxfId="300" priority="287" operator="equal">
      <formula>"Off"</formula>
    </cfRule>
  </conditionalFormatting>
  <conditionalFormatting sqref="Z159:AA200">
    <cfRule type="cellIs" dxfId="299" priority="286" operator="equal">
      <formula>"Leave"</formula>
    </cfRule>
  </conditionalFormatting>
  <conditionalFormatting sqref="Z159:AA200">
    <cfRule type="cellIs" dxfId="298" priority="285" operator="equal">
      <formula>"ADO"</formula>
    </cfRule>
  </conditionalFormatting>
  <conditionalFormatting sqref="Z159:AA200">
    <cfRule type="cellIs" dxfId="297" priority="284" operator="equal">
      <formula>"Prj"</formula>
    </cfRule>
  </conditionalFormatting>
  <conditionalFormatting sqref="Z159:AA200">
    <cfRule type="cellIs" dxfId="296" priority="277" operator="equal">
      <formula>"ADO"</formula>
    </cfRule>
    <cfRule type="cellIs" dxfId="295" priority="279" operator="equal">
      <formula>"ADO"</formula>
    </cfRule>
    <cfRule type="cellIs" dxfId="294" priority="281" operator="equal">
      <formula>"Off"</formula>
    </cfRule>
    <cfRule type="cellIs" dxfId="293" priority="283" operator="equal">
      <formula>"ADO"</formula>
    </cfRule>
  </conditionalFormatting>
  <conditionalFormatting sqref="Z159:AA200">
    <cfRule type="cellIs" dxfId="292" priority="276" operator="equal">
      <formula>"Sick"</formula>
    </cfRule>
  </conditionalFormatting>
  <conditionalFormatting sqref="Z159:AA200">
    <cfRule type="cellIs" dxfId="291" priority="275" operator="equal">
      <formula>"Off"</formula>
    </cfRule>
  </conditionalFormatting>
  <conditionalFormatting sqref="Z159:AA200">
    <cfRule type="cellIs" dxfId="290" priority="266" operator="equal">
      <formula>"Prj"</formula>
    </cfRule>
    <cfRule type="cellIs" dxfId="289" priority="268" operator="equal">
      <formula>"Leave"</formula>
    </cfRule>
    <cfRule type="cellIs" dxfId="288" priority="270" operator="equal">
      <formula>"Sick"</formula>
    </cfRule>
    <cfRule type="cellIs" dxfId="287" priority="274" operator="equal">
      <formula>"Leave"</formula>
    </cfRule>
  </conditionalFormatting>
  <conditionalFormatting sqref="Z159:AA200">
    <cfRule type="cellIs" dxfId="286" priority="273" operator="equal">
      <formula>"ADO"</formula>
    </cfRule>
  </conditionalFormatting>
  <conditionalFormatting sqref="Z159:AA200">
    <cfRule type="cellIs" dxfId="285" priority="272" operator="equal">
      <formula>"Prj"</formula>
    </cfRule>
  </conditionalFormatting>
  <conditionalFormatting sqref="Z159:AA200">
    <cfRule type="cellIs" dxfId="284" priority="265" operator="equal">
      <formula>"ADO"</formula>
    </cfRule>
    <cfRule type="cellIs" dxfId="283" priority="267" operator="equal">
      <formula>"ADO"</formula>
    </cfRule>
    <cfRule type="cellIs" dxfId="282" priority="269" operator="equal">
      <formula>"Off"</formula>
    </cfRule>
    <cfRule type="cellIs" dxfId="281" priority="271" operator="equal">
      <formula>"ADO"</formula>
    </cfRule>
  </conditionalFormatting>
  <conditionalFormatting sqref="Z159:AA200">
    <cfRule type="cellIs" dxfId="280" priority="254" operator="equal">
      <formula>"Prj"</formula>
    </cfRule>
    <cfRule type="cellIs" dxfId="279" priority="256" operator="equal">
      <formula>"Leave"</formula>
    </cfRule>
    <cfRule type="cellIs" dxfId="278" priority="258" operator="equal">
      <formula>"Sick"</formula>
    </cfRule>
    <cfRule type="cellIs" dxfId="277" priority="264" operator="equal">
      <formula>"Sick"</formula>
    </cfRule>
  </conditionalFormatting>
  <conditionalFormatting sqref="Z159:AA200">
    <cfRule type="cellIs" dxfId="276" priority="263" operator="equal">
      <formula>"Off"</formula>
    </cfRule>
  </conditionalFormatting>
  <conditionalFormatting sqref="Z159:AA200">
    <cfRule type="cellIs" dxfId="275" priority="262" operator="equal">
      <formula>"Leave"</formula>
    </cfRule>
  </conditionalFormatting>
  <conditionalFormatting sqref="Z159:AA200">
    <cfRule type="cellIs" dxfId="274" priority="261" operator="equal">
      <formula>"ADO"</formula>
    </cfRule>
  </conditionalFormatting>
  <conditionalFormatting sqref="Z159:AA200">
    <cfRule type="cellIs" dxfId="273" priority="260" operator="equal">
      <formula>"Prj"</formula>
    </cfRule>
  </conditionalFormatting>
  <conditionalFormatting sqref="Z159:AA200">
    <cfRule type="cellIs" dxfId="272" priority="253" operator="equal">
      <formula>"ADO"</formula>
    </cfRule>
    <cfRule type="cellIs" dxfId="271" priority="255" operator="equal">
      <formula>"ADO"</formula>
    </cfRule>
    <cfRule type="cellIs" dxfId="270" priority="257" operator="equal">
      <formula>"Off"</formula>
    </cfRule>
    <cfRule type="cellIs" dxfId="269" priority="259" operator="equal">
      <formula>"ADO"</formula>
    </cfRule>
  </conditionalFormatting>
  <conditionalFormatting sqref="Z159:AA200">
    <cfRule type="cellIs" dxfId="268" priority="241" operator="equal">
      <formula>"ADO"</formula>
    </cfRule>
    <cfRule type="cellIs" dxfId="267" priority="242" operator="equal">
      <formula>"Prj"</formula>
    </cfRule>
    <cfRule type="cellIs" dxfId="266" priority="243" operator="equal">
      <formula>"ADO"</formula>
    </cfRule>
    <cfRule type="cellIs" dxfId="265" priority="244" operator="equal">
      <formula>"Leave"</formula>
    </cfRule>
    <cfRule type="cellIs" dxfId="264" priority="245" operator="equal">
      <formula>"Off"</formula>
    </cfRule>
    <cfRule type="cellIs" dxfId="263" priority="246" operator="equal">
      <formula>"Sick"</formula>
    </cfRule>
    <cfRule type="cellIs" dxfId="262" priority="247" operator="equal">
      <formula>"ADO"</formula>
    </cfRule>
    <cfRule type="cellIs" dxfId="261" priority="248" operator="equal">
      <formula>"Prj"</formula>
    </cfRule>
    <cfRule type="cellIs" dxfId="260" priority="249" operator="equal">
      <formula>"ADO"</formula>
    </cfRule>
    <cfRule type="cellIs" dxfId="259" priority="250" operator="equal">
      <formula>"Leave"</formula>
    </cfRule>
    <cfRule type="cellIs" dxfId="258" priority="251" operator="equal">
      <formula>"Off"</formula>
    </cfRule>
    <cfRule type="cellIs" dxfId="257" priority="252" operator="equal">
      <formula>"Sick"</formula>
    </cfRule>
  </conditionalFormatting>
  <conditionalFormatting sqref="Z159:AA200">
    <cfRule type="cellIs" dxfId="256" priority="235" operator="equal">
      <formula>"ADO"</formula>
    </cfRule>
    <cfRule type="cellIs" dxfId="255" priority="236" operator="equal">
      <formula>"Prj"</formula>
    </cfRule>
    <cfRule type="cellIs" dxfId="254" priority="237" operator="equal">
      <formula>"ADO"</formula>
    </cfRule>
    <cfRule type="cellIs" dxfId="253" priority="238" operator="equal">
      <formula>"Leave"</formula>
    </cfRule>
    <cfRule type="cellIs" dxfId="252" priority="239" operator="equal">
      <formula>"Off"</formula>
    </cfRule>
    <cfRule type="cellIs" dxfId="251" priority="240" operator="equal">
      <formula>"Sick"</formula>
    </cfRule>
  </conditionalFormatting>
  <conditionalFormatting sqref="Z159:AA200">
    <cfRule type="cellIs" dxfId="250" priority="234" operator="equal">
      <formula>"Sick"</formula>
    </cfRule>
  </conditionalFormatting>
  <conditionalFormatting sqref="Z159:AA200">
    <cfRule type="cellIs" dxfId="249" priority="229" operator="equal">
      <formula>"ADO"</formula>
    </cfRule>
    <cfRule type="cellIs" dxfId="248" priority="233" operator="equal">
      <formula>"Off"</formula>
    </cfRule>
  </conditionalFormatting>
  <conditionalFormatting sqref="Z159:AA200">
    <cfRule type="cellIs" dxfId="247" priority="232" operator="equal">
      <formula>"Leave"</formula>
    </cfRule>
  </conditionalFormatting>
  <conditionalFormatting sqref="Z159:AA200">
    <cfRule type="cellIs" dxfId="246" priority="231" operator="equal">
      <formula>"ADO"</formula>
    </cfRule>
  </conditionalFormatting>
  <conditionalFormatting sqref="Z159:AA200">
    <cfRule type="cellIs" dxfId="245" priority="230" operator="equal">
      <formula>"Prj"</formula>
    </cfRule>
  </conditionalFormatting>
  <conditionalFormatting sqref="Z159:AA200">
    <cfRule type="cellIs" dxfId="244" priority="217" operator="equal">
      <formula>"ADO"</formula>
    </cfRule>
    <cfRule type="cellIs" dxfId="243" priority="218" operator="equal">
      <formula>"Prj"</formula>
    </cfRule>
    <cfRule type="cellIs" dxfId="242" priority="219" operator="equal">
      <formula>"ADO"</formula>
    </cfRule>
    <cfRule type="cellIs" dxfId="241" priority="220" operator="equal">
      <formula>"Leave"</formula>
    </cfRule>
    <cfRule type="cellIs" dxfId="240" priority="221" operator="equal">
      <formula>"Off"</formula>
    </cfRule>
    <cfRule type="cellIs" dxfId="239" priority="222" operator="equal">
      <formula>"Sick"</formula>
    </cfRule>
    <cfRule type="cellIs" dxfId="238" priority="223" operator="equal">
      <formula>"ADO"</formula>
    </cfRule>
    <cfRule type="cellIs" dxfId="237" priority="224" operator="equal">
      <formula>"Prj"</formula>
    </cfRule>
    <cfRule type="cellIs" dxfId="236" priority="225" operator="equal">
      <formula>"ADO"</formula>
    </cfRule>
    <cfRule type="cellIs" dxfId="235" priority="226" operator="equal">
      <formula>"Leave"</formula>
    </cfRule>
    <cfRule type="cellIs" dxfId="234" priority="227" operator="equal">
      <formula>"Off"</formula>
    </cfRule>
    <cfRule type="cellIs" dxfId="233" priority="228" operator="equal">
      <formula>"Sick"</formula>
    </cfRule>
  </conditionalFormatting>
  <conditionalFormatting sqref="Z159:AA200">
    <cfRule type="cellIs" dxfId="232" priority="205" operator="equal">
      <formula>"ADO"</formula>
    </cfRule>
    <cfRule type="cellIs" dxfId="231" priority="206" operator="equal">
      <formula>"Prj"</formula>
    </cfRule>
    <cfRule type="cellIs" dxfId="230" priority="207" operator="equal">
      <formula>"ADO"</formula>
    </cfRule>
    <cfRule type="cellIs" dxfId="229" priority="208" operator="equal">
      <formula>"Leave"</formula>
    </cfRule>
    <cfRule type="cellIs" dxfId="228" priority="209" operator="equal">
      <formula>"Off"</formula>
    </cfRule>
    <cfRule type="cellIs" dxfId="227" priority="210" operator="equal">
      <formula>"Sick"</formula>
    </cfRule>
    <cfRule type="cellIs" dxfId="226" priority="211" operator="equal">
      <formula>"ADO"</formula>
    </cfRule>
    <cfRule type="cellIs" dxfId="225" priority="212" operator="equal">
      <formula>"Prj"</formula>
    </cfRule>
    <cfRule type="cellIs" dxfId="224" priority="213" operator="equal">
      <formula>"ADO"</formula>
    </cfRule>
    <cfRule type="cellIs" dxfId="223" priority="214" operator="equal">
      <formula>"Leave"</formula>
    </cfRule>
    <cfRule type="cellIs" dxfId="222" priority="215" operator="equal">
      <formula>"Off"</formula>
    </cfRule>
    <cfRule type="cellIs" dxfId="221" priority="216" operator="equal">
      <formula>"Sick"</formula>
    </cfRule>
  </conditionalFormatting>
  <conditionalFormatting sqref="Z159:AA200">
    <cfRule type="cellIs" dxfId="220" priority="199" operator="equal">
      <formula>"ADO"</formula>
    </cfRule>
    <cfRule type="cellIs" dxfId="219" priority="200" operator="equal">
      <formula>"Prj"</formula>
    </cfRule>
    <cfRule type="cellIs" dxfId="218" priority="201" operator="equal">
      <formula>"ADO"</formula>
    </cfRule>
    <cfRule type="cellIs" dxfId="217" priority="202" operator="equal">
      <formula>"Leave"</formula>
    </cfRule>
    <cfRule type="cellIs" dxfId="216" priority="203" operator="equal">
      <formula>"Off"</formula>
    </cfRule>
    <cfRule type="cellIs" dxfId="215" priority="204" operator="equal">
      <formula>"Sick"</formula>
    </cfRule>
  </conditionalFormatting>
  <conditionalFormatting sqref="Z159:AA200">
    <cfRule type="cellIs" dxfId="214" priority="193" operator="equal">
      <formula>"ADO"</formula>
    </cfRule>
    <cfRule type="cellIs" dxfId="213" priority="194" operator="equal">
      <formula>"Prj"</formula>
    </cfRule>
    <cfRule type="cellIs" dxfId="212" priority="195" operator="equal">
      <formula>"ADO"</formula>
    </cfRule>
    <cfRule type="cellIs" dxfId="211" priority="196" operator="equal">
      <formula>"Leave"</formula>
    </cfRule>
    <cfRule type="cellIs" dxfId="210" priority="197" operator="equal">
      <formula>"Off"</formula>
    </cfRule>
    <cfRule type="cellIs" dxfId="209" priority="198" operator="equal">
      <formula>"Sick"</formula>
    </cfRule>
  </conditionalFormatting>
  <conditionalFormatting sqref="Z159:AA200">
    <cfRule type="cellIs" dxfId="208" priority="187" operator="equal">
      <formula>"ADO"</formula>
    </cfRule>
    <cfRule type="cellIs" dxfId="207" priority="188" operator="equal">
      <formula>"Prj"</formula>
    </cfRule>
    <cfRule type="cellIs" dxfId="206" priority="189" operator="equal">
      <formula>"ADO"</formula>
    </cfRule>
    <cfRule type="cellIs" dxfId="205" priority="190" operator="equal">
      <formula>"Leave"</formula>
    </cfRule>
    <cfRule type="cellIs" dxfId="204" priority="191" operator="equal">
      <formula>"Off"</formula>
    </cfRule>
    <cfRule type="cellIs" dxfId="203" priority="192" operator="equal">
      <formula>"Sick"</formula>
    </cfRule>
  </conditionalFormatting>
  <conditionalFormatting sqref="Z9:AA158">
    <cfRule type="cellIs" dxfId="202" priority="184" operator="equal">
      <formula>"A/L"</formula>
    </cfRule>
    <cfRule type="cellIs" dxfId="201" priority="185" operator="equal">
      <formula>"Off"</formula>
    </cfRule>
    <cfRule type="cellIs" dxfId="200" priority="186" operator="equal">
      <formula>"Sick"</formula>
    </cfRule>
  </conditionalFormatting>
  <conditionalFormatting sqref="AG159:AH200">
    <cfRule type="cellIs" dxfId="199" priority="172" operator="equal">
      <formula>"ADO"</formula>
    </cfRule>
    <cfRule type="cellIs" dxfId="198" priority="173" operator="equal">
      <formula>"Prj"</formula>
    </cfRule>
    <cfRule type="cellIs" dxfId="197" priority="174" operator="equal">
      <formula>"ADO"</formula>
    </cfRule>
    <cfRule type="cellIs" dxfId="196" priority="175" operator="equal">
      <formula>"Leave"</formula>
    </cfRule>
    <cfRule type="cellIs" dxfId="195" priority="176" operator="equal">
      <formula>"Off"</formula>
    </cfRule>
    <cfRule type="cellIs" dxfId="194" priority="177" operator="equal">
      <formula>"Sick"</formula>
    </cfRule>
    <cfRule type="cellIs" dxfId="193" priority="178" operator="equal">
      <formula>"ADO"</formula>
    </cfRule>
    <cfRule type="cellIs" dxfId="192" priority="179" operator="equal">
      <formula>"Prj"</formula>
    </cfRule>
    <cfRule type="cellIs" dxfId="191" priority="180" operator="equal">
      <formula>"ZZ"</formula>
    </cfRule>
    <cfRule type="cellIs" dxfId="190" priority="181" operator="equal">
      <formula>"Leave"</formula>
    </cfRule>
    <cfRule type="cellIs" dxfId="189" priority="182" operator="equal">
      <formula>"Off"</formula>
    </cfRule>
    <cfRule type="cellIs" dxfId="188" priority="183" operator="equal">
      <formula>"Sick"</formula>
    </cfRule>
  </conditionalFormatting>
  <conditionalFormatting sqref="AG159:AH200">
    <cfRule type="cellIs" dxfId="187" priority="160" operator="equal">
      <formula>"ADO"</formula>
    </cfRule>
    <cfRule type="cellIs" dxfId="186" priority="161" operator="equal">
      <formula>"Prj"</formula>
    </cfRule>
    <cfRule type="cellIs" dxfId="185" priority="162" operator="equal">
      <formula>"ADO"</formula>
    </cfRule>
    <cfRule type="cellIs" dxfId="184" priority="163" operator="equal">
      <formula>"Leave"</formula>
    </cfRule>
    <cfRule type="cellIs" dxfId="183" priority="164" operator="equal">
      <formula>"Off"</formula>
    </cfRule>
    <cfRule type="cellIs" dxfId="182" priority="165" operator="equal">
      <formula>"Sick"</formula>
    </cfRule>
    <cfRule type="cellIs" dxfId="181" priority="166" operator="equal">
      <formula>"ADO"</formula>
    </cfRule>
    <cfRule type="cellIs" dxfId="180" priority="167" operator="equal">
      <formula>"Prj"</formula>
    </cfRule>
    <cfRule type="cellIs" dxfId="179" priority="168" operator="equal">
      <formula>"ADO"</formula>
    </cfRule>
    <cfRule type="cellIs" dxfId="178" priority="169" operator="equal">
      <formula>"Leave"</formula>
    </cfRule>
    <cfRule type="cellIs" dxfId="177" priority="170" operator="equal">
      <formula>"Off"</formula>
    </cfRule>
    <cfRule type="cellIs" dxfId="176" priority="171" operator="equal">
      <formula>"Sick"</formula>
    </cfRule>
  </conditionalFormatting>
  <conditionalFormatting sqref="AG159:AH200">
    <cfRule type="cellIs" dxfId="175" priority="148" operator="equal">
      <formula>"ADO"</formula>
    </cfRule>
    <cfRule type="cellIs" dxfId="174" priority="149" operator="equal">
      <formula>"Prj"</formula>
    </cfRule>
    <cfRule type="cellIs" dxfId="173" priority="150" operator="equal">
      <formula>"ADO"</formula>
    </cfRule>
    <cfRule type="cellIs" dxfId="172" priority="151" operator="equal">
      <formula>"Leave"</formula>
    </cfRule>
    <cfRule type="cellIs" dxfId="171" priority="152" operator="equal">
      <formula>"Off"</formula>
    </cfRule>
    <cfRule type="cellIs" dxfId="170" priority="153" operator="equal">
      <formula>"Sick"</formula>
    </cfRule>
    <cfRule type="cellIs" dxfId="169" priority="154" operator="equal">
      <formula>"ADO"</formula>
    </cfRule>
    <cfRule type="cellIs" dxfId="168" priority="155" operator="equal">
      <formula>"Prj"</formula>
    </cfRule>
    <cfRule type="cellIs" dxfId="167" priority="156" operator="equal">
      <formula>"ADO"</formula>
    </cfRule>
    <cfRule type="cellIs" dxfId="166" priority="157" operator="equal">
      <formula>"Leave"</formula>
    </cfRule>
    <cfRule type="cellIs" dxfId="165" priority="158" operator="equal">
      <formula>"Off"</formula>
    </cfRule>
    <cfRule type="cellIs" dxfId="164" priority="159" operator="equal">
      <formula>"Sick"</formula>
    </cfRule>
  </conditionalFormatting>
  <conditionalFormatting sqref="AG159:AH200">
    <cfRule type="cellIs" dxfId="163" priority="136" operator="equal">
      <formula>"ADO"</formula>
    </cfRule>
    <cfRule type="cellIs" dxfId="162" priority="137" operator="equal">
      <formula>"Prj"</formula>
    </cfRule>
    <cfRule type="cellIs" dxfId="161" priority="138" operator="equal">
      <formula>"ADO"</formula>
    </cfRule>
    <cfRule type="cellIs" dxfId="160" priority="139" operator="equal">
      <formula>"Leave"</formula>
    </cfRule>
    <cfRule type="cellIs" dxfId="159" priority="140" operator="equal">
      <formula>"Off"</formula>
    </cfRule>
    <cfRule type="cellIs" dxfId="158" priority="141" operator="equal">
      <formula>"Sick"</formula>
    </cfRule>
    <cfRule type="cellIs" dxfId="157" priority="142" operator="equal">
      <formula>"ADO"</formula>
    </cfRule>
    <cfRule type="cellIs" dxfId="156" priority="143" operator="equal">
      <formula>"Prj"</formula>
    </cfRule>
    <cfRule type="cellIs" dxfId="155" priority="144" operator="equal">
      <formula>"ADO"</formula>
    </cfRule>
    <cfRule type="cellIs" dxfId="154" priority="145" operator="equal">
      <formula>"Leave"</formula>
    </cfRule>
    <cfRule type="cellIs" dxfId="153" priority="146" operator="equal">
      <formula>"Off"</formula>
    </cfRule>
    <cfRule type="cellIs" dxfId="152" priority="147" operator="equal">
      <formula>"Sick"</formula>
    </cfRule>
  </conditionalFormatting>
  <conditionalFormatting sqref="AG159:AH200">
    <cfRule type="cellIs" dxfId="151" priority="135" operator="equal">
      <formula>"Sick"</formula>
    </cfRule>
  </conditionalFormatting>
  <conditionalFormatting sqref="AG159:AH200">
    <cfRule type="cellIs" dxfId="150" priority="134" operator="equal">
      <formula>"Off"</formula>
    </cfRule>
  </conditionalFormatting>
  <conditionalFormatting sqref="AG159:AH200">
    <cfRule type="cellIs" dxfId="149" priority="125" operator="equal">
      <formula>"Prj"</formula>
    </cfRule>
    <cfRule type="cellIs" dxfId="148" priority="127" operator="equal">
      <formula>"Leave"</formula>
    </cfRule>
    <cfRule type="cellIs" dxfId="147" priority="129" operator="equal">
      <formula>"Sick"</formula>
    </cfRule>
    <cfRule type="cellIs" dxfId="146" priority="133" operator="equal">
      <formula>"Leave"</formula>
    </cfRule>
  </conditionalFormatting>
  <conditionalFormatting sqref="AG159:AH200">
    <cfRule type="cellIs" dxfId="145" priority="132" operator="equal">
      <formula>"ADO"</formula>
    </cfRule>
  </conditionalFormatting>
  <conditionalFormatting sqref="AG159:AH200">
    <cfRule type="cellIs" dxfId="144" priority="131" operator="equal">
      <formula>"Prj"</formula>
    </cfRule>
  </conditionalFormatting>
  <conditionalFormatting sqref="AG159:AH200">
    <cfRule type="cellIs" dxfId="143" priority="124" operator="equal">
      <formula>"ADO"</formula>
    </cfRule>
    <cfRule type="cellIs" dxfId="142" priority="126" operator="equal">
      <formula>"ADO"</formula>
    </cfRule>
    <cfRule type="cellIs" dxfId="141" priority="128" operator="equal">
      <formula>"Off"</formula>
    </cfRule>
    <cfRule type="cellIs" dxfId="140" priority="130" operator="equal">
      <formula>"ADO"</formula>
    </cfRule>
  </conditionalFormatting>
  <conditionalFormatting sqref="AG159:AH200">
    <cfRule type="cellIs" dxfId="139" priority="123" operator="equal">
      <formula>"Sick"</formula>
    </cfRule>
  </conditionalFormatting>
  <conditionalFormatting sqref="AG159:AH200">
    <cfRule type="cellIs" dxfId="138" priority="122" operator="equal">
      <formula>"Off"</formula>
    </cfRule>
  </conditionalFormatting>
  <conditionalFormatting sqref="AG159:AH200">
    <cfRule type="cellIs" dxfId="137" priority="121" operator="equal">
      <formula>"Leave"</formula>
    </cfRule>
  </conditionalFormatting>
  <conditionalFormatting sqref="AG159:AH200">
    <cfRule type="cellIs" dxfId="136" priority="113" operator="equal">
      <formula>"Prj"</formula>
    </cfRule>
    <cfRule type="cellIs" dxfId="135" priority="115" operator="equal">
      <formula>"Leave"</formula>
    </cfRule>
    <cfRule type="cellIs" dxfId="134" priority="117" operator="equal">
      <formula>"Sick"</formula>
    </cfRule>
    <cfRule type="cellIs" dxfId="133" priority="120" operator="equal">
      <formula>"ADO"</formula>
    </cfRule>
  </conditionalFormatting>
  <conditionalFormatting sqref="AG159:AH200">
    <cfRule type="cellIs" dxfId="132" priority="119" operator="equal">
      <formula>"Prj"</formula>
    </cfRule>
  </conditionalFormatting>
  <conditionalFormatting sqref="AG159:AH200">
    <cfRule type="cellIs" dxfId="131" priority="112" operator="equal">
      <formula>"ADO"</formula>
    </cfRule>
    <cfRule type="cellIs" dxfId="130" priority="114" operator="equal">
      <formula>"ADO"</formula>
    </cfRule>
    <cfRule type="cellIs" dxfId="129" priority="116" operator="equal">
      <formula>"Off"</formula>
    </cfRule>
    <cfRule type="cellIs" dxfId="128" priority="118" operator="equal">
      <formula>"ADO"</formula>
    </cfRule>
  </conditionalFormatting>
  <conditionalFormatting sqref="AG159:AH200">
    <cfRule type="cellIs" dxfId="127" priority="111" operator="equal">
      <formula>"Sick"</formula>
    </cfRule>
  </conditionalFormatting>
  <conditionalFormatting sqref="AG159:AH200">
    <cfRule type="cellIs" dxfId="126" priority="101" operator="equal">
      <formula>"Prj"</formula>
    </cfRule>
    <cfRule type="cellIs" dxfId="125" priority="103" operator="equal">
      <formula>"Leave"</formula>
    </cfRule>
    <cfRule type="cellIs" dxfId="124" priority="105" operator="equal">
      <formula>"Sick"</formula>
    </cfRule>
    <cfRule type="cellIs" dxfId="123" priority="110" operator="equal">
      <formula>"Off"</formula>
    </cfRule>
  </conditionalFormatting>
  <conditionalFormatting sqref="AG159:AH200">
    <cfRule type="cellIs" dxfId="122" priority="109" operator="equal">
      <formula>"Leave"</formula>
    </cfRule>
  </conditionalFormatting>
  <conditionalFormatting sqref="AG159:AH200">
    <cfRule type="cellIs" dxfId="121" priority="108" operator="equal">
      <formula>"ADO"</formula>
    </cfRule>
  </conditionalFormatting>
  <conditionalFormatting sqref="AG159:AH200">
    <cfRule type="cellIs" dxfId="120" priority="107" operator="equal">
      <formula>"Prj"</formula>
    </cfRule>
  </conditionalFormatting>
  <conditionalFormatting sqref="AG159:AH200">
    <cfRule type="cellIs" dxfId="119" priority="100" operator="equal">
      <formula>"ADO"</formula>
    </cfRule>
    <cfRule type="cellIs" dxfId="118" priority="102" operator="equal">
      <formula>"ADO"</formula>
    </cfRule>
    <cfRule type="cellIs" dxfId="117" priority="104" operator="equal">
      <formula>"Off"</formula>
    </cfRule>
    <cfRule type="cellIs" dxfId="116" priority="106" operator="equal">
      <formula>"ADO"</formula>
    </cfRule>
  </conditionalFormatting>
  <conditionalFormatting sqref="AG159:AH200">
    <cfRule type="cellIs" dxfId="115" priority="99" operator="equal">
      <formula>"Sick"</formula>
    </cfRule>
  </conditionalFormatting>
  <conditionalFormatting sqref="AG159:AH200">
    <cfRule type="cellIs" dxfId="114" priority="98" operator="equal">
      <formula>"Off"</formula>
    </cfRule>
  </conditionalFormatting>
  <conditionalFormatting sqref="AG159:AH200">
    <cfRule type="cellIs" dxfId="113" priority="89" operator="equal">
      <formula>"Prj"</formula>
    </cfRule>
    <cfRule type="cellIs" dxfId="112" priority="91" operator="equal">
      <formula>"Leave"</formula>
    </cfRule>
    <cfRule type="cellIs" dxfId="111" priority="93" operator="equal">
      <formula>"Sick"</formula>
    </cfRule>
    <cfRule type="cellIs" dxfId="110" priority="97" operator="equal">
      <formula>"Leave"</formula>
    </cfRule>
  </conditionalFormatting>
  <conditionalFormatting sqref="AG159:AH200">
    <cfRule type="cellIs" dxfId="109" priority="96" operator="equal">
      <formula>"ADO"</formula>
    </cfRule>
  </conditionalFormatting>
  <conditionalFormatting sqref="AG159:AH200">
    <cfRule type="cellIs" dxfId="108" priority="95" operator="equal">
      <formula>"Prj"</formula>
    </cfRule>
  </conditionalFormatting>
  <conditionalFormatting sqref="AG159:AH200">
    <cfRule type="cellIs" dxfId="107" priority="88" operator="equal">
      <formula>"ADO"</formula>
    </cfRule>
    <cfRule type="cellIs" dxfId="106" priority="90" operator="equal">
      <formula>"ADO"</formula>
    </cfRule>
    <cfRule type="cellIs" dxfId="105" priority="92" operator="equal">
      <formula>"Off"</formula>
    </cfRule>
    <cfRule type="cellIs" dxfId="104" priority="94" operator="equal">
      <formula>"ADO"</formula>
    </cfRule>
  </conditionalFormatting>
  <conditionalFormatting sqref="AG159:AH200">
    <cfRule type="cellIs" dxfId="103" priority="77" operator="equal">
      <formula>"Prj"</formula>
    </cfRule>
    <cfRule type="cellIs" dxfId="102" priority="79" operator="equal">
      <formula>"Leave"</formula>
    </cfRule>
    <cfRule type="cellIs" dxfId="101" priority="81" operator="equal">
      <formula>"Sick"</formula>
    </cfRule>
    <cfRule type="cellIs" dxfId="100" priority="87" operator="equal">
      <formula>"Sick"</formula>
    </cfRule>
  </conditionalFormatting>
  <conditionalFormatting sqref="AG159:AH200">
    <cfRule type="cellIs" dxfId="99" priority="86" operator="equal">
      <formula>"Off"</formula>
    </cfRule>
  </conditionalFormatting>
  <conditionalFormatting sqref="AG159:AH200">
    <cfRule type="cellIs" dxfId="98" priority="85" operator="equal">
      <formula>"Leave"</formula>
    </cfRule>
  </conditionalFormatting>
  <conditionalFormatting sqref="AG159:AH200">
    <cfRule type="cellIs" dxfId="97" priority="84" operator="equal">
      <formula>"ADO"</formula>
    </cfRule>
  </conditionalFormatting>
  <conditionalFormatting sqref="AG159:AH200">
    <cfRule type="cellIs" dxfId="96" priority="83" operator="equal">
      <formula>"Prj"</formula>
    </cfRule>
  </conditionalFormatting>
  <conditionalFormatting sqref="AG159:AH200">
    <cfRule type="cellIs" dxfId="95" priority="76" operator="equal">
      <formula>"ADO"</formula>
    </cfRule>
    <cfRule type="cellIs" dxfId="94" priority="78" operator="equal">
      <formula>"ADO"</formula>
    </cfRule>
    <cfRule type="cellIs" dxfId="93" priority="80" operator="equal">
      <formula>"Off"</formula>
    </cfRule>
    <cfRule type="cellIs" dxfId="92" priority="82" operator="equal">
      <formula>"ADO"</formula>
    </cfRule>
  </conditionalFormatting>
  <conditionalFormatting sqref="AG159:AH200">
    <cfRule type="cellIs" dxfId="91" priority="64" operator="equal">
      <formula>"ADO"</formula>
    </cfRule>
    <cfRule type="cellIs" dxfId="90" priority="65" operator="equal">
      <formula>"Prj"</formula>
    </cfRule>
    <cfRule type="cellIs" dxfId="89" priority="66" operator="equal">
      <formula>"ADO"</formula>
    </cfRule>
    <cfRule type="cellIs" dxfId="88" priority="67" operator="equal">
      <formula>"Leave"</formula>
    </cfRule>
    <cfRule type="cellIs" dxfId="87" priority="68" operator="equal">
      <formula>"Off"</formula>
    </cfRule>
    <cfRule type="cellIs" dxfId="86" priority="69" operator="equal">
      <formula>"Sick"</formula>
    </cfRule>
    <cfRule type="cellIs" dxfId="85" priority="70" operator="equal">
      <formula>"ADO"</formula>
    </cfRule>
    <cfRule type="cellIs" dxfId="84" priority="71" operator="equal">
      <formula>"Prj"</formula>
    </cfRule>
    <cfRule type="cellIs" dxfId="83" priority="72" operator="equal">
      <formula>"ADO"</formula>
    </cfRule>
    <cfRule type="cellIs" dxfId="82" priority="73" operator="equal">
      <formula>"Leave"</formula>
    </cfRule>
    <cfRule type="cellIs" dxfId="81" priority="74" operator="equal">
      <formula>"Off"</formula>
    </cfRule>
    <cfRule type="cellIs" dxfId="80" priority="75" operator="equal">
      <formula>"Sick"</formula>
    </cfRule>
  </conditionalFormatting>
  <conditionalFormatting sqref="AG159:AH200">
    <cfRule type="cellIs" dxfId="79" priority="58" operator="equal">
      <formula>"ADO"</formula>
    </cfRule>
    <cfRule type="cellIs" dxfId="78" priority="59" operator="equal">
      <formula>"Prj"</formula>
    </cfRule>
    <cfRule type="cellIs" dxfId="77" priority="60" operator="equal">
      <formula>"ADO"</formula>
    </cfRule>
    <cfRule type="cellIs" dxfId="76" priority="61" operator="equal">
      <formula>"Leave"</formula>
    </cfRule>
    <cfRule type="cellIs" dxfId="75" priority="62" operator="equal">
      <formula>"Off"</formula>
    </cfRule>
    <cfRule type="cellIs" dxfId="74" priority="63" operator="equal">
      <formula>"Sick"</formula>
    </cfRule>
  </conditionalFormatting>
  <conditionalFormatting sqref="AG159:AH200">
    <cfRule type="cellIs" dxfId="73" priority="57" operator="equal">
      <formula>"Sick"</formula>
    </cfRule>
  </conditionalFormatting>
  <conditionalFormatting sqref="AG159:AH200">
    <cfRule type="cellIs" dxfId="72" priority="52" operator="equal">
      <formula>"ADO"</formula>
    </cfRule>
    <cfRule type="cellIs" dxfId="71" priority="56" operator="equal">
      <formula>"Off"</formula>
    </cfRule>
  </conditionalFormatting>
  <conditionalFormatting sqref="AG159:AH200">
    <cfRule type="cellIs" dxfId="70" priority="55" operator="equal">
      <formula>"Leave"</formula>
    </cfRule>
  </conditionalFormatting>
  <conditionalFormatting sqref="AG159:AH200">
    <cfRule type="cellIs" dxfId="69" priority="54" operator="equal">
      <formula>"ADO"</formula>
    </cfRule>
  </conditionalFormatting>
  <conditionalFormatting sqref="AG159:AH200">
    <cfRule type="cellIs" dxfId="68" priority="53" operator="equal">
      <formula>"Prj"</formula>
    </cfRule>
  </conditionalFormatting>
  <conditionalFormatting sqref="AG159:AH200">
    <cfRule type="cellIs" dxfId="67" priority="40" operator="equal">
      <formula>"ADO"</formula>
    </cfRule>
    <cfRule type="cellIs" dxfId="66" priority="41" operator="equal">
      <formula>"Prj"</formula>
    </cfRule>
    <cfRule type="cellIs" dxfId="65" priority="42" operator="equal">
      <formula>"ADO"</formula>
    </cfRule>
    <cfRule type="cellIs" dxfId="64" priority="43" operator="equal">
      <formula>"Leave"</formula>
    </cfRule>
    <cfRule type="cellIs" dxfId="63" priority="44" operator="equal">
      <formula>"Off"</formula>
    </cfRule>
    <cfRule type="cellIs" dxfId="62" priority="45" operator="equal">
      <formula>"Sick"</formula>
    </cfRule>
    <cfRule type="cellIs" dxfId="61" priority="46" operator="equal">
      <formula>"ADO"</formula>
    </cfRule>
    <cfRule type="cellIs" dxfId="60" priority="47" operator="equal">
      <formula>"Prj"</formula>
    </cfRule>
    <cfRule type="cellIs" dxfId="59" priority="48" operator="equal">
      <formula>"ADO"</formula>
    </cfRule>
    <cfRule type="cellIs" dxfId="58" priority="49" operator="equal">
      <formula>"Leave"</formula>
    </cfRule>
    <cfRule type="cellIs" dxfId="57" priority="50" operator="equal">
      <formula>"Off"</formula>
    </cfRule>
    <cfRule type="cellIs" dxfId="56" priority="51" operator="equal">
      <formula>"Sick"</formula>
    </cfRule>
  </conditionalFormatting>
  <conditionalFormatting sqref="AG159:AH200">
    <cfRule type="cellIs" dxfId="55" priority="28" operator="equal">
      <formula>"ADO"</formula>
    </cfRule>
    <cfRule type="cellIs" dxfId="54" priority="29" operator="equal">
      <formula>"Prj"</formula>
    </cfRule>
    <cfRule type="cellIs" dxfId="53" priority="30" operator="equal">
      <formula>"ADO"</formula>
    </cfRule>
    <cfRule type="cellIs" dxfId="52" priority="31" operator="equal">
      <formula>"Leave"</formula>
    </cfRule>
    <cfRule type="cellIs" dxfId="51" priority="32" operator="equal">
      <formula>"Off"</formula>
    </cfRule>
    <cfRule type="cellIs" dxfId="50" priority="33" operator="equal">
      <formula>"Sick"</formula>
    </cfRule>
    <cfRule type="cellIs" dxfId="49" priority="34" operator="equal">
      <formula>"ADO"</formula>
    </cfRule>
    <cfRule type="cellIs" dxfId="48" priority="35" operator="equal">
      <formula>"Prj"</formula>
    </cfRule>
    <cfRule type="cellIs" dxfId="47" priority="36" operator="equal">
      <formula>"ADO"</formula>
    </cfRule>
    <cfRule type="cellIs" dxfId="46" priority="37" operator="equal">
      <formula>"Leave"</formula>
    </cfRule>
    <cfRule type="cellIs" dxfId="45" priority="38" operator="equal">
      <formula>"Off"</formula>
    </cfRule>
    <cfRule type="cellIs" dxfId="44" priority="39" operator="equal">
      <formula>"Sick"</formula>
    </cfRule>
  </conditionalFormatting>
  <conditionalFormatting sqref="AG159:AH200">
    <cfRule type="cellIs" dxfId="43" priority="22" operator="equal">
      <formula>"ADO"</formula>
    </cfRule>
    <cfRule type="cellIs" dxfId="42" priority="23" operator="equal">
      <formula>"Prj"</formula>
    </cfRule>
    <cfRule type="cellIs" dxfId="41" priority="24" operator="equal">
      <formula>"ADO"</formula>
    </cfRule>
    <cfRule type="cellIs" dxfId="40" priority="25" operator="equal">
      <formula>"Leave"</formula>
    </cfRule>
    <cfRule type="cellIs" dxfId="39" priority="26" operator="equal">
      <formula>"Off"</formula>
    </cfRule>
    <cfRule type="cellIs" dxfId="38" priority="27" operator="equal">
      <formula>"Sick"</formula>
    </cfRule>
  </conditionalFormatting>
  <conditionalFormatting sqref="AG159:AH200">
    <cfRule type="cellIs" dxfId="37" priority="16" operator="equal">
      <formula>"ADO"</formula>
    </cfRule>
    <cfRule type="cellIs" dxfId="36" priority="17" operator="equal">
      <formula>"Prj"</formula>
    </cfRule>
    <cfRule type="cellIs" dxfId="35" priority="18" operator="equal">
      <formula>"ADO"</formula>
    </cfRule>
    <cfRule type="cellIs" dxfId="34" priority="19" operator="equal">
      <formula>"Leave"</formula>
    </cfRule>
    <cfRule type="cellIs" dxfId="33" priority="20" operator="equal">
      <formula>"Off"</formula>
    </cfRule>
    <cfRule type="cellIs" dxfId="32" priority="21" operator="equal">
      <formula>"Sick"</formula>
    </cfRule>
  </conditionalFormatting>
  <conditionalFormatting sqref="AG159:AH200">
    <cfRule type="cellIs" dxfId="31" priority="10" operator="equal">
      <formula>"ADO"</formula>
    </cfRule>
    <cfRule type="cellIs" dxfId="30" priority="11" operator="equal">
      <formula>"Prj"</formula>
    </cfRule>
    <cfRule type="cellIs" dxfId="29" priority="12" operator="equal">
      <formula>"ADO"</formula>
    </cfRule>
    <cfRule type="cellIs" dxfId="28" priority="13" operator="equal">
      <formula>"Leave"</formula>
    </cfRule>
    <cfRule type="cellIs" dxfId="27" priority="14" operator="equal">
      <formula>"Off"</formula>
    </cfRule>
    <cfRule type="cellIs" dxfId="26" priority="15" operator="equal">
      <formula>"Sick"</formula>
    </cfRule>
  </conditionalFormatting>
  <conditionalFormatting sqref="AG9:AH158">
    <cfRule type="cellIs" dxfId="25" priority="7" operator="equal">
      <formula>"A/L"</formula>
    </cfRule>
    <cfRule type="cellIs" dxfId="24" priority="8" operator="equal">
      <formula>"Off"</formula>
    </cfRule>
    <cfRule type="cellIs" dxfId="23" priority="9" operator="equal">
      <formula>"Sick"</formula>
    </cfRule>
  </conditionalFormatting>
  <conditionalFormatting sqref="G9:AH200">
    <cfRule type="cellIs" dxfId="22" priority="6" operator="equal">
      <formula>"Sick"</formula>
    </cfRule>
    <cfRule type="cellIs" dxfId="21" priority="5" operator="equal">
      <formula>"Off"</formula>
    </cfRule>
    <cfRule type="cellIs" dxfId="20" priority="4" operator="equal">
      <formula>"Leave"</formula>
    </cfRule>
    <cfRule type="cellIs" dxfId="19" priority="3" operator="equal">
      <formula>"ADO"</formula>
    </cfRule>
    <cfRule type="cellIs" dxfId="18" priority="2" operator="equal">
      <formula>"Prj"</formula>
    </cfRule>
    <cfRule type="cellIs" dxfId="17" priority="1" operator="equal">
      <formula>"ADO"</formula>
    </cfRule>
  </conditionalFormatting>
  <dataValidations count="2">
    <dataValidation type="list" allowBlank="1" showInputMessage="1" showErrorMessage="1" sqref="AH201:AH209 G9:AH200" xr:uid="{00000000-0002-0000-0B00-000000000000}">
      <formula1>Shift_Position</formula1>
    </dataValidation>
    <dataValidation type="list" allowBlank="1" showInputMessage="1" showErrorMessage="1" sqref="D9:D200" xr:uid="{00000000-0002-0000-0B00-000001000000}">
      <formula1>StaffList</formula1>
    </dataValidation>
  </dataValidations>
  <pageMargins left="0" right="0" top="0" bottom="0" header="0" footer="0"/>
  <pageSetup paperSize="8" scale="95" orientation="landscape" verticalDpi="30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dimension ref="A1:HB206"/>
  <sheetViews>
    <sheetView tabSelected="1" topLeftCell="A2" zoomScale="110" zoomScaleNormal="110" workbookViewId="0">
      <pane xSplit="2" ySplit="5" topLeftCell="C7" activePane="bottomRight" state="frozen"/>
      <selection activeCell="A2" sqref="A2"/>
      <selection pane="topRight" activeCell="C2" sqref="C2"/>
      <selection pane="bottomLeft" activeCell="A7" sqref="A7"/>
      <selection pane="bottomRight" activeCell="M202" sqref="M202"/>
    </sheetView>
  </sheetViews>
  <sheetFormatPr defaultColWidth="0" defaultRowHeight="15" customHeight="1" zeroHeight="1" x14ac:dyDescent="0.25"/>
  <cols>
    <col min="1" max="1" width="14.5703125" customWidth="1"/>
    <col min="2" max="2" width="11" customWidth="1"/>
    <col min="3" max="30" width="7.42578125" customWidth="1"/>
    <col min="31" max="31" width="20.28515625" customWidth="1"/>
    <col min="32" max="37" width="9.140625" customWidth="1"/>
    <col min="38" max="38" width="10.140625" hidden="1" customWidth="1"/>
    <col min="39" max="16384" width="9.140625" hidden="1"/>
  </cols>
  <sheetData>
    <row r="1" spans="1:210" ht="15.75" hidden="1" thickBot="1" x14ac:dyDescent="0.3">
      <c r="A1" s="6"/>
      <c r="B1" s="175"/>
      <c r="C1" s="6"/>
      <c r="D1" s="6"/>
      <c r="E1" s="6"/>
      <c r="F1" s="6"/>
      <c r="G1" s="6"/>
      <c r="H1" s="6"/>
      <c r="I1" s="6"/>
      <c r="J1" s="6"/>
      <c r="K1" s="6"/>
      <c r="L1" s="6"/>
      <c r="M1" s="6"/>
      <c r="N1" s="6"/>
      <c r="O1" s="6"/>
      <c r="P1" s="6"/>
      <c r="Q1" s="6"/>
      <c r="R1" s="6"/>
      <c r="S1" s="6"/>
      <c r="T1" s="6"/>
      <c r="U1" s="6"/>
      <c r="V1" s="6"/>
      <c r="W1" s="6"/>
      <c r="X1" s="6"/>
      <c r="Y1" s="6"/>
      <c r="Z1" s="6"/>
      <c r="AA1" s="6"/>
      <c r="AB1" s="6"/>
      <c r="AC1" s="6"/>
      <c r="AD1" s="6"/>
      <c r="AE1" s="6"/>
      <c r="AF1" s="2"/>
      <c r="AG1" s="2"/>
      <c r="AH1" s="2"/>
      <c r="AI1" s="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CY1" s="2"/>
      <c r="GU1" s="176"/>
      <c r="GV1" s="177"/>
      <c r="GW1" s="177"/>
      <c r="GX1" s="177"/>
      <c r="GY1" s="177"/>
    </row>
    <row r="2" spans="1:210" ht="19.5" thickBot="1" x14ac:dyDescent="0.3">
      <c r="A2" s="784" t="s">
        <v>1051</v>
      </c>
      <c r="B2" s="785"/>
      <c r="C2" s="785"/>
      <c r="D2" s="785"/>
      <c r="E2" s="785"/>
      <c r="F2" s="785"/>
      <c r="G2" s="785"/>
      <c r="H2" s="785"/>
      <c r="I2" s="785"/>
      <c r="J2" s="785"/>
      <c r="K2" s="785"/>
      <c r="L2" s="785"/>
      <c r="M2" s="785"/>
      <c r="N2" s="785"/>
      <c r="O2" s="785"/>
      <c r="P2" s="785"/>
      <c r="Q2" s="785"/>
      <c r="R2" s="785"/>
      <c r="S2" s="785"/>
      <c r="T2" s="785"/>
      <c r="U2" s="785"/>
      <c r="V2" s="785"/>
      <c r="W2" s="785"/>
      <c r="X2" s="785"/>
      <c r="Y2" s="785"/>
      <c r="Z2" s="785"/>
      <c r="AA2" s="785"/>
      <c r="AB2" s="785"/>
      <c r="AC2" s="785"/>
      <c r="AD2" s="786"/>
      <c r="AE2" s="766" t="s">
        <v>519</v>
      </c>
      <c r="AF2" s="769" t="s">
        <v>1052</v>
      </c>
      <c r="AG2" s="770"/>
      <c r="AH2" s="770"/>
      <c r="AI2" s="770"/>
      <c r="AJ2" s="770"/>
      <c r="AK2" s="773" t="s">
        <v>1053</v>
      </c>
      <c r="AL2" s="775" t="s">
        <v>1054</v>
      </c>
      <c r="AM2" s="178"/>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CY2" s="2"/>
      <c r="GU2" s="176"/>
      <c r="GV2" s="177"/>
      <c r="GW2" s="177"/>
      <c r="GX2" s="177"/>
      <c r="GY2" s="177"/>
    </row>
    <row r="3" spans="1:210" ht="19.5" thickBot="1" x14ac:dyDescent="0.3">
      <c r="A3" s="325"/>
      <c r="B3" s="326"/>
      <c r="C3" s="778" t="s">
        <v>1055</v>
      </c>
      <c r="D3" s="779"/>
      <c r="E3" s="779"/>
      <c r="F3" s="779"/>
      <c r="G3" s="779"/>
      <c r="H3" s="779"/>
      <c r="I3" s="779"/>
      <c r="J3" s="779"/>
      <c r="K3" s="779"/>
      <c r="L3" s="779"/>
      <c r="M3" s="779"/>
      <c r="N3" s="779"/>
      <c r="O3" s="779"/>
      <c r="P3" s="780"/>
      <c r="Q3" s="781" t="s">
        <v>1056</v>
      </c>
      <c r="R3" s="782"/>
      <c r="S3" s="782"/>
      <c r="T3" s="782"/>
      <c r="U3" s="782"/>
      <c r="V3" s="782"/>
      <c r="W3" s="782"/>
      <c r="X3" s="782"/>
      <c r="Y3" s="782"/>
      <c r="Z3" s="782"/>
      <c r="AA3" s="782"/>
      <c r="AB3" s="782"/>
      <c r="AC3" s="782"/>
      <c r="AD3" s="783"/>
      <c r="AE3" s="767"/>
      <c r="AF3" s="771"/>
      <c r="AG3" s="772"/>
      <c r="AH3" s="772"/>
      <c r="AI3" s="772"/>
      <c r="AJ3" s="772"/>
      <c r="AK3" s="774"/>
      <c r="AL3" s="776"/>
      <c r="AM3" s="178"/>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CY3" s="2"/>
      <c r="GU3" s="176"/>
      <c r="GV3" s="177"/>
      <c r="GW3" s="177"/>
      <c r="GX3" s="177"/>
      <c r="GY3" s="177"/>
    </row>
    <row r="4" spans="1:210" ht="19.5" thickBot="1" x14ac:dyDescent="0.3">
      <c r="A4" s="365"/>
      <c r="B4" s="366"/>
      <c r="C4" s="757" t="s">
        <v>1031</v>
      </c>
      <c r="D4" s="758"/>
      <c r="E4" s="758"/>
      <c r="F4" s="758"/>
      <c r="G4" s="758"/>
      <c r="H4" s="758"/>
      <c r="I4" s="759"/>
      <c r="J4" s="757" t="s">
        <v>1032</v>
      </c>
      <c r="K4" s="758"/>
      <c r="L4" s="758"/>
      <c r="M4" s="758"/>
      <c r="N4" s="758"/>
      <c r="O4" s="758"/>
      <c r="P4" s="759"/>
      <c r="Q4" s="757" t="s">
        <v>1033</v>
      </c>
      <c r="R4" s="758"/>
      <c r="S4" s="758"/>
      <c r="T4" s="758"/>
      <c r="U4" s="758"/>
      <c r="V4" s="758"/>
      <c r="W4" s="759"/>
      <c r="X4" s="757" t="s">
        <v>1034</v>
      </c>
      <c r="Y4" s="758"/>
      <c r="Z4" s="758"/>
      <c r="AA4" s="758"/>
      <c r="AB4" s="758"/>
      <c r="AC4" s="758"/>
      <c r="AD4" s="759"/>
      <c r="AE4" s="767"/>
      <c r="AF4" s="771"/>
      <c r="AG4" s="772"/>
      <c r="AH4" s="772"/>
      <c r="AI4" s="772"/>
      <c r="AJ4" s="772"/>
      <c r="AK4" s="774"/>
      <c r="AL4" s="777"/>
      <c r="AM4" s="178"/>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CY4" s="2"/>
      <c r="FS4" t="s">
        <v>1057</v>
      </c>
      <c r="GU4" s="176"/>
      <c r="GV4" s="177"/>
      <c r="GW4" s="177"/>
      <c r="GX4" s="177"/>
      <c r="GY4" s="177"/>
    </row>
    <row r="5" spans="1:210" ht="15.75" thickBot="1" x14ac:dyDescent="0.3">
      <c r="A5" s="760" t="s">
        <v>1058</v>
      </c>
      <c r="B5" s="761"/>
      <c r="C5" s="367">
        <v>1</v>
      </c>
      <c r="D5" s="368">
        <v>2</v>
      </c>
      <c r="E5" s="368">
        <v>3</v>
      </c>
      <c r="F5" s="368">
        <v>4</v>
      </c>
      <c r="G5" s="368">
        <v>5</v>
      </c>
      <c r="H5" s="368">
        <v>6</v>
      </c>
      <c r="I5" s="369">
        <v>7</v>
      </c>
      <c r="J5" s="367">
        <v>8</v>
      </c>
      <c r="K5" s="368">
        <f>J5+1</f>
        <v>9</v>
      </c>
      <c r="L5" s="368">
        <f t="shared" ref="L5:AD5" si="0">K5+1</f>
        <v>10</v>
      </c>
      <c r="M5" s="368">
        <f t="shared" si="0"/>
        <v>11</v>
      </c>
      <c r="N5" s="368">
        <f t="shared" si="0"/>
        <v>12</v>
      </c>
      <c r="O5" s="368">
        <f t="shared" si="0"/>
        <v>13</v>
      </c>
      <c r="P5" s="369">
        <f t="shared" si="0"/>
        <v>14</v>
      </c>
      <c r="Q5" s="367">
        <f t="shared" si="0"/>
        <v>15</v>
      </c>
      <c r="R5" s="368">
        <f t="shared" si="0"/>
        <v>16</v>
      </c>
      <c r="S5" s="368">
        <f t="shared" si="0"/>
        <v>17</v>
      </c>
      <c r="T5" s="368">
        <f t="shared" si="0"/>
        <v>18</v>
      </c>
      <c r="U5" s="368">
        <f t="shared" si="0"/>
        <v>19</v>
      </c>
      <c r="V5" s="368">
        <f t="shared" si="0"/>
        <v>20</v>
      </c>
      <c r="W5" s="369">
        <f t="shared" si="0"/>
        <v>21</v>
      </c>
      <c r="X5" s="367">
        <f t="shared" si="0"/>
        <v>22</v>
      </c>
      <c r="Y5" s="368">
        <f t="shared" si="0"/>
        <v>23</v>
      </c>
      <c r="Z5" s="368">
        <f t="shared" si="0"/>
        <v>24</v>
      </c>
      <c r="AA5" s="368">
        <f t="shared" si="0"/>
        <v>25</v>
      </c>
      <c r="AB5" s="368">
        <f t="shared" si="0"/>
        <v>26</v>
      </c>
      <c r="AC5" s="368">
        <f t="shared" si="0"/>
        <v>27</v>
      </c>
      <c r="AD5" s="369">
        <f t="shared" si="0"/>
        <v>28</v>
      </c>
      <c r="AE5" s="767"/>
      <c r="AF5" s="329" t="s">
        <v>1059</v>
      </c>
      <c r="AG5" s="330" t="s">
        <v>1059</v>
      </c>
      <c r="AH5" s="330" t="s">
        <v>1059</v>
      </c>
      <c r="AI5" s="330" t="s">
        <v>1059</v>
      </c>
      <c r="AJ5" s="331" t="s">
        <v>1059</v>
      </c>
      <c r="AK5" s="762">
        <f>SUM(AK7:AK206)</f>
        <v>14.44736842105263</v>
      </c>
      <c r="AL5" s="764">
        <f>SUM(AL7:AL206)*1.22</f>
        <v>0</v>
      </c>
      <c r="AM5" s="179"/>
      <c r="AN5" s="12">
        <f t="shared" ref="AN5:BC6" si="1">C5</f>
        <v>1</v>
      </c>
      <c r="AO5" s="12">
        <f t="shared" si="1"/>
        <v>2</v>
      </c>
      <c r="AP5" s="12">
        <f t="shared" si="1"/>
        <v>3</v>
      </c>
      <c r="AQ5" s="12">
        <f t="shared" si="1"/>
        <v>4</v>
      </c>
      <c r="AR5" s="12">
        <f t="shared" si="1"/>
        <v>5</v>
      </c>
      <c r="AS5" s="12">
        <f t="shared" si="1"/>
        <v>6</v>
      </c>
      <c r="AT5" s="12">
        <f t="shared" si="1"/>
        <v>7</v>
      </c>
      <c r="AU5" s="12">
        <f t="shared" si="1"/>
        <v>8</v>
      </c>
      <c r="AV5" s="12">
        <f t="shared" si="1"/>
        <v>9</v>
      </c>
      <c r="AW5" s="12">
        <f t="shared" si="1"/>
        <v>10</v>
      </c>
      <c r="AX5" s="12">
        <f t="shared" si="1"/>
        <v>11</v>
      </c>
      <c r="AY5" s="12">
        <f t="shared" si="1"/>
        <v>12</v>
      </c>
      <c r="AZ5" s="12">
        <f t="shared" si="1"/>
        <v>13</v>
      </c>
      <c r="BA5" s="12">
        <f t="shared" si="1"/>
        <v>14</v>
      </c>
      <c r="BB5" s="12">
        <f t="shared" si="1"/>
        <v>15</v>
      </c>
      <c r="BC5" s="12">
        <f t="shared" si="1"/>
        <v>16</v>
      </c>
      <c r="BD5" s="12">
        <f t="shared" ref="BD5:BO6" si="2">S5</f>
        <v>17</v>
      </c>
      <c r="BE5" s="12">
        <f t="shared" si="2"/>
        <v>18</v>
      </c>
      <c r="BF5" s="12">
        <f t="shared" si="2"/>
        <v>19</v>
      </c>
      <c r="BG5" s="12">
        <f t="shared" si="2"/>
        <v>20</v>
      </c>
      <c r="BH5" s="12">
        <f t="shared" si="2"/>
        <v>21</v>
      </c>
      <c r="BI5" s="12">
        <f t="shared" si="2"/>
        <v>22</v>
      </c>
      <c r="BJ5" s="12">
        <f t="shared" si="2"/>
        <v>23</v>
      </c>
      <c r="BK5" s="12">
        <f t="shared" si="2"/>
        <v>24</v>
      </c>
      <c r="BL5" s="12">
        <f t="shared" si="2"/>
        <v>25</v>
      </c>
      <c r="BM5" s="12">
        <f t="shared" si="2"/>
        <v>26</v>
      </c>
      <c r="BN5" s="12">
        <f t="shared" si="2"/>
        <v>27</v>
      </c>
      <c r="BO5" s="12">
        <f t="shared" si="2"/>
        <v>28</v>
      </c>
      <c r="BQ5" s="2" t="str">
        <f t="shared" ref="BQ5:BU6" si="3">AF5</f>
        <v>Hrs</v>
      </c>
      <c r="BR5" s="2" t="str">
        <f t="shared" si="3"/>
        <v>Hrs</v>
      </c>
      <c r="BS5" s="2" t="str">
        <f t="shared" si="3"/>
        <v>Hrs</v>
      </c>
      <c r="BT5" s="2" t="str">
        <f t="shared" si="3"/>
        <v>Hrs</v>
      </c>
      <c r="BU5" s="2" t="str">
        <f t="shared" si="3"/>
        <v>Hrs</v>
      </c>
      <c r="BV5" s="2">
        <f t="shared" ref="BV5:CK6" si="4">AN5</f>
        <v>1</v>
      </c>
      <c r="BW5" s="2">
        <f t="shared" si="4"/>
        <v>2</v>
      </c>
      <c r="BX5" s="2">
        <f t="shared" si="4"/>
        <v>3</v>
      </c>
      <c r="BY5" s="2">
        <f t="shared" si="4"/>
        <v>4</v>
      </c>
      <c r="BZ5" s="2">
        <f t="shared" si="4"/>
        <v>5</v>
      </c>
      <c r="CA5" s="2">
        <f t="shared" si="4"/>
        <v>6</v>
      </c>
      <c r="CB5" s="2">
        <f t="shared" si="4"/>
        <v>7</v>
      </c>
      <c r="CC5" s="2">
        <f t="shared" si="4"/>
        <v>8</v>
      </c>
      <c r="CD5" s="2">
        <f t="shared" si="4"/>
        <v>9</v>
      </c>
      <c r="CE5" s="2">
        <f t="shared" si="4"/>
        <v>10</v>
      </c>
      <c r="CF5" s="2">
        <f t="shared" si="4"/>
        <v>11</v>
      </c>
      <c r="CG5" s="2">
        <f t="shared" si="4"/>
        <v>12</v>
      </c>
      <c r="CH5" s="2">
        <f t="shared" si="4"/>
        <v>13</v>
      </c>
      <c r="CI5" s="2">
        <f t="shared" si="4"/>
        <v>14</v>
      </c>
      <c r="CJ5" s="2">
        <f t="shared" si="4"/>
        <v>15</v>
      </c>
      <c r="CK5" s="2">
        <f t="shared" si="4"/>
        <v>16</v>
      </c>
      <c r="CL5" s="2">
        <f t="shared" ref="CL5:CW6" si="5">BD5</f>
        <v>17</v>
      </c>
      <c r="CM5" s="2">
        <f t="shared" si="5"/>
        <v>18</v>
      </c>
      <c r="CN5" s="2">
        <f t="shared" si="5"/>
        <v>19</v>
      </c>
      <c r="CO5" s="2">
        <f t="shared" si="5"/>
        <v>20</v>
      </c>
      <c r="CP5" s="2">
        <f t="shared" si="5"/>
        <v>21</v>
      </c>
      <c r="CQ5" s="2">
        <f t="shared" si="5"/>
        <v>22</v>
      </c>
      <c r="CR5" s="2">
        <f t="shared" si="5"/>
        <v>23</v>
      </c>
      <c r="CS5" s="2">
        <f t="shared" si="5"/>
        <v>24</v>
      </c>
      <c r="CT5" s="2">
        <f t="shared" si="5"/>
        <v>25</v>
      </c>
      <c r="CU5" s="2">
        <f t="shared" si="5"/>
        <v>26</v>
      </c>
      <c r="CV5" s="2">
        <f t="shared" si="5"/>
        <v>27</v>
      </c>
      <c r="CW5" s="2">
        <f t="shared" si="5"/>
        <v>28</v>
      </c>
      <c r="CY5" s="2" t="s">
        <v>1060</v>
      </c>
      <c r="CZ5" s="2" t="str">
        <f t="shared" ref="CZ5:DC6" si="6">BQ5</f>
        <v>Hrs</v>
      </c>
      <c r="DA5" s="2" t="str">
        <f t="shared" si="6"/>
        <v>Hrs</v>
      </c>
      <c r="DB5" s="2" t="str">
        <f t="shared" si="6"/>
        <v>Hrs</v>
      </c>
      <c r="DC5" s="2" t="str">
        <f t="shared" si="6"/>
        <v>Hrs</v>
      </c>
      <c r="DD5" s="2" t="s">
        <v>1060</v>
      </c>
      <c r="DE5" s="2">
        <f t="shared" ref="DE5:DT6" si="7">BV5</f>
        <v>1</v>
      </c>
      <c r="DF5" s="2">
        <f t="shared" si="7"/>
        <v>2</v>
      </c>
      <c r="DG5" s="2">
        <f t="shared" si="7"/>
        <v>3</v>
      </c>
      <c r="DH5" s="2">
        <f t="shared" si="7"/>
        <v>4</v>
      </c>
      <c r="DI5" s="2">
        <f t="shared" si="7"/>
        <v>5</v>
      </c>
      <c r="DJ5" s="2">
        <f t="shared" si="7"/>
        <v>6</v>
      </c>
      <c r="DK5" s="2">
        <f t="shared" si="7"/>
        <v>7</v>
      </c>
      <c r="DL5" s="2">
        <f t="shared" si="7"/>
        <v>8</v>
      </c>
      <c r="DM5" s="2">
        <f t="shared" si="7"/>
        <v>9</v>
      </c>
      <c r="DN5" s="2">
        <f t="shared" si="7"/>
        <v>10</v>
      </c>
      <c r="DO5" s="2">
        <f t="shared" si="7"/>
        <v>11</v>
      </c>
      <c r="DP5" s="2">
        <f t="shared" si="7"/>
        <v>12</v>
      </c>
      <c r="DQ5" s="2">
        <f t="shared" si="7"/>
        <v>13</v>
      </c>
      <c r="DR5" s="2">
        <f t="shared" si="7"/>
        <v>14</v>
      </c>
      <c r="DS5" s="2">
        <f t="shared" si="7"/>
        <v>15</v>
      </c>
      <c r="DT5" s="2">
        <f t="shared" si="7"/>
        <v>16</v>
      </c>
      <c r="DU5" s="2">
        <f t="shared" ref="DU5:EF6" si="8">CL5</f>
        <v>17</v>
      </c>
      <c r="DV5" s="2">
        <f t="shared" si="8"/>
        <v>18</v>
      </c>
      <c r="DW5" s="2">
        <f t="shared" si="8"/>
        <v>19</v>
      </c>
      <c r="DX5" s="2">
        <f t="shared" si="8"/>
        <v>20</v>
      </c>
      <c r="DY5" s="2">
        <f t="shared" si="8"/>
        <v>21</v>
      </c>
      <c r="DZ5" s="2">
        <f t="shared" si="8"/>
        <v>22</v>
      </c>
      <c r="EA5" s="2">
        <f t="shared" si="8"/>
        <v>23</v>
      </c>
      <c r="EB5" s="2">
        <f t="shared" si="8"/>
        <v>24</v>
      </c>
      <c r="EC5" s="2">
        <f t="shared" si="8"/>
        <v>25</v>
      </c>
      <c r="ED5" s="2">
        <f t="shared" si="8"/>
        <v>26</v>
      </c>
      <c r="EE5" s="2">
        <f t="shared" si="8"/>
        <v>27</v>
      </c>
      <c r="EF5" s="2">
        <f t="shared" si="8"/>
        <v>28</v>
      </c>
      <c r="EH5" s="2" t="str">
        <f t="shared" ref="EH5:EK6" si="9">CZ5</f>
        <v>Hrs</v>
      </c>
      <c r="EI5" s="2" t="str">
        <f t="shared" si="9"/>
        <v>Hrs</v>
      </c>
      <c r="EJ5" s="2" t="str">
        <f t="shared" si="9"/>
        <v>Hrs</v>
      </c>
      <c r="EK5" s="2" t="str">
        <f t="shared" si="9"/>
        <v>Hrs</v>
      </c>
      <c r="EL5" s="2" t="s">
        <v>1059</v>
      </c>
      <c r="EM5" s="2">
        <f t="shared" ref="EM5:FB6" si="10">DE5</f>
        <v>1</v>
      </c>
      <c r="EN5" s="2">
        <f t="shared" si="10"/>
        <v>2</v>
      </c>
      <c r="EO5" s="2">
        <f t="shared" si="10"/>
        <v>3</v>
      </c>
      <c r="EP5" s="2">
        <f t="shared" si="10"/>
        <v>4</v>
      </c>
      <c r="EQ5" s="2">
        <f t="shared" si="10"/>
        <v>5</v>
      </c>
      <c r="ER5" s="2">
        <f t="shared" si="10"/>
        <v>6</v>
      </c>
      <c r="ES5" s="2">
        <f t="shared" si="10"/>
        <v>7</v>
      </c>
      <c r="ET5" s="2">
        <f t="shared" si="10"/>
        <v>8</v>
      </c>
      <c r="EU5" s="2">
        <f t="shared" si="10"/>
        <v>9</v>
      </c>
      <c r="EV5" s="2">
        <f t="shared" si="10"/>
        <v>10</v>
      </c>
      <c r="EW5" s="2">
        <f t="shared" si="10"/>
        <v>11</v>
      </c>
      <c r="EX5" s="2">
        <f t="shared" si="10"/>
        <v>12</v>
      </c>
      <c r="EY5" s="2">
        <f t="shared" si="10"/>
        <v>13</v>
      </c>
      <c r="EZ5" s="2">
        <f t="shared" si="10"/>
        <v>14</v>
      </c>
      <c r="FA5" s="2">
        <f t="shared" si="10"/>
        <v>15</v>
      </c>
      <c r="FB5" s="2">
        <f t="shared" si="10"/>
        <v>16</v>
      </c>
      <c r="FC5" s="2">
        <f t="shared" ref="FC5:FN6" si="11">DU5</f>
        <v>17</v>
      </c>
      <c r="FD5" s="2">
        <f t="shared" si="11"/>
        <v>18</v>
      </c>
      <c r="FE5" s="2">
        <f t="shared" si="11"/>
        <v>19</v>
      </c>
      <c r="FF5" s="2">
        <f t="shared" si="11"/>
        <v>20</v>
      </c>
      <c r="FG5" s="2">
        <f t="shared" si="11"/>
        <v>21</v>
      </c>
      <c r="FH5" s="2">
        <f t="shared" si="11"/>
        <v>22</v>
      </c>
      <c r="FI5" s="2">
        <f t="shared" si="11"/>
        <v>23</v>
      </c>
      <c r="FJ5" s="2">
        <f t="shared" si="11"/>
        <v>24</v>
      </c>
      <c r="FK5" s="2">
        <f t="shared" si="11"/>
        <v>25</v>
      </c>
      <c r="FL5" s="2">
        <f t="shared" si="11"/>
        <v>26</v>
      </c>
      <c r="FM5" s="2">
        <f t="shared" si="11"/>
        <v>27</v>
      </c>
      <c r="FN5" s="2">
        <f t="shared" si="11"/>
        <v>28</v>
      </c>
      <c r="FP5" t="s">
        <v>1061</v>
      </c>
      <c r="FS5" s="2">
        <f>EM5</f>
        <v>1</v>
      </c>
      <c r="FT5" s="2">
        <f t="shared" ref="FT5:GI6" si="12">EN5</f>
        <v>2</v>
      </c>
      <c r="FU5" s="2">
        <f t="shared" si="12"/>
        <v>3</v>
      </c>
      <c r="FV5" s="2">
        <f t="shared" si="12"/>
        <v>4</v>
      </c>
      <c r="FW5" s="2">
        <f t="shared" si="12"/>
        <v>5</v>
      </c>
      <c r="FX5" s="2">
        <f t="shared" si="12"/>
        <v>6</v>
      </c>
      <c r="FY5" s="2">
        <f t="shared" si="12"/>
        <v>7</v>
      </c>
      <c r="FZ5" s="2">
        <f t="shared" si="12"/>
        <v>8</v>
      </c>
      <c r="GA5" s="2">
        <f t="shared" si="12"/>
        <v>9</v>
      </c>
      <c r="GB5" s="2">
        <f t="shared" si="12"/>
        <v>10</v>
      </c>
      <c r="GC5" s="2">
        <f t="shared" si="12"/>
        <v>11</v>
      </c>
      <c r="GD5" s="2">
        <f t="shared" si="12"/>
        <v>12</v>
      </c>
      <c r="GE5" s="2">
        <f t="shared" si="12"/>
        <v>13</v>
      </c>
      <c r="GF5" s="2">
        <f t="shared" si="12"/>
        <v>14</v>
      </c>
      <c r="GG5" s="2">
        <f t="shared" si="12"/>
        <v>15</v>
      </c>
      <c r="GH5" s="2">
        <f t="shared" si="12"/>
        <v>16</v>
      </c>
      <c r="GI5" s="2">
        <f t="shared" si="12"/>
        <v>17</v>
      </c>
      <c r="GJ5" s="2">
        <f t="shared" ref="GJ5:GT6" si="13">FD5</f>
        <v>18</v>
      </c>
      <c r="GK5" s="2">
        <f t="shared" si="13"/>
        <v>19</v>
      </c>
      <c r="GL5" s="2">
        <f t="shared" si="13"/>
        <v>20</v>
      </c>
      <c r="GM5" s="2">
        <f t="shared" si="13"/>
        <v>21</v>
      </c>
      <c r="GN5" s="2">
        <f t="shared" si="13"/>
        <v>22</v>
      </c>
      <c r="GO5" s="2">
        <f t="shared" si="13"/>
        <v>23</v>
      </c>
      <c r="GP5" s="2">
        <f t="shared" si="13"/>
        <v>24</v>
      </c>
      <c r="GQ5" s="2">
        <f t="shared" si="13"/>
        <v>25</v>
      </c>
      <c r="GR5" s="2">
        <f t="shared" si="13"/>
        <v>26</v>
      </c>
      <c r="GS5" s="2">
        <f t="shared" si="13"/>
        <v>27</v>
      </c>
      <c r="GT5" s="2">
        <f t="shared" si="13"/>
        <v>28</v>
      </c>
      <c r="GU5" s="180" t="s">
        <v>1059</v>
      </c>
      <c r="GV5" s="177" t="s">
        <v>1062</v>
      </c>
      <c r="GW5" s="177" t="s">
        <v>1063</v>
      </c>
      <c r="GX5" s="177" t="s">
        <v>1064</v>
      </c>
      <c r="GY5" s="177" t="s">
        <v>1065</v>
      </c>
    </row>
    <row r="6" spans="1:210" ht="23.25" thickBot="1" x14ac:dyDescent="0.3">
      <c r="A6" s="327" t="s">
        <v>1066</v>
      </c>
      <c r="B6" s="328" t="s">
        <v>1067</v>
      </c>
      <c r="C6" s="361">
        <v>2</v>
      </c>
      <c r="D6" s="362">
        <f>C6+1</f>
        <v>3</v>
      </c>
      <c r="E6" s="362">
        <f>D6+1</f>
        <v>4</v>
      </c>
      <c r="F6" s="362">
        <f t="shared" ref="F6:AD6" si="14">E6+1</f>
        <v>5</v>
      </c>
      <c r="G6" s="362">
        <f t="shared" si="14"/>
        <v>6</v>
      </c>
      <c r="H6" s="363">
        <f t="shared" si="14"/>
        <v>7</v>
      </c>
      <c r="I6" s="364">
        <f t="shared" si="14"/>
        <v>8</v>
      </c>
      <c r="J6" s="361">
        <f t="shared" si="14"/>
        <v>9</v>
      </c>
      <c r="K6" s="362">
        <f t="shared" si="14"/>
        <v>10</v>
      </c>
      <c r="L6" s="362">
        <f t="shared" si="14"/>
        <v>11</v>
      </c>
      <c r="M6" s="362">
        <f t="shared" si="14"/>
        <v>12</v>
      </c>
      <c r="N6" s="362">
        <f t="shared" si="14"/>
        <v>13</v>
      </c>
      <c r="O6" s="363">
        <f t="shared" si="14"/>
        <v>14</v>
      </c>
      <c r="P6" s="364">
        <f t="shared" si="14"/>
        <v>15</v>
      </c>
      <c r="Q6" s="361">
        <f t="shared" si="14"/>
        <v>16</v>
      </c>
      <c r="R6" s="362">
        <f t="shared" si="14"/>
        <v>17</v>
      </c>
      <c r="S6" s="362">
        <f t="shared" si="14"/>
        <v>18</v>
      </c>
      <c r="T6" s="362">
        <f t="shared" si="14"/>
        <v>19</v>
      </c>
      <c r="U6" s="362">
        <f t="shared" si="14"/>
        <v>20</v>
      </c>
      <c r="V6" s="363">
        <f t="shared" si="14"/>
        <v>21</v>
      </c>
      <c r="W6" s="364">
        <f t="shared" si="14"/>
        <v>22</v>
      </c>
      <c r="X6" s="361">
        <f t="shared" si="14"/>
        <v>23</v>
      </c>
      <c r="Y6" s="362">
        <f t="shared" si="14"/>
        <v>24</v>
      </c>
      <c r="Z6" s="362">
        <f t="shared" si="14"/>
        <v>25</v>
      </c>
      <c r="AA6" s="362">
        <f t="shared" si="14"/>
        <v>26</v>
      </c>
      <c r="AB6" s="362">
        <f t="shared" si="14"/>
        <v>27</v>
      </c>
      <c r="AC6" s="363">
        <f t="shared" si="14"/>
        <v>28</v>
      </c>
      <c r="AD6" s="364">
        <f t="shared" si="14"/>
        <v>29</v>
      </c>
      <c r="AE6" s="768"/>
      <c r="AF6" s="332" t="s">
        <v>1068</v>
      </c>
      <c r="AG6" s="333" t="s">
        <v>1069</v>
      </c>
      <c r="AH6" s="333" t="s">
        <v>1070</v>
      </c>
      <c r="AI6" s="333" t="s">
        <v>1071</v>
      </c>
      <c r="AJ6" s="334" t="s">
        <v>1072</v>
      </c>
      <c r="AK6" s="763"/>
      <c r="AL6" s="765"/>
      <c r="AM6" s="181" t="s">
        <v>1073</v>
      </c>
      <c r="AN6" s="182">
        <f t="shared" si="1"/>
        <v>2</v>
      </c>
      <c r="AO6" s="182">
        <f t="shared" si="1"/>
        <v>3</v>
      </c>
      <c r="AP6" s="182">
        <f t="shared" si="1"/>
        <v>4</v>
      </c>
      <c r="AQ6" s="182">
        <f t="shared" si="1"/>
        <v>5</v>
      </c>
      <c r="AR6" s="182">
        <f t="shared" si="1"/>
        <v>6</v>
      </c>
      <c r="AS6" s="182">
        <f t="shared" si="1"/>
        <v>7</v>
      </c>
      <c r="AT6" s="182">
        <f t="shared" si="1"/>
        <v>8</v>
      </c>
      <c r="AU6" s="182">
        <f t="shared" si="1"/>
        <v>9</v>
      </c>
      <c r="AV6" s="182">
        <f t="shared" si="1"/>
        <v>10</v>
      </c>
      <c r="AW6" s="182">
        <f t="shared" si="1"/>
        <v>11</v>
      </c>
      <c r="AX6" s="182">
        <f t="shared" si="1"/>
        <v>12</v>
      </c>
      <c r="AY6" s="182">
        <f t="shared" si="1"/>
        <v>13</v>
      </c>
      <c r="AZ6" s="182">
        <f t="shared" si="1"/>
        <v>14</v>
      </c>
      <c r="BA6" s="182">
        <f t="shared" si="1"/>
        <v>15</v>
      </c>
      <c r="BB6" s="182">
        <f t="shared" si="1"/>
        <v>16</v>
      </c>
      <c r="BC6" s="182">
        <f t="shared" si="1"/>
        <v>17</v>
      </c>
      <c r="BD6" s="182">
        <f t="shared" si="2"/>
        <v>18</v>
      </c>
      <c r="BE6" s="182">
        <f t="shared" si="2"/>
        <v>19</v>
      </c>
      <c r="BF6" s="182">
        <f t="shared" si="2"/>
        <v>20</v>
      </c>
      <c r="BG6" s="182">
        <f t="shared" si="2"/>
        <v>21</v>
      </c>
      <c r="BH6" s="182">
        <f t="shared" si="2"/>
        <v>22</v>
      </c>
      <c r="BI6" s="182">
        <f t="shared" si="2"/>
        <v>23</v>
      </c>
      <c r="BJ6" s="182">
        <f t="shared" si="2"/>
        <v>24</v>
      </c>
      <c r="BK6" s="182">
        <f t="shared" si="2"/>
        <v>25</v>
      </c>
      <c r="BL6" s="182">
        <f t="shared" si="2"/>
        <v>26</v>
      </c>
      <c r="BM6" s="182">
        <f t="shared" si="2"/>
        <v>27</v>
      </c>
      <c r="BN6" s="182">
        <f t="shared" si="2"/>
        <v>28</v>
      </c>
      <c r="BO6" s="182">
        <f t="shared" si="2"/>
        <v>29</v>
      </c>
      <c r="BQ6" s="183" t="str">
        <f t="shared" si="3"/>
        <v>Wk 1</v>
      </c>
      <c r="BR6" s="183" t="str">
        <f t="shared" si="3"/>
        <v>Wk 2</v>
      </c>
      <c r="BS6" s="183" t="str">
        <f t="shared" si="3"/>
        <v>Wk 3</v>
      </c>
      <c r="BT6" s="183" t="str">
        <f t="shared" si="3"/>
        <v>Wk 4</v>
      </c>
      <c r="BU6" s="183" t="str">
        <f t="shared" si="3"/>
        <v>Total</v>
      </c>
      <c r="BV6" s="183">
        <f t="shared" si="4"/>
        <v>2</v>
      </c>
      <c r="BW6" s="183">
        <f t="shared" si="4"/>
        <v>3</v>
      </c>
      <c r="BX6" s="183">
        <f t="shared" si="4"/>
        <v>4</v>
      </c>
      <c r="BY6" s="183">
        <f t="shared" si="4"/>
        <v>5</v>
      </c>
      <c r="BZ6" s="183">
        <f t="shared" si="4"/>
        <v>6</v>
      </c>
      <c r="CA6" s="183">
        <f t="shared" si="4"/>
        <v>7</v>
      </c>
      <c r="CB6" s="183">
        <f t="shared" si="4"/>
        <v>8</v>
      </c>
      <c r="CC6" s="183">
        <f t="shared" si="4"/>
        <v>9</v>
      </c>
      <c r="CD6" s="183">
        <f t="shared" si="4"/>
        <v>10</v>
      </c>
      <c r="CE6" s="183">
        <f t="shared" si="4"/>
        <v>11</v>
      </c>
      <c r="CF6" s="183">
        <f t="shared" si="4"/>
        <v>12</v>
      </c>
      <c r="CG6" s="183">
        <f t="shared" si="4"/>
        <v>13</v>
      </c>
      <c r="CH6" s="183">
        <f t="shared" si="4"/>
        <v>14</v>
      </c>
      <c r="CI6" s="183">
        <f t="shared" si="4"/>
        <v>15</v>
      </c>
      <c r="CJ6" s="183">
        <f t="shared" si="4"/>
        <v>16</v>
      </c>
      <c r="CK6" s="183">
        <f t="shared" si="4"/>
        <v>17</v>
      </c>
      <c r="CL6" s="183">
        <f t="shared" si="5"/>
        <v>18</v>
      </c>
      <c r="CM6" s="183">
        <f t="shared" si="5"/>
        <v>19</v>
      </c>
      <c r="CN6" s="183">
        <f t="shared" si="5"/>
        <v>20</v>
      </c>
      <c r="CO6" s="183">
        <f t="shared" si="5"/>
        <v>21</v>
      </c>
      <c r="CP6" s="183">
        <f t="shared" si="5"/>
        <v>22</v>
      </c>
      <c r="CQ6" s="183">
        <f t="shared" si="5"/>
        <v>23</v>
      </c>
      <c r="CR6" s="183">
        <f t="shared" si="5"/>
        <v>24</v>
      </c>
      <c r="CS6" s="183">
        <f t="shared" si="5"/>
        <v>25</v>
      </c>
      <c r="CT6" s="183">
        <f t="shared" si="5"/>
        <v>26</v>
      </c>
      <c r="CU6" s="183">
        <f t="shared" si="5"/>
        <v>27</v>
      </c>
      <c r="CV6" s="183">
        <f t="shared" si="5"/>
        <v>28</v>
      </c>
      <c r="CW6" s="183">
        <f t="shared" si="5"/>
        <v>29</v>
      </c>
      <c r="CY6" s="2" t="s">
        <v>1074</v>
      </c>
      <c r="CZ6" s="183" t="str">
        <f t="shared" si="6"/>
        <v>Wk 1</v>
      </c>
      <c r="DA6" s="183" t="str">
        <f t="shared" si="6"/>
        <v>Wk 2</v>
      </c>
      <c r="DB6" s="183" t="str">
        <f t="shared" si="6"/>
        <v>Wk 3</v>
      </c>
      <c r="DC6" s="183" t="str">
        <f t="shared" si="6"/>
        <v>Wk 4</v>
      </c>
      <c r="DD6" s="183" t="str">
        <f>BU6</f>
        <v>Total</v>
      </c>
      <c r="DE6" s="183">
        <f t="shared" si="7"/>
        <v>2</v>
      </c>
      <c r="DF6" s="183">
        <f t="shared" si="7"/>
        <v>3</v>
      </c>
      <c r="DG6" s="183">
        <f t="shared" si="7"/>
        <v>4</v>
      </c>
      <c r="DH6" s="183">
        <f t="shared" si="7"/>
        <v>5</v>
      </c>
      <c r="DI6" s="183">
        <f t="shared" si="7"/>
        <v>6</v>
      </c>
      <c r="DJ6" s="183">
        <f t="shared" si="7"/>
        <v>7</v>
      </c>
      <c r="DK6" s="183">
        <f t="shared" si="7"/>
        <v>8</v>
      </c>
      <c r="DL6" s="183">
        <f t="shared" si="7"/>
        <v>9</v>
      </c>
      <c r="DM6" s="183">
        <f t="shared" si="7"/>
        <v>10</v>
      </c>
      <c r="DN6" s="183">
        <f t="shared" si="7"/>
        <v>11</v>
      </c>
      <c r="DO6" s="183">
        <f t="shared" si="7"/>
        <v>12</v>
      </c>
      <c r="DP6" s="183">
        <f t="shared" si="7"/>
        <v>13</v>
      </c>
      <c r="DQ6" s="183">
        <f t="shared" si="7"/>
        <v>14</v>
      </c>
      <c r="DR6" s="183">
        <f t="shared" si="7"/>
        <v>15</v>
      </c>
      <c r="DS6" s="183">
        <f t="shared" si="7"/>
        <v>16</v>
      </c>
      <c r="DT6" s="183">
        <f t="shared" si="7"/>
        <v>17</v>
      </c>
      <c r="DU6" s="183">
        <f t="shared" si="8"/>
        <v>18</v>
      </c>
      <c r="DV6" s="183">
        <f t="shared" si="8"/>
        <v>19</v>
      </c>
      <c r="DW6" s="183">
        <f t="shared" si="8"/>
        <v>20</v>
      </c>
      <c r="DX6" s="183">
        <f t="shared" si="8"/>
        <v>21</v>
      </c>
      <c r="DY6" s="183">
        <f t="shared" si="8"/>
        <v>22</v>
      </c>
      <c r="DZ6" s="183">
        <f t="shared" si="8"/>
        <v>23</v>
      </c>
      <c r="EA6" s="183">
        <f t="shared" si="8"/>
        <v>24</v>
      </c>
      <c r="EB6" s="183">
        <f t="shared" si="8"/>
        <v>25</v>
      </c>
      <c r="EC6" s="183">
        <f t="shared" si="8"/>
        <v>26</v>
      </c>
      <c r="ED6" s="183">
        <f t="shared" si="8"/>
        <v>27</v>
      </c>
      <c r="EE6" s="183">
        <f t="shared" si="8"/>
        <v>28</v>
      </c>
      <c r="EF6" s="183">
        <f t="shared" si="8"/>
        <v>29</v>
      </c>
      <c r="EH6" s="183" t="str">
        <f t="shared" si="9"/>
        <v>Wk 1</v>
      </c>
      <c r="EI6" s="183" t="str">
        <f t="shared" si="9"/>
        <v>Wk 2</v>
      </c>
      <c r="EJ6" s="183" t="str">
        <f t="shared" si="9"/>
        <v>Wk 3</v>
      </c>
      <c r="EK6" s="183" t="str">
        <f t="shared" si="9"/>
        <v>Wk 4</v>
      </c>
      <c r="EL6" s="183" t="str">
        <f>DD6</f>
        <v>Total</v>
      </c>
      <c r="EM6" s="183">
        <f t="shared" si="10"/>
        <v>2</v>
      </c>
      <c r="EN6" s="183">
        <f t="shared" si="10"/>
        <v>3</v>
      </c>
      <c r="EO6" s="183">
        <f t="shared" si="10"/>
        <v>4</v>
      </c>
      <c r="EP6" s="183">
        <f t="shared" si="10"/>
        <v>5</v>
      </c>
      <c r="EQ6" s="183">
        <f t="shared" si="10"/>
        <v>6</v>
      </c>
      <c r="ER6" s="183">
        <f t="shared" si="10"/>
        <v>7</v>
      </c>
      <c r="ES6" s="183">
        <f t="shared" si="10"/>
        <v>8</v>
      </c>
      <c r="ET6" s="183">
        <f t="shared" si="10"/>
        <v>9</v>
      </c>
      <c r="EU6" s="183">
        <f t="shared" si="10"/>
        <v>10</v>
      </c>
      <c r="EV6" s="183">
        <f t="shared" si="10"/>
        <v>11</v>
      </c>
      <c r="EW6" s="183">
        <f t="shared" si="10"/>
        <v>12</v>
      </c>
      <c r="EX6" s="183">
        <f t="shared" si="10"/>
        <v>13</v>
      </c>
      <c r="EY6" s="183">
        <f t="shared" si="10"/>
        <v>14</v>
      </c>
      <c r="EZ6" s="183">
        <f t="shared" si="10"/>
        <v>15</v>
      </c>
      <c r="FA6" s="183">
        <f t="shared" si="10"/>
        <v>16</v>
      </c>
      <c r="FB6" s="183">
        <f t="shared" si="10"/>
        <v>17</v>
      </c>
      <c r="FC6" s="183">
        <f t="shared" si="11"/>
        <v>18</v>
      </c>
      <c r="FD6" s="183">
        <f t="shared" si="11"/>
        <v>19</v>
      </c>
      <c r="FE6" s="183">
        <f t="shared" si="11"/>
        <v>20</v>
      </c>
      <c r="FF6" s="183">
        <f t="shared" si="11"/>
        <v>21</v>
      </c>
      <c r="FG6" s="183">
        <f t="shared" si="11"/>
        <v>22</v>
      </c>
      <c r="FH6" s="183">
        <f t="shared" si="11"/>
        <v>23</v>
      </c>
      <c r="FI6" s="183">
        <f t="shared" si="11"/>
        <v>24</v>
      </c>
      <c r="FJ6" s="183">
        <f t="shared" si="11"/>
        <v>25</v>
      </c>
      <c r="FK6" s="183">
        <f t="shared" si="11"/>
        <v>26</v>
      </c>
      <c r="FL6" s="183">
        <f t="shared" si="11"/>
        <v>27</v>
      </c>
      <c r="FM6" s="183">
        <f t="shared" si="11"/>
        <v>28</v>
      </c>
      <c r="FN6" s="183">
        <f t="shared" si="11"/>
        <v>29</v>
      </c>
      <c r="FR6" t="s">
        <v>1075</v>
      </c>
      <c r="FS6" s="183">
        <f>EM6</f>
        <v>2</v>
      </c>
      <c r="FT6" s="183">
        <f t="shared" si="12"/>
        <v>3</v>
      </c>
      <c r="FU6" s="183">
        <f t="shared" si="12"/>
        <v>4</v>
      </c>
      <c r="FV6" s="183">
        <f t="shared" si="12"/>
        <v>5</v>
      </c>
      <c r="FW6" s="183">
        <f t="shared" si="12"/>
        <v>6</v>
      </c>
      <c r="FX6" s="183">
        <f t="shared" si="12"/>
        <v>7</v>
      </c>
      <c r="FY6" s="183">
        <f t="shared" si="12"/>
        <v>8</v>
      </c>
      <c r="FZ6" s="183">
        <f t="shared" si="12"/>
        <v>9</v>
      </c>
      <c r="GA6" s="183">
        <f t="shared" si="12"/>
        <v>10</v>
      </c>
      <c r="GB6" s="183">
        <f t="shared" si="12"/>
        <v>11</v>
      </c>
      <c r="GC6" s="183">
        <f t="shared" si="12"/>
        <v>12</v>
      </c>
      <c r="GD6" s="183">
        <f t="shared" si="12"/>
        <v>13</v>
      </c>
      <c r="GE6" s="183">
        <f t="shared" si="12"/>
        <v>14</v>
      </c>
      <c r="GF6" s="183">
        <f t="shared" si="12"/>
        <v>15</v>
      </c>
      <c r="GG6" s="183">
        <f t="shared" si="12"/>
        <v>16</v>
      </c>
      <c r="GH6" s="183">
        <f t="shared" si="12"/>
        <v>17</v>
      </c>
      <c r="GI6" s="183">
        <f t="shared" si="12"/>
        <v>18</v>
      </c>
      <c r="GJ6" s="183">
        <f t="shared" si="13"/>
        <v>19</v>
      </c>
      <c r="GK6" s="183">
        <f t="shared" si="13"/>
        <v>20</v>
      </c>
      <c r="GL6" s="183">
        <f t="shared" si="13"/>
        <v>21</v>
      </c>
      <c r="GM6" s="183">
        <f t="shared" si="13"/>
        <v>22</v>
      </c>
      <c r="GN6" s="183">
        <f t="shared" si="13"/>
        <v>23</v>
      </c>
      <c r="GO6" s="183">
        <f t="shared" si="13"/>
        <v>24</v>
      </c>
      <c r="GP6" s="183">
        <f t="shared" si="13"/>
        <v>25</v>
      </c>
      <c r="GQ6" s="183">
        <f t="shared" si="13"/>
        <v>26</v>
      </c>
      <c r="GR6" s="183">
        <f t="shared" si="13"/>
        <v>27</v>
      </c>
      <c r="GS6" s="183">
        <f t="shared" si="13"/>
        <v>28</v>
      </c>
      <c r="GT6" s="183">
        <f t="shared" si="13"/>
        <v>29</v>
      </c>
      <c r="GU6" s="184">
        <f>SUM(GU7:GU206)</f>
        <v>1296</v>
      </c>
      <c r="GV6" s="180">
        <f>SUM(GV7:GV206)</f>
        <v>320</v>
      </c>
      <c r="GW6" s="180">
        <f>SUM(GW7:GW206)</f>
        <v>336</v>
      </c>
      <c r="GX6" s="180">
        <f>SUM(GX7:GX206)</f>
        <v>304</v>
      </c>
      <c r="GY6" s="180">
        <f>SUM(GY7:GY206)</f>
        <v>336</v>
      </c>
      <c r="HB6" t="s">
        <v>1076</v>
      </c>
    </row>
    <row r="7" spans="1:210" x14ac:dyDescent="0.25">
      <c r="A7" s="323"/>
      <c r="B7" s="324" t="str">
        <f>AJ7&amp;" ("&amp;AF7+AG7&amp;", "&amp;AH7+AI7&amp;")"</f>
        <v>64 (32, 32)</v>
      </c>
      <c r="C7" s="346" t="s">
        <v>1409</v>
      </c>
      <c r="D7" s="347" t="s">
        <v>1409</v>
      </c>
      <c r="E7" s="347"/>
      <c r="F7" s="347"/>
      <c r="G7" s="347"/>
      <c r="H7" s="347" t="s">
        <v>1077</v>
      </c>
      <c r="I7" s="348" t="s">
        <v>1077</v>
      </c>
      <c r="J7" s="346" t="s">
        <v>1409</v>
      </c>
      <c r="K7" s="347" t="s">
        <v>1409</v>
      </c>
      <c r="L7" s="347"/>
      <c r="M7" s="347"/>
      <c r="N7" s="347"/>
      <c r="O7" s="347" t="s">
        <v>1077</v>
      </c>
      <c r="P7" s="348" t="s">
        <v>1077</v>
      </c>
      <c r="Q7" s="346" t="s">
        <v>1409</v>
      </c>
      <c r="R7" s="347" t="s">
        <v>1409</v>
      </c>
      <c r="S7" s="347"/>
      <c r="T7" s="347"/>
      <c r="U7" s="347"/>
      <c r="V7" s="347" t="s">
        <v>1077</v>
      </c>
      <c r="W7" s="348" t="s">
        <v>1077</v>
      </c>
      <c r="X7" s="346" t="s">
        <v>1409</v>
      </c>
      <c r="Y7" s="347" t="s">
        <v>1409</v>
      </c>
      <c r="Z7" s="347"/>
      <c r="AA7" s="347"/>
      <c r="AB7" s="347"/>
      <c r="AC7" s="347" t="s">
        <v>1077</v>
      </c>
      <c r="AD7" s="348" t="s">
        <v>1077</v>
      </c>
      <c r="AE7" s="349"/>
      <c r="AF7" s="335">
        <f t="shared" ref="AF7:AF38" si="15">EH7</f>
        <v>16</v>
      </c>
      <c r="AG7" s="336">
        <f t="shared" ref="AG7:AJ66" si="16">EI7</f>
        <v>16</v>
      </c>
      <c r="AH7" s="336">
        <f t="shared" si="16"/>
        <v>16</v>
      </c>
      <c r="AI7" s="336">
        <f t="shared" si="16"/>
        <v>16</v>
      </c>
      <c r="AJ7" s="337">
        <f t="shared" si="16"/>
        <v>64</v>
      </c>
      <c r="AK7" s="338">
        <f>IF(AJ7&gt;0,IF(AJ7=160,AJ7/160,AJ7/(38*4)),0)</f>
        <v>0.42105263157894735</v>
      </c>
      <c r="AL7" s="187">
        <f>IF(A7&lt;&gt;"",VLOOKUP(A7,Positions!$AJ$9:$AK$30,2,FALSE),0)*IF(AJ7=160,AJ7/4*52*(38/40),AJ7/4*52)</f>
        <v>0</v>
      </c>
      <c r="AM7" s="188">
        <f>COUNTIF(BV7:CW7,"ADO")</f>
        <v>0</v>
      </c>
      <c r="AN7" s="12">
        <f t="shared" ref="AN7:BC22" si="17">EM7</f>
        <v>8</v>
      </c>
      <c r="AO7" s="12">
        <f t="shared" si="17"/>
        <v>8</v>
      </c>
      <c r="AP7" s="12" t="str">
        <f t="shared" si="17"/>
        <v/>
      </c>
      <c r="AQ7" s="12" t="str">
        <f t="shared" si="17"/>
        <v/>
      </c>
      <c r="AR7" s="12" t="str">
        <f t="shared" si="17"/>
        <v/>
      </c>
      <c r="AS7" s="12" t="str">
        <f t="shared" si="17"/>
        <v>OFF</v>
      </c>
      <c r="AT7" s="12" t="str">
        <f t="shared" si="17"/>
        <v>OFF</v>
      </c>
      <c r="AU7" s="12">
        <f t="shared" si="17"/>
        <v>8</v>
      </c>
      <c r="AV7" s="12">
        <f t="shared" si="17"/>
        <v>8</v>
      </c>
      <c r="AW7" s="12" t="str">
        <f t="shared" si="17"/>
        <v/>
      </c>
      <c r="AX7" s="12" t="str">
        <f t="shared" si="17"/>
        <v/>
      </c>
      <c r="AY7" s="12" t="str">
        <f t="shared" si="17"/>
        <v/>
      </c>
      <c r="AZ7" s="12" t="str">
        <f t="shared" si="17"/>
        <v>OFF</v>
      </c>
      <c r="BA7" s="12" t="str">
        <f t="shared" si="17"/>
        <v>OFF</v>
      </c>
      <c r="BB7" s="12">
        <f t="shared" si="17"/>
        <v>8</v>
      </c>
      <c r="BC7" s="12">
        <f t="shared" si="17"/>
        <v>8</v>
      </c>
      <c r="BD7" s="12" t="str">
        <f t="shared" ref="BD7:BO28" si="18">FC7</f>
        <v/>
      </c>
      <c r="BE7" s="12" t="str">
        <f t="shared" si="18"/>
        <v/>
      </c>
      <c r="BF7" s="12" t="str">
        <f t="shared" si="18"/>
        <v/>
      </c>
      <c r="BG7" s="12" t="str">
        <f t="shared" si="18"/>
        <v>OFF</v>
      </c>
      <c r="BH7" s="12" t="str">
        <f t="shared" si="18"/>
        <v>OFF</v>
      </c>
      <c r="BI7" s="12">
        <f t="shared" si="18"/>
        <v>8</v>
      </c>
      <c r="BJ7" s="12">
        <f t="shared" si="18"/>
        <v>8</v>
      </c>
      <c r="BK7" s="12" t="str">
        <f t="shared" si="18"/>
        <v/>
      </c>
      <c r="BL7" s="12" t="str">
        <f t="shared" si="18"/>
        <v/>
      </c>
      <c r="BM7" s="12" t="str">
        <f t="shared" si="18"/>
        <v/>
      </c>
      <c r="BN7" s="12" t="str">
        <f t="shared" si="18"/>
        <v>OFF</v>
      </c>
      <c r="BO7" s="12" t="str">
        <f t="shared" si="18"/>
        <v>OFF</v>
      </c>
      <c r="BV7" s="2">
        <f>IF(C7="","",IF(C7="ADO","ADO",IF(C7="OFF","OFF",VLOOKUP(C7,Positions!$C$7:$V$120,20,FALSE))))</f>
        <v>8</v>
      </c>
      <c r="BW7" s="2">
        <f>IF(D7="","",IF(D7="ADO","ADO",IF(D7="OFF","OFF",VLOOKUP(D7,Positions!$C$7:$V$120,20,FALSE))))</f>
        <v>8</v>
      </c>
      <c r="BX7" s="2" t="str">
        <f>IF(E7="","",IF(E7="ADO","ADO",IF(E7="OFF","OFF",VLOOKUP(E7,Positions!$C$7:$V$120,20,FALSE))))</f>
        <v/>
      </c>
      <c r="BY7" s="2" t="str">
        <f>IF(F7="","",IF(F7="ADO","ADO",IF(F7="OFF","OFF",VLOOKUP(F7,Positions!$C$7:$V$120,20,FALSE))))</f>
        <v/>
      </c>
      <c r="BZ7" s="2" t="str">
        <f>IF(G7="","",IF(G7="ADO","ADO",IF(G7="OFF","OFF",VLOOKUP(G7,Positions!$C$7:$V$120,20,FALSE))))</f>
        <v/>
      </c>
      <c r="CA7" s="2" t="str">
        <f>IF(H7="","",IF(H7="ADO","ADO",IF(H7="OFF","OFF",VLOOKUP(H7,Positions!$C$7:$V$120,20,FALSE))))</f>
        <v>OFF</v>
      </c>
      <c r="CB7" s="2" t="str">
        <f>IF(I7="","",IF(I7="ADO","ADO",IF(I7="OFF","OFF",VLOOKUP(I7,Positions!$C$7:$V$120,20,FALSE))))</f>
        <v>OFF</v>
      </c>
      <c r="CC7" s="2">
        <f>IF(J7="","",IF(J7="ADO","ADO",IF(J7="OFF","OFF",VLOOKUP(J7,Positions!$C$7:$V$120,20,FALSE))))</f>
        <v>8</v>
      </c>
      <c r="CD7" s="2">
        <f>IF(K7="","",IF(K7="ADO","ADO",IF(K7="OFF","OFF",VLOOKUP(K7,Positions!$C$7:$V$120,20,FALSE))))</f>
        <v>8</v>
      </c>
      <c r="CE7" s="2" t="str">
        <f>IF(L7="","",IF(L7="ADO","ADO",IF(L7="OFF","OFF",VLOOKUP(L7,Positions!$C$7:$V$120,20,FALSE))))</f>
        <v/>
      </c>
      <c r="CF7" s="2" t="str">
        <f>IF(M7="","",IF(M7="ADO","ADO",IF(M7="OFF","OFF",VLOOKUP(M7,Positions!$C$7:$V$120,20,FALSE))))</f>
        <v/>
      </c>
      <c r="CG7" s="2" t="str">
        <f>IF(N7="","",IF(N7="ADO","ADO",IF(N7="OFF","OFF",VLOOKUP(N7,Positions!$C$7:$V$120,20,FALSE))))</f>
        <v/>
      </c>
      <c r="CH7" s="2" t="str">
        <f>IF(O7="","",IF(O7="ADO","ADO",IF(O7="OFF","OFF",VLOOKUP(O7,Positions!$C$7:$V$120,20,FALSE))))</f>
        <v>OFF</v>
      </c>
      <c r="CI7" s="2" t="str">
        <f>IF(P7="","",IF(P7="ADO","ADO",IF(P7="OFF","OFF",VLOOKUP(P7,Positions!$C$7:$V$120,20,FALSE))))</f>
        <v>OFF</v>
      </c>
      <c r="CJ7" s="2">
        <f>IF(Q7="","",IF(Q7="ADO","ADO",IF(Q7="OFF","OFF",VLOOKUP(Q7,Positions!$C$7:$V$120,20,FALSE))))</f>
        <v>8</v>
      </c>
      <c r="CK7" s="2">
        <f>IF(R7="","",IF(R7="ADO","ADO",IF(R7="OFF","OFF",VLOOKUP(R7,Positions!$C$7:$V$120,20,FALSE))))</f>
        <v>8</v>
      </c>
      <c r="CL7" s="2" t="str">
        <f>IF(S7="","",IF(S7="ADO","ADO",IF(S7="OFF","OFF",VLOOKUP(S7,Positions!$C$7:$V$120,20,FALSE))))</f>
        <v/>
      </c>
      <c r="CM7" s="2" t="str">
        <f>IF(T7="","",IF(T7="ADO","ADO",IF(T7="OFF","OFF",VLOOKUP(T7,Positions!$C$7:$V$120,20,FALSE))))</f>
        <v/>
      </c>
      <c r="CN7" s="2" t="str">
        <f>IF(U7="","",IF(U7="ADO","ADO",IF(U7="OFF","OFF",VLOOKUP(U7,Positions!$C$7:$V$120,20,FALSE))))</f>
        <v/>
      </c>
      <c r="CO7" s="2" t="str">
        <f>IF(V7="","",IF(V7="ADO","ADO",IF(V7="OFF","OFF",VLOOKUP(V7,Positions!$C$7:$V$120,20,FALSE))))</f>
        <v>OFF</v>
      </c>
      <c r="CP7" s="2" t="str">
        <f>IF(W7="","",IF(W7="ADO","ADO",IF(W7="OFF","OFF",VLOOKUP(W7,Positions!$C$7:$V$120,20,FALSE))))</f>
        <v>OFF</v>
      </c>
      <c r="CQ7" s="2">
        <f>IF(X7="","",IF(X7="ADO","ADO",IF(X7="OFF","OFF",VLOOKUP(X7,Positions!$C$7:$V$120,20,FALSE))))</f>
        <v>8</v>
      </c>
      <c r="CR7" s="2">
        <f>IF(Y7="","",IF(Y7="ADO","ADO",IF(Y7="OFF","OFF",VLOOKUP(Y7,Positions!$C$7:$V$120,20,FALSE))))</f>
        <v>8</v>
      </c>
      <c r="CS7" s="2" t="str">
        <f>IF(Z7="","",IF(Z7="ADO","ADO",IF(Z7="OFF","OFF",VLOOKUP(Z7,Positions!$C$7:$V$120,20,FALSE))))</f>
        <v/>
      </c>
      <c r="CT7" s="2" t="str">
        <f>IF(AA7="","",IF(AA7="ADO","ADO",IF(AA7="OFF","OFF",VLOOKUP(AA7,Positions!$C$7:$V$120,20,FALSE))))</f>
        <v/>
      </c>
      <c r="CU7" s="2" t="str">
        <f>IF(AB7="","",IF(AB7="ADO","ADO",IF(AB7="OFF","OFF",VLOOKUP(AB7,Positions!$C$7:$V$120,20,FALSE))))</f>
        <v/>
      </c>
      <c r="CV7" s="2" t="str">
        <f>IF(AC7="","",IF(AC7="ADO","ADO",IF(AC7="OFF","OFF",VLOOKUP(AC7,Positions!$C$7:$V$120,20,FALSE))))</f>
        <v>OFF</v>
      </c>
      <c r="CW7" s="2" t="str">
        <f>IF(AD7="","",IF(AD7="ADO","ADO",IF(AD7="OFF","OFF",VLOOKUP(AD7,Positions!$C$7:$V$120,20,FALSE))))</f>
        <v>OFF</v>
      </c>
      <c r="CY7" s="2">
        <f>MAX(DE7:EF7)</f>
        <v>8</v>
      </c>
      <c r="DE7" s="2">
        <f>IF(ISERROR(BV7),"",BV7)</f>
        <v>8</v>
      </c>
      <c r="DF7" s="2">
        <f t="shared" ref="DF7:DU16" si="19">IF(ISERROR(BW7),"",BW7)</f>
        <v>8</v>
      </c>
      <c r="DG7" s="2" t="str">
        <f t="shared" si="19"/>
        <v/>
      </c>
      <c r="DH7" s="2" t="str">
        <f t="shared" si="19"/>
        <v/>
      </c>
      <c r="DI7" s="2" t="str">
        <f t="shared" si="19"/>
        <v/>
      </c>
      <c r="DJ7" s="2" t="str">
        <f t="shared" si="19"/>
        <v>OFF</v>
      </c>
      <c r="DK7" s="2" t="str">
        <f t="shared" si="19"/>
        <v>OFF</v>
      </c>
      <c r="DL7" s="2">
        <f t="shared" si="19"/>
        <v>8</v>
      </c>
      <c r="DM7" s="2">
        <f t="shared" si="19"/>
        <v>8</v>
      </c>
      <c r="DN7" s="2" t="str">
        <f t="shared" si="19"/>
        <v/>
      </c>
      <c r="DO7" s="2" t="str">
        <f t="shared" si="19"/>
        <v/>
      </c>
      <c r="DP7" s="2" t="str">
        <f t="shared" si="19"/>
        <v/>
      </c>
      <c r="DQ7" s="2" t="str">
        <f t="shared" si="19"/>
        <v>OFF</v>
      </c>
      <c r="DR7" s="2" t="str">
        <f t="shared" si="19"/>
        <v>OFF</v>
      </c>
      <c r="DS7" s="2">
        <f t="shared" si="19"/>
        <v>8</v>
      </c>
      <c r="DT7" s="2">
        <f t="shared" si="19"/>
        <v>8</v>
      </c>
      <c r="DU7" s="2" t="str">
        <f t="shared" si="19"/>
        <v/>
      </c>
      <c r="DV7" s="2" t="str">
        <f t="shared" ref="DR7:EF22" si="20">IF(ISERROR(CM7),"",CM7)</f>
        <v/>
      </c>
      <c r="DW7" s="2" t="str">
        <f t="shared" si="20"/>
        <v/>
      </c>
      <c r="DX7" s="2" t="str">
        <f t="shared" si="20"/>
        <v>OFF</v>
      </c>
      <c r="DY7" s="2" t="str">
        <f t="shared" si="20"/>
        <v>OFF</v>
      </c>
      <c r="DZ7" s="2">
        <f t="shared" si="20"/>
        <v>8</v>
      </c>
      <c r="EA7" s="2">
        <f t="shared" si="20"/>
        <v>8</v>
      </c>
      <c r="EB7" s="2" t="str">
        <f t="shared" si="20"/>
        <v/>
      </c>
      <c r="EC7" s="2" t="str">
        <f t="shared" si="20"/>
        <v/>
      </c>
      <c r="ED7" s="2" t="str">
        <f t="shared" si="20"/>
        <v/>
      </c>
      <c r="EE7" s="2" t="str">
        <f t="shared" si="20"/>
        <v>OFF</v>
      </c>
      <c r="EF7" s="2" t="str">
        <f t="shared" si="20"/>
        <v>OFF</v>
      </c>
      <c r="EH7" s="189">
        <f>SUM(EM7:ES7)</f>
        <v>16</v>
      </c>
      <c r="EI7" s="190">
        <f>SUM(ET7:EZ7)</f>
        <v>16</v>
      </c>
      <c r="EJ7" s="190">
        <f>SUM(FA7:FG7)</f>
        <v>16</v>
      </c>
      <c r="EK7" s="190">
        <f>SUM(FH7:FN7)</f>
        <v>16</v>
      </c>
      <c r="EL7" s="190">
        <f>SUM(EH7:EK7)</f>
        <v>64</v>
      </c>
      <c r="EM7" s="12">
        <f>IF(DE7="ADO",$CY7,DE7)</f>
        <v>8</v>
      </c>
      <c r="EN7" s="12">
        <f t="shared" ref="EN7:FC22" si="21">IF(DF7="ADO",$CY7,DF7)</f>
        <v>8</v>
      </c>
      <c r="EO7" s="12" t="str">
        <f t="shared" si="21"/>
        <v/>
      </c>
      <c r="EP7" s="12" t="str">
        <f t="shared" si="21"/>
        <v/>
      </c>
      <c r="EQ7" s="12" t="str">
        <f t="shared" si="21"/>
        <v/>
      </c>
      <c r="ER7" s="12" t="str">
        <f t="shared" si="21"/>
        <v>OFF</v>
      </c>
      <c r="ES7" s="12" t="str">
        <f t="shared" si="21"/>
        <v>OFF</v>
      </c>
      <c r="ET7" s="12">
        <f t="shared" si="21"/>
        <v>8</v>
      </c>
      <c r="EU7" s="12">
        <f t="shared" si="21"/>
        <v>8</v>
      </c>
      <c r="EV7" s="12" t="str">
        <f t="shared" si="21"/>
        <v/>
      </c>
      <c r="EW7" s="12" t="str">
        <f t="shared" si="21"/>
        <v/>
      </c>
      <c r="EX7" s="12" t="str">
        <f t="shared" si="21"/>
        <v/>
      </c>
      <c r="EY7" s="12" t="str">
        <f t="shared" si="21"/>
        <v>OFF</v>
      </c>
      <c r="EZ7" s="12" t="str">
        <f t="shared" si="21"/>
        <v>OFF</v>
      </c>
      <c r="FA7" s="12">
        <f t="shared" si="21"/>
        <v>8</v>
      </c>
      <c r="FB7" s="12">
        <f t="shared" si="21"/>
        <v>8</v>
      </c>
      <c r="FC7" s="12" t="str">
        <f t="shared" si="21"/>
        <v/>
      </c>
      <c r="FD7" s="12" t="str">
        <f t="shared" ref="FD7:FN30" si="22">IF(DV7="ADO",$CY7,DV7)</f>
        <v/>
      </c>
      <c r="FE7" s="12" t="str">
        <f t="shared" si="22"/>
        <v/>
      </c>
      <c r="FF7" s="12" t="str">
        <f t="shared" si="22"/>
        <v>OFF</v>
      </c>
      <c r="FG7" s="12" t="str">
        <f t="shared" si="22"/>
        <v>OFF</v>
      </c>
      <c r="FH7" s="12">
        <f t="shared" si="22"/>
        <v>8</v>
      </c>
      <c r="FI7" s="12">
        <f t="shared" si="22"/>
        <v>8</v>
      </c>
      <c r="FJ7" s="12" t="str">
        <f t="shared" si="22"/>
        <v/>
      </c>
      <c r="FK7" s="12" t="str">
        <f t="shared" si="22"/>
        <v/>
      </c>
      <c r="FL7" s="12" t="str">
        <f t="shared" si="22"/>
        <v/>
      </c>
      <c r="FM7" s="12" t="str">
        <f t="shared" si="22"/>
        <v>OFF</v>
      </c>
      <c r="FN7" s="12" t="str">
        <f t="shared" si="22"/>
        <v>OFF</v>
      </c>
      <c r="FP7" t="str">
        <f>IF(OR(EL7&gt;160,(EH7+EI7)&lt;&gt;EL7/2,(EJ7+EK7)&lt;&gt;EL7/2),"Not OK","OK")</f>
        <v>OK</v>
      </c>
      <c r="FQ7" t="str">
        <f>LEFT(AE7,2)</f>
        <v/>
      </c>
      <c r="FR7" s="2">
        <f>IF(FQ7="PT",MIN($EN$7:$FO$19),MAX($EN$7:$FO$19))</f>
        <v>8.0000000000000018</v>
      </c>
      <c r="FS7" s="2">
        <f>IF(ISTEXT(EM7),0,MAX($EN7,EM7))</f>
        <v>8</v>
      </c>
      <c r="FT7" s="2">
        <f t="shared" ref="FT7:GI19" si="23">IF(ISTEXT(EN7),0,MAX($EN7,EN7))</f>
        <v>8</v>
      </c>
      <c r="FU7" s="2">
        <f t="shared" si="23"/>
        <v>0</v>
      </c>
      <c r="FV7" s="2">
        <f t="shared" si="23"/>
        <v>0</v>
      </c>
      <c r="FW7" s="2">
        <f t="shared" si="23"/>
        <v>0</v>
      </c>
      <c r="FX7" s="2">
        <f t="shared" si="23"/>
        <v>0</v>
      </c>
      <c r="FY7" s="2">
        <f t="shared" si="23"/>
        <v>0</v>
      </c>
      <c r="FZ7" s="2">
        <f t="shared" si="23"/>
        <v>8</v>
      </c>
      <c r="GA7" s="2">
        <f t="shared" si="23"/>
        <v>8</v>
      </c>
      <c r="GB7" s="2">
        <f t="shared" si="23"/>
        <v>0</v>
      </c>
      <c r="GC7" s="2">
        <f t="shared" si="23"/>
        <v>0</v>
      </c>
      <c r="GD7" s="2">
        <f t="shared" si="23"/>
        <v>0</v>
      </c>
      <c r="GE7" s="2">
        <f t="shared" si="23"/>
        <v>0</v>
      </c>
      <c r="GF7" s="2">
        <f t="shared" si="23"/>
        <v>0</v>
      </c>
      <c r="GG7" s="2">
        <f t="shared" si="23"/>
        <v>8</v>
      </c>
      <c r="GH7" s="2">
        <f t="shared" si="23"/>
        <v>8</v>
      </c>
      <c r="GI7" s="2">
        <f t="shared" si="23"/>
        <v>0</v>
      </c>
      <c r="GJ7" s="2">
        <f t="shared" ref="GF7:GT19" si="24">IF(ISTEXT(FD7),0,MAX($EN7,FD7))</f>
        <v>0</v>
      </c>
      <c r="GK7" s="2">
        <f t="shared" si="24"/>
        <v>0</v>
      </c>
      <c r="GL7" s="2">
        <f t="shared" si="24"/>
        <v>0</v>
      </c>
      <c r="GM7" s="2">
        <f t="shared" si="24"/>
        <v>0</v>
      </c>
      <c r="GN7" s="2">
        <f t="shared" si="24"/>
        <v>8</v>
      </c>
      <c r="GO7" s="2">
        <f t="shared" si="24"/>
        <v>8</v>
      </c>
      <c r="GP7" s="2">
        <f t="shared" si="24"/>
        <v>0</v>
      </c>
      <c r="GQ7" s="2">
        <f t="shared" si="24"/>
        <v>0</v>
      </c>
      <c r="GR7" s="2">
        <f t="shared" si="24"/>
        <v>0</v>
      </c>
      <c r="GS7" s="2">
        <f t="shared" si="24"/>
        <v>0</v>
      </c>
      <c r="GT7" s="2">
        <f t="shared" si="24"/>
        <v>0</v>
      </c>
      <c r="GU7" s="184">
        <f>SUM(FS7:GT7)</f>
        <v>64</v>
      </c>
      <c r="GV7" s="177">
        <f>SUM(FS7:FY7)</f>
        <v>16</v>
      </c>
      <c r="GW7" s="177">
        <f>SUM(FZ7:GF7)</f>
        <v>16</v>
      </c>
      <c r="GX7" s="177">
        <f>SUM(GG7:GM7)</f>
        <v>16</v>
      </c>
      <c r="GY7" s="177">
        <f>SUM(GN7:GT7)</f>
        <v>16</v>
      </c>
      <c r="HB7" t="s">
        <v>134</v>
      </c>
    </row>
    <row r="8" spans="1:210" x14ac:dyDescent="0.25">
      <c r="A8" s="185"/>
      <c r="B8" s="186" t="str">
        <f t="shared" ref="B8:B71" si="25">AJ8&amp;" ("&amp;AF8+AG8&amp;", "&amp;AH8+AI8&amp;")"</f>
        <v>0 (0, 0)</v>
      </c>
      <c r="C8" s="357"/>
      <c r="D8" s="470"/>
      <c r="E8" s="470"/>
      <c r="F8" s="470"/>
      <c r="G8" s="470"/>
      <c r="H8" s="470"/>
      <c r="I8" s="466"/>
      <c r="J8" s="357"/>
      <c r="K8" s="470"/>
      <c r="L8" s="470"/>
      <c r="M8" s="470"/>
      <c r="N8" s="470"/>
      <c r="O8" s="470"/>
      <c r="P8" s="466"/>
      <c r="Q8" s="357"/>
      <c r="R8" s="470"/>
      <c r="S8" s="470"/>
      <c r="T8" s="470"/>
      <c r="U8" s="470"/>
      <c r="V8" s="470"/>
      <c r="W8" s="466"/>
      <c r="X8" s="357"/>
      <c r="Y8" s="470"/>
      <c r="Z8" s="470"/>
      <c r="AA8" s="470"/>
      <c r="AB8" s="470"/>
      <c r="AC8" s="470"/>
      <c r="AD8" s="466"/>
      <c r="AE8" s="349"/>
      <c r="AF8" s="339">
        <f t="shared" si="15"/>
        <v>0</v>
      </c>
      <c r="AG8" s="340">
        <f t="shared" si="16"/>
        <v>0</v>
      </c>
      <c r="AH8" s="340">
        <f t="shared" si="16"/>
        <v>0</v>
      </c>
      <c r="AI8" s="341">
        <f t="shared" si="16"/>
        <v>0</v>
      </c>
      <c r="AJ8" s="342">
        <f t="shared" si="16"/>
        <v>0</v>
      </c>
      <c r="AK8" s="343">
        <f t="shared" ref="AK8:AK71" si="26">IF(AJ8&gt;0,IF(AJ8=160,AJ8/160,AJ8/(38*4)),0)</f>
        <v>0</v>
      </c>
      <c r="AL8" s="192">
        <f>IF(A8&lt;&gt;"",VLOOKUP(A8,Positions!$AJ$9:$AK$30,2,FALSE),0)*IF(AJ8=160,AJ8/4*52*(38/40),AJ8/4*52)</f>
        <v>0</v>
      </c>
      <c r="AM8" s="188">
        <f t="shared" ref="AM8:AM71" si="27">COUNTIF(BV8:CW8,"ADO")</f>
        <v>0</v>
      </c>
      <c r="AN8" s="12" t="str">
        <f t="shared" si="17"/>
        <v/>
      </c>
      <c r="AO8" s="12" t="str">
        <f t="shared" si="17"/>
        <v/>
      </c>
      <c r="AP8" s="12" t="str">
        <f t="shared" si="17"/>
        <v/>
      </c>
      <c r="AQ8" s="12" t="str">
        <f t="shared" si="17"/>
        <v/>
      </c>
      <c r="AR8" s="12" t="str">
        <f t="shared" si="17"/>
        <v/>
      </c>
      <c r="AS8" s="12" t="str">
        <f t="shared" si="17"/>
        <v/>
      </c>
      <c r="AT8" s="12" t="str">
        <f t="shared" si="17"/>
        <v/>
      </c>
      <c r="AU8" s="12" t="str">
        <f t="shared" si="17"/>
        <v/>
      </c>
      <c r="AV8" s="12" t="str">
        <f t="shared" si="17"/>
        <v/>
      </c>
      <c r="AW8" s="12" t="str">
        <f t="shared" si="17"/>
        <v/>
      </c>
      <c r="AX8" s="12" t="str">
        <f t="shared" si="17"/>
        <v/>
      </c>
      <c r="AY8" s="12" t="str">
        <f t="shared" si="17"/>
        <v/>
      </c>
      <c r="AZ8" s="12" t="str">
        <f t="shared" si="17"/>
        <v/>
      </c>
      <c r="BA8" s="12" t="str">
        <f t="shared" si="17"/>
        <v/>
      </c>
      <c r="BB8" s="12" t="str">
        <f t="shared" si="17"/>
        <v/>
      </c>
      <c r="BC8" s="12" t="str">
        <f t="shared" si="17"/>
        <v/>
      </c>
      <c r="BD8" s="12" t="str">
        <f t="shared" si="18"/>
        <v/>
      </c>
      <c r="BE8" s="12" t="str">
        <f t="shared" si="18"/>
        <v/>
      </c>
      <c r="BF8" s="12" t="str">
        <f t="shared" si="18"/>
        <v/>
      </c>
      <c r="BG8" s="12" t="str">
        <f t="shared" si="18"/>
        <v/>
      </c>
      <c r="BH8" s="12" t="str">
        <f t="shared" si="18"/>
        <v/>
      </c>
      <c r="BI8" s="12" t="str">
        <f t="shared" si="18"/>
        <v/>
      </c>
      <c r="BJ8" s="12" t="str">
        <f t="shared" si="18"/>
        <v/>
      </c>
      <c r="BK8" s="12" t="str">
        <f t="shared" si="18"/>
        <v/>
      </c>
      <c r="BL8" s="12" t="str">
        <f t="shared" si="18"/>
        <v/>
      </c>
      <c r="BM8" s="12" t="str">
        <f t="shared" si="18"/>
        <v/>
      </c>
      <c r="BN8" s="12" t="str">
        <f t="shared" si="18"/>
        <v/>
      </c>
      <c r="BO8" s="12" t="str">
        <f t="shared" si="18"/>
        <v/>
      </c>
      <c r="BV8" s="2" t="str">
        <f>IF(C8="","",IF(C8="ADO","ADO",IF(C8="OFF","OFF",VLOOKUP(C8,Positions!$C$7:$V$120,20,FALSE))))</f>
        <v/>
      </c>
      <c r="BW8" s="2" t="str">
        <f>IF(D8="","",IF(D8="ADO","ADO",IF(D8="OFF","OFF",VLOOKUP(D8,Positions!$C$7:$V$120,20,FALSE))))</f>
        <v/>
      </c>
      <c r="BX8" s="2" t="str">
        <f>IF(E8="","",IF(E8="ADO","ADO",IF(E8="OFF","OFF",VLOOKUP(E8,Positions!$C$7:$V$120,20,FALSE))))</f>
        <v/>
      </c>
      <c r="BY8" s="2" t="str">
        <f>IF(F8="","",IF(F8="ADO","ADO",IF(F8="OFF","OFF",VLOOKUP(F8,Positions!$C$7:$V$120,20,FALSE))))</f>
        <v/>
      </c>
      <c r="BZ8" s="2" t="str">
        <f>IF(G8="","",IF(G8="ADO","ADO",IF(G8="OFF","OFF",VLOOKUP(G8,Positions!$C$7:$V$120,20,FALSE))))</f>
        <v/>
      </c>
      <c r="CA8" s="2" t="str">
        <f>IF(H8="","",IF(H8="ADO","ADO",IF(H8="OFF","OFF",VLOOKUP(H8,Positions!$C$7:$V$120,20,FALSE))))</f>
        <v/>
      </c>
      <c r="CB8" s="2" t="str">
        <f>IF(I8="","",IF(I8="ADO","ADO",IF(I8="OFF","OFF",VLOOKUP(I8,Positions!$C$7:$V$120,20,FALSE))))</f>
        <v/>
      </c>
      <c r="CC8" s="2" t="str">
        <f>IF(J8="","",IF(J8="ADO","ADO",IF(J8="OFF","OFF",VLOOKUP(J8,Positions!$C$7:$V$120,20,FALSE))))</f>
        <v/>
      </c>
      <c r="CD8" s="2" t="str">
        <f>IF(K8="","",IF(K8="ADO","ADO",IF(K8="OFF","OFF",VLOOKUP(K8,Positions!$C$7:$V$120,20,FALSE))))</f>
        <v/>
      </c>
      <c r="CE8" s="2" t="str">
        <f>IF(L8="","",IF(L8="ADO","ADO",IF(L8="OFF","OFF",VLOOKUP(L8,Positions!$C$7:$V$120,20,FALSE))))</f>
        <v/>
      </c>
      <c r="CF8" s="2" t="str">
        <f>IF(M8="","",IF(M8="ADO","ADO",IF(M8="OFF","OFF",VLOOKUP(M8,Positions!$C$7:$V$120,20,FALSE))))</f>
        <v/>
      </c>
      <c r="CG8" s="2" t="str">
        <f>IF(N8="","",IF(N8="ADO","ADO",IF(N8="OFF","OFF",VLOOKUP(N8,Positions!$C$7:$V$120,20,FALSE))))</f>
        <v/>
      </c>
      <c r="CH8" s="2" t="str">
        <f>IF(O8="","",IF(O8="ADO","ADO",IF(O8="OFF","OFF",VLOOKUP(O8,Positions!$C$7:$V$120,20,FALSE))))</f>
        <v/>
      </c>
      <c r="CI8" s="2" t="str">
        <f>IF(P8="","",IF(P8="ADO","ADO",IF(P8="OFF","OFF",VLOOKUP(P8,Positions!$C$7:$V$120,20,FALSE))))</f>
        <v/>
      </c>
      <c r="CJ8" s="2" t="str">
        <f>IF(Q8="","",IF(Q8="ADO","ADO",IF(Q8="OFF","OFF",VLOOKUP(Q8,Positions!$C$7:$V$120,20,FALSE))))</f>
        <v/>
      </c>
      <c r="CK8" s="2" t="str">
        <f>IF(R8="","",IF(R8="ADO","ADO",IF(R8="OFF","OFF",VLOOKUP(R8,Positions!$C$7:$V$120,20,FALSE))))</f>
        <v/>
      </c>
      <c r="CL8" s="2" t="str">
        <f>IF(S8="","",IF(S8="ADO","ADO",IF(S8="OFF","OFF",VLOOKUP(S8,Positions!$C$7:$V$120,20,FALSE))))</f>
        <v/>
      </c>
      <c r="CM8" s="2" t="str">
        <f>IF(T8="","",IF(T8="ADO","ADO",IF(T8="OFF","OFF",VLOOKUP(T8,Positions!$C$7:$V$120,20,FALSE))))</f>
        <v/>
      </c>
      <c r="CN8" s="2" t="str">
        <f>IF(U8="","",IF(U8="ADO","ADO",IF(U8="OFF","OFF",VLOOKUP(U8,Positions!$C$7:$V$120,20,FALSE))))</f>
        <v/>
      </c>
      <c r="CO8" s="2" t="str">
        <f>IF(V8="","",IF(V8="ADO","ADO",IF(V8="OFF","OFF",VLOOKUP(V8,Positions!$C$7:$V$120,20,FALSE))))</f>
        <v/>
      </c>
      <c r="CP8" s="2" t="str">
        <f>IF(W8="","",IF(W8="ADO","ADO",IF(W8="OFF","OFF",VLOOKUP(W8,Positions!$C$7:$V$120,20,FALSE))))</f>
        <v/>
      </c>
      <c r="CQ8" s="2" t="str">
        <f>IF(X8="","",IF(X8="ADO","ADO",IF(X8="OFF","OFF",VLOOKUP(X8,Positions!$C$7:$V$120,20,FALSE))))</f>
        <v/>
      </c>
      <c r="CR8" s="2" t="str">
        <f>IF(Y8="","",IF(Y8="ADO","ADO",IF(Y8="OFF","OFF",VLOOKUP(Y8,Positions!$C$7:$V$120,20,FALSE))))</f>
        <v/>
      </c>
      <c r="CS8" s="2" t="str">
        <f>IF(Z8="","",IF(Z8="ADO","ADO",IF(Z8="OFF","OFF",VLOOKUP(Z8,Positions!$C$7:$V$120,20,FALSE))))</f>
        <v/>
      </c>
      <c r="CT8" s="2" t="str">
        <f>IF(AA8="","",IF(AA8="ADO","ADO",IF(AA8="OFF","OFF",VLOOKUP(AA8,Positions!$C$7:$V$120,20,FALSE))))</f>
        <v/>
      </c>
      <c r="CU8" s="2" t="str">
        <f>IF(AB8="","",IF(AB8="ADO","ADO",IF(AB8="OFF","OFF",VLOOKUP(AB8,Positions!$C$7:$V$120,20,FALSE))))</f>
        <v/>
      </c>
      <c r="CV8" s="2" t="str">
        <f>IF(AC8="","",IF(AC8="ADO","ADO",IF(AC8="OFF","OFF",VLOOKUP(AC8,Positions!$C$7:$V$120,20,FALSE))))</f>
        <v/>
      </c>
      <c r="CW8" s="2" t="str">
        <f>IF(AD8="","",IF(AD8="ADO","ADO",IF(AD8="OFF","OFF",VLOOKUP(AD8,Positions!$C$7:$V$120,20,FALSE))))</f>
        <v/>
      </c>
      <c r="CY8" s="2">
        <f t="shared" ref="CY8:CY71" si="28">MAX(DE8:EF8)</f>
        <v>0</v>
      </c>
      <c r="DE8" s="2" t="str">
        <f t="shared" ref="DE8:DT35" si="29">IF(ISERROR(BV8),"",BV8)</f>
        <v/>
      </c>
      <c r="DF8" s="2" t="str">
        <f t="shared" si="19"/>
        <v/>
      </c>
      <c r="DG8" s="2" t="str">
        <f t="shared" si="19"/>
        <v/>
      </c>
      <c r="DH8" s="2" t="str">
        <f t="shared" si="19"/>
        <v/>
      </c>
      <c r="DI8" s="2" t="str">
        <f t="shared" si="19"/>
        <v/>
      </c>
      <c r="DJ8" s="2" t="str">
        <f t="shared" si="19"/>
        <v/>
      </c>
      <c r="DK8" s="2" t="str">
        <f t="shared" si="19"/>
        <v/>
      </c>
      <c r="DL8" s="2" t="str">
        <f t="shared" si="19"/>
        <v/>
      </c>
      <c r="DM8" s="2" t="str">
        <f t="shared" si="19"/>
        <v/>
      </c>
      <c r="DN8" s="2" t="str">
        <f t="shared" si="19"/>
        <v/>
      </c>
      <c r="DO8" s="2" t="str">
        <f t="shared" si="19"/>
        <v/>
      </c>
      <c r="DP8" s="2" t="str">
        <f t="shared" si="19"/>
        <v/>
      </c>
      <c r="DQ8" s="2" t="str">
        <f t="shared" si="19"/>
        <v/>
      </c>
      <c r="DR8" s="2" t="str">
        <f t="shared" si="19"/>
        <v/>
      </c>
      <c r="DS8" s="2" t="str">
        <f t="shared" si="19"/>
        <v/>
      </c>
      <c r="DT8" s="2" t="str">
        <f t="shared" si="19"/>
        <v/>
      </c>
      <c r="DU8" s="2" t="str">
        <f t="shared" si="19"/>
        <v/>
      </c>
      <c r="DV8" s="2" t="str">
        <f t="shared" si="20"/>
        <v/>
      </c>
      <c r="DW8" s="2" t="str">
        <f t="shared" si="20"/>
        <v/>
      </c>
      <c r="DX8" s="2" t="str">
        <f t="shared" si="20"/>
        <v/>
      </c>
      <c r="DY8" s="2" t="str">
        <f t="shared" si="20"/>
        <v/>
      </c>
      <c r="DZ8" s="2" t="str">
        <f t="shared" si="20"/>
        <v/>
      </c>
      <c r="EA8" s="2" t="str">
        <f t="shared" si="20"/>
        <v/>
      </c>
      <c r="EB8" s="2" t="str">
        <f t="shared" si="20"/>
        <v/>
      </c>
      <c r="EC8" s="2" t="str">
        <f t="shared" si="20"/>
        <v/>
      </c>
      <c r="ED8" s="2" t="str">
        <f t="shared" si="20"/>
        <v/>
      </c>
      <c r="EE8" s="2" t="str">
        <f t="shared" si="20"/>
        <v/>
      </c>
      <c r="EF8" s="2" t="str">
        <f t="shared" si="20"/>
        <v/>
      </c>
      <c r="EH8" s="189">
        <f t="shared" ref="EH8:EH71" si="30">SUM(EM8:ES8)</f>
        <v>0</v>
      </c>
      <c r="EI8" s="190">
        <f t="shared" ref="EI8:EI71" si="31">SUM(ET8:EZ8)</f>
        <v>0</v>
      </c>
      <c r="EJ8" s="190">
        <f t="shared" ref="EJ8:EJ71" si="32">SUM(FA8:FG8)</f>
        <v>0</v>
      </c>
      <c r="EK8" s="190">
        <f t="shared" ref="EK8:EK71" si="33">SUM(FH8:FN8)</f>
        <v>0</v>
      </c>
      <c r="EL8" s="190">
        <f t="shared" ref="EL8:EL71" si="34">SUM(EH8:EK8)</f>
        <v>0</v>
      </c>
      <c r="EM8" s="12" t="str">
        <f t="shared" ref="EM8:FB37" si="35">IF(DE8="ADO",$CY8,DE8)</f>
        <v/>
      </c>
      <c r="EN8" s="12" t="str">
        <f t="shared" si="21"/>
        <v/>
      </c>
      <c r="EO8" s="12" t="str">
        <f t="shared" si="21"/>
        <v/>
      </c>
      <c r="EP8" s="12" t="str">
        <f t="shared" si="21"/>
        <v/>
      </c>
      <c r="EQ8" s="12" t="str">
        <f t="shared" si="21"/>
        <v/>
      </c>
      <c r="ER8" s="12" t="str">
        <f t="shared" si="21"/>
        <v/>
      </c>
      <c r="ES8" s="12" t="str">
        <f t="shared" si="21"/>
        <v/>
      </c>
      <c r="ET8" s="12" t="str">
        <f t="shared" si="21"/>
        <v/>
      </c>
      <c r="EU8" s="12" t="str">
        <f t="shared" si="21"/>
        <v/>
      </c>
      <c r="EV8" s="12" t="str">
        <f t="shared" si="21"/>
        <v/>
      </c>
      <c r="EW8" s="12" t="str">
        <f t="shared" si="21"/>
        <v/>
      </c>
      <c r="EX8" s="12" t="str">
        <f t="shared" si="21"/>
        <v/>
      </c>
      <c r="EY8" s="12" t="str">
        <f t="shared" si="21"/>
        <v/>
      </c>
      <c r="EZ8" s="12" t="str">
        <f t="shared" si="21"/>
        <v/>
      </c>
      <c r="FA8" s="12" t="str">
        <f t="shared" si="21"/>
        <v/>
      </c>
      <c r="FB8" s="12" t="str">
        <f t="shared" si="21"/>
        <v/>
      </c>
      <c r="FC8" s="12" t="str">
        <f t="shared" si="21"/>
        <v/>
      </c>
      <c r="FD8" s="12" t="str">
        <f t="shared" si="22"/>
        <v/>
      </c>
      <c r="FE8" s="12" t="str">
        <f t="shared" si="22"/>
        <v/>
      </c>
      <c r="FF8" s="12" t="str">
        <f t="shared" si="22"/>
        <v/>
      </c>
      <c r="FG8" s="12" t="str">
        <f t="shared" si="22"/>
        <v/>
      </c>
      <c r="FH8" s="12" t="str">
        <f t="shared" si="22"/>
        <v/>
      </c>
      <c r="FI8" s="12" t="str">
        <f t="shared" si="22"/>
        <v/>
      </c>
      <c r="FJ8" s="12" t="str">
        <f t="shared" si="22"/>
        <v/>
      </c>
      <c r="FK8" s="12" t="str">
        <f t="shared" si="22"/>
        <v/>
      </c>
      <c r="FL8" s="12" t="str">
        <f t="shared" si="22"/>
        <v/>
      </c>
      <c r="FM8" s="12" t="str">
        <f t="shared" si="22"/>
        <v/>
      </c>
      <c r="FN8" s="12" t="str">
        <f t="shared" si="22"/>
        <v/>
      </c>
      <c r="FP8" t="str">
        <f t="shared" ref="FP8:FP71" si="36">IF(OR(EL8&gt;160,(EH8+EI8)&lt;&gt;EL8/2,(EJ8+EK8)&lt;&gt;EL8/2),"Not OK","OK")</f>
        <v>OK</v>
      </c>
      <c r="FQ8" t="str">
        <f t="shared" ref="FQ8:FQ71" si="37">LEFT(AE8,2)</f>
        <v/>
      </c>
      <c r="FR8" s="2">
        <f t="shared" ref="FR8:FR19" si="38">IF(FQ8="PT",MIN($EN$7:$FO$19),MAX($EN$7:$FO$19))</f>
        <v>8.0000000000000018</v>
      </c>
      <c r="FS8" s="2">
        <f t="shared" ref="FS8:FS19" si="39">IF(ISTEXT(EM8),0,MAX($EN8,EM8))</f>
        <v>0</v>
      </c>
      <c r="FT8" s="2">
        <f t="shared" si="23"/>
        <v>0</v>
      </c>
      <c r="FU8" s="2">
        <f t="shared" si="23"/>
        <v>0</v>
      </c>
      <c r="FV8" s="2">
        <f t="shared" si="23"/>
        <v>0</v>
      </c>
      <c r="FW8" s="2">
        <f t="shared" si="23"/>
        <v>0</v>
      </c>
      <c r="FX8" s="2">
        <f t="shared" si="23"/>
        <v>0</v>
      </c>
      <c r="FY8" s="2">
        <f t="shared" si="23"/>
        <v>0</v>
      </c>
      <c r="FZ8" s="2">
        <f t="shared" si="23"/>
        <v>0</v>
      </c>
      <c r="GA8" s="2">
        <f t="shared" si="23"/>
        <v>0</v>
      </c>
      <c r="GB8" s="2">
        <f t="shared" si="23"/>
        <v>0</v>
      </c>
      <c r="GC8" s="2">
        <f t="shared" si="23"/>
        <v>0</v>
      </c>
      <c r="GD8" s="2">
        <f t="shared" si="23"/>
        <v>0</v>
      </c>
      <c r="GE8" s="2">
        <f t="shared" si="23"/>
        <v>0</v>
      </c>
      <c r="GF8" s="2">
        <f t="shared" si="23"/>
        <v>0</v>
      </c>
      <c r="GG8" s="2">
        <f t="shared" si="23"/>
        <v>0</v>
      </c>
      <c r="GH8" s="2">
        <f t="shared" si="23"/>
        <v>0</v>
      </c>
      <c r="GI8" s="2">
        <f t="shared" si="23"/>
        <v>0</v>
      </c>
      <c r="GJ8" s="2">
        <f t="shared" si="24"/>
        <v>0</v>
      </c>
      <c r="GK8" s="2">
        <f t="shared" si="24"/>
        <v>0</v>
      </c>
      <c r="GL8" s="2">
        <f t="shared" si="24"/>
        <v>0</v>
      </c>
      <c r="GM8" s="2">
        <f t="shared" si="24"/>
        <v>0</v>
      </c>
      <c r="GN8" s="2">
        <f t="shared" si="24"/>
        <v>0</v>
      </c>
      <c r="GO8" s="2">
        <f t="shared" si="24"/>
        <v>0</v>
      </c>
      <c r="GP8" s="2">
        <f t="shared" si="24"/>
        <v>0</v>
      </c>
      <c r="GQ8" s="2">
        <f t="shared" si="24"/>
        <v>0</v>
      </c>
      <c r="GR8" s="2">
        <f t="shared" si="24"/>
        <v>0</v>
      </c>
      <c r="GS8" s="2">
        <f t="shared" si="24"/>
        <v>0</v>
      </c>
      <c r="GT8" s="2">
        <f t="shared" si="24"/>
        <v>0</v>
      </c>
      <c r="GU8" s="184">
        <f t="shared" ref="GU8:GU19" si="40">SUM(FS8:GT8)</f>
        <v>0</v>
      </c>
      <c r="GV8" s="177">
        <f t="shared" ref="GV8:GV67" si="41">SUM(FS8:FY8)</f>
        <v>0</v>
      </c>
      <c r="GW8" s="177">
        <f t="shared" ref="GW8:GW67" si="42">SUM(FZ8:GF8)</f>
        <v>0</v>
      </c>
      <c r="GX8" s="177">
        <f t="shared" ref="GX8:GX67" si="43">SUM(GG8:GM8)</f>
        <v>0</v>
      </c>
      <c r="GY8" s="177">
        <f t="shared" ref="GY8:GY67" si="44">SUM(GN8:GT8)</f>
        <v>0</v>
      </c>
      <c r="HB8" t="s">
        <v>162</v>
      </c>
    </row>
    <row r="9" spans="1:210" x14ac:dyDescent="0.25">
      <c r="A9" s="185"/>
      <c r="B9" s="186" t="str">
        <f t="shared" si="25"/>
        <v>160 (80, 80)</v>
      </c>
      <c r="C9" s="357" t="s">
        <v>1419</v>
      </c>
      <c r="D9" s="470" t="s">
        <v>1419</v>
      </c>
      <c r="E9" s="470" t="s">
        <v>1419</v>
      </c>
      <c r="F9" s="470" t="s">
        <v>1419</v>
      </c>
      <c r="G9" s="470" t="s">
        <v>1419</v>
      </c>
      <c r="H9" s="470" t="s">
        <v>1077</v>
      </c>
      <c r="I9" s="466" t="s">
        <v>1077</v>
      </c>
      <c r="J9" s="357" t="s">
        <v>1419</v>
      </c>
      <c r="K9" s="470" t="s">
        <v>1419</v>
      </c>
      <c r="L9" s="470" t="s">
        <v>1419</v>
      </c>
      <c r="M9" s="470" t="s">
        <v>1419</v>
      </c>
      <c r="N9" s="470" t="s">
        <v>134</v>
      </c>
      <c r="O9" s="470" t="s">
        <v>1077</v>
      </c>
      <c r="P9" s="466" t="s">
        <v>1077</v>
      </c>
      <c r="Q9" s="357" t="s">
        <v>1419</v>
      </c>
      <c r="R9" s="470" t="s">
        <v>1419</v>
      </c>
      <c r="S9" s="470" t="s">
        <v>1419</v>
      </c>
      <c r="T9" s="470" t="s">
        <v>1419</v>
      </c>
      <c r="U9" s="470" t="s">
        <v>1419</v>
      </c>
      <c r="V9" s="470" t="s">
        <v>1077</v>
      </c>
      <c r="W9" s="466" t="s">
        <v>1077</v>
      </c>
      <c r="X9" s="357" t="s">
        <v>1419</v>
      </c>
      <c r="Y9" s="470" t="s">
        <v>1419</v>
      </c>
      <c r="Z9" s="470" t="s">
        <v>1419</v>
      </c>
      <c r="AA9" s="470" t="s">
        <v>1419</v>
      </c>
      <c r="AB9" s="470" t="s">
        <v>1419</v>
      </c>
      <c r="AC9" s="470" t="s">
        <v>1077</v>
      </c>
      <c r="AD9" s="466" t="s">
        <v>1077</v>
      </c>
      <c r="AE9" s="349"/>
      <c r="AF9" s="339">
        <f t="shared" si="15"/>
        <v>40.000000000000007</v>
      </c>
      <c r="AG9" s="340">
        <f t="shared" si="16"/>
        <v>40.000000000000007</v>
      </c>
      <c r="AH9" s="340">
        <f t="shared" si="16"/>
        <v>40.000000000000007</v>
      </c>
      <c r="AI9" s="341">
        <f t="shared" si="16"/>
        <v>40.000000000000007</v>
      </c>
      <c r="AJ9" s="342">
        <f t="shared" si="16"/>
        <v>160.00000000000003</v>
      </c>
      <c r="AK9" s="343">
        <f t="shared" si="26"/>
        <v>1.0000000000000002</v>
      </c>
      <c r="AL9" s="192">
        <f>IF(A9&lt;&gt;"",VLOOKUP(A9,Positions!$AJ$9:$AK$30,2,FALSE),0)*IF(AJ9=160,AJ9/4*52*(38/40),AJ9/4*52)</f>
        <v>0</v>
      </c>
      <c r="AM9" s="188">
        <f t="shared" si="27"/>
        <v>1</v>
      </c>
      <c r="AN9" s="12">
        <f t="shared" si="17"/>
        <v>8.0000000000000018</v>
      </c>
      <c r="AO9" s="12">
        <f t="shared" si="17"/>
        <v>8.0000000000000018</v>
      </c>
      <c r="AP9" s="12">
        <f t="shared" si="17"/>
        <v>8.0000000000000018</v>
      </c>
      <c r="AQ9" s="12">
        <f t="shared" si="17"/>
        <v>8.0000000000000018</v>
      </c>
      <c r="AR9" s="12">
        <f t="shared" si="17"/>
        <v>8.0000000000000018</v>
      </c>
      <c r="AS9" s="12" t="str">
        <f t="shared" si="17"/>
        <v>OFF</v>
      </c>
      <c r="AT9" s="12" t="str">
        <f t="shared" si="17"/>
        <v>OFF</v>
      </c>
      <c r="AU9" s="12">
        <f t="shared" si="17"/>
        <v>8.0000000000000018</v>
      </c>
      <c r="AV9" s="12">
        <f t="shared" si="17"/>
        <v>8.0000000000000018</v>
      </c>
      <c r="AW9" s="12">
        <f t="shared" si="17"/>
        <v>8.0000000000000018</v>
      </c>
      <c r="AX9" s="12">
        <f t="shared" si="17"/>
        <v>8.0000000000000018</v>
      </c>
      <c r="AY9" s="12">
        <f t="shared" si="17"/>
        <v>8.0000000000000018</v>
      </c>
      <c r="AZ9" s="12" t="str">
        <f t="shared" si="17"/>
        <v>OFF</v>
      </c>
      <c r="BA9" s="12" t="str">
        <f t="shared" si="17"/>
        <v>OFF</v>
      </c>
      <c r="BB9" s="12">
        <f t="shared" si="17"/>
        <v>8.0000000000000018</v>
      </c>
      <c r="BC9" s="12">
        <f t="shared" si="17"/>
        <v>8.0000000000000018</v>
      </c>
      <c r="BD9" s="12">
        <f t="shared" si="18"/>
        <v>8.0000000000000018</v>
      </c>
      <c r="BE9" s="12">
        <f t="shared" si="18"/>
        <v>8.0000000000000018</v>
      </c>
      <c r="BF9" s="12">
        <f t="shared" si="18"/>
        <v>8.0000000000000018</v>
      </c>
      <c r="BG9" s="12" t="str">
        <f t="shared" si="18"/>
        <v>OFF</v>
      </c>
      <c r="BH9" s="12" t="str">
        <f t="shared" si="18"/>
        <v>OFF</v>
      </c>
      <c r="BI9" s="12">
        <f t="shared" si="18"/>
        <v>8.0000000000000018</v>
      </c>
      <c r="BJ9" s="12">
        <f t="shared" si="18"/>
        <v>8.0000000000000018</v>
      </c>
      <c r="BK9" s="12">
        <f t="shared" si="18"/>
        <v>8.0000000000000018</v>
      </c>
      <c r="BL9" s="12">
        <f t="shared" si="18"/>
        <v>8.0000000000000018</v>
      </c>
      <c r="BM9" s="12">
        <f t="shared" si="18"/>
        <v>8.0000000000000018</v>
      </c>
      <c r="BN9" s="12" t="str">
        <f t="shared" si="18"/>
        <v>OFF</v>
      </c>
      <c r="BO9" s="12" t="str">
        <f t="shared" si="18"/>
        <v>OFF</v>
      </c>
      <c r="BV9" s="2">
        <f>IF(C9="","",IF(C9="ADO","ADO",IF(C9="OFF","OFF",VLOOKUP(C9,Positions!$C$7:$V$120,20,FALSE))))</f>
        <v>8.0000000000000018</v>
      </c>
      <c r="BW9" s="2">
        <f>IF(D9="","",IF(D9="ADO","ADO",IF(D9="OFF","OFF",VLOOKUP(D9,Positions!$C$7:$V$120,20,FALSE))))</f>
        <v>8.0000000000000018</v>
      </c>
      <c r="BX9" s="2">
        <f>IF(E9="","",IF(E9="ADO","ADO",IF(E9="OFF","OFF",VLOOKUP(E9,Positions!$C$7:$V$120,20,FALSE))))</f>
        <v>8.0000000000000018</v>
      </c>
      <c r="BY9" s="2">
        <f>IF(F9="","",IF(F9="ADO","ADO",IF(F9="OFF","OFF",VLOOKUP(F9,Positions!$C$7:$V$120,20,FALSE))))</f>
        <v>8.0000000000000018</v>
      </c>
      <c r="BZ9" s="2">
        <f>IF(G9="","",IF(G9="ADO","ADO",IF(G9="OFF","OFF",VLOOKUP(G9,Positions!$C$7:$V$120,20,FALSE))))</f>
        <v>8.0000000000000018</v>
      </c>
      <c r="CA9" s="2" t="str">
        <f>IF(H9="","",IF(H9="ADO","ADO",IF(H9="OFF","OFF",VLOOKUP(H9,Positions!$C$7:$V$120,20,FALSE))))</f>
        <v>OFF</v>
      </c>
      <c r="CB9" s="2" t="str">
        <f>IF(I9="","",IF(I9="ADO","ADO",IF(I9="OFF","OFF",VLOOKUP(I9,Positions!$C$7:$V$120,20,FALSE))))</f>
        <v>OFF</v>
      </c>
      <c r="CC9" s="2">
        <f>IF(J9="","",IF(J9="ADO","ADO",IF(J9="OFF","OFF",VLOOKUP(J9,Positions!$C$7:$V$120,20,FALSE))))</f>
        <v>8.0000000000000018</v>
      </c>
      <c r="CD9" s="2">
        <f>IF(K9="","",IF(K9="ADO","ADO",IF(K9="OFF","OFF",VLOOKUP(K9,Positions!$C$7:$V$120,20,FALSE))))</f>
        <v>8.0000000000000018</v>
      </c>
      <c r="CE9" s="2">
        <f>IF(L9="","",IF(L9="ADO","ADO",IF(L9="OFF","OFF",VLOOKUP(L9,Positions!$C$7:$V$120,20,FALSE))))</f>
        <v>8.0000000000000018</v>
      </c>
      <c r="CF9" s="2">
        <f>IF(M9="","",IF(M9="ADO","ADO",IF(M9="OFF","OFF",VLOOKUP(M9,Positions!$C$7:$V$120,20,FALSE))))</f>
        <v>8.0000000000000018</v>
      </c>
      <c r="CG9" s="2" t="str">
        <f>IF(N9="","",IF(N9="ADO","ADO",IF(N9="OFF","OFF",VLOOKUP(N9,Positions!$C$7:$V$120,20,FALSE))))</f>
        <v>ADO</v>
      </c>
      <c r="CH9" s="2" t="str">
        <f>IF(O9="","",IF(O9="ADO","ADO",IF(O9="OFF","OFF",VLOOKUP(O9,Positions!$C$7:$V$120,20,FALSE))))</f>
        <v>OFF</v>
      </c>
      <c r="CI9" s="2" t="str">
        <f>IF(P9="","",IF(P9="ADO","ADO",IF(P9="OFF","OFF",VLOOKUP(P9,Positions!$C$7:$V$120,20,FALSE))))</f>
        <v>OFF</v>
      </c>
      <c r="CJ9" s="2">
        <f>IF(Q9="","",IF(Q9="ADO","ADO",IF(Q9="OFF","OFF",VLOOKUP(Q9,Positions!$C$7:$V$120,20,FALSE))))</f>
        <v>8.0000000000000018</v>
      </c>
      <c r="CK9" s="2">
        <f>IF(R9="","",IF(R9="ADO","ADO",IF(R9="OFF","OFF",VLOOKUP(R9,Positions!$C$7:$V$120,20,FALSE))))</f>
        <v>8.0000000000000018</v>
      </c>
      <c r="CL9" s="2">
        <f>IF(S9="","",IF(S9="ADO","ADO",IF(S9="OFF","OFF",VLOOKUP(S9,Positions!$C$7:$V$120,20,FALSE))))</f>
        <v>8.0000000000000018</v>
      </c>
      <c r="CM9" s="2">
        <f>IF(T9="","",IF(T9="ADO","ADO",IF(T9="OFF","OFF",VLOOKUP(T9,Positions!$C$7:$V$120,20,FALSE))))</f>
        <v>8.0000000000000018</v>
      </c>
      <c r="CN9" s="2">
        <f>IF(U9="","",IF(U9="ADO","ADO",IF(U9="OFF","OFF",VLOOKUP(U9,Positions!$C$7:$V$120,20,FALSE))))</f>
        <v>8.0000000000000018</v>
      </c>
      <c r="CO9" s="2" t="str">
        <f>IF(V9="","",IF(V9="ADO","ADO",IF(V9="OFF","OFF",VLOOKUP(V9,Positions!$C$7:$V$120,20,FALSE))))</f>
        <v>OFF</v>
      </c>
      <c r="CP9" s="2" t="str">
        <f>IF(W9="","",IF(W9="ADO","ADO",IF(W9="OFF","OFF",VLOOKUP(W9,Positions!$C$7:$V$120,20,FALSE))))</f>
        <v>OFF</v>
      </c>
      <c r="CQ9" s="2">
        <f>IF(X9="","",IF(X9="ADO","ADO",IF(X9="OFF","OFF",VLOOKUP(X9,Positions!$C$7:$V$120,20,FALSE))))</f>
        <v>8.0000000000000018</v>
      </c>
      <c r="CR9" s="2">
        <f>IF(Y9="","",IF(Y9="ADO","ADO",IF(Y9="OFF","OFF",VLOOKUP(Y9,Positions!$C$7:$V$120,20,FALSE))))</f>
        <v>8.0000000000000018</v>
      </c>
      <c r="CS9" s="2">
        <f>IF(Z9="","",IF(Z9="ADO","ADO",IF(Z9="OFF","OFF",VLOOKUP(Z9,Positions!$C$7:$V$120,20,FALSE))))</f>
        <v>8.0000000000000018</v>
      </c>
      <c r="CT9" s="2">
        <f>IF(AA9="","",IF(AA9="ADO","ADO",IF(AA9="OFF","OFF",VLOOKUP(AA9,Positions!$C$7:$V$120,20,FALSE))))</f>
        <v>8.0000000000000018</v>
      </c>
      <c r="CU9" s="2">
        <f>IF(AB9="","",IF(AB9="ADO","ADO",IF(AB9="OFF","OFF",VLOOKUP(AB9,Positions!$C$7:$V$120,20,FALSE))))</f>
        <v>8.0000000000000018</v>
      </c>
      <c r="CV9" s="2" t="str">
        <f>IF(AC9="","",IF(AC9="ADO","ADO",IF(AC9="OFF","OFF",VLOOKUP(AC9,Positions!$C$7:$V$120,20,FALSE))))</f>
        <v>OFF</v>
      </c>
      <c r="CW9" s="2" t="str">
        <f>IF(AD9="","",IF(AD9="ADO","ADO",IF(AD9="OFF","OFF",VLOOKUP(AD9,Positions!$C$7:$V$120,20,FALSE))))</f>
        <v>OFF</v>
      </c>
      <c r="CY9" s="2">
        <f t="shared" si="28"/>
        <v>8.0000000000000018</v>
      </c>
      <c r="DE9" s="2">
        <f t="shared" si="29"/>
        <v>8.0000000000000018</v>
      </c>
      <c r="DF9" s="2">
        <f t="shared" si="19"/>
        <v>8.0000000000000018</v>
      </c>
      <c r="DG9" s="2">
        <f t="shared" si="19"/>
        <v>8.0000000000000018</v>
      </c>
      <c r="DH9" s="2">
        <f t="shared" si="19"/>
        <v>8.0000000000000018</v>
      </c>
      <c r="DI9" s="2">
        <f t="shared" si="19"/>
        <v>8.0000000000000018</v>
      </c>
      <c r="DJ9" s="2" t="str">
        <f t="shared" si="19"/>
        <v>OFF</v>
      </c>
      <c r="DK9" s="2" t="str">
        <f t="shared" si="19"/>
        <v>OFF</v>
      </c>
      <c r="DL9" s="2">
        <f t="shared" si="19"/>
        <v>8.0000000000000018</v>
      </c>
      <c r="DM9" s="2">
        <f t="shared" si="19"/>
        <v>8.0000000000000018</v>
      </c>
      <c r="DN9" s="2">
        <f t="shared" si="19"/>
        <v>8.0000000000000018</v>
      </c>
      <c r="DO9" s="2">
        <f t="shared" si="19"/>
        <v>8.0000000000000018</v>
      </c>
      <c r="DP9" s="2" t="str">
        <f t="shared" si="19"/>
        <v>ADO</v>
      </c>
      <c r="DQ9" s="2" t="str">
        <f t="shared" si="19"/>
        <v>OFF</v>
      </c>
      <c r="DR9" s="2" t="str">
        <f t="shared" si="19"/>
        <v>OFF</v>
      </c>
      <c r="DS9" s="2">
        <f t="shared" si="19"/>
        <v>8.0000000000000018</v>
      </c>
      <c r="DT9" s="2">
        <f t="shared" si="19"/>
        <v>8.0000000000000018</v>
      </c>
      <c r="DU9" s="2">
        <f t="shared" si="19"/>
        <v>8.0000000000000018</v>
      </c>
      <c r="DV9" s="2">
        <f t="shared" si="20"/>
        <v>8.0000000000000018</v>
      </c>
      <c r="DW9" s="2">
        <f t="shared" si="20"/>
        <v>8.0000000000000018</v>
      </c>
      <c r="DX9" s="2" t="str">
        <f t="shared" si="20"/>
        <v>OFF</v>
      </c>
      <c r="DY9" s="2" t="str">
        <f t="shared" si="20"/>
        <v>OFF</v>
      </c>
      <c r="DZ9" s="2">
        <f t="shared" si="20"/>
        <v>8.0000000000000018</v>
      </c>
      <c r="EA9" s="2">
        <f t="shared" si="20"/>
        <v>8.0000000000000018</v>
      </c>
      <c r="EB9" s="2">
        <f t="shared" si="20"/>
        <v>8.0000000000000018</v>
      </c>
      <c r="EC9" s="2">
        <f t="shared" si="20"/>
        <v>8.0000000000000018</v>
      </c>
      <c r="ED9" s="2">
        <f t="shared" si="20"/>
        <v>8.0000000000000018</v>
      </c>
      <c r="EE9" s="2" t="str">
        <f t="shared" si="20"/>
        <v>OFF</v>
      </c>
      <c r="EF9" s="2" t="str">
        <f t="shared" si="20"/>
        <v>OFF</v>
      </c>
      <c r="EH9" s="189">
        <f t="shared" si="30"/>
        <v>40.000000000000007</v>
      </c>
      <c r="EI9" s="190">
        <f t="shared" si="31"/>
        <v>40.000000000000007</v>
      </c>
      <c r="EJ9" s="190">
        <f t="shared" si="32"/>
        <v>40.000000000000007</v>
      </c>
      <c r="EK9" s="190">
        <f t="shared" si="33"/>
        <v>40.000000000000007</v>
      </c>
      <c r="EL9" s="190">
        <f t="shared" si="34"/>
        <v>160.00000000000003</v>
      </c>
      <c r="EM9" s="12">
        <f t="shared" si="35"/>
        <v>8.0000000000000018</v>
      </c>
      <c r="EN9" s="12">
        <f t="shared" si="21"/>
        <v>8.0000000000000018</v>
      </c>
      <c r="EO9" s="12">
        <f t="shared" si="21"/>
        <v>8.0000000000000018</v>
      </c>
      <c r="EP9" s="12">
        <f t="shared" si="21"/>
        <v>8.0000000000000018</v>
      </c>
      <c r="EQ9" s="12">
        <f t="shared" si="21"/>
        <v>8.0000000000000018</v>
      </c>
      <c r="ER9" s="12" t="str">
        <f t="shared" si="21"/>
        <v>OFF</v>
      </c>
      <c r="ES9" s="12" t="str">
        <f t="shared" si="21"/>
        <v>OFF</v>
      </c>
      <c r="ET9" s="12">
        <f t="shared" si="21"/>
        <v>8.0000000000000018</v>
      </c>
      <c r="EU9" s="12">
        <f t="shared" si="21"/>
        <v>8.0000000000000018</v>
      </c>
      <c r="EV9" s="12">
        <f t="shared" si="21"/>
        <v>8.0000000000000018</v>
      </c>
      <c r="EW9" s="12">
        <f t="shared" si="21"/>
        <v>8.0000000000000018</v>
      </c>
      <c r="EX9" s="12">
        <f t="shared" si="21"/>
        <v>8.0000000000000018</v>
      </c>
      <c r="EY9" s="12" t="str">
        <f t="shared" si="21"/>
        <v>OFF</v>
      </c>
      <c r="EZ9" s="12" t="str">
        <f t="shared" si="21"/>
        <v>OFF</v>
      </c>
      <c r="FA9" s="12">
        <f t="shared" si="21"/>
        <v>8.0000000000000018</v>
      </c>
      <c r="FB9" s="12">
        <f t="shared" si="21"/>
        <v>8.0000000000000018</v>
      </c>
      <c r="FC9" s="12">
        <f t="shared" si="21"/>
        <v>8.0000000000000018</v>
      </c>
      <c r="FD9" s="12">
        <f t="shared" si="22"/>
        <v>8.0000000000000018</v>
      </c>
      <c r="FE9" s="12">
        <f t="shared" si="22"/>
        <v>8.0000000000000018</v>
      </c>
      <c r="FF9" s="12" t="str">
        <f t="shared" si="22"/>
        <v>OFF</v>
      </c>
      <c r="FG9" s="12" t="str">
        <f t="shared" si="22"/>
        <v>OFF</v>
      </c>
      <c r="FH9" s="12">
        <f t="shared" si="22"/>
        <v>8.0000000000000018</v>
      </c>
      <c r="FI9" s="12">
        <f t="shared" si="22"/>
        <v>8.0000000000000018</v>
      </c>
      <c r="FJ9" s="12">
        <f t="shared" si="22"/>
        <v>8.0000000000000018</v>
      </c>
      <c r="FK9" s="12">
        <f t="shared" si="22"/>
        <v>8.0000000000000018</v>
      </c>
      <c r="FL9" s="12">
        <f t="shared" si="22"/>
        <v>8.0000000000000018</v>
      </c>
      <c r="FM9" s="12" t="str">
        <f t="shared" si="22"/>
        <v>OFF</v>
      </c>
      <c r="FN9" s="12" t="str">
        <f t="shared" si="22"/>
        <v>OFF</v>
      </c>
      <c r="FP9" t="str">
        <f t="shared" si="36"/>
        <v>OK</v>
      </c>
      <c r="FQ9" t="str">
        <f t="shared" si="37"/>
        <v/>
      </c>
      <c r="FR9" s="2">
        <f t="shared" si="38"/>
        <v>8.0000000000000018</v>
      </c>
      <c r="FS9" s="2">
        <f t="shared" si="39"/>
        <v>8.0000000000000018</v>
      </c>
      <c r="FT9" s="2">
        <f t="shared" si="23"/>
        <v>8.0000000000000018</v>
      </c>
      <c r="FU9" s="2">
        <f t="shared" si="23"/>
        <v>8.0000000000000018</v>
      </c>
      <c r="FV9" s="2">
        <f t="shared" si="23"/>
        <v>8.0000000000000018</v>
      </c>
      <c r="FW9" s="2">
        <f t="shared" si="23"/>
        <v>8.0000000000000018</v>
      </c>
      <c r="FX9" s="2">
        <f t="shared" si="23"/>
        <v>0</v>
      </c>
      <c r="FY9" s="2">
        <f t="shared" si="23"/>
        <v>0</v>
      </c>
      <c r="FZ9" s="2">
        <f t="shared" si="23"/>
        <v>8.0000000000000018</v>
      </c>
      <c r="GA9" s="2">
        <f t="shared" si="23"/>
        <v>8.0000000000000018</v>
      </c>
      <c r="GB9" s="2">
        <f t="shared" si="23"/>
        <v>8.0000000000000018</v>
      </c>
      <c r="GC9" s="2">
        <f t="shared" si="23"/>
        <v>8.0000000000000018</v>
      </c>
      <c r="GD9" s="2">
        <f t="shared" si="23"/>
        <v>8.0000000000000018</v>
      </c>
      <c r="GE9" s="2">
        <f t="shared" si="23"/>
        <v>0</v>
      </c>
      <c r="GF9" s="2">
        <f t="shared" si="23"/>
        <v>0</v>
      </c>
      <c r="GG9" s="2">
        <f t="shared" si="23"/>
        <v>8.0000000000000018</v>
      </c>
      <c r="GH9" s="2">
        <f t="shared" si="23"/>
        <v>8.0000000000000018</v>
      </c>
      <c r="GI9" s="2">
        <f t="shared" si="23"/>
        <v>8.0000000000000018</v>
      </c>
      <c r="GJ9" s="2">
        <f t="shared" si="24"/>
        <v>8.0000000000000018</v>
      </c>
      <c r="GK9" s="2">
        <f t="shared" si="24"/>
        <v>8.0000000000000018</v>
      </c>
      <c r="GL9" s="2">
        <f t="shared" si="24"/>
        <v>0</v>
      </c>
      <c r="GM9" s="2">
        <f t="shared" si="24"/>
        <v>0</v>
      </c>
      <c r="GN9" s="2">
        <f t="shared" si="24"/>
        <v>8.0000000000000018</v>
      </c>
      <c r="GO9" s="2">
        <f t="shared" si="24"/>
        <v>8.0000000000000018</v>
      </c>
      <c r="GP9" s="2">
        <f t="shared" si="24"/>
        <v>8.0000000000000018</v>
      </c>
      <c r="GQ9" s="2">
        <f t="shared" si="24"/>
        <v>8.0000000000000018</v>
      </c>
      <c r="GR9" s="2">
        <f t="shared" si="24"/>
        <v>8.0000000000000018</v>
      </c>
      <c r="GS9" s="2">
        <f t="shared" si="24"/>
        <v>0</v>
      </c>
      <c r="GT9" s="2">
        <f t="shared" si="24"/>
        <v>0</v>
      </c>
      <c r="GU9" s="184">
        <f t="shared" si="40"/>
        <v>160.00000000000003</v>
      </c>
      <c r="GV9" s="177">
        <f t="shared" si="41"/>
        <v>40.000000000000007</v>
      </c>
      <c r="GW9" s="177">
        <f t="shared" si="42"/>
        <v>40.000000000000007</v>
      </c>
      <c r="GX9" s="177">
        <f t="shared" si="43"/>
        <v>40.000000000000007</v>
      </c>
      <c r="GY9" s="177">
        <f t="shared" si="44"/>
        <v>40.000000000000007</v>
      </c>
      <c r="HB9" t="s">
        <v>163</v>
      </c>
    </row>
    <row r="10" spans="1:210" x14ac:dyDescent="0.25">
      <c r="A10" s="185"/>
      <c r="B10" s="186" t="str">
        <f t="shared" si="25"/>
        <v>0 (0, 0)</v>
      </c>
      <c r="C10" s="357"/>
      <c r="D10" s="470"/>
      <c r="E10" s="470"/>
      <c r="F10" s="470"/>
      <c r="G10" s="470"/>
      <c r="H10" s="470"/>
      <c r="I10" s="466"/>
      <c r="J10" s="357"/>
      <c r="K10" s="470"/>
      <c r="L10" s="470"/>
      <c r="M10" s="470"/>
      <c r="N10" s="470"/>
      <c r="O10" s="470"/>
      <c r="P10" s="466"/>
      <c r="Q10" s="357"/>
      <c r="R10" s="470"/>
      <c r="S10" s="470"/>
      <c r="T10" s="470"/>
      <c r="U10" s="470"/>
      <c r="V10" s="470"/>
      <c r="W10" s="466"/>
      <c r="X10" s="357" t="s">
        <v>1182</v>
      </c>
      <c r="Y10" s="470"/>
      <c r="Z10" s="470"/>
      <c r="AA10" s="470"/>
      <c r="AB10" s="470"/>
      <c r="AC10" s="470"/>
      <c r="AD10" s="466"/>
      <c r="AE10" s="349"/>
      <c r="AF10" s="339">
        <f t="shared" si="15"/>
        <v>0</v>
      </c>
      <c r="AG10" s="340">
        <f t="shared" si="16"/>
        <v>0</v>
      </c>
      <c r="AH10" s="340">
        <f t="shared" si="16"/>
        <v>0</v>
      </c>
      <c r="AI10" s="341">
        <f t="shared" si="16"/>
        <v>0</v>
      </c>
      <c r="AJ10" s="342">
        <f t="shared" si="16"/>
        <v>0</v>
      </c>
      <c r="AK10" s="343">
        <f t="shared" si="26"/>
        <v>0</v>
      </c>
      <c r="AL10" s="192">
        <f>IF(A10&lt;&gt;"",VLOOKUP(A10,Positions!$AJ$9:$AK$30,2,FALSE),0)*IF(AJ10=160,AJ10/4*52*(38/40),AJ10/4*52)</f>
        <v>0</v>
      </c>
      <c r="AM10" s="188">
        <f t="shared" si="27"/>
        <v>0</v>
      </c>
      <c r="AN10" s="12" t="str">
        <f t="shared" si="17"/>
        <v/>
      </c>
      <c r="AO10" s="12" t="str">
        <f t="shared" si="17"/>
        <v/>
      </c>
      <c r="AP10" s="12" t="str">
        <f t="shared" si="17"/>
        <v/>
      </c>
      <c r="AQ10" s="12" t="str">
        <f t="shared" si="17"/>
        <v/>
      </c>
      <c r="AR10" s="12" t="str">
        <f t="shared" si="17"/>
        <v/>
      </c>
      <c r="AS10" s="12" t="str">
        <f t="shared" si="17"/>
        <v/>
      </c>
      <c r="AT10" s="12" t="str">
        <f t="shared" si="17"/>
        <v/>
      </c>
      <c r="AU10" s="12" t="str">
        <f t="shared" si="17"/>
        <v/>
      </c>
      <c r="AV10" s="12" t="str">
        <f t="shared" si="17"/>
        <v/>
      </c>
      <c r="AW10" s="12" t="str">
        <f t="shared" si="17"/>
        <v/>
      </c>
      <c r="AX10" s="12" t="str">
        <f t="shared" si="17"/>
        <v/>
      </c>
      <c r="AY10" s="12" t="str">
        <f t="shared" si="17"/>
        <v/>
      </c>
      <c r="AZ10" s="12" t="str">
        <f t="shared" si="17"/>
        <v/>
      </c>
      <c r="BA10" s="12" t="str">
        <f t="shared" si="17"/>
        <v/>
      </c>
      <c r="BB10" s="12" t="str">
        <f t="shared" si="17"/>
        <v/>
      </c>
      <c r="BC10" s="12" t="str">
        <f t="shared" si="17"/>
        <v/>
      </c>
      <c r="BD10" s="12" t="str">
        <f t="shared" si="18"/>
        <v/>
      </c>
      <c r="BE10" s="12" t="str">
        <f t="shared" si="18"/>
        <v/>
      </c>
      <c r="BF10" s="12" t="str">
        <f t="shared" si="18"/>
        <v/>
      </c>
      <c r="BG10" s="12" t="str">
        <f t="shared" si="18"/>
        <v/>
      </c>
      <c r="BH10" s="12" t="str">
        <f t="shared" si="18"/>
        <v/>
      </c>
      <c r="BI10" s="12" t="str">
        <f t="shared" si="18"/>
        <v/>
      </c>
      <c r="BJ10" s="12" t="str">
        <f t="shared" si="18"/>
        <v/>
      </c>
      <c r="BK10" s="12" t="str">
        <f t="shared" si="18"/>
        <v/>
      </c>
      <c r="BL10" s="12" t="str">
        <f t="shared" si="18"/>
        <v/>
      </c>
      <c r="BM10" s="12" t="str">
        <f t="shared" si="18"/>
        <v/>
      </c>
      <c r="BN10" s="12" t="str">
        <f t="shared" si="18"/>
        <v/>
      </c>
      <c r="BO10" s="12" t="str">
        <f t="shared" si="18"/>
        <v/>
      </c>
      <c r="BV10" s="2" t="str">
        <f>IF(C10="","",IF(C10="ADO","ADO",IF(C10="OFF","OFF",VLOOKUP(C10,Positions!$C$7:$V$120,20,FALSE))))</f>
        <v/>
      </c>
      <c r="BW10" s="2" t="str">
        <f>IF(D10="","",IF(D10="ADO","ADO",IF(D10="OFF","OFF",VLOOKUP(D10,Positions!$C$7:$V$120,20,FALSE))))</f>
        <v/>
      </c>
      <c r="BX10" s="2" t="str">
        <f>IF(E10="","",IF(E10="ADO","ADO",IF(E10="OFF","OFF",VLOOKUP(E10,Positions!$C$7:$V$120,20,FALSE))))</f>
        <v/>
      </c>
      <c r="BY10" s="2" t="str">
        <f>IF(F10="","",IF(F10="ADO","ADO",IF(F10="OFF","OFF",VLOOKUP(F10,Positions!$C$7:$V$120,20,FALSE))))</f>
        <v/>
      </c>
      <c r="BZ10" s="2" t="str">
        <f>IF(G10="","",IF(G10="ADO","ADO",IF(G10="OFF","OFF",VLOOKUP(G10,Positions!$C$7:$V$120,20,FALSE))))</f>
        <v/>
      </c>
      <c r="CA10" s="2" t="str">
        <f>IF(H10="","",IF(H10="ADO","ADO",IF(H10="OFF","OFF",VLOOKUP(H10,Positions!$C$7:$V$120,20,FALSE))))</f>
        <v/>
      </c>
      <c r="CB10" s="2" t="str">
        <f>IF(I10="","",IF(I10="ADO","ADO",IF(I10="OFF","OFF",VLOOKUP(I10,Positions!$C$7:$V$120,20,FALSE))))</f>
        <v/>
      </c>
      <c r="CC10" s="2" t="str">
        <f>IF(J10="","",IF(J10="ADO","ADO",IF(J10="OFF","OFF",VLOOKUP(J10,Positions!$C$7:$V$120,20,FALSE))))</f>
        <v/>
      </c>
      <c r="CD10" s="2" t="str">
        <f>IF(K10="","",IF(K10="ADO","ADO",IF(K10="OFF","OFF",VLOOKUP(K10,Positions!$C$7:$V$120,20,FALSE))))</f>
        <v/>
      </c>
      <c r="CE10" s="2" t="str">
        <f>IF(L10="","",IF(L10="ADO","ADO",IF(L10="OFF","OFF",VLOOKUP(L10,Positions!$C$7:$V$120,20,FALSE))))</f>
        <v/>
      </c>
      <c r="CF10" s="2" t="str">
        <f>IF(M10="","",IF(M10="ADO","ADO",IF(M10="OFF","OFF",VLOOKUP(M10,Positions!$C$7:$V$120,20,FALSE))))</f>
        <v/>
      </c>
      <c r="CG10" s="2" t="str">
        <f>IF(N10="","",IF(N10="ADO","ADO",IF(N10="OFF","OFF",VLOOKUP(N10,Positions!$C$7:$V$120,20,FALSE))))</f>
        <v/>
      </c>
      <c r="CH10" s="2" t="str">
        <f>IF(O10="","",IF(O10="ADO","ADO",IF(O10="OFF","OFF",VLOOKUP(O10,Positions!$C$7:$V$120,20,FALSE))))</f>
        <v/>
      </c>
      <c r="CI10" s="2" t="str">
        <f>IF(P10="","",IF(P10="ADO","ADO",IF(P10="OFF","OFF",VLOOKUP(P10,Positions!$C$7:$V$120,20,FALSE))))</f>
        <v/>
      </c>
      <c r="CJ10" s="2" t="str">
        <f>IF(Q10="","",IF(Q10="ADO","ADO",IF(Q10="OFF","OFF",VLOOKUP(Q10,Positions!$C$7:$V$120,20,FALSE))))</f>
        <v/>
      </c>
      <c r="CK10" s="2" t="str">
        <f>IF(R10="","",IF(R10="ADO","ADO",IF(R10="OFF","OFF",VLOOKUP(R10,Positions!$C$7:$V$120,20,FALSE))))</f>
        <v/>
      </c>
      <c r="CL10" s="2" t="str">
        <f>IF(S10="","",IF(S10="ADO","ADO",IF(S10="OFF","OFF",VLOOKUP(S10,Positions!$C$7:$V$120,20,FALSE))))</f>
        <v/>
      </c>
      <c r="CM10" s="2" t="str">
        <f>IF(T10="","",IF(T10="ADO","ADO",IF(T10="OFF","OFF",VLOOKUP(T10,Positions!$C$7:$V$120,20,FALSE))))</f>
        <v/>
      </c>
      <c r="CN10" s="2" t="str">
        <f>IF(U10="","",IF(U10="ADO","ADO",IF(U10="OFF","OFF",VLOOKUP(U10,Positions!$C$7:$V$120,20,FALSE))))</f>
        <v/>
      </c>
      <c r="CO10" s="2" t="str">
        <f>IF(V10="","",IF(V10="ADO","ADO",IF(V10="OFF","OFF",VLOOKUP(V10,Positions!$C$7:$V$120,20,FALSE))))</f>
        <v/>
      </c>
      <c r="CP10" s="2" t="str">
        <f>IF(W10="","",IF(W10="ADO","ADO",IF(W10="OFF","OFF",VLOOKUP(W10,Positions!$C$7:$V$120,20,FALSE))))</f>
        <v/>
      </c>
      <c r="CQ10" s="2" t="str">
        <f>IF(X10="","",IF(X10="ADO","ADO",IF(X10="OFF","OFF",VLOOKUP(X10,Positions!$C$7:$V$120,20,FALSE))))</f>
        <v/>
      </c>
      <c r="CR10" s="2" t="str">
        <f>IF(Y10="","",IF(Y10="ADO","ADO",IF(Y10="OFF","OFF",VLOOKUP(Y10,Positions!$C$7:$V$120,20,FALSE))))</f>
        <v/>
      </c>
      <c r="CS10" s="2" t="str">
        <f>IF(Z10="","",IF(Z10="ADO","ADO",IF(Z10="OFF","OFF",VLOOKUP(Z10,Positions!$C$7:$V$120,20,FALSE))))</f>
        <v/>
      </c>
      <c r="CT10" s="2" t="str">
        <f>IF(AA10="","",IF(AA10="ADO","ADO",IF(AA10="OFF","OFF",VLOOKUP(AA10,Positions!$C$7:$V$120,20,FALSE))))</f>
        <v/>
      </c>
      <c r="CU10" s="2" t="str">
        <f>IF(AB10="","",IF(AB10="ADO","ADO",IF(AB10="OFF","OFF",VLOOKUP(AB10,Positions!$C$7:$V$120,20,FALSE))))</f>
        <v/>
      </c>
      <c r="CV10" s="2" t="str">
        <f>IF(AC10="","",IF(AC10="ADO","ADO",IF(AC10="OFF","OFF",VLOOKUP(AC10,Positions!$C$7:$V$120,20,FALSE))))</f>
        <v/>
      </c>
      <c r="CW10" s="2" t="str">
        <f>IF(AD10="","",IF(AD10="ADO","ADO",IF(AD10="OFF","OFF",VLOOKUP(AD10,Positions!$C$7:$V$120,20,FALSE))))</f>
        <v/>
      </c>
      <c r="CY10" s="2">
        <f t="shared" si="28"/>
        <v>0</v>
      </c>
      <c r="DE10" s="2" t="str">
        <f t="shared" si="29"/>
        <v/>
      </c>
      <c r="DF10" s="2" t="str">
        <f t="shared" si="19"/>
        <v/>
      </c>
      <c r="DG10" s="2" t="str">
        <f t="shared" si="19"/>
        <v/>
      </c>
      <c r="DH10" s="2" t="str">
        <f t="shared" si="19"/>
        <v/>
      </c>
      <c r="DI10" s="2" t="str">
        <f t="shared" si="19"/>
        <v/>
      </c>
      <c r="DJ10" s="2" t="str">
        <f t="shared" si="19"/>
        <v/>
      </c>
      <c r="DK10" s="2" t="str">
        <f t="shared" si="19"/>
        <v/>
      </c>
      <c r="DL10" s="2" t="str">
        <f t="shared" si="19"/>
        <v/>
      </c>
      <c r="DM10" s="2" t="str">
        <f t="shared" si="19"/>
        <v/>
      </c>
      <c r="DN10" s="2" t="str">
        <f t="shared" si="19"/>
        <v/>
      </c>
      <c r="DO10" s="2" t="str">
        <f t="shared" si="19"/>
        <v/>
      </c>
      <c r="DP10" s="2" t="str">
        <f t="shared" si="19"/>
        <v/>
      </c>
      <c r="DQ10" s="2" t="str">
        <f t="shared" si="19"/>
        <v/>
      </c>
      <c r="DR10" s="2" t="str">
        <f t="shared" si="19"/>
        <v/>
      </c>
      <c r="DS10" s="2" t="str">
        <f t="shared" si="19"/>
        <v/>
      </c>
      <c r="DT10" s="2" t="str">
        <f t="shared" si="19"/>
        <v/>
      </c>
      <c r="DU10" s="2" t="str">
        <f t="shared" si="19"/>
        <v/>
      </c>
      <c r="DV10" s="2" t="str">
        <f t="shared" si="20"/>
        <v/>
      </c>
      <c r="DW10" s="2" t="str">
        <f t="shared" si="20"/>
        <v/>
      </c>
      <c r="DX10" s="2" t="str">
        <f t="shared" si="20"/>
        <v/>
      </c>
      <c r="DY10" s="2" t="str">
        <f t="shared" si="20"/>
        <v/>
      </c>
      <c r="DZ10" s="2" t="str">
        <f t="shared" si="20"/>
        <v/>
      </c>
      <c r="EA10" s="2" t="str">
        <f t="shared" si="20"/>
        <v/>
      </c>
      <c r="EB10" s="2" t="str">
        <f t="shared" si="20"/>
        <v/>
      </c>
      <c r="EC10" s="2" t="str">
        <f t="shared" si="20"/>
        <v/>
      </c>
      <c r="ED10" s="2" t="str">
        <f t="shared" si="20"/>
        <v/>
      </c>
      <c r="EE10" s="2" t="str">
        <f t="shared" si="20"/>
        <v/>
      </c>
      <c r="EF10" s="2" t="str">
        <f t="shared" si="20"/>
        <v/>
      </c>
      <c r="EH10" s="189">
        <f t="shared" si="30"/>
        <v>0</v>
      </c>
      <c r="EI10" s="190">
        <f t="shared" si="31"/>
        <v>0</v>
      </c>
      <c r="EJ10" s="190">
        <f t="shared" si="32"/>
        <v>0</v>
      </c>
      <c r="EK10" s="190">
        <f t="shared" si="33"/>
        <v>0</v>
      </c>
      <c r="EL10" s="190">
        <f t="shared" si="34"/>
        <v>0</v>
      </c>
      <c r="EM10" s="12" t="str">
        <f t="shared" si="35"/>
        <v/>
      </c>
      <c r="EN10" s="12" t="str">
        <f t="shared" si="21"/>
        <v/>
      </c>
      <c r="EO10" s="12" t="str">
        <f t="shared" si="21"/>
        <v/>
      </c>
      <c r="EP10" s="12" t="str">
        <f t="shared" si="21"/>
        <v/>
      </c>
      <c r="EQ10" s="12" t="str">
        <f t="shared" si="21"/>
        <v/>
      </c>
      <c r="ER10" s="12" t="str">
        <f t="shared" si="21"/>
        <v/>
      </c>
      <c r="ES10" s="12" t="str">
        <f t="shared" si="21"/>
        <v/>
      </c>
      <c r="ET10" s="12" t="str">
        <f t="shared" si="21"/>
        <v/>
      </c>
      <c r="EU10" s="12" t="str">
        <f t="shared" si="21"/>
        <v/>
      </c>
      <c r="EV10" s="12" t="str">
        <f t="shared" si="21"/>
        <v/>
      </c>
      <c r="EW10" s="12" t="str">
        <f t="shared" si="21"/>
        <v/>
      </c>
      <c r="EX10" s="12" t="str">
        <f t="shared" si="21"/>
        <v/>
      </c>
      <c r="EY10" s="12" t="str">
        <f t="shared" si="21"/>
        <v/>
      </c>
      <c r="EZ10" s="12" t="str">
        <f t="shared" si="21"/>
        <v/>
      </c>
      <c r="FA10" s="12" t="str">
        <f t="shared" si="21"/>
        <v/>
      </c>
      <c r="FB10" s="12" t="str">
        <f t="shared" si="21"/>
        <v/>
      </c>
      <c r="FC10" s="12" t="str">
        <f t="shared" si="21"/>
        <v/>
      </c>
      <c r="FD10" s="12" t="str">
        <f t="shared" si="22"/>
        <v/>
      </c>
      <c r="FE10" s="12" t="str">
        <f t="shared" si="22"/>
        <v/>
      </c>
      <c r="FF10" s="12" t="str">
        <f t="shared" si="22"/>
        <v/>
      </c>
      <c r="FG10" s="12" t="str">
        <f t="shared" si="22"/>
        <v/>
      </c>
      <c r="FH10" s="12" t="str">
        <f t="shared" si="22"/>
        <v/>
      </c>
      <c r="FI10" s="12" t="str">
        <f t="shared" si="22"/>
        <v/>
      </c>
      <c r="FJ10" s="12" t="str">
        <f t="shared" si="22"/>
        <v/>
      </c>
      <c r="FK10" s="12" t="str">
        <f t="shared" si="22"/>
        <v/>
      </c>
      <c r="FL10" s="12" t="str">
        <f t="shared" si="22"/>
        <v/>
      </c>
      <c r="FM10" s="12" t="str">
        <f t="shared" si="22"/>
        <v/>
      </c>
      <c r="FN10" s="12" t="str">
        <f t="shared" si="22"/>
        <v/>
      </c>
      <c r="FP10" t="str">
        <f t="shared" si="36"/>
        <v>OK</v>
      </c>
      <c r="FQ10" t="str">
        <f t="shared" si="37"/>
        <v/>
      </c>
      <c r="FR10" s="2">
        <f t="shared" si="38"/>
        <v>8.0000000000000018</v>
      </c>
      <c r="FS10" s="2">
        <f t="shared" si="39"/>
        <v>0</v>
      </c>
      <c r="FT10" s="2">
        <f t="shared" si="23"/>
        <v>0</v>
      </c>
      <c r="FU10" s="2">
        <f t="shared" si="23"/>
        <v>0</v>
      </c>
      <c r="FV10" s="2">
        <f t="shared" si="23"/>
        <v>0</v>
      </c>
      <c r="FW10" s="2">
        <f t="shared" si="23"/>
        <v>0</v>
      </c>
      <c r="FX10" s="2">
        <f t="shared" si="23"/>
        <v>0</v>
      </c>
      <c r="FY10" s="2">
        <f t="shared" si="23"/>
        <v>0</v>
      </c>
      <c r="FZ10" s="2">
        <f t="shared" si="23"/>
        <v>0</v>
      </c>
      <c r="GA10" s="2">
        <f t="shared" si="23"/>
        <v>0</v>
      </c>
      <c r="GB10" s="2">
        <f t="shared" si="23"/>
        <v>0</v>
      </c>
      <c r="GC10" s="2">
        <f t="shared" si="23"/>
        <v>0</v>
      </c>
      <c r="GD10" s="2">
        <f t="shared" si="23"/>
        <v>0</v>
      </c>
      <c r="GE10" s="2">
        <f t="shared" si="23"/>
        <v>0</v>
      </c>
      <c r="GF10" s="2">
        <f t="shared" si="23"/>
        <v>0</v>
      </c>
      <c r="GG10" s="2">
        <f t="shared" si="23"/>
        <v>0</v>
      </c>
      <c r="GH10" s="2">
        <f t="shared" si="23"/>
        <v>0</v>
      </c>
      <c r="GI10" s="2">
        <f t="shared" si="23"/>
        <v>0</v>
      </c>
      <c r="GJ10" s="2">
        <f t="shared" si="24"/>
        <v>0</v>
      </c>
      <c r="GK10" s="2">
        <f t="shared" si="24"/>
        <v>0</v>
      </c>
      <c r="GL10" s="2">
        <f t="shared" si="24"/>
        <v>0</v>
      </c>
      <c r="GM10" s="2">
        <f t="shared" si="24"/>
        <v>0</v>
      </c>
      <c r="GN10" s="2">
        <f t="shared" si="24"/>
        <v>0</v>
      </c>
      <c r="GO10" s="2">
        <f t="shared" si="24"/>
        <v>0</v>
      </c>
      <c r="GP10" s="2">
        <f t="shared" si="24"/>
        <v>0</v>
      </c>
      <c r="GQ10" s="2">
        <f t="shared" si="24"/>
        <v>0</v>
      </c>
      <c r="GR10" s="2">
        <f t="shared" si="24"/>
        <v>0</v>
      </c>
      <c r="GS10" s="2">
        <f t="shared" si="24"/>
        <v>0</v>
      </c>
      <c r="GT10" s="2">
        <f t="shared" si="24"/>
        <v>0</v>
      </c>
      <c r="GU10" s="184">
        <f t="shared" si="40"/>
        <v>0</v>
      </c>
      <c r="GV10" s="177">
        <f t="shared" si="41"/>
        <v>0</v>
      </c>
      <c r="GW10" s="177">
        <f t="shared" si="42"/>
        <v>0</v>
      </c>
      <c r="GX10" s="177">
        <f t="shared" si="43"/>
        <v>0</v>
      </c>
      <c r="GY10" s="177">
        <f t="shared" si="44"/>
        <v>0</v>
      </c>
      <c r="HB10" t="s">
        <v>1077</v>
      </c>
    </row>
    <row r="11" spans="1:210" x14ac:dyDescent="0.25">
      <c r="A11" s="185"/>
      <c r="B11" s="186" t="str">
        <f t="shared" si="25"/>
        <v>128 (64, 64)</v>
      </c>
      <c r="C11" s="357" t="s">
        <v>1077</v>
      </c>
      <c r="D11" s="470" t="s">
        <v>1077</v>
      </c>
      <c r="E11" s="470" t="s">
        <v>1077</v>
      </c>
      <c r="F11" s="470" t="s">
        <v>1457</v>
      </c>
      <c r="G11" s="470" t="s">
        <v>1457</v>
      </c>
      <c r="H11" s="470" t="s">
        <v>1456</v>
      </c>
      <c r="I11" s="466" t="s">
        <v>1456</v>
      </c>
      <c r="J11" s="357" t="s">
        <v>1077</v>
      </c>
      <c r="K11" s="470" t="s">
        <v>1077</v>
      </c>
      <c r="L11" s="470" t="s">
        <v>1457</v>
      </c>
      <c r="M11" s="470" t="s">
        <v>1457</v>
      </c>
      <c r="N11" s="470" t="s">
        <v>1457</v>
      </c>
      <c r="O11" s="470" t="s">
        <v>1457</v>
      </c>
      <c r="P11" s="466" t="s">
        <v>1457</v>
      </c>
      <c r="Q11" s="357" t="s">
        <v>1077</v>
      </c>
      <c r="R11" s="470" t="s">
        <v>1077</v>
      </c>
      <c r="S11" s="470" t="s">
        <v>1457</v>
      </c>
      <c r="T11" s="470" t="s">
        <v>1457</v>
      </c>
      <c r="U11" s="470" t="s">
        <v>1457</v>
      </c>
      <c r="V11" s="470" t="s">
        <v>1457</v>
      </c>
      <c r="W11" s="466" t="s">
        <v>1457</v>
      </c>
      <c r="X11" s="357" t="s">
        <v>1077</v>
      </c>
      <c r="Y11" s="470" t="s">
        <v>1077</v>
      </c>
      <c r="Z11" s="470" t="s">
        <v>1407</v>
      </c>
      <c r="AA11" s="470" t="s">
        <v>1457</v>
      </c>
      <c r="AB11" s="470" t="s">
        <v>1457</v>
      </c>
      <c r="AC11" s="470" t="s">
        <v>1077</v>
      </c>
      <c r="AD11" s="466" t="s">
        <v>1077</v>
      </c>
      <c r="AE11" s="349"/>
      <c r="AF11" s="339">
        <f t="shared" si="15"/>
        <v>24</v>
      </c>
      <c r="AG11" s="340">
        <f t="shared" si="16"/>
        <v>40</v>
      </c>
      <c r="AH11" s="340">
        <f t="shared" si="16"/>
        <v>40</v>
      </c>
      <c r="AI11" s="341">
        <f t="shared" si="16"/>
        <v>24</v>
      </c>
      <c r="AJ11" s="342">
        <f t="shared" si="16"/>
        <v>128</v>
      </c>
      <c r="AK11" s="343">
        <f t="shared" si="26"/>
        <v>0.84210526315789469</v>
      </c>
      <c r="AL11" s="192">
        <f>IF(A11&lt;&gt;"",VLOOKUP(A11,Positions!$AJ$9:$AK$30,2,FALSE),0)*IF(AJ11=160,AJ11/4*52*(38/40),AJ11/4*52)</f>
        <v>0</v>
      </c>
      <c r="AM11" s="188">
        <f t="shared" si="27"/>
        <v>0</v>
      </c>
      <c r="AN11" s="12" t="str">
        <f t="shared" si="17"/>
        <v>OFF</v>
      </c>
      <c r="AO11" s="12" t="str">
        <f t="shared" si="17"/>
        <v>OFF</v>
      </c>
      <c r="AP11" s="12" t="str">
        <f t="shared" si="17"/>
        <v>OFF</v>
      </c>
      <c r="AQ11" s="12">
        <f t="shared" si="17"/>
        <v>8</v>
      </c>
      <c r="AR11" s="12">
        <f t="shared" si="17"/>
        <v>8</v>
      </c>
      <c r="AS11" s="12">
        <f t="shared" si="17"/>
        <v>4</v>
      </c>
      <c r="AT11" s="12">
        <f t="shared" si="17"/>
        <v>4</v>
      </c>
      <c r="AU11" s="12" t="str">
        <f t="shared" si="17"/>
        <v>OFF</v>
      </c>
      <c r="AV11" s="12" t="str">
        <f t="shared" si="17"/>
        <v>OFF</v>
      </c>
      <c r="AW11" s="12">
        <f t="shared" si="17"/>
        <v>8</v>
      </c>
      <c r="AX11" s="12">
        <f t="shared" si="17"/>
        <v>8</v>
      </c>
      <c r="AY11" s="12">
        <f t="shared" si="17"/>
        <v>8</v>
      </c>
      <c r="AZ11" s="12">
        <f t="shared" si="17"/>
        <v>8</v>
      </c>
      <c r="BA11" s="12">
        <f t="shared" si="17"/>
        <v>8</v>
      </c>
      <c r="BB11" s="12" t="str">
        <f t="shared" si="17"/>
        <v>OFF</v>
      </c>
      <c r="BC11" s="12" t="str">
        <f t="shared" si="17"/>
        <v>OFF</v>
      </c>
      <c r="BD11" s="12">
        <f t="shared" si="18"/>
        <v>8</v>
      </c>
      <c r="BE11" s="12">
        <f t="shared" si="18"/>
        <v>8</v>
      </c>
      <c r="BF11" s="12">
        <f t="shared" si="18"/>
        <v>8</v>
      </c>
      <c r="BG11" s="12">
        <f t="shared" si="18"/>
        <v>8</v>
      </c>
      <c r="BH11" s="12">
        <f t="shared" si="18"/>
        <v>8</v>
      </c>
      <c r="BI11" s="12" t="str">
        <f t="shared" si="18"/>
        <v>OFF</v>
      </c>
      <c r="BJ11" s="12" t="str">
        <f t="shared" si="18"/>
        <v>OFF</v>
      </c>
      <c r="BK11" s="12">
        <f t="shared" si="18"/>
        <v>8</v>
      </c>
      <c r="BL11" s="12">
        <f t="shared" si="18"/>
        <v>8</v>
      </c>
      <c r="BM11" s="12">
        <f t="shared" si="18"/>
        <v>8</v>
      </c>
      <c r="BN11" s="12" t="str">
        <f t="shared" si="18"/>
        <v>OFF</v>
      </c>
      <c r="BO11" s="12" t="str">
        <f t="shared" si="18"/>
        <v>OFF</v>
      </c>
      <c r="BV11" s="2" t="str">
        <f>IF(C11="","",IF(C11="ADO","ADO",IF(C11="OFF","OFF",VLOOKUP(C11,Positions!$C$7:$V$120,20,FALSE))))</f>
        <v>OFF</v>
      </c>
      <c r="BW11" s="2" t="str">
        <f>IF(D11="","",IF(D11="ADO","ADO",IF(D11="OFF","OFF",VLOOKUP(D11,Positions!$C$7:$V$120,20,FALSE))))</f>
        <v>OFF</v>
      </c>
      <c r="BX11" s="2" t="str">
        <f>IF(E11="","",IF(E11="ADO","ADO",IF(E11="OFF","OFF",VLOOKUP(E11,Positions!$C$7:$V$120,20,FALSE))))</f>
        <v>OFF</v>
      </c>
      <c r="BY11" s="2">
        <f>IF(F11="","",IF(F11="ADO","ADO",IF(F11="OFF","OFF",VLOOKUP(F11,Positions!$C$7:$V$120,20,FALSE))))</f>
        <v>8</v>
      </c>
      <c r="BZ11" s="2">
        <f>IF(G11="","",IF(G11="ADO","ADO",IF(G11="OFF","OFF",VLOOKUP(G11,Positions!$C$7:$V$120,20,FALSE))))</f>
        <v>8</v>
      </c>
      <c r="CA11" s="2">
        <f>IF(H11="","",IF(H11="ADO","ADO",IF(H11="OFF","OFF",VLOOKUP(H11,Positions!$C$7:$V$120,20,FALSE))))</f>
        <v>4</v>
      </c>
      <c r="CB11" s="2">
        <f>IF(I11="","",IF(I11="ADO","ADO",IF(I11="OFF","OFF",VLOOKUP(I11,Positions!$C$7:$V$120,20,FALSE))))</f>
        <v>4</v>
      </c>
      <c r="CC11" s="2" t="str">
        <f>IF(J11="","",IF(J11="ADO","ADO",IF(J11="OFF","OFF",VLOOKUP(J11,Positions!$C$7:$V$120,20,FALSE))))</f>
        <v>OFF</v>
      </c>
      <c r="CD11" s="2" t="str">
        <f>IF(K11="","",IF(K11="ADO","ADO",IF(K11="OFF","OFF",VLOOKUP(K11,Positions!$C$7:$V$120,20,FALSE))))</f>
        <v>OFF</v>
      </c>
      <c r="CE11" s="2">
        <f>IF(L11="","",IF(L11="ADO","ADO",IF(L11="OFF","OFF",VLOOKUP(L11,Positions!$C$7:$V$120,20,FALSE))))</f>
        <v>8</v>
      </c>
      <c r="CF11" s="2">
        <f>IF(M11="","",IF(M11="ADO","ADO",IF(M11="OFF","OFF",VLOOKUP(M11,Positions!$C$7:$V$120,20,FALSE))))</f>
        <v>8</v>
      </c>
      <c r="CG11" s="2">
        <f>IF(N11="","",IF(N11="ADO","ADO",IF(N11="OFF","OFF",VLOOKUP(N11,Positions!$C$7:$V$120,20,FALSE))))</f>
        <v>8</v>
      </c>
      <c r="CH11" s="2">
        <f>IF(O11="","",IF(O11="ADO","ADO",IF(O11="OFF","OFF",VLOOKUP(O11,Positions!$C$7:$V$120,20,FALSE))))</f>
        <v>8</v>
      </c>
      <c r="CI11" s="2">
        <f>IF(P11="","",IF(P11="ADO","ADO",IF(P11="OFF","OFF",VLOOKUP(P11,Positions!$C$7:$V$120,20,FALSE))))</f>
        <v>8</v>
      </c>
      <c r="CJ11" s="2" t="str">
        <f>IF(Q11="","",IF(Q11="ADO","ADO",IF(Q11="OFF","OFF",VLOOKUP(Q11,Positions!$C$7:$V$120,20,FALSE))))</f>
        <v>OFF</v>
      </c>
      <c r="CK11" s="2" t="str">
        <f>IF(R11="","",IF(R11="ADO","ADO",IF(R11="OFF","OFF",VLOOKUP(R11,Positions!$C$7:$V$120,20,FALSE))))</f>
        <v>OFF</v>
      </c>
      <c r="CL11" s="2">
        <f>IF(S11="","",IF(S11="ADO","ADO",IF(S11="OFF","OFF",VLOOKUP(S11,Positions!$C$7:$V$120,20,FALSE))))</f>
        <v>8</v>
      </c>
      <c r="CM11" s="2">
        <f>IF(T11="","",IF(T11="ADO","ADO",IF(T11="OFF","OFF",VLOOKUP(T11,Positions!$C$7:$V$120,20,FALSE))))</f>
        <v>8</v>
      </c>
      <c r="CN11" s="2">
        <f>IF(U11="","",IF(U11="ADO","ADO",IF(U11="OFF","OFF",VLOOKUP(U11,Positions!$C$7:$V$120,20,FALSE))))</f>
        <v>8</v>
      </c>
      <c r="CO11" s="2">
        <f>IF(V11="","",IF(V11="ADO","ADO",IF(V11="OFF","OFF",VLOOKUP(V11,Positions!$C$7:$V$120,20,FALSE))))</f>
        <v>8</v>
      </c>
      <c r="CP11" s="2">
        <f>IF(W11="","",IF(W11="ADO","ADO",IF(W11="OFF","OFF",VLOOKUP(W11,Positions!$C$7:$V$120,20,FALSE))))</f>
        <v>8</v>
      </c>
      <c r="CQ11" s="2" t="str">
        <f>IF(X11="","",IF(X11="ADO","ADO",IF(X11="OFF","OFF",VLOOKUP(X11,Positions!$C$7:$V$120,20,FALSE))))</f>
        <v>OFF</v>
      </c>
      <c r="CR11" s="2" t="str">
        <f>IF(Y11="","",IF(Y11="ADO","ADO",IF(Y11="OFF","OFF",VLOOKUP(Y11,Positions!$C$7:$V$120,20,FALSE))))</f>
        <v>OFF</v>
      </c>
      <c r="CS11" s="2">
        <f>IF(Z11="","",IF(Z11="ADO","ADO",IF(Z11="OFF","OFF",VLOOKUP(Z11,Positions!$C$7:$V$120,20,FALSE))))</f>
        <v>8</v>
      </c>
      <c r="CT11" s="2">
        <f>IF(AA11="","",IF(AA11="ADO","ADO",IF(AA11="OFF","OFF",VLOOKUP(AA11,Positions!$C$7:$V$120,20,FALSE))))</f>
        <v>8</v>
      </c>
      <c r="CU11" s="2">
        <f>IF(AB11="","",IF(AB11="ADO","ADO",IF(AB11="OFF","OFF",VLOOKUP(AB11,Positions!$C$7:$V$120,20,FALSE))))</f>
        <v>8</v>
      </c>
      <c r="CV11" s="2" t="str">
        <f>IF(AC11="","",IF(AC11="ADO","ADO",IF(AC11="OFF","OFF",VLOOKUP(AC11,Positions!$C$7:$V$120,20,FALSE))))</f>
        <v>OFF</v>
      </c>
      <c r="CW11" s="2" t="str">
        <f>IF(AD11="","",IF(AD11="ADO","ADO",IF(AD11="OFF","OFF",VLOOKUP(AD11,Positions!$C$7:$V$120,20,FALSE))))</f>
        <v>OFF</v>
      </c>
      <c r="CY11" s="2">
        <f t="shared" si="28"/>
        <v>8</v>
      </c>
      <c r="DE11" s="2" t="str">
        <f t="shared" si="29"/>
        <v>OFF</v>
      </c>
      <c r="DF11" s="2" t="str">
        <f t="shared" si="19"/>
        <v>OFF</v>
      </c>
      <c r="DG11" s="2" t="str">
        <f t="shared" si="19"/>
        <v>OFF</v>
      </c>
      <c r="DH11" s="2">
        <f t="shared" si="19"/>
        <v>8</v>
      </c>
      <c r="DI11" s="2">
        <f t="shared" si="19"/>
        <v>8</v>
      </c>
      <c r="DJ11" s="2">
        <f t="shared" si="19"/>
        <v>4</v>
      </c>
      <c r="DK11" s="2">
        <f t="shared" si="19"/>
        <v>4</v>
      </c>
      <c r="DL11" s="2" t="str">
        <f t="shared" si="19"/>
        <v>OFF</v>
      </c>
      <c r="DM11" s="2" t="str">
        <f t="shared" si="19"/>
        <v>OFF</v>
      </c>
      <c r="DN11" s="2">
        <f t="shared" si="19"/>
        <v>8</v>
      </c>
      <c r="DO11" s="2">
        <f t="shared" si="19"/>
        <v>8</v>
      </c>
      <c r="DP11" s="2">
        <f t="shared" si="19"/>
        <v>8</v>
      </c>
      <c r="DQ11" s="2">
        <f t="shared" si="19"/>
        <v>8</v>
      </c>
      <c r="DR11" s="2">
        <f t="shared" si="19"/>
        <v>8</v>
      </c>
      <c r="DS11" s="2" t="str">
        <f t="shared" si="19"/>
        <v>OFF</v>
      </c>
      <c r="DT11" s="2" t="str">
        <f t="shared" si="19"/>
        <v>OFF</v>
      </c>
      <c r="DU11" s="2">
        <f t="shared" si="19"/>
        <v>8</v>
      </c>
      <c r="DV11" s="2">
        <f t="shared" si="20"/>
        <v>8</v>
      </c>
      <c r="DW11" s="2">
        <f t="shared" si="20"/>
        <v>8</v>
      </c>
      <c r="DX11" s="2">
        <f t="shared" si="20"/>
        <v>8</v>
      </c>
      <c r="DY11" s="2">
        <f t="shared" si="20"/>
        <v>8</v>
      </c>
      <c r="DZ11" s="2" t="str">
        <f t="shared" si="20"/>
        <v>OFF</v>
      </c>
      <c r="EA11" s="2" t="str">
        <f t="shared" si="20"/>
        <v>OFF</v>
      </c>
      <c r="EB11" s="2">
        <f t="shared" si="20"/>
        <v>8</v>
      </c>
      <c r="EC11" s="2">
        <f t="shared" si="20"/>
        <v>8</v>
      </c>
      <c r="ED11" s="2">
        <f t="shared" si="20"/>
        <v>8</v>
      </c>
      <c r="EE11" s="2" t="str">
        <f t="shared" si="20"/>
        <v>OFF</v>
      </c>
      <c r="EF11" s="2" t="str">
        <f t="shared" si="20"/>
        <v>OFF</v>
      </c>
      <c r="EH11" s="189">
        <f t="shared" si="30"/>
        <v>24</v>
      </c>
      <c r="EI11" s="190">
        <f t="shared" si="31"/>
        <v>40</v>
      </c>
      <c r="EJ11" s="190">
        <f t="shared" si="32"/>
        <v>40</v>
      </c>
      <c r="EK11" s="190">
        <f t="shared" si="33"/>
        <v>24</v>
      </c>
      <c r="EL11" s="190">
        <f t="shared" si="34"/>
        <v>128</v>
      </c>
      <c r="EM11" s="12" t="str">
        <f t="shared" si="35"/>
        <v>OFF</v>
      </c>
      <c r="EN11" s="12" t="str">
        <f t="shared" si="21"/>
        <v>OFF</v>
      </c>
      <c r="EO11" s="12" t="str">
        <f t="shared" si="21"/>
        <v>OFF</v>
      </c>
      <c r="EP11" s="12">
        <f t="shared" si="21"/>
        <v>8</v>
      </c>
      <c r="EQ11" s="12">
        <f t="shared" si="21"/>
        <v>8</v>
      </c>
      <c r="ER11" s="12">
        <f t="shared" si="21"/>
        <v>4</v>
      </c>
      <c r="ES11" s="12">
        <f t="shared" si="21"/>
        <v>4</v>
      </c>
      <c r="ET11" s="12" t="str">
        <f t="shared" si="21"/>
        <v>OFF</v>
      </c>
      <c r="EU11" s="12" t="str">
        <f t="shared" si="21"/>
        <v>OFF</v>
      </c>
      <c r="EV11" s="12">
        <f t="shared" si="21"/>
        <v>8</v>
      </c>
      <c r="EW11" s="12">
        <f t="shared" si="21"/>
        <v>8</v>
      </c>
      <c r="EX11" s="12">
        <f t="shared" si="21"/>
        <v>8</v>
      </c>
      <c r="EY11" s="12">
        <f t="shared" si="21"/>
        <v>8</v>
      </c>
      <c r="EZ11" s="12">
        <f t="shared" si="21"/>
        <v>8</v>
      </c>
      <c r="FA11" s="12" t="str">
        <f t="shared" si="21"/>
        <v>OFF</v>
      </c>
      <c r="FB11" s="12" t="str">
        <f t="shared" si="21"/>
        <v>OFF</v>
      </c>
      <c r="FC11" s="12">
        <f t="shared" si="21"/>
        <v>8</v>
      </c>
      <c r="FD11" s="12">
        <f t="shared" si="22"/>
        <v>8</v>
      </c>
      <c r="FE11" s="12">
        <f t="shared" si="22"/>
        <v>8</v>
      </c>
      <c r="FF11" s="12">
        <f t="shared" si="22"/>
        <v>8</v>
      </c>
      <c r="FG11" s="12">
        <f t="shared" si="22"/>
        <v>8</v>
      </c>
      <c r="FH11" s="12" t="str">
        <f t="shared" si="22"/>
        <v>OFF</v>
      </c>
      <c r="FI11" s="12" t="str">
        <f t="shared" si="22"/>
        <v>OFF</v>
      </c>
      <c r="FJ11" s="12">
        <f t="shared" si="22"/>
        <v>8</v>
      </c>
      <c r="FK11" s="12">
        <f t="shared" si="22"/>
        <v>8</v>
      </c>
      <c r="FL11" s="12">
        <f t="shared" si="22"/>
        <v>8</v>
      </c>
      <c r="FM11" s="12" t="str">
        <f t="shared" si="22"/>
        <v>OFF</v>
      </c>
      <c r="FN11" s="12" t="str">
        <f t="shared" si="22"/>
        <v>OFF</v>
      </c>
      <c r="FP11" t="str">
        <f t="shared" si="36"/>
        <v>OK</v>
      </c>
      <c r="FQ11" t="str">
        <f t="shared" si="37"/>
        <v/>
      </c>
      <c r="FR11" s="2">
        <f t="shared" si="38"/>
        <v>8.0000000000000018</v>
      </c>
      <c r="FS11" s="2">
        <f t="shared" si="39"/>
        <v>0</v>
      </c>
      <c r="FT11" s="2">
        <f t="shared" si="23"/>
        <v>0</v>
      </c>
      <c r="FU11" s="2">
        <f t="shared" si="23"/>
        <v>0</v>
      </c>
      <c r="FV11" s="2">
        <f t="shared" si="23"/>
        <v>8</v>
      </c>
      <c r="FW11" s="2">
        <f t="shared" si="23"/>
        <v>8</v>
      </c>
      <c r="FX11" s="2">
        <f t="shared" si="23"/>
        <v>4</v>
      </c>
      <c r="FY11" s="2">
        <f t="shared" si="23"/>
        <v>4</v>
      </c>
      <c r="FZ11" s="2">
        <f t="shared" si="23"/>
        <v>0</v>
      </c>
      <c r="GA11" s="2">
        <f t="shared" si="23"/>
        <v>0</v>
      </c>
      <c r="GB11" s="2">
        <f t="shared" si="23"/>
        <v>8</v>
      </c>
      <c r="GC11" s="2">
        <f t="shared" si="23"/>
        <v>8</v>
      </c>
      <c r="GD11" s="2">
        <f t="shared" si="23"/>
        <v>8</v>
      </c>
      <c r="GE11" s="2">
        <f t="shared" si="23"/>
        <v>8</v>
      </c>
      <c r="GF11" s="2">
        <f t="shared" si="23"/>
        <v>8</v>
      </c>
      <c r="GG11" s="2">
        <f t="shared" si="23"/>
        <v>0</v>
      </c>
      <c r="GH11" s="2">
        <f t="shared" si="23"/>
        <v>0</v>
      </c>
      <c r="GI11" s="2">
        <f t="shared" si="23"/>
        <v>8</v>
      </c>
      <c r="GJ11" s="2">
        <f t="shared" si="24"/>
        <v>8</v>
      </c>
      <c r="GK11" s="2">
        <f t="shared" si="24"/>
        <v>8</v>
      </c>
      <c r="GL11" s="2">
        <f t="shared" si="24"/>
        <v>8</v>
      </c>
      <c r="GM11" s="2">
        <f t="shared" si="24"/>
        <v>8</v>
      </c>
      <c r="GN11" s="2">
        <f t="shared" si="24"/>
        <v>0</v>
      </c>
      <c r="GO11" s="2">
        <f t="shared" si="24"/>
        <v>0</v>
      </c>
      <c r="GP11" s="2">
        <f t="shared" si="24"/>
        <v>8</v>
      </c>
      <c r="GQ11" s="2">
        <f t="shared" si="24"/>
        <v>8</v>
      </c>
      <c r="GR11" s="2">
        <f t="shared" si="24"/>
        <v>8</v>
      </c>
      <c r="GS11" s="2">
        <f t="shared" si="24"/>
        <v>0</v>
      </c>
      <c r="GT11" s="2">
        <f t="shared" si="24"/>
        <v>0</v>
      </c>
      <c r="GU11" s="184">
        <f t="shared" si="40"/>
        <v>128</v>
      </c>
      <c r="GV11" s="177">
        <f t="shared" si="41"/>
        <v>24</v>
      </c>
      <c r="GW11" s="177">
        <f t="shared" si="42"/>
        <v>40</v>
      </c>
      <c r="GX11" s="177">
        <f t="shared" si="43"/>
        <v>40</v>
      </c>
      <c r="GY11" s="177">
        <f t="shared" si="44"/>
        <v>24</v>
      </c>
      <c r="HB11" s="193" t="str">
        <f>IF(Positions!C7&lt;&gt;"",Positions!C7,"")</f>
        <v>T1-AM(1)</v>
      </c>
    </row>
    <row r="12" spans="1:210" x14ac:dyDescent="0.25">
      <c r="A12" s="185"/>
      <c r="B12" s="186" t="str">
        <f t="shared" si="25"/>
        <v>136 (72, 64)</v>
      </c>
      <c r="C12" s="357" t="s">
        <v>1457</v>
      </c>
      <c r="D12" s="470" t="s">
        <v>1457</v>
      </c>
      <c r="E12" s="470" t="s">
        <v>1457</v>
      </c>
      <c r="F12" s="470" t="s">
        <v>1077</v>
      </c>
      <c r="G12" s="470" t="s">
        <v>1077</v>
      </c>
      <c r="H12" s="470" t="s">
        <v>1457</v>
      </c>
      <c r="I12" s="466" t="s">
        <v>1457</v>
      </c>
      <c r="J12" s="357" t="s">
        <v>1457</v>
      </c>
      <c r="K12" s="470" t="s">
        <v>1457</v>
      </c>
      <c r="L12" s="470" t="s">
        <v>1077</v>
      </c>
      <c r="M12" s="470" t="s">
        <v>1077</v>
      </c>
      <c r="N12" s="470" t="s">
        <v>1419</v>
      </c>
      <c r="O12" s="470" t="s">
        <v>1456</v>
      </c>
      <c r="P12" s="466" t="s">
        <v>1456</v>
      </c>
      <c r="Q12" s="357" t="s">
        <v>1457</v>
      </c>
      <c r="R12" s="470" t="s">
        <v>1457</v>
      </c>
      <c r="S12" s="470" t="s">
        <v>1407</v>
      </c>
      <c r="T12" s="470" t="s">
        <v>1077</v>
      </c>
      <c r="U12" s="470" t="s">
        <v>1077</v>
      </c>
      <c r="V12" s="470" t="s">
        <v>1077</v>
      </c>
      <c r="W12" s="466" t="s">
        <v>1077</v>
      </c>
      <c r="X12" s="357" t="s">
        <v>1457</v>
      </c>
      <c r="Y12" s="470" t="s">
        <v>1457</v>
      </c>
      <c r="Z12" s="470" t="s">
        <v>1457</v>
      </c>
      <c r="AA12" s="470" t="s">
        <v>1077</v>
      </c>
      <c r="AB12" s="470" t="s">
        <v>1077</v>
      </c>
      <c r="AC12" s="470" t="s">
        <v>1457</v>
      </c>
      <c r="AD12" s="466" t="s">
        <v>1457</v>
      </c>
      <c r="AE12" s="349"/>
      <c r="AF12" s="339">
        <f t="shared" si="15"/>
        <v>40</v>
      </c>
      <c r="AG12" s="340">
        <f t="shared" si="16"/>
        <v>32</v>
      </c>
      <c r="AH12" s="340">
        <f t="shared" si="16"/>
        <v>24</v>
      </c>
      <c r="AI12" s="341">
        <f t="shared" si="16"/>
        <v>40</v>
      </c>
      <c r="AJ12" s="342">
        <f t="shared" si="16"/>
        <v>136</v>
      </c>
      <c r="AK12" s="343">
        <f t="shared" si="26"/>
        <v>0.89473684210526316</v>
      </c>
      <c r="AL12" s="192">
        <f>IF(A12&lt;&gt;"",VLOOKUP(A12,Positions!$AJ$9:$AK$30,2,FALSE),0)*IF(AJ12=160,AJ12/4*52*(38/40),AJ12/4*52)</f>
        <v>0</v>
      </c>
      <c r="AM12" s="188">
        <f t="shared" si="27"/>
        <v>0</v>
      </c>
      <c r="AN12" s="12">
        <f t="shared" si="17"/>
        <v>8</v>
      </c>
      <c r="AO12" s="12">
        <f t="shared" si="17"/>
        <v>8</v>
      </c>
      <c r="AP12" s="12">
        <f t="shared" si="17"/>
        <v>8</v>
      </c>
      <c r="AQ12" s="12" t="str">
        <f t="shared" si="17"/>
        <v>OFF</v>
      </c>
      <c r="AR12" s="12" t="str">
        <f t="shared" si="17"/>
        <v>OFF</v>
      </c>
      <c r="AS12" s="12">
        <f t="shared" si="17"/>
        <v>8</v>
      </c>
      <c r="AT12" s="12">
        <f t="shared" si="17"/>
        <v>8</v>
      </c>
      <c r="AU12" s="12">
        <f t="shared" si="17"/>
        <v>8</v>
      </c>
      <c r="AV12" s="12">
        <f t="shared" si="17"/>
        <v>8</v>
      </c>
      <c r="AW12" s="12" t="str">
        <f t="shared" si="17"/>
        <v>OFF</v>
      </c>
      <c r="AX12" s="12" t="str">
        <f t="shared" si="17"/>
        <v>OFF</v>
      </c>
      <c r="AY12" s="12">
        <f t="shared" si="17"/>
        <v>8.0000000000000018</v>
      </c>
      <c r="AZ12" s="12">
        <f t="shared" si="17"/>
        <v>4</v>
      </c>
      <c r="BA12" s="12">
        <f t="shared" si="17"/>
        <v>4</v>
      </c>
      <c r="BB12" s="12">
        <f t="shared" si="17"/>
        <v>8</v>
      </c>
      <c r="BC12" s="12">
        <f t="shared" si="17"/>
        <v>8</v>
      </c>
      <c r="BD12" s="12">
        <f t="shared" si="18"/>
        <v>8</v>
      </c>
      <c r="BE12" s="12" t="str">
        <f t="shared" si="18"/>
        <v>OFF</v>
      </c>
      <c r="BF12" s="12" t="str">
        <f t="shared" si="18"/>
        <v>OFF</v>
      </c>
      <c r="BG12" s="12" t="str">
        <f t="shared" si="18"/>
        <v>OFF</v>
      </c>
      <c r="BH12" s="12" t="str">
        <f t="shared" si="18"/>
        <v>OFF</v>
      </c>
      <c r="BI12" s="12">
        <f t="shared" si="18"/>
        <v>8</v>
      </c>
      <c r="BJ12" s="12">
        <f t="shared" si="18"/>
        <v>8</v>
      </c>
      <c r="BK12" s="12">
        <f t="shared" si="18"/>
        <v>8</v>
      </c>
      <c r="BL12" s="12" t="str">
        <f t="shared" si="18"/>
        <v>OFF</v>
      </c>
      <c r="BM12" s="12" t="str">
        <f t="shared" si="18"/>
        <v>OFF</v>
      </c>
      <c r="BN12" s="12">
        <f t="shared" si="18"/>
        <v>8</v>
      </c>
      <c r="BO12" s="12">
        <f t="shared" si="18"/>
        <v>8</v>
      </c>
      <c r="BV12" s="2">
        <f>IF(C12="","",IF(C12="ADO","ADO",IF(C12="OFF","OFF",VLOOKUP(C12,Positions!$C$7:$V$120,20,FALSE))))</f>
        <v>8</v>
      </c>
      <c r="BW12" s="2">
        <f>IF(D12="","",IF(D12="ADO","ADO",IF(D12="OFF","OFF",VLOOKUP(D12,Positions!$C$7:$V$120,20,FALSE))))</f>
        <v>8</v>
      </c>
      <c r="BX12" s="2">
        <f>IF(E12="","",IF(E12="ADO","ADO",IF(E12="OFF","OFF",VLOOKUP(E12,Positions!$C$7:$V$120,20,FALSE))))</f>
        <v>8</v>
      </c>
      <c r="BY12" s="2" t="str">
        <f>IF(F12="","",IF(F12="ADO","ADO",IF(F12="OFF","OFF",VLOOKUP(F12,Positions!$C$7:$V$120,20,FALSE))))</f>
        <v>OFF</v>
      </c>
      <c r="BZ12" s="2" t="str">
        <f>IF(G12="","",IF(G12="ADO","ADO",IF(G12="OFF","OFF",VLOOKUP(G12,Positions!$C$7:$V$120,20,FALSE))))</f>
        <v>OFF</v>
      </c>
      <c r="CA12" s="2">
        <f>IF(H12="","",IF(H12="ADO","ADO",IF(H12="OFF","OFF",VLOOKUP(H12,Positions!$C$7:$V$120,20,FALSE))))</f>
        <v>8</v>
      </c>
      <c r="CB12" s="2">
        <f>IF(I12="","",IF(I12="ADO","ADO",IF(I12="OFF","OFF",VLOOKUP(I12,Positions!$C$7:$V$120,20,FALSE))))</f>
        <v>8</v>
      </c>
      <c r="CC12" s="2">
        <f>IF(J12="","",IF(J12="ADO","ADO",IF(J12="OFF","OFF",VLOOKUP(J12,Positions!$C$7:$V$120,20,FALSE))))</f>
        <v>8</v>
      </c>
      <c r="CD12" s="2">
        <f>IF(K12="","",IF(K12="ADO","ADO",IF(K12="OFF","OFF",VLOOKUP(K12,Positions!$C$7:$V$120,20,FALSE))))</f>
        <v>8</v>
      </c>
      <c r="CE12" s="2" t="str">
        <f>IF(L12="","",IF(L12="ADO","ADO",IF(L12="OFF","OFF",VLOOKUP(L12,Positions!$C$7:$V$120,20,FALSE))))</f>
        <v>OFF</v>
      </c>
      <c r="CF12" s="2" t="str">
        <f>IF(M12="","",IF(M12="ADO","ADO",IF(M12="OFF","OFF",VLOOKUP(M12,Positions!$C$7:$V$120,20,FALSE))))</f>
        <v>OFF</v>
      </c>
      <c r="CG12" s="2">
        <f>IF(N12="","",IF(N12="ADO","ADO",IF(N12="OFF","OFF",VLOOKUP(N12,Positions!$C$7:$V$120,20,FALSE))))</f>
        <v>8.0000000000000018</v>
      </c>
      <c r="CH12" s="2">
        <f>IF(O12="","",IF(O12="ADO","ADO",IF(O12="OFF","OFF",VLOOKUP(O12,Positions!$C$7:$V$120,20,FALSE))))</f>
        <v>4</v>
      </c>
      <c r="CI12" s="2">
        <f>IF(P12="","",IF(P12="ADO","ADO",IF(P12="OFF","OFF",VLOOKUP(P12,Positions!$C$7:$V$120,20,FALSE))))</f>
        <v>4</v>
      </c>
      <c r="CJ12" s="2">
        <f>IF(Q12="","",IF(Q12="ADO","ADO",IF(Q12="OFF","OFF",VLOOKUP(Q12,Positions!$C$7:$V$120,20,FALSE))))</f>
        <v>8</v>
      </c>
      <c r="CK12" s="2">
        <f>IF(R12="","",IF(R12="ADO","ADO",IF(R12="OFF","OFF",VLOOKUP(R12,Positions!$C$7:$V$120,20,FALSE))))</f>
        <v>8</v>
      </c>
      <c r="CL12" s="2">
        <f>IF(S12="","",IF(S12="ADO","ADO",IF(S12="OFF","OFF",VLOOKUP(S12,Positions!$C$7:$V$120,20,FALSE))))</f>
        <v>8</v>
      </c>
      <c r="CM12" s="2" t="str">
        <f>IF(T12="","",IF(T12="ADO","ADO",IF(T12="OFF","OFF",VLOOKUP(T12,Positions!$C$7:$V$120,20,FALSE))))</f>
        <v>OFF</v>
      </c>
      <c r="CN12" s="2" t="str">
        <f>IF(U12="","",IF(U12="ADO","ADO",IF(U12="OFF","OFF",VLOOKUP(U12,Positions!$C$7:$V$120,20,FALSE))))</f>
        <v>OFF</v>
      </c>
      <c r="CO12" s="2" t="str">
        <f>IF(V12="","",IF(V12="ADO","ADO",IF(V12="OFF","OFF",VLOOKUP(V12,Positions!$C$7:$V$120,20,FALSE))))</f>
        <v>OFF</v>
      </c>
      <c r="CP12" s="2" t="str">
        <f>IF(W12="","",IF(W12="ADO","ADO",IF(W12="OFF","OFF",VLOOKUP(W12,Positions!$C$7:$V$120,20,FALSE))))</f>
        <v>OFF</v>
      </c>
      <c r="CQ12" s="2">
        <f>IF(X12="","",IF(X12="ADO","ADO",IF(X12="OFF","OFF",VLOOKUP(X12,Positions!$C$7:$V$120,20,FALSE))))</f>
        <v>8</v>
      </c>
      <c r="CR12" s="2">
        <f>IF(Y12="","",IF(Y12="ADO","ADO",IF(Y12="OFF","OFF",VLOOKUP(Y12,Positions!$C$7:$V$120,20,FALSE))))</f>
        <v>8</v>
      </c>
      <c r="CS12" s="2">
        <f>IF(Z12="","",IF(Z12="ADO","ADO",IF(Z12="OFF","OFF",VLOOKUP(Z12,Positions!$C$7:$V$120,20,FALSE))))</f>
        <v>8</v>
      </c>
      <c r="CT12" s="2" t="str">
        <f>IF(AA12="","",IF(AA12="ADO","ADO",IF(AA12="OFF","OFF",VLOOKUP(AA12,Positions!$C$7:$V$120,20,FALSE))))</f>
        <v>OFF</v>
      </c>
      <c r="CU12" s="2" t="str">
        <f>IF(AB12="","",IF(AB12="ADO","ADO",IF(AB12="OFF","OFF",VLOOKUP(AB12,Positions!$C$7:$V$120,20,FALSE))))</f>
        <v>OFF</v>
      </c>
      <c r="CV12" s="2">
        <f>IF(AC12="","",IF(AC12="ADO","ADO",IF(AC12="OFF","OFF",VLOOKUP(AC12,Positions!$C$7:$V$120,20,FALSE))))</f>
        <v>8</v>
      </c>
      <c r="CW12" s="2">
        <f>IF(AD12="","",IF(AD12="ADO","ADO",IF(AD12="OFF","OFF",VLOOKUP(AD12,Positions!$C$7:$V$120,20,FALSE))))</f>
        <v>8</v>
      </c>
      <c r="CY12" s="2">
        <f t="shared" si="28"/>
        <v>8.0000000000000018</v>
      </c>
      <c r="DE12" s="2">
        <f t="shared" si="29"/>
        <v>8</v>
      </c>
      <c r="DF12" s="2">
        <f t="shared" si="19"/>
        <v>8</v>
      </c>
      <c r="DG12" s="2">
        <f t="shared" si="19"/>
        <v>8</v>
      </c>
      <c r="DH12" s="2" t="str">
        <f t="shared" si="19"/>
        <v>OFF</v>
      </c>
      <c r="DI12" s="2" t="str">
        <f t="shared" si="19"/>
        <v>OFF</v>
      </c>
      <c r="DJ12" s="2">
        <f t="shared" si="19"/>
        <v>8</v>
      </c>
      <c r="DK12" s="2">
        <f t="shared" si="19"/>
        <v>8</v>
      </c>
      <c r="DL12" s="2">
        <f t="shared" si="19"/>
        <v>8</v>
      </c>
      <c r="DM12" s="2">
        <f t="shared" si="19"/>
        <v>8</v>
      </c>
      <c r="DN12" s="2" t="str">
        <f t="shared" si="19"/>
        <v>OFF</v>
      </c>
      <c r="DO12" s="2" t="str">
        <f t="shared" si="19"/>
        <v>OFF</v>
      </c>
      <c r="DP12" s="2">
        <f t="shared" si="19"/>
        <v>8.0000000000000018</v>
      </c>
      <c r="DQ12" s="2">
        <f t="shared" si="19"/>
        <v>4</v>
      </c>
      <c r="DR12" s="2">
        <f t="shared" si="19"/>
        <v>4</v>
      </c>
      <c r="DS12" s="2">
        <f t="shared" si="19"/>
        <v>8</v>
      </c>
      <c r="DT12" s="2">
        <f t="shared" si="19"/>
        <v>8</v>
      </c>
      <c r="DU12" s="2">
        <f t="shared" si="19"/>
        <v>8</v>
      </c>
      <c r="DV12" s="2" t="str">
        <f t="shared" si="20"/>
        <v>OFF</v>
      </c>
      <c r="DW12" s="2" t="str">
        <f t="shared" si="20"/>
        <v>OFF</v>
      </c>
      <c r="DX12" s="2" t="str">
        <f t="shared" si="20"/>
        <v>OFF</v>
      </c>
      <c r="DY12" s="2" t="str">
        <f t="shared" si="20"/>
        <v>OFF</v>
      </c>
      <c r="DZ12" s="2">
        <f t="shared" si="20"/>
        <v>8</v>
      </c>
      <c r="EA12" s="2">
        <f t="shared" si="20"/>
        <v>8</v>
      </c>
      <c r="EB12" s="2">
        <f t="shared" si="20"/>
        <v>8</v>
      </c>
      <c r="EC12" s="2" t="str">
        <f t="shared" si="20"/>
        <v>OFF</v>
      </c>
      <c r="ED12" s="2" t="str">
        <f t="shared" si="20"/>
        <v>OFF</v>
      </c>
      <c r="EE12" s="2">
        <f t="shared" si="20"/>
        <v>8</v>
      </c>
      <c r="EF12" s="2">
        <f t="shared" si="20"/>
        <v>8</v>
      </c>
      <c r="EH12" s="189">
        <f t="shared" si="30"/>
        <v>40</v>
      </c>
      <c r="EI12" s="190">
        <f t="shared" si="31"/>
        <v>32</v>
      </c>
      <c r="EJ12" s="190">
        <f t="shared" si="32"/>
        <v>24</v>
      </c>
      <c r="EK12" s="190">
        <f t="shared" si="33"/>
        <v>40</v>
      </c>
      <c r="EL12" s="190">
        <f t="shared" si="34"/>
        <v>136</v>
      </c>
      <c r="EM12" s="12">
        <f t="shared" si="35"/>
        <v>8</v>
      </c>
      <c r="EN12" s="12">
        <f t="shared" si="21"/>
        <v>8</v>
      </c>
      <c r="EO12" s="12">
        <f t="shared" si="21"/>
        <v>8</v>
      </c>
      <c r="EP12" s="12" t="str">
        <f t="shared" si="21"/>
        <v>OFF</v>
      </c>
      <c r="EQ12" s="12" t="str">
        <f t="shared" si="21"/>
        <v>OFF</v>
      </c>
      <c r="ER12" s="12">
        <f t="shared" si="21"/>
        <v>8</v>
      </c>
      <c r="ES12" s="12">
        <f t="shared" si="21"/>
        <v>8</v>
      </c>
      <c r="ET12" s="12">
        <f t="shared" si="21"/>
        <v>8</v>
      </c>
      <c r="EU12" s="12">
        <f t="shared" si="21"/>
        <v>8</v>
      </c>
      <c r="EV12" s="12" t="str">
        <f t="shared" si="21"/>
        <v>OFF</v>
      </c>
      <c r="EW12" s="12" t="str">
        <f t="shared" si="21"/>
        <v>OFF</v>
      </c>
      <c r="EX12" s="12">
        <f t="shared" si="21"/>
        <v>8.0000000000000018</v>
      </c>
      <c r="EY12" s="12">
        <f t="shared" si="21"/>
        <v>4</v>
      </c>
      <c r="EZ12" s="12">
        <f t="shared" si="21"/>
        <v>4</v>
      </c>
      <c r="FA12" s="12">
        <f t="shared" si="21"/>
        <v>8</v>
      </c>
      <c r="FB12" s="12">
        <f t="shared" si="21"/>
        <v>8</v>
      </c>
      <c r="FC12" s="12">
        <f t="shared" si="21"/>
        <v>8</v>
      </c>
      <c r="FD12" s="12" t="str">
        <f t="shared" si="22"/>
        <v>OFF</v>
      </c>
      <c r="FE12" s="12" t="str">
        <f t="shared" si="22"/>
        <v>OFF</v>
      </c>
      <c r="FF12" s="12" t="str">
        <f t="shared" si="22"/>
        <v>OFF</v>
      </c>
      <c r="FG12" s="12" t="str">
        <f t="shared" si="22"/>
        <v>OFF</v>
      </c>
      <c r="FH12" s="12">
        <f t="shared" si="22"/>
        <v>8</v>
      </c>
      <c r="FI12" s="12">
        <f t="shared" si="22"/>
        <v>8</v>
      </c>
      <c r="FJ12" s="12">
        <f t="shared" si="22"/>
        <v>8</v>
      </c>
      <c r="FK12" s="12" t="str">
        <f t="shared" si="22"/>
        <v>OFF</v>
      </c>
      <c r="FL12" s="12" t="str">
        <f t="shared" si="22"/>
        <v>OFF</v>
      </c>
      <c r="FM12" s="12">
        <f t="shared" si="22"/>
        <v>8</v>
      </c>
      <c r="FN12" s="12">
        <f t="shared" si="22"/>
        <v>8</v>
      </c>
      <c r="FP12" t="str">
        <f t="shared" si="36"/>
        <v>Not OK</v>
      </c>
      <c r="FQ12" t="str">
        <f t="shared" si="37"/>
        <v/>
      </c>
      <c r="FR12" s="2">
        <f t="shared" si="38"/>
        <v>8.0000000000000018</v>
      </c>
      <c r="FS12" s="2">
        <f t="shared" si="39"/>
        <v>8</v>
      </c>
      <c r="FT12" s="2">
        <f t="shared" si="23"/>
        <v>8</v>
      </c>
      <c r="FU12" s="2">
        <f t="shared" si="23"/>
        <v>8</v>
      </c>
      <c r="FV12" s="2">
        <f t="shared" si="23"/>
        <v>0</v>
      </c>
      <c r="FW12" s="2">
        <f t="shared" si="23"/>
        <v>0</v>
      </c>
      <c r="FX12" s="2">
        <f t="shared" si="23"/>
        <v>8</v>
      </c>
      <c r="FY12" s="2">
        <f t="shared" si="23"/>
        <v>8</v>
      </c>
      <c r="FZ12" s="2">
        <f t="shared" si="23"/>
        <v>8</v>
      </c>
      <c r="GA12" s="2">
        <f t="shared" si="23"/>
        <v>8</v>
      </c>
      <c r="GB12" s="2">
        <f t="shared" si="23"/>
        <v>0</v>
      </c>
      <c r="GC12" s="2">
        <f t="shared" si="23"/>
        <v>0</v>
      </c>
      <c r="GD12" s="2">
        <f t="shared" si="23"/>
        <v>8.0000000000000018</v>
      </c>
      <c r="GE12" s="2">
        <f t="shared" si="23"/>
        <v>8</v>
      </c>
      <c r="GF12" s="2">
        <f t="shared" si="23"/>
        <v>8</v>
      </c>
      <c r="GG12" s="2">
        <f t="shared" si="23"/>
        <v>8</v>
      </c>
      <c r="GH12" s="2">
        <f t="shared" si="23"/>
        <v>8</v>
      </c>
      <c r="GI12" s="2">
        <f t="shared" si="23"/>
        <v>8</v>
      </c>
      <c r="GJ12" s="2">
        <f t="shared" si="24"/>
        <v>0</v>
      </c>
      <c r="GK12" s="2">
        <f t="shared" si="24"/>
        <v>0</v>
      </c>
      <c r="GL12" s="2">
        <f t="shared" si="24"/>
        <v>0</v>
      </c>
      <c r="GM12" s="2">
        <f t="shared" si="24"/>
        <v>0</v>
      </c>
      <c r="GN12" s="2">
        <f t="shared" si="24"/>
        <v>8</v>
      </c>
      <c r="GO12" s="2">
        <f t="shared" si="24"/>
        <v>8</v>
      </c>
      <c r="GP12" s="2">
        <f t="shared" si="24"/>
        <v>8</v>
      </c>
      <c r="GQ12" s="2">
        <f t="shared" si="24"/>
        <v>0</v>
      </c>
      <c r="GR12" s="2">
        <f t="shared" si="24"/>
        <v>0</v>
      </c>
      <c r="GS12" s="2">
        <f t="shared" si="24"/>
        <v>8</v>
      </c>
      <c r="GT12" s="2">
        <f t="shared" si="24"/>
        <v>8</v>
      </c>
      <c r="GU12" s="184">
        <f t="shared" si="40"/>
        <v>144</v>
      </c>
      <c r="GV12" s="177">
        <f t="shared" si="41"/>
        <v>40</v>
      </c>
      <c r="GW12" s="177">
        <f t="shared" si="42"/>
        <v>40</v>
      </c>
      <c r="GX12" s="177">
        <f t="shared" si="43"/>
        <v>24</v>
      </c>
      <c r="GY12" s="177">
        <f t="shared" si="44"/>
        <v>40</v>
      </c>
      <c r="HB12" s="193" t="str">
        <f>IF(Positions!C8&lt;&gt;"",Positions!C8,"")</f>
        <v>T1-AM(2)</v>
      </c>
    </row>
    <row r="13" spans="1:210" x14ac:dyDescent="0.25">
      <c r="A13" s="185"/>
      <c r="B13" s="186" t="str">
        <f t="shared" si="25"/>
        <v>0 (0, 0)</v>
      </c>
      <c r="C13" s="357"/>
      <c r="D13" s="470"/>
      <c r="E13" s="470"/>
      <c r="F13" s="470"/>
      <c r="G13" s="470"/>
      <c r="H13" s="470"/>
      <c r="I13" s="466"/>
      <c r="J13" s="357"/>
      <c r="K13" s="470"/>
      <c r="L13" s="470"/>
      <c r="M13" s="470"/>
      <c r="N13" s="470"/>
      <c r="O13" s="470"/>
      <c r="P13" s="466"/>
      <c r="Q13" s="357"/>
      <c r="R13" s="470"/>
      <c r="S13" s="470"/>
      <c r="T13" s="470"/>
      <c r="U13" s="470"/>
      <c r="V13" s="470"/>
      <c r="W13" s="466"/>
      <c r="X13" s="357"/>
      <c r="Y13" s="470"/>
      <c r="Z13" s="470"/>
      <c r="AA13" s="470"/>
      <c r="AB13" s="470"/>
      <c r="AC13" s="470"/>
      <c r="AD13" s="466"/>
      <c r="AE13" s="349"/>
      <c r="AF13" s="339">
        <f t="shared" si="15"/>
        <v>0</v>
      </c>
      <c r="AG13" s="340">
        <f t="shared" si="16"/>
        <v>0</v>
      </c>
      <c r="AH13" s="340">
        <f t="shared" si="16"/>
        <v>0</v>
      </c>
      <c r="AI13" s="341">
        <f t="shared" si="16"/>
        <v>0</v>
      </c>
      <c r="AJ13" s="342">
        <f t="shared" si="16"/>
        <v>0</v>
      </c>
      <c r="AK13" s="343">
        <f t="shared" si="26"/>
        <v>0</v>
      </c>
      <c r="AL13" s="192">
        <f>IF(A13&lt;&gt;"",VLOOKUP(A13,Positions!$AJ$9:$AK$30,2,FALSE),0)*IF(AJ13=160,AJ13/4*52*(38/40),AJ13/4*52)</f>
        <v>0</v>
      </c>
      <c r="AM13" s="188">
        <f t="shared" si="27"/>
        <v>0</v>
      </c>
      <c r="AN13" s="12" t="str">
        <f t="shared" si="17"/>
        <v/>
      </c>
      <c r="AO13" s="12" t="str">
        <f t="shared" si="17"/>
        <v/>
      </c>
      <c r="AP13" s="12" t="str">
        <f t="shared" si="17"/>
        <v/>
      </c>
      <c r="AQ13" s="12" t="str">
        <f t="shared" si="17"/>
        <v/>
      </c>
      <c r="AR13" s="12" t="str">
        <f t="shared" si="17"/>
        <v/>
      </c>
      <c r="AS13" s="12" t="str">
        <f t="shared" si="17"/>
        <v/>
      </c>
      <c r="AT13" s="12" t="str">
        <f t="shared" si="17"/>
        <v/>
      </c>
      <c r="AU13" s="12" t="str">
        <f t="shared" si="17"/>
        <v/>
      </c>
      <c r="AV13" s="12" t="str">
        <f t="shared" si="17"/>
        <v/>
      </c>
      <c r="AW13" s="12" t="str">
        <f t="shared" si="17"/>
        <v/>
      </c>
      <c r="AX13" s="12" t="str">
        <f t="shared" si="17"/>
        <v/>
      </c>
      <c r="AY13" s="12" t="str">
        <f t="shared" si="17"/>
        <v/>
      </c>
      <c r="AZ13" s="12" t="str">
        <f t="shared" si="17"/>
        <v/>
      </c>
      <c r="BA13" s="12" t="str">
        <f t="shared" si="17"/>
        <v/>
      </c>
      <c r="BB13" s="12" t="str">
        <f t="shared" si="17"/>
        <v/>
      </c>
      <c r="BC13" s="12" t="str">
        <f t="shared" si="17"/>
        <v/>
      </c>
      <c r="BD13" s="12" t="str">
        <f t="shared" si="18"/>
        <v/>
      </c>
      <c r="BE13" s="12" t="str">
        <f t="shared" si="18"/>
        <v/>
      </c>
      <c r="BF13" s="12" t="str">
        <f t="shared" si="18"/>
        <v/>
      </c>
      <c r="BG13" s="12" t="str">
        <f t="shared" si="18"/>
        <v/>
      </c>
      <c r="BH13" s="12" t="str">
        <f t="shared" si="18"/>
        <v/>
      </c>
      <c r="BI13" s="12" t="str">
        <f t="shared" si="18"/>
        <v/>
      </c>
      <c r="BJ13" s="12" t="str">
        <f t="shared" si="18"/>
        <v/>
      </c>
      <c r="BK13" s="12" t="str">
        <f t="shared" si="18"/>
        <v/>
      </c>
      <c r="BL13" s="12" t="str">
        <f t="shared" si="18"/>
        <v/>
      </c>
      <c r="BM13" s="12" t="str">
        <f t="shared" si="18"/>
        <v/>
      </c>
      <c r="BN13" s="12" t="str">
        <f t="shared" si="18"/>
        <v/>
      </c>
      <c r="BO13" s="12" t="str">
        <f t="shared" si="18"/>
        <v/>
      </c>
      <c r="BV13" s="2" t="str">
        <f>IF(C13="","",IF(C13="ADO","ADO",IF(C13="OFF","OFF",VLOOKUP(C13,Positions!$C$7:$V$120,20,FALSE))))</f>
        <v/>
      </c>
      <c r="BW13" s="2" t="str">
        <f>IF(D13="","",IF(D13="ADO","ADO",IF(D13="OFF","OFF",VLOOKUP(D13,Positions!$C$7:$V$120,20,FALSE))))</f>
        <v/>
      </c>
      <c r="BX13" s="2" t="str">
        <f>IF(E13="","",IF(E13="ADO","ADO",IF(E13="OFF","OFF",VLOOKUP(E13,Positions!$C$7:$V$120,20,FALSE))))</f>
        <v/>
      </c>
      <c r="BY13" s="2" t="str">
        <f>IF(F13="","",IF(F13="ADO","ADO",IF(F13="OFF","OFF",VLOOKUP(F13,Positions!$C$7:$V$120,20,FALSE))))</f>
        <v/>
      </c>
      <c r="BZ13" s="2" t="str">
        <f>IF(G13="","",IF(G13="ADO","ADO",IF(G13="OFF","OFF",VLOOKUP(G13,Positions!$C$7:$V$120,20,FALSE))))</f>
        <v/>
      </c>
      <c r="CA13" s="2" t="str">
        <f>IF(H13="","",IF(H13="ADO","ADO",IF(H13="OFF","OFF",VLOOKUP(H13,Positions!$C$7:$V$120,20,FALSE))))</f>
        <v/>
      </c>
      <c r="CB13" s="2" t="str">
        <f>IF(I13="","",IF(I13="ADO","ADO",IF(I13="OFF","OFF",VLOOKUP(I13,Positions!$C$7:$V$120,20,FALSE))))</f>
        <v/>
      </c>
      <c r="CC13" s="2" t="str">
        <f>IF(J13="","",IF(J13="ADO","ADO",IF(J13="OFF","OFF",VLOOKUP(J13,Positions!$C$7:$V$120,20,FALSE))))</f>
        <v/>
      </c>
      <c r="CD13" s="2" t="str">
        <f>IF(K13="","",IF(K13="ADO","ADO",IF(K13="OFF","OFF",VLOOKUP(K13,Positions!$C$7:$V$120,20,FALSE))))</f>
        <v/>
      </c>
      <c r="CE13" s="2" t="str">
        <f>IF(L13="","",IF(L13="ADO","ADO",IF(L13="OFF","OFF",VLOOKUP(L13,Positions!$C$7:$V$120,20,FALSE))))</f>
        <v/>
      </c>
      <c r="CF13" s="2" t="str">
        <f>IF(M13="","",IF(M13="ADO","ADO",IF(M13="OFF","OFF",VLOOKUP(M13,Positions!$C$7:$V$120,20,FALSE))))</f>
        <v/>
      </c>
      <c r="CG13" s="2" t="str">
        <f>IF(N13="","",IF(N13="ADO","ADO",IF(N13="OFF","OFF",VLOOKUP(N13,Positions!$C$7:$V$120,20,FALSE))))</f>
        <v/>
      </c>
      <c r="CH13" s="2" t="str">
        <f>IF(O13="","",IF(O13="ADO","ADO",IF(O13="OFF","OFF",VLOOKUP(O13,Positions!$C$7:$V$120,20,FALSE))))</f>
        <v/>
      </c>
      <c r="CI13" s="2" t="str">
        <f>IF(P13="","",IF(P13="ADO","ADO",IF(P13="OFF","OFF",VLOOKUP(P13,Positions!$C$7:$V$120,20,FALSE))))</f>
        <v/>
      </c>
      <c r="CJ13" s="2" t="str">
        <f>IF(Q13="","",IF(Q13="ADO","ADO",IF(Q13="OFF","OFF",VLOOKUP(Q13,Positions!$C$7:$V$120,20,FALSE))))</f>
        <v/>
      </c>
      <c r="CK13" s="2" t="str">
        <f>IF(R13="","",IF(R13="ADO","ADO",IF(R13="OFF","OFF",VLOOKUP(R13,Positions!$C$7:$V$120,20,FALSE))))</f>
        <v/>
      </c>
      <c r="CL13" s="2" t="str">
        <f>IF(S13="","",IF(S13="ADO","ADO",IF(S13="OFF","OFF",VLOOKUP(S13,Positions!$C$7:$V$120,20,FALSE))))</f>
        <v/>
      </c>
      <c r="CM13" s="2" t="str">
        <f>IF(T13="","",IF(T13="ADO","ADO",IF(T13="OFF","OFF",VLOOKUP(T13,Positions!$C$7:$V$120,20,FALSE))))</f>
        <v/>
      </c>
      <c r="CN13" s="2" t="str">
        <f>IF(U13="","",IF(U13="ADO","ADO",IF(U13="OFF","OFF",VLOOKUP(U13,Positions!$C$7:$V$120,20,FALSE))))</f>
        <v/>
      </c>
      <c r="CO13" s="2" t="str">
        <f>IF(V13="","",IF(V13="ADO","ADO",IF(V13="OFF","OFF",VLOOKUP(V13,Positions!$C$7:$V$120,20,FALSE))))</f>
        <v/>
      </c>
      <c r="CP13" s="2" t="str">
        <f>IF(W13="","",IF(W13="ADO","ADO",IF(W13="OFF","OFF",VLOOKUP(W13,Positions!$C$7:$V$120,20,FALSE))))</f>
        <v/>
      </c>
      <c r="CQ13" s="2" t="str">
        <f>IF(X13="","",IF(X13="ADO","ADO",IF(X13="OFF","OFF",VLOOKUP(X13,Positions!$C$7:$V$120,20,FALSE))))</f>
        <v/>
      </c>
      <c r="CR13" s="2" t="str">
        <f>IF(Y13="","",IF(Y13="ADO","ADO",IF(Y13="OFF","OFF",VLOOKUP(Y13,Positions!$C$7:$V$120,20,FALSE))))</f>
        <v/>
      </c>
      <c r="CS13" s="2" t="str">
        <f>IF(Z13="","",IF(Z13="ADO","ADO",IF(Z13="OFF","OFF",VLOOKUP(Z13,Positions!$C$7:$V$120,20,FALSE))))</f>
        <v/>
      </c>
      <c r="CT13" s="2" t="str">
        <f>IF(AA13="","",IF(AA13="ADO","ADO",IF(AA13="OFF","OFF",VLOOKUP(AA13,Positions!$C$7:$V$120,20,FALSE))))</f>
        <v/>
      </c>
      <c r="CU13" s="2" t="str">
        <f>IF(AB13="","",IF(AB13="ADO","ADO",IF(AB13="OFF","OFF",VLOOKUP(AB13,Positions!$C$7:$V$120,20,FALSE))))</f>
        <v/>
      </c>
      <c r="CV13" s="2" t="str">
        <f>IF(AC13="","",IF(AC13="ADO","ADO",IF(AC13="OFF","OFF",VLOOKUP(AC13,Positions!$C$7:$V$120,20,FALSE))))</f>
        <v/>
      </c>
      <c r="CW13" s="2" t="str">
        <f>IF(AD13="","",IF(AD13="ADO","ADO",IF(AD13="OFF","OFF",VLOOKUP(AD13,Positions!$C$7:$V$120,20,FALSE))))</f>
        <v/>
      </c>
      <c r="CY13" s="2">
        <f t="shared" si="28"/>
        <v>0</v>
      </c>
      <c r="DE13" s="2" t="str">
        <f t="shared" si="29"/>
        <v/>
      </c>
      <c r="DF13" s="2" t="str">
        <f t="shared" si="19"/>
        <v/>
      </c>
      <c r="DG13" s="2" t="str">
        <f t="shared" si="19"/>
        <v/>
      </c>
      <c r="DH13" s="2" t="str">
        <f t="shared" si="19"/>
        <v/>
      </c>
      <c r="DI13" s="2" t="str">
        <f t="shared" si="19"/>
        <v/>
      </c>
      <c r="DJ13" s="2" t="str">
        <f t="shared" si="19"/>
        <v/>
      </c>
      <c r="DK13" s="2" t="str">
        <f t="shared" si="19"/>
        <v/>
      </c>
      <c r="DL13" s="2" t="str">
        <f t="shared" si="19"/>
        <v/>
      </c>
      <c r="DM13" s="2" t="str">
        <f t="shared" si="19"/>
        <v/>
      </c>
      <c r="DN13" s="2" t="str">
        <f t="shared" si="19"/>
        <v/>
      </c>
      <c r="DO13" s="2" t="str">
        <f t="shared" si="19"/>
        <v/>
      </c>
      <c r="DP13" s="2" t="str">
        <f t="shared" si="19"/>
        <v/>
      </c>
      <c r="DQ13" s="2" t="str">
        <f t="shared" si="19"/>
        <v/>
      </c>
      <c r="DR13" s="2" t="str">
        <f t="shared" si="19"/>
        <v/>
      </c>
      <c r="DS13" s="2" t="str">
        <f t="shared" si="19"/>
        <v/>
      </c>
      <c r="DT13" s="2" t="str">
        <f t="shared" si="19"/>
        <v/>
      </c>
      <c r="DU13" s="2" t="str">
        <f t="shared" si="19"/>
        <v/>
      </c>
      <c r="DV13" s="2" t="str">
        <f t="shared" si="20"/>
        <v/>
      </c>
      <c r="DW13" s="2" t="str">
        <f t="shared" si="20"/>
        <v/>
      </c>
      <c r="DX13" s="2" t="str">
        <f t="shared" si="20"/>
        <v/>
      </c>
      <c r="DY13" s="2" t="str">
        <f t="shared" si="20"/>
        <v/>
      </c>
      <c r="DZ13" s="2" t="str">
        <f t="shared" si="20"/>
        <v/>
      </c>
      <c r="EA13" s="2" t="str">
        <f t="shared" si="20"/>
        <v/>
      </c>
      <c r="EB13" s="2" t="str">
        <f t="shared" si="20"/>
        <v/>
      </c>
      <c r="EC13" s="2" t="str">
        <f t="shared" si="20"/>
        <v/>
      </c>
      <c r="ED13" s="2" t="str">
        <f t="shared" si="20"/>
        <v/>
      </c>
      <c r="EE13" s="2" t="str">
        <f t="shared" si="20"/>
        <v/>
      </c>
      <c r="EF13" s="2" t="str">
        <f t="shared" si="20"/>
        <v/>
      </c>
      <c r="EH13" s="189">
        <f t="shared" si="30"/>
        <v>0</v>
      </c>
      <c r="EI13" s="190">
        <f t="shared" si="31"/>
        <v>0</v>
      </c>
      <c r="EJ13" s="190">
        <f t="shared" si="32"/>
        <v>0</v>
      </c>
      <c r="EK13" s="190">
        <f t="shared" si="33"/>
        <v>0</v>
      </c>
      <c r="EL13" s="190">
        <f t="shared" si="34"/>
        <v>0</v>
      </c>
      <c r="EM13" s="12" t="str">
        <f t="shared" si="35"/>
        <v/>
      </c>
      <c r="EN13" s="12" t="str">
        <f t="shared" si="21"/>
        <v/>
      </c>
      <c r="EO13" s="12" t="str">
        <f t="shared" si="21"/>
        <v/>
      </c>
      <c r="EP13" s="12" t="str">
        <f t="shared" si="21"/>
        <v/>
      </c>
      <c r="EQ13" s="12" t="str">
        <f t="shared" si="21"/>
        <v/>
      </c>
      <c r="ER13" s="12" t="str">
        <f t="shared" si="21"/>
        <v/>
      </c>
      <c r="ES13" s="12" t="str">
        <f t="shared" si="21"/>
        <v/>
      </c>
      <c r="ET13" s="12" t="str">
        <f t="shared" si="21"/>
        <v/>
      </c>
      <c r="EU13" s="12" t="str">
        <f t="shared" si="21"/>
        <v/>
      </c>
      <c r="EV13" s="12" t="str">
        <f t="shared" si="21"/>
        <v/>
      </c>
      <c r="EW13" s="12" t="str">
        <f t="shared" si="21"/>
        <v/>
      </c>
      <c r="EX13" s="12" t="str">
        <f t="shared" si="21"/>
        <v/>
      </c>
      <c r="EY13" s="12" t="str">
        <f t="shared" si="21"/>
        <v/>
      </c>
      <c r="EZ13" s="12" t="str">
        <f t="shared" si="21"/>
        <v/>
      </c>
      <c r="FA13" s="12" t="str">
        <f t="shared" si="21"/>
        <v/>
      </c>
      <c r="FB13" s="12" t="str">
        <f t="shared" si="21"/>
        <v/>
      </c>
      <c r="FC13" s="12" t="str">
        <f t="shared" si="21"/>
        <v/>
      </c>
      <c r="FD13" s="12" t="str">
        <f t="shared" si="22"/>
        <v/>
      </c>
      <c r="FE13" s="12" t="str">
        <f t="shared" si="22"/>
        <v/>
      </c>
      <c r="FF13" s="12" t="str">
        <f t="shared" si="22"/>
        <v/>
      </c>
      <c r="FG13" s="12" t="str">
        <f t="shared" si="22"/>
        <v/>
      </c>
      <c r="FH13" s="12" t="str">
        <f t="shared" si="22"/>
        <v/>
      </c>
      <c r="FI13" s="12" t="str">
        <f t="shared" si="22"/>
        <v/>
      </c>
      <c r="FJ13" s="12" t="str">
        <f t="shared" si="22"/>
        <v/>
      </c>
      <c r="FK13" s="12" t="str">
        <f t="shared" si="22"/>
        <v/>
      </c>
      <c r="FL13" s="12" t="str">
        <f t="shared" si="22"/>
        <v/>
      </c>
      <c r="FM13" s="12" t="str">
        <f t="shared" si="22"/>
        <v/>
      </c>
      <c r="FN13" s="12" t="str">
        <f t="shared" si="22"/>
        <v/>
      </c>
      <c r="FP13" t="str">
        <f t="shared" si="36"/>
        <v>OK</v>
      </c>
      <c r="FQ13" t="str">
        <f t="shared" si="37"/>
        <v/>
      </c>
      <c r="FR13" s="2">
        <f t="shared" si="38"/>
        <v>8.0000000000000018</v>
      </c>
      <c r="FS13" s="2">
        <f t="shared" si="39"/>
        <v>0</v>
      </c>
      <c r="FT13" s="2">
        <f t="shared" si="23"/>
        <v>0</v>
      </c>
      <c r="FU13" s="2">
        <f t="shared" si="23"/>
        <v>0</v>
      </c>
      <c r="FV13" s="2">
        <f t="shared" si="23"/>
        <v>0</v>
      </c>
      <c r="FW13" s="2">
        <f t="shared" si="23"/>
        <v>0</v>
      </c>
      <c r="FX13" s="2">
        <f t="shared" si="23"/>
        <v>0</v>
      </c>
      <c r="FY13" s="2">
        <f t="shared" si="23"/>
        <v>0</v>
      </c>
      <c r="FZ13" s="2">
        <f t="shared" si="23"/>
        <v>0</v>
      </c>
      <c r="GA13" s="2">
        <f t="shared" si="23"/>
        <v>0</v>
      </c>
      <c r="GB13" s="2">
        <f t="shared" si="23"/>
        <v>0</v>
      </c>
      <c r="GC13" s="2">
        <f t="shared" si="23"/>
        <v>0</v>
      </c>
      <c r="GD13" s="2">
        <f t="shared" si="23"/>
        <v>0</v>
      </c>
      <c r="GE13" s="2">
        <f t="shared" si="23"/>
        <v>0</v>
      </c>
      <c r="GF13" s="2">
        <f t="shared" si="23"/>
        <v>0</v>
      </c>
      <c r="GG13" s="2">
        <f t="shared" si="23"/>
        <v>0</v>
      </c>
      <c r="GH13" s="2">
        <f t="shared" si="23"/>
        <v>0</v>
      </c>
      <c r="GI13" s="2">
        <f t="shared" si="23"/>
        <v>0</v>
      </c>
      <c r="GJ13" s="2">
        <f t="shared" si="24"/>
        <v>0</v>
      </c>
      <c r="GK13" s="2">
        <f t="shared" si="24"/>
        <v>0</v>
      </c>
      <c r="GL13" s="2">
        <f t="shared" si="24"/>
        <v>0</v>
      </c>
      <c r="GM13" s="2">
        <f t="shared" si="24"/>
        <v>0</v>
      </c>
      <c r="GN13" s="2">
        <f t="shared" si="24"/>
        <v>0</v>
      </c>
      <c r="GO13" s="2">
        <f t="shared" si="24"/>
        <v>0</v>
      </c>
      <c r="GP13" s="2">
        <f t="shared" si="24"/>
        <v>0</v>
      </c>
      <c r="GQ13" s="2">
        <f t="shared" si="24"/>
        <v>0</v>
      </c>
      <c r="GR13" s="2">
        <f t="shared" si="24"/>
        <v>0</v>
      </c>
      <c r="GS13" s="2">
        <f t="shared" si="24"/>
        <v>0</v>
      </c>
      <c r="GT13" s="2">
        <f t="shared" si="24"/>
        <v>0</v>
      </c>
      <c r="GU13" s="184">
        <f t="shared" si="40"/>
        <v>0</v>
      </c>
      <c r="GV13" s="177">
        <f t="shared" si="41"/>
        <v>0</v>
      </c>
      <c r="GW13" s="177">
        <f t="shared" si="42"/>
        <v>0</v>
      </c>
      <c r="GX13" s="177">
        <f t="shared" si="43"/>
        <v>0</v>
      </c>
      <c r="GY13" s="177">
        <f t="shared" si="44"/>
        <v>0</v>
      </c>
      <c r="HB13" s="193" t="str">
        <f>IF(Positions!C9&lt;&gt;"",Positions!C9,"")</f>
        <v>TC-T1</v>
      </c>
    </row>
    <row r="14" spans="1:210" x14ac:dyDescent="0.25">
      <c r="A14" s="185"/>
      <c r="B14" s="186" t="str">
        <f t="shared" si="25"/>
        <v>160 (80, 80)</v>
      </c>
      <c r="C14" s="357" t="s">
        <v>1384</v>
      </c>
      <c r="D14" s="470" t="s">
        <v>1384</v>
      </c>
      <c r="E14" s="470" t="s">
        <v>1384</v>
      </c>
      <c r="F14" s="470" t="s">
        <v>1384</v>
      </c>
      <c r="G14" s="470" t="s">
        <v>134</v>
      </c>
      <c r="H14" s="470" t="s">
        <v>1077</v>
      </c>
      <c r="I14" s="466" t="s">
        <v>1077</v>
      </c>
      <c r="J14" s="357" t="s">
        <v>1384</v>
      </c>
      <c r="K14" s="470" t="s">
        <v>1384</v>
      </c>
      <c r="L14" s="470" t="s">
        <v>1077</v>
      </c>
      <c r="M14" s="470" t="s">
        <v>1077</v>
      </c>
      <c r="N14" s="470" t="s">
        <v>1384</v>
      </c>
      <c r="O14" s="470" t="s">
        <v>1384</v>
      </c>
      <c r="P14" s="466" t="s">
        <v>1384</v>
      </c>
      <c r="Q14" s="357" t="s">
        <v>1077</v>
      </c>
      <c r="R14" s="470" t="s">
        <v>1077</v>
      </c>
      <c r="S14" s="470" t="s">
        <v>1384</v>
      </c>
      <c r="T14" s="470" t="s">
        <v>1384</v>
      </c>
      <c r="U14" s="470" t="s">
        <v>1384</v>
      </c>
      <c r="V14" s="470" t="s">
        <v>1384</v>
      </c>
      <c r="W14" s="466" t="s">
        <v>1077</v>
      </c>
      <c r="X14" s="357" t="s">
        <v>1077</v>
      </c>
      <c r="Y14" s="470" t="s">
        <v>1384</v>
      </c>
      <c r="Z14" s="470" t="s">
        <v>1384</v>
      </c>
      <c r="AA14" s="470" t="s">
        <v>1384</v>
      </c>
      <c r="AB14" s="470" t="s">
        <v>1384</v>
      </c>
      <c r="AC14" s="470" t="s">
        <v>1384</v>
      </c>
      <c r="AD14" s="466" t="s">
        <v>1384</v>
      </c>
      <c r="AE14" s="349"/>
      <c r="AF14" s="339">
        <f t="shared" si="15"/>
        <v>40</v>
      </c>
      <c r="AG14" s="340">
        <f t="shared" si="16"/>
        <v>40</v>
      </c>
      <c r="AH14" s="340">
        <f t="shared" si="16"/>
        <v>32</v>
      </c>
      <c r="AI14" s="341">
        <f t="shared" si="16"/>
        <v>48</v>
      </c>
      <c r="AJ14" s="342">
        <f t="shared" si="16"/>
        <v>160</v>
      </c>
      <c r="AK14" s="343">
        <f t="shared" si="26"/>
        <v>1</v>
      </c>
      <c r="AL14" s="192">
        <f>IF(A14&lt;&gt;"",VLOOKUP(A14,Positions!$AJ$9:$AK$30,2,FALSE),0)*IF(AJ14=160,AJ14/4*52*(38/40),AJ14/4*52)</f>
        <v>0</v>
      </c>
      <c r="AM14" s="188">
        <f t="shared" si="27"/>
        <v>1</v>
      </c>
      <c r="AN14" s="12">
        <f t="shared" si="17"/>
        <v>8</v>
      </c>
      <c r="AO14" s="12">
        <f t="shared" si="17"/>
        <v>8</v>
      </c>
      <c r="AP14" s="12">
        <f t="shared" si="17"/>
        <v>8</v>
      </c>
      <c r="AQ14" s="12">
        <f t="shared" si="17"/>
        <v>8</v>
      </c>
      <c r="AR14" s="12">
        <f t="shared" si="17"/>
        <v>8</v>
      </c>
      <c r="AS14" s="12" t="str">
        <f t="shared" si="17"/>
        <v>OFF</v>
      </c>
      <c r="AT14" s="12" t="str">
        <f t="shared" si="17"/>
        <v>OFF</v>
      </c>
      <c r="AU14" s="12">
        <f t="shared" si="17"/>
        <v>8</v>
      </c>
      <c r="AV14" s="12">
        <f t="shared" si="17"/>
        <v>8</v>
      </c>
      <c r="AW14" s="12" t="str">
        <f t="shared" si="17"/>
        <v>OFF</v>
      </c>
      <c r="AX14" s="12" t="str">
        <f t="shared" si="17"/>
        <v>OFF</v>
      </c>
      <c r="AY14" s="12">
        <f t="shared" si="17"/>
        <v>8</v>
      </c>
      <c r="AZ14" s="12">
        <f t="shared" si="17"/>
        <v>8</v>
      </c>
      <c r="BA14" s="12">
        <f t="shared" si="17"/>
        <v>8</v>
      </c>
      <c r="BB14" s="12" t="str">
        <f t="shared" si="17"/>
        <v>OFF</v>
      </c>
      <c r="BC14" s="12" t="str">
        <f t="shared" si="17"/>
        <v>OFF</v>
      </c>
      <c r="BD14" s="12">
        <f t="shared" si="18"/>
        <v>8</v>
      </c>
      <c r="BE14" s="12">
        <f t="shared" si="18"/>
        <v>8</v>
      </c>
      <c r="BF14" s="12">
        <f t="shared" si="18"/>
        <v>8</v>
      </c>
      <c r="BG14" s="12">
        <f t="shared" si="18"/>
        <v>8</v>
      </c>
      <c r="BH14" s="12" t="str">
        <f t="shared" si="18"/>
        <v>OFF</v>
      </c>
      <c r="BI14" s="12" t="str">
        <f t="shared" si="18"/>
        <v>OFF</v>
      </c>
      <c r="BJ14" s="12">
        <f t="shared" si="18"/>
        <v>8</v>
      </c>
      <c r="BK14" s="12">
        <f t="shared" si="18"/>
        <v>8</v>
      </c>
      <c r="BL14" s="12">
        <f t="shared" si="18"/>
        <v>8</v>
      </c>
      <c r="BM14" s="12">
        <f t="shared" si="18"/>
        <v>8</v>
      </c>
      <c r="BN14" s="12">
        <f t="shared" si="18"/>
        <v>8</v>
      </c>
      <c r="BO14" s="12">
        <f t="shared" si="18"/>
        <v>8</v>
      </c>
      <c r="BV14" s="2">
        <f>IF(C14="","",IF(C14="ADO","ADO",IF(C14="OFF","OFF",VLOOKUP(C14,Positions!$C$7:$V$120,20,FALSE))))</f>
        <v>8</v>
      </c>
      <c r="BW14" s="2">
        <f>IF(D14="","",IF(D14="ADO","ADO",IF(D14="OFF","OFF",VLOOKUP(D14,Positions!$C$7:$V$120,20,FALSE))))</f>
        <v>8</v>
      </c>
      <c r="BX14" s="2">
        <f>IF(E14="","",IF(E14="ADO","ADO",IF(E14="OFF","OFF",VLOOKUP(E14,Positions!$C$7:$V$120,20,FALSE))))</f>
        <v>8</v>
      </c>
      <c r="BY14" s="2">
        <f>IF(F14="","",IF(F14="ADO","ADO",IF(F14="OFF","OFF",VLOOKUP(F14,Positions!$C$7:$V$120,20,FALSE))))</f>
        <v>8</v>
      </c>
      <c r="BZ14" s="2" t="str">
        <f>IF(G14="","",IF(G14="ADO","ADO",IF(G14="OFF","OFF",VLOOKUP(G14,Positions!$C$7:$V$120,20,FALSE))))</f>
        <v>ADO</v>
      </c>
      <c r="CA14" s="2" t="str">
        <f>IF(H14="","",IF(H14="ADO","ADO",IF(H14="OFF","OFF",VLOOKUP(H14,Positions!$C$7:$V$120,20,FALSE))))</f>
        <v>OFF</v>
      </c>
      <c r="CB14" s="2" t="str">
        <f>IF(I14="","",IF(I14="ADO","ADO",IF(I14="OFF","OFF",VLOOKUP(I14,Positions!$C$7:$V$120,20,FALSE))))</f>
        <v>OFF</v>
      </c>
      <c r="CC14" s="2">
        <f>IF(J14="","",IF(J14="ADO","ADO",IF(J14="OFF","OFF",VLOOKUP(J14,Positions!$C$7:$V$120,20,FALSE))))</f>
        <v>8</v>
      </c>
      <c r="CD14" s="2">
        <f>IF(K14="","",IF(K14="ADO","ADO",IF(K14="OFF","OFF",VLOOKUP(K14,Positions!$C$7:$V$120,20,FALSE))))</f>
        <v>8</v>
      </c>
      <c r="CE14" s="2" t="str">
        <f>IF(L14="","",IF(L14="ADO","ADO",IF(L14="OFF","OFF",VLOOKUP(L14,Positions!$C$7:$V$120,20,FALSE))))</f>
        <v>OFF</v>
      </c>
      <c r="CF14" s="2" t="str">
        <f>IF(M14="","",IF(M14="ADO","ADO",IF(M14="OFF","OFF",VLOOKUP(M14,Positions!$C$7:$V$120,20,FALSE))))</f>
        <v>OFF</v>
      </c>
      <c r="CG14" s="2">
        <f>IF(N14="","",IF(N14="ADO","ADO",IF(N14="OFF","OFF",VLOOKUP(N14,Positions!$C$7:$V$120,20,FALSE))))</f>
        <v>8</v>
      </c>
      <c r="CH14" s="2">
        <f>IF(O14="","",IF(O14="ADO","ADO",IF(O14="OFF","OFF",VLOOKUP(O14,Positions!$C$7:$V$120,20,FALSE))))</f>
        <v>8</v>
      </c>
      <c r="CI14" s="2">
        <f>IF(P14="","",IF(P14="ADO","ADO",IF(P14="OFF","OFF",VLOOKUP(P14,Positions!$C$7:$V$120,20,FALSE))))</f>
        <v>8</v>
      </c>
      <c r="CJ14" s="2" t="str">
        <f>IF(Q14="","",IF(Q14="ADO","ADO",IF(Q14="OFF","OFF",VLOOKUP(Q14,Positions!$C$7:$V$120,20,FALSE))))</f>
        <v>OFF</v>
      </c>
      <c r="CK14" s="2" t="str">
        <f>IF(R14="","",IF(R14="ADO","ADO",IF(R14="OFF","OFF",VLOOKUP(R14,Positions!$C$7:$V$120,20,FALSE))))</f>
        <v>OFF</v>
      </c>
      <c r="CL14" s="2">
        <f>IF(S14="","",IF(S14="ADO","ADO",IF(S14="OFF","OFF",VLOOKUP(S14,Positions!$C$7:$V$120,20,FALSE))))</f>
        <v>8</v>
      </c>
      <c r="CM14" s="2">
        <f>IF(T14="","",IF(T14="ADO","ADO",IF(T14="OFF","OFF",VLOOKUP(T14,Positions!$C$7:$V$120,20,FALSE))))</f>
        <v>8</v>
      </c>
      <c r="CN14" s="2">
        <f>IF(U14="","",IF(U14="ADO","ADO",IF(U14="OFF","OFF",VLOOKUP(U14,Positions!$C$7:$V$120,20,FALSE))))</f>
        <v>8</v>
      </c>
      <c r="CO14" s="2">
        <f>IF(V14="","",IF(V14="ADO","ADO",IF(V14="OFF","OFF",VLOOKUP(V14,Positions!$C$7:$V$120,20,FALSE))))</f>
        <v>8</v>
      </c>
      <c r="CP14" s="2" t="str">
        <f>IF(W14="","",IF(W14="ADO","ADO",IF(W14="OFF","OFF",VLOOKUP(W14,Positions!$C$7:$V$120,20,FALSE))))</f>
        <v>OFF</v>
      </c>
      <c r="CQ14" s="2" t="str">
        <f>IF(X14="","",IF(X14="ADO","ADO",IF(X14="OFF","OFF",VLOOKUP(X14,Positions!$C$7:$V$120,20,FALSE))))</f>
        <v>OFF</v>
      </c>
      <c r="CR14" s="2">
        <f>IF(Y14="","",IF(Y14="ADO","ADO",IF(Y14="OFF","OFF",VLOOKUP(Y14,Positions!$C$7:$V$120,20,FALSE))))</f>
        <v>8</v>
      </c>
      <c r="CS14" s="2">
        <f>IF(Z14="","",IF(Z14="ADO","ADO",IF(Z14="OFF","OFF",VLOOKUP(Z14,Positions!$C$7:$V$120,20,FALSE))))</f>
        <v>8</v>
      </c>
      <c r="CT14" s="2">
        <f>IF(AA14="","",IF(AA14="ADO","ADO",IF(AA14="OFF","OFF",VLOOKUP(AA14,Positions!$C$7:$V$120,20,FALSE))))</f>
        <v>8</v>
      </c>
      <c r="CU14" s="2">
        <f>IF(AB14="","",IF(AB14="ADO","ADO",IF(AB14="OFF","OFF",VLOOKUP(AB14,Positions!$C$7:$V$120,20,FALSE))))</f>
        <v>8</v>
      </c>
      <c r="CV14" s="2">
        <f>IF(AC14="","",IF(AC14="ADO","ADO",IF(AC14="OFF","OFF",VLOOKUP(AC14,Positions!$C$7:$V$120,20,FALSE))))</f>
        <v>8</v>
      </c>
      <c r="CW14" s="2">
        <f>IF(AD14="","",IF(AD14="ADO","ADO",IF(AD14="OFF","OFF",VLOOKUP(AD14,Positions!$C$7:$V$120,20,FALSE))))</f>
        <v>8</v>
      </c>
      <c r="CY14" s="2">
        <f t="shared" si="28"/>
        <v>8</v>
      </c>
      <c r="DE14" s="2">
        <f t="shared" si="29"/>
        <v>8</v>
      </c>
      <c r="DF14" s="2">
        <f t="shared" si="19"/>
        <v>8</v>
      </c>
      <c r="DG14" s="2">
        <f t="shared" si="19"/>
        <v>8</v>
      </c>
      <c r="DH14" s="2">
        <f t="shared" si="19"/>
        <v>8</v>
      </c>
      <c r="DI14" s="2" t="str">
        <f t="shared" si="19"/>
        <v>ADO</v>
      </c>
      <c r="DJ14" s="2" t="str">
        <f t="shared" si="19"/>
        <v>OFF</v>
      </c>
      <c r="DK14" s="2" t="str">
        <f t="shared" si="19"/>
        <v>OFF</v>
      </c>
      <c r="DL14" s="2">
        <f t="shared" si="19"/>
        <v>8</v>
      </c>
      <c r="DM14" s="2">
        <f t="shared" si="19"/>
        <v>8</v>
      </c>
      <c r="DN14" s="2" t="str">
        <f t="shared" si="19"/>
        <v>OFF</v>
      </c>
      <c r="DO14" s="2" t="str">
        <f t="shared" si="19"/>
        <v>OFF</v>
      </c>
      <c r="DP14" s="2">
        <f t="shared" si="19"/>
        <v>8</v>
      </c>
      <c r="DQ14" s="2">
        <f t="shared" si="19"/>
        <v>8</v>
      </c>
      <c r="DR14" s="2">
        <f t="shared" si="19"/>
        <v>8</v>
      </c>
      <c r="DS14" s="2" t="str">
        <f t="shared" si="19"/>
        <v>OFF</v>
      </c>
      <c r="DT14" s="2" t="str">
        <f t="shared" si="19"/>
        <v>OFF</v>
      </c>
      <c r="DU14" s="2">
        <f t="shared" si="19"/>
        <v>8</v>
      </c>
      <c r="DV14" s="2">
        <f t="shared" si="20"/>
        <v>8</v>
      </c>
      <c r="DW14" s="2">
        <f t="shared" si="20"/>
        <v>8</v>
      </c>
      <c r="DX14" s="2">
        <f t="shared" si="20"/>
        <v>8</v>
      </c>
      <c r="DY14" s="2" t="str">
        <f t="shared" si="20"/>
        <v>OFF</v>
      </c>
      <c r="DZ14" s="2" t="str">
        <f t="shared" si="20"/>
        <v>OFF</v>
      </c>
      <c r="EA14" s="2">
        <f t="shared" si="20"/>
        <v>8</v>
      </c>
      <c r="EB14" s="2">
        <f t="shared" si="20"/>
        <v>8</v>
      </c>
      <c r="EC14" s="2">
        <f t="shared" si="20"/>
        <v>8</v>
      </c>
      <c r="ED14" s="2">
        <f t="shared" si="20"/>
        <v>8</v>
      </c>
      <c r="EE14" s="2">
        <f t="shared" si="20"/>
        <v>8</v>
      </c>
      <c r="EF14" s="2">
        <f t="shared" si="20"/>
        <v>8</v>
      </c>
      <c r="EH14" s="189">
        <f t="shared" si="30"/>
        <v>40</v>
      </c>
      <c r="EI14" s="190">
        <f t="shared" si="31"/>
        <v>40</v>
      </c>
      <c r="EJ14" s="190">
        <f t="shared" si="32"/>
        <v>32</v>
      </c>
      <c r="EK14" s="190">
        <f t="shared" si="33"/>
        <v>48</v>
      </c>
      <c r="EL14" s="190">
        <f t="shared" si="34"/>
        <v>160</v>
      </c>
      <c r="EM14" s="12">
        <f t="shared" si="35"/>
        <v>8</v>
      </c>
      <c r="EN14" s="12">
        <f t="shared" si="21"/>
        <v>8</v>
      </c>
      <c r="EO14" s="12">
        <f t="shared" si="21"/>
        <v>8</v>
      </c>
      <c r="EP14" s="12">
        <f t="shared" si="21"/>
        <v>8</v>
      </c>
      <c r="EQ14" s="12">
        <f t="shared" si="21"/>
        <v>8</v>
      </c>
      <c r="ER14" s="12" t="str">
        <f t="shared" si="21"/>
        <v>OFF</v>
      </c>
      <c r="ES14" s="12" t="str">
        <f t="shared" si="21"/>
        <v>OFF</v>
      </c>
      <c r="ET14" s="12">
        <f t="shared" si="21"/>
        <v>8</v>
      </c>
      <c r="EU14" s="12">
        <f t="shared" si="21"/>
        <v>8</v>
      </c>
      <c r="EV14" s="12" t="str">
        <f t="shared" si="21"/>
        <v>OFF</v>
      </c>
      <c r="EW14" s="12" t="str">
        <f t="shared" si="21"/>
        <v>OFF</v>
      </c>
      <c r="EX14" s="12">
        <f t="shared" si="21"/>
        <v>8</v>
      </c>
      <c r="EY14" s="12">
        <f t="shared" si="21"/>
        <v>8</v>
      </c>
      <c r="EZ14" s="12">
        <f t="shared" si="21"/>
        <v>8</v>
      </c>
      <c r="FA14" s="12" t="str">
        <f t="shared" si="21"/>
        <v>OFF</v>
      </c>
      <c r="FB14" s="12" t="str">
        <f t="shared" si="21"/>
        <v>OFF</v>
      </c>
      <c r="FC14" s="12">
        <f t="shared" si="21"/>
        <v>8</v>
      </c>
      <c r="FD14" s="12">
        <f t="shared" si="22"/>
        <v>8</v>
      </c>
      <c r="FE14" s="12">
        <f t="shared" si="22"/>
        <v>8</v>
      </c>
      <c r="FF14" s="12">
        <f t="shared" si="22"/>
        <v>8</v>
      </c>
      <c r="FG14" s="12" t="str">
        <f t="shared" si="22"/>
        <v>OFF</v>
      </c>
      <c r="FH14" s="12" t="str">
        <f t="shared" si="22"/>
        <v>OFF</v>
      </c>
      <c r="FI14" s="12">
        <f t="shared" si="22"/>
        <v>8</v>
      </c>
      <c r="FJ14" s="12">
        <f t="shared" si="22"/>
        <v>8</v>
      </c>
      <c r="FK14" s="12">
        <f t="shared" si="22"/>
        <v>8</v>
      </c>
      <c r="FL14" s="12">
        <f t="shared" si="22"/>
        <v>8</v>
      </c>
      <c r="FM14" s="12">
        <f t="shared" si="22"/>
        <v>8</v>
      </c>
      <c r="FN14" s="12">
        <f t="shared" si="22"/>
        <v>8</v>
      </c>
      <c r="FP14" t="str">
        <f t="shared" si="36"/>
        <v>OK</v>
      </c>
      <c r="FQ14" t="str">
        <f t="shared" si="37"/>
        <v/>
      </c>
      <c r="FR14" s="2">
        <f t="shared" si="38"/>
        <v>8.0000000000000018</v>
      </c>
      <c r="FS14" s="2">
        <f t="shared" si="39"/>
        <v>8</v>
      </c>
      <c r="FT14" s="2">
        <f t="shared" si="23"/>
        <v>8</v>
      </c>
      <c r="FU14" s="2">
        <f t="shared" si="23"/>
        <v>8</v>
      </c>
      <c r="FV14" s="2">
        <f t="shared" si="23"/>
        <v>8</v>
      </c>
      <c r="FW14" s="2">
        <f t="shared" si="23"/>
        <v>8</v>
      </c>
      <c r="FX14" s="2">
        <f t="shared" si="23"/>
        <v>0</v>
      </c>
      <c r="FY14" s="2">
        <f t="shared" si="23"/>
        <v>0</v>
      </c>
      <c r="FZ14" s="2">
        <f t="shared" si="23"/>
        <v>8</v>
      </c>
      <c r="GA14" s="2">
        <f t="shared" si="23"/>
        <v>8</v>
      </c>
      <c r="GB14" s="2">
        <f t="shared" si="23"/>
        <v>0</v>
      </c>
      <c r="GC14" s="2">
        <f t="shared" si="23"/>
        <v>0</v>
      </c>
      <c r="GD14" s="2">
        <f t="shared" si="23"/>
        <v>8</v>
      </c>
      <c r="GE14" s="2">
        <f t="shared" si="23"/>
        <v>8</v>
      </c>
      <c r="GF14" s="2">
        <f t="shared" si="23"/>
        <v>8</v>
      </c>
      <c r="GG14" s="2">
        <f t="shared" si="23"/>
        <v>0</v>
      </c>
      <c r="GH14" s="2">
        <f t="shared" si="23"/>
        <v>0</v>
      </c>
      <c r="GI14" s="2">
        <f t="shared" si="23"/>
        <v>8</v>
      </c>
      <c r="GJ14" s="2">
        <f t="shared" si="24"/>
        <v>8</v>
      </c>
      <c r="GK14" s="2">
        <f t="shared" si="24"/>
        <v>8</v>
      </c>
      <c r="GL14" s="2">
        <f t="shared" si="24"/>
        <v>8</v>
      </c>
      <c r="GM14" s="2">
        <f t="shared" si="24"/>
        <v>0</v>
      </c>
      <c r="GN14" s="2">
        <f t="shared" si="24"/>
        <v>0</v>
      </c>
      <c r="GO14" s="2">
        <f t="shared" si="24"/>
        <v>8</v>
      </c>
      <c r="GP14" s="2">
        <f t="shared" si="24"/>
        <v>8</v>
      </c>
      <c r="GQ14" s="2">
        <f t="shared" si="24"/>
        <v>8</v>
      </c>
      <c r="GR14" s="2">
        <f t="shared" si="24"/>
        <v>8</v>
      </c>
      <c r="GS14" s="2">
        <f t="shared" si="24"/>
        <v>8</v>
      </c>
      <c r="GT14" s="2">
        <f t="shared" si="24"/>
        <v>8</v>
      </c>
      <c r="GU14" s="184">
        <f t="shared" si="40"/>
        <v>160</v>
      </c>
      <c r="GV14" s="177">
        <f t="shared" si="41"/>
        <v>40</v>
      </c>
      <c r="GW14" s="177">
        <f t="shared" si="42"/>
        <v>40</v>
      </c>
      <c r="GX14" s="177">
        <f t="shared" si="43"/>
        <v>32</v>
      </c>
      <c r="GY14" s="177">
        <f t="shared" si="44"/>
        <v>48</v>
      </c>
      <c r="HB14" s="193" t="str">
        <f>IF(Positions!C10&lt;&gt;"",Positions!C10,"")</f>
        <v>T1-PM(1)</v>
      </c>
    </row>
    <row r="15" spans="1:210" x14ac:dyDescent="0.25">
      <c r="A15" s="185"/>
      <c r="B15" s="186" t="str">
        <f t="shared" si="25"/>
        <v>160 (80, 80)</v>
      </c>
      <c r="C15" s="357" t="s">
        <v>1077</v>
      </c>
      <c r="D15" s="470" t="s">
        <v>1077</v>
      </c>
      <c r="E15" s="470" t="s">
        <v>1379</v>
      </c>
      <c r="F15" s="470" t="s">
        <v>1379</v>
      </c>
      <c r="G15" s="470" t="s">
        <v>1379</v>
      </c>
      <c r="H15" s="470" t="s">
        <v>1379</v>
      </c>
      <c r="I15" s="466" t="s">
        <v>1379</v>
      </c>
      <c r="J15" s="357" t="s">
        <v>1077</v>
      </c>
      <c r="K15" s="470" t="s">
        <v>1077</v>
      </c>
      <c r="L15" s="470" t="s">
        <v>1379</v>
      </c>
      <c r="M15" s="470" t="s">
        <v>1379</v>
      </c>
      <c r="N15" s="470" t="s">
        <v>1379</v>
      </c>
      <c r="O15" s="470" t="s">
        <v>1379</v>
      </c>
      <c r="P15" s="466" t="s">
        <v>1379</v>
      </c>
      <c r="Q15" s="357" t="s">
        <v>1379</v>
      </c>
      <c r="R15" s="470" t="s">
        <v>1379</v>
      </c>
      <c r="S15" s="470" t="s">
        <v>1077</v>
      </c>
      <c r="T15" s="470" t="s">
        <v>1077</v>
      </c>
      <c r="U15" s="470" t="s">
        <v>1379</v>
      </c>
      <c r="V15" s="470" t="s">
        <v>1379</v>
      </c>
      <c r="W15" s="466" t="s">
        <v>1379</v>
      </c>
      <c r="X15" s="357" t="s">
        <v>1379</v>
      </c>
      <c r="Y15" s="470" t="s">
        <v>134</v>
      </c>
      <c r="Z15" s="470" t="s">
        <v>1077</v>
      </c>
      <c r="AA15" s="470" t="s">
        <v>1077</v>
      </c>
      <c r="AB15" s="470" t="s">
        <v>1379</v>
      </c>
      <c r="AC15" s="470" t="s">
        <v>1379</v>
      </c>
      <c r="AD15" s="466" t="s">
        <v>1379</v>
      </c>
      <c r="AE15" s="349"/>
      <c r="AF15" s="339">
        <f t="shared" si="15"/>
        <v>40</v>
      </c>
      <c r="AG15" s="340">
        <f t="shared" si="16"/>
        <v>40</v>
      </c>
      <c r="AH15" s="340">
        <f t="shared" si="16"/>
        <v>40</v>
      </c>
      <c r="AI15" s="341">
        <f t="shared" si="16"/>
        <v>40</v>
      </c>
      <c r="AJ15" s="342">
        <f t="shared" si="16"/>
        <v>160</v>
      </c>
      <c r="AK15" s="343">
        <f t="shared" si="26"/>
        <v>1</v>
      </c>
      <c r="AL15" s="192">
        <f>IF(A15&lt;&gt;"",VLOOKUP(A15,Positions!$AJ$9:$AK$30,2,FALSE),0)*IF(AJ15=160,AJ15/4*52*(38/40),AJ15/4*52)</f>
        <v>0</v>
      </c>
      <c r="AM15" s="188">
        <f t="shared" si="27"/>
        <v>1</v>
      </c>
      <c r="AN15" s="12" t="str">
        <f t="shared" si="17"/>
        <v>OFF</v>
      </c>
      <c r="AO15" s="12" t="str">
        <f t="shared" si="17"/>
        <v>OFF</v>
      </c>
      <c r="AP15" s="12">
        <f t="shared" si="17"/>
        <v>8</v>
      </c>
      <c r="AQ15" s="12">
        <f t="shared" si="17"/>
        <v>8</v>
      </c>
      <c r="AR15" s="12">
        <f t="shared" si="17"/>
        <v>8</v>
      </c>
      <c r="AS15" s="12">
        <f t="shared" si="17"/>
        <v>8</v>
      </c>
      <c r="AT15" s="12">
        <f t="shared" si="17"/>
        <v>8</v>
      </c>
      <c r="AU15" s="12" t="str">
        <f t="shared" si="17"/>
        <v>OFF</v>
      </c>
      <c r="AV15" s="12" t="str">
        <f t="shared" si="17"/>
        <v>OFF</v>
      </c>
      <c r="AW15" s="12">
        <f t="shared" si="17"/>
        <v>8</v>
      </c>
      <c r="AX15" s="12">
        <f t="shared" si="17"/>
        <v>8</v>
      </c>
      <c r="AY15" s="12">
        <f t="shared" si="17"/>
        <v>8</v>
      </c>
      <c r="AZ15" s="12">
        <f t="shared" si="17"/>
        <v>8</v>
      </c>
      <c r="BA15" s="12">
        <f t="shared" si="17"/>
        <v>8</v>
      </c>
      <c r="BB15" s="12">
        <f t="shared" si="17"/>
        <v>8</v>
      </c>
      <c r="BC15" s="12">
        <f t="shared" si="17"/>
        <v>8</v>
      </c>
      <c r="BD15" s="12" t="str">
        <f t="shared" si="18"/>
        <v>OFF</v>
      </c>
      <c r="BE15" s="12" t="str">
        <f t="shared" si="18"/>
        <v>OFF</v>
      </c>
      <c r="BF15" s="12">
        <f t="shared" si="18"/>
        <v>8</v>
      </c>
      <c r="BG15" s="12">
        <f t="shared" si="18"/>
        <v>8</v>
      </c>
      <c r="BH15" s="12">
        <f t="shared" si="18"/>
        <v>8</v>
      </c>
      <c r="BI15" s="12">
        <f t="shared" si="18"/>
        <v>8</v>
      </c>
      <c r="BJ15" s="12">
        <f t="shared" si="18"/>
        <v>8</v>
      </c>
      <c r="BK15" s="12" t="str">
        <f t="shared" si="18"/>
        <v>OFF</v>
      </c>
      <c r="BL15" s="12" t="str">
        <f t="shared" si="18"/>
        <v>OFF</v>
      </c>
      <c r="BM15" s="12">
        <f t="shared" si="18"/>
        <v>8</v>
      </c>
      <c r="BN15" s="12">
        <f t="shared" si="18"/>
        <v>8</v>
      </c>
      <c r="BO15" s="12">
        <f t="shared" si="18"/>
        <v>8</v>
      </c>
      <c r="BV15" s="2" t="str">
        <f>IF(C15="","",IF(C15="ADO","ADO",IF(C15="OFF","OFF",VLOOKUP(C15,Positions!$C$7:$V$120,20,FALSE))))</f>
        <v>OFF</v>
      </c>
      <c r="BW15" s="2" t="str">
        <f>IF(D15="","",IF(D15="ADO","ADO",IF(D15="OFF","OFF",VLOOKUP(D15,Positions!$C$7:$V$120,20,FALSE))))</f>
        <v>OFF</v>
      </c>
      <c r="BX15" s="2">
        <f>IF(E15="","",IF(E15="ADO","ADO",IF(E15="OFF","OFF",VLOOKUP(E15,Positions!$C$7:$V$120,20,FALSE))))</f>
        <v>8</v>
      </c>
      <c r="BY15" s="2">
        <f>IF(F15="","",IF(F15="ADO","ADO",IF(F15="OFF","OFF",VLOOKUP(F15,Positions!$C$7:$V$120,20,FALSE))))</f>
        <v>8</v>
      </c>
      <c r="BZ15" s="2">
        <f>IF(G15="","",IF(G15="ADO","ADO",IF(G15="OFF","OFF",VLOOKUP(G15,Positions!$C$7:$V$120,20,FALSE))))</f>
        <v>8</v>
      </c>
      <c r="CA15" s="2">
        <f>IF(H15="","",IF(H15="ADO","ADO",IF(H15="OFF","OFF",VLOOKUP(H15,Positions!$C$7:$V$120,20,FALSE))))</f>
        <v>8</v>
      </c>
      <c r="CB15" s="2">
        <f>IF(I15="","",IF(I15="ADO","ADO",IF(I15="OFF","OFF",VLOOKUP(I15,Positions!$C$7:$V$120,20,FALSE))))</f>
        <v>8</v>
      </c>
      <c r="CC15" s="2" t="str">
        <f>IF(J15="","",IF(J15="ADO","ADO",IF(J15="OFF","OFF",VLOOKUP(J15,Positions!$C$7:$V$120,20,FALSE))))</f>
        <v>OFF</v>
      </c>
      <c r="CD15" s="2" t="str">
        <f>IF(K15="","",IF(K15="ADO","ADO",IF(K15="OFF","OFF",VLOOKUP(K15,Positions!$C$7:$V$120,20,FALSE))))</f>
        <v>OFF</v>
      </c>
      <c r="CE15" s="2">
        <f>IF(L15="","",IF(L15="ADO","ADO",IF(L15="OFF","OFF",VLOOKUP(L15,Positions!$C$7:$V$120,20,FALSE))))</f>
        <v>8</v>
      </c>
      <c r="CF15" s="2">
        <f>IF(M15="","",IF(M15="ADO","ADO",IF(M15="OFF","OFF",VLOOKUP(M15,Positions!$C$7:$V$120,20,FALSE))))</f>
        <v>8</v>
      </c>
      <c r="CG15" s="2">
        <f>IF(N15="","",IF(N15="ADO","ADO",IF(N15="OFF","OFF",VLOOKUP(N15,Positions!$C$7:$V$120,20,FALSE))))</f>
        <v>8</v>
      </c>
      <c r="CH15" s="2">
        <f>IF(O15="","",IF(O15="ADO","ADO",IF(O15="OFF","OFF",VLOOKUP(O15,Positions!$C$7:$V$120,20,FALSE))))</f>
        <v>8</v>
      </c>
      <c r="CI15" s="2">
        <f>IF(P15="","",IF(P15="ADO","ADO",IF(P15="OFF","OFF",VLOOKUP(P15,Positions!$C$7:$V$120,20,FALSE))))</f>
        <v>8</v>
      </c>
      <c r="CJ15" s="2">
        <f>IF(Q15="","",IF(Q15="ADO","ADO",IF(Q15="OFF","OFF",VLOOKUP(Q15,Positions!$C$7:$V$120,20,FALSE))))</f>
        <v>8</v>
      </c>
      <c r="CK15" s="2">
        <f>IF(R15="","",IF(R15="ADO","ADO",IF(R15="OFF","OFF",VLOOKUP(R15,Positions!$C$7:$V$120,20,FALSE))))</f>
        <v>8</v>
      </c>
      <c r="CL15" s="2" t="str">
        <f>IF(S15="","",IF(S15="ADO","ADO",IF(S15="OFF","OFF",VLOOKUP(S15,Positions!$C$7:$V$120,20,FALSE))))</f>
        <v>OFF</v>
      </c>
      <c r="CM15" s="2" t="str">
        <f>IF(T15="","",IF(T15="ADO","ADO",IF(T15="OFF","OFF",VLOOKUP(T15,Positions!$C$7:$V$120,20,FALSE))))</f>
        <v>OFF</v>
      </c>
      <c r="CN15" s="2">
        <f>IF(U15="","",IF(U15="ADO","ADO",IF(U15="OFF","OFF",VLOOKUP(U15,Positions!$C$7:$V$120,20,FALSE))))</f>
        <v>8</v>
      </c>
      <c r="CO15" s="2">
        <f>IF(V15="","",IF(V15="ADO","ADO",IF(V15="OFF","OFF",VLOOKUP(V15,Positions!$C$7:$V$120,20,FALSE))))</f>
        <v>8</v>
      </c>
      <c r="CP15" s="2">
        <f>IF(W15="","",IF(W15="ADO","ADO",IF(W15="OFF","OFF",VLOOKUP(W15,Positions!$C$7:$V$120,20,FALSE))))</f>
        <v>8</v>
      </c>
      <c r="CQ15" s="2">
        <f>IF(X15="","",IF(X15="ADO","ADO",IF(X15="OFF","OFF",VLOOKUP(X15,Positions!$C$7:$V$120,20,FALSE))))</f>
        <v>8</v>
      </c>
      <c r="CR15" s="2" t="str">
        <f>IF(Y15="","",IF(Y15="ADO","ADO",IF(Y15="OFF","OFF",VLOOKUP(Y15,Positions!$C$7:$V$120,20,FALSE))))</f>
        <v>ADO</v>
      </c>
      <c r="CS15" s="2" t="str">
        <f>IF(Z15="","",IF(Z15="ADO","ADO",IF(Z15="OFF","OFF",VLOOKUP(Z15,Positions!$C$7:$V$120,20,FALSE))))</f>
        <v>OFF</v>
      </c>
      <c r="CT15" s="2" t="str">
        <f>IF(AA15="","",IF(AA15="ADO","ADO",IF(AA15="OFF","OFF",VLOOKUP(AA15,Positions!$C$7:$V$120,20,FALSE))))</f>
        <v>OFF</v>
      </c>
      <c r="CU15" s="2">
        <f>IF(AB15="","",IF(AB15="ADO","ADO",IF(AB15="OFF","OFF",VLOOKUP(AB15,Positions!$C$7:$V$120,20,FALSE))))</f>
        <v>8</v>
      </c>
      <c r="CV15" s="2">
        <f>IF(AC15="","",IF(AC15="ADO","ADO",IF(AC15="OFF","OFF",VLOOKUP(AC15,Positions!$C$7:$V$120,20,FALSE))))</f>
        <v>8</v>
      </c>
      <c r="CW15" s="2">
        <f>IF(AD15="","",IF(AD15="ADO","ADO",IF(AD15="OFF","OFF",VLOOKUP(AD15,Positions!$C$7:$V$120,20,FALSE))))</f>
        <v>8</v>
      </c>
      <c r="CY15" s="2">
        <f t="shared" si="28"/>
        <v>8</v>
      </c>
      <c r="DE15" s="2" t="str">
        <f t="shared" si="29"/>
        <v>OFF</v>
      </c>
      <c r="DF15" s="2" t="str">
        <f t="shared" si="19"/>
        <v>OFF</v>
      </c>
      <c r="DG15" s="2">
        <f t="shared" si="19"/>
        <v>8</v>
      </c>
      <c r="DH15" s="2">
        <f t="shared" si="19"/>
        <v>8</v>
      </c>
      <c r="DI15" s="2">
        <f t="shared" si="19"/>
        <v>8</v>
      </c>
      <c r="DJ15" s="2">
        <f t="shared" si="19"/>
        <v>8</v>
      </c>
      <c r="DK15" s="2">
        <f t="shared" si="19"/>
        <v>8</v>
      </c>
      <c r="DL15" s="2" t="str">
        <f t="shared" si="19"/>
        <v>OFF</v>
      </c>
      <c r="DM15" s="2" t="str">
        <f t="shared" si="19"/>
        <v>OFF</v>
      </c>
      <c r="DN15" s="2">
        <f t="shared" si="19"/>
        <v>8</v>
      </c>
      <c r="DO15" s="2">
        <f t="shared" si="19"/>
        <v>8</v>
      </c>
      <c r="DP15" s="2">
        <f t="shared" si="19"/>
        <v>8</v>
      </c>
      <c r="DQ15" s="2">
        <f t="shared" si="19"/>
        <v>8</v>
      </c>
      <c r="DR15" s="2">
        <f t="shared" si="19"/>
        <v>8</v>
      </c>
      <c r="DS15" s="2">
        <f t="shared" si="19"/>
        <v>8</v>
      </c>
      <c r="DT15" s="2">
        <f t="shared" si="19"/>
        <v>8</v>
      </c>
      <c r="DU15" s="2" t="str">
        <f t="shared" si="19"/>
        <v>OFF</v>
      </c>
      <c r="DV15" s="2" t="str">
        <f t="shared" si="20"/>
        <v>OFF</v>
      </c>
      <c r="DW15" s="2">
        <f t="shared" si="20"/>
        <v>8</v>
      </c>
      <c r="DX15" s="2">
        <f t="shared" si="20"/>
        <v>8</v>
      </c>
      <c r="DY15" s="2">
        <f t="shared" si="20"/>
        <v>8</v>
      </c>
      <c r="DZ15" s="2">
        <f t="shared" si="20"/>
        <v>8</v>
      </c>
      <c r="EA15" s="2" t="str">
        <f t="shared" si="20"/>
        <v>ADO</v>
      </c>
      <c r="EB15" s="2" t="str">
        <f t="shared" si="20"/>
        <v>OFF</v>
      </c>
      <c r="EC15" s="2" t="str">
        <f t="shared" si="20"/>
        <v>OFF</v>
      </c>
      <c r="ED15" s="2">
        <f t="shared" si="20"/>
        <v>8</v>
      </c>
      <c r="EE15" s="2">
        <f t="shared" si="20"/>
        <v>8</v>
      </c>
      <c r="EF15" s="2">
        <f t="shared" si="20"/>
        <v>8</v>
      </c>
      <c r="EH15" s="189">
        <f t="shared" si="30"/>
        <v>40</v>
      </c>
      <c r="EI15" s="190">
        <f t="shared" si="31"/>
        <v>40</v>
      </c>
      <c r="EJ15" s="190">
        <f t="shared" si="32"/>
        <v>40</v>
      </c>
      <c r="EK15" s="190">
        <f t="shared" si="33"/>
        <v>40</v>
      </c>
      <c r="EL15" s="190">
        <f t="shared" si="34"/>
        <v>160</v>
      </c>
      <c r="EM15" s="12" t="str">
        <f t="shared" si="35"/>
        <v>OFF</v>
      </c>
      <c r="EN15" s="12" t="str">
        <f t="shared" si="21"/>
        <v>OFF</v>
      </c>
      <c r="EO15" s="12">
        <f t="shared" si="21"/>
        <v>8</v>
      </c>
      <c r="EP15" s="12">
        <f t="shared" si="21"/>
        <v>8</v>
      </c>
      <c r="EQ15" s="12">
        <f t="shared" si="21"/>
        <v>8</v>
      </c>
      <c r="ER15" s="12">
        <f t="shared" si="21"/>
        <v>8</v>
      </c>
      <c r="ES15" s="12">
        <f t="shared" si="21"/>
        <v>8</v>
      </c>
      <c r="ET15" s="12" t="str">
        <f t="shared" si="21"/>
        <v>OFF</v>
      </c>
      <c r="EU15" s="12" t="str">
        <f t="shared" si="21"/>
        <v>OFF</v>
      </c>
      <c r="EV15" s="12">
        <f t="shared" si="21"/>
        <v>8</v>
      </c>
      <c r="EW15" s="12">
        <f t="shared" si="21"/>
        <v>8</v>
      </c>
      <c r="EX15" s="12">
        <f t="shared" si="21"/>
        <v>8</v>
      </c>
      <c r="EY15" s="12">
        <f t="shared" si="21"/>
        <v>8</v>
      </c>
      <c r="EZ15" s="12">
        <f t="shared" si="21"/>
        <v>8</v>
      </c>
      <c r="FA15" s="12">
        <f t="shared" si="21"/>
        <v>8</v>
      </c>
      <c r="FB15" s="12">
        <f t="shared" si="21"/>
        <v>8</v>
      </c>
      <c r="FC15" s="12" t="str">
        <f t="shared" si="21"/>
        <v>OFF</v>
      </c>
      <c r="FD15" s="12" t="str">
        <f t="shared" si="22"/>
        <v>OFF</v>
      </c>
      <c r="FE15" s="12">
        <f t="shared" si="22"/>
        <v>8</v>
      </c>
      <c r="FF15" s="12">
        <f t="shared" si="22"/>
        <v>8</v>
      </c>
      <c r="FG15" s="12">
        <f t="shared" si="22"/>
        <v>8</v>
      </c>
      <c r="FH15" s="12">
        <f t="shared" si="22"/>
        <v>8</v>
      </c>
      <c r="FI15" s="12">
        <f t="shared" si="22"/>
        <v>8</v>
      </c>
      <c r="FJ15" s="12" t="str">
        <f t="shared" si="22"/>
        <v>OFF</v>
      </c>
      <c r="FK15" s="12" t="str">
        <f t="shared" si="22"/>
        <v>OFF</v>
      </c>
      <c r="FL15" s="12">
        <f t="shared" si="22"/>
        <v>8</v>
      </c>
      <c r="FM15" s="12">
        <f t="shared" si="22"/>
        <v>8</v>
      </c>
      <c r="FN15" s="12">
        <f t="shared" si="22"/>
        <v>8</v>
      </c>
      <c r="FP15" t="str">
        <f t="shared" si="36"/>
        <v>OK</v>
      </c>
      <c r="FQ15" t="str">
        <f t="shared" si="37"/>
        <v/>
      </c>
      <c r="FR15" s="2">
        <f t="shared" si="38"/>
        <v>8.0000000000000018</v>
      </c>
      <c r="FS15" s="2">
        <f t="shared" si="39"/>
        <v>0</v>
      </c>
      <c r="FT15" s="2">
        <f t="shared" si="23"/>
        <v>0</v>
      </c>
      <c r="FU15" s="2">
        <f t="shared" si="23"/>
        <v>8</v>
      </c>
      <c r="FV15" s="2">
        <f t="shared" si="23"/>
        <v>8</v>
      </c>
      <c r="FW15" s="2">
        <f t="shared" si="23"/>
        <v>8</v>
      </c>
      <c r="FX15" s="2">
        <f t="shared" si="23"/>
        <v>8</v>
      </c>
      <c r="FY15" s="2">
        <f t="shared" si="23"/>
        <v>8</v>
      </c>
      <c r="FZ15" s="2">
        <f t="shared" si="23"/>
        <v>0</v>
      </c>
      <c r="GA15" s="2">
        <f t="shared" si="23"/>
        <v>0</v>
      </c>
      <c r="GB15" s="2">
        <f t="shared" si="23"/>
        <v>8</v>
      </c>
      <c r="GC15" s="2">
        <f t="shared" si="23"/>
        <v>8</v>
      </c>
      <c r="GD15" s="2">
        <f t="shared" si="23"/>
        <v>8</v>
      </c>
      <c r="GE15" s="2">
        <f t="shared" si="23"/>
        <v>8</v>
      </c>
      <c r="GF15" s="2">
        <f t="shared" si="23"/>
        <v>8</v>
      </c>
      <c r="GG15" s="2">
        <f t="shared" si="23"/>
        <v>8</v>
      </c>
      <c r="GH15" s="2">
        <f t="shared" si="23"/>
        <v>8</v>
      </c>
      <c r="GI15" s="2">
        <f t="shared" si="23"/>
        <v>0</v>
      </c>
      <c r="GJ15" s="2">
        <f t="shared" si="24"/>
        <v>0</v>
      </c>
      <c r="GK15" s="2">
        <f t="shared" si="24"/>
        <v>8</v>
      </c>
      <c r="GL15" s="2">
        <f t="shared" si="24"/>
        <v>8</v>
      </c>
      <c r="GM15" s="2">
        <f t="shared" si="24"/>
        <v>8</v>
      </c>
      <c r="GN15" s="2">
        <f t="shared" si="24"/>
        <v>8</v>
      </c>
      <c r="GO15" s="2">
        <f t="shared" si="24"/>
        <v>8</v>
      </c>
      <c r="GP15" s="2">
        <f t="shared" si="24"/>
        <v>0</v>
      </c>
      <c r="GQ15" s="2">
        <f t="shared" si="24"/>
        <v>0</v>
      </c>
      <c r="GR15" s="2">
        <f t="shared" si="24"/>
        <v>8</v>
      </c>
      <c r="GS15" s="2">
        <f t="shared" si="24"/>
        <v>8</v>
      </c>
      <c r="GT15" s="2">
        <f t="shared" si="24"/>
        <v>8</v>
      </c>
      <c r="GU15" s="184">
        <f t="shared" si="40"/>
        <v>160</v>
      </c>
      <c r="GV15" s="177">
        <f t="shared" si="41"/>
        <v>40</v>
      </c>
      <c r="GW15" s="177">
        <f t="shared" si="42"/>
        <v>40</v>
      </c>
      <c r="GX15" s="177">
        <f t="shared" si="43"/>
        <v>40</v>
      </c>
      <c r="GY15" s="177">
        <f t="shared" si="44"/>
        <v>40</v>
      </c>
      <c r="HB15" s="193" t="str">
        <f>IF(Positions!C11&lt;&gt;"",Positions!C11,"")</f>
        <v>T1-PM(2)</v>
      </c>
    </row>
    <row r="16" spans="1:210" x14ac:dyDescent="0.25">
      <c r="A16" s="185"/>
      <c r="B16" s="186" t="str">
        <f t="shared" si="25"/>
        <v>160 (80, 80)</v>
      </c>
      <c r="C16" s="357" t="s">
        <v>1379</v>
      </c>
      <c r="D16" s="470" t="s">
        <v>1379</v>
      </c>
      <c r="E16" s="470" t="s">
        <v>1077</v>
      </c>
      <c r="F16" s="470" t="s">
        <v>1077</v>
      </c>
      <c r="G16" s="470" t="s">
        <v>1384</v>
      </c>
      <c r="H16" s="470" t="s">
        <v>1384</v>
      </c>
      <c r="I16" s="466" t="s">
        <v>1384</v>
      </c>
      <c r="J16" s="357" t="s">
        <v>1379</v>
      </c>
      <c r="K16" s="470" t="s">
        <v>1379</v>
      </c>
      <c r="L16" s="470" t="s">
        <v>1384</v>
      </c>
      <c r="M16" s="470" t="s">
        <v>1384</v>
      </c>
      <c r="N16" s="470" t="s">
        <v>134</v>
      </c>
      <c r="O16" s="470" t="s">
        <v>1077</v>
      </c>
      <c r="P16" s="466" t="s">
        <v>1077</v>
      </c>
      <c r="Q16" s="357" t="s">
        <v>1384</v>
      </c>
      <c r="R16" s="470" t="s">
        <v>1384</v>
      </c>
      <c r="S16" s="470" t="s">
        <v>1379</v>
      </c>
      <c r="T16" s="470" t="s">
        <v>1379</v>
      </c>
      <c r="U16" s="470" t="s">
        <v>1077</v>
      </c>
      <c r="V16" s="470" t="s">
        <v>1077</v>
      </c>
      <c r="W16" s="466" t="s">
        <v>1384</v>
      </c>
      <c r="X16" s="357" t="s">
        <v>1384</v>
      </c>
      <c r="Y16" s="470" t="s">
        <v>1379</v>
      </c>
      <c r="Z16" s="470" t="s">
        <v>1379</v>
      </c>
      <c r="AA16" s="470" t="s">
        <v>1379</v>
      </c>
      <c r="AB16" s="470" t="s">
        <v>1407</v>
      </c>
      <c r="AC16" s="470" t="s">
        <v>1077</v>
      </c>
      <c r="AD16" s="466" t="s">
        <v>1077</v>
      </c>
      <c r="AE16" s="349"/>
      <c r="AF16" s="339">
        <f t="shared" si="15"/>
        <v>40</v>
      </c>
      <c r="AG16" s="340">
        <f t="shared" si="16"/>
        <v>40</v>
      </c>
      <c r="AH16" s="340">
        <f t="shared" si="16"/>
        <v>40</v>
      </c>
      <c r="AI16" s="341">
        <f t="shared" si="16"/>
        <v>40</v>
      </c>
      <c r="AJ16" s="342">
        <f t="shared" si="16"/>
        <v>160</v>
      </c>
      <c r="AK16" s="343">
        <f t="shared" si="26"/>
        <v>1</v>
      </c>
      <c r="AL16" s="192">
        <f>IF(A16&lt;&gt;"",VLOOKUP(A16,Positions!$AJ$9:$AK$30,2,FALSE),0)*IF(AJ16=160,AJ16/4*52*(38/40),AJ16/4*52)</f>
        <v>0</v>
      </c>
      <c r="AM16" s="188">
        <f t="shared" si="27"/>
        <v>1</v>
      </c>
      <c r="AN16" s="12">
        <f t="shared" si="17"/>
        <v>8</v>
      </c>
      <c r="AO16" s="12">
        <f t="shared" si="17"/>
        <v>8</v>
      </c>
      <c r="AP16" s="12" t="str">
        <f t="shared" si="17"/>
        <v>OFF</v>
      </c>
      <c r="AQ16" s="12" t="str">
        <f t="shared" si="17"/>
        <v>OFF</v>
      </c>
      <c r="AR16" s="12">
        <f t="shared" si="17"/>
        <v>8</v>
      </c>
      <c r="AS16" s="12">
        <f t="shared" si="17"/>
        <v>8</v>
      </c>
      <c r="AT16" s="12">
        <f t="shared" si="17"/>
        <v>8</v>
      </c>
      <c r="AU16" s="12">
        <f t="shared" si="17"/>
        <v>8</v>
      </c>
      <c r="AV16" s="12">
        <f t="shared" si="17"/>
        <v>8</v>
      </c>
      <c r="AW16" s="12">
        <f t="shared" si="17"/>
        <v>8</v>
      </c>
      <c r="AX16" s="12">
        <f t="shared" si="17"/>
        <v>8</v>
      </c>
      <c r="AY16" s="12">
        <f t="shared" si="17"/>
        <v>8</v>
      </c>
      <c r="AZ16" s="12" t="str">
        <f t="shared" si="17"/>
        <v>OFF</v>
      </c>
      <c r="BA16" s="12" t="str">
        <f t="shared" si="17"/>
        <v>OFF</v>
      </c>
      <c r="BB16" s="12">
        <f t="shared" si="17"/>
        <v>8</v>
      </c>
      <c r="BC16" s="12">
        <f t="shared" si="17"/>
        <v>8</v>
      </c>
      <c r="BD16" s="12">
        <f t="shared" si="18"/>
        <v>8</v>
      </c>
      <c r="BE16" s="12">
        <f t="shared" si="18"/>
        <v>8</v>
      </c>
      <c r="BF16" s="12" t="str">
        <f t="shared" si="18"/>
        <v>OFF</v>
      </c>
      <c r="BG16" s="12" t="str">
        <f t="shared" si="18"/>
        <v>OFF</v>
      </c>
      <c r="BH16" s="12">
        <f t="shared" si="18"/>
        <v>8</v>
      </c>
      <c r="BI16" s="12">
        <f t="shared" si="18"/>
        <v>8</v>
      </c>
      <c r="BJ16" s="12">
        <f t="shared" si="18"/>
        <v>8</v>
      </c>
      <c r="BK16" s="12">
        <f t="shared" si="18"/>
        <v>8</v>
      </c>
      <c r="BL16" s="12">
        <f t="shared" si="18"/>
        <v>8</v>
      </c>
      <c r="BM16" s="12">
        <f t="shared" si="18"/>
        <v>8</v>
      </c>
      <c r="BN16" s="12" t="str">
        <f t="shared" si="18"/>
        <v>OFF</v>
      </c>
      <c r="BO16" s="12" t="str">
        <f t="shared" si="18"/>
        <v>OFF</v>
      </c>
      <c r="BV16" s="2">
        <f>IF(C16="","",IF(C16="ADO","ADO",IF(C16="OFF","OFF",VLOOKUP(C16,Positions!$C$7:$V$120,20,FALSE))))</f>
        <v>8</v>
      </c>
      <c r="BW16" s="2">
        <f>IF(D16="","",IF(D16="ADO","ADO",IF(D16="OFF","OFF",VLOOKUP(D16,Positions!$C$7:$V$120,20,FALSE))))</f>
        <v>8</v>
      </c>
      <c r="BX16" s="2" t="str">
        <f>IF(E16="","",IF(E16="ADO","ADO",IF(E16="OFF","OFF",VLOOKUP(E16,Positions!$C$7:$V$120,20,FALSE))))</f>
        <v>OFF</v>
      </c>
      <c r="BY16" s="2" t="str">
        <f>IF(F16="","",IF(F16="ADO","ADO",IF(F16="OFF","OFF",VLOOKUP(F16,Positions!$C$7:$V$120,20,FALSE))))</f>
        <v>OFF</v>
      </c>
      <c r="BZ16" s="2">
        <f>IF(G16="","",IF(G16="ADO","ADO",IF(G16="OFF","OFF",VLOOKUP(G16,Positions!$C$7:$V$120,20,FALSE))))</f>
        <v>8</v>
      </c>
      <c r="CA16" s="2">
        <f>IF(H16="","",IF(H16="ADO","ADO",IF(H16="OFF","OFF",VLOOKUP(H16,Positions!$C$7:$V$120,20,FALSE))))</f>
        <v>8</v>
      </c>
      <c r="CB16" s="2">
        <f>IF(I16="","",IF(I16="ADO","ADO",IF(I16="OFF","OFF",VLOOKUP(I16,Positions!$C$7:$V$120,20,FALSE))))</f>
        <v>8</v>
      </c>
      <c r="CC16" s="2">
        <f>IF(J16="","",IF(J16="ADO","ADO",IF(J16="OFF","OFF",VLOOKUP(J16,Positions!$C$7:$V$120,20,FALSE))))</f>
        <v>8</v>
      </c>
      <c r="CD16" s="2">
        <f>IF(K16="","",IF(K16="ADO","ADO",IF(K16="OFF","OFF",VLOOKUP(K16,Positions!$C$7:$V$120,20,FALSE))))</f>
        <v>8</v>
      </c>
      <c r="CE16" s="2">
        <f>IF(L16="","",IF(L16="ADO","ADO",IF(L16="OFF","OFF",VLOOKUP(L16,Positions!$C$7:$V$120,20,FALSE))))</f>
        <v>8</v>
      </c>
      <c r="CF16" s="2">
        <f>IF(M16="","",IF(M16="ADO","ADO",IF(M16="OFF","OFF",VLOOKUP(M16,Positions!$C$7:$V$120,20,FALSE))))</f>
        <v>8</v>
      </c>
      <c r="CG16" s="2" t="str">
        <f>IF(N16="","",IF(N16="ADO","ADO",IF(N16="OFF","OFF",VLOOKUP(N16,Positions!$C$7:$V$120,20,FALSE))))</f>
        <v>ADO</v>
      </c>
      <c r="CH16" s="2" t="str">
        <f>IF(O16="","",IF(O16="ADO","ADO",IF(O16="OFF","OFF",VLOOKUP(O16,Positions!$C$7:$V$120,20,FALSE))))</f>
        <v>OFF</v>
      </c>
      <c r="CI16" s="2" t="str">
        <f>IF(P16="","",IF(P16="ADO","ADO",IF(P16="OFF","OFF",VLOOKUP(P16,Positions!$C$7:$V$120,20,FALSE))))</f>
        <v>OFF</v>
      </c>
      <c r="CJ16" s="2">
        <f>IF(Q16="","",IF(Q16="ADO","ADO",IF(Q16="OFF","OFF",VLOOKUP(Q16,Positions!$C$7:$V$120,20,FALSE))))</f>
        <v>8</v>
      </c>
      <c r="CK16" s="2">
        <f>IF(R16="","",IF(R16="ADO","ADO",IF(R16="OFF","OFF",VLOOKUP(R16,Positions!$C$7:$V$120,20,FALSE))))</f>
        <v>8</v>
      </c>
      <c r="CL16" s="2">
        <f>IF(S16="","",IF(S16="ADO","ADO",IF(S16="OFF","OFF",VLOOKUP(S16,Positions!$C$7:$V$120,20,FALSE))))</f>
        <v>8</v>
      </c>
      <c r="CM16" s="2">
        <f>IF(T16="","",IF(T16="ADO","ADO",IF(T16="OFF","OFF",VLOOKUP(T16,Positions!$C$7:$V$120,20,FALSE))))</f>
        <v>8</v>
      </c>
      <c r="CN16" s="2" t="str">
        <f>IF(U16="","",IF(U16="ADO","ADO",IF(U16="OFF","OFF",VLOOKUP(U16,Positions!$C$7:$V$120,20,FALSE))))</f>
        <v>OFF</v>
      </c>
      <c r="CO16" s="2" t="str">
        <f>IF(V16="","",IF(V16="ADO","ADO",IF(V16="OFF","OFF",VLOOKUP(V16,Positions!$C$7:$V$120,20,FALSE))))</f>
        <v>OFF</v>
      </c>
      <c r="CP16" s="2">
        <f>IF(W16="","",IF(W16="ADO","ADO",IF(W16="OFF","OFF",VLOOKUP(W16,Positions!$C$7:$V$120,20,FALSE))))</f>
        <v>8</v>
      </c>
      <c r="CQ16" s="2">
        <f>IF(X16="","",IF(X16="ADO","ADO",IF(X16="OFF","OFF",VLOOKUP(X16,Positions!$C$7:$V$120,20,FALSE))))</f>
        <v>8</v>
      </c>
      <c r="CR16" s="2">
        <f>IF(Y16="","",IF(Y16="ADO","ADO",IF(Y16="OFF","OFF",VLOOKUP(Y16,Positions!$C$7:$V$120,20,FALSE))))</f>
        <v>8</v>
      </c>
      <c r="CS16" s="2">
        <f>IF(Z16="","",IF(Z16="ADO","ADO",IF(Z16="OFF","OFF",VLOOKUP(Z16,Positions!$C$7:$V$120,20,FALSE))))</f>
        <v>8</v>
      </c>
      <c r="CT16" s="2">
        <f>IF(AA16="","",IF(AA16="ADO","ADO",IF(AA16="OFF","OFF",VLOOKUP(AA16,Positions!$C$7:$V$120,20,FALSE))))</f>
        <v>8</v>
      </c>
      <c r="CU16" s="2">
        <f>IF(AB16="","",IF(AB16="ADO","ADO",IF(AB16="OFF","OFF",VLOOKUP(AB16,Positions!$C$7:$V$120,20,FALSE))))</f>
        <v>8</v>
      </c>
      <c r="CV16" s="2" t="str">
        <f>IF(AC16="","",IF(AC16="ADO","ADO",IF(AC16="OFF","OFF",VLOOKUP(AC16,Positions!$C$7:$V$120,20,FALSE))))</f>
        <v>OFF</v>
      </c>
      <c r="CW16" s="2" t="str">
        <f>IF(AD16="","",IF(AD16="ADO","ADO",IF(AD16="OFF","OFF",VLOOKUP(AD16,Positions!$C$7:$V$120,20,FALSE))))</f>
        <v>OFF</v>
      </c>
      <c r="CY16" s="2">
        <f t="shared" si="28"/>
        <v>8</v>
      </c>
      <c r="DE16" s="2">
        <f t="shared" si="29"/>
        <v>8</v>
      </c>
      <c r="DF16" s="2">
        <f t="shared" si="19"/>
        <v>8</v>
      </c>
      <c r="DG16" s="2" t="str">
        <f t="shared" si="19"/>
        <v>OFF</v>
      </c>
      <c r="DH16" s="2" t="str">
        <f t="shared" si="19"/>
        <v>OFF</v>
      </c>
      <c r="DI16" s="2">
        <f t="shared" si="19"/>
        <v>8</v>
      </c>
      <c r="DJ16" s="2">
        <f t="shared" si="19"/>
        <v>8</v>
      </c>
      <c r="DK16" s="2">
        <f t="shared" si="19"/>
        <v>8</v>
      </c>
      <c r="DL16" s="2">
        <f t="shared" si="19"/>
        <v>8</v>
      </c>
      <c r="DM16" s="2">
        <f t="shared" si="19"/>
        <v>8</v>
      </c>
      <c r="DN16" s="2">
        <f t="shared" si="19"/>
        <v>8</v>
      </c>
      <c r="DO16" s="2">
        <f t="shared" si="19"/>
        <v>8</v>
      </c>
      <c r="DP16" s="2" t="str">
        <f t="shared" si="19"/>
        <v>ADO</v>
      </c>
      <c r="DQ16" s="2" t="str">
        <f t="shared" si="19"/>
        <v>OFF</v>
      </c>
      <c r="DR16" s="2" t="str">
        <f t="shared" si="19"/>
        <v>OFF</v>
      </c>
      <c r="DS16" s="2">
        <f t="shared" si="19"/>
        <v>8</v>
      </c>
      <c r="DT16" s="2">
        <f t="shared" si="19"/>
        <v>8</v>
      </c>
      <c r="DU16" s="2">
        <f t="shared" si="19"/>
        <v>8</v>
      </c>
      <c r="DV16" s="2">
        <f t="shared" si="20"/>
        <v>8</v>
      </c>
      <c r="DW16" s="2" t="str">
        <f t="shared" si="20"/>
        <v>OFF</v>
      </c>
      <c r="DX16" s="2" t="str">
        <f t="shared" si="20"/>
        <v>OFF</v>
      </c>
      <c r="DY16" s="2">
        <f t="shared" si="20"/>
        <v>8</v>
      </c>
      <c r="DZ16" s="2">
        <f t="shared" si="20"/>
        <v>8</v>
      </c>
      <c r="EA16" s="2">
        <f t="shared" si="20"/>
        <v>8</v>
      </c>
      <c r="EB16" s="2">
        <f t="shared" si="20"/>
        <v>8</v>
      </c>
      <c r="EC16" s="2">
        <f t="shared" si="20"/>
        <v>8</v>
      </c>
      <c r="ED16" s="2">
        <f t="shared" si="20"/>
        <v>8</v>
      </c>
      <c r="EE16" s="2" t="str">
        <f t="shared" si="20"/>
        <v>OFF</v>
      </c>
      <c r="EF16" s="2" t="str">
        <f t="shared" si="20"/>
        <v>OFF</v>
      </c>
      <c r="EH16" s="189">
        <f t="shared" si="30"/>
        <v>40</v>
      </c>
      <c r="EI16" s="190">
        <f t="shared" si="31"/>
        <v>40</v>
      </c>
      <c r="EJ16" s="190">
        <f t="shared" si="32"/>
        <v>40</v>
      </c>
      <c r="EK16" s="190">
        <f t="shared" si="33"/>
        <v>40</v>
      </c>
      <c r="EL16" s="190">
        <f t="shared" si="34"/>
        <v>160</v>
      </c>
      <c r="EM16" s="12">
        <f t="shared" si="35"/>
        <v>8</v>
      </c>
      <c r="EN16" s="12">
        <f t="shared" si="21"/>
        <v>8</v>
      </c>
      <c r="EO16" s="12" t="str">
        <f t="shared" si="21"/>
        <v>OFF</v>
      </c>
      <c r="EP16" s="12" t="str">
        <f t="shared" si="21"/>
        <v>OFF</v>
      </c>
      <c r="EQ16" s="12">
        <f t="shared" si="21"/>
        <v>8</v>
      </c>
      <c r="ER16" s="12">
        <f t="shared" si="21"/>
        <v>8</v>
      </c>
      <c r="ES16" s="12">
        <f t="shared" si="21"/>
        <v>8</v>
      </c>
      <c r="ET16" s="12">
        <f t="shared" si="21"/>
        <v>8</v>
      </c>
      <c r="EU16" s="12">
        <f t="shared" si="21"/>
        <v>8</v>
      </c>
      <c r="EV16" s="12">
        <f t="shared" si="21"/>
        <v>8</v>
      </c>
      <c r="EW16" s="12">
        <f t="shared" si="21"/>
        <v>8</v>
      </c>
      <c r="EX16" s="12">
        <f t="shared" si="21"/>
        <v>8</v>
      </c>
      <c r="EY16" s="12" t="str">
        <f t="shared" si="21"/>
        <v>OFF</v>
      </c>
      <c r="EZ16" s="12" t="str">
        <f t="shared" si="21"/>
        <v>OFF</v>
      </c>
      <c r="FA16" s="12">
        <f t="shared" si="21"/>
        <v>8</v>
      </c>
      <c r="FB16" s="12">
        <f t="shared" si="21"/>
        <v>8</v>
      </c>
      <c r="FC16" s="12">
        <f t="shared" si="21"/>
        <v>8</v>
      </c>
      <c r="FD16" s="12">
        <f t="shared" si="22"/>
        <v>8</v>
      </c>
      <c r="FE16" s="12" t="str">
        <f t="shared" si="22"/>
        <v>OFF</v>
      </c>
      <c r="FF16" s="12" t="str">
        <f t="shared" si="22"/>
        <v>OFF</v>
      </c>
      <c r="FG16" s="12">
        <f t="shared" si="22"/>
        <v>8</v>
      </c>
      <c r="FH16" s="12">
        <f t="shared" si="22"/>
        <v>8</v>
      </c>
      <c r="FI16" s="12">
        <f t="shared" si="22"/>
        <v>8</v>
      </c>
      <c r="FJ16" s="12">
        <f t="shared" si="22"/>
        <v>8</v>
      </c>
      <c r="FK16" s="12">
        <f t="shared" si="22"/>
        <v>8</v>
      </c>
      <c r="FL16" s="12">
        <f t="shared" si="22"/>
        <v>8</v>
      </c>
      <c r="FM16" s="12" t="str">
        <f t="shared" si="22"/>
        <v>OFF</v>
      </c>
      <c r="FN16" s="12" t="str">
        <f t="shared" si="22"/>
        <v>OFF</v>
      </c>
      <c r="FP16" t="str">
        <f t="shared" si="36"/>
        <v>OK</v>
      </c>
      <c r="FQ16" t="str">
        <f t="shared" si="37"/>
        <v/>
      </c>
      <c r="FR16" s="2">
        <f t="shared" si="38"/>
        <v>8.0000000000000018</v>
      </c>
      <c r="FS16" s="2">
        <f t="shared" si="39"/>
        <v>8</v>
      </c>
      <c r="FT16" s="2">
        <f t="shared" si="23"/>
        <v>8</v>
      </c>
      <c r="FU16" s="2">
        <f t="shared" si="23"/>
        <v>0</v>
      </c>
      <c r="FV16" s="2">
        <f t="shared" si="23"/>
        <v>0</v>
      </c>
      <c r="FW16" s="2">
        <f t="shared" si="23"/>
        <v>8</v>
      </c>
      <c r="FX16" s="2">
        <f t="shared" si="23"/>
        <v>8</v>
      </c>
      <c r="FY16" s="2">
        <f t="shared" si="23"/>
        <v>8</v>
      </c>
      <c r="FZ16" s="2">
        <f t="shared" si="23"/>
        <v>8</v>
      </c>
      <c r="GA16" s="2">
        <f t="shared" si="23"/>
        <v>8</v>
      </c>
      <c r="GB16" s="2">
        <f t="shared" si="23"/>
        <v>8</v>
      </c>
      <c r="GC16" s="2">
        <f t="shared" si="23"/>
        <v>8</v>
      </c>
      <c r="GD16" s="2">
        <f t="shared" si="23"/>
        <v>8</v>
      </c>
      <c r="GE16" s="2">
        <f t="shared" si="23"/>
        <v>0</v>
      </c>
      <c r="GF16" s="2">
        <f t="shared" si="23"/>
        <v>0</v>
      </c>
      <c r="GG16" s="2">
        <f t="shared" si="23"/>
        <v>8</v>
      </c>
      <c r="GH16" s="2">
        <f t="shared" si="23"/>
        <v>8</v>
      </c>
      <c r="GI16" s="2">
        <f t="shared" si="23"/>
        <v>8</v>
      </c>
      <c r="GJ16" s="2">
        <f t="shared" si="24"/>
        <v>8</v>
      </c>
      <c r="GK16" s="2">
        <f t="shared" si="24"/>
        <v>0</v>
      </c>
      <c r="GL16" s="2">
        <f t="shared" si="24"/>
        <v>0</v>
      </c>
      <c r="GM16" s="2">
        <f t="shared" si="24"/>
        <v>8</v>
      </c>
      <c r="GN16" s="2">
        <f t="shared" si="24"/>
        <v>8</v>
      </c>
      <c r="GO16" s="2">
        <f t="shared" si="24"/>
        <v>8</v>
      </c>
      <c r="GP16" s="2">
        <f t="shared" si="24"/>
        <v>8</v>
      </c>
      <c r="GQ16" s="2">
        <f t="shared" si="24"/>
        <v>8</v>
      </c>
      <c r="GR16" s="2">
        <f t="shared" si="24"/>
        <v>8</v>
      </c>
      <c r="GS16" s="2">
        <f t="shared" si="24"/>
        <v>0</v>
      </c>
      <c r="GT16" s="2">
        <f t="shared" si="24"/>
        <v>0</v>
      </c>
      <c r="GU16" s="184">
        <f t="shared" si="40"/>
        <v>160</v>
      </c>
      <c r="GV16" s="177">
        <f t="shared" si="41"/>
        <v>40</v>
      </c>
      <c r="GW16" s="177">
        <f t="shared" si="42"/>
        <v>40</v>
      </c>
      <c r="GX16" s="177">
        <f t="shared" si="43"/>
        <v>40</v>
      </c>
      <c r="GY16" s="177">
        <f t="shared" si="44"/>
        <v>40</v>
      </c>
      <c r="HB16" s="193" t="str">
        <f>IF(Positions!C12&lt;&gt;"",Positions!C12,"")</f>
        <v>x</v>
      </c>
    </row>
    <row r="17" spans="1:210" x14ac:dyDescent="0.25">
      <c r="A17" s="185"/>
      <c r="B17" s="186" t="str">
        <f t="shared" ref="B17:B29" si="45">AJ17&amp;" ("&amp;AF17+AG17&amp;", "&amp;AH17+AI17&amp;")"</f>
        <v>0 (0, 0)</v>
      </c>
      <c r="C17" s="357"/>
      <c r="D17" s="470"/>
      <c r="E17" s="470"/>
      <c r="F17" s="470"/>
      <c r="G17" s="470"/>
      <c r="H17" s="470"/>
      <c r="I17" s="466"/>
      <c r="J17" s="357"/>
      <c r="K17" s="470"/>
      <c r="L17" s="470"/>
      <c r="M17" s="470"/>
      <c r="N17" s="470"/>
      <c r="O17" s="470"/>
      <c r="P17" s="466"/>
      <c r="Q17" s="357"/>
      <c r="R17" s="470"/>
      <c r="S17" s="470"/>
      <c r="T17" s="470"/>
      <c r="U17" s="470"/>
      <c r="V17" s="470"/>
      <c r="W17" s="466"/>
      <c r="X17" s="357"/>
      <c r="Y17" s="470"/>
      <c r="Z17" s="470"/>
      <c r="AA17" s="470"/>
      <c r="AB17" s="470"/>
      <c r="AC17" s="470"/>
      <c r="AD17" s="466"/>
      <c r="AE17" s="349"/>
      <c r="AF17" s="339">
        <f t="shared" ref="AF17:AF29" si="46">EH17</f>
        <v>0</v>
      </c>
      <c r="AG17" s="340">
        <f t="shared" ref="AG17:AG29" si="47">EI17</f>
        <v>0</v>
      </c>
      <c r="AH17" s="340">
        <f t="shared" ref="AH17:AH29" si="48">EJ17</f>
        <v>0</v>
      </c>
      <c r="AI17" s="341">
        <f t="shared" ref="AI17:AI29" si="49">EK17</f>
        <v>0</v>
      </c>
      <c r="AJ17" s="342">
        <f t="shared" ref="AJ17:AJ29" si="50">EL17</f>
        <v>0</v>
      </c>
      <c r="AK17" s="343">
        <f t="shared" ref="AK17:AK29" si="51">IF(AJ17&gt;0,IF(AJ17=160,AJ17/160,AJ17/(38*4)),0)</f>
        <v>0</v>
      </c>
      <c r="AL17" s="192">
        <f>IF(A17&lt;&gt;"",VLOOKUP(A17,Positions!$AJ$9:$AK$30,2,FALSE),0)*IF(AJ17=160,AJ17/4*52*(38/40),AJ17/4*52)</f>
        <v>0</v>
      </c>
      <c r="AM17" s="188">
        <f t="shared" si="27"/>
        <v>0</v>
      </c>
      <c r="AN17" s="12" t="str">
        <f t="shared" si="17"/>
        <v/>
      </c>
      <c r="AO17" s="12" t="str">
        <f t="shared" si="17"/>
        <v/>
      </c>
      <c r="AP17" s="12" t="str">
        <f t="shared" si="17"/>
        <v/>
      </c>
      <c r="AQ17" s="12" t="str">
        <f t="shared" si="17"/>
        <v/>
      </c>
      <c r="AR17" s="12" t="str">
        <f t="shared" si="17"/>
        <v/>
      </c>
      <c r="AS17" s="12" t="str">
        <f t="shared" si="17"/>
        <v/>
      </c>
      <c r="AT17" s="12" t="str">
        <f t="shared" si="17"/>
        <v/>
      </c>
      <c r="AU17" s="12" t="str">
        <f t="shared" si="17"/>
        <v/>
      </c>
      <c r="AV17" s="12" t="str">
        <f t="shared" si="17"/>
        <v/>
      </c>
      <c r="AW17" s="12" t="str">
        <f t="shared" si="17"/>
        <v/>
      </c>
      <c r="AX17" s="12" t="str">
        <f t="shared" si="17"/>
        <v/>
      </c>
      <c r="AY17" s="12" t="str">
        <f t="shared" si="17"/>
        <v/>
      </c>
      <c r="AZ17" s="12" t="str">
        <f t="shared" si="17"/>
        <v/>
      </c>
      <c r="BA17" s="12" t="str">
        <f t="shared" si="17"/>
        <v/>
      </c>
      <c r="BB17" s="12" t="str">
        <f t="shared" si="17"/>
        <v/>
      </c>
      <c r="BC17" s="12" t="str">
        <f t="shared" si="17"/>
        <v/>
      </c>
      <c r="BD17" s="12" t="str">
        <f t="shared" si="18"/>
        <v/>
      </c>
      <c r="BE17" s="12" t="str">
        <f t="shared" si="18"/>
        <v/>
      </c>
      <c r="BF17" s="12" t="str">
        <f t="shared" si="18"/>
        <v/>
      </c>
      <c r="BG17" s="12" t="str">
        <f t="shared" si="18"/>
        <v/>
      </c>
      <c r="BH17" s="12" t="str">
        <f t="shared" si="18"/>
        <v/>
      </c>
      <c r="BI17" s="12" t="str">
        <f t="shared" si="18"/>
        <v/>
      </c>
      <c r="BJ17" s="12" t="str">
        <f t="shared" si="18"/>
        <v/>
      </c>
      <c r="BK17" s="12" t="str">
        <f t="shared" si="18"/>
        <v/>
      </c>
      <c r="BL17" s="12" t="str">
        <f t="shared" si="18"/>
        <v/>
      </c>
      <c r="BM17" s="12" t="str">
        <f t="shared" si="18"/>
        <v/>
      </c>
      <c r="BN17" s="12" t="str">
        <f t="shared" si="18"/>
        <v/>
      </c>
      <c r="BO17" s="12" t="str">
        <f t="shared" si="18"/>
        <v/>
      </c>
      <c r="BV17" s="2" t="str">
        <f>IF(C17="","",IF(C17="ADO","ADO",IF(C17="OFF","OFF",VLOOKUP(C17,Positions!$C$7:$V$120,20,FALSE))))</f>
        <v/>
      </c>
      <c r="BW17" s="2" t="str">
        <f>IF(D17="","",IF(D17="ADO","ADO",IF(D17="OFF","OFF",VLOOKUP(D17,Positions!$C$7:$V$120,20,FALSE))))</f>
        <v/>
      </c>
      <c r="BX17" s="2" t="str">
        <f>IF(E17="","",IF(E17="ADO","ADO",IF(E17="OFF","OFF",VLOOKUP(E17,Positions!$C$7:$V$120,20,FALSE))))</f>
        <v/>
      </c>
      <c r="BY17" s="2" t="str">
        <f>IF(F17="","",IF(F17="ADO","ADO",IF(F17="OFF","OFF",VLOOKUP(F17,Positions!$C$7:$V$120,20,FALSE))))</f>
        <v/>
      </c>
      <c r="BZ17" s="2" t="str">
        <f>IF(G17="","",IF(G17="ADO","ADO",IF(G17="OFF","OFF",VLOOKUP(G17,Positions!$C$7:$V$120,20,FALSE))))</f>
        <v/>
      </c>
      <c r="CA17" s="2" t="str">
        <f>IF(H17="","",IF(H17="ADO","ADO",IF(H17="OFF","OFF",VLOOKUP(H17,Positions!$C$7:$V$120,20,FALSE))))</f>
        <v/>
      </c>
      <c r="CB17" s="2" t="str">
        <f>IF(I17="","",IF(I17="ADO","ADO",IF(I17="OFF","OFF",VLOOKUP(I17,Positions!$C$7:$V$120,20,FALSE))))</f>
        <v/>
      </c>
      <c r="CC17" s="2" t="str">
        <f>IF(J17="","",IF(J17="ADO","ADO",IF(J17="OFF","OFF",VLOOKUP(J17,Positions!$C$7:$V$120,20,FALSE))))</f>
        <v/>
      </c>
      <c r="CD17" s="2" t="str">
        <f>IF(K17="","",IF(K17="ADO","ADO",IF(K17="OFF","OFF",VLOOKUP(K17,Positions!$C$7:$V$120,20,FALSE))))</f>
        <v/>
      </c>
      <c r="CE17" s="2" t="str">
        <f>IF(L17="","",IF(L17="ADO","ADO",IF(L17="OFF","OFF",VLOOKUP(L17,Positions!$C$7:$V$120,20,FALSE))))</f>
        <v/>
      </c>
      <c r="CF17" s="2" t="str">
        <f>IF(M17="","",IF(M17="ADO","ADO",IF(M17="OFF","OFF",VLOOKUP(M17,Positions!$C$7:$V$120,20,FALSE))))</f>
        <v/>
      </c>
      <c r="CG17" s="2" t="str">
        <f>IF(N17="","",IF(N17="ADO","ADO",IF(N17="OFF","OFF",VLOOKUP(N17,Positions!$C$7:$V$120,20,FALSE))))</f>
        <v/>
      </c>
      <c r="CH17" s="2" t="str">
        <f>IF(O17="","",IF(O17="ADO","ADO",IF(O17="OFF","OFF",VLOOKUP(O17,Positions!$C$7:$V$120,20,FALSE))))</f>
        <v/>
      </c>
      <c r="CI17" s="2" t="str">
        <f>IF(P17="","",IF(P17="ADO","ADO",IF(P17="OFF","OFF",VLOOKUP(P17,Positions!$C$7:$V$120,20,FALSE))))</f>
        <v/>
      </c>
      <c r="CJ17" s="2" t="str">
        <f>IF(Q17="","",IF(Q17="ADO","ADO",IF(Q17="OFF","OFF",VLOOKUP(Q17,Positions!$C$7:$V$120,20,FALSE))))</f>
        <v/>
      </c>
      <c r="CK17" s="2" t="str">
        <f>IF(R17="","",IF(R17="ADO","ADO",IF(R17="OFF","OFF",VLOOKUP(R17,Positions!$C$7:$V$120,20,FALSE))))</f>
        <v/>
      </c>
      <c r="CL17" s="2" t="str">
        <f>IF(S17="","",IF(S17="ADO","ADO",IF(S17="OFF","OFF",VLOOKUP(S17,Positions!$C$7:$V$120,20,FALSE))))</f>
        <v/>
      </c>
      <c r="CM17" s="2" t="str">
        <f>IF(T17="","",IF(T17="ADO","ADO",IF(T17="OFF","OFF",VLOOKUP(T17,Positions!$C$7:$V$120,20,FALSE))))</f>
        <v/>
      </c>
      <c r="CN17" s="2" t="str">
        <f>IF(U17="","",IF(U17="ADO","ADO",IF(U17="OFF","OFF",VLOOKUP(U17,Positions!$C$7:$V$120,20,FALSE))))</f>
        <v/>
      </c>
      <c r="CO17" s="2" t="str">
        <f>IF(V17="","",IF(V17="ADO","ADO",IF(V17="OFF","OFF",VLOOKUP(V17,Positions!$C$7:$V$120,20,FALSE))))</f>
        <v/>
      </c>
      <c r="CP17" s="2" t="str">
        <f>IF(W17="","",IF(W17="ADO","ADO",IF(W17="OFF","OFF",VLOOKUP(W17,Positions!$C$7:$V$120,20,FALSE))))</f>
        <v/>
      </c>
      <c r="CQ17" s="2" t="str">
        <f>IF(X17="","",IF(X17="ADO","ADO",IF(X17="OFF","OFF",VLOOKUP(X17,Positions!$C$7:$V$120,20,FALSE))))</f>
        <v/>
      </c>
      <c r="CR17" s="2" t="str">
        <f>IF(Y17="","",IF(Y17="ADO","ADO",IF(Y17="OFF","OFF",VLOOKUP(Y17,Positions!$C$7:$V$120,20,FALSE))))</f>
        <v/>
      </c>
      <c r="CS17" s="2" t="str">
        <f>IF(Z17="","",IF(Z17="ADO","ADO",IF(Z17="OFF","OFF",VLOOKUP(Z17,Positions!$C$7:$V$120,20,FALSE))))</f>
        <v/>
      </c>
      <c r="CT17" s="2" t="str">
        <f>IF(AA17="","",IF(AA17="ADO","ADO",IF(AA17="OFF","OFF",VLOOKUP(AA17,Positions!$C$7:$V$120,20,FALSE))))</f>
        <v/>
      </c>
      <c r="CU17" s="2" t="str">
        <f>IF(AB17="","",IF(AB17="ADO","ADO",IF(AB17="OFF","OFF",VLOOKUP(AB17,Positions!$C$7:$V$120,20,FALSE))))</f>
        <v/>
      </c>
      <c r="CV17" s="2" t="str">
        <f>IF(AC17="","",IF(AC17="ADO","ADO",IF(AC17="OFF","OFF",VLOOKUP(AC17,Positions!$C$7:$V$120,20,FALSE))))</f>
        <v/>
      </c>
      <c r="CW17" s="2" t="str">
        <f>IF(AD17="","",IF(AD17="ADO","ADO",IF(AD17="OFF","OFF",VLOOKUP(AD17,Positions!$C$7:$V$120,20,FALSE))))</f>
        <v/>
      </c>
      <c r="CY17" s="2">
        <f t="shared" si="28"/>
        <v>0</v>
      </c>
      <c r="DE17" s="2" t="str">
        <f t="shared" si="29"/>
        <v/>
      </c>
      <c r="DF17" s="2" t="str">
        <f t="shared" si="29"/>
        <v/>
      </c>
      <c r="DG17" s="2" t="str">
        <f t="shared" si="29"/>
        <v/>
      </c>
      <c r="DH17" s="2" t="str">
        <f t="shared" si="29"/>
        <v/>
      </c>
      <c r="DI17" s="2" t="str">
        <f t="shared" si="29"/>
        <v/>
      </c>
      <c r="DJ17" s="2" t="str">
        <f t="shared" si="29"/>
        <v/>
      </c>
      <c r="DK17" s="2" t="str">
        <f t="shared" si="29"/>
        <v/>
      </c>
      <c r="DL17" s="2" t="str">
        <f t="shared" si="29"/>
        <v/>
      </c>
      <c r="DM17" s="2" t="str">
        <f t="shared" si="29"/>
        <v/>
      </c>
      <c r="DN17" s="2" t="str">
        <f t="shared" si="29"/>
        <v/>
      </c>
      <c r="DO17" s="2" t="str">
        <f t="shared" si="29"/>
        <v/>
      </c>
      <c r="DP17" s="2" t="str">
        <f t="shared" si="29"/>
        <v/>
      </c>
      <c r="DQ17" s="2" t="str">
        <f t="shared" si="29"/>
        <v/>
      </c>
      <c r="DR17" s="2" t="str">
        <f t="shared" si="20"/>
        <v/>
      </c>
      <c r="DS17" s="2" t="str">
        <f t="shared" si="20"/>
        <v/>
      </c>
      <c r="DT17" s="2" t="str">
        <f t="shared" si="20"/>
        <v/>
      </c>
      <c r="DU17" s="2" t="str">
        <f t="shared" si="20"/>
        <v/>
      </c>
      <c r="DV17" s="2" t="str">
        <f t="shared" si="20"/>
        <v/>
      </c>
      <c r="DW17" s="2" t="str">
        <f t="shared" si="20"/>
        <v/>
      </c>
      <c r="DX17" s="2" t="str">
        <f t="shared" si="20"/>
        <v/>
      </c>
      <c r="DY17" s="2" t="str">
        <f t="shared" si="20"/>
        <v/>
      </c>
      <c r="DZ17" s="2" t="str">
        <f t="shared" si="20"/>
        <v/>
      </c>
      <c r="EA17" s="2" t="str">
        <f t="shared" si="20"/>
        <v/>
      </c>
      <c r="EB17" s="2" t="str">
        <f t="shared" si="20"/>
        <v/>
      </c>
      <c r="EC17" s="2" t="str">
        <f t="shared" si="20"/>
        <v/>
      </c>
      <c r="ED17" s="2" t="str">
        <f t="shared" si="20"/>
        <v/>
      </c>
      <c r="EE17" s="2" t="str">
        <f t="shared" si="20"/>
        <v/>
      </c>
      <c r="EF17" s="2" t="str">
        <f t="shared" si="20"/>
        <v/>
      </c>
      <c r="EH17" s="189">
        <f t="shared" si="30"/>
        <v>0</v>
      </c>
      <c r="EI17" s="190">
        <f t="shared" si="31"/>
        <v>0</v>
      </c>
      <c r="EJ17" s="190">
        <f t="shared" si="32"/>
        <v>0</v>
      </c>
      <c r="EK17" s="190">
        <f t="shared" si="33"/>
        <v>0</v>
      </c>
      <c r="EL17" s="190">
        <f t="shared" si="34"/>
        <v>0</v>
      </c>
      <c r="EM17" s="12" t="str">
        <f t="shared" si="35"/>
        <v/>
      </c>
      <c r="EN17" s="12" t="str">
        <f t="shared" si="21"/>
        <v/>
      </c>
      <c r="EO17" s="12" t="str">
        <f t="shared" si="21"/>
        <v/>
      </c>
      <c r="EP17" s="12" t="str">
        <f t="shared" si="21"/>
        <v/>
      </c>
      <c r="EQ17" s="12" t="str">
        <f t="shared" si="21"/>
        <v/>
      </c>
      <c r="ER17" s="12" t="str">
        <f t="shared" si="21"/>
        <v/>
      </c>
      <c r="ES17" s="12" t="str">
        <f t="shared" si="21"/>
        <v/>
      </c>
      <c r="ET17" s="12" t="str">
        <f t="shared" si="21"/>
        <v/>
      </c>
      <c r="EU17" s="12" t="str">
        <f t="shared" si="21"/>
        <v/>
      </c>
      <c r="EV17" s="12" t="str">
        <f t="shared" si="21"/>
        <v/>
      </c>
      <c r="EW17" s="12" t="str">
        <f t="shared" si="21"/>
        <v/>
      </c>
      <c r="EX17" s="12" t="str">
        <f t="shared" si="21"/>
        <v/>
      </c>
      <c r="EY17" s="12" t="str">
        <f t="shared" si="21"/>
        <v/>
      </c>
      <c r="EZ17" s="12" t="str">
        <f t="shared" si="21"/>
        <v/>
      </c>
      <c r="FA17" s="12" t="str">
        <f t="shared" si="21"/>
        <v/>
      </c>
      <c r="FB17" s="12" t="str">
        <f t="shared" si="21"/>
        <v/>
      </c>
      <c r="FC17" s="12" t="str">
        <f t="shared" si="21"/>
        <v/>
      </c>
      <c r="FD17" s="12" t="str">
        <f t="shared" si="22"/>
        <v/>
      </c>
      <c r="FE17" s="12" t="str">
        <f t="shared" si="22"/>
        <v/>
      </c>
      <c r="FF17" s="12" t="str">
        <f t="shared" si="22"/>
        <v/>
      </c>
      <c r="FG17" s="12" t="str">
        <f t="shared" si="22"/>
        <v/>
      </c>
      <c r="FH17" s="12" t="str">
        <f t="shared" si="22"/>
        <v/>
      </c>
      <c r="FI17" s="12" t="str">
        <f t="shared" si="22"/>
        <v/>
      </c>
      <c r="FJ17" s="12" t="str">
        <f t="shared" si="22"/>
        <v/>
      </c>
      <c r="FK17" s="12" t="str">
        <f t="shared" si="22"/>
        <v/>
      </c>
      <c r="FL17" s="12" t="str">
        <f t="shared" si="22"/>
        <v/>
      </c>
      <c r="FM17" s="12" t="str">
        <f t="shared" si="22"/>
        <v/>
      </c>
      <c r="FN17" s="12" t="str">
        <f t="shared" si="22"/>
        <v/>
      </c>
      <c r="FP17" t="str">
        <f t="shared" si="36"/>
        <v>OK</v>
      </c>
      <c r="FQ17" t="str">
        <f t="shared" si="37"/>
        <v/>
      </c>
      <c r="FR17" s="2">
        <f t="shared" si="38"/>
        <v>8.0000000000000018</v>
      </c>
      <c r="FS17" s="2">
        <f t="shared" si="39"/>
        <v>0</v>
      </c>
      <c r="FT17" s="2">
        <f t="shared" si="23"/>
        <v>0</v>
      </c>
      <c r="FU17" s="2">
        <f t="shared" si="23"/>
        <v>0</v>
      </c>
      <c r="FV17" s="2">
        <f t="shared" si="23"/>
        <v>0</v>
      </c>
      <c r="FW17" s="2">
        <f t="shared" si="23"/>
        <v>0</v>
      </c>
      <c r="FX17" s="2">
        <f t="shared" si="23"/>
        <v>0</v>
      </c>
      <c r="FY17" s="2">
        <f t="shared" si="23"/>
        <v>0</v>
      </c>
      <c r="FZ17" s="2">
        <f t="shared" si="23"/>
        <v>0</v>
      </c>
      <c r="GA17" s="2">
        <f t="shared" si="23"/>
        <v>0</v>
      </c>
      <c r="GB17" s="2">
        <f t="shared" si="23"/>
        <v>0</v>
      </c>
      <c r="GC17" s="2">
        <f t="shared" si="23"/>
        <v>0</v>
      </c>
      <c r="GD17" s="2">
        <f t="shared" si="23"/>
        <v>0</v>
      </c>
      <c r="GE17" s="2">
        <f t="shared" si="23"/>
        <v>0</v>
      </c>
      <c r="GF17" s="2">
        <f t="shared" si="24"/>
        <v>0</v>
      </c>
      <c r="GG17" s="2">
        <f t="shared" si="24"/>
        <v>0</v>
      </c>
      <c r="GH17" s="2">
        <f t="shared" si="24"/>
        <v>0</v>
      </c>
      <c r="GI17" s="2">
        <f t="shared" si="24"/>
        <v>0</v>
      </c>
      <c r="GJ17" s="2">
        <f t="shared" si="24"/>
        <v>0</v>
      </c>
      <c r="GK17" s="2">
        <f t="shared" si="24"/>
        <v>0</v>
      </c>
      <c r="GL17" s="2">
        <f t="shared" si="24"/>
        <v>0</v>
      </c>
      <c r="GM17" s="2">
        <f t="shared" si="24"/>
        <v>0</v>
      </c>
      <c r="GN17" s="2">
        <f t="shared" si="24"/>
        <v>0</v>
      </c>
      <c r="GO17" s="2">
        <f t="shared" si="24"/>
        <v>0</v>
      </c>
      <c r="GP17" s="2">
        <f t="shared" si="24"/>
        <v>0</v>
      </c>
      <c r="GQ17" s="2">
        <f t="shared" si="24"/>
        <v>0</v>
      </c>
      <c r="GR17" s="2">
        <f t="shared" si="24"/>
        <v>0</v>
      </c>
      <c r="GS17" s="2">
        <f t="shared" si="24"/>
        <v>0</v>
      </c>
      <c r="GT17" s="2">
        <f t="shared" si="24"/>
        <v>0</v>
      </c>
      <c r="GU17" s="184">
        <f t="shared" si="40"/>
        <v>0</v>
      </c>
      <c r="GV17" s="177">
        <f t="shared" si="41"/>
        <v>0</v>
      </c>
      <c r="GW17" s="177">
        <f t="shared" si="42"/>
        <v>0</v>
      </c>
      <c r="GX17" s="177">
        <f t="shared" si="43"/>
        <v>0</v>
      </c>
      <c r="GY17" s="177">
        <f t="shared" si="44"/>
        <v>0</v>
      </c>
      <c r="HB17" s="193" t="str">
        <f>IF(Positions!C13&lt;&gt;"",Positions!C13,"")</f>
        <v>T2-AM(1)</v>
      </c>
    </row>
    <row r="18" spans="1:210" x14ac:dyDescent="0.25">
      <c r="A18" s="185"/>
      <c r="B18" s="186" t="str">
        <f t="shared" si="45"/>
        <v>160 (80, 80)</v>
      </c>
      <c r="C18" s="357" t="s">
        <v>1375</v>
      </c>
      <c r="D18" s="470" t="s">
        <v>1375</v>
      </c>
      <c r="E18" s="470" t="s">
        <v>1375</v>
      </c>
      <c r="F18" s="470" t="s">
        <v>1375</v>
      </c>
      <c r="G18" s="470" t="s">
        <v>134</v>
      </c>
      <c r="H18" s="470" t="s">
        <v>1077</v>
      </c>
      <c r="I18" s="466" t="s">
        <v>1077</v>
      </c>
      <c r="J18" s="357" t="s">
        <v>1375</v>
      </c>
      <c r="K18" s="470" t="s">
        <v>1375</v>
      </c>
      <c r="L18" s="470" t="s">
        <v>1077</v>
      </c>
      <c r="M18" s="470" t="s">
        <v>1077</v>
      </c>
      <c r="N18" s="470" t="s">
        <v>1375</v>
      </c>
      <c r="O18" s="470" t="s">
        <v>1375</v>
      </c>
      <c r="P18" s="466" t="s">
        <v>1375</v>
      </c>
      <c r="Q18" s="357" t="s">
        <v>1077</v>
      </c>
      <c r="R18" s="470" t="s">
        <v>1077</v>
      </c>
      <c r="S18" s="470" t="s">
        <v>1375</v>
      </c>
      <c r="T18" s="470" t="s">
        <v>1375</v>
      </c>
      <c r="U18" s="470" t="s">
        <v>1375</v>
      </c>
      <c r="V18" s="470" t="s">
        <v>1375</v>
      </c>
      <c r="W18" s="466" t="s">
        <v>1077</v>
      </c>
      <c r="X18" s="357" t="s">
        <v>1077</v>
      </c>
      <c r="Y18" s="470" t="s">
        <v>1375</v>
      </c>
      <c r="Z18" s="470" t="s">
        <v>1375</v>
      </c>
      <c r="AA18" s="470" t="s">
        <v>1375</v>
      </c>
      <c r="AB18" s="470" t="s">
        <v>1375</v>
      </c>
      <c r="AC18" s="470" t="s">
        <v>1375</v>
      </c>
      <c r="AD18" s="466" t="s">
        <v>1375</v>
      </c>
      <c r="AE18" s="349"/>
      <c r="AF18" s="339">
        <f t="shared" si="46"/>
        <v>40</v>
      </c>
      <c r="AG18" s="340">
        <f t="shared" si="47"/>
        <v>40</v>
      </c>
      <c r="AH18" s="340">
        <f t="shared" si="48"/>
        <v>32</v>
      </c>
      <c r="AI18" s="341">
        <f t="shared" si="49"/>
        <v>48</v>
      </c>
      <c r="AJ18" s="342">
        <f t="shared" si="50"/>
        <v>160</v>
      </c>
      <c r="AK18" s="343">
        <f t="shared" si="51"/>
        <v>1</v>
      </c>
      <c r="AL18" s="192">
        <f>IF(A18&lt;&gt;"",VLOOKUP(A18,Positions!$AJ$9:$AK$30,2,FALSE),0)*IF(AJ18=160,AJ18/4*52*(38/40),AJ18/4*52)</f>
        <v>0</v>
      </c>
      <c r="AM18" s="188">
        <f t="shared" si="27"/>
        <v>1</v>
      </c>
      <c r="AN18" s="12">
        <f t="shared" si="17"/>
        <v>8</v>
      </c>
      <c r="AO18" s="12">
        <f t="shared" si="17"/>
        <v>8</v>
      </c>
      <c r="AP18" s="12">
        <f t="shared" si="17"/>
        <v>8</v>
      </c>
      <c r="AQ18" s="12">
        <f t="shared" si="17"/>
        <v>8</v>
      </c>
      <c r="AR18" s="12">
        <f t="shared" si="17"/>
        <v>8</v>
      </c>
      <c r="AS18" s="12" t="str">
        <f t="shared" si="17"/>
        <v>OFF</v>
      </c>
      <c r="AT18" s="12" t="str">
        <f t="shared" si="17"/>
        <v>OFF</v>
      </c>
      <c r="AU18" s="12">
        <f t="shared" si="17"/>
        <v>8</v>
      </c>
      <c r="AV18" s="12">
        <f t="shared" si="17"/>
        <v>8</v>
      </c>
      <c r="AW18" s="12" t="str">
        <f t="shared" si="17"/>
        <v>OFF</v>
      </c>
      <c r="AX18" s="12" t="str">
        <f t="shared" si="17"/>
        <v>OFF</v>
      </c>
      <c r="AY18" s="12">
        <f t="shared" si="17"/>
        <v>8</v>
      </c>
      <c r="AZ18" s="12">
        <f t="shared" si="17"/>
        <v>8</v>
      </c>
      <c r="BA18" s="12">
        <f t="shared" si="17"/>
        <v>8</v>
      </c>
      <c r="BB18" s="12" t="str">
        <f t="shared" si="17"/>
        <v>OFF</v>
      </c>
      <c r="BC18" s="12" t="str">
        <f t="shared" si="17"/>
        <v>OFF</v>
      </c>
      <c r="BD18" s="12">
        <f t="shared" si="18"/>
        <v>8</v>
      </c>
      <c r="BE18" s="12">
        <f t="shared" si="18"/>
        <v>8</v>
      </c>
      <c r="BF18" s="12">
        <f t="shared" si="18"/>
        <v>8</v>
      </c>
      <c r="BG18" s="12">
        <f t="shared" si="18"/>
        <v>8</v>
      </c>
      <c r="BH18" s="12" t="str">
        <f t="shared" si="18"/>
        <v>OFF</v>
      </c>
      <c r="BI18" s="12" t="str">
        <f t="shared" si="18"/>
        <v>OFF</v>
      </c>
      <c r="BJ18" s="12">
        <f t="shared" si="18"/>
        <v>8</v>
      </c>
      <c r="BK18" s="12">
        <f t="shared" si="18"/>
        <v>8</v>
      </c>
      <c r="BL18" s="12">
        <f t="shared" si="18"/>
        <v>8</v>
      </c>
      <c r="BM18" s="12">
        <f t="shared" si="18"/>
        <v>8</v>
      </c>
      <c r="BN18" s="12">
        <f t="shared" si="18"/>
        <v>8</v>
      </c>
      <c r="BO18" s="12">
        <f t="shared" si="18"/>
        <v>8</v>
      </c>
      <c r="BV18" s="2">
        <f>IF(C18="","",IF(C18="ADO","ADO",IF(C18="OFF","OFF",VLOOKUP(C18,Positions!$C$7:$V$120,20,FALSE))))</f>
        <v>8</v>
      </c>
      <c r="BW18" s="2">
        <f>IF(D18="","",IF(D18="ADO","ADO",IF(D18="OFF","OFF",VLOOKUP(D18,Positions!$C$7:$V$120,20,FALSE))))</f>
        <v>8</v>
      </c>
      <c r="BX18" s="2">
        <f>IF(E18="","",IF(E18="ADO","ADO",IF(E18="OFF","OFF",VLOOKUP(E18,Positions!$C$7:$V$120,20,FALSE))))</f>
        <v>8</v>
      </c>
      <c r="BY18" s="2">
        <f>IF(F18="","",IF(F18="ADO","ADO",IF(F18="OFF","OFF",VLOOKUP(F18,Positions!$C$7:$V$120,20,FALSE))))</f>
        <v>8</v>
      </c>
      <c r="BZ18" s="2" t="str">
        <f>IF(G18="","",IF(G18="ADO","ADO",IF(G18="OFF","OFF",VLOOKUP(G18,Positions!$C$7:$V$120,20,FALSE))))</f>
        <v>ADO</v>
      </c>
      <c r="CA18" s="2" t="str">
        <f>IF(H18="","",IF(H18="ADO","ADO",IF(H18="OFF","OFF",VLOOKUP(H18,Positions!$C$7:$V$120,20,FALSE))))</f>
        <v>OFF</v>
      </c>
      <c r="CB18" s="2" t="str">
        <f>IF(I18="","",IF(I18="ADO","ADO",IF(I18="OFF","OFF",VLOOKUP(I18,Positions!$C$7:$V$120,20,FALSE))))</f>
        <v>OFF</v>
      </c>
      <c r="CC18" s="2">
        <f>IF(J18="","",IF(J18="ADO","ADO",IF(J18="OFF","OFF",VLOOKUP(J18,Positions!$C$7:$V$120,20,FALSE))))</f>
        <v>8</v>
      </c>
      <c r="CD18" s="2">
        <f>IF(K18="","",IF(K18="ADO","ADO",IF(K18="OFF","OFF",VLOOKUP(K18,Positions!$C$7:$V$120,20,FALSE))))</f>
        <v>8</v>
      </c>
      <c r="CE18" s="2" t="str">
        <f>IF(L18="","",IF(L18="ADO","ADO",IF(L18="OFF","OFF",VLOOKUP(L18,Positions!$C$7:$V$120,20,FALSE))))</f>
        <v>OFF</v>
      </c>
      <c r="CF18" s="2" t="str">
        <f>IF(M18="","",IF(M18="ADO","ADO",IF(M18="OFF","OFF",VLOOKUP(M18,Positions!$C$7:$V$120,20,FALSE))))</f>
        <v>OFF</v>
      </c>
      <c r="CG18" s="2">
        <f>IF(N18="","",IF(N18="ADO","ADO",IF(N18="OFF","OFF",VLOOKUP(N18,Positions!$C$7:$V$120,20,FALSE))))</f>
        <v>8</v>
      </c>
      <c r="CH18" s="2">
        <f>IF(O18="","",IF(O18="ADO","ADO",IF(O18="OFF","OFF",VLOOKUP(O18,Positions!$C$7:$V$120,20,FALSE))))</f>
        <v>8</v>
      </c>
      <c r="CI18" s="2">
        <f>IF(P18="","",IF(P18="ADO","ADO",IF(P18="OFF","OFF",VLOOKUP(P18,Positions!$C$7:$V$120,20,FALSE))))</f>
        <v>8</v>
      </c>
      <c r="CJ18" s="2" t="str">
        <f>IF(Q18="","",IF(Q18="ADO","ADO",IF(Q18="OFF","OFF",VLOOKUP(Q18,Positions!$C$7:$V$120,20,FALSE))))</f>
        <v>OFF</v>
      </c>
      <c r="CK18" s="2" t="str">
        <f>IF(R18="","",IF(R18="ADO","ADO",IF(R18="OFF","OFF",VLOOKUP(R18,Positions!$C$7:$V$120,20,FALSE))))</f>
        <v>OFF</v>
      </c>
      <c r="CL18" s="2">
        <f>IF(S18="","",IF(S18="ADO","ADO",IF(S18="OFF","OFF",VLOOKUP(S18,Positions!$C$7:$V$120,20,FALSE))))</f>
        <v>8</v>
      </c>
      <c r="CM18" s="2">
        <f>IF(T18="","",IF(T18="ADO","ADO",IF(T18="OFF","OFF",VLOOKUP(T18,Positions!$C$7:$V$120,20,FALSE))))</f>
        <v>8</v>
      </c>
      <c r="CN18" s="2">
        <f>IF(U18="","",IF(U18="ADO","ADO",IF(U18="OFF","OFF",VLOOKUP(U18,Positions!$C$7:$V$120,20,FALSE))))</f>
        <v>8</v>
      </c>
      <c r="CO18" s="2">
        <f>IF(V18="","",IF(V18="ADO","ADO",IF(V18="OFF","OFF",VLOOKUP(V18,Positions!$C$7:$V$120,20,FALSE))))</f>
        <v>8</v>
      </c>
      <c r="CP18" s="2" t="str">
        <f>IF(W18="","",IF(W18="ADO","ADO",IF(W18="OFF","OFF",VLOOKUP(W18,Positions!$C$7:$V$120,20,FALSE))))</f>
        <v>OFF</v>
      </c>
      <c r="CQ18" s="2" t="str">
        <f>IF(X18="","",IF(X18="ADO","ADO",IF(X18="OFF","OFF",VLOOKUP(X18,Positions!$C$7:$V$120,20,FALSE))))</f>
        <v>OFF</v>
      </c>
      <c r="CR18" s="2">
        <f>IF(Y18="","",IF(Y18="ADO","ADO",IF(Y18="OFF","OFF",VLOOKUP(Y18,Positions!$C$7:$V$120,20,FALSE))))</f>
        <v>8</v>
      </c>
      <c r="CS18" s="2">
        <f>IF(Z18="","",IF(Z18="ADO","ADO",IF(Z18="OFF","OFF",VLOOKUP(Z18,Positions!$C$7:$V$120,20,FALSE))))</f>
        <v>8</v>
      </c>
      <c r="CT18" s="2">
        <f>IF(AA18="","",IF(AA18="ADO","ADO",IF(AA18="OFF","OFF",VLOOKUP(AA18,Positions!$C$7:$V$120,20,FALSE))))</f>
        <v>8</v>
      </c>
      <c r="CU18" s="2">
        <f>IF(AB18="","",IF(AB18="ADO","ADO",IF(AB18="OFF","OFF",VLOOKUP(AB18,Positions!$C$7:$V$120,20,FALSE))))</f>
        <v>8</v>
      </c>
      <c r="CV18" s="2">
        <f>IF(AC18="","",IF(AC18="ADO","ADO",IF(AC18="OFF","OFF",VLOOKUP(AC18,Positions!$C$7:$V$120,20,FALSE))))</f>
        <v>8</v>
      </c>
      <c r="CW18" s="2">
        <f>IF(AD18="","",IF(AD18="ADO","ADO",IF(AD18="OFF","OFF",VLOOKUP(AD18,Positions!$C$7:$V$120,20,FALSE))))</f>
        <v>8</v>
      </c>
      <c r="CY18" s="2">
        <f t="shared" si="28"/>
        <v>8</v>
      </c>
      <c r="DE18" s="2">
        <f t="shared" si="29"/>
        <v>8</v>
      </c>
      <c r="DF18" s="2">
        <f t="shared" si="29"/>
        <v>8</v>
      </c>
      <c r="DG18" s="2">
        <f t="shared" si="29"/>
        <v>8</v>
      </c>
      <c r="DH18" s="2">
        <f t="shared" si="29"/>
        <v>8</v>
      </c>
      <c r="DI18" s="2" t="str">
        <f t="shared" si="29"/>
        <v>ADO</v>
      </c>
      <c r="DJ18" s="2" t="str">
        <f t="shared" si="29"/>
        <v>OFF</v>
      </c>
      <c r="DK18" s="2" t="str">
        <f t="shared" si="29"/>
        <v>OFF</v>
      </c>
      <c r="DL18" s="2">
        <f t="shared" si="29"/>
        <v>8</v>
      </c>
      <c r="DM18" s="2">
        <f t="shared" si="29"/>
        <v>8</v>
      </c>
      <c r="DN18" s="2" t="str">
        <f t="shared" si="29"/>
        <v>OFF</v>
      </c>
      <c r="DO18" s="2" t="str">
        <f t="shared" si="29"/>
        <v>OFF</v>
      </c>
      <c r="DP18" s="2">
        <f t="shared" si="29"/>
        <v>8</v>
      </c>
      <c r="DQ18" s="2">
        <f t="shared" si="29"/>
        <v>8</v>
      </c>
      <c r="DR18" s="2">
        <f t="shared" si="20"/>
        <v>8</v>
      </c>
      <c r="DS18" s="2" t="str">
        <f t="shared" si="20"/>
        <v>OFF</v>
      </c>
      <c r="DT18" s="2" t="str">
        <f t="shared" si="20"/>
        <v>OFF</v>
      </c>
      <c r="DU18" s="2">
        <f t="shared" si="20"/>
        <v>8</v>
      </c>
      <c r="DV18" s="2">
        <f t="shared" si="20"/>
        <v>8</v>
      </c>
      <c r="DW18" s="2">
        <f t="shared" si="20"/>
        <v>8</v>
      </c>
      <c r="DX18" s="2">
        <f t="shared" si="20"/>
        <v>8</v>
      </c>
      <c r="DY18" s="2" t="str">
        <f t="shared" si="20"/>
        <v>OFF</v>
      </c>
      <c r="DZ18" s="2" t="str">
        <f t="shared" si="20"/>
        <v>OFF</v>
      </c>
      <c r="EA18" s="2">
        <f t="shared" si="20"/>
        <v>8</v>
      </c>
      <c r="EB18" s="2">
        <f t="shared" si="20"/>
        <v>8</v>
      </c>
      <c r="EC18" s="2">
        <f t="shared" si="20"/>
        <v>8</v>
      </c>
      <c r="ED18" s="2">
        <f t="shared" si="20"/>
        <v>8</v>
      </c>
      <c r="EE18" s="2">
        <f t="shared" si="20"/>
        <v>8</v>
      </c>
      <c r="EF18" s="2">
        <f t="shared" si="20"/>
        <v>8</v>
      </c>
      <c r="EH18" s="189">
        <f t="shared" si="30"/>
        <v>40</v>
      </c>
      <c r="EI18" s="190">
        <f t="shared" si="31"/>
        <v>40</v>
      </c>
      <c r="EJ18" s="190">
        <f t="shared" si="32"/>
        <v>32</v>
      </c>
      <c r="EK18" s="190">
        <f t="shared" si="33"/>
        <v>48</v>
      </c>
      <c r="EL18" s="190">
        <f t="shared" si="34"/>
        <v>160</v>
      </c>
      <c r="EM18" s="12">
        <f t="shared" si="35"/>
        <v>8</v>
      </c>
      <c r="EN18" s="12">
        <f t="shared" si="21"/>
        <v>8</v>
      </c>
      <c r="EO18" s="12">
        <f t="shared" si="21"/>
        <v>8</v>
      </c>
      <c r="EP18" s="12">
        <f t="shared" si="21"/>
        <v>8</v>
      </c>
      <c r="EQ18" s="12">
        <f t="shared" si="21"/>
        <v>8</v>
      </c>
      <c r="ER18" s="12" t="str">
        <f t="shared" si="21"/>
        <v>OFF</v>
      </c>
      <c r="ES18" s="12" t="str">
        <f t="shared" si="21"/>
        <v>OFF</v>
      </c>
      <c r="ET18" s="12">
        <f t="shared" si="21"/>
        <v>8</v>
      </c>
      <c r="EU18" s="12">
        <f t="shared" si="21"/>
        <v>8</v>
      </c>
      <c r="EV18" s="12" t="str">
        <f t="shared" si="21"/>
        <v>OFF</v>
      </c>
      <c r="EW18" s="12" t="str">
        <f t="shared" si="21"/>
        <v>OFF</v>
      </c>
      <c r="EX18" s="12">
        <f t="shared" si="21"/>
        <v>8</v>
      </c>
      <c r="EY18" s="12">
        <f t="shared" si="21"/>
        <v>8</v>
      </c>
      <c r="EZ18" s="12">
        <f t="shared" si="21"/>
        <v>8</v>
      </c>
      <c r="FA18" s="12" t="str">
        <f t="shared" si="21"/>
        <v>OFF</v>
      </c>
      <c r="FB18" s="12" t="str">
        <f t="shared" si="21"/>
        <v>OFF</v>
      </c>
      <c r="FC18" s="12">
        <f t="shared" si="21"/>
        <v>8</v>
      </c>
      <c r="FD18" s="12">
        <f t="shared" si="22"/>
        <v>8</v>
      </c>
      <c r="FE18" s="12">
        <f t="shared" si="22"/>
        <v>8</v>
      </c>
      <c r="FF18" s="12">
        <f t="shared" si="22"/>
        <v>8</v>
      </c>
      <c r="FG18" s="12" t="str">
        <f t="shared" si="22"/>
        <v>OFF</v>
      </c>
      <c r="FH18" s="12" t="str">
        <f t="shared" si="22"/>
        <v>OFF</v>
      </c>
      <c r="FI18" s="12">
        <f t="shared" si="22"/>
        <v>8</v>
      </c>
      <c r="FJ18" s="12">
        <f t="shared" si="22"/>
        <v>8</v>
      </c>
      <c r="FK18" s="12">
        <f t="shared" si="22"/>
        <v>8</v>
      </c>
      <c r="FL18" s="12">
        <f t="shared" si="22"/>
        <v>8</v>
      </c>
      <c r="FM18" s="12">
        <f t="shared" si="22"/>
        <v>8</v>
      </c>
      <c r="FN18" s="12">
        <f t="shared" si="22"/>
        <v>8</v>
      </c>
      <c r="FP18" t="str">
        <f t="shared" si="36"/>
        <v>OK</v>
      </c>
      <c r="FQ18" t="str">
        <f t="shared" si="37"/>
        <v/>
      </c>
      <c r="FR18" s="2">
        <f t="shared" si="38"/>
        <v>8.0000000000000018</v>
      </c>
      <c r="FS18" s="2">
        <f t="shared" si="39"/>
        <v>8</v>
      </c>
      <c r="FT18" s="2">
        <f t="shared" si="23"/>
        <v>8</v>
      </c>
      <c r="FU18" s="2">
        <f t="shared" si="23"/>
        <v>8</v>
      </c>
      <c r="FV18" s="2">
        <f t="shared" si="23"/>
        <v>8</v>
      </c>
      <c r="FW18" s="2">
        <f t="shared" si="23"/>
        <v>8</v>
      </c>
      <c r="FX18" s="2">
        <f t="shared" si="23"/>
        <v>0</v>
      </c>
      <c r="FY18" s="2">
        <f t="shared" si="23"/>
        <v>0</v>
      </c>
      <c r="FZ18" s="2">
        <f t="shared" si="23"/>
        <v>8</v>
      </c>
      <c r="GA18" s="2">
        <f t="shared" si="23"/>
        <v>8</v>
      </c>
      <c r="GB18" s="2">
        <f t="shared" si="23"/>
        <v>0</v>
      </c>
      <c r="GC18" s="2">
        <f t="shared" si="23"/>
        <v>0</v>
      </c>
      <c r="GD18" s="2">
        <f t="shared" si="23"/>
        <v>8</v>
      </c>
      <c r="GE18" s="2">
        <f t="shared" si="23"/>
        <v>8</v>
      </c>
      <c r="GF18" s="2">
        <f t="shared" si="24"/>
        <v>8</v>
      </c>
      <c r="GG18" s="2">
        <f t="shared" si="24"/>
        <v>0</v>
      </c>
      <c r="GH18" s="2">
        <f t="shared" si="24"/>
        <v>0</v>
      </c>
      <c r="GI18" s="2">
        <f t="shared" si="24"/>
        <v>8</v>
      </c>
      <c r="GJ18" s="2">
        <f t="shared" si="24"/>
        <v>8</v>
      </c>
      <c r="GK18" s="2">
        <f t="shared" si="24"/>
        <v>8</v>
      </c>
      <c r="GL18" s="2">
        <f t="shared" si="24"/>
        <v>8</v>
      </c>
      <c r="GM18" s="2">
        <f t="shared" si="24"/>
        <v>0</v>
      </c>
      <c r="GN18" s="2">
        <f t="shared" si="24"/>
        <v>0</v>
      </c>
      <c r="GO18" s="2">
        <f t="shared" si="24"/>
        <v>8</v>
      </c>
      <c r="GP18" s="2">
        <f t="shared" si="24"/>
        <v>8</v>
      </c>
      <c r="GQ18" s="2">
        <f t="shared" si="24"/>
        <v>8</v>
      </c>
      <c r="GR18" s="2">
        <f t="shared" si="24"/>
        <v>8</v>
      </c>
      <c r="GS18" s="2">
        <f t="shared" si="24"/>
        <v>8</v>
      </c>
      <c r="GT18" s="2">
        <f t="shared" si="24"/>
        <v>8</v>
      </c>
      <c r="GU18" s="184">
        <f t="shared" si="40"/>
        <v>160</v>
      </c>
      <c r="GV18" s="177">
        <f t="shared" si="41"/>
        <v>40</v>
      </c>
      <c r="GW18" s="177">
        <f t="shared" si="42"/>
        <v>40</v>
      </c>
      <c r="GX18" s="177">
        <f t="shared" si="43"/>
        <v>32</v>
      </c>
      <c r="GY18" s="177">
        <f t="shared" si="44"/>
        <v>48</v>
      </c>
      <c r="HB18" s="193" t="str">
        <f>IF(Positions!C14&lt;&gt;"",Positions!C14,"")</f>
        <v>T2-AM(2)</v>
      </c>
    </row>
    <row r="19" spans="1:210" x14ac:dyDescent="0.25">
      <c r="A19" s="185"/>
      <c r="B19" s="186" t="str">
        <f t="shared" si="45"/>
        <v>160 (80, 80)</v>
      </c>
      <c r="C19" s="357" t="s">
        <v>1077</v>
      </c>
      <c r="D19" s="470" t="s">
        <v>1077</v>
      </c>
      <c r="E19" s="470" t="s">
        <v>1378</v>
      </c>
      <c r="F19" s="470" t="s">
        <v>1378</v>
      </c>
      <c r="G19" s="470" t="s">
        <v>1378</v>
      </c>
      <c r="H19" s="470" t="s">
        <v>1378</v>
      </c>
      <c r="I19" s="466" t="s">
        <v>1378</v>
      </c>
      <c r="J19" s="357" t="s">
        <v>1077</v>
      </c>
      <c r="K19" s="470" t="s">
        <v>1077</v>
      </c>
      <c r="L19" s="470" t="s">
        <v>1378</v>
      </c>
      <c r="M19" s="470" t="s">
        <v>1378</v>
      </c>
      <c r="N19" s="470" t="s">
        <v>1378</v>
      </c>
      <c r="O19" s="470" t="s">
        <v>1378</v>
      </c>
      <c r="P19" s="466" t="s">
        <v>1378</v>
      </c>
      <c r="Q19" s="357" t="s">
        <v>1378</v>
      </c>
      <c r="R19" s="470" t="s">
        <v>1378</v>
      </c>
      <c r="S19" s="470" t="s">
        <v>1077</v>
      </c>
      <c r="T19" s="470" t="s">
        <v>1077</v>
      </c>
      <c r="U19" s="470" t="s">
        <v>1378</v>
      </c>
      <c r="V19" s="470" t="s">
        <v>1378</v>
      </c>
      <c r="W19" s="466" t="s">
        <v>1378</v>
      </c>
      <c r="X19" s="357" t="s">
        <v>1378</v>
      </c>
      <c r="Y19" s="470" t="s">
        <v>134</v>
      </c>
      <c r="Z19" s="470" t="s">
        <v>1077</v>
      </c>
      <c r="AA19" s="470" t="s">
        <v>1077</v>
      </c>
      <c r="AB19" s="470" t="s">
        <v>1378</v>
      </c>
      <c r="AC19" s="470" t="s">
        <v>1378</v>
      </c>
      <c r="AD19" s="466" t="s">
        <v>1378</v>
      </c>
      <c r="AE19" s="349"/>
      <c r="AF19" s="339">
        <f t="shared" si="46"/>
        <v>40</v>
      </c>
      <c r="AG19" s="340">
        <f t="shared" si="47"/>
        <v>40</v>
      </c>
      <c r="AH19" s="340">
        <f t="shared" si="48"/>
        <v>40</v>
      </c>
      <c r="AI19" s="341">
        <f t="shared" si="49"/>
        <v>40</v>
      </c>
      <c r="AJ19" s="342">
        <f t="shared" si="50"/>
        <v>160</v>
      </c>
      <c r="AK19" s="343">
        <f t="shared" si="51"/>
        <v>1</v>
      </c>
      <c r="AL19" s="192">
        <f>IF(A19&lt;&gt;"",VLOOKUP(A19,Positions!$AJ$9:$AK$30,2,FALSE),0)*IF(AJ19=160,AJ19/4*52*(38/40),AJ19/4*52)</f>
        <v>0</v>
      </c>
      <c r="AM19" s="188">
        <f t="shared" si="27"/>
        <v>1</v>
      </c>
      <c r="AN19" s="12" t="str">
        <f t="shared" si="17"/>
        <v>OFF</v>
      </c>
      <c r="AO19" s="12" t="str">
        <f t="shared" si="17"/>
        <v>OFF</v>
      </c>
      <c r="AP19" s="12">
        <f t="shared" si="17"/>
        <v>8</v>
      </c>
      <c r="AQ19" s="12">
        <f t="shared" si="17"/>
        <v>8</v>
      </c>
      <c r="AR19" s="12">
        <f t="shared" si="17"/>
        <v>8</v>
      </c>
      <c r="AS19" s="12">
        <f t="shared" si="17"/>
        <v>8</v>
      </c>
      <c r="AT19" s="12">
        <f t="shared" si="17"/>
        <v>8</v>
      </c>
      <c r="AU19" s="12" t="str">
        <f t="shared" si="17"/>
        <v>OFF</v>
      </c>
      <c r="AV19" s="12" t="str">
        <f t="shared" si="17"/>
        <v>OFF</v>
      </c>
      <c r="AW19" s="12">
        <f t="shared" si="17"/>
        <v>8</v>
      </c>
      <c r="AX19" s="12">
        <f t="shared" si="17"/>
        <v>8</v>
      </c>
      <c r="AY19" s="12">
        <f t="shared" si="17"/>
        <v>8</v>
      </c>
      <c r="AZ19" s="12">
        <f t="shared" si="17"/>
        <v>8</v>
      </c>
      <c r="BA19" s="12">
        <f t="shared" si="17"/>
        <v>8</v>
      </c>
      <c r="BB19" s="12">
        <f t="shared" si="17"/>
        <v>8</v>
      </c>
      <c r="BC19" s="12">
        <f t="shared" si="17"/>
        <v>8</v>
      </c>
      <c r="BD19" s="12" t="str">
        <f t="shared" si="18"/>
        <v>OFF</v>
      </c>
      <c r="BE19" s="12" t="str">
        <f t="shared" si="18"/>
        <v>OFF</v>
      </c>
      <c r="BF19" s="12">
        <f t="shared" si="18"/>
        <v>8</v>
      </c>
      <c r="BG19" s="12">
        <f t="shared" si="18"/>
        <v>8</v>
      </c>
      <c r="BH19" s="12">
        <f t="shared" si="18"/>
        <v>8</v>
      </c>
      <c r="BI19" s="12">
        <f t="shared" si="18"/>
        <v>8</v>
      </c>
      <c r="BJ19" s="12">
        <f t="shared" si="18"/>
        <v>8</v>
      </c>
      <c r="BK19" s="12" t="str">
        <f t="shared" si="18"/>
        <v>OFF</v>
      </c>
      <c r="BL19" s="12" t="str">
        <f t="shared" si="18"/>
        <v>OFF</v>
      </c>
      <c r="BM19" s="12">
        <f t="shared" si="18"/>
        <v>8</v>
      </c>
      <c r="BN19" s="12">
        <f t="shared" si="18"/>
        <v>8</v>
      </c>
      <c r="BO19" s="12">
        <f t="shared" si="18"/>
        <v>8</v>
      </c>
      <c r="BV19" s="2" t="str">
        <f>IF(C19="","",IF(C19="ADO","ADO",IF(C19="OFF","OFF",VLOOKUP(C19,Positions!$C$7:$V$120,20,FALSE))))</f>
        <v>OFF</v>
      </c>
      <c r="BW19" s="2" t="str">
        <f>IF(D19="","",IF(D19="ADO","ADO",IF(D19="OFF","OFF",VLOOKUP(D19,Positions!$C$7:$V$120,20,FALSE))))</f>
        <v>OFF</v>
      </c>
      <c r="BX19" s="2">
        <f>IF(E19="","",IF(E19="ADO","ADO",IF(E19="OFF","OFF",VLOOKUP(E19,Positions!$C$7:$V$120,20,FALSE))))</f>
        <v>8</v>
      </c>
      <c r="BY19" s="2">
        <f>IF(F19="","",IF(F19="ADO","ADO",IF(F19="OFF","OFF",VLOOKUP(F19,Positions!$C$7:$V$120,20,FALSE))))</f>
        <v>8</v>
      </c>
      <c r="BZ19" s="2">
        <f>IF(G19="","",IF(G19="ADO","ADO",IF(G19="OFF","OFF",VLOOKUP(G19,Positions!$C$7:$V$120,20,FALSE))))</f>
        <v>8</v>
      </c>
      <c r="CA19" s="2">
        <f>IF(H19="","",IF(H19="ADO","ADO",IF(H19="OFF","OFF",VLOOKUP(H19,Positions!$C$7:$V$120,20,FALSE))))</f>
        <v>8</v>
      </c>
      <c r="CB19" s="2">
        <f>IF(I19="","",IF(I19="ADO","ADO",IF(I19="OFF","OFF",VLOOKUP(I19,Positions!$C$7:$V$120,20,FALSE))))</f>
        <v>8</v>
      </c>
      <c r="CC19" s="2" t="str">
        <f>IF(J19="","",IF(J19="ADO","ADO",IF(J19="OFF","OFF",VLOOKUP(J19,Positions!$C$7:$V$120,20,FALSE))))</f>
        <v>OFF</v>
      </c>
      <c r="CD19" s="2" t="str">
        <f>IF(K19="","",IF(K19="ADO","ADO",IF(K19="OFF","OFF",VLOOKUP(K19,Positions!$C$7:$V$120,20,FALSE))))</f>
        <v>OFF</v>
      </c>
      <c r="CE19" s="2">
        <f>IF(L19="","",IF(L19="ADO","ADO",IF(L19="OFF","OFF",VLOOKUP(L19,Positions!$C$7:$V$120,20,FALSE))))</f>
        <v>8</v>
      </c>
      <c r="CF19" s="2">
        <f>IF(M19="","",IF(M19="ADO","ADO",IF(M19="OFF","OFF",VLOOKUP(M19,Positions!$C$7:$V$120,20,FALSE))))</f>
        <v>8</v>
      </c>
      <c r="CG19" s="2">
        <f>IF(N19="","",IF(N19="ADO","ADO",IF(N19="OFF","OFF",VLOOKUP(N19,Positions!$C$7:$V$120,20,FALSE))))</f>
        <v>8</v>
      </c>
      <c r="CH19" s="2">
        <f>IF(O19="","",IF(O19="ADO","ADO",IF(O19="OFF","OFF",VLOOKUP(O19,Positions!$C$7:$V$120,20,FALSE))))</f>
        <v>8</v>
      </c>
      <c r="CI19" s="2">
        <f>IF(P19="","",IF(P19="ADO","ADO",IF(P19="OFF","OFF",VLOOKUP(P19,Positions!$C$7:$V$120,20,FALSE))))</f>
        <v>8</v>
      </c>
      <c r="CJ19" s="2">
        <f>IF(Q19="","",IF(Q19="ADO","ADO",IF(Q19="OFF","OFF",VLOOKUP(Q19,Positions!$C$7:$V$120,20,FALSE))))</f>
        <v>8</v>
      </c>
      <c r="CK19" s="2">
        <f>IF(R19="","",IF(R19="ADO","ADO",IF(R19="OFF","OFF",VLOOKUP(R19,Positions!$C$7:$V$120,20,FALSE))))</f>
        <v>8</v>
      </c>
      <c r="CL19" s="2" t="str">
        <f>IF(S19="","",IF(S19="ADO","ADO",IF(S19="OFF","OFF",VLOOKUP(S19,Positions!$C$7:$V$120,20,FALSE))))</f>
        <v>OFF</v>
      </c>
      <c r="CM19" s="2" t="str">
        <f>IF(T19="","",IF(T19="ADO","ADO",IF(T19="OFF","OFF",VLOOKUP(T19,Positions!$C$7:$V$120,20,FALSE))))</f>
        <v>OFF</v>
      </c>
      <c r="CN19" s="2">
        <f>IF(U19="","",IF(U19="ADO","ADO",IF(U19="OFF","OFF",VLOOKUP(U19,Positions!$C$7:$V$120,20,FALSE))))</f>
        <v>8</v>
      </c>
      <c r="CO19" s="2">
        <f>IF(V19="","",IF(V19="ADO","ADO",IF(V19="OFF","OFF",VLOOKUP(V19,Positions!$C$7:$V$120,20,FALSE))))</f>
        <v>8</v>
      </c>
      <c r="CP19" s="2">
        <f>IF(W19="","",IF(W19="ADO","ADO",IF(W19="OFF","OFF",VLOOKUP(W19,Positions!$C$7:$V$120,20,FALSE))))</f>
        <v>8</v>
      </c>
      <c r="CQ19" s="2">
        <f>IF(X19="","",IF(X19="ADO","ADO",IF(X19="OFF","OFF",VLOOKUP(X19,Positions!$C$7:$V$120,20,FALSE))))</f>
        <v>8</v>
      </c>
      <c r="CR19" s="2" t="str">
        <f>IF(Y19="","",IF(Y19="ADO","ADO",IF(Y19="OFF","OFF",VLOOKUP(Y19,Positions!$C$7:$V$120,20,FALSE))))</f>
        <v>ADO</v>
      </c>
      <c r="CS19" s="2" t="str">
        <f>IF(Z19="","",IF(Z19="ADO","ADO",IF(Z19="OFF","OFF",VLOOKUP(Z19,Positions!$C$7:$V$120,20,FALSE))))</f>
        <v>OFF</v>
      </c>
      <c r="CT19" s="2" t="str">
        <f>IF(AA19="","",IF(AA19="ADO","ADO",IF(AA19="OFF","OFF",VLOOKUP(AA19,Positions!$C$7:$V$120,20,FALSE))))</f>
        <v>OFF</v>
      </c>
      <c r="CU19" s="2">
        <f>IF(AB19="","",IF(AB19="ADO","ADO",IF(AB19="OFF","OFF",VLOOKUP(AB19,Positions!$C$7:$V$120,20,FALSE))))</f>
        <v>8</v>
      </c>
      <c r="CV19" s="2">
        <f>IF(AC19="","",IF(AC19="ADO","ADO",IF(AC19="OFF","OFF",VLOOKUP(AC19,Positions!$C$7:$V$120,20,FALSE))))</f>
        <v>8</v>
      </c>
      <c r="CW19" s="2">
        <f>IF(AD19="","",IF(AD19="ADO","ADO",IF(AD19="OFF","OFF",VLOOKUP(AD19,Positions!$C$7:$V$120,20,FALSE))))</f>
        <v>8</v>
      </c>
      <c r="CY19" s="2">
        <f t="shared" si="28"/>
        <v>8</v>
      </c>
      <c r="DE19" s="2" t="str">
        <f t="shared" si="29"/>
        <v>OFF</v>
      </c>
      <c r="DF19" s="2" t="str">
        <f t="shared" si="29"/>
        <v>OFF</v>
      </c>
      <c r="DG19" s="2">
        <f t="shared" si="29"/>
        <v>8</v>
      </c>
      <c r="DH19" s="2">
        <f t="shared" si="29"/>
        <v>8</v>
      </c>
      <c r="DI19" s="2">
        <f t="shared" si="29"/>
        <v>8</v>
      </c>
      <c r="DJ19" s="2">
        <f t="shared" si="29"/>
        <v>8</v>
      </c>
      <c r="DK19" s="2">
        <f t="shared" si="29"/>
        <v>8</v>
      </c>
      <c r="DL19" s="2" t="str">
        <f t="shared" si="29"/>
        <v>OFF</v>
      </c>
      <c r="DM19" s="2" t="str">
        <f t="shared" si="29"/>
        <v>OFF</v>
      </c>
      <c r="DN19" s="2">
        <f t="shared" si="29"/>
        <v>8</v>
      </c>
      <c r="DO19" s="2">
        <f t="shared" si="29"/>
        <v>8</v>
      </c>
      <c r="DP19" s="2">
        <f t="shared" si="29"/>
        <v>8</v>
      </c>
      <c r="DQ19" s="2">
        <f t="shared" si="29"/>
        <v>8</v>
      </c>
      <c r="DR19" s="2">
        <f t="shared" si="20"/>
        <v>8</v>
      </c>
      <c r="DS19" s="2">
        <f t="shared" si="20"/>
        <v>8</v>
      </c>
      <c r="DT19" s="2">
        <f t="shared" si="20"/>
        <v>8</v>
      </c>
      <c r="DU19" s="2" t="str">
        <f t="shared" si="20"/>
        <v>OFF</v>
      </c>
      <c r="DV19" s="2" t="str">
        <f t="shared" si="20"/>
        <v>OFF</v>
      </c>
      <c r="DW19" s="2">
        <f t="shared" si="20"/>
        <v>8</v>
      </c>
      <c r="DX19" s="2">
        <f t="shared" si="20"/>
        <v>8</v>
      </c>
      <c r="DY19" s="2">
        <f t="shared" si="20"/>
        <v>8</v>
      </c>
      <c r="DZ19" s="2">
        <f t="shared" si="20"/>
        <v>8</v>
      </c>
      <c r="EA19" s="2" t="str">
        <f t="shared" si="20"/>
        <v>ADO</v>
      </c>
      <c r="EB19" s="2" t="str">
        <f t="shared" si="20"/>
        <v>OFF</v>
      </c>
      <c r="EC19" s="2" t="str">
        <f t="shared" si="20"/>
        <v>OFF</v>
      </c>
      <c r="ED19" s="2">
        <f t="shared" si="20"/>
        <v>8</v>
      </c>
      <c r="EE19" s="2">
        <f t="shared" si="20"/>
        <v>8</v>
      </c>
      <c r="EF19" s="2">
        <f t="shared" si="20"/>
        <v>8</v>
      </c>
      <c r="EH19" s="189">
        <f t="shared" si="30"/>
        <v>40</v>
      </c>
      <c r="EI19" s="190">
        <f t="shared" si="31"/>
        <v>40</v>
      </c>
      <c r="EJ19" s="190">
        <f t="shared" si="32"/>
        <v>40</v>
      </c>
      <c r="EK19" s="190">
        <f t="shared" si="33"/>
        <v>40</v>
      </c>
      <c r="EL19" s="190">
        <f t="shared" si="34"/>
        <v>160</v>
      </c>
      <c r="EM19" s="12" t="str">
        <f t="shared" si="35"/>
        <v>OFF</v>
      </c>
      <c r="EN19" s="12" t="str">
        <f t="shared" si="21"/>
        <v>OFF</v>
      </c>
      <c r="EO19" s="12">
        <f t="shared" si="21"/>
        <v>8</v>
      </c>
      <c r="EP19" s="12">
        <f t="shared" si="21"/>
        <v>8</v>
      </c>
      <c r="EQ19" s="12">
        <f t="shared" si="21"/>
        <v>8</v>
      </c>
      <c r="ER19" s="12">
        <f t="shared" si="21"/>
        <v>8</v>
      </c>
      <c r="ES19" s="12">
        <f t="shared" si="21"/>
        <v>8</v>
      </c>
      <c r="ET19" s="12" t="str">
        <f t="shared" si="21"/>
        <v>OFF</v>
      </c>
      <c r="EU19" s="12" t="str">
        <f t="shared" si="21"/>
        <v>OFF</v>
      </c>
      <c r="EV19" s="12">
        <f t="shared" si="21"/>
        <v>8</v>
      </c>
      <c r="EW19" s="12">
        <f t="shared" si="21"/>
        <v>8</v>
      </c>
      <c r="EX19" s="12">
        <f t="shared" si="21"/>
        <v>8</v>
      </c>
      <c r="EY19" s="12">
        <f t="shared" si="21"/>
        <v>8</v>
      </c>
      <c r="EZ19" s="12">
        <f t="shared" si="21"/>
        <v>8</v>
      </c>
      <c r="FA19" s="12">
        <f t="shared" si="21"/>
        <v>8</v>
      </c>
      <c r="FB19" s="12">
        <f t="shared" si="21"/>
        <v>8</v>
      </c>
      <c r="FC19" s="12" t="str">
        <f t="shared" si="21"/>
        <v>OFF</v>
      </c>
      <c r="FD19" s="12" t="str">
        <f t="shared" si="22"/>
        <v>OFF</v>
      </c>
      <c r="FE19" s="12">
        <f t="shared" si="22"/>
        <v>8</v>
      </c>
      <c r="FF19" s="12">
        <f t="shared" si="22"/>
        <v>8</v>
      </c>
      <c r="FG19" s="12">
        <f t="shared" si="22"/>
        <v>8</v>
      </c>
      <c r="FH19" s="12">
        <f t="shared" si="22"/>
        <v>8</v>
      </c>
      <c r="FI19" s="12">
        <f t="shared" si="22"/>
        <v>8</v>
      </c>
      <c r="FJ19" s="12" t="str">
        <f t="shared" si="22"/>
        <v>OFF</v>
      </c>
      <c r="FK19" s="12" t="str">
        <f t="shared" si="22"/>
        <v>OFF</v>
      </c>
      <c r="FL19" s="12">
        <f t="shared" si="22"/>
        <v>8</v>
      </c>
      <c r="FM19" s="12">
        <f t="shared" si="22"/>
        <v>8</v>
      </c>
      <c r="FN19" s="12">
        <f t="shared" si="22"/>
        <v>8</v>
      </c>
      <c r="FP19" t="str">
        <f t="shared" si="36"/>
        <v>OK</v>
      </c>
      <c r="FQ19" t="str">
        <f t="shared" si="37"/>
        <v/>
      </c>
      <c r="FR19" s="2">
        <f t="shared" si="38"/>
        <v>8.0000000000000018</v>
      </c>
      <c r="FS19" s="2">
        <f t="shared" si="39"/>
        <v>0</v>
      </c>
      <c r="FT19" s="2">
        <f t="shared" si="23"/>
        <v>0</v>
      </c>
      <c r="FU19" s="2">
        <f t="shared" si="23"/>
        <v>8</v>
      </c>
      <c r="FV19" s="2">
        <f t="shared" si="23"/>
        <v>8</v>
      </c>
      <c r="FW19" s="2">
        <f t="shared" si="23"/>
        <v>8</v>
      </c>
      <c r="FX19" s="2">
        <f t="shared" si="23"/>
        <v>8</v>
      </c>
      <c r="FY19" s="2">
        <f t="shared" si="23"/>
        <v>8</v>
      </c>
      <c r="FZ19" s="2">
        <f t="shared" si="23"/>
        <v>0</v>
      </c>
      <c r="GA19" s="2">
        <f t="shared" si="23"/>
        <v>0</v>
      </c>
      <c r="GB19" s="2">
        <f t="shared" si="23"/>
        <v>8</v>
      </c>
      <c r="GC19" s="2">
        <f t="shared" si="23"/>
        <v>8</v>
      </c>
      <c r="GD19" s="2">
        <f t="shared" si="23"/>
        <v>8</v>
      </c>
      <c r="GE19" s="2">
        <f t="shared" si="23"/>
        <v>8</v>
      </c>
      <c r="GF19" s="2">
        <f t="shared" si="24"/>
        <v>8</v>
      </c>
      <c r="GG19" s="2">
        <f t="shared" si="24"/>
        <v>8</v>
      </c>
      <c r="GH19" s="2">
        <f t="shared" si="24"/>
        <v>8</v>
      </c>
      <c r="GI19" s="2">
        <f t="shared" si="24"/>
        <v>0</v>
      </c>
      <c r="GJ19" s="2">
        <f t="shared" si="24"/>
        <v>0</v>
      </c>
      <c r="GK19" s="2">
        <f t="shared" si="24"/>
        <v>8</v>
      </c>
      <c r="GL19" s="2">
        <f t="shared" si="24"/>
        <v>8</v>
      </c>
      <c r="GM19" s="2">
        <f t="shared" si="24"/>
        <v>8</v>
      </c>
      <c r="GN19" s="2">
        <f t="shared" si="24"/>
        <v>8</v>
      </c>
      <c r="GO19" s="2">
        <f t="shared" si="24"/>
        <v>8</v>
      </c>
      <c r="GP19" s="2">
        <f t="shared" si="24"/>
        <v>0</v>
      </c>
      <c r="GQ19" s="2">
        <f t="shared" si="24"/>
        <v>0</v>
      </c>
      <c r="GR19" s="2">
        <f t="shared" si="24"/>
        <v>8</v>
      </c>
      <c r="GS19" s="2">
        <f t="shared" si="24"/>
        <v>8</v>
      </c>
      <c r="GT19" s="2">
        <f t="shared" si="24"/>
        <v>8</v>
      </c>
      <c r="GU19" s="184">
        <f t="shared" si="40"/>
        <v>160</v>
      </c>
      <c r="GV19" s="177">
        <f t="shared" si="41"/>
        <v>40</v>
      </c>
      <c r="GW19" s="177">
        <f t="shared" si="42"/>
        <v>40</v>
      </c>
      <c r="GX19" s="177">
        <f t="shared" si="43"/>
        <v>40</v>
      </c>
      <c r="GY19" s="177">
        <f t="shared" si="44"/>
        <v>40</v>
      </c>
      <c r="HB19" s="193" t="str">
        <f>IF(Positions!C15&lt;&gt;"",Positions!C15,"")</f>
        <v>T2-PM(1)</v>
      </c>
    </row>
    <row r="20" spans="1:210" x14ac:dyDescent="0.25">
      <c r="A20" s="185"/>
      <c r="B20" s="186" t="str">
        <f t="shared" si="45"/>
        <v>160 (80, 80)</v>
      </c>
      <c r="C20" s="357" t="s">
        <v>1413</v>
      </c>
      <c r="D20" s="470" t="s">
        <v>1413</v>
      </c>
      <c r="E20" s="470" t="s">
        <v>1077</v>
      </c>
      <c r="F20" s="470" t="s">
        <v>1077</v>
      </c>
      <c r="G20" s="470" t="s">
        <v>1413</v>
      </c>
      <c r="H20" s="470" t="s">
        <v>1413</v>
      </c>
      <c r="I20" s="466" t="s">
        <v>1413</v>
      </c>
      <c r="J20" s="357" t="s">
        <v>1413</v>
      </c>
      <c r="K20" s="470" t="s">
        <v>1413</v>
      </c>
      <c r="L20" s="470" t="s">
        <v>1413</v>
      </c>
      <c r="M20" s="470" t="s">
        <v>1413</v>
      </c>
      <c r="N20" s="470" t="s">
        <v>134</v>
      </c>
      <c r="O20" s="470" t="s">
        <v>1077</v>
      </c>
      <c r="P20" s="466" t="s">
        <v>1077</v>
      </c>
      <c r="Q20" s="357" t="s">
        <v>1413</v>
      </c>
      <c r="R20" s="470" t="s">
        <v>1413</v>
      </c>
      <c r="S20" s="470" t="s">
        <v>1413</v>
      </c>
      <c r="T20" s="470" t="s">
        <v>1413</v>
      </c>
      <c r="U20" s="470" t="s">
        <v>1077</v>
      </c>
      <c r="V20" s="470" t="s">
        <v>1077</v>
      </c>
      <c r="W20" s="466" t="s">
        <v>1413</v>
      </c>
      <c r="X20" s="357" t="s">
        <v>1413</v>
      </c>
      <c r="Y20" s="470" t="s">
        <v>1413</v>
      </c>
      <c r="Z20" s="470" t="s">
        <v>1413</v>
      </c>
      <c r="AA20" s="470" t="s">
        <v>1413</v>
      </c>
      <c r="AB20" s="470" t="s">
        <v>1413</v>
      </c>
      <c r="AC20" s="470" t="s">
        <v>1077</v>
      </c>
      <c r="AD20" s="466" t="s">
        <v>1077</v>
      </c>
      <c r="AE20" s="349"/>
      <c r="AF20" s="339">
        <f t="shared" si="46"/>
        <v>40</v>
      </c>
      <c r="AG20" s="340">
        <f t="shared" si="47"/>
        <v>40</v>
      </c>
      <c r="AH20" s="340">
        <f t="shared" si="48"/>
        <v>40</v>
      </c>
      <c r="AI20" s="341">
        <f t="shared" si="49"/>
        <v>40</v>
      </c>
      <c r="AJ20" s="342">
        <f t="shared" si="50"/>
        <v>160</v>
      </c>
      <c r="AK20" s="343">
        <f t="shared" si="51"/>
        <v>1</v>
      </c>
      <c r="AL20" s="192">
        <f>IF(A20&lt;&gt;"",VLOOKUP(A20,Positions!$AJ$9:$AK$30,2,FALSE),0)*IF(AJ20=160,AJ20/4*52*(38/40),AJ20/4*52)</f>
        <v>0</v>
      </c>
      <c r="AM20" s="188">
        <f t="shared" si="27"/>
        <v>1</v>
      </c>
      <c r="AN20" s="12">
        <f t="shared" si="17"/>
        <v>8</v>
      </c>
      <c r="AO20" s="12">
        <f t="shared" si="17"/>
        <v>8</v>
      </c>
      <c r="AP20" s="12" t="str">
        <f t="shared" si="17"/>
        <v>OFF</v>
      </c>
      <c r="AQ20" s="12" t="str">
        <f t="shared" si="17"/>
        <v>OFF</v>
      </c>
      <c r="AR20" s="12">
        <f t="shared" si="17"/>
        <v>8</v>
      </c>
      <c r="AS20" s="12">
        <f t="shared" si="17"/>
        <v>8</v>
      </c>
      <c r="AT20" s="12">
        <f t="shared" si="17"/>
        <v>8</v>
      </c>
      <c r="AU20" s="12">
        <f t="shared" si="17"/>
        <v>8</v>
      </c>
      <c r="AV20" s="12">
        <f t="shared" si="17"/>
        <v>8</v>
      </c>
      <c r="AW20" s="12">
        <f t="shared" si="17"/>
        <v>8</v>
      </c>
      <c r="AX20" s="12">
        <f t="shared" si="17"/>
        <v>8</v>
      </c>
      <c r="AY20" s="12">
        <f t="shared" si="17"/>
        <v>8</v>
      </c>
      <c r="AZ20" s="12" t="str">
        <f t="shared" si="17"/>
        <v>OFF</v>
      </c>
      <c r="BA20" s="12" t="str">
        <f t="shared" si="17"/>
        <v>OFF</v>
      </c>
      <c r="BB20" s="12">
        <f t="shared" si="17"/>
        <v>8</v>
      </c>
      <c r="BC20" s="12">
        <f t="shared" si="17"/>
        <v>8</v>
      </c>
      <c r="BD20" s="12">
        <f t="shared" si="18"/>
        <v>8</v>
      </c>
      <c r="BE20" s="12">
        <f t="shared" si="18"/>
        <v>8</v>
      </c>
      <c r="BF20" s="12" t="str">
        <f t="shared" si="18"/>
        <v>OFF</v>
      </c>
      <c r="BG20" s="12" t="str">
        <f t="shared" si="18"/>
        <v>OFF</v>
      </c>
      <c r="BH20" s="12">
        <f t="shared" si="18"/>
        <v>8</v>
      </c>
      <c r="BI20" s="12">
        <f t="shared" si="18"/>
        <v>8</v>
      </c>
      <c r="BJ20" s="12">
        <f t="shared" si="18"/>
        <v>8</v>
      </c>
      <c r="BK20" s="12">
        <f t="shared" si="18"/>
        <v>8</v>
      </c>
      <c r="BL20" s="12">
        <f t="shared" si="18"/>
        <v>8</v>
      </c>
      <c r="BM20" s="12">
        <f t="shared" si="18"/>
        <v>8</v>
      </c>
      <c r="BN20" s="12" t="str">
        <f t="shared" si="18"/>
        <v>OFF</v>
      </c>
      <c r="BO20" s="12" t="str">
        <f t="shared" si="18"/>
        <v>OFF</v>
      </c>
      <c r="BV20" s="2">
        <f>IF(C20="","",IF(C20="ADO","ADO",IF(C20="OFF","OFF",VLOOKUP(C20,Positions!$C$7:$V$120,20,FALSE))))</f>
        <v>8</v>
      </c>
      <c r="BW20" s="2">
        <f>IF(D20="","",IF(D20="ADO","ADO",IF(D20="OFF","OFF",VLOOKUP(D20,Positions!$C$7:$V$120,20,FALSE))))</f>
        <v>8</v>
      </c>
      <c r="BX20" s="2" t="str">
        <f>IF(E20="","",IF(E20="ADO","ADO",IF(E20="OFF","OFF",VLOOKUP(E20,Positions!$C$7:$V$120,20,FALSE))))</f>
        <v>OFF</v>
      </c>
      <c r="BY20" s="2" t="str">
        <f>IF(F20="","",IF(F20="ADO","ADO",IF(F20="OFF","OFF",VLOOKUP(F20,Positions!$C$7:$V$120,20,FALSE))))</f>
        <v>OFF</v>
      </c>
      <c r="BZ20" s="2">
        <f>IF(G20="","",IF(G20="ADO","ADO",IF(G20="OFF","OFF",VLOOKUP(G20,Positions!$C$7:$V$120,20,FALSE))))</f>
        <v>8</v>
      </c>
      <c r="CA20" s="2">
        <f>IF(H20="","",IF(H20="ADO","ADO",IF(H20="OFF","OFF",VLOOKUP(H20,Positions!$C$7:$V$120,20,FALSE))))</f>
        <v>8</v>
      </c>
      <c r="CB20" s="2">
        <f>IF(I20="","",IF(I20="ADO","ADO",IF(I20="OFF","OFF",VLOOKUP(I20,Positions!$C$7:$V$120,20,FALSE))))</f>
        <v>8</v>
      </c>
      <c r="CC20" s="2">
        <f>IF(J20="","",IF(J20="ADO","ADO",IF(J20="OFF","OFF",VLOOKUP(J20,Positions!$C$7:$V$120,20,FALSE))))</f>
        <v>8</v>
      </c>
      <c r="CD20" s="2">
        <f>IF(K20="","",IF(K20="ADO","ADO",IF(K20="OFF","OFF",VLOOKUP(K20,Positions!$C$7:$V$120,20,FALSE))))</f>
        <v>8</v>
      </c>
      <c r="CE20" s="2">
        <f>IF(L20="","",IF(L20="ADO","ADO",IF(L20="OFF","OFF",VLOOKUP(L20,Positions!$C$7:$V$120,20,FALSE))))</f>
        <v>8</v>
      </c>
      <c r="CF20" s="2">
        <f>IF(M20="","",IF(M20="ADO","ADO",IF(M20="OFF","OFF",VLOOKUP(M20,Positions!$C$7:$V$120,20,FALSE))))</f>
        <v>8</v>
      </c>
      <c r="CG20" s="2" t="str">
        <f>IF(N20="","",IF(N20="ADO","ADO",IF(N20="OFF","OFF",VLOOKUP(N20,Positions!$C$7:$V$120,20,FALSE))))</f>
        <v>ADO</v>
      </c>
      <c r="CH20" s="2" t="str">
        <f>IF(O20="","",IF(O20="ADO","ADO",IF(O20="OFF","OFF",VLOOKUP(O20,Positions!$C$7:$V$120,20,FALSE))))</f>
        <v>OFF</v>
      </c>
      <c r="CI20" s="2" t="str">
        <f>IF(P20="","",IF(P20="ADO","ADO",IF(P20="OFF","OFF",VLOOKUP(P20,Positions!$C$7:$V$120,20,FALSE))))</f>
        <v>OFF</v>
      </c>
      <c r="CJ20" s="2">
        <f>IF(Q20="","",IF(Q20="ADO","ADO",IF(Q20="OFF","OFF",VLOOKUP(Q20,Positions!$C$7:$V$120,20,FALSE))))</f>
        <v>8</v>
      </c>
      <c r="CK20" s="2">
        <f>IF(R20="","",IF(R20="ADO","ADO",IF(R20="OFF","OFF",VLOOKUP(R20,Positions!$C$7:$V$120,20,FALSE))))</f>
        <v>8</v>
      </c>
      <c r="CL20" s="2">
        <f>IF(S20="","",IF(S20="ADO","ADO",IF(S20="OFF","OFF",VLOOKUP(S20,Positions!$C$7:$V$120,20,FALSE))))</f>
        <v>8</v>
      </c>
      <c r="CM20" s="2">
        <f>IF(T20="","",IF(T20="ADO","ADO",IF(T20="OFF","OFF",VLOOKUP(T20,Positions!$C$7:$V$120,20,FALSE))))</f>
        <v>8</v>
      </c>
      <c r="CN20" s="2" t="str">
        <f>IF(U20="","",IF(U20="ADO","ADO",IF(U20="OFF","OFF",VLOOKUP(U20,Positions!$C$7:$V$120,20,FALSE))))</f>
        <v>OFF</v>
      </c>
      <c r="CO20" s="2" t="str">
        <f>IF(V20="","",IF(V20="ADO","ADO",IF(V20="OFF","OFF",VLOOKUP(V20,Positions!$C$7:$V$120,20,FALSE))))</f>
        <v>OFF</v>
      </c>
      <c r="CP20" s="2">
        <f>IF(W20="","",IF(W20="ADO","ADO",IF(W20="OFF","OFF",VLOOKUP(W20,Positions!$C$7:$V$120,20,FALSE))))</f>
        <v>8</v>
      </c>
      <c r="CQ20" s="2">
        <f>IF(X20="","",IF(X20="ADO","ADO",IF(X20="OFF","OFF",VLOOKUP(X20,Positions!$C$7:$V$120,20,FALSE))))</f>
        <v>8</v>
      </c>
      <c r="CR20" s="2">
        <f>IF(Y20="","",IF(Y20="ADO","ADO",IF(Y20="OFF","OFF",VLOOKUP(Y20,Positions!$C$7:$V$120,20,FALSE))))</f>
        <v>8</v>
      </c>
      <c r="CS20" s="2">
        <f>IF(Z20="","",IF(Z20="ADO","ADO",IF(Z20="OFF","OFF",VLOOKUP(Z20,Positions!$C$7:$V$120,20,FALSE))))</f>
        <v>8</v>
      </c>
      <c r="CT20" s="2">
        <f>IF(AA20="","",IF(AA20="ADO","ADO",IF(AA20="OFF","OFF",VLOOKUP(AA20,Positions!$C$7:$V$120,20,FALSE))))</f>
        <v>8</v>
      </c>
      <c r="CU20" s="2">
        <f>IF(AB20="","",IF(AB20="ADO","ADO",IF(AB20="OFF","OFF",VLOOKUP(AB20,Positions!$C$7:$V$120,20,FALSE))))</f>
        <v>8</v>
      </c>
      <c r="CV20" s="2" t="str">
        <f>IF(AC20="","",IF(AC20="ADO","ADO",IF(AC20="OFF","OFF",VLOOKUP(AC20,Positions!$C$7:$V$120,20,FALSE))))</f>
        <v>OFF</v>
      </c>
      <c r="CW20" s="2" t="str">
        <f>IF(AD20="","",IF(AD20="ADO","ADO",IF(AD20="OFF","OFF",VLOOKUP(AD20,Positions!$C$7:$V$120,20,FALSE))))</f>
        <v>OFF</v>
      </c>
      <c r="CY20" s="2">
        <f t="shared" si="28"/>
        <v>8</v>
      </c>
      <c r="DE20" s="2">
        <f t="shared" si="29"/>
        <v>8</v>
      </c>
      <c r="DF20" s="2">
        <f t="shared" si="29"/>
        <v>8</v>
      </c>
      <c r="DG20" s="2" t="str">
        <f t="shared" si="29"/>
        <v>OFF</v>
      </c>
      <c r="DH20" s="2" t="str">
        <f t="shared" si="29"/>
        <v>OFF</v>
      </c>
      <c r="DI20" s="2">
        <f t="shared" si="29"/>
        <v>8</v>
      </c>
      <c r="DJ20" s="2">
        <f t="shared" si="29"/>
        <v>8</v>
      </c>
      <c r="DK20" s="2">
        <f t="shared" si="29"/>
        <v>8</v>
      </c>
      <c r="DL20" s="2">
        <f t="shared" si="29"/>
        <v>8</v>
      </c>
      <c r="DM20" s="2">
        <f t="shared" si="29"/>
        <v>8</v>
      </c>
      <c r="DN20" s="2">
        <f t="shared" si="29"/>
        <v>8</v>
      </c>
      <c r="DO20" s="2">
        <f t="shared" si="29"/>
        <v>8</v>
      </c>
      <c r="DP20" s="2" t="str">
        <f t="shared" si="29"/>
        <v>ADO</v>
      </c>
      <c r="DQ20" s="2" t="str">
        <f t="shared" si="29"/>
        <v>OFF</v>
      </c>
      <c r="DR20" s="2" t="str">
        <f t="shared" si="20"/>
        <v>OFF</v>
      </c>
      <c r="DS20" s="2">
        <f t="shared" si="20"/>
        <v>8</v>
      </c>
      <c r="DT20" s="2">
        <f t="shared" si="20"/>
        <v>8</v>
      </c>
      <c r="DU20" s="2">
        <f t="shared" si="20"/>
        <v>8</v>
      </c>
      <c r="DV20" s="2">
        <f t="shared" si="20"/>
        <v>8</v>
      </c>
      <c r="DW20" s="2" t="str">
        <f t="shared" si="20"/>
        <v>OFF</v>
      </c>
      <c r="DX20" s="2" t="str">
        <f t="shared" si="20"/>
        <v>OFF</v>
      </c>
      <c r="DY20" s="2">
        <f t="shared" si="20"/>
        <v>8</v>
      </c>
      <c r="DZ20" s="2">
        <f t="shared" si="20"/>
        <v>8</v>
      </c>
      <c r="EA20" s="2">
        <f t="shared" si="20"/>
        <v>8</v>
      </c>
      <c r="EB20" s="2">
        <f t="shared" si="20"/>
        <v>8</v>
      </c>
      <c r="EC20" s="2">
        <f t="shared" si="20"/>
        <v>8</v>
      </c>
      <c r="ED20" s="2">
        <f t="shared" si="20"/>
        <v>8</v>
      </c>
      <c r="EE20" s="2" t="str">
        <f t="shared" si="20"/>
        <v>OFF</v>
      </c>
      <c r="EF20" s="2" t="str">
        <f t="shared" si="20"/>
        <v>OFF</v>
      </c>
      <c r="EH20" s="189">
        <f t="shared" si="30"/>
        <v>40</v>
      </c>
      <c r="EI20" s="190">
        <f t="shared" si="31"/>
        <v>40</v>
      </c>
      <c r="EJ20" s="190">
        <f t="shared" si="32"/>
        <v>40</v>
      </c>
      <c r="EK20" s="190">
        <f t="shared" si="33"/>
        <v>40</v>
      </c>
      <c r="EL20" s="190">
        <f t="shared" si="34"/>
        <v>160</v>
      </c>
      <c r="EM20" s="12">
        <f t="shared" si="35"/>
        <v>8</v>
      </c>
      <c r="EN20" s="12">
        <f t="shared" si="21"/>
        <v>8</v>
      </c>
      <c r="EO20" s="12" t="str">
        <f t="shared" si="21"/>
        <v>OFF</v>
      </c>
      <c r="EP20" s="12" t="str">
        <f t="shared" si="21"/>
        <v>OFF</v>
      </c>
      <c r="EQ20" s="12">
        <f t="shared" si="21"/>
        <v>8</v>
      </c>
      <c r="ER20" s="12">
        <f t="shared" si="21"/>
        <v>8</v>
      </c>
      <c r="ES20" s="12">
        <f t="shared" si="21"/>
        <v>8</v>
      </c>
      <c r="ET20" s="12">
        <f t="shared" si="21"/>
        <v>8</v>
      </c>
      <c r="EU20" s="12">
        <f t="shared" si="21"/>
        <v>8</v>
      </c>
      <c r="EV20" s="12">
        <f t="shared" si="21"/>
        <v>8</v>
      </c>
      <c r="EW20" s="12">
        <f t="shared" si="21"/>
        <v>8</v>
      </c>
      <c r="EX20" s="12">
        <f t="shared" si="21"/>
        <v>8</v>
      </c>
      <c r="EY20" s="12" t="str">
        <f t="shared" si="21"/>
        <v>OFF</v>
      </c>
      <c r="EZ20" s="12" t="str">
        <f t="shared" si="21"/>
        <v>OFF</v>
      </c>
      <c r="FA20" s="12">
        <f t="shared" si="21"/>
        <v>8</v>
      </c>
      <c r="FB20" s="12">
        <f t="shared" si="21"/>
        <v>8</v>
      </c>
      <c r="FC20" s="12">
        <f t="shared" si="21"/>
        <v>8</v>
      </c>
      <c r="FD20" s="12">
        <f t="shared" si="22"/>
        <v>8</v>
      </c>
      <c r="FE20" s="12" t="str">
        <f t="shared" si="22"/>
        <v>OFF</v>
      </c>
      <c r="FF20" s="12" t="str">
        <f t="shared" si="22"/>
        <v>OFF</v>
      </c>
      <c r="FG20" s="12">
        <f t="shared" si="22"/>
        <v>8</v>
      </c>
      <c r="FH20" s="12">
        <f t="shared" si="22"/>
        <v>8</v>
      </c>
      <c r="FI20" s="12">
        <f t="shared" si="22"/>
        <v>8</v>
      </c>
      <c r="FJ20" s="12">
        <f t="shared" si="22"/>
        <v>8</v>
      </c>
      <c r="FK20" s="12">
        <f t="shared" si="22"/>
        <v>8</v>
      </c>
      <c r="FL20" s="12">
        <f t="shared" si="22"/>
        <v>8</v>
      </c>
      <c r="FM20" s="12" t="str">
        <f t="shared" si="22"/>
        <v>OFF</v>
      </c>
      <c r="FN20" s="12" t="str">
        <f t="shared" si="22"/>
        <v>OFF</v>
      </c>
      <c r="FP20" t="str">
        <f t="shared" si="36"/>
        <v>OK</v>
      </c>
      <c r="FQ20" t="str">
        <f t="shared" si="37"/>
        <v/>
      </c>
      <c r="GU20" s="176"/>
      <c r="GV20" s="177">
        <f t="shared" si="41"/>
        <v>0</v>
      </c>
      <c r="GW20" s="177">
        <f t="shared" si="42"/>
        <v>0</v>
      </c>
      <c r="GX20" s="177">
        <f t="shared" si="43"/>
        <v>0</v>
      </c>
      <c r="GY20" s="177">
        <f t="shared" si="44"/>
        <v>0</v>
      </c>
      <c r="HB20" s="193" t="str">
        <f>IF(Positions!C16&lt;&gt;"",Positions!C16,"")</f>
        <v>T2-PM(2)</v>
      </c>
    </row>
    <row r="21" spans="1:210" x14ac:dyDescent="0.25">
      <c r="A21" s="185"/>
      <c r="B21" s="186" t="str">
        <f t="shared" si="45"/>
        <v>0 (0, 0)</v>
      </c>
      <c r="C21" s="357"/>
      <c r="D21" s="470"/>
      <c r="E21" s="470"/>
      <c r="F21" s="470"/>
      <c r="G21" s="470" t="s">
        <v>1182</v>
      </c>
      <c r="H21" s="470" t="s">
        <v>1182</v>
      </c>
      <c r="I21" s="470" t="s">
        <v>1182</v>
      </c>
      <c r="J21" s="357"/>
      <c r="K21" s="470"/>
      <c r="L21" s="470"/>
      <c r="M21" s="470"/>
      <c r="N21" s="470"/>
      <c r="O21" s="470" t="s">
        <v>1182</v>
      </c>
      <c r="P21" s="470" t="s">
        <v>1182</v>
      </c>
      <c r="Q21" s="357"/>
      <c r="R21" s="470"/>
      <c r="S21" s="470"/>
      <c r="T21" s="470"/>
      <c r="U21" s="470"/>
      <c r="V21" s="470" t="s">
        <v>1182</v>
      </c>
      <c r="W21" s="470" t="s">
        <v>1182</v>
      </c>
      <c r="X21" s="357"/>
      <c r="Y21" s="470"/>
      <c r="Z21" s="470"/>
      <c r="AA21" s="470"/>
      <c r="AB21" s="470"/>
      <c r="AC21" s="470" t="s">
        <v>1182</v>
      </c>
      <c r="AD21" s="470" t="s">
        <v>1182</v>
      </c>
      <c r="AE21" s="349"/>
      <c r="AF21" s="339">
        <f t="shared" si="46"/>
        <v>0</v>
      </c>
      <c r="AG21" s="340">
        <f t="shared" si="47"/>
        <v>0</v>
      </c>
      <c r="AH21" s="340">
        <f t="shared" si="48"/>
        <v>0</v>
      </c>
      <c r="AI21" s="341">
        <f t="shared" si="49"/>
        <v>0</v>
      </c>
      <c r="AJ21" s="342">
        <f t="shared" si="50"/>
        <v>0</v>
      </c>
      <c r="AK21" s="343">
        <f t="shared" si="51"/>
        <v>0</v>
      </c>
      <c r="AL21" s="192">
        <f>IF(A21&lt;&gt;"",VLOOKUP(A21,Positions!$AJ$9:$AK$30,2,FALSE),0)*IF(AJ21=160,AJ21/4*52*(38/40),AJ21/4*52)</f>
        <v>0</v>
      </c>
      <c r="AM21" s="188">
        <f t="shared" si="27"/>
        <v>0</v>
      </c>
      <c r="AN21" s="12" t="str">
        <f t="shared" si="17"/>
        <v/>
      </c>
      <c r="AO21" s="12" t="str">
        <f t="shared" si="17"/>
        <v/>
      </c>
      <c r="AP21" s="12" t="str">
        <f t="shared" si="17"/>
        <v/>
      </c>
      <c r="AQ21" s="12" t="str">
        <f t="shared" si="17"/>
        <v/>
      </c>
      <c r="AR21" s="12" t="str">
        <f t="shared" si="17"/>
        <v/>
      </c>
      <c r="AS21" s="12" t="str">
        <f t="shared" si="17"/>
        <v/>
      </c>
      <c r="AT21" s="12" t="str">
        <f t="shared" si="17"/>
        <v/>
      </c>
      <c r="AU21" s="12" t="str">
        <f t="shared" si="17"/>
        <v/>
      </c>
      <c r="AV21" s="12" t="str">
        <f t="shared" si="17"/>
        <v/>
      </c>
      <c r="AW21" s="12" t="str">
        <f t="shared" si="17"/>
        <v/>
      </c>
      <c r="AX21" s="12" t="str">
        <f t="shared" si="17"/>
        <v/>
      </c>
      <c r="AY21" s="12" t="str">
        <f t="shared" si="17"/>
        <v/>
      </c>
      <c r="AZ21" s="12" t="str">
        <f t="shared" si="17"/>
        <v/>
      </c>
      <c r="BA21" s="12" t="str">
        <f t="shared" si="17"/>
        <v/>
      </c>
      <c r="BB21" s="12" t="str">
        <f t="shared" si="17"/>
        <v/>
      </c>
      <c r="BC21" s="12" t="str">
        <f t="shared" si="17"/>
        <v/>
      </c>
      <c r="BD21" s="12" t="str">
        <f t="shared" si="18"/>
        <v/>
      </c>
      <c r="BE21" s="12" t="str">
        <f t="shared" si="18"/>
        <v/>
      </c>
      <c r="BF21" s="12" t="str">
        <f t="shared" si="18"/>
        <v/>
      </c>
      <c r="BG21" s="12" t="str">
        <f t="shared" si="18"/>
        <v/>
      </c>
      <c r="BH21" s="12" t="str">
        <f t="shared" si="18"/>
        <v/>
      </c>
      <c r="BI21" s="12" t="str">
        <f t="shared" si="18"/>
        <v/>
      </c>
      <c r="BJ21" s="12" t="str">
        <f t="shared" si="18"/>
        <v/>
      </c>
      <c r="BK21" s="12" t="str">
        <f t="shared" si="18"/>
        <v/>
      </c>
      <c r="BL21" s="12" t="str">
        <f t="shared" si="18"/>
        <v/>
      </c>
      <c r="BM21" s="12" t="str">
        <f t="shared" si="18"/>
        <v/>
      </c>
      <c r="BN21" s="12" t="str">
        <f t="shared" si="18"/>
        <v/>
      </c>
      <c r="BO21" s="12" t="str">
        <f t="shared" si="18"/>
        <v/>
      </c>
      <c r="BV21" s="2" t="str">
        <f>IF(C21="","",IF(C21="ADO","ADO",IF(C21="OFF","OFF",VLOOKUP(C21,Positions!$C$7:$V$120,20,FALSE))))</f>
        <v/>
      </c>
      <c r="BW21" s="2" t="str">
        <f>IF(D21="","",IF(D21="ADO","ADO",IF(D21="OFF","OFF",VLOOKUP(D21,Positions!$C$7:$V$120,20,FALSE))))</f>
        <v/>
      </c>
      <c r="BX21" s="2" t="str">
        <f>IF(E21="","",IF(E21="ADO","ADO",IF(E21="OFF","OFF",VLOOKUP(E21,Positions!$C$7:$V$120,20,FALSE))))</f>
        <v/>
      </c>
      <c r="BY21" s="2" t="str">
        <f>IF(F21="","",IF(F21="ADO","ADO",IF(F21="OFF","OFF",VLOOKUP(F21,Positions!$C$7:$V$120,20,FALSE))))</f>
        <v/>
      </c>
      <c r="BZ21" s="2" t="str">
        <f>IF(G21="","",IF(G21="ADO","ADO",IF(G21="OFF","OFF",VLOOKUP(G21,Positions!$C$7:$V$120,20,FALSE))))</f>
        <v/>
      </c>
      <c r="CA21" s="2" t="str">
        <f>IF(H21="","",IF(H21="ADO","ADO",IF(H21="OFF","OFF",VLOOKUP(H21,Positions!$C$7:$V$120,20,FALSE))))</f>
        <v/>
      </c>
      <c r="CB21" s="2" t="str">
        <f>IF(I21="","",IF(I21="ADO","ADO",IF(I21="OFF","OFF",VLOOKUP(I21,Positions!$C$7:$V$120,20,FALSE))))</f>
        <v/>
      </c>
      <c r="CC21" s="2" t="str">
        <f>IF(J21="","",IF(J21="ADO","ADO",IF(J21="OFF","OFF",VLOOKUP(J21,Positions!$C$7:$V$120,20,FALSE))))</f>
        <v/>
      </c>
      <c r="CD21" s="2" t="str">
        <f>IF(K21="","",IF(K21="ADO","ADO",IF(K21="OFF","OFF",VLOOKUP(K21,Positions!$C$7:$V$120,20,FALSE))))</f>
        <v/>
      </c>
      <c r="CE21" s="2" t="str">
        <f>IF(L21="","",IF(L21="ADO","ADO",IF(L21="OFF","OFF",VLOOKUP(L21,Positions!$C$7:$V$120,20,FALSE))))</f>
        <v/>
      </c>
      <c r="CF21" s="2" t="str">
        <f>IF(M21="","",IF(M21="ADO","ADO",IF(M21="OFF","OFF",VLOOKUP(M21,Positions!$C$7:$V$120,20,FALSE))))</f>
        <v/>
      </c>
      <c r="CG21" s="2" t="str">
        <f>IF(N21="","",IF(N21="ADO","ADO",IF(N21="OFF","OFF",VLOOKUP(N21,Positions!$C$7:$V$120,20,FALSE))))</f>
        <v/>
      </c>
      <c r="CH21" s="2" t="str">
        <f>IF(O21="","",IF(O21="ADO","ADO",IF(O21="OFF","OFF",VLOOKUP(O21,Positions!$C$7:$V$120,20,FALSE))))</f>
        <v/>
      </c>
      <c r="CI21" s="2" t="str">
        <f>IF(P21="","",IF(P21="ADO","ADO",IF(P21="OFF","OFF",VLOOKUP(P21,Positions!$C$7:$V$120,20,FALSE))))</f>
        <v/>
      </c>
      <c r="CJ21" s="2" t="str">
        <f>IF(Q21="","",IF(Q21="ADO","ADO",IF(Q21="OFF","OFF",VLOOKUP(Q21,Positions!$C$7:$V$120,20,FALSE))))</f>
        <v/>
      </c>
      <c r="CK21" s="2" t="str">
        <f>IF(R21="","",IF(R21="ADO","ADO",IF(R21="OFF","OFF",VLOOKUP(R21,Positions!$C$7:$V$120,20,FALSE))))</f>
        <v/>
      </c>
      <c r="CL21" s="2" t="str">
        <f>IF(S21="","",IF(S21="ADO","ADO",IF(S21="OFF","OFF",VLOOKUP(S21,Positions!$C$7:$V$120,20,FALSE))))</f>
        <v/>
      </c>
      <c r="CM21" s="2" t="str">
        <f>IF(T21="","",IF(T21="ADO","ADO",IF(T21="OFF","OFF",VLOOKUP(T21,Positions!$C$7:$V$120,20,FALSE))))</f>
        <v/>
      </c>
      <c r="CN21" s="2" t="str">
        <f>IF(U21="","",IF(U21="ADO","ADO",IF(U21="OFF","OFF",VLOOKUP(U21,Positions!$C$7:$V$120,20,FALSE))))</f>
        <v/>
      </c>
      <c r="CO21" s="2" t="str">
        <f>IF(V21="","",IF(V21="ADO","ADO",IF(V21="OFF","OFF",VLOOKUP(V21,Positions!$C$7:$V$120,20,FALSE))))</f>
        <v/>
      </c>
      <c r="CP21" s="2" t="str">
        <f>IF(W21="","",IF(W21="ADO","ADO",IF(W21="OFF","OFF",VLOOKUP(W21,Positions!$C$7:$V$120,20,FALSE))))</f>
        <v/>
      </c>
      <c r="CQ21" s="2" t="str">
        <f>IF(X21="","",IF(X21="ADO","ADO",IF(X21="OFF","OFF",VLOOKUP(X21,Positions!$C$7:$V$120,20,FALSE))))</f>
        <v/>
      </c>
      <c r="CR21" s="2" t="str">
        <f>IF(Y21="","",IF(Y21="ADO","ADO",IF(Y21="OFF","OFF",VLOOKUP(Y21,Positions!$C$7:$V$120,20,FALSE))))</f>
        <v/>
      </c>
      <c r="CS21" s="2" t="str">
        <f>IF(Z21="","",IF(Z21="ADO","ADO",IF(Z21="OFF","OFF",VLOOKUP(Z21,Positions!$C$7:$V$120,20,FALSE))))</f>
        <v/>
      </c>
      <c r="CT21" s="2" t="str">
        <f>IF(AA21="","",IF(AA21="ADO","ADO",IF(AA21="OFF","OFF",VLOOKUP(AA21,Positions!$C$7:$V$120,20,FALSE))))</f>
        <v/>
      </c>
      <c r="CU21" s="2" t="str">
        <f>IF(AB21="","",IF(AB21="ADO","ADO",IF(AB21="OFF","OFF",VLOOKUP(AB21,Positions!$C$7:$V$120,20,FALSE))))</f>
        <v/>
      </c>
      <c r="CV21" s="2" t="str">
        <f>IF(AC21="","",IF(AC21="ADO","ADO",IF(AC21="OFF","OFF",VLOOKUP(AC21,Positions!$C$7:$V$120,20,FALSE))))</f>
        <v/>
      </c>
      <c r="CW21" s="2" t="str">
        <f>IF(AD21="","",IF(AD21="ADO","ADO",IF(AD21="OFF","OFF",VLOOKUP(AD21,Positions!$C$7:$V$120,20,FALSE))))</f>
        <v/>
      </c>
      <c r="CY21" s="2">
        <f t="shared" si="28"/>
        <v>0</v>
      </c>
      <c r="DE21" s="2" t="str">
        <f t="shared" si="29"/>
        <v/>
      </c>
      <c r="DF21" s="2" t="str">
        <f t="shared" si="29"/>
        <v/>
      </c>
      <c r="DG21" s="2" t="str">
        <f t="shared" si="29"/>
        <v/>
      </c>
      <c r="DH21" s="2" t="str">
        <f t="shared" si="29"/>
        <v/>
      </c>
      <c r="DI21" s="2" t="str">
        <f t="shared" si="29"/>
        <v/>
      </c>
      <c r="DJ21" s="2" t="str">
        <f t="shared" si="29"/>
        <v/>
      </c>
      <c r="DK21" s="2" t="str">
        <f t="shared" si="29"/>
        <v/>
      </c>
      <c r="DL21" s="2" t="str">
        <f t="shared" si="29"/>
        <v/>
      </c>
      <c r="DM21" s="2" t="str">
        <f t="shared" si="29"/>
        <v/>
      </c>
      <c r="DN21" s="2" t="str">
        <f t="shared" si="29"/>
        <v/>
      </c>
      <c r="DO21" s="2" t="str">
        <f t="shared" si="29"/>
        <v/>
      </c>
      <c r="DP21" s="2" t="str">
        <f t="shared" si="29"/>
        <v/>
      </c>
      <c r="DQ21" s="2" t="str">
        <f t="shared" si="29"/>
        <v/>
      </c>
      <c r="DR21" s="2" t="str">
        <f t="shared" si="20"/>
        <v/>
      </c>
      <c r="DS21" s="2" t="str">
        <f t="shared" si="20"/>
        <v/>
      </c>
      <c r="DT21" s="2" t="str">
        <f t="shared" si="20"/>
        <v/>
      </c>
      <c r="DU21" s="2" t="str">
        <f t="shared" si="20"/>
        <v/>
      </c>
      <c r="DV21" s="2" t="str">
        <f t="shared" si="20"/>
        <v/>
      </c>
      <c r="DW21" s="2" t="str">
        <f t="shared" si="20"/>
        <v/>
      </c>
      <c r="DX21" s="2" t="str">
        <f t="shared" si="20"/>
        <v/>
      </c>
      <c r="DY21" s="2" t="str">
        <f t="shared" si="20"/>
        <v/>
      </c>
      <c r="DZ21" s="2" t="str">
        <f t="shared" si="20"/>
        <v/>
      </c>
      <c r="EA21" s="2" t="str">
        <f t="shared" si="20"/>
        <v/>
      </c>
      <c r="EB21" s="2" t="str">
        <f t="shared" si="20"/>
        <v/>
      </c>
      <c r="EC21" s="2" t="str">
        <f t="shared" si="20"/>
        <v/>
      </c>
      <c r="ED21" s="2" t="str">
        <f t="shared" si="20"/>
        <v/>
      </c>
      <c r="EE21" s="2" t="str">
        <f t="shared" si="20"/>
        <v/>
      </c>
      <c r="EF21" s="2" t="str">
        <f t="shared" si="20"/>
        <v/>
      </c>
      <c r="EH21" s="189">
        <f t="shared" si="30"/>
        <v>0</v>
      </c>
      <c r="EI21" s="190">
        <f t="shared" si="31"/>
        <v>0</v>
      </c>
      <c r="EJ21" s="190">
        <f t="shared" si="32"/>
        <v>0</v>
      </c>
      <c r="EK21" s="190">
        <f t="shared" si="33"/>
        <v>0</v>
      </c>
      <c r="EL21" s="190">
        <f t="shared" si="34"/>
        <v>0</v>
      </c>
      <c r="EM21" s="12" t="str">
        <f t="shared" si="35"/>
        <v/>
      </c>
      <c r="EN21" s="12" t="str">
        <f t="shared" si="21"/>
        <v/>
      </c>
      <c r="EO21" s="12" t="str">
        <f t="shared" si="21"/>
        <v/>
      </c>
      <c r="EP21" s="12" t="str">
        <f t="shared" si="21"/>
        <v/>
      </c>
      <c r="EQ21" s="12" t="str">
        <f t="shared" si="21"/>
        <v/>
      </c>
      <c r="ER21" s="12" t="str">
        <f t="shared" si="21"/>
        <v/>
      </c>
      <c r="ES21" s="12" t="str">
        <f t="shared" si="21"/>
        <v/>
      </c>
      <c r="ET21" s="12" t="str">
        <f t="shared" si="21"/>
        <v/>
      </c>
      <c r="EU21" s="12" t="str">
        <f t="shared" si="21"/>
        <v/>
      </c>
      <c r="EV21" s="12" t="str">
        <f t="shared" si="21"/>
        <v/>
      </c>
      <c r="EW21" s="12" t="str">
        <f t="shared" si="21"/>
        <v/>
      </c>
      <c r="EX21" s="12" t="str">
        <f t="shared" si="21"/>
        <v/>
      </c>
      <c r="EY21" s="12" t="str">
        <f t="shared" si="21"/>
        <v/>
      </c>
      <c r="EZ21" s="12" t="str">
        <f t="shared" si="21"/>
        <v/>
      </c>
      <c r="FA21" s="12" t="str">
        <f t="shared" si="21"/>
        <v/>
      </c>
      <c r="FB21" s="12" t="str">
        <f t="shared" si="21"/>
        <v/>
      </c>
      <c r="FC21" s="12" t="str">
        <f t="shared" si="21"/>
        <v/>
      </c>
      <c r="FD21" s="12" t="str">
        <f t="shared" si="22"/>
        <v/>
      </c>
      <c r="FE21" s="12" t="str">
        <f t="shared" si="22"/>
        <v/>
      </c>
      <c r="FF21" s="12" t="str">
        <f t="shared" si="22"/>
        <v/>
      </c>
      <c r="FG21" s="12" t="str">
        <f t="shared" si="22"/>
        <v/>
      </c>
      <c r="FH21" s="12" t="str">
        <f t="shared" si="22"/>
        <v/>
      </c>
      <c r="FI21" s="12" t="str">
        <f t="shared" si="22"/>
        <v/>
      </c>
      <c r="FJ21" s="12" t="str">
        <f t="shared" si="22"/>
        <v/>
      </c>
      <c r="FK21" s="12" t="str">
        <f t="shared" si="22"/>
        <v/>
      </c>
      <c r="FL21" s="12" t="str">
        <f t="shared" si="22"/>
        <v/>
      </c>
      <c r="FM21" s="12" t="str">
        <f t="shared" si="22"/>
        <v/>
      </c>
      <c r="FN21" s="12" t="str">
        <f t="shared" si="22"/>
        <v/>
      </c>
      <c r="FP21" t="str">
        <f t="shared" si="36"/>
        <v>OK</v>
      </c>
      <c r="FQ21" t="str">
        <f t="shared" si="37"/>
        <v/>
      </c>
      <c r="GU21" s="176"/>
      <c r="GV21" s="177">
        <f t="shared" si="41"/>
        <v>0</v>
      </c>
      <c r="GW21" s="177">
        <f t="shared" si="42"/>
        <v>0</v>
      </c>
      <c r="GX21" s="177">
        <f t="shared" si="43"/>
        <v>0</v>
      </c>
      <c r="GY21" s="177">
        <f t="shared" si="44"/>
        <v>0</v>
      </c>
      <c r="HB21" s="193" t="str">
        <f>IF(Positions!C17&lt;&gt;"",Positions!C17,"")</f>
        <v>x</v>
      </c>
    </row>
    <row r="22" spans="1:210" x14ac:dyDescent="0.25">
      <c r="A22" s="185"/>
      <c r="B22" s="186" t="str">
        <f t="shared" si="45"/>
        <v>0 (0, 0)</v>
      </c>
      <c r="C22" s="357"/>
      <c r="D22" s="470"/>
      <c r="E22" s="470"/>
      <c r="F22" s="470"/>
      <c r="G22" s="470"/>
      <c r="H22" s="470"/>
      <c r="I22" s="466"/>
      <c r="J22" s="357"/>
      <c r="K22" s="470"/>
      <c r="L22" s="470"/>
      <c r="M22" s="470"/>
      <c r="N22" s="470"/>
      <c r="O22" s="470"/>
      <c r="P22" s="466"/>
      <c r="Q22" s="357"/>
      <c r="R22" s="470"/>
      <c r="S22" s="470"/>
      <c r="T22" s="470"/>
      <c r="U22" s="470"/>
      <c r="V22" s="470"/>
      <c r="W22" s="466"/>
      <c r="X22" s="357"/>
      <c r="Y22" s="470"/>
      <c r="Z22" s="470"/>
      <c r="AA22" s="470"/>
      <c r="AB22" s="470"/>
      <c r="AC22" s="470"/>
      <c r="AD22" s="466"/>
      <c r="AE22" s="349"/>
      <c r="AF22" s="339">
        <f t="shared" si="46"/>
        <v>0</v>
      </c>
      <c r="AG22" s="340">
        <f t="shared" si="47"/>
        <v>0</v>
      </c>
      <c r="AH22" s="340">
        <f t="shared" si="48"/>
        <v>0</v>
      </c>
      <c r="AI22" s="341">
        <f t="shared" si="49"/>
        <v>0</v>
      </c>
      <c r="AJ22" s="342">
        <f t="shared" si="50"/>
        <v>0</v>
      </c>
      <c r="AK22" s="343">
        <f t="shared" si="51"/>
        <v>0</v>
      </c>
      <c r="AL22" s="192">
        <f>IF(A22&lt;&gt;"",VLOOKUP(A22,Positions!$AJ$9:$AK$30,2,FALSE),0)*IF(AJ22=160,AJ22/4*52*(38/40),AJ22/4*52)</f>
        <v>0</v>
      </c>
      <c r="AM22" s="188">
        <f t="shared" si="27"/>
        <v>0</v>
      </c>
      <c r="AN22" s="12" t="str">
        <f t="shared" si="17"/>
        <v/>
      </c>
      <c r="AO22" s="12" t="str">
        <f t="shared" si="17"/>
        <v/>
      </c>
      <c r="AP22" s="12" t="str">
        <f t="shared" si="17"/>
        <v/>
      </c>
      <c r="AQ22" s="12" t="str">
        <f t="shared" si="17"/>
        <v/>
      </c>
      <c r="AR22" s="12" t="str">
        <f t="shared" si="17"/>
        <v/>
      </c>
      <c r="AS22" s="12" t="str">
        <f t="shared" si="17"/>
        <v/>
      </c>
      <c r="AT22" s="12" t="str">
        <f t="shared" si="17"/>
        <v/>
      </c>
      <c r="AU22" s="12" t="str">
        <f t="shared" si="17"/>
        <v/>
      </c>
      <c r="AV22" s="12" t="str">
        <f t="shared" si="17"/>
        <v/>
      </c>
      <c r="AW22" s="12" t="str">
        <f t="shared" si="17"/>
        <v/>
      </c>
      <c r="AX22" s="12" t="str">
        <f t="shared" si="17"/>
        <v/>
      </c>
      <c r="AY22" s="12" t="str">
        <f t="shared" si="17"/>
        <v/>
      </c>
      <c r="AZ22" s="12" t="str">
        <f t="shared" si="17"/>
        <v/>
      </c>
      <c r="BA22" s="12" t="str">
        <f t="shared" si="17"/>
        <v/>
      </c>
      <c r="BB22" s="12" t="str">
        <f t="shared" si="17"/>
        <v/>
      </c>
      <c r="BC22" s="12" t="str">
        <f t="shared" ref="BC22:BI76" si="52">FB22</f>
        <v/>
      </c>
      <c r="BD22" s="12" t="str">
        <f t="shared" si="18"/>
        <v/>
      </c>
      <c r="BE22" s="12" t="str">
        <f t="shared" si="18"/>
        <v/>
      </c>
      <c r="BF22" s="12" t="str">
        <f t="shared" si="18"/>
        <v/>
      </c>
      <c r="BG22" s="12" t="str">
        <f t="shared" si="18"/>
        <v/>
      </c>
      <c r="BH22" s="12" t="str">
        <f t="shared" si="18"/>
        <v/>
      </c>
      <c r="BI22" s="12" t="str">
        <f t="shared" si="18"/>
        <v/>
      </c>
      <c r="BJ22" s="12" t="str">
        <f t="shared" si="18"/>
        <v/>
      </c>
      <c r="BK22" s="12" t="str">
        <f t="shared" si="18"/>
        <v/>
      </c>
      <c r="BL22" s="12" t="str">
        <f t="shared" si="18"/>
        <v/>
      </c>
      <c r="BM22" s="12" t="str">
        <f t="shared" si="18"/>
        <v/>
      </c>
      <c r="BN22" s="12" t="str">
        <f t="shared" si="18"/>
        <v/>
      </c>
      <c r="BO22" s="12" t="str">
        <f t="shared" si="18"/>
        <v/>
      </c>
      <c r="BV22" s="2" t="str">
        <f>IF(C22="","",IF(C22="ADO","ADO",IF(C22="OFF","OFF",VLOOKUP(C22,Positions!$C$7:$V$120,20,FALSE))))</f>
        <v/>
      </c>
      <c r="BW22" s="2" t="str">
        <f>IF(D22="","",IF(D22="ADO","ADO",IF(D22="OFF","OFF",VLOOKUP(D22,Positions!$C$7:$V$120,20,FALSE))))</f>
        <v/>
      </c>
      <c r="BX22" s="2" t="str">
        <f>IF(E22="","",IF(E22="ADO","ADO",IF(E22="OFF","OFF",VLOOKUP(E22,Positions!$C$7:$V$120,20,FALSE))))</f>
        <v/>
      </c>
      <c r="BY22" s="2" t="str">
        <f>IF(F22="","",IF(F22="ADO","ADO",IF(F22="OFF","OFF",VLOOKUP(F22,Positions!$C$7:$V$120,20,FALSE))))</f>
        <v/>
      </c>
      <c r="BZ22" s="2" t="str">
        <f>IF(G22="","",IF(G22="ADO","ADO",IF(G22="OFF","OFF",VLOOKUP(G22,Positions!$C$7:$V$120,20,FALSE))))</f>
        <v/>
      </c>
      <c r="CA22" s="2" t="str">
        <f>IF(H22="","",IF(H22="ADO","ADO",IF(H22="OFF","OFF",VLOOKUP(H22,Positions!$C$7:$V$120,20,FALSE))))</f>
        <v/>
      </c>
      <c r="CB22" s="2" t="str">
        <f>IF(I22="","",IF(I22="ADO","ADO",IF(I22="OFF","OFF",VLOOKUP(I22,Positions!$C$7:$V$120,20,FALSE))))</f>
        <v/>
      </c>
      <c r="CC22" s="2" t="str">
        <f>IF(J22="","",IF(J22="ADO","ADO",IF(J22="OFF","OFF",VLOOKUP(J22,Positions!$C$7:$V$120,20,FALSE))))</f>
        <v/>
      </c>
      <c r="CD22" s="2" t="str">
        <f>IF(K22="","",IF(K22="ADO","ADO",IF(K22="OFF","OFF",VLOOKUP(K22,Positions!$C$7:$V$120,20,FALSE))))</f>
        <v/>
      </c>
      <c r="CE22" s="2" t="str">
        <f>IF(L22="","",IF(L22="ADO","ADO",IF(L22="OFF","OFF",VLOOKUP(L22,Positions!$C$7:$V$120,20,FALSE))))</f>
        <v/>
      </c>
      <c r="CF22" s="2" t="str">
        <f>IF(M22="","",IF(M22="ADO","ADO",IF(M22="OFF","OFF",VLOOKUP(M22,Positions!$C$7:$V$120,20,FALSE))))</f>
        <v/>
      </c>
      <c r="CG22" s="2" t="str">
        <f>IF(N22="","",IF(N22="ADO","ADO",IF(N22="OFF","OFF",VLOOKUP(N22,Positions!$C$7:$V$120,20,FALSE))))</f>
        <v/>
      </c>
      <c r="CH22" s="2" t="str">
        <f>IF(O22="","",IF(O22="ADO","ADO",IF(O22="OFF","OFF",VLOOKUP(O22,Positions!$C$7:$V$120,20,FALSE))))</f>
        <v/>
      </c>
      <c r="CI22" s="2" t="str">
        <f>IF(P22="","",IF(P22="ADO","ADO",IF(P22="OFF","OFF",VLOOKUP(P22,Positions!$C$7:$V$120,20,FALSE))))</f>
        <v/>
      </c>
      <c r="CJ22" s="2" t="str">
        <f>IF(Q22="","",IF(Q22="ADO","ADO",IF(Q22="OFF","OFF",VLOOKUP(Q22,Positions!$C$7:$V$120,20,FALSE))))</f>
        <v/>
      </c>
      <c r="CK22" s="2" t="str">
        <f>IF(R22="","",IF(R22="ADO","ADO",IF(R22="OFF","OFF",VLOOKUP(R22,Positions!$C$7:$V$120,20,FALSE))))</f>
        <v/>
      </c>
      <c r="CL22" s="2" t="str">
        <f>IF(S22="","",IF(S22="ADO","ADO",IF(S22="OFF","OFF",VLOOKUP(S22,Positions!$C$7:$V$120,20,FALSE))))</f>
        <v/>
      </c>
      <c r="CM22" s="2" t="str">
        <f>IF(T22="","",IF(T22="ADO","ADO",IF(T22="OFF","OFF",VLOOKUP(T22,Positions!$C$7:$V$120,20,FALSE))))</f>
        <v/>
      </c>
      <c r="CN22" s="2" t="str">
        <f>IF(U22="","",IF(U22="ADO","ADO",IF(U22="OFF","OFF",VLOOKUP(U22,Positions!$C$7:$V$120,20,FALSE))))</f>
        <v/>
      </c>
      <c r="CO22" s="2" t="str">
        <f>IF(V22="","",IF(V22="ADO","ADO",IF(V22="OFF","OFF",VLOOKUP(V22,Positions!$C$7:$V$120,20,FALSE))))</f>
        <v/>
      </c>
      <c r="CP22" s="2" t="str">
        <f>IF(W22="","",IF(W22="ADO","ADO",IF(W22="OFF","OFF",VLOOKUP(W22,Positions!$C$7:$V$120,20,FALSE))))</f>
        <v/>
      </c>
      <c r="CQ22" s="2" t="str">
        <f>IF(X22="","",IF(X22="ADO","ADO",IF(X22="OFF","OFF",VLOOKUP(X22,Positions!$C$7:$V$120,20,FALSE))))</f>
        <v/>
      </c>
      <c r="CR22" s="2" t="str">
        <f>IF(Y22="","",IF(Y22="ADO","ADO",IF(Y22="OFF","OFF",VLOOKUP(Y22,Positions!$C$7:$V$120,20,FALSE))))</f>
        <v/>
      </c>
      <c r="CS22" s="2" t="str">
        <f>IF(Z22="","",IF(Z22="ADO","ADO",IF(Z22="OFF","OFF",VLOOKUP(Z22,Positions!$C$7:$V$120,20,FALSE))))</f>
        <v/>
      </c>
      <c r="CT22" s="2" t="str">
        <f>IF(AA22="","",IF(AA22="ADO","ADO",IF(AA22="OFF","OFF",VLOOKUP(AA22,Positions!$C$7:$V$120,20,FALSE))))</f>
        <v/>
      </c>
      <c r="CU22" s="2" t="str">
        <f>IF(AB22="","",IF(AB22="ADO","ADO",IF(AB22="OFF","OFF",VLOOKUP(AB22,Positions!$C$7:$V$120,20,FALSE))))</f>
        <v/>
      </c>
      <c r="CV22" s="2" t="str">
        <f>IF(AC22="","",IF(AC22="ADO","ADO",IF(AC22="OFF","OFF",VLOOKUP(AC22,Positions!$C$7:$V$120,20,FALSE))))</f>
        <v/>
      </c>
      <c r="CW22" s="2" t="str">
        <f>IF(AD22="","",IF(AD22="ADO","ADO",IF(AD22="OFF","OFF",VLOOKUP(AD22,Positions!$C$7:$V$120,20,FALSE))))</f>
        <v/>
      </c>
      <c r="CY22" s="2">
        <f t="shared" si="28"/>
        <v>0</v>
      </c>
      <c r="DE22" s="2" t="str">
        <f t="shared" si="29"/>
        <v/>
      </c>
      <c r="DF22" s="2" t="str">
        <f t="shared" si="29"/>
        <v/>
      </c>
      <c r="DG22" s="2" t="str">
        <f t="shared" si="29"/>
        <v/>
      </c>
      <c r="DH22" s="2" t="str">
        <f t="shared" si="29"/>
        <v/>
      </c>
      <c r="DI22" s="2" t="str">
        <f t="shared" si="29"/>
        <v/>
      </c>
      <c r="DJ22" s="2" t="str">
        <f t="shared" si="29"/>
        <v/>
      </c>
      <c r="DK22" s="2" t="str">
        <f t="shared" si="29"/>
        <v/>
      </c>
      <c r="DL22" s="2" t="str">
        <f t="shared" si="29"/>
        <v/>
      </c>
      <c r="DM22" s="2" t="str">
        <f t="shared" si="29"/>
        <v/>
      </c>
      <c r="DN22" s="2" t="str">
        <f t="shared" si="29"/>
        <v/>
      </c>
      <c r="DO22" s="2" t="str">
        <f t="shared" si="29"/>
        <v/>
      </c>
      <c r="DP22" s="2" t="str">
        <f t="shared" si="29"/>
        <v/>
      </c>
      <c r="DQ22" s="2" t="str">
        <f t="shared" si="29"/>
        <v/>
      </c>
      <c r="DR22" s="2" t="str">
        <f t="shared" si="20"/>
        <v/>
      </c>
      <c r="DS22" s="2" t="str">
        <f t="shared" si="20"/>
        <v/>
      </c>
      <c r="DT22" s="2" t="str">
        <f t="shared" si="20"/>
        <v/>
      </c>
      <c r="DU22" s="2" t="str">
        <f t="shared" si="20"/>
        <v/>
      </c>
      <c r="DV22" s="2" t="str">
        <f t="shared" si="20"/>
        <v/>
      </c>
      <c r="DW22" s="2" t="str">
        <f t="shared" si="20"/>
        <v/>
      </c>
      <c r="DX22" s="2" t="str">
        <f t="shared" si="20"/>
        <v/>
      </c>
      <c r="DY22" s="2" t="str">
        <f t="shared" si="20"/>
        <v/>
      </c>
      <c r="DZ22" s="2" t="str">
        <f t="shared" si="20"/>
        <v/>
      </c>
      <c r="EA22" s="2" t="str">
        <f t="shared" si="20"/>
        <v/>
      </c>
      <c r="EB22" s="2" t="str">
        <f t="shared" si="20"/>
        <v/>
      </c>
      <c r="EC22" s="2" t="str">
        <f t="shared" si="20"/>
        <v/>
      </c>
      <c r="ED22" s="2" t="str">
        <f t="shared" si="20"/>
        <v/>
      </c>
      <c r="EE22" s="2" t="str">
        <f t="shared" si="20"/>
        <v/>
      </c>
      <c r="EF22" s="2" t="str">
        <f t="shared" si="20"/>
        <v/>
      </c>
      <c r="EH22" s="189">
        <f t="shared" si="30"/>
        <v>0</v>
      </c>
      <c r="EI22" s="190">
        <f t="shared" si="31"/>
        <v>0</v>
      </c>
      <c r="EJ22" s="190">
        <f t="shared" si="32"/>
        <v>0</v>
      </c>
      <c r="EK22" s="190">
        <f t="shared" si="33"/>
        <v>0</v>
      </c>
      <c r="EL22" s="190">
        <f t="shared" si="34"/>
        <v>0</v>
      </c>
      <c r="EM22" s="12" t="str">
        <f t="shared" si="35"/>
        <v/>
      </c>
      <c r="EN22" s="12" t="str">
        <f t="shared" si="21"/>
        <v/>
      </c>
      <c r="EO22" s="12" t="str">
        <f t="shared" si="21"/>
        <v/>
      </c>
      <c r="EP22" s="12" t="str">
        <f t="shared" si="21"/>
        <v/>
      </c>
      <c r="EQ22" s="12" t="str">
        <f t="shared" si="21"/>
        <v/>
      </c>
      <c r="ER22" s="12" t="str">
        <f t="shared" si="21"/>
        <v/>
      </c>
      <c r="ES22" s="12" t="str">
        <f t="shared" si="21"/>
        <v/>
      </c>
      <c r="ET22" s="12" t="str">
        <f t="shared" si="21"/>
        <v/>
      </c>
      <c r="EU22" s="12" t="str">
        <f t="shared" si="21"/>
        <v/>
      </c>
      <c r="EV22" s="12" t="str">
        <f t="shared" si="21"/>
        <v/>
      </c>
      <c r="EW22" s="12" t="str">
        <f t="shared" si="21"/>
        <v/>
      </c>
      <c r="EX22" s="12" t="str">
        <f t="shared" si="21"/>
        <v/>
      </c>
      <c r="EY22" s="12" t="str">
        <f t="shared" si="21"/>
        <v/>
      </c>
      <c r="EZ22" s="12" t="str">
        <f t="shared" si="21"/>
        <v/>
      </c>
      <c r="FA22" s="12" t="str">
        <f t="shared" si="21"/>
        <v/>
      </c>
      <c r="FB22" s="12" t="str">
        <f t="shared" si="21"/>
        <v/>
      </c>
      <c r="FC22" s="12" t="str">
        <f t="shared" ref="FC22:FH85" si="53">IF(DU22="ADO",$CY22,DU22)</f>
        <v/>
      </c>
      <c r="FD22" s="12" t="str">
        <f t="shared" si="22"/>
        <v/>
      </c>
      <c r="FE22" s="12" t="str">
        <f t="shared" si="22"/>
        <v/>
      </c>
      <c r="FF22" s="12" t="str">
        <f t="shared" si="22"/>
        <v/>
      </c>
      <c r="FG22" s="12" t="str">
        <f t="shared" si="22"/>
        <v/>
      </c>
      <c r="FH22" s="12" t="str">
        <f t="shared" si="22"/>
        <v/>
      </c>
      <c r="FI22" s="12" t="str">
        <f t="shared" si="22"/>
        <v/>
      </c>
      <c r="FJ22" s="12" t="str">
        <f t="shared" si="22"/>
        <v/>
      </c>
      <c r="FK22" s="12" t="str">
        <f t="shared" si="22"/>
        <v/>
      </c>
      <c r="FL22" s="12" t="str">
        <f t="shared" si="22"/>
        <v/>
      </c>
      <c r="FM22" s="12" t="str">
        <f t="shared" si="22"/>
        <v/>
      </c>
      <c r="FN22" s="12" t="str">
        <f t="shared" si="22"/>
        <v/>
      </c>
      <c r="FP22" t="str">
        <f t="shared" si="36"/>
        <v>OK</v>
      </c>
      <c r="FQ22" t="str">
        <f t="shared" si="37"/>
        <v/>
      </c>
      <c r="GU22" s="176"/>
      <c r="GV22" s="177">
        <f t="shared" si="41"/>
        <v>0</v>
      </c>
      <c r="GW22" s="177">
        <f t="shared" si="42"/>
        <v>0</v>
      </c>
      <c r="GX22" s="177">
        <f t="shared" si="43"/>
        <v>0</v>
      </c>
      <c r="GY22" s="177">
        <f t="shared" si="44"/>
        <v>0</v>
      </c>
      <c r="HB22" s="193" t="str">
        <f>IF(Positions!C18&lt;&gt;"",Positions!C18,"")</f>
        <v>FP</v>
      </c>
    </row>
    <row r="23" spans="1:210" x14ac:dyDescent="0.25">
      <c r="A23" s="185"/>
      <c r="B23" s="186" t="str">
        <f t="shared" si="45"/>
        <v>128 (64, 64)</v>
      </c>
      <c r="C23" s="357" t="s">
        <v>1378</v>
      </c>
      <c r="D23" s="470" t="s">
        <v>1378</v>
      </c>
      <c r="E23" s="470" t="s">
        <v>1413</v>
      </c>
      <c r="F23" s="470" t="s">
        <v>1077</v>
      </c>
      <c r="G23" s="470" t="s">
        <v>1077</v>
      </c>
      <c r="H23" s="470" t="s">
        <v>1375</v>
      </c>
      <c r="I23" s="466" t="s">
        <v>1375</v>
      </c>
      <c r="J23" s="357" t="s">
        <v>1378</v>
      </c>
      <c r="K23" s="470" t="s">
        <v>1378</v>
      </c>
      <c r="L23" s="470" t="s">
        <v>1077</v>
      </c>
      <c r="M23" s="470" t="s">
        <v>1077</v>
      </c>
      <c r="N23" s="470" t="s">
        <v>1077</v>
      </c>
      <c r="O23" s="470" t="s">
        <v>1414</v>
      </c>
      <c r="P23" s="466" t="s">
        <v>1414</v>
      </c>
      <c r="Q23" s="357" t="s">
        <v>1375</v>
      </c>
      <c r="R23" s="470" t="s">
        <v>1375</v>
      </c>
      <c r="S23" s="470" t="s">
        <v>1378</v>
      </c>
      <c r="T23" s="470" t="s">
        <v>1378</v>
      </c>
      <c r="U23" s="470" t="s">
        <v>1413</v>
      </c>
      <c r="V23" s="470" t="s">
        <v>1077</v>
      </c>
      <c r="W23" s="466" t="s">
        <v>1077</v>
      </c>
      <c r="X23" s="357" t="s">
        <v>1378</v>
      </c>
      <c r="Y23" s="470" t="s">
        <v>1378</v>
      </c>
      <c r="Z23" s="470" t="s">
        <v>1077</v>
      </c>
      <c r="AA23" s="470" t="s">
        <v>1077</v>
      </c>
      <c r="AB23" s="470" t="s">
        <v>1414</v>
      </c>
      <c r="AC23" s="470" t="s">
        <v>1414</v>
      </c>
      <c r="AD23" s="466" t="s">
        <v>1077</v>
      </c>
      <c r="AE23" s="349"/>
      <c r="AF23" s="339">
        <f t="shared" si="46"/>
        <v>40</v>
      </c>
      <c r="AG23" s="340">
        <f t="shared" si="47"/>
        <v>24</v>
      </c>
      <c r="AH23" s="340">
        <f t="shared" si="48"/>
        <v>40</v>
      </c>
      <c r="AI23" s="341">
        <f t="shared" si="49"/>
        <v>24</v>
      </c>
      <c r="AJ23" s="342">
        <f t="shared" si="50"/>
        <v>128</v>
      </c>
      <c r="AK23" s="343">
        <f t="shared" si="51"/>
        <v>0.84210526315789469</v>
      </c>
      <c r="AL23" s="192">
        <f>IF(A23&lt;&gt;"",VLOOKUP(A23,Positions!$AJ$9:$AK$30,2,FALSE),0)*IF(AJ23=160,AJ23/4*52*(38/40),AJ23/4*52)</f>
        <v>0</v>
      </c>
      <c r="AM23" s="188">
        <f t="shared" si="27"/>
        <v>0</v>
      </c>
      <c r="AN23" s="12">
        <f t="shared" ref="AN23:BB39" si="54">EM23</f>
        <v>8</v>
      </c>
      <c r="AO23" s="12">
        <f t="shared" si="54"/>
        <v>8</v>
      </c>
      <c r="AP23" s="12">
        <f t="shared" si="54"/>
        <v>8</v>
      </c>
      <c r="AQ23" s="12" t="str">
        <f t="shared" si="54"/>
        <v>OFF</v>
      </c>
      <c r="AR23" s="12" t="str">
        <f t="shared" si="54"/>
        <v>OFF</v>
      </c>
      <c r="AS23" s="12">
        <f t="shared" si="54"/>
        <v>8</v>
      </c>
      <c r="AT23" s="12">
        <f t="shared" si="54"/>
        <v>8</v>
      </c>
      <c r="AU23" s="12">
        <f t="shared" si="54"/>
        <v>8</v>
      </c>
      <c r="AV23" s="12">
        <f t="shared" si="54"/>
        <v>8</v>
      </c>
      <c r="AW23" s="12" t="str">
        <f t="shared" si="54"/>
        <v>OFF</v>
      </c>
      <c r="AX23" s="12" t="str">
        <f t="shared" si="54"/>
        <v>OFF</v>
      </c>
      <c r="AY23" s="12" t="str">
        <f t="shared" si="54"/>
        <v>OFF</v>
      </c>
      <c r="AZ23" s="12">
        <f t="shared" si="54"/>
        <v>4</v>
      </c>
      <c r="BA23" s="12">
        <f t="shared" si="54"/>
        <v>4</v>
      </c>
      <c r="BB23" s="12">
        <f t="shared" si="54"/>
        <v>8</v>
      </c>
      <c r="BC23" s="12">
        <f t="shared" si="52"/>
        <v>8</v>
      </c>
      <c r="BD23" s="12">
        <f t="shared" si="18"/>
        <v>8</v>
      </c>
      <c r="BE23" s="12">
        <f t="shared" si="18"/>
        <v>8</v>
      </c>
      <c r="BF23" s="12">
        <f t="shared" si="18"/>
        <v>8</v>
      </c>
      <c r="BG23" s="12" t="str">
        <f t="shared" si="18"/>
        <v>OFF</v>
      </c>
      <c r="BH23" s="12" t="str">
        <f t="shared" si="18"/>
        <v>OFF</v>
      </c>
      <c r="BI23" s="12">
        <f t="shared" si="18"/>
        <v>8</v>
      </c>
      <c r="BJ23" s="12">
        <f t="shared" si="18"/>
        <v>8</v>
      </c>
      <c r="BK23" s="12" t="str">
        <f t="shared" si="18"/>
        <v>OFF</v>
      </c>
      <c r="BL23" s="12" t="str">
        <f t="shared" si="18"/>
        <v>OFF</v>
      </c>
      <c r="BM23" s="12">
        <f t="shared" si="18"/>
        <v>4</v>
      </c>
      <c r="BN23" s="12">
        <f t="shared" si="18"/>
        <v>4</v>
      </c>
      <c r="BO23" s="12" t="str">
        <f t="shared" si="18"/>
        <v>OFF</v>
      </c>
      <c r="BV23" s="2">
        <f>IF(C23="","",IF(C23="ADO","ADO",IF(C23="OFF","OFF",VLOOKUP(C23,Positions!$C$7:$V$120,20,FALSE))))</f>
        <v>8</v>
      </c>
      <c r="BW23" s="2">
        <f>IF(D23="","",IF(D23="ADO","ADO",IF(D23="OFF","OFF",VLOOKUP(D23,Positions!$C$7:$V$120,20,FALSE))))</f>
        <v>8</v>
      </c>
      <c r="BX23" s="2">
        <f>IF(E23="","",IF(E23="ADO","ADO",IF(E23="OFF","OFF",VLOOKUP(E23,Positions!$C$7:$V$120,20,FALSE))))</f>
        <v>8</v>
      </c>
      <c r="BY23" s="2" t="str">
        <f>IF(F23="","",IF(F23="ADO","ADO",IF(F23="OFF","OFF",VLOOKUP(F23,Positions!$C$7:$V$120,20,FALSE))))</f>
        <v>OFF</v>
      </c>
      <c r="BZ23" s="2" t="str">
        <f>IF(G23="","",IF(G23="ADO","ADO",IF(G23="OFF","OFF",VLOOKUP(G23,Positions!$C$7:$V$120,20,FALSE))))</f>
        <v>OFF</v>
      </c>
      <c r="CA23" s="2">
        <f>IF(H23="","",IF(H23="ADO","ADO",IF(H23="OFF","OFF",VLOOKUP(H23,Positions!$C$7:$V$120,20,FALSE))))</f>
        <v>8</v>
      </c>
      <c r="CB23" s="2">
        <f>IF(I23="","",IF(I23="ADO","ADO",IF(I23="OFF","OFF",VLOOKUP(I23,Positions!$C$7:$V$120,20,FALSE))))</f>
        <v>8</v>
      </c>
      <c r="CC23" s="2">
        <f>IF(J23="","",IF(J23="ADO","ADO",IF(J23="OFF","OFF",VLOOKUP(J23,Positions!$C$7:$V$120,20,FALSE))))</f>
        <v>8</v>
      </c>
      <c r="CD23" s="2">
        <f>IF(K23="","",IF(K23="ADO","ADO",IF(K23="OFF","OFF",VLOOKUP(K23,Positions!$C$7:$V$120,20,FALSE))))</f>
        <v>8</v>
      </c>
      <c r="CE23" s="2" t="str">
        <f>IF(L23="","",IF(L23="ADO","ADO",IF(L23="OFF","OFF",VLOOKUP(L23,Positions!$C$7:$V$120,20,FALSE))))</f>
        <v>OFF</v>
      </c>
      <c r="CF23" s="2" t="str">
        <f>IF(M23="","",IF(M23="ADO","ADO",IF(M23="OFF","OFF",VLOOKUP(M23,Positions!$C$7:$V$120,20,FALSE))))</f>
        <v>OFF</v>
      </c>
      <c r="CG23" s="2" t="str">
        <f>IF(N23="","",IF(N23="ADO","ADO",IF(N23="OFF","OFF",VLOOKUP(N23,Positions!$C$7:$V$120,20,FALSE))))</f>
        <v>OFF</v>
      </c>
      <c r="CH23" s="2">
        <f>IF(O23="","",IF(O23="ADO","ADO",IF(O23="OFF","OFF",VLOOKUP(O23,Positions!$C$7:$V$120,20,FALSE))))</f>
        <v>4</v>
      </c>
      <c r="CI23" s="2">
        <f>IF(P23="","",IF(P23="ADO","ADO",IF(P23="OFF","OFF",VLOOKUP(P23,Positions!$C$7:$V$120,20,FALSE))))</f>
        <v>4</v>
      </c>
      <c r="CJ23" s="2">
        <f>IF(Q23="","",IF(Q23="ADO","ADO",IF(Q23="OFF","OFF",VLOOKUP(Q23,Positions!$C$7:$V$120,20,FALSE))))</f>
        <v>8</v>
      </c>
      <c r="CK23" s="2">
        <f>IF(R23="","",IF(R23="ADO","ADO",IF(R23="OFF","OFF",VLOOKUP(R23,Positions!$C$7:$V$120,20,FALSE))))</f>
        <v>8</v>
      </c>
      <c r="CL23" s="2">
        <f>IF(S23="","",IF(S23="ADO","ADO",IF(S23="OFF","OFF",VLOOKUP(S23,Positions!$C$7:$V$120,20,FALSE))))</f>
        <v>8</v>
      </c>
      <c r="CM23" s="2">
        <f>IF(T23="","",IF(T23="ADO","ADO",IF(T23="OFF","OFF",VLOOKUP(T23,Positions!$C$7:$V$120,20,FALSE))))</f>
        <v>8</v>
      </c>
      <c r="CN23" s="2">
        <f>IF(U23="","",IF(U23="ADO","ADO",IF(U23="OFF","OFF",VLOOKUP(U23,Positions!$C$7:$V$120,20,FALSE))))</f>
        <v>8</v>
      </c>
      <c r="CO23" s="2" t="str">
        <f>IF(V23="","",IF(V23="ADO","ADO",IF(V23="OFF","OFF",VLOOKUP(V23,Positions!$C$7:$V$120,20,FALSE))))</f>
        <v>OFF</v>
      </c>
      <c r="CP23" s="2" t="str">
        <f>IF(W23="","",IF(W23="ADO","ADO",IF(W23="OFF","OFF",VLOOKUP(W23,Positions!$C$7:$V$120,20,FALSE))))</f>
        <v>OFF</v>
      </c>
      <c r="CQ23" s="2">
        <f>IF(X23="","",IF(X23="ADO","ADO",IF(X23="OFF","OFF",VLOOKUP(X23,Positions!$C$7:$V$120,20,FALSE))))</f>
        <v>8</v>
      </c>
      <c r="CR23" s="2">
        <f>IF(Y23="","",IF(Y23="ADO","ADO",IF(Y23="OFF","OFF",VLOOKUP(Y23,Positions!$C$7:$V$120,20,FALSE))))</f>
        <v>8</v>
      </c>
      <c r="CS23" s="2" t="str">
        <f>IF(Z23="","",IF(Z23="ADO","ADO",IF(Z23="OFF","OFF",VLOOKUP(Z23,Positions!$C$7:$V$120,20,FALSE))))</f>
        <v>OFF</v>
      </c>
      <c r="CT23" s="2" t="str">
        <f>IF(AA23="","",IF(AA23="ADO","ADO",IF(AA23="OFF","OFF",VLOOKUP(AA23,Positions!$C$7:$V$120,20,FALSE))))</f>
        <v>OFF</v>
      </c>
      <c r="CU23" s="2">
        <f>IF(AB23="","",IF(AB23="ADO","ADO",IF(AB23="OFF","OFF",VLOOKUP(AB23,Positions!$C$7:$V$120,20,FALSE))))</f>
        <v>4</v>
      </c>
      <c r="CV23" s="2">
        <f>IF(AC23="","",IF(AC23="ADO","ADO",IF(AC23="OFF","OFF",VLOOKUP(AC23,Positions!$C$7:$V$120,20,FALSE))))</f>
        <v>4</v>
      </c>
      <c r="CW23" s="2" t="str">
        <f>IF(AD23="","",IF(AD23="ADO","ADO",IF(AD23="OFF","OFF",VLOOKUP(AD23,Positions!$C$7:$V$120,20,FALSE))))</f>
        <v>OFF</v>
      </c>
      <c r="CY23" s="2">
        <f t="shared" si="28"/>
        <v>8</v>
      </c>
      <c r="DE23" s="2">
        <f t="shared" si="29"/>
        <v>8</v>
      </c>
      <c r="DF23" s="2">
        <f t="shared" si="29"/>
        <v>8</v>
      </c>
      <c r="DG23" s="2">
        <f t="shared" si="29"/>
        <v>8</v>
      </c>
      <c r="DH23" s="2" t="str">
        <f t="shared" si="29"/>
        <v>OFF</v>
      </c>
      <c r="DI23" s="2" t="str">
        <f t="shared" si="29"/>
        <v>OFF</v>
      </c>
      <c r="DJ23" s="2">
        <f t="shared" si="29"/>
        <v>8</v>
      </c>
      <c r="DK23" s="2">
        <f t="shared" si="29"/>
        <v>8</v>
      </c>
      <c r="DL23" s="2">
        <f t="shared" si="29"/>
        <v>8</v>
      </c>
      <c r="DM23" s="2">
        <f t="shared" si="29"/>
        <v>8</v>
      </c>
      <c r="DN23" s="2" t="str">
        <f t="shared" si="29"/>
        <v>OFF</v>
      </c>
      <c r="DO23" s="2" t="str">
        <f t="shared" si="29"/>
        <v>OFF</v>
      </c>
      <c r="DP23" s="2" t="str">
        <f t="shared" si="29"/>
        <v>OFF</v>
      </c>
      <c r="DQ23" s="2">
        <f t="shared" si="29"/>
        <v>4</v>
      </c>
      <c r="DR23" s="2">
        <f t="shared" si="29"/>
        <v>4</v>
      </c>
      <c r="DS23" s="2">
        <f t="shared" si="29"/>
        <v>8</v>
      </c>
      <c r="DT23" s="2">
        <f t="shared" si="29"/>
        <v>8</v>
      </c>
      <c r="DU23" s="2">
        <f t="shared" ref="DR23:EF39" si="55">IF(ISERROR(CL23),"",CL23)</f>
        <v>8</v>
      </c>
      <c r="DV23" s="2">
        <f t="shared" si="55"/>
        <v>8</v>
      </c>
      <c r="DW23" s="2">
        <f t="shared" si="55"/>
        <v>8</v>
      </c>
      <c r="DX23" s="2" t="str">
        <f t="shared" si="55"/>
        <v>OFF</v>
      </c>
      <c r="DY23" s="2" t="str">
        <f t="shared" si="55"/>
        <v>OFF</v>
      </c>
      <c r="DZ23" s="2">
        <f t="shared" si="55"/>
        <v>8</v>
      </c>
      <c r="EA23" s="2">
        <f t="shared" si="55"/>
        <v>8</v>
      </c>
      <c r="EB23" s="2" t="str">
        <f t="shared" si="55"/>
        <v>OFF</v>
      </c>
      <c r="EC23" s="2" t="str">
        <f t="shared" si="55"/>
        <v>OFF</v>
      </c>
      <c r="ED23" s="2">
        <f t="shared" si="55"/>
        <v>4</v>
      </c>
      <c r="EE23" s="2">
        <f t="shared" si="55"/>
        <v>4</v>
      </c>
      <c r="EF23" s="2" t="str">
        <f t="shared" si="55"/>
        <v>OFF</v>
      </c>
      <c r="EH23" s="189">
        <f t="shared" si="30"/>
        <v>40</v>
      </c>
      <c r="EI23" s="190">
        <f t="shared" si="31"/>
        <v>24</v>
      </c>
      <c r="EJ23" s="190">
        <f t="shared" si="32"/>
        <v>40</v>
      </c>
      <c r="EK23" s="190">
        <f t="shared" si="33"/>
        <v>24</v>
      </c>
      <c r="EL23" s="190">
        <f t="shared" si="34"/>
        <v>128</v>
      </c>
      <c r="EM23" s="12">
        <f t="shared" si="35"/>
        <v>8</v>
      </c>
      <c r="EN23" s="12">
        <f t="shared" si="35"/>
        <v>8</v>
      </c>
      <c r="EO23" s="12">
        <f t="shared" si="35"/>
        <v>8</v>
      </c>
      <c r="EP23" s="12" t="str">
        <f t="shared" si="35"/>
        <v>OFF</v>
      </c>
      <c r="EQ23" s="12" t="str">
        <f t="shared" si="35"/>
        <v>OFF</v>
      </c>
      <c r="ER23" s="12">
        <f t="shared" si="35"/>
        <v>8</v>
      </c>
      <c r="ES23" s="12">
        <f t="shared" si="35"/>
        <v>8</v>
      </c>
      <c r="ET23" s="12">
        <f t="shared" si="35"/>
        <v>8</v>
      </c>
      <c r="EU23" s="12">
        <f t="shared" si="35"/>
        <v>8</v>
      </c>
      <c r="EV23" s="12" t="str">
        <f t="shared" si="35"/>
        <v>OFF</v>
      </c>
      <c r="EW23" s="12" t="str">
        <f t="shared" si="35"/>
        <v>OFF</v>
      </c>
      <c r="EX23" s="12" t="str">
        <f t="shared" si="35"/>
        <v>OFF</v>
      </c>
      <c r="EY23" s="12">
        <f t="shared" si="35"/>
        <v>4</v>
      </c>
      <c r="EZ23" s="12">
        <f t="shared" si="35"/>
        <v>4</v>
      </c>
      <c r="FA23" s="12">
        <f t="shared" si="35"/>
        <v>8</v>
      </c>
      <c r="FB23" s="12">
        <f t="shared" si="35"/>
        <v>8</v>
      </c>
      <c r="FC23" s="12">
        <f t="shared" si="53"/>
        <v>8</v>
      </c>
      <c r="FD23" s="12">
        <f t="shared" si="22"/>
        <v>8</v>
      </c>
      <c r="FE23" s="12">
        <f t="shared" si="22"/>
        <v>8</v>
      </c>
      <c r="FF23" s="12" t="str">
        <f t="shared" si="22"/>
        <v>OFF</v>
      </c>
      <c r="FG23" s="12" t="str">
        <f t="shared" si="22"/>
        <v>OFF</v>
      </c>
      <c r="FH23" s="12">
        <f t="shared" si="22"/>
        <v>8</v>
      </c>
      <c r="FI23" s="12">
        <f t="shared" si="22"/>
        <v>8</v>
      </c>
      <c r="FJ23" s="12" t="str">
        <f t="shared" si="22"/>
        <v>OFF</v>
      </c>
      <c r="FK23" s="12" t="str">
        <f t="shared" si="22"/>
        <v>OFF</v>
      </c>
      <c r="FL23" s="12">
        <f t="shared" si="22"/>
        <v>4</v>
      </c>
      <c r="FM23" s="12">
        <f t="shared" si="22"/>
        <v>4</v>
      </c>
      <c r="FN23" s="12" t="str">
        <f t="shared" si="22"/>
        <v>OFF</v>
      </c>
      <c r="FP23" t="str">
        <f t="shared" si="36"/>
        <v>OK</v>
      </c>
      <c r="FQ23" t="str">
        <f t="shared" si="37"/>
        <v/>
      </c>
      <c r="GU23" s="176"/>
      <c r="GV23" s="177">
        <f t="shared" si="41"/>
        <v>0</v>
      </c>
      <c r="GW23" s="177">
        <f t="shared" si="42"/>
        <v>0</v>
      </c>
      <c r="GX23" s="177">
        <f t="shared" si="43"/>
        <v>0</v>
      </c>
      <c r="GY23" s="177">
        <f t="shared" si="44"/>
        <v>0</v>
      </c>
      <c r="HB23" s="193" t="str">
        <f>IF(Positions!C19&lt;&gt;"",Positions!C19,"")</f>
        <v>TC-PM</v>
      </c>
    </row>
    <row r="24" spans="1:210" x14ac:dyDescent="0.25">
      <c r="A24" s="185"/>
      <c r="B24" s="186" t="str">
        <f t="shared" si="45"/>
        <v>128 (64, 64)</v>
      </c>
      <c r="C24" s="357" t="s">
        <v>1077</v>
      </c>
      <c r="D24" s="470" t="s">
        <v>1077</v>
      </c>
      <c r="E24" s="470" t="s">
        <v>1407</v>
      </c>
      <c r="F24" s="470" t="s">
        <v>1414</v>
      </c>
      <c r="G24" s="470" t="s">
        <v>1414</v>
      </c>
      <c r="H24" s="470" t="s">
        <v>1414</v>
      </c>
      <c r="I24" s="466" t="s">
        <v>1414</v>
      </c>
      <c r="J24" s="357" t="s">
        <v>1077</v>
      </c>
      <c r="K24" s="470" t="s">
        <v>1077</v>
      </c>
      <c r="L24" s="470" t="s">
        <v>1375</v>
      </c>
      <c r="M24" s="470" t="s">
        <v>1375</v>
      </c>
      <c r="N24" s="470" t="s">
        <v>1413</v>
      </c>
      <c r="O24" s="470" t="s">
        <v>1413</v>
      </c>
      <c r="P24" s="466" t="s">
        <v>1413</v>
      </c>
      <c r="Q24" s="357" t="s">
        <v>1077</v>
      </c>
      <c r="R24" s="470" t="s">
        <v>1077</v>
      </c>
      <c r="S24" s="470" t="s">
        <v>1414</v>
      </c>
      <c r="T24" s="470" t="s">
        <v>1414</v>
      </c>
      <c r="U24" s="470" t="s">
        <v>1414</v>
      </c>
      <c r="V24" s="470" t="s">
        <v>1413</v>
      </c>
      <c r="W24" s="466" t="s">
        <v>1375</v>
      </c>
      <c r="X24" s="357" t="s">
        <v>1077</v>
      </c>
      <c r="Y24" s="470" t="s">
        <v>1077</v>
      </c>
      <c r="Z24" s="470" t="s">
        <v>1378</v>
      </c>
      <c r="AA24" s="470" t="s">
        <v>1378</v>
      </c>
      <c r="AB24" s="470" t="s">
        <v>1381</v>
      </c>
      <c r="AC24" s="470" t="s">
        <v>1413</v>
      </c>
      <c r="AD24" s="466" t="s">
        <v>1413</v>
      </c>
      <c r="AE24" s="349"/>
      <c r="AF24" s="339">
        <f t="shared" si="46"/>
        <v>24</v>
      </c>
      <c r="AG24" s="340">
        <f t="shared" si="47"/>
        <v>40</v>
      </c>
      <c r="AH24" s="340">
        <f t="shared" si="48"/>
        <v>28</v>
      </c>
      <c r="AI24" s="341">
        <f t="shared" si="49"/>
        <v>36</v>
      </c>
      <c r="AJ24" s="342">
        <f t="shared" si="50"/>
        <v>128</v>
      </c>
      <c r="AK24" s="343">
        <f t="shared" si="51"/>
        <v>0.84210526315789469</v>
      </c>
      <c r="AL24" s="192">
        <f>IF(A24&lt;&gt;"",VLOOKUP(A24,Positions!$AJ$9:$AK$30,2,FALSE),0)*IF(AJ24=160,AJ24/4*52*(38/40),AJ24/4*52)</f>
        <v>0</v>
      </c>
      <c r="AM24" s="188">
        <f t="shared" si="27"/>
        <v>0</v>
      </c>
      <c r="AN24" s="12" t="str">
        <f t="shared" si="54"/>
        <v>OFF</v>
      </c>
      <c r="AO24" s="12" t="str">
        <f t="shared" si="54"/>
        <v>OFF</v>
      </c>
      <c r="AP24" s="12">
        <f t="shared" si="54"/>
        <v>8</v>
      </c>
      <c r="AQ24" s="12">
        <f t="shared" si="54"/>
        <v>4</v>
      </c>
      <c r="AR24" s="12">
        <f t="shared" si="54"/>
        <v>4</v>
      </c>
      <c r="AS24" s="12">
        <f t="shared" si="54"/>
        <v>4</v>
      </c>
      <c r="AT24" s="12">
        <f t="shared" si="54"/>
        <v>4</v>
      </c>
      <c r="AU24" s="12" t="str">
        <f t="shared" si="54"/>
        <v>OFF</v>
      </c>
      <c r="AV24" s="12" t="str">
        <f t="shared" si="54"/>
        <v>OFF</v>
      </c>
      <c r="AW24" s="12">
        <f t="shared" si="54"/>
        <v>8</v>
      </c>
      <c r="AX24" s="12">
        <f t="shared" si="54"/>
        <v>8</v>
      </c>
      <c r="AY24" s="12">
        <f t="shared" si="54"/>
        <v>8</v>
      </c>
      <c r="AZ24" s="12">
        <f t="shared" si="54"/>
        <v>8</v>
      </c>
      <c r="BA24" s="12">
        <f t="shared" si="54"/>
        <v>8</v>
      </c>
      <c r="BB24" s="12" t="str">
        <f t="shared" si="54"/>
        <v>OFF</v>
      </c>
      <c r="BC24" s="12" t="str">
        <f t="shared" si="52"/>
        <v>OFF</v>
      </c>
      <c r="BD24" s="12">
        <f t="shared" si="18"/>
        <v>4</v>
      </c>
      <c r="BE24" s="12">
        <f t="shared" si="18"/>
        <v>4</v>
      </c>
      <c r="BF24" s="12">
        <f t="shared" si="18"/>
        <v>4</v>
      </c>
      <c r="BG24" s="12">
        <f t="shared" si="18"/>
        <v>8</v>
      </c>
      <c r="BH24" s="12">
        <f t="shared" si="18"/>
        <v>8</v>
      </c>
      <c r="BI24" s="12" t="str">
        <f t="shared" si="18"/>
        <v>OFF</v>
      </c>
      <c r="BJ24" s="12" t="str">
        <f t="shared" si="18"/>
        <v>OFF</v>
      </c>
      <c r="BK24" s="12">
        <f t="shared" si="18"/>
        <v>8</v>
      </c>
      <c r="BL24" s="12">
        <f t="shared" si="18"/>
        <v>8</v>
      </c>
      <c r="BM24" s="12">
        <f t="shared" si="18"/>
        <v>3.9999999999999991</v>
      </c>
      <c r="BN24" s="12">
        <f t="shared" si="18"/>
        <v>8</v>
      </c>
      <c r="BO24" s="12">
        <f t="shared" si="18"/>
        <v>8</v>
      </c>
      <c r="BV24" s="2" t="str">
        <f>IF(C24="","",IF(C24="ADO","ADO",IF(C24="OFF","OFF",VLOOKUP(C24,Positions!$C$7:$V$120,20,FALSE))))</f>
        <v>OFF</v>
      </c>
      <c r="BW24" s="2" t="str">
        <f>IF(D24="","",IF(D24="ADO","ADO",IF(D24="OFF","OFF",VLOOKUP(D24,Positions!$C$7:$V$120,20,FALSE))))</f>
        <v>OFF</v>
      </c>
      <c r="BX24" s="2">
        <f>IF(E24="","",IF(E24="ADO","ADO",IF(E24="OFF","OFF",VLOOKUP(E24,Positions!$C$7:$V$120,20,FALSE))))</f>
        <v>8</v>
      </c>
      <c r="BY24" s="2">
        <f>IF(F24="","",IF(F24="ADO","ADO",IF(F24="OFF","OFF",VLOOKUP(F24,Positions!$C$7:$V$120,20,FALSE))))</f>
        <v>4</v>
      </c>
      <c r="BZ24" s="2">
        <f>IF(G24="","",IF(G24="ADO","ADO",IF(G24="OFF","OFF",VLOOKUP(G24,Positions!$C$7:$V$120,20,FALSE))))</f>
        <v>4</v>
      </c>
      <c r="CA24" s="2">
        <f>IF(H24="","",IF(H24="ADO","ADO",IF(H24="OFF","OFF",VLOOKUP(H24,Positions!$C$7:$V$120,20,FALSE))))</f>
        <v>4</v>
      </c>
      <c r="CB24" s="2">
        <f>IF(I24="","",IF(I24="ADO","ADO",IF(I24="OFF","OFF",VLOOKUP(I24,Positions!$C$7:$V$120,20,FALSE))))</f>
        <v>4</v>
      </c>
      <c r="CC24" s="2" t="str">
        <f>IF(J24="","",IF(J24="ADO","ADO",IF(J24="OFF","OFF",VLOOKUP(J24,Positions!$C$7:$V$120,20,FALSE))))</f>
        <v>OFF</v>
      </c>
      <c r="CD24" s="2" t="str">
        <f>IF(K24="","",IF(K24="ADO","ADO",IF(K24="OFF","OFF",VLOOKUP(K24,Positions!$C$7:$V$120,20,FALSE))))</f>
        <v>OFF</v>
      </c>
      <c r="CE24" s="2">
        <f>IF(L24="","",IF(L24="ADO","ADO",IF(L24="OFF","OFF",VLOOKUP(L24,Positions!$C$7:$V$120,20,FALSE))))</f>
        <v>8</v>
      </c>
      <c r="CF24" s="2">
        <f>IF(M24="","",IF(M24="ADO","ADO",IF(M24="OFF","OFF",VLOOKUP(M24,Positions!$C$7:$V$120,20,FALSE))))</f>
        <v>8</v>
      </c>
      <c r="CG24" s="2">
        <f>IF(N24="","",IF(N24="ADO","ADO",IF(N24="OFF","OFF",VLOOKUP(N24,Positions!$C$7:$V$120,20,FALSE))))</f>
        <v>8</v>
      </c>
      <c r="CH24" s="2">
        <f>IF(O24="","",IF(O24="ADO","ADO",IF(O24="OFF","OFF",VLOOKUP(O24,Positions!$C$7:$V$120,20,FALSE))))</f>
        <v>8</v>
      </c>
      <c r="CI24" s="2">
        <f>IF(P24="","",IF(P24="ADO","ADO",IF(P24="OFF","OFF",VLOOKUP(P24,Positions!$C$7:$V$120,20,FALSE))))</f>
        <v>8</v>
      </c>
      <c r="CJ24" s="2" t="str">
        <f>IF(Q24="","",IF(Q24="ADO","ADO",IF(Q24="OFF","OFF",VLOOKUP(Q24,Positions!$C$7:$V$120,20,FALSE))))</f>
        <v>OFF</v>
      </c>
      <c r="CK24" s="2" t="str">
        <f>IF(R24="","",IF(R24="ADO","ADO",IF(R24="OFF","OFF",VLOOKUP(R24,Positions!$C$7:$V$120,20,FALSE))))</f>
        <v>OFF</v>
      </c>
      <c r="CL24" s="2">
        <f>IF(S24="","",IF(S24="ADO","ADO",IF(S24="OFF","OFF",VLOOKUP(S24,Positions!$C$7:$V$120,20,FALSE))))</f>
        <v>4</v>
      </c>
      <c r="CM24" s="2">
        <f>IF(T24="","",IF(T24="ADO","ADO",IF(T24="OFF","OFF",VLOOKUP(T24,Positions!$C$7:$V$120,20,FALSE))))</f>
        <v>4</v>
      </c>
      <c r="CN24" s="2">
        <f>IF(U24="","",IF(U24="ADO","ADO",IF(U24="OFF","OFF",VLOOKUP(U24,Positions!$C$7:$V$120,20,FALSE))))</f>
        <v>4</v>
      </c>
      <c r="CO24" s="2">
        <f>IF(V24="","",IF(V24="ADO","ADO",IF(V24="OFF","OFF",VLOOKUP(V24,Positions!$C$7:$V$120,20,FALSE))))</f>
        <v>8</v>
      </c>
      <c r="CP24" s="2">
        <f>IF(W24="","",IF(W24="ADO","ADO",IF(W24="OFF","OFF",VLOOKUP(W24,Positions!$C$7:$V$120,20,FALSE))))</f>
        <v>8</v>
      </c>
      <c r="CQ24" s="2" t="str">
        <f>IF(X24="","",IF(X24="ADO","ADO",IF(X24="OFF","OFF",VLOOKUP(X24,Positions!$C$7:$V$120,20,FALSE))))</f>
        <v>OFF</v>
      </c>
      <c r="CR24" s="2" t="str">
        <f>IF(Y24="","",IF(Y24="ADO","ADO",IF(Y24="OFF","OFF",VLOOKUP(Y24,Positions!$C$7:$V$120,20,FALSE))))</f>
        <v>OFF</v>
      </c>
      <c r="CS24" s="2">
        <f>IF(Z24="","",IF(Z24="ADO","ADO",IF(Z24="OFF","OFF",VLOOKUP(Z24,Positions!$C$7:$V$120,20,FALSE))))</f>
        <v>8</v>
      </c>
      <c r="CT24" s="2">
        <f>IF(AA24="","",IF(AA24="ADO","ADO",IF(AA24="OFF","OFF",VLOOKUP(AA24,Positions!$C$7:$V$120,20,FALSE))))</f>
        <v>8</v>
      </c>
      <c r="CU24" s="2">
        <f>IF(AB24="","",IF(AB24="ADO","ADO",IF(AB24="OFF","OFF",VLOOKUP(AB24,Positions!$C$7:$V$120,20,FALSE))))</f>
        <v>3.9999999999999991</v>
      </c>
      <c r="CV24" s="2">
        <f>IF(AC24="","",IF(AC24="ADO","ADO",IF(AC24="OFF","OFF",VLOOKUP(AC24,Positions!$C$7:$V$120,20,FALSE))))</f>
        <v>8</v>
      </c>
      <c r="CW24" s="2">
        <f>IF(AD24="","",IF(AD24="ADO","ADO",IF(AD24="OFF","OFF",VLOOKUP(AD24,Positions!$C$7:$V$120,20,FALSE))))</f>
        <v>8</v>
      </c>
      <c r="CY24" s="2">
        <f t="shared" si="28"/>
        <v>8</v>
      </c>
      <c r="DE24" s="2" t="str">
        <f t="shared" si="29"/>
        <v>OFF</v>
      </c>
      <c r="DF24" s="2" t="str">
        <f t="shared" si="29"/>
        <v>OFF</v>
      </c>
      <c r="DG24" s="2">
        <f t="shared" si="29"/>
        <v>8</v>
      </c>
      <c r="DH24" s="2">
        <f t="shared" si="29"/>
        <v>4</v>
      </c>
      <c r="DI24" s="2">
        <f t="shared" si="29"/>
        <v>4</v>
      </c>
      <c r="DJ24" s="2">
        <f t="shared" si="29"/>
        <v>4</v>
      </c>
      <c r="DK24" s="2">
        <f t="shared" si="29"/>
        <v>4</v>
      </c>
      <c r="DL24" s="2" t="str">
        <f t="shared" si="29"/>
        <v>OFF</v>
      </c>
      <c r="DM24" s="2" t="str">
        <f t="shared" si="29"/>
        <v>OFF</v>
      </c>
      <c r="DN24" s="2">
        <f t="shared" si="29"/>
        <v>8</v>
      </c>
      <c r="DO24" s="2">
        <f t="shared" si="29"/>
        <v>8</v>
      </c>
      <c r="DP24" s="2">
        <f t="shared" si="29"/>
        <v>8</v>
      </c>
      <c r="DQ24" s="2">
        <f t="shared" si="29"/>
        <v>8</v>
      </c>
      <c r="DR24" s="2">
        <f t="shared" si="55"/>
        <v>8</v>
      </c>
      <c r="DS24" s="2" t="str">
        <f t="shared" si="55"/>
        <v>OFF</v>
      </c>
      <c r="DT24" s="2" t="str">
        <f t="shared" si="55"/>
        <v>OFF</v>
      </c>
      <c r="DU24" s="2">
        <f t="shared" si="55"/>
        <v>4</v>
      </c>
      <c r="DV24" s="2">
        <f t="shared" si="55"/>
        <v>4</v>
      </c>
      <c r="DW24" s="2">
        <f t="shared" si="55"/>
        <v>4</v>
      </c>
      <c r="DX24" s="2">
        <f t="shared" si="55"/>
        <v>8</v>
      </c>
      <c r="DY24" s="2">
        <f t="shared" si="55"/>
        <v>8</v>
      </c>
      <c r="DZ24" s="2" t="str">
        <f t="shared" si="55"/>
        <v>OFF</v>
      </c>
      <c r="EA24" s="2" t="str">
        <f t="shared" si="55"/>
        <v>OFF</v>
      </c>
      <c r="EB24" s="2">
        <f t="shared" si="55"/>
        <v>8</v>
      </c>
      <c r="EC24" s="2">
        <f t="shared" si="55"/>
        <v>8</v>
      </c>
      <c r="ED24" s="2">
        <f t="shared" si="55"/>
        <v>3.9999999999999991</v>
      </c>
      <c r="EE24" s="2">
        <f t="shared" si="55"/>
        <v>8</v>
      </c>
      <c r="EF24" s="2">
        <f t="shared" si="55"/>
        <v>8</v>
      </c>
      <c r="EH24" s="189">
        <f t="shared" si="30"/>
        <v>24</v>
      </c>
      <c r="EI24" s="190">
        <f t="shared" si="31"/>
        <v>40</v>
      </c>
      <c r="EJ24" s="190">
        <f t="shared" si="32"/>
        <v>28</v>
      </c>
      <c r="EK24" s="190">
        <f t="shared" si="33"/>
        <v>36</v>
      </c>
      <c r="EL24" s="190">
        <f t="shared" si="34"/>
        <v>128</v>
      </c>
      <c r="EM24" s="12" t="str">
        <f t="shared" si="35"/>
        <v>OFF</v>
      </c>
      <c r="EN24" s="12" t="str">
        <f t="shared" si="35"/>
        <v>OFF</v>
      </c>
      <c r="EO24" s="12">
        <f t="shared" si="35"/>
        <v>8</v>
      </c>
      <c r="EP24" s="12">
        <f t="shared" si="35"/>
        <v>4</v>
      </c>
      <c r="EQ24" s="12">
        <f t="shared" si="35"/>
        <v>4</v>
      </c>
      <c r="ER24" s="12">
        <f t="shared" si="35"/>
        <v>4</v>
      </c>
      <c r="ES24" s="12">
        <f t="shared" si="35"/>
        <v>4</v>
      </c>
      <c r="ET24" s="12" t="str">
        <f t="shared" si="35"/>
        <v>OFF</v>
      </c>
      <c r="EU24" s="12" t="str">
        <f t="shared" si="35"/>
        <v>OFF</v>
      </c>
      <c r="EV24" s="12">
        <f t="shared" si="35"/>
        <v>8</v>
      </c>
      <c r="EW24" s="12">
        <f t="shared" si="35"/>
        <v>8</v>
      </c>
      <c r="EX24" s="12">
        <f t="shared" si="35"/>
        <v>8</v>
      </c>
      <c r="EY24" s="12">
        <f t="shared" si="35"/>
        <v>8</v>
      </c>
      <c r="EZ24" s="12">
        <f t="shared" si="35"/>
        <v>8</v>
      </c>
      <c r="FA24" s="12" t="str">
        <f t="shared" si="35"/>
        <v>OFF</v>
      </c>
      <c r="FB24" s="12" t="str">
        <f t="shared" si="35"/>
        <v>OFF</v>
      </c>
      <c r="FC24" s="12">
        <f t="shared" si="53"/>
        <v>4</v>
      </c>
      <c r="FD24" s="12">
        <f t="shared" si="22"/>
        <v>4</v>
      </c>
      <c r="FE24" s="12">
        <f t="shared" si="22"/>
        <v>4</v>
      </c>
      <c r="FF24" s="12">
        <f t="shared" si="22"/>
        <v>8</v>
      </c>
      <c r="FG24" s="12">
        <f t="shared" si="22"/>
        <v>8</v>
      </c>
      <c r="FH24" s="12" t="str">
        <f t="shared" si="22"/>
        <v>OFF</v>
      </c>
      <c r="FI24" s="12" t="str">
        <f t="shared" si="22"/>
        <v>OFF</v>
      </c>
      <c r="FJ24" s="12">
        <f t="shared" si="22"/>
        <v>8</v>
      </c>
      <c r="FK24" s="12">
        <f t="shared" si="22"/>
        <v>8</v>
      </c>
      <c r="FL24" s="12">
        <f t="shared" si="22"/>
        <v>3.9999999999999991</v>
      </c>
      <c r="FM24" s="12">
        <f t="shared" si="22"/>
        <v>8</v>
      </c>
      <c r="FN24" s="12">
        <f t="shared" si="22"/>
        <v>8</v>
      </c>
      <c r="FP24" t="str">
        <f t="shared" si="36"/>
        <v>OK</v>
      </c>
      <c r="FQ24" t="str">
        <f t="shared" si="37"/>
        <v/>
      </c>
      <c r="GU24" s="176"/>
      <c r="GV24" s="177">
        <f t="shared" si="41"/>
        <v>0</v>
      </c>
      <c r="GW24" s="177">
        <f t="shared" si="42"/>
        <v>0</v>
      </c>
      <c r="GX24" s="177">
        <f t="shared" si="43"/>
        <v>0</v>
      </c>
      <c r="GY24" s="177">
        <f t="shared" si="44"/>
        <v>0</v>
      </c>
      <c r="HB24" s="193" t="str">
        <f>IF(Positions!C20&lt;&gt;"",Positions!C20,"")</f>
        <v>TC-AM</v>
      </c>
    </row>
    <row r="25" spans="1:210" x14ac:dyDescent="0.25">
      <c r="A25" s="185"/>
      <c r="B25" s="186" t="str">
        <f t="shared" si="45"/>
        <v>0 (0, 0)</v>
      </c>
      <c r="C25" s="357"/>
      <c r="D25" s="470"/>
      <c r="E25" s="470"/>
      <c r="F25" s="470"/>
      <c r="G25" s="470"/>
      <c r="H25" s="470"/>
      <c r="I25" s="466"/>
      <c r="J25" s="357"/>
      <c r="K25" s="470"/>
      <c r="L25" s="470"/>
      <c r="M25" s="470"/>
      <c r="N25" s="470"/>
      <c r="O25" s="470"/>
      <c r="P25" s="466"/>
      <c r="Q25" s="357"/>
      <c r="R25" s="470"/>
      <c r="S25" s="470"/>
      <c r="T25" s="470"/>
      <c r="U25" s="470"/>
      <c r="V25" s="470"/>
      <c r="W25" s="466"/>
      <c r="X25" s="357"/>
      <c r="Y25" s="470"/>
      <c r="Z25" s="470"/>
      <c r="AA25" s="470"/>
      <c r="AB25" s="470"/>
      <c r="AC25" s="470"/>
      <c r="AD25" s="466"/>
      <c r="AE25" s="349"/>
      <c r="AF25" s="339">
        <f t="shared" si="46"/>
        <v>0</v>
      </c>
      <c r="AG25" s="340">
        <f t="shared" si="47"/>
        <v>0</v>
      </c>
      <c r="AH25" s="340">
        <f t="shared" si="48"/>
        <v>0</v>
      </c>
      <c r="AI25" s="341">
        <f t="shared" si="49"/>
        <v>0</v>
      </c>
      <c r="AJ25" s="342">
        <f t="shared" si="50"/>
        <v>0</v>
      </c>
      <c r="AK25" s="343">
        <f t="shared" si="51"/>
        <v>0</v>
      </c>
      <c r="AL25" s="192">
        <f>IF(A25&lt;&gt;"",VLOOKUP(A25,Positions!$AJ$9:$AK$30,2,FALSE),0)*IF(AJ25=160,AJ25/4*52*(38/40),AJ25/4*52)</f>
        <v>0</v>
      </c>
      <c r="AM25" s="188">
        <f t="shared" si="27"/>
        <v>0</v>
      </c>
      <c r="AN25" s="12" t="str">
        <f t="shared" si="54"/>
        <v/>
      </c>
      <c r="AO25" s="12" t="str">
        <f t="shared" si="54"/>
        <v/>
      </c>
      <c r="AP25" s="12" t="str">
        <f t="shared" si="54"/>
        <v/>
      </c>
      <c r="AQ25" s="12" t="str">
        <f t="shared" si="54"/>
        <v/>
      </c>
      <c r="AR25" s="12" t="str">
        <f t="shared" si="54"/>
        <v/>
      </c>
      <c r="AS25" s="12" t="str">
        <f t="shared" si="54"/>
        <v/>
      </c>
      <c r="AT25" s="12" t="str">
        <f t="shared" si="54"/>
        <v/>
      </c>
      <c r="AU25" s="12" t="str">
        <f t="shared" si="54"/>
        <v/>
      </c>
      <c r="AV25" s="12" t="str">
        <f t="shared" si="54"/>
        <v/>
      </c>
      <c r="AW25" s="12" t="str">
        <f t="shared" si="54"/>
        <v/>
      </c>
      <c r="AX25" s="12" t="str">
        <f t="shared" si="54"/>
        <v/>
      </c>
      <c r="AY25" s="12" t="str">
        <f t="shared" si="54"/>
        <v/>
      </c>
      <c r="AZ25" s="12" t="str">
        <f t="shared" si="54"/>
        <v/>
      </c>
      <c r="BA25" s="12" t="str">
        <f t="shared" si="54"/>
        <v/>
      </c>
      <c r="BB25" s="12" t="str">
        <f t="shared" si="54"/>
        <v/>
      </c>
      <c r="BC25" s="12" t="str">
        <f t="shared" si="52"/>
        <v/>
      </c>
      <c r="BD25" s="12" t="str">
        <f t="shared" si="18"/>
        <v/>
      </c>
      <c r="BE25" s="12" t="str">
        <f t="shared" si="18"/>
        <v/>
      </c>
      <c r="BF25" s="12" t="str">
        <f t="shared" si="18"/>
        <v/>
      </c>
      <c r="BG25" s="12" t="str">
        <f t="shared" si="18"/>
        <v/>
      </c>
      <c r="BH25" s="12" t="str">
        <f t="shared" si="18"/>
        <v/>
      </c>
      <c r="BI25" s="12" t="str">
        <f t="shared" si="18"/>
        <v/>
      </c>
      <c r="BJ25" s="12" t="str">
        <f t="shared" si="18"/>
        <v/>
      </c>
      <c r="BK25" s="12" t="str">
        <f t="shared" si="18"/>
        <v/>
      </c>
      <c r="BL25" s="12" t="str">
        <f t="shared" si="18"/>
        <v/>
      </c>
      <c r="BM25" s="12" t="str">
        <f t="shared" si="18"/>
        <v/>
      </c>
      <c r="BN25" s="12" t="str">
        <f t="shared" si="18"/>
        <v/>
      </c>
      <c r="BO25" s="12" t="str">
        <f t="shared" si="18"/>
        <v/>
      </c>
      <c r="BV25" s="2" t="str">
        <f>IF(C25="","",IF(C25="ADO","ADO",IF(C25="OFF","OFF",VLOOKUP(C25,Positions!$C$7:$V$120,20,FALSE))))</f>
        <v/>
      </c>
      <c r="BW25" s="2" t="str">
        <f>IF(D25="","",IF(D25="ADO","ADO",IF(D25="OFF","OFF",VLOOKUP(D25,Positions!$C$7:$V$120,20,FALSE))))</f>
        <v/>
      </c>
      <c r="BX25" s="2" t="str">
        <f>IF(E25="","",IF(E25="ADO","ADO",IF(E25="OFF","OFF",VLOOKUP(E25,Positions!$C$7:$V$120,20,FALSE))))</f>
        <v/>
      </c>
      <c r="BY25" s="2" t="str">
        <f>IF(F25="","",IF(F25="ADO","ADO",IF(F25="OFF","OFF",VLOOKUP(F25,Positions!$C$7:$V$120,20,FALSE))))</f>
        <v/>
      </c>
      <c r="BZ25" s="2" t="str">
        <f>IF(G25="","",IF(G25="ADO","ADO",IF(G25="OFF","OFF",VLOOKUP(G25,Positions!$C$7:$V$120,20,FALSE))))</f>
        <v/>
      </c>
      <c r="CA25" s="2" t="str">
        <f>IF(H25="","",IF(H25="ADO","ADO",IF(H25="OFF","OFF",VLOOKUP(H25,Positions!$C$7:$V$120,20,FALSE))))</f>
        <v/>
      </c>
      <c r="CB25" s="2" t="str">
        <f>IF(I25="","",IF(I25="ADO","ADO",IF(I25="OFF","OFF",VLOOKUP(I25,Positions!$C$7:$V$120,20,FALSE))))</f>
        <v/>
      </c>
      <c r="CC25" s="2" t="str">
        <f>IF(J25="","",IF(J25="ADO","ADO",IF(J25="OFF","OFF",VLOOKUP(J25,Positions!$C$7:$V$120,20,FALSE))))</f>
        <v/>
      </c>
      <c r="CD25" s="2" t="str">
        <f>IF(K25="","",IF(K25="ADO","ADO",IF(K25="OFF","OFF",VLOOKUP(K25,Positions!$C$7:$V$120,20,FALSE))))</f>
        <v/>
      </c>
      <c r="CE25" s="2" t="str">
        <f>IF(L25="","",IF(L25="ADO","ADO",IF(L25="OFF","OFF",VLOOKUP(L25,Positions!$C$7:$V$120,20,FALSE))))</f>
        <v/>
      </c>
      <c r="CF25" s="2" t="str">
        <f>IF(M25="","",IF(M25="ADO","ADO",IF(M25="OFF","OFF",VLOOKUP(M25,Positions!$C$7:$V$120,20,FALSE))))</f>
        <v/>
      </c>
      <c r="CG25" s="2" t="str">
        <f>IF(N25="","",IF(N25="ADO","ADO",IF(N25="OFF","OFF",VLOOKUP(N25,Positions!$C$7:$V$120,20,FALSE))))</f>
        <v/>
      </c>
      <c r="CH25" s="2" t="str">
        <f>IF(O25="","",IF(O25="ADO","ADO",IF(O25="OFF","OFF",VLOOKUP(O25,Positions!$C$7:$V$120,20,FALSE))))</f>
        <v/>
      </c>
      <c r="CI25" s="2" t="str">
        <f>IF(P25="","",IF(P25="ADO","ADO",IF(P25="OFF","OFF",VLOOKUP(P25,Positions!$C$7:$V$120,20,FALSE))))</f>
        <v/>
      </c>
      <c r="CJ25" s="2" t="str">
        <f>IF(Q25="","",IF(Q25="ADO","ADO",IF(Q25="OFF","OFF",VLOOKUP(Q25,Positions!$C$7:$V$120,20,FALSE))))</f>
        <v/>
      </c>
      <c r="CK25" s="2" t="str">
        <f>IF(R25="","",IF(R25="ADO","ADO",IF(R25="OFF","OFF",VLOOKUP(R25,Positions!$C$7:$V$120,20,FALSE))))</f>
        <v/>
      </c>
      <c r="CL25" s="2" t="str">
        <f>IF(S25="","",IF(S25="ADO","ADO",IF(S25="OFF","OFF",VLOOKUP(S25,Positions!$C$7:$V$120,20,FALSE))))</f>
        <v/>
      </c>
      <c r="CM25" s="2" t="str">
        <f>IF(T25="","",IF(T25="ADO","ADO",IF(T25="OFF","OFF",VLOOKUP(T25,Positions!$C$7:$V$120,20,FALSE))))</f>
        <v/>
      </c>
      <c r="CN25" s="2" t="str">
        <f>IF(U25="","",IF(U25="ADO","ADO",IF(U25="OFF","OFF",VLOOKUP(U25,Positions!$C$7:$V$120,20,FALSE))))</f>
        <v/>
      </c>
      <c r="CO25" s="2" t="str">
        <f>IF(V25="","",IF(V25="ADO","ADO",IF(V25="OFF","OFF",VLOOKUP(V25,Positions!$C$7:$V$120,20,FALSE))))</f>
        <v/>
      </c>
      <c r="CP25" s="2" t="str">
        <f>IF(W25="","",IF(W25="ADO","ADO",IF(W25="OFF","OFF",VLOOKUP(W25,Positions!$C$7:$V$120,20,FALSE))))</f>
        <v/>
      </c>
      <c r="CQ25" s="2" t="str">
        <f>IF(X25="","",IF(X25="ADO","ADO",IF(X25="OFF","OFF",VLOOKUP(X25,Positions!$C$7:$V$120,20,FALSE))))</f>
        <v/>
      </c>
      <c r="CR25" s="2" t="str">
        <f>IF(Y25="","",IF(Y25="ADO","ADO",IF(Y25="OFF","OFF",VLOOKUP(Y25,Positions!$C$7:$V$120,20,FALSE))))</f>
        <v/>
      </c>
      <c r="CS25" s="2" t="str">
        <f>IF(Z25="","",IF(Z25="ADO","ADO",IF(Z25="OFF","OFF",VLOOKUP(Z25,Positions!$C$7:$V$120,20,FALSE))))</f>
        <v/>
      </c>
      <c r="CT25" s="2" t="str">
        <f>IF(AA25="","",IF(AA25="ADO","ADO",IF(AA25="OFF","OFF",VLOOKUP(AA25,Positions!$C$7:$V$120,20,FALSE))))</f>
        <v/>
      </c>
      <c r="CU25" s="2" t="str">
        <f>IF(AB25="","",IF(AB25="ADO","ADO",IF(AB25="OFF","OFF",VLOOKUP(AB25,Positions!$C$7:$V$120,20,FALSE))))</f>
        <v/>
      </c>
      <c r="CV25" s="2" t="str">
        <f>IF(AC25="","",IF(AC25="ADO","ADO",IF(AC25="OFF","OFF",VLOOKUP(AC25,Positions!$C$7:$V$120,20,FALSE))))</f>
        <v/>
      </c>
      <c r="CW25" s="2" t="str">
        <f>IF(AD25="","",IF(AD25="ADO","ADO",IF(AD25="OFF","OFF",VLOOKUP(AD25,Positions!$C$7:$V$120,20,FALSE))))</f>
        <v/>
      </c>
      <c r="CY25" s="2">
        <f t="shared" si="28"/>
        <v>0</v>
      </c>
      <c r="DE25" s="2" t="str">
        <f t="shared" si="29"/>
        <v/>
      </c>
      <c r="DF25" s="2" t="str">
        <f t="shared" si="29"/>
        <v/>
      </c>
      <c r="DG25" s="2" t="str">
        <f t="shared" si="29"/>
        <v/>
      </c>
      <c r="DH25" s="2" t="str">
        <f t="shared" si="29"/>
        <v/>
      </c>
      <c r="DI25" s="2" t="str">
        <f t="shared" si="29"/>
        <v/>
      </c>
      <c r="DJ25" s="2" t="str">
        <f t="shared" si="29"/>
        <v/>
      </c>
      <c r="DK25" s="2" t="str">
        <f t="shared" si="29"/>
        <v/>
      </c>
      <c r="DL25" s="2" t="str">
        <f t="shared" si="29"/>
        <v/>
      </c>
      <c r="DM25" s="2" t="str">
        <f t="shared" si="29"/>
        <v/>
      </c>
      <c r="DN25" s="2" t="str">
        <f t="shared" si="29"/>
        <v/>
      </c>
      <c r="DO25" s="2" t="str">
        <f t="shared" si="29"/>
        <v/>
      </c>
      <c r="DP25" s="2" t="str">
        <f t="shared" si="29"/>
        <v/>
      </c>
      <c r="DQ25" s="2" t="str">
        <f t="shared" si="29"/>
        <v/>
      </c>
      <c r="DR25" s="2" t="str">
        <f t="shared" si="55"/>
        <v/>
      </c>
      <c r="DS25" s="2" t="str">
        <f t="shared" si="55"/>
        <v/>
      </c>
      <c r="DT25" s="2" t="str">
        <f t="shared" si="55"/>
        <v/>
      </c>
      <c r="DU25" s="2" t="str">
        <f t="shared" si="55"/>
        <v/>
      </c>
      <c r="DV25" s="2" t="str">
        <f t="shared" si="55"/>
        <v/>
      </c>
      <c r="DW25" s="2" t="str">
        <f t="shared" si="55"/>
        <v/>
      </c>
      <c r="DX25" s="2" t="str">
        <f t="shared" si="55"/>
        <v/>
      </c>
      <c r="DY25" s="2" t="str">
        <f t="shared" si="55"/>
        <v/>
      </c>
      <c r="DZ25" s="2" t="str">
        <f t="shared" si="55"/>
        <v/>
      </c>
      <c r="EA25" s="2" t="str">
        <f t="shared" si="55"/>
        <v/>
      </c>
      <c r="EB25" s="2" t="str">
        <f t="shared" si="55"/>
        <v/>
      </c>
      <c r="EC25" s="2" t="str">
        <f t="shared" si="55"/>
        <v/>
      </c>
      <c r="ED25" s="2" t="str">
        <f t="shared" si="55"/>
        <v/>
      </c>
      <c r="EE25" s="2" t="str">
        <f t="shared" si="55"/>
        <v/>
      </c>
      <c r="EF25" s="2" t="str">
        <f t="shared" si="55"/>
        <v/>
      </c>
      <c r="EH25" s="189">
        <f t="shared" si="30"/>
        <v>0</v>
      </c>
      <c r="EI25" s="190">
        <f t="shared" si="31"/>
        <v>0</v>
      </c>
      <c r="EJ25" s="190">
        <f t="shared" si="32"/>
        <v>0</v>
      </c>
      <c r="EK25" s="190">
        <f t="shared" si="33"/>
        <v>0</v>
      </c>
      <c r="EL25" s="190">
        <f t="shared" si="34"/>
        <v>0</v>
      </c>
      <c r="EM25" s="12" t="str">
        <f t="shared" si="35"/>
        <v/>
      </c>
      <c r="EN25" s="12" t="str">
        <f t="shared" si="35"/>
        <v/>
      </c>
      <c r="EO25" s="12" t="str">
        <f t="shared" si="35"/>
        <v/>
      </c>
      <c r="EP25" s="12" t="str">
        <f t="shared" si="35"/>
        <v/>
      </c>
      <c r="EQ25" s="12" t="str">
        <f t="shared" si="35"/>
        <v/>
      </c>
      <c r="ER25" s="12" t="str">
        <f t="shared" si="35"/>
        <v/>
      </c>
      <c r="ES25" s="12" t="str">
        <f t="shared" si="35"/>
        <v/>
      </c>
      <c r="ET25" s="12" t="str">
        <f t="shared" si="35"/>
        <v/>
      </c>
      <c r="EU25" s="12" t="str">
        <f t="shared" si="35"/>
        <v/>
      </c>
      <c r="EV25" s="12" t="str">
        <f t="shared" si="35"/>
        <v/>
      </c>
      <c r="EW25" s="12" t="str">
        <f t="shared" si="35"/>
        <v/>
      </c>
      <c r="EX25" s="12" t="str">
        <f t="shared" si="35"/>
        <v/>
      </c>
      <c r="EY25" s="12" t="str">
        <f t="shared" si="35"/>
        <v/>
      </c>
      <c r="EZ25" s="12" t="str">
        <f t="shared" si="35"/>
        <v/>
      </c>
      <c r="FA25" s="12" t="str">
        <f t="shared" si="35"/>
        <v/>
      </c>
      <c r="FB25" s="12" t="str">
        <f t="shared" si="35"/>
        <v/>
      </c>
      <c r="FC25" s="12" t="str">
        <f t="shared" si="53"/>
        <v/>
      </c>
      <c r="FD25" s="12" t="str">
        <f t="shared" si="22"/>
        <v/>
      </c>
      <c r="FE25" s="12" t="str">
        <f t="shared" si="22"/>
        <v/>
      </c>
      <c r="FF25" s="12" t="str">
        <f t="shared" si="22"/>
        <v/>
      </c>
      <c r="FG25" s="12" t="str">
        <f t="shared" si="22"/>
        <v/>
      </c>
      <c r="FH25" s="12" t="str">
        <f t="shared" si="22"/>
        <v/>
      </c>
      <c r="FI25" s="12" t="str">
        <f t="shared" si="22"/>
        <v/>
      </c>
      <c r="FJ25" s="12" t="str">
        <f t="shared" si="22"/>
        <v/>
      </c>
      <c r="FK25" s="12" t="str">
        <f t="shared" si="22"/>
        <v/>
      </c>
      <c r="FL25" s="12" t="str">
        <f t="shared" si="22"/>
        <v/>
      </c>
      <c r="FM25" s="12" t="str">
        <f t="shared" si="22"/>
        <v/>
      </c>
      <c r="FN25" s="12" t="str">
        <f t="shared" si="22"/>
        <v/>
      </c>
      <c r="FP25" t="str">
        <f t="shared" si="36"/>
        <v>OK</v>
      </c>
      <c r="FQ25" t="str">
        <f t="shared" si="37"/>
        <v/>
      </c>
      <c r="GU25" s="176"/>
      <c r="GV25" s="177">
        <f t="shared" si="41"/>
        <v>0</v>
      </c>
      <c r="GW25" s="177">
        <f t="shared" si="42"/>
        <v>0</v>
      </c>
      <c r="GX25" s="177">
        <f t="shared" si="43"/>
        <v>0</v>
      </c>
      <c r="GY25" s="177">
        <f t="shared" si="44"/>
        <v>0</v>
      </c>
      <c r="HB25" s="193" t="str">
        <f>IF(Positions!C21&lt;&gt;"",Positions!C21,"")</f>
        <v>SS-AM</v>
      </c>
    </row>
    <row r="26" spans="1:210" x14ac:dyDescent="0.25">
      <c r="A26" s="185"/>
      <c r="B26" s="186" t="str">
        <f t="shared" si="45"/>
        <v>80 (40, 40)</v>
      </c>
      <c r="C26" s="357" t="s">
        <v>1414</v>
      </c>
      <c r="D26" s="470" t="s">
        <v>1414</v>
      </c>
      <c r="E26" s="470" t="s">
        <v>1077</v>
      </c>
      <c r="F26" s="470" t="s">
        <v>1077</v>
      </c>
      <c r="G26" s="470" t="s">
        <v>1077</v>
      </c>
      <c r="H26" s="470" t="s">
        <v>1415</v>
      </c>
      <c r="I26" s="466" t="s">
        <v>1415</v>
      </c>
      <c r="J26" s="357" t="s">
        <v>1414</v>
      </c>
      <c r="K26" s="470" t="s">
        <v>1414</v>
      </c>
      <c r="L26" s="470" t="s">
        <v>1414</v>
      </c>
      <c r="M26" s="470" t="s">
        <v>1415</v>
      </c>
      <c r="N26" s="470" t="s">
        <v>1375</v>
      </c>
      <c r="O26" s="470" t="s">
        <v>1077</v>
      </c>
      <c r="P26" s="466" t="s">
        <v>1077</v>
      </c>
      <c r="Q26" s="357" t="s">
        <v>1453</v>
      </c>
      <c r="R26" s="470" t="s">
        <v>1415</v>
      </c>
      <c r="S26" s="470" t="s">
        <v>1077</v>
      </c>
      <c r="T26" s="470" t="s">
        <v>1077</v>
      </c>
      <c r="U26" s="470" t="s">
        <v>1407</v>
      </c>
      <c r="V26" s="470" t="s">
        <v>1415</v>
      </c>
      <c r="W26" s="466" t="s">
        <v>1415</v>
      </c>
      <c r="X26" s="357" t="s">
        <v>1415</v>
      </c>
      <c r="Y26" s="470" t="s">
        <v>1415</v>
      </c>
      <c r="Z26" s="470" t="s">
        <v>1415</v>
      </c>
      <c r="AA26" s="470" t="s">
        <v>1415</v>
      </c>
      <c r="AB26" s="470" t="s">
        <v>1077</v>
      </c>
      <c r="AC26" s="470" t="s">
        <v>1077</v>
      </c>
      <c r="AD26" s="466" t="s">
        <v>1077</v>
      </c>
      <c r="AE26" s="349"/>
      <c r="AF26" s="339">
        <f t="shared" si="46"/>
        <v>16</v>
      </c>
      <c r="AG26" s="340">
        <f t="shared" si="47"/>
        <v>24</v>
      </c>
      <c r="AH26" s="340">
        <f t="shared" si="48"/>
        <v>23.999999999999996</v>
      </c>
      <c r="AI26" s="341">
        <f t="shared" si="49"/>
        <v>15.999999999999996</v>
      </c>
      <c r="AJ26" s="342">
        <f t="shared" si="50"/>
        <v>80</v>
      </c>
      <c r="AK26" s="343">
        <f t="shared" si="51"/>
        <v>0.52631578947368418</v>
      </c>
      <c r="AL26" s="192">
        <f>IF(A26&lt;&gt;"",VLOOKUP(A26,Positions!$AJ$9:$AK$30,2,FALSE),0)*IF(AJ26=160,AJ26/4*52*(38/40),AJ26/4*52)</f>
        <v>0</v>
      </c>
      <c r="AM26" s="188">
        <f t="shared" si="27"/>
        <v>0</v>
      </c>
      <c r="AN26" s="12">
        <f t="shared" si="54"/>
        <v>4</v>
      </c>
      <c r="AO26" s="12">
        <f t="shared" si="54"/>
        <v>4</v>
      </c>
      <c r="AP26" s="12" t="str">
        <f t="shared" si="54"/>
        <v>OFF</v>
      </c>
      <c r="AQ26" s="12" t="str">
        <f t="shared" si="54"/>
        <v>OFF</v>
      </c>
      <c r="AR26" s="12" t="str">
        <f t="shared" si="54"/>
        <v>OFF</v>
      </c>
      <c r="AS26" s="12">
        <f t="shared" si="54"/>
        <v>3.9999999999999991</v>
      </c>
      <c r="AT26" s="12">
        <f t="shared" si="54"/>
        <v>3.9999999999999991</v>
      </c>
      <c r="AU26" s="12">
        <f t="shared" si="54"/>
        <v>4</v>
      </c>
      <c r="AV26" s="12">
        <f t="shared" si="54"/>
        <v>4</v>
      </c>
      <c r="AW26" s="12">
        <f t="shared" si="54"/>
        <v>4</v>
      </c>
      <c r="AX26" s="12">
        <f t="shared" si="54"/>
        <v>3.9999999999999991</v>
      </c>
      <c r="AY26" s="12">
        <f t="shared" si="54"/>
        <v>8</v>
      </c>
      <c r="AZ26" s="12" t="str">
        <f t="shared" si="54"/>
        <v>OFF</v>
      </c>
      <c r="BA26" s="12" t="str">
        <f t="shared" si="54"/>
        <v>OFF</v>
      </c>
      <c r="BB26" s="12">
        <f t="shared" si="54"/>
        <v>3.9999999999999991</v>
      </c>
      <c r="BC26" s="12">
        <f t="shared" si="52"/>
        <v>3.9999999999999991</v>
      </c>
      <c r="BD26" s="12" t="str">
        <f t="shared" si="18"/>
        <v>OFF</v>
      </c>
      <c r="BE26" s="12" t="str">
        <f t="shared" si="18"/>
        <v>OFF</v>
      </c>
      <c r="BF26" s="12">
        <f t="shared" si="18"/>
        <v>8</v>
      </c>
      <c r="BG26" s="12">
        <f t="shared" si="18"/>
        <v>3.9999999999999991</v>
      </c>
      <c r="BH26" s="12">
        <f t="shared" si="18"/>
        <v>3.9999999999999991</v>
      </c>
      <c r="BI26" s="12">
        <f t="shared" si="18"/>
        <v>3.9999999999999991</v>
      </c>
      <c r="BJ26" s="12">
        <f t="shared" si="18"/>
        <v>3.9999999999999991</v>
      </c>
      <c r="BK26" s="12">
        <f t="shared" si="18"/>
        <v>3.9999999999999991</v>
      </c>
      <c r="BL26" s="12">
        <f t="shared" si="18"/>
        <v>3.9999999999999991</v>
      </c>
      <c r="BM26" s="12" t="str">
        <f t="shared" si="18"/>
        <v>OFF</v>
      </c>
      <c r="BN26" s="12" t="str">
        <f t="shared" si="18"/>
        <v>OFF</v>
      </c>
      <c r="BO26" s="12" t="str">
        <f t="shared" si="18"/>
        <v>OFF</v>
      </c>
      <c r="BV26" s="2">
        <f>IF(C26="","",IF(C26="ADO","ADO",IF(C26="OFF","OFF",VLOOKUP(C26,Positions!$C$7:$V$120,20,FALSE))))</f>
        <v>4</v>
      </c>
      <c r="BW26" s="2">
        <f>IF(D26="","",IF(D26="ADO","ADO",IF(D26="OFF","OFF",VLOOKUP(D26,Positions!$C$7:$V$120,20,FALSE))))</f>
        <v>4</v>
      </c>
      <c r="BX26" s="2" t="str">
        <f>IF(E26="","",IF(E26="ADO","ADO",IF(E26="OFF","OFF",VLOOKUP(E26,Positions!$C$7:$V$120,20,FALSE))))</f>
        <v>OFF</v>
      </c>
      <c r="BY26" s="2" t="str">
        <f>IF(F26="","",IF(F26="ADO","ADO",IF(F26="OFF","OFF",VLOOKUP(F26,Positions!$C$7:$V$120,20,FALSE))))</f>
        <v>OFF</v>
      </c>
      <c r="BZ26" s="2" t="str">
        <f>IF(G26="","",IF(G26="ADO","ADO",IF(G26="OFF","OFF",VLOOKUP(G26,Positions!$C$7:$V$120,20,FALSE))))</f>
        <v>OFF</v>
      </c>
      <c r="CA26" s="2">
        <f>IF(H26="","",IF(H26="ADO","ADO",IF(H26="OFF","OFF",VLOOKUP(H26,Positions!$C$7:$V$120,20,FALSE))))</f>
        <v>3.9999999999999991</v>
      </c>
      <c r="CB26" s="2">
        <f>IF(I26="","",IF(I26="ADO","ADO",IF(I26="OFF","OFF",VLOOKUP(I26,Positions!$C$7:$V$120,20,FALSE))))</f>
        <v>3.9999999999999991</v>
      </c>
      <c r="CC26" s="2">
        <f>IF(J26="","",IF(J26="ADO","ADO",IF(J26="OFF","OFF",VLOOKUP(J26,Positions!$C$7:$V$120,20,FALSE))))</f>
        <v>4</v>
      </c>
      <c r="CD26" s="2">
        <f>IF(K26="","",IF(K26="ADO","ADO",IF(K26="OFF","OFF",VLOOKUP(K26,Positions!$C$7:$V$120,20,FALSE))))</f>
        <v>4</v>
      </c>
      <c r="CE26" s="2">
        <f>IF(L26="","",IF(L26="ADO","ADO",IF(L26="OFF","OFF",VLOOKUP(L26,Positions!$C$7:$V$120,20,FALSE))))</f>
        <v>4</v>
      </c>
      <c r="CF26" s="2">
        <f>IF(M26="","",IF(M26="ADO","ADO",IF(M26="OFF","OFF",VLOOKUP(M26,Positions!$C$7:$V$120,20,FALSE))))</f>
        <v>3.9999999999999991</v>
      </c>
      <c r="CG26" s="2">
        <f>IF(N26="","",IF(N26="ADO","ADO",IF(N26="OFF","OFF",VLOOKUP(N26,Positions!$C$7:$V$120,20,FALSE))))</f>
        <v>8</v>
      </c>
      <c r="CH26" s="2" t="str">
        <f>IF(O26="","",IF(O26="ADO","ADO",IF(O26="OFF","OFF",VLOOKUP(O26,Positions!$C$7:$V$120,20,FALSE))))</f>
        <v>OFF</v>
      </c>
      <c r="CI26" s="2" t="str">
        <f>IF(P26="","",IF(P26="ADO","ADO",IF(P26="OFF","OFF",VLOOKUP(P26,Positions!$C$7:$V$120,20,FALSE))))</f>
        <v>OFF</v>
      </c>
      <c r="CJ26" s="2">
        <f>IF(Q26="","",IF(Q26="ADO","ADO",IF(Q26="OFF","OFF",VLOOKUP(Q26,Positions!$C$7:$V$120,20,FALSE))))</f>
        <v>3.9999999999999991</v>
      </c>
      <c r="CK26" s="2">
        <f>IF(R26="","",IF(R26="ADO","ADO",IF(R26="OFF","OFF",VLOOKUP(R26,Positions!$C$7:$V$120,20,FALSE))))</f>
        <v>3.9999999999999991</v>
      </c>
      <c r="CL26" s="2" t="str">
        <f>IF(S26="","",IF(S26="ADO","ADO",IF(S26="OFF","OFF",VLOOKUP(S26,Positions!$C$7:$V$120,20,FALSE))))</f>
        <v>OFF</v>
      </c>
      <c r="CM26" s="2" t="str">
        <f>IF(T26="","",IF(T26="ADO","ADO",IF(T26="OFF","OFF",VLOOKUP(T26,Positions!$C$7:$V$120,20,FALSE))))</f>
        <v>OFF</v>
      </c>
      <c r="CN26" s="2">
        <f>IF(U26="","",IF(U26="ADO","ADO",IF(U26="OFF","OFF",VLOOKUP(U26,Positions!$C$7:$V$120,20,FALSE))))</f>
        <v>8</v>
      </c>
      <c r="CO26" s="2">
        <f>IF(V26="","",IF(V26="ADO","ADO",IF(V26="OFF","OFF",VLOOKUP(V26,Positions!$C$7:$V$120,20,FALSE))))</f>
        <v>3.9999999999999991</v>
      </c>
      <c r="CP26" s="2">
        <f>IF(W26="","",IF(W26="ADO","ADO",IF(W26="OFF","OFF",VLOOKUP(W26,Positions!$C$7:$V$120,20,FALSE))))</f>
        <v>3.9999999999999991</v>
      </c>
      <c r="CQ26" s="2">
        <f>IF(X26="","",IF(X26="ADO","ADO",IF(X26="OFF","OFF",VLOOKUP(X26,Positions!$C$7:$V$120,20,FALSE))))</f>
        <v>3.9999999999999991</v>
      </c>
      <c r="CR26" s="2">
        <f>IF(Y26="","",IF(Y26="ADO","ADO",IF(Y26="OFF","OFF",VLOOKUP(Y26,Positions!$C$7:$V$120,20,FALSE))))</f>
        <v>3.9999999999999991</v>
      </c>
      <c r="CS26" s="2">
        <f>IF(Z26="","",IF(Z26="ADO","ADO",IF(Z26="OFF","OFF",VLOOKUP(Z26,Positions!$C$7:$V$120,20,FALSE))))</f>
        <v>3.9999999999999991</v>
      </c>
      <c r="CT26" s="2">
        <f>IF(AA26="","",IF(AA26="ADO","ADO",IF(AA26="OFF","OFF",VLOOKUP(AA26,Positions!$C$7:$V$120,20,FALSE))))</f>
        <v>3.9999999999999991</v>
      </c>
      <c r="CU26" s="2" t="str">
        <f>IF(AB26="","",IF(AB26="ADO","ADO",IF(AB26="OFF","OFF",VLOOKUP(AB26,Positions!$C$7:$V$120,20,FALSE))))</f>
        <v>OFF</v>
      </c>
      <c r="CV26" s="2" t="str">
        <f>IF(AC26="","",IF(AC26="ADO","ADO",IF(AC26="OFF","OFF",VLOOKUP(AC26,Positions!$C$7:$V$120,20,FALSE))))</f>
        <v>OFF</v>
      </c>
      <c r="CW26" s="2" t="str">
        <f>IF(AD26="","",IF(AD26="ADO","ADO",IF(AD26="OFF","OFF",VLOOKUP(AD26,Positions!$C$7:$V$120,20,FALSE))))</f>
        <v>OFF</v>
      </c>
      <c r="CY26" s="2">
        <f t="shared" si="28"/>
        <v>8</v>
      </c>
      <c r="DE26" s="2">
        <f t="shared" si="29"/>
        <v>4</v>
      </c>
      <c r="DF26" s="2">
        <f t="shared" si="29"/>
        <v>4</v>
      </c>
      <c r="DG26" s="2" t="str">
        <f t="shared" si="29"/>
        <v>OFF</v>
      </c>
      <c r="DH26" s="2" t="str">
        <f t="shared" si="29"/>
        <v>OFF</v>
      </c>
      <c r="DI26" s="2" t="str">
        <f t="shared" si="29"/>
        <v>OFF</v>
      </c>
      <c r="DJ26" s="2">
        <f t="shared" si="29"/>
        <v>3.9999999999999991</v>
      </c>
      <c r="DK26" s="2">
        <f t="shared" si="29"/>
        <v>3.9999999999999991</v>
      </c>
      <c r="DL26" s="2">
        <f t="shared" si="29"/>
        <v>4</v>
      </c>
      <c r="DM26" s="2">
        <f t="shared" si="29"/>
        <v>4</v>
      </c>
      <c r="DN26" s="2">
        <f t="shared" si="29"/>
        <v>4</v>
      </c>
      <c r="DO26" s="2">
        <f t="shared" si="29"/>
        <v>3.9999999999999991</v>
      </c>
      <c r="DP26" s="2">
        <f t="shared" si="29"/>
        <v>8</v>
      </c>
      <c r="DQ26" s="2" t="str">
        <f t="shared" si="29"/>
        <v>OFF</v>
      </c>
      <c r="DR26" s="2" t="str">
        <f t="shared" si="55"/>
        <v>OFF</v>
      </c>
      <c r="DS26" s="2">
        <f t="shared" si="55"/>
        <v>3.9999999999999991</v>
      </c>
      <c r="DT26" s="2">
        <f t="shared" si="55"/>
        <v>3.9999999999999991</v>
      </c>
      <c r="DU26" s="2" t="str">
        <f t="shared" si="55"/>
        <v>OFF</v>
      </c>
      <c r="DV26" s="2" t="str">
        <f t="shared" si="55"/>
        <v>OFF</v>
      </c>
      <c r="DW26" s="2">
        <f t="shared" si="55"/>
        <v>8</v>
      </c>
      <c r="DX26" s="2">
        <f t="shared" si="55"/>
        <v>3.9999999999999991</v>
      </c>
      <c r="DY26" s="2">
        <f t="shared" si="55"/>
        <v>3.9999999999999991</v>
      </c>
      <c r="DZ26" s="2">
        <f t="shared" si="55"/>
        <v>3.9999999999999991</v>
      </c>
      <c r="EA26" s="2">
        <f t="shared" si="55"/>
        <v>3.9999999999999991</v>
      </c>
      <c r="EB26" s="2">
        <f t="shared" si="55"/>
        <v>3.9999999999999991</v>
      </c>
      <c r="EC26" s="2">
        <f t="shared" si="55"/>
        <v>3.9999999999999991</v>
      </c>
      <c r="ED26" s="2" t="str">
        <f t="shared" si="55"/>
        <v>OFF</v>
      </c>
      <c r="EE26" s="2" t="str">
        <f t="shared" si="55"/>
        <v>OFF</v>
      </c>
      <c r="EF26" s="2" t="str">
        <f t="shared" si="55"/>
        <v>OFF</v>
      </c>
      <c r="EH26" s="189">
        <f t="shared" si="30"/>
        <v>16</v>
      </c>
      <c r="EI26" s="190">
        <f t="shared" si="31"/>
        <v>24</v>
      </c>
      <c r="EJ26" s="190">
        <f t="shared" si="32"/>
        <v>23.999999999999996</v>
      </c>
      <c r="EK26" s="190">
        <f t="shared" si="33"/>
        <v>15.999999999999996</v>
      </c>
      <c r="EL26" s="190">
        <f t="shared" si="34"/>
        <v>80</v>
      </c>
      <c r="EM26" s="12">
        <f t="shared" si="35"/>
        <v>4</v>
      </c>
      <c r="EN26" s="12">
        <f t="shared" si="35"/>
        <v>4</v>
      </c>
      <c r="EO26" s="12" t="str">
        <f t="shared" si="35"/>
        <v>OFF</v>
      </c>
      <c r="EP26" s="12" t="str">
        <f t="shared" si="35"/>
        <v>OFF</v>
      </c>
      <c r="EQ26" s="12" t="str">
        <f t="shared" si="35"/>
        <v>OFF</v>
      </c>
      <c r="ER26" s="12">
        <f t="shared" si="35"/>
        <v>3.9999999999999991</v>
      </c>
      <c r="ES26" s="12">
        <f t="shared" si="35"/>
        <v>3.9999999999999991</v>
      </c>
      <c r="ET26" s="12">
        <f t="shared" si="35"/>
        <v>4</v>
      </c>
      <c r="EU26" s="12">
        <f t="shared" si="35"/>
        <v>4</v>
      </c>
      <c r="EV26" s="12">
        <f t="shared" si="35"/>
        <v>4</v>
      </c>
      <c r="EW26" s="12">
        <f t="shared" si="35"/>
        <v>3.9999999999999991</v>
      </c>
      <c r="EX26" s="12">
        <f t="shared" si="35"/>
        <v>8</v>
      </c>
      <c r="EY26" s="12" t="str">
        <f t="shared" si="35"/>
        <v>OFF</v>
      </c>
      <c r="EZ26" s="12" t="str">
        <f t="shared" si="35"/>
        <v>OFF</v>
      </c>
      <c r="FA26" s="12">
        <f t="shared" si="35"/>
        <v>3.9999999999999991</v>
      </c>
      <c r="FB26" s="12">
        <f t="shared" si="35"/>
        <v>3.9999999999999991</v>
      </c>
      <c r="FC26" s="12" t="str">
        <f t="shared" si="53"/>
        <v>OFF</v>
      </c>
      <c r="FD26" s="12" t="str">
        <f t="shared" si="22"/>
        <v>OFF</v>
      </c>
      <c r="FE26" s="12">
        <f t="shared" si="22"/>
        <v>8</v>
      </c>
      <c r="FF26" s="12">
        <f t="shared" si="22"/>
        <v>3.9999999999999991</v>
      </c>
      <c r="FG26" s="12">
        <f t="shared" si="22"/>
        <v>3.9999999999999991</v>
      </c>
      <c r="FH26" s="12">
        <f t="shared" si="22"/>
        <v>3.9999999999999991</v>
      </c>
      <c r="FI26" s="12">
        <f t="shared" si="22"/>
        <v>3.9999999999999991</v>
      </c>
      <c r="FJ26" s="12">
        <f t="shared" si="22"/>
        <v>3.9999999999999991</v>
      </c>
      <c r="FK26" s="12">
        <f t="shared" si="22"/>
        <v>3.9999999999999991</v>
      </c>
      <c r="FL26" s="12" t="str">
        <f t="shared" si="22"/>
        <v>OFF</v>
      </c>
      <c r="FM26" s="12" t="str">
        <f t="shared" si="22"/>
        <v>OFF</v>
      </c>
      <c r="FN26" s="12" t="str">
        <f t="shared" si="22"/>
        <v>OFF</v>
      </c>
      <c r="FP26" t="str">
        <f t="shared" si="36"/>
        <v>OK</v>
      </c>
      <c r="FQ26" t="str">
        <f t="shared" si="37"/>
        <v/>
      </c>
      <c r="GU26" s="176"/>
      <c r="GV26" s="177">
        <f t="shared" si="41"/>
        <v>0</v>
      </c>
      <c r="GW26" s="177">
        <f t="shared" si="42"/>
        <v>0</v>
      </c>
      <c r="GX26" s="177">
        <f t="shared" si="43"/>
        <v>0</v>
      </c>
      <c r="GY26" s="177">
        <f t="shared" si="44"/>
        <v>0</v>
      </c>
      <c r="HB26" s="193" t="str">
        <f>IF(Positions!C22&lt;&gt;"",Positions!C22,"")</f>
        <v>Mngr</v>
      </c>
    </row>
    <row r="27" spans="1:210" x14ac:dyDescent="0.25">
      <c r="A27" s="185"/>
      <c r="B27" s="186" t="str">
        <f t="shared" si="45"/>
        <v>64 (32, 32)</v>
      </c>
      <c r="C27" s="357" t="s">
        <v>1381</v>
      </c>
      <c r="D27" s="470" t="s">
        <v>1415</v>
      </c>
      <c r="E27" s="470" t="s">
        <v>1453</v>
      </c>
      <c r="F27" s="470" t="s">
        <v>1415</v>
      </c>
      <c r="G27" s="470" t="s">
        <v>1453</v>
      </c>
      <c r="H27" s="470" t="s">
        <v>1077</v>
      </c>
      <c r="I27" s="466" t="s">
        <v>1077</v>
      </c>
      <c r="J27" s="357" t="s">
        <v>1077</v>
      </c>
      <c r="K27" s="470" t="s">
        <v>1077</v>
      </c>
      <c r="L27" s="470" t="s">
        <v>1077</v>
      </c>
      <c r="M27" s="470" t="s">
        <v>1077</v>
      </c>
      <c r="N27" s="470" t="s">
        <v>1415</v>
      </c>
      <c r="O27" s="470" t="s">
        <v>1415</v>
      </c>
      <c r="P27" s="466" t="s">
        <v>1415</v>
      </c>
      <c r="Q27" s="357" t="s">
        <v>1414</v>
      </c>
      <c r="R27" s="470" t="s">
        <v>1414</v>
      </c>
      <c r="S27" s="470" t="s">
        <v>1415</v>
      </c>
      <c r="T27" s="470" t="s">
        <v>1077</v>
      </c>
      <c r="U27" s="470" t="s">
        <v>1077</v>
      </c>
      <c r="V27" s="470" t="s">
        <v>1456</v>
      </c>
      <c r="W27" s="466" t="s">
        <v>1456</v>
      </c>
      <c r="X27" s="357" t="s">
        <v>1077</v>
      </c>
      <c r="Y27" s="470" t="s">
        <v>1077</v>
      </c>
      <c r="Z27" s="470" t="s">
        <v>1077</v>
      </c>
      <c r="AA27" s="470" t="s">
        <v>1077</v>
      </c>
      <c r="AB27" s="470" t="s">
        <v>1415</v>
      </c>
      <c r="AC27" s="470" t="s">
        <v>1456</v>
      </c>
      <c r="AD27" s="466" t="s">
        <v>1456</v>
      </c>
      <c r="AE27" s="349"/>
      <c r="AF27" s="339">
        <f t="shared" si="46"/>
        <v>19.999999999999996</v>
      </c>
      <c r="AG27" s="340">
        <f t="shared" si="47"/>
        <v>11.999999999999996</v>
      </c>
      <c r="AH27" s="340">
        <f t="shared" si="48"/>
        <v>20</v>
      </c>
      <c r="AI27" s="341">
        <f t="shared" si="49"/>
        <v>12</v>
      </c>
      <c r="AJ27" s="342">
        <f t="shared" si="50"/>
        <v>63.999999999999993</v>
      </c>
      <c r="AK27" s="343">
        <f t="shared" si="51"/>
        <v>0.42105263157894735</v>
      </c>
      <c r="AL27" s="192">
        <f>IF(A27&lt;&gt;"",VLOOKUP(A27,Positions!$AJ$9:$AK$30,2,FALSE),0)*IF(AJ27=160,AJ27/4*52*(38/40),AJ27/4*52)</f>
        <v>0</v>
      </c>
      <c r="AM27" s="188">
        <f t="shared" si="27"/>
        <v>0</v>
      </c>
      <c r="AN27" s="12">
        <f t="shared" si="54"/>
        <v>3.9999999999999991</v>
      </c>
      <c r="AO27" s="12">
        <f t="shared" si="54"/>
        <v>3.9999999999999991</v>
      </c>
      <c r="AP27" s="12">
        <f t="shared" si="54"/>
        <v>3.9999999999999991</v>
      </c>
      <c r="AQ27" s="12">
        <f t="shared" si="54"/>
        <v>3.9999999999999991</v>
      </c>
      <c r="AR27" s="12">
        <f t="shared" si="54"/>
        <v>3.9999999999999991</v>
      </c>
      <c r="AS27" s="12" t="str">
        <f t="shared" si="54"/>
        <v>OFF</v>
      </c>
      <c r="AT27" s="12" t="str">
        <f t="shared" si="54"/>
        <v>OFF</v>
      </c>
      <c r="AU27" s="12" t="str">
        <f t="shared" si="54"/>
        <v>OFF</v>
      </c>
      <c r="AV27" s="12" t="str">
        <f t="shared" si="54"/>
        <v>OFF</v>
      </c>
      <c r="AW27" s="12" t="str">
        <f t="shared" si="54"/>
        <v>OFF</v>
      </c>
      <c r="AX27" s="12" t="str">
        <f t="shared" si="54"/>
        <v>OFF</v>
      </c>
      <c r="AY27" s="12">
        <f t="shared" si="54"/>
        <v>3.9999999999999991</v>
      </c>
      <c r="AZ27" s="12">
        <f t="shared" si="54"/>
        <v>3.9999999999999991</v>
      </c>
      <c r="BA27" s="12">
        <f t="shared" si="54"/>
        <v>3.9999999999999991</v>
      </c>
      <c r="BB27" s="12">
        <f t="shared" si="54"/>
        <v>4</v>
      </c>
      <c r="BC27" s="12">
        <f t="shared" si="52"/>
        <v>4</v>
      </c>
      <c r="BD27" s="12">
        <f t="shared" si="18"/>
        <v>3.9999999999999991</v>
      </c>
      <c r="BE27" s="12" t="str">
        <f t="shared" si="18"/>
        <v>OFF</v>
      </c>
      <c r="BF27" s="12" t="str">
        <f t="shared" si="18"/>
        <v>OFF</v>
      </c>
      <c r="BG27" s="12">
        <f t="shared" si="18"/>
        <v>4</v>
      </c>
      <c r="BH27" s="12">
        <f t="shared" si="18"/>
        <v>4</v>
      </c>
      <c r="BI27" s="12" t="str">
        <f t="shared" si="18"/>
        <v>OFF</v>
      </c>
      <c r="BJ27" s="12" t="str">
        <f t="shared" si="18"/>
        <v>OFF</v>
      </c>
      <c r="BK27" s="12" t="str">
        <f t="shared" si="18"/>
        <v>OFF</v>
      </c>
      <c r="BL27" s="12" t="str">
        <f t="shared" si="18"/>
        <v>OFF</v>
      </c>
      <c r="BM27" s="12">
        <f t="shared" si="18"/>
        <v>3.9999999999999991</v>
      </c>
      <c r="BN27" s="12">
        <f t="shared" si="18"/>
        <v>4</v>
      </c>
      <c r="BO27" s="12">
        <f t="shared" si="18"/>
        <v>4</v>
      </c>
      <c r="BV27" s="2">
        <f>IF(C27="","",IF(C27="ADO","ADO",IF(C27="OFF","OFF",VLOOKUP(C27,Positions!$C$7:$V$120,20,FALSE))))</f>
        <v>3.9999999999999991</v>
      </c>
      <c r="BW27" s="2">
        <f>IF(D27="","",IF(D27="ADO","ADO",IF(D27="OFF","OFF",VLOOKUP(D27,Positions!$C$7:$V$120,20,FALSE))))</f>
        <v>3.9999999999999991</v>
      </c>
      <c r="BX27" s="2">
        <f>IF(E27="","",IF(E27="ADO","ADO",IF(E27="OFF","OFF",VLOOKUP(E27,Positions!$C$7:$V$120,20,FALSE))))</f>
        <v>3.9999999999999991</v>
      </c>
      <c r="BY27" s="2">
        <f>IF(F27="","",IF(F27="ADO","ADO",IF(F27="OFF","OFF",VLOOKUP(F27,Positions!$C$7:$V$120,20,FALSE))))</f>
        <v>3.9999999999999991</v>
      </c>
      <c r="BZ27" s="2">
        <f>IF(G27="","",IF(G27="ADO","ADO",IF(G27="OFF","OFF",VLOOKUP(G27,Positions!$C$7:$V$120,20,FALSE))))</f>
        <v>3.9999999999999991</v>
      </c>
      <c r="CA27" s="2" t="str">
        <f>IF(H27="","",IF(H27="ADO","ADO",IF(H27="OFF","OFF",VLOOKUP(H27,Positions!$C$7:$V$120,20,FALSE))))</f>
        <v>OFF</v>
      </c>
      <c r="CB27" s="2" t="str">
        <f>IF(I27="","",IF(I27="ADO","ADO",IF(I27="OFF","OFF",VLOOKUP(I27,Positions!$C$7:$V$120,20,FALSE))))</f>
        <v>OFF</v>
      </c>
      <c r="CC27" s="2" t="str">
        <f>IF(J27="","",IF(J27="ADO","ADO",IF(J27="OFF","OFF",VLOOKUP(J27,Positions!$C$7:$V$120,20,FALSE))))</f>
        <v>OFF</v>
      </c>
      <c r="CD27" s="2" t="str">
        <f>IF(K27="","",IF(K27="ADO","ADO",IF(K27="OFF","OFF",VLOOKUP(K27,Positions!$C$7:$V$120,20,FALSE))))</f>
        <v>OFF</v>
      </c>
      <c r="CE27" s="2" t="str">
        <f>IF(L27="","",IF(L27="ADO","ADO",IF(L27="OFF","OFF",VLOOKUP(L27,Positions!$C$7:$V$120,20,FALSE))))</f>
        <v>OFF</v>
      </c>
      <c r="CF27" s="2" t="str">
        <f>IF(M27="","",IF(M27="ADO","ADO",IF(M27="OFF","OFF",VLOOKUP(M27,Positions!$C$7:$V$120,20,FALSE))))</f>
        <v>OFF</v>
      </c>
      <c r="CG27" s="2">
        <f>IF(N27="","",IF(N27="ADO","ADO",IF(N27="OFF","OFF",VLOOKUP(N27,Positions!$C$7:$V$120,20,FALSE))))</f>
        <v>3.9999999999999991</v>
      </c>
      <c r="CH27" s="2">
        <f>IF(O27="","",IF(O27="ADO","ADO",IF(O27="OFF","OFF",VLOOKUP(O27,Positions!$C$7:$V$120,20,FALSE))))</f>
        <v>3.9999999999999991</v>
      </c>
      <c r="CI27" s="2">
        <f>IF(P27="","",IF(P27="ADO","ADO",IF(P27="OFF","OFF",VLOOKUP(P27,Positions!$C$7:$V$120,20,FALSE))))</f>
        <v>3.9999999999999991</v>
      </c>
      <c r="CJ27" s="2">
        <f>IF(Q27="","",IF(Q27="ADO","ADO",IF(Q27="OFF","OFF",VLOOKUP(Q27,Positions!$C$7:$V$120,20,FALSE))))</f>
        <v>4</v>
      </c>
      <c r="CK27" s="2">
        <f>IF(R27="","",IF(R27="ADO","ADO",IF(R27="OFF","OFF",VLOOKUP(R27,Positions!$C$7:$V$120,20,FALSE))))</f>
        <v>4</v>
      </c>
      <c r="CL27" s="2">
        <f>IF(S27="","",IF(S27="ADO","ADO",IF(S27="OFF","OFF",VLOOKUP(S27,Positions!$C$7:$V$120,20,FALSE))))</f>
        <v>3.9999999999999991</v>
      </c>
      <c r="CM27" s="2" t="str">
        <f>IF(T27="","",IF(T27="ADO","ADO",IF(T27="OFF","OFF",VLOOKUP(T27,Positions!$C$7:$V$120,20,FALSE))))</f>
        <v>OFF</v>
      </c>
      <c r="CN27" s="2" t="str">
        <f>IF(U27="","",IF(U27="ADO","ADO",IF(U27="OFF","OFF",VLOOKUP(U27,Positions!$C$7:$V$120,20,FALSE))))</f>
        <v>OFF</v>
      </c>
      <c r="CO27" s="2">
        <f>IF(V27="","",IF(V27="ADO","ADO",IF(V27="OFF","OFF",VLOOKUP(V27,Positions!$C$7:$V$120,20,FALSE))))</f>
        <v>4</v>
      </c>
      <c r="CP27" s="2">
        <f>IF(W27="","",IF(W27="ADO","ADO",IF(W27="OFF","OFF",VLOOKUP(W27,Positions!$C$7:$V$120,20,FALSE))))</f>
        <v>4</v>
      </c>
      <c r="CQ27" s="2" t="str">
        <f>IF(X27="","",IF(X27="ADO","ADO",IF(X27="OFF","OFF",VLOOKUP(X27,Positions!$C$7:$V$120,20,FALSE))))</f>
        <v>OFF</v>
      </c>
      <c r="CR27" s="2" t="str">
        <f>IF(Y27="","",IF(Y27="ADO","ADO",IF(Y27="OFF","OFF",VLOOKUP(Y27,Positions!$C$7:$V$120,20,FALSE))))</f>
        <v>OFF</v>
      </c>
      <c r="CS27" s="2" t="str">
        <f>IF(Z27="","",IF(Z27="ADO","ADO",IF(Z27="OFF","OFF",VLOOKUP(Z27,Positions!$C$7:$V$120,20,FALSE))))</f>
        <v>OFF</v>
      </c>
      <c r="CT27" s="2" t="str">
        <f>IF(AA27="","",IF(AA27="ADO","ADO",IF(AA27="OFF","OFF",VLOOKUP(AA27,Positions!$C$7:$V$120,20,FALSE))))</f>
        <v>OFF</v>
      </c>
      <c r="CU27" s="2">
        <f>IF(AB27="","",IF(AB27="ADO","ADO",IF(AB27="OFF","OFF",VLOOKUP(AB27,Positions!$C$7:$V$120,20,FALSE))))</f>
        <v>3.9999999999999991</v>
      </c>
      <c r="CV27" s="2">
        <f>IF(AC27="","",IF(AC27="ADO","ADO",IF(AC27="OFF","OFF",VLOOKUP(AC27,Positions!$C$7:$V$120,20,FALSE))))</f>
        <v>4</v>
      </c>
      <c r="CW27" s="2">
        <f>IF(AD27="","",IF(AD27="ADO","ADO",IF(AD27="OFF","OFF",VLOOKUP(AD27,Positions!$C$7:$V$120,20,FALSE))))</f>
        <v>4</v>
      </c>
      <c r="CY27" s="2">
        <f t="shared" si="28"/>
        <v>4</v>
      </c>
      <c r="DE27" s="2">
        <f t="shared" si="29"/>
        <v>3.9999999999999991</v>
      </c>
      <c r="DF27" s="2">
        <f t="shared" si="29"/>
        <v>3.9999999999999991</v>
      </c>
      <c r="DG27" s="2">
        <f t="shared" si="29"/>
        <v>3.9999999999999991</v>
      </c>
      <c r="DH27" s="2">
        <f t="shared" si="29"/>
        <v>3.9999999999999991</v>
      </c>
      <c r="DI27" s="2">
        <f t="shared" si="29"/>
        <v>3.9999999999999991</v>
      </c>
      <c r="DJ27" s="2" t="str">
        <f t="shared" si="29"/>
        <v>OFF</v>
      </c>
      <c r="DK27" s="2" t="str">
        <f t="shared" si="29"/>
        <v>OFF</v>
      </c>
      <c r="DL27" s="2" t="str">
        <f t="shared" si="29"/>
        <v>OFF</v>
      </c>
      <c r="DM27" s="2" t="str">
        <f t="shared" si="29"/>
        <v>OFF</v>
      </c>
      <c r="DN27" s="2" t="str">
        <f t="shared" si="29"/>
        <v>OFF</v>
      </c>
      <c r="DO27" s="2" t="str">
        <f t="shared" si="29"/>
        <v>OFF</v>
      </c>
      <c r="DP27" s="2">
        <f t="shared" si="29"/>
        <v>3.9999999999999991</v>
      </c>
      <c r="DQ27" s="2">
        <f t="shared" si="29"/>
        <v>3.9999999999999991</v>
      </c>
      <c r="DR27" s="2">
        <f t="shared" si="55"/>
        <v>3.9999999999999991</v>
      </c>
      <c r="DS27" s="2">
        <f t="shared" si="55"/>
        <v>4</v>
      </c>
      <c r="DT27" s="2">
        <f t="shared" si="55"/>
        <v>4</v>
      </c>
      <c r="DU27" s="2">
        <f t="shared" si="55"/>
        <v>3.9999999999999991</v>
      </c>
      <c r="DV27" s="2" t="str">
        <f t="shared" si="55"/>
        <v>OFF</v>
      </c>
      <c r="DW27" s="2" t="str">
        <f t="shared" si="55"/>
        <v>OFF</v>
      </c>
      <c r="DX27" s="2">
        <f t="shared" si="55"/>
        <v>4</v>
      </c>
      <c r="DY27" s="2">
        <f t="shared" si="55"/>
        <v>4</v>
      </c>
      <c r="DZ27" s="2" t="str">
        <f t="shared" si="55"/>
        <v>OFF</v>
      </c>
      <c r="EA27" s="2" t="str">
        <f t="shared" si="55"/>
        <v>OFF</v>
      </c>
      <c r="EB27" s="2" t="str">
        <f t="shared" si="55"/>
        <v>OFF</v>
      </c>
      <c r="EC27" s="2" t="str">
        <f t="shared" si="55"/>
        <v>OFF</v>
      </c>
      <c r="ED27" s="2">
        <f t="shared" si="55"/>
        <v>3.9999999999999991</v>
      </c>
      <c r="EE27" s="2">
        <f t="shared" si="55"/>
        <v>4</v>
      </c>
      <c r="EF27" s="2">
        <f t="shared" si="55"/>
        <v>4</v>
      </c>
      <c r="EH27" s="189">
        <f t="shared" si="30"/>
        <v>19.999999999999996</v>
      </c>
      <c r="EI27" s="190">
        <f t="shared" si="31"/>
        <v>11.999999999999996</v>
      </c>
      <c r="EJ27" s="190">
        <f t="shared" si="32"/>
        <v>20</v>
      </c>
      <c r="EK27" s="190">
        <f t="shared" si="33"/>
        <v>12</v>
      </c>
      <c r="EL27" s="190">
        <f t="shared" si="34"/>
        <v>63.999999999999993</v>
      </c>
      <c r="EM27" s="12">
        <f t="shared" si="35"/>
        <v>3.9999999999999991</v>
      </c>
      <c r="EN27" s="12">
        <f t="shared" si="35"/>
        <v>3.9999999999999991</v>
      </c>
      <c r="EO27" s="12">
        <f t="shared" si="35"/>
        <v>3.9999999999999991</v>
      </c>
      <c r="EP27" s="12">
        <f t="shared" si="35"/>
        <v>3.9999999999999991</v>
      </c>
      <c r="EQ27" s="12">
        <f t="shared" si="35"/>
        <v>3.9999999999999991</v>
      </c>
      <c r="ER27" s="12" t="str">
        <f t="shared" si="35"/>
        <v>OFF</v>
      </c>
      <c r="ES27" s="12" t="str">
        <f t="shared" si="35"/>
        <v>OFF</v>
      </c>
      <c r="ET27" s="12" t="str">
        <f t="shared" si="35"/>
        <v>OFF</v>
      </c>
      <c r="EU27" s="12" t="str">
        <f t="shared" si="35"/>
        <v>OFF</v>
      </c>
      <c r="EV27" s="12" t="str">
        <f t="shared" si="35"/>
        <v>OFF</v>
      </c>
      <c r="EW27" s="12" t="str">
        <f t="shared" si="35"/>
        <v>OFF</v>
      </c>
      <c r="EX27" s="12">
        <f t="shared" si="35"/>
        <v>3.9999999999999991</v>
      </c>
      <c r="EY27" s="12">
        <f t="shared" si="35"/>
        <v>3.9999999999999991</v>
      </c>
      <c r="EZ27" s="12">
        <f t="shared" si="35"/>
        <v>3.9999999999999991</v>
      </c>
      <c r="FA27" s="12">
        <f t="shared" si="35"/>
        <v>4</v>
      </c>
      <c r="FB27" s="12">
        <f t="shared" si="35"/>
        <v>4</v>
      </c>
      <c r="FC27" s="12">
        <f t="shared" si="53"/>
        <v>3.9999999999999991</v>
      </c>
      <c r="FD27" s="12" t="str">
        <f t="shared" si="22"/>
        <v>OFF</v>
      </c>
      <c r="FE27" s="12" t="str">
        <f t="shared" si="22"/>
        <v>OFF</v>
      </c>
      <c r="FF27" s="12">
        <f t="shared" si="22"/>
        <v>4</v>
      </c>
      <c r="FG27" s="12">
        <f t="shared" si="22"/>
        <v>4</v>
      </c>
      <c r="FH27" s="12" t="str">
        <f t="shared" si="22"/>
        <v>OFF</v>
      </c>
      <c r="FI27" s="12" t="str">
        <f t="shared" si="22"/>
        <v>OFF</v>
      </c>
      <c r="FJ27" s="12" t="str">
        <f t="shared" si="22"/>
        <v>OFF</v>
      </c>
      <c r="FK27" s="12" t="str">
        <f t="shared" si="22"/>
        <v>OFF</v>
      </c>
      <c r="FL27" s="12">
        <f t="shared" si="22"/>
        <v>3.9999999999999991</v>
      </c>
      <c r="FM27" s="12">
        <f t="shared" si="22"/>
        <v>4</v>
      </c>
      <c r="FN27" s="12">
        <f t="shared" si="22"/>
        <v>4</v>
      </c>
      <c r="FP27" t="str">
        <f t="shared" si="36"/>
        <v>OK</v>
      </c>
      <c r="FQ27" t="str">
        <f t="shared" si="37"/>
        <v/>
      </c>
      <c r="GU27" s="176"/>
      <c r="GV27" s="177">
        <f t="shared" si="41"/>
        <v>0</v>
      </c>
      <c r="GW27" s="177">
        <f t="shared" si="42"/>
        <v>0</v>
      </c>
      <c r="GX27" s="177">
        <f t="shared" si="43"/>
        <v>0</v>
      </c>
      <c r="GY27" s="177">
        <f t="shared" si="44"/>
        <v>0</v>
      </c>
      <c r="HB27" s="193" t="str">
        <f>IF(Positions!C23&lt;&gt;"",Positions!C23,"")</f>
        <v>x</v>
      </c>
    </row>
    <row r="28" spans="1:210" x14ac:dyDescent="0.25">
      <c r="A28" s="185"/>
      <c r="B28" s="186" t="str">
        <f t="shared" si="45"/>
        <v>80 (40, 40)</v>
      </c>
      <c r="C28" s="357" t="s">
        <v>1077</v>
      </c>
      <c r="D28" s="470" t="s">
        <v>1077</v>
      </c>
      <c r="E28" s="470" t="s">
        <v>1415</v>
      </c>
      <c r="F28" s="470" t="s">
        <v>1453</v>
      </c>
      <c r="G28" s="470" t="s">
        <v>1381</v>
      </c>
      <c r="H28" s="470" t="s">
        <v>1077</v>
      </c>
      <c r="I28" s="466" t="s">
        <v>1077</v>
      </c>
      <c r="J28" s="357" t="s">
        <v>1382</v>
      </c>
      <c r="K28" s="470" t="s">
        <v>1415</v>
      </c>
      <c r="L28" s="470" t="s">
        <v>1453</v>
      </c>
      <c r="M28" s="470" t="s">
        <v>1453</v>
      </c>
      <c r="N28" s="470" t="s">
        <v>1381</v>
      </c>
      <c r="O28" s="470" t="s">
        <v>1381</v>
      </c>
      <c r="P28" s="466" t="s">
        <v>1381</v>
      </c>
      <c r="Q28" s="357" t="s">
        <v>1077</v>
      </c>
      <c r="R28" s="470" t="s">
        <v>1077</v>
      </c>
      <c r="S28" s="470" t="s">
        <v>1077</v>
      </c>
      <c r="T28" s="470" t="s">
        <v>1453</v>
      </c>
      <c r="U28" s="470" t="s">
        <v>1415</v>
      </c>
      <c r="V28" s="470" t="s">
        <v>1414</v>
      </c>
      <c r="W28" s="466" t="s">
        <v>1414</v>
      </c>
      <c r="X28" s="357" t="s">
        <v>1414</v>
      </c>
      <c r="Y28" s="470" t="s">
        <v>1414</v>
      </c>
      <c r="Z28" s="470" t="s">
        <v>1407</v>
      </c>
      <c r="AA28" s="470" t="s">
        <v>1077</v>
      </c>
      <c r="AB28" s="470" t="s">
        <v>1077</v>
      </c>
      <c r="AC28" s="470" t="s">
        <v>1381</v>
      </c>
      <c r="AD28" s="466" t="s">
        <v>1414</v>
      </c>
      <c r="AE28" s="349"/>
      <c r="AF28" s="339">
        <f t="shared" si="46"/>
        <v>11.999999999999996</v>
      </c>
      <c r="AG28" s="340">
        <f t="shared" si="47"/>
        <v>27.999999999999996</v>
      </c>
      <c r="AH28" s="340">
        <f t="shared" si="48"/>
        <v>15.999999999999998</v>
      </c>
      <c r="AI28" s="341">
        <f t="shared" si="49"/>
        <v>24</v>
      </c>
      <c r="AJ28" s="342">
        <f t="shared" si="50"/>
        <v>80</v>
      </c>
      <c r="AK28" s="343">
        <f t="shared" si="51"/>
        <v>0.52631578947368418</v>
      </c>
      <c r="AL28" s="192">
        <f>IF(A28&lt;&gt;"",VLOOKUP(A28,Positions!$AJ$9:$AK$30,2,FALSE),0)*IF(AJ28=160,AJ28/4*52*(38/40),AJ28/4*52)</f>
        <v>0</v>
      </c>
      <c r="AM28" s="188">
        <f t="shared" si="27"/>
        <v>0</v>
      </c>
      <c r="AN28" s="12" t="str">
        <f t="shared" si="54"/>
        <v>OFF</v>
      </c>
      <c r="AO28" s="12" t="str">
        <f t="shared" si="54"/>
        <v>OFF</v>
      </c>
      <c r="AP28" s="12">
        <f t="shared" si="54"/>
        <v>3.9999999999999991</v>
      </c>
      <c r="AQ28" s="12">
        <f t="shared" si="54"/>
        <v>3.9999999999999991</v>
      </c>
      <c r="AR28" s="12">
        <f t="shared" si="54"/>
        <v>3.9999999999999991</v>
      </c>
      <c r="AS28" s="12" t="str">
        <f t="shared" si="54"/>
        <v>OFF</v>
      </c>
      <c r="AT28" s="12" t="str">
        <f t="shared" si="54"/>
        <v>OFF</v>
      </c>
      <c r="AU28" s="12">
        <f t="shared" si="54"/>
        <v>3.9999999999999991</v>
      </c>
      <c r="AV28" s="12">
        <f t="shared" si="54"/>
        <v>3.9999999999999991</v>
      </c>
      <c r="AW28" s="12">
        <f t="shared" si="54"/>
        <v>3.9999999999999991</v>
      </c>
      <c r="AX28" s="12">
        <f t="shared" si="54"/>
        <v>3.9999999999999991</v>
      </c>
      <c r="AY28" s="12">
        <f t="shared" si="54"/>
        <v>3.9999999999999991</v>
      </c>
      <c r="AZ28" s="12">
        <f t="shared" si="54"/>
        <v>3.9999999999999991</v>
      </c>
      <c r="BA28" s="12">
        <f t="shared" si="54"/>
        <v>3.9999999999999991</v>
      </c>
      <c r="BB28" s="12" t="str">
        <f t="shared" si="54"/>
        <v>OFF</v>
      </c>
      <c r="BC28" s="12" t="str">
        <f t="shared" si="52"/>
        <v>OFF</v>
      </c>
      <c r="BD28" s="12" t="str">
        <f t="shared" si="18"/>
        <v>OFF</v>
      </c>
      <c r="BE28" s="12">
        <f t="shared" si="18"/>
        <v>3.9999999999999991</v>
      </c>
      <c r="BF28" s="12">
        <f t="shared" si="18"/>
        <v>3.9999999999999991</v>
      </c>
      <c r="BG28" s="12">
        <f t="shared" ref="BG28:BO56" si="56">FF28</f>
        <v>4</v>
      </c>
      <c r="BH28" s="12">
        <f t="shared" si="56"/>
        <v>4</v>
      </c>
      <c r="BI28" s="12">
        <f t="shared" si="56"/>
        <v>4</v>
      </c>
      <c r="BJ28" s="12">
        <f t="shared" si="56"/>
        <v>4</v>
      </c>
      <c r="BK28" s="12">
        <f t="shared" si="56"/>
        <v>8</v>
      </c>
      <c r="BL28" s="12" t="str">
        <f t="shared" si="56"/>
        <v>OFF</v>
      </c>
      <c r="BM28" s="12" t="str">
        <f t="shared" si="56"/>
        <v>OFF</v>
      </c>
      <c r="BN28" s="12">
        <f t="shared" si="56"/>
        <v>3.9999999999999991</v>
      </c>
      <c r="BO28" s="12">
        <f t="shared" si="56"/>
        <v>4</v>
      </c>
      <c r="BV28" s="2" t="str">
        <f>IF(C28="","",IF(C28="ADO","ADO",IF(C28="OFF","OFF",VLOOKUP(C28,Positions!$C$7:$V$120,20,FALSE))))</f>
        <v>OFF</v>
      </c>
      <c r="BW28" s="2" t="str">
        <f>IF(D28="","",IF(D28="ADO","ADO",IF(D28="OFF","OFF",VLOOKUP(D28,Positions!$C$7:$V$120,20,FALSE))))</f>
        <v>OFF</v>
      </c>
      <c r="BX28" s="2">
        <f>IF(E28="","",IF(E28="ADO","ADO",IF(E28="OFF","OFF",VLOOKUP(E28,Positions!$C$7:$V$120,20,FALSE))))</f>
        <v>3.9999999999999991</v>
      </c>
      <c r="BY28" s="2">
        <f>IF(F28="","",IF(F28="ADO","ADO",IF(F28="OFF","OFF",VLOOKUP(F28,Positions!$C$7:$V$120,20,FALSE))))</f>
        <v>3.9999999999999991</v>
      </c>
      <c r="BZ28" s="2">
        <f>IF(G28="","",IF(G28="ADO","ADO",IF(G28="OFF","OFF",VLOOKUP(G28,Positions!$C$7:$V$120,20,FALSE))))</f>
        <v>3.9999999999999991</v>
      </c>
      <c r="CA28" s="2" t="str">
        <f>IF(H28="","",IF(H28="ADO","ADO",IF(H28="OFF","OFF",VLOOKUP(H28,Positions!$C$7:$V$120,20,FALSE))))</f>
        <v>OFF</v>
      </c>
      <c r="CB28" s="2" t="str">
        <f>IF(I28="","",IF(I28="ADO","ADO",IF(I28="OFF","OFF",VLOOKUP(I28,Positions!$C$7:$V$120,20,FALSE))))</f>
        <v>OFF</v>
      </c>
      <c r="CC28" s="2">
        <f>IF(J28="","",IF(J28="ADO","ADO",IF(J28="OFF","OFF",VLOOKUP(J28,Positions!$C$7:$V$120,20,FALSE))))</f>
        <v>3.9999999999999991</v>
      </c>
      <c r="CD28" s="2">
        <f>IF(K28="","",IF(K28="ADO","ADO",IF(K28="OFF","OFF",VLOOKUP(K28,Positions!$C$7:$V$120,20,FALSE))))</f>
        <v>3.9999999999999991</v>
      </c>
      <c r="CE28" s="2">
        <f>IF(L28="","",IF(L28="ADO","ADO",IF(L28="OFF","OFF",VLOOKUP(L28,Positions!$C$7:$V$120,20,FALSE))))</f>
        <v>3.9999999999999991</v>
      </c>
      <c r="CF28" s="2">
        <f>IF(M28="","",IF(M28="ADO","ADO",IF(M28="OFF","OFF",VLOOKUP(M28,Positions!$C$7:$V$120,20,FALSE))))</f>
        <v>3.9999999999999991</v>
      </c>
      <c r="CG28" s="2">
        <f>IF(N28="","",IF(N28="ADO","ADO",IF(N28="OFF","OFF",VLOOKUP(N28,Positions!$C$7:$V$120,20,FALSE))))</f>
        <v>3.9999999999999991</v>
      </c>
      <c r="CH28" s="2">
        <f>IF(O28="","",IF(O28="ADO","ADO",IF(O28="OFF","OFF",VLOOKUP(O28,Positions!$C$7:$V$120,20,FALSE))))</f>
        <v>3.9999999999999991</v>
      </c>
      <c r="CI28" s="2">
        <f>IF(P28="","",IF(P28="ADO","ADO",IF(P28="OFF","OFF",VLOOKUP(P28,Positions!$C$7:$V$120,20,FALSE))))</f>
        <v>3.9999999999999991</v>
      </c>
      <c r="CJ28" s="2" t="str">
        <f>IF(Q28="","",IF(Q28="ADO","ADO",IF(Q28="OFF","OFF",VLOOKUP(Q28,Positions!$C$7:$V$120,20,FALSE))))</f>
        <v>OFF</v>
      </c>
      <c r="CK28" s="2" t="str">
        <f>IF(R28="","",IF(R28="ADO","ADO",IF(R28="OFF","OFF",VLOOKUP(R28,Positions!$C$7:$V$120,20,FALSE))))</f>
        <v>OFF</v>
      </c>
      <c r="CL28" s="2" t="str">
        <f>IF(S28="","",IF(S28="ADO","ADO",IF(S28="OFF","OFF",VLOOKUP(S28,Positions!$C$7:$V$120,20,FALSE))))</f>
        <v>OFF</v>
      </c>
      <c r="CM28" s="2">
        <f>IF(T28="","",IF(T28="ADO","ADO",IF(T28="OFF","OFF",VLOOKUP(T28,Positions!$C$7:$V$120,20,FALSE))))</f>
        <v>3.9999999999999991</v>
      </c>
      <c r="CN28" s="2">
        <f>IF(U28="","",IF(U28="ADO","ADO",IF(U28="OFF","OFF",VLOOKUP(U28,Positions!$C$7:$V$120,20,FALSE))))</f>
        <v>3.9999999999999991</v>
      </c>
      <c r="CO28" s="2">
        <f>IF(V28="","",IF(V28="ADO","ADO",IF(V28="OFF","OFF",VLOOKUP(V28,Positions!$C$7:$V$120,20,FALSE))))</f>
        <v>4</v>
      </c>
      <c r="CP28" s="2">
        <f>IF(W28="","",IF(W28="ADO","ADO",IF(W28="OFF","OFF",VLOOKUP(W28,Positions!$C$7:$V$120,20,FALSE))))</f>
        <v>4</v>
      </c>
      <c r="CQ28" s="2">
        <f>IF(X28="","",IF(X28="ADO","ADO",IF(X28="OFF","OFF",VLOOKUP(X28,Positions!$C$7:$V$120,20,FALSE))))</f>
        <v>4</v>
      </c>
      <c r="CR28" s="2">
        <f>IF(Y28="","",IF(Y28="ADO","ADO",IF(Y28="OFF","OFF",VLOOKUP(Y28,Positions!$C$7:$V$120,20,FALSE))))</f>
        <v>4</v>
      </c>
      <c r="CS28" s="2">
        <f>IF(Z28="","",IF(Z28="ADO","ADO",IF(Z28="OFF","OFF",VLOOKUP(Z28,Positions!$C$7:$V$120,20,FALSE))))</f>
        <v>8</v>
      </c>
      <c r="CT28" s="2" t="str">
        <f>IF(AA28="","",IF(AA28="ADO","ADO",IF(AA28="OFF","OFF",VLOOKUP(AA28,Positions!$C$7:$V$120,20,FALSE))))</f>
        <v>OFF</v>
      </c>
      <c r="CU28" s="2" t="str">
        <f>IF(AB28="","",IF(AB28="ADO","ADO",IF(AB28="OFF","OFF",VLOOKUP(AB28,Positions!$C$7:$V$120,20,FALSE))))</f>
        <v>OFF</v>
      </c>
      <c r="CV28" s="2">
        <f>IF(AC28="","",IF(AC28="ADO","ADO",IF(AC28="OFF","OFF",VLOOKUP(AC28,Positions!$C$7:$V$120,20,FALSE))))</f>
        <v>3.9999999999999991</v>
      </c>
      <c r="CW28" s="2">
        <f>IF(AD28="","",IF(AD28="ADO","ADO",IF(AD28="OFF","OFF",VLOOKUP(AD28,Positions!$C$7:$V$120,20,FALSE))))</f>
        <v>4</v>
      </c>
      <c r="CY28" s="2">
        <f t="shared" si="28"/>
        <v>8</v>
      </c>
      <c r="DE28" s="2" t="str">
        <f t="shared" si="29"/>
        <v>OFF</v>
      </c>
      <c r="DF28" s="2" t="str">
        <f t="shared" si="29"/>
        <v>OFF</v>
      </c>
      <c r="DG28" s="2">
        <f t="shared" si="29"/>
        <v>3.9999999999999991</v>
      </c>
      <c r="DH28" s="2">
        <f t="shared" si="29"/>
        <v>3.9999999999999991</v>
      </c>
      <c r="DI28" s="2">
        <f t="shared" si="29"/>
        <v>3.9999999999999991</v>
      </c>
      <c r="DJ28" s="2" t="str">
        <f t="shared" si="29"/>
        <v>OFF</v>
      </c>
      <c r="DK28" s="2" t="str">
        <f t="shared" si="29"/>
        <v>OFF</v>
      </c>
      <c r="DL28" s="2">
        <f t="shared" si="29"/>
        <v>3.9999999999999991</v>
      </c>
      <c r="DM28" s="2">
        <f t="shared" si="29"/>
        <v>3.9999999999999991</v>
      </c>
      <c r="DN28" s="2">
        <f t="shared" si="29"/>
        <v>3.9999999999999991</v>
      </c>
      <c r="DO28" s="2">
        <f t="shared" si="29"/>
        <v>3.9999999999999991</v>
      </c>
      <c r="DP28" s="2">
        <f t="shared" si="29"/>
        <v>3.9999999999999991</v>
      </c>
      <c r="DQ28" s="2">
        <f t="shared" si="29"/>
        <v>3.9999999999999991</v>
      </c>
      <c r="DR28" s="2">
        <f t="shared" si="55"/>
        <v>3.9999999999999991</v>
      </c>
      <c r="DS28" s="2" t="str">
        <f t="shared" si="55"/>
        <v>OFF</v>
      </c>
      <c r="DT28" s="2" t="str">
        <f t="shared" si="55"/>
        <v>OFF</v>
      </c>
      <c r="DU28" s="2" t="str">
        <f t="shared" si="55"/>
        <v>OFF</v>
      </c>
      <c r="DV28" s="2">
        <f t="shared" si="55"/>
        <v>3.9999999999999991</v>
      </c>
      <c r="DW28" s="2">
        <f t="shared" si="55"/>
        <v>3.9999999999999991</v>
      </c>
      <c r="DX28" s="2">
        <f t="shared" si="55"/>
        <v>4</v>
      </c>
      <c r="DY28" s="2">
        <f t="shared" si="55"/>
        <v>4</v>
      </c>
      <c r="DZ28" s="2">
        <f t="shared" si="55"/>
        <v>4</v>
      </c>
      <c r="EA28" s="2">
        <f t="shared" si="55"/>
        <v>4</v>
      </c>
      <c r="EB28" s="2">
        <f t="shared" si="55"/>
        <v>8</v>
      </c>
      <c r="EC28" s="2" t="str">
        <f t="shared" si="55"/>
        <v>OFF</v>
      </c>
      <c r="ED28" s="2" t="str">
        <f t="shared" si="55"/>
        <v>OFF</v>
      </c>
      <c r="EE28" s="2">
        <f t="shared" si="55"/>
        <v>3.9999999999999991</v>
      </c>
      <c r="EF28" s="2">
        <f t="shared" si="55"/>
        <v>4</v>
      </c>
      <c r="EH28" s="189">
        <f t="shared" si="30"/>
        <v>11.999999999999996</v>
      </c>
      <c r="EI28" s="190">
        <f t="shared" si="31"/>
        <v>27.999999999999996</v>
      </c>
      <c r="EJ28" s="190">
        <f t="shared" si="32"/>
        <v>15.999999999999998</v>
      </c>
      <c r="EK28" s="190">
        <f t="shared" si="33"/>
        <v>24</v>
      </c>
      <c r="EL28" s="190">
        <f t="shared" si="34"/>
        <v>80</v>
      </c>
      <c r="EM28" s="12" t="str">
        <f t="shared" si="35"/>
        <v>OFF</v>
      </c>
      <c r="EN28" s="12" t="str">
        <f t="shared" si="35"/>
        <v>OFF</v>
      </c>
      <c r="EO28" s="12">
        <f t="shared" si="35"/>
        <v>3.9999999999999991</v>
      </c>
      <c r="EP28" s="12">
        <f t="shared" si="35"/>
        <v>3.9999999999999991</v>
      </c>
      <c r="EQ28" s="12">
        <f t="shared" si="35"/>
        <v>3.9999999999999991</v>
      </c>
      <c r="ER28" s="12" t="str">
        <f t="shared" si="35"/>
        <v>OFF</v>
      </c>
      <c r="ES28" s="12" t="str">
        <f t="shared" si="35"/>
        <v>OFF</v>
      </c>
      <c r="ET28" s="12">
        <f t="shared" si="35"/>
        <v>3.9999999999999991</v>
      </c>
      <c r="EU28" s="12">
        <f t="shared" si="35"/>
        <v>3.9999999999999991</v>
      </c>
      <c r="EV28" s="12">
        <f t="shared" si="35"/>
        <v>3.9999999999999991</v>
      </c>
      <c r="EW28" s="12">
        <f t="shared" si="35"/>
        <v>3.9999999999999991</v>
      </c>
      <c r="EX28" s="12">
        <f t="shared" si="35"/>
        <v>3.9999999999999991</v>
      </c>
      <c r="EY28" s="12">
        <f t="shared" si="35"/>
        <v>3.9999999999999991</v>
      </c>
      <c r="EZ28" s="12">
        <f t="shared" si="35"/>
        <v>3.9999999999999991</v>
      </c>
      <c r="FA28" s="12" t="str">
        <f t="shared" si="35"/>
        <v>OFF</v>
      </c>
      <c r="FB28" s="12" t="str">
        <f t="shared" si="35"/>
        <v>OFF</v>
      </c>
      <c r="FC28" s="12" t="str">
        <f t="shared" si="53"/>
        <v>OFF</v>
      </c>
      <c r="FD28" s="12">
        <f t="shared" si="22"/>
        <v>3.9999999999999991</v>
      </c>
      <c r="FE28" s="12">
        <f t="shared" si="22"/>
        <v>3.9999999999999991</v>
      </c>
      <c r="FF28" s="12">
        <f t="shared" si="22"/>
        <v>4</v>
      </c>
      <c r="FG28" s="12">
        <f t="shared" si="22"/>
        <v>4</v>
      </c>
      <c r="FH28" s="12">
        <f t="shared" si="22"/>
        <v>4</v>
      </c>
      <c r="FI28" s="12">
        <f t="shared" si="22"/>
        <v>4</v>
      </c>
      <c r="FJ28" s="12">
        <f t="shared" si="22"/>
        <v>8</v>
      </c>
      <c r="FK28" s="12" t="str">
        <f t="shared" si="22"/>
        <v>OFF</v>
      </c>
      <c r="FL28" s="12" t="str">
        <f t="shared" si="22"/>
        <v>OFF</v>
      </c>
      <c r="FM28" s="12">
        <f t="shared" si="22"/>
        <v>3.9999999999999991</v>
      </c>
      <c r="FN28" s="12">
        <f t="shared" si="22"/>
        <v>4</v>
      </c>
      <c r="FP28" t="str">
        <f t="shared" si="36"/>
        <v>OK</v>
      </c>
      <c r="FQ28" t="str">
        <f t="shared" si="37"/>
        <v/>
      </c>
      <c r="GU28" s="176"/>
      <c r="GV28" s="177">
        <f t="shared" si="41"/>
        <v>0</v>
      </c>
      <c r="GW28" s="177">
        <f t="shared" si="42"/>
        <v>0</v>
      </c>
      <c r="GX28" s="177">
        <f t="shared" si="43"/>
        <v>0</v>
      </c>
      <c r="GY28" s="177">
        <f t="shared" si="44"/>
        <v>0</v>
      </c>
      <c r="HB28" s="193" t="str">
        <f>IF(Positions!C24&lt;&gt;"",Positions!C24,"")</f>
        <v>Prj(4)</v>
      </c>
    </row>
    <row r="29" spans="1:210" x14ac:dyDescent="0.25">
      <c r="A29" s="185"/>
      <c r="B29" s="186" t="str">
        <f t="shared" si="45"/>
        <v>0 (0, 0)</v>
      </c>
      <c r="C29" s="357"/>
      <c r="D29" s="470"/>
      <c r="E29" s="470"/>
      <c r="F29" s="470"/>
      <c r="G29" s="470"/>
      <c r="H29" s="470"/>
      <c r="I29" s="466"/>
      <c r="J29" s="357"/>
      <c r="K29" s="470"/>
      <c r="L29" s="470"/>
      <c r="M29" s="470"/>
      <c r="N29" s="470"/>
      <c r="O29" s="470"/>
      <c r="P29" s="466"/>
      <c r="Q29" s="357"/>
      <c r="R29" s="470"/>
      <c r="S29" s="470"/>
      <c r="T29" s="470"/>
      <c r="U29" s="470"/>
      <c r="V29" s="470"/>
      <c r="W29" s="466"/>
      <c r="X29" s="357"/>
      <c r="Y29" s="470"/>
      <c r="Z29" s="470"/>
      <c r="AA29" s="470"/>
      <c r="AB29" s="470"/>
      <c r="AC29" s="470"/>
      <c r="AD29" s="466"/>
      <c r="AE29" s="349"/>
      <c r="AF29" s="339">
        <f t="shared" si="46"/>
        <v>0</v>
      </c>
      <c r="AG29" s="340">
        <f t="shared" si="47"/>
        <v>0</v>
      </c>
      <c r="AH29" s="340">
        <f t="shared" si="48"/>
        <v>0</v>
      </c>
      <c r="AI29" s="341">
        <f t="shared" si="49"/>
        <v>0</v>
      </c>
      <c r="AJ29" s="342">
        <f t="shared" si="50"/>
        <v>0</v>
      </c>
      <c r="AK29" s="343">
        <f t="shared" si="51"/>
        <v>0</v>
      </c>
      <c r="AL29" s="192">
        <f>IF(A29&lt;&gt;"",VLOOKUP(A29,Positions!$AJ$9:$AK$30,2,FALSE),0)*IF(AJ29=160,AJ29/4*52*(38/40),AJ29/4*52)</f>
        <v>0</v>
      </c>
      <c r="AM29" s="188">
        <f t="shared" si="27"/>
        <v>0</v>
      </c>
      <c r="AN29" s="12" t="str">
        <f t="shared" si="54"/>
        <v/>
      </c>
      <c r="AO29" s="12" t="str">
        <f t="shared" si="54"/>
        <v/>
      </c>
      <c r="AP29" s="12" t="str">
        <f t="shared" si="54"/>
        <v/>
      </c>
      <c r="AQ29" s="12" t="str">
        <f t="shared" si="54"/>
        <v/>
      </c>
      <c r="AR29" s="12" t="str">
        <f t="shared" si="54"/>
        <v/>
      </c>
      <c r="AS29" s="12" t="str">
        <f t="shared" si="54"/>
        <v/>
      </c>
      <c r="AT29" s="12" t="str">
        <f t="shared" si="54"/>
        <v/>
      </c>
      <c r="AU29" s="12" t="str">
        <f t="shared" si="54"/>
        <v/>
      </c>
      <c r="AV29" s="12" t="str">
        <f t="shared" si="54"/>
        <v/>
      </c>
      <c r="AW29" s="12" t="str">
        <f t="shared" si="54"/>
        <v/>
      </c>
      <c r="AX29" s="12" t="str">
        <f t="shared" si="54"/>
        <v/>
      </c>
      <c r="AY29" s="12" t="str">
        <f t="shared" si="54"/>
        <v/>
      </c>
      <c r="AZ29" s="12" t="str">
        <f t="shared" si="54"/>
        <v/>
      </c>
      <c r="BA29" s="12" t="str">
        <f t="shared" si="54"/>
        <v/>
      </c>
      <c r="BB29" s="12" t="str">
        <f t="shared" si="54"/>
        <v/>
      </c>
      <c r="BC29" s="12" t="str">
        <f t="shared" si="52"/>
        <v/>
      </c>
      <c r="BD29" s="12" t="str">
        <f t="shared" si="52"/>
        <v/>
      </c>
      <c r="BE29" s="12" t="str">
        <f t="shared" si="52"/>
        <v/>
      </c>
      <c r="BF29" s="12" t="str">
        <f t="shared" si="52"/>
        <v/>
      </c>
      <c r="BG29" s="12" t="str">
        <f t="shared" si="56"/>
        <v/>
      </c>
      <c r="BH29" s="12" t="str">
        <f t="shared" si="56"/>
        <v/>
      </c>
      <c r="BI29" s="12" t="str">
        <f t="shared" si="56"/>
        <v/>
      </c>
      <c r="BJ29" s="12" t="str">
        <f t="shared" si="56"/>
        <v/>
      </c>
      <c r="BK29" s="12" t="str">
        <f t="shared" si="56"/>
        <v/>
      </c>
      <c r="BL29" s="12" t="str">
        <f t="shared" si="56"/>
        <v/>
      </c>
      <c r="BM29" s="12" t="str">
        <f t="shared" si="56"/>
        <v/>
      </c>
      <c r="BN29" s="12" t="str">
        <f t="shared" si="56"/>
        <v/>
      </c>
      <c r="BO29" s="12" t="str">
        <f t="shared" si="56"/>
        <v/>
      </c>
      <c r="BV29" s="2" t="str">
        <f>IF(C29="","",IF(C29="ADO","ADO",IF(C29="OFF","OFF",VLOOKUP(C29,Positions!$C$7:$V$120,20,FALSE))))</f>
        <v/>
      </c>
      <c r="BW29" s="2" t="str">
        <f>IF(D29="","",IF(D29="ADO","ADO",IF(D29="OFF","OFF",VLOOKUP(D29,Positions!$C$7:$V$120,20,FALSE))))</f>
        <v/>
      </c>
      <c r="BX29" s="2" t="str">
        <f>IF(E29="","",IF(E29="ADO","ADO",IF(E29="OFF","OFF",VLOOKUP(E29,Positions!$C$7:$V$120,20,FALSE))))</f>
        <v/>
      </c>
      <c r="BY29" s="2" t="str">
        <f>IF(F29="","",IF(F29="ADO","ADO",IF(F29="OFF","OFF",VLOOKUP(F29,Positions!$C$7:$V$120,20,FALSE))))</f>
        <v/>
      </c>
      <c r="BZ29" s="2" t="str">
        <f>IF(G29="","",IF(G29="ADO","ADO",IF(G29="OFF","OFF",VLOOKUP(G29,Positions!$C$7:$V$120,20,FALSE))))</f>
        <v/>
      </c>
      <c r="CA29" s="2" t="str">
        <f>IF(H29="","",IF(H29="ADO","ADO",IF(H29="OFF","OFF",VLOOKUP(H29,Positions!$C$7:$V$120,20,FALSE))))</f>
        <v/>
      </c>
      <c r="CB29" s="2" t="str">
        <f>IF(I29="","",IF(I29="ADO","ADO",IF(I29="OFF","OFF",VLOOKUP(I29,Positions!$C$7:$V$120,20,FALSE))))</f>
        <v/>
      </c>
      <c r="CC29" s="2" t="str">
        <f>IF(J29="","",IF(J29="ADO","ADO",IF(J29="OFF","OFF",VLOOKUP(J29,Positions!$C$7:$V$120,20,FALSE))))</f>
        <v/>
      </c>
      <c r="CD29" s="2" t="str">
        <f>IF(K29="","",IF(K29="ADO","ADO",IF(K29="OFF","OFF",VLOOKUP(K29,Positions!$C$7:$V$120,20,FALSE))))</f>
        <v/>
      </c>
      <c r="CE29" s="2" t="str">
        <f>IF(L29="","",IF(L29="ADO","ADO",IF(L29="OFF","OFF",VLOOKUP(L29,Positions!$C$7:$V$120,20,FALSE))))</f>
        <v/>
      </c>
      <c r="CF29" s="2" t="str">
        <f>IF(M29="","",IF(M29="ADO","ADO",IF(M29="OFF","OFF",VLOOKUP(M29,Positions!$C$7:$V$120,20,FALSE))))</f>
        <v/>
      </c>
      <c r="CG29" s="2" t="str">
        <f>IF(N29="","",IF(N29="ADO","ADO",IF(N29="OFF","OFF",VLOOKUP(N29,Positions!$C$7:$V$120,20,FALSE))))</f>
        <v/>
      </c>
      <c r="CH29" s="2" t="str">
        <f>IF(O29="","",IF(O29="ADO","ADO",IF(O29="OFF","OFF",VLOOKUP(O29,Positions!$C$7:$V$120,20,FALSE))))</f>
        <v/>
      </c>
      <c r="CI29" s="2" t="str">
        <f>IF(P29="","",IF(P29="ADO","ADO",IF(P29="OFF","OFF",VLOOKUP(P29,Positions!$C$7:$V$120,20,FALSE))))</f>
        <v/>
      </c>
      <c r="CJ29" s="2" t="str">
        <f>IF(Q29="","",IF(Q29="ADO","ADO",IF(Q29="OFF","OFF",VLOOKUP(Q29,Positions!$C$7:$V$120,20,FALSE))))</f>
        <v/>
      </c>
      <c r="CK29" s="2" t="str">
        <f>IF(R29="","",IF(R29="ADO","ADO",IF(R29="OFF","OFF",VLOOKUP(R29,Positions!$C$7:$V$120,20,FALSE))))</f>
        <v/>
      </c>
      <c r="CL29" s="2" t="str">
        <f>IF(S29="","",IF(S29="ADO","ADO",IF(S29="OFF","OFF",VLOOKUP(S29,Positions!$C$7:$V$120,20,FALSE))))</f>
        <v/>
      </c>
      <c r="CM29" s="2" t="str">
        <f>IF(T29="","",IF(T29="ADO","ADO",IF(T29="OFF","OFF",VLOOKUP(T29,Positions!$C$7:$V$120,20,FALSE))))</f>
        <v/>
      </c>
      <c r="CN29" s="2" t="str">
        <f>IF(U29="","",IF(U29="ADO","ADO",IF(U29="OFF","OFF",VLOOKUP(U29,Positions!$C$7:$V$120,20,FALSE))))</f>
        <v/>
      </c>
      <c r="CO29" s="2" t="str">
        <f>IF(V29="","",IF(V29="ADO","ADO",IF(V29="OFF","OFF",VLOOKUP(V29,Positions!$C$7:$V$120,20,FALSE))))</f>
        <v/>
      </c>
      <c r="CP29" s="2" t="str">
        <f>IF(W29="","",IF(W29="ADO","ADO",IF(W29="OFF","OFF",VLOOKUP(W29,Positions!$C$7:$V$120,20,FALSE))))</f>
        <v/>
      </c>
      <c r="CQ29" s="2" t="str">
        <f>IF(X29="","",IF(X29="ADO","ADO",IF(X29="OFF","OFF",VLOOKUP(X29,Positions!$C$7:$V$120,20,FALSE))))</f>
        <v/>
      </c>
      <c r="CR29" s="2" t="str">
        <f>IF(Y29="","",IF(Y29="ADO","ADO",IF(Y29="OFF","OFF",VLOOKUP(Y29,Positions!$C$7:$V$120,20,FALSE))))</f>
        <v/>
      </c>
      <c r="CS29" s="2" t="str">
        <f>IF(Z29="","",IF(Z29="ADO","ADO",IF(Z29="OFF","OFF",VLOOKUP(Z29,Positions!$C$7:$V$120,20,FALSE))))</f>
        <v/>
      </c>
      <c r="CT29" s="2" t="str">
        <f>IF(AA29="","",IF(AA29="ADO","ADO",IF(AA29="OFF","OFF",VLOOKUP(AA29,Positions!$C$7:$V$120,20,FALSE))))</f>
        <v/>
      </c>
      <c r="CU29" s="2" t="str">
        <f>IF(AB29="","",IF(AB29="ADO","ADO",IF(AB29="OFF","OFF",VLOOKUP(AB29,Positions!$C$7:$V$120,20,FALSE))))</f>
        <v/>
      </c>
      <c r="CV29" s="2" t="str">
        <f>IF(AC29="","",IF(AC29="ADO","ADO",IF(AC29="OFF","OFF",VLOOKUP(AC29,Positions!$C$7:$V$120,20,FALSE))))</f>
        <v/>
      </c>
      <c r="CW29" s="2" t="str">
        <f>IF(AD29="","",IF(AD29="ADO","ADO",IF(AD29="OFF","OFF",VLOOKUP(AD29,Positions!$C$7:$V$120,20,FALSE))))</f>
        <v/>
      </c>
      <c r="CY29" s="2">
        <f t="shared" si="28"/>
        <v>0</v>
      </c>
      <c r="DE29" s="2" t="str">
        <f t="shared" si="29"/>
        <v/>
      </c>
      <c r="DF29" s="2" t="str">
        <f t="shared" si="29"/>
        <v/>
      </c>
      <c r="DG29" s="2" t="str">
        <f t="shared" si="29"/>
        <v/>
      </c>
      <c r="DH29" s="2" t="str">
        <f t="shared" si="29"/>
        <v/>
      </c>
      <c r="DI29" s="2" t="str">
        <f t="shared" si="29"/>
        <v/>
      </c>
      <c r="DJ29" s="2" t="str">
        <f t="shared" si="29"/>
        <v/>
      </c>
      <c r="DK29" s="2" t="str">
        <f t="shared" si="29"/>
        <v/>
      </c>
      <c r="DL29" s="2" t="str">
        <f t="shared" si="29"/>
        <v/>
      </c>
      <c r="DM29" s="2" t="str">
        <f t="shared" si="29"/>
        <v/>
      </c>
      <c r="DN29" s="2" t="str">
        <f t="shared" si="29"/>
        <v/>
      </c>
      <c r="DO29" s="2" t="str">
        <f t="shared" si="29"/>
        <v/>
      </c>
      <c r="DP29" s="2" t="str">
        <f t="shared" si="29"/>
        <v/>
      </c>
      <c r="DQ29" s="2" t="str">
        <f t="shared" si="29"/>
        <v/>
      </c>
      <c r="DR29" s="2" t="str">
        <f t="shared" si="55"/>
        <v/>
      </c>
      <c r="DS29" s="2" t="str">
        <f t="shared" si="55"/>
        <v/>
      </c>
      <c r="DT29" s="2" t="str">
        <f t="shared" si="55"/>
        <v/>
      </c>
      <c r="DU29" s="2" t="str">
        <f t="shared" si="55"/>
        <v/>
      </c>
      <c r="DV29" s="2" t="str">
        <f t="shared" si="55"/>
        <v/>
      </c>
      <c r="DW29" s="2" t="str">
        <f t="shared" si="55"/>
        <v/>
      </c>
      <c r="DX29" s="2" t="str">
        <f t="shared" si="55"/>
        <v/>
      </c>
      <c r="DY29" s="2" t="str">
        <f t="shared" si="55"/>
        <v/>
      </c>
      <c r="DZ29" s="2" t="str">
        <f t="shared" si="55"/>
        <v/>
      </c>
      <c r="EA29" s="2" t="str">
        <f t="shared" si="55"/>
        <v/>
      </c>
      <c r="EB29" s="2" t="str">
        <f t="shared" si="55"/>
        <v/>
      </c>
      <c r="EC29" s="2" t="str">
        <f t="shared" si="55"/>
        <v/>
      </c>
      <c r="ED29" s="2" t="str">
        <f t="shared" si="55"/>
        <v/>
      </c>
      <c r="EE29" s="2" t="str">
        <f t="shared" si="55"/>
        <v/>
      </c>
      <c r="EF29" s="2" t="str">
        <f t="shared" si="55"/>
        <v/>
      </c>
      <c r="EH29" s="189">
        <f t="shared" si="30"/>
        <v>0</v>
      </c>
      <c r="EI29" s="190">
        <f t="shared" si="31"/>
        <v>0</v>
      </c>
      <c r="EJ29" s="190">
        <f t="shared" si="32"/>
        <v>0</v>
      </c>
      <c r="EK29" s="190">
        <f t="shared" si="33"/>
        <v>0</v>
      </c>
      <c r="EL29" s="190">
        <f t="shared" si="34"/>
        <v>0</v>
      </c>
      <c r="EM29" s="12" t="str">
        <f t="shared" si="35"/>
        <v/>
      </c>
      <c r="EN29" s="12" t="str">
        <f t="shared" si="35"/>
        <v/>
      </c>
      <c r="EO29" s="12" t="str">
        <f t="shared" si="35"/>
        <v/>
      </c>
      <c r="EP29" s="12" t="str">
        <f t="shared" si="35"/>
        <v/>
      </c>
      <c r="EQ29" s="12" t="str">
        <f t="shared" si="35"/>
        <v/>
      </c>
      <c r="ER29" s="12" t="str">
        <f t="shared" si="35"/>
        <v/>
      </c>
      <c r="ES29" s="12" t="str">
        <f t="shared" si="35"/>
        <v/>
      </c>
      <c r="ET29" s="12" t="str">
        <f t="shared" si="35"/>
        <v/>
      </c>
      <c r="EU29" s="12" t="str">
        <f t="shared" si="35"/>
        <v/>
      </c>
      <c r="EV29" s="12" t="str">
        <f t="shared" si="35"/>
        <v/>
      </c>
      <c r="EW29" s="12" t="str">
        <f t="shared" si="35"/>
        <v/>
      </c>
      <c r="EX29" s="12" t="str">
        <f t="shared" si="35"/>
        <v/>
      </c>
      <c r="EY29" s="12" t="str">
        <f t="shared" si="35"/>
        <v/>
      </c>
      <c r="EZ29" s="12" t="str">
        <f t="shared" si="35"/>
        <v/>
      </c>
      <c r="FA29" s="12" t="str">
        <f t="shared" si="35"/>
        <v/>
      </c>
      <c r="FB29" s="12" t="str">
        <f t="shared" si="35"/>
        <v/>
      </c>
      <c r="FC29" s="12" t="str">
        <f t="shared" si="53"/>
        <v/>
      </c>
      <c r="FD29" s="12" t="str">
        <f t="shared" si="22"/>
        <v/>
      </c>
      <c r="FE29" s="12" t="str">
        <f t="shared" si="22"/>
        <v/>
      </c>
      <c r="FF29" s="12" t="str">
        <f t="shared" si="22"/>
        <v/>
      </c>
      <c r="FG29" s="12" t="str">
        <f t="shared" si="22"/>
        <v/>
      </c>
      <c r="FH29" s="12" t="str">
        <f t="shared" si="22"/>
        <v/>
      </c>
      <c r="FI29" s="12" t="str">
        <f t="shared" si="22"/>
        <v/>
      </c>
      <c r="FJ29" s="12" t="str">
        <f t="shared" si="22"/>
        <v/>
      </c>
      <c r="FK29" s="12" t="str">
        <f t="shared" si="22"/>
        <v/>
      </c>
      <c r="FL29" s="12" t="str">
        <f t="shared" si="22"/>
        <v/>
      </c>
      <c r="FM29" s="12" t="str">
        <f t="shared" si="22"/>
        <v/>
      </c>
      <c r="FN29" s="12" t="str">
        <f t="shared" si="22"/>
        <v/>
      </c>
      <c r="FP29" t="str">
        <f t="shared" si="36"/>
        <v>OK</v>
      </c>
      <c r="FQ29" t="str">
        <f t="shared" si="37"/>
        <v/>
      </c>
      <c r="GU29" s="176"/>
      <c r="GV29" s="177">
        <f t="shared" si="41"/>
        <v>0</v>
      </c>
      <c r="GW29" s="177">
        <f t="shared" si="42"/>
        <v>0</v>
      </c>
      <c r="GX29" s="177">
        <f t="shared" si="43"/>
        <v>0</v>
      </c>
      <c r="GY29" s="177">
        <f t="shared" si="44"/>
        <v>0</v>
      </c>
      <c r="HB29" s="193" t="str">
        <f>IF(Positions!C25&lt;&gt;"",Positions!C25,"")</f>
        <v>Prj</v>
      </c>
    </row>
    <row r="30" spans="1:210" x14ac:dyDescent="0.25">
      <c r="A30" s="185"/>
      <c r="B30" s="186" t="str">
        <f t="shared" si="25"/>
        <v>72 (36, 36)</v>
      </c>
      <c r="C30" s="357" t="s">
        <v>1077</v>
      </c>
      <c r="D30" s="470" t="s">
        <v>1077</v>
      </c>
      <c r="E30" s="470" t="s">
        <v>1077</v>
      </c>
      <c r="F30" s="470" t="s">
        <v>1382</v>
      </c>
      <c r="G30" s="470" t="s">
        <v>1382</v>
      </c>
      <c r="H30" s="470" t="s">
        <v>1382</v>
      </c>
      <c r="I30" s="466" t="s">
        <v>1382</v>
      </c>
      <c r="J30" s="357" t="s">
        <v>1077</v>
      </c>
      <c r="K30" s="470" t="s">
        <v>1077</v>
      </c>
      <c r="L30" s="470" t="s">
        <v>1382</v>
      </c>
      <c r="M30" s="470" t="s">
        <v>1382</v>
      </c>
      <c r="N30" s="470" t="s">
        <v>1382</v>
      </c>
      <c r="O30" s="470" t="s">
        <v>1382</v>
      </c>
      <c r="P30" s="466" t="s">
        <v>1382</v>
      </c>
      <c r="Q30" s="357" t="s">
        <v>1077</v>
      </c>
      <c r="R30" s="470" t="s">
        <v>1077</v>
      </c>
      <c r="S30" s="470" t="s">
        <v>1382</v>
      </c>
      <c r="T30" s="470" t="s">
        <v>1382</v>
      </c>
      <c r="U30" s="470" t="s">
        <v>1453</v>
      </c>
      <c r="V30" s="470" t="s">
        <v>1382</v>
      </c>
      <c r="W30" s="466" t="s">
        <v>1077</v>
      </c>
      <c r="X30" s="357" t="s">
        <v>1077</v>
      </c>
      <c r="Y30" s="470" t="s">
        <v>1077</v>
      </c>
      <c r="Z30" s="470" t="s">
        <v>1382</v>
      </c>
      <c r="AA30" s="470" t="s">
        <v>1382</v>
      </c>
      <c r="AB30" s="470" t="s">
        <v>1382</v>
      </c>
      <c r="AC30" s="470" t="s">
        <v>1382</v>
      </c>
      <c r="AD30" s="466" t="s">
        <v>1382</v>
      </c>
      <c r="AE30" s="349"/>
      <c r="AF30" s="339">
        <f t="shared" si="15"/>
        <v>15.999999999999996</v>
      </c>
      <c r="AG30" s="340">
        <f t="shared" si="16"/>
        <v>19.999999999999996</v>
      </c>
      <c r="AH30" s="340">
        <f t="shared" si="16"/>
        <v>15.999999999999996</v>
      </c>
      <c r="AI30" s="341">
        <f t="shared" si="16"/>
        <v>19.999999999999996</v>
      </c>
      <c r="AJ30" s="342">
        <f t="shared" si="16"/>
        <v>71.999999999999986</v>
      </c>
      <c r="AK30" s="343">
        <f t="shared" si="26"/>
        <v>0.47368421052631571</v>
      </c>
      <c r="AL30" s="192">
        <f>IF(A30&lt;&gt;"",VLOOKUP(A30,Positions!$AJ$9:$AK$30,2,FALSE),0)*IF(AJ30=160,AJ30/4*52*(38/40),AJ30/4*52)</f>
        <v>0</v>
      </c>
      <c r="AM30" s="188">
        <f t="shared" si="27"/>
        <v>0</v>
      </c>
      <c r="AN30" s="12" t="str">
        <f t="shared" si="54"/>
        <v>OFF</v>
      </c>
      <c r="AO30" s="12" t="str">
        <f t="shared" si="54"/>
        <v>OFF</v>
      </c>
      <c r="AP30" s="12" t="str">
        <f t="shared" si="54"/>
        <v>OFF</v>
      </c>
      <c r="AQ30" s="12">
        <f t="shared" si="54"/>
        <v>3.9999999999999991</v>
      </c>
      <c r="AR30" s="12">
        <f t="shared" si="54"/>
        <v>3.9999999999999991</v>
      </c>
      <c r="AS30" s="12">
        <f t="shared" si="54"/>
        <v>3.9999999999999991</v>
      </c>
      <c r="AT30" s="12">
        <f t="shared" si="54"/>
        <v>3.9999999999999991</v>
      </c>
      <c r="AU30" s="12" t="str">
        <f t="shared" si="54"/>
        <v>OFF</v>
      </c>
      <c r="AV30" s="12" t="str">
        <f t="shared" si="54"/>
        <v>OFF</v>
      </c>
      <c r="AW30" s="12">
        <f t="shared" si="54"/>
        <v>3.9999999999999991</v>
      </c>
      <c r="AX30" s="12">
        <f t="shared" si="54"/>
        <v>3.9999999999999991</v>
      </c>
      <c r="AY30" s="12">
        <f t="shared" si="54"/>
        <v>3.9999999999999991</v>
      </c>
      <c r="AZ30" s="12">
        <f t="shared" si="54"/>
        <v>3.9999999999999991</v>
      </c>
      <c r="BA30" s="12">
        <f t="shared" si="54"/>
        <v>3.9999999999999991</v>
      </c>
      <c r="BB30" s="12" t="str">
        <f t="shared" si="54"/>
        <v>OFF</v>
      </c>
      <c r="BC30" s="12" t="str">
        <f t="shared" si="52"/>
        <v>OFF</v>
      </c>
      <c r="BD30" s="12">
        <f t="shared" si="52"/>
        <v>3.9999999999999991</v>
      </c>
      <c r="BE30" s="12">
        <f t="shared" si="52"/>
        <v>3.9999999999999991</v>
      </c>
      <c r="BF30" s="12">
        <f t="shared" si="52"/>
        <v>3.9999999999999991</v>
      </c>
      <c r="BG30" s="12">
        <f t="shared" si="56"/>
        <v>3.9999999999999991</v>
      </c>
      <c r="BH30" s="12" t="str">
        <f t="shared" si="56"/>
        <v>OFF</v>
      </c>
      <c r="BI30" s="12" t="str">
        <f t="shared" si="56"/>
        <v>OFF</v>
      </c>
      <c r="BJ30" s="12" t="str">
        <f t="shared" si="56"/>
        <v>OFF</v>
      </c>
      <c r="BK30" s="12">
        <f t="shared" si="56"/>
        <v>3.9999999999999991</v>
      </c>
      <c r="BL30" s="12">
        <f t="shared" si="56"/>
        <v>3.9999999999999991</v>
      </c>
      <c r="BM30" s="12">
        <f t="shared" si="56"/>
        <v>3.9999999999999991</v>
      </c>
      <c r="BN30" s="12">
        <f t="shared" si="56"/>
        <v>3.9999999999999991</v>
      </c>
      <c r="BO30" s="12">
        <f t="shared" si="56"/>
        <v>3.9999999999999991</v>
      </c>
      <c r="BV30" s="2" t="str">
        <f>IF(C30="","",IF(C30="ADO","ADO",IF(C30="OFF","OFF",VLOOKUP(C30,Positions!$C$7:$V$120,20,FALSE))))</f>
        <v>OFF</v>
      </c>
      <c r="BW30" s="2" t="str">
        <f>IF(D30="","",IF(D30="ADO","ADO",IF(D30="OFF","OFF",VLOOKUP(D30,Positions!$C$7:$V$120,20,FALSE))))</f>
        <v>OFF</v>
      </c>
      <c r="BX30" s="2" t="str">
        <f>IF(E30="","",IF(E30="ADO","ADO",IF(E30="OFF","OFF",VLOOKUP(E30,Positions!$C$7:$V$120,20,FALSE))))</f>
        <v>OFF</v>
      </c>
      <c r="BY30" s="2">
        <f>IF(F30="","",IF(F30="ADO","ADO",IF(F30="OFF","OFF",VLOOKUP(F30,Positions!$C$7:$V$120,20,FALSE))))</f>
        <v>3.9999999999999991</v>
      </c>
      <c r="BZ30" s="2">
        <f>IF(G30="","",IF(G30="ADO","ADO",IF(G30="OFF","OFF",VLOOKUP(G30,Positions!$C$7:$V$120,20,FALSE))))</f>
        <v>3.9999999999999991</v>
      </c>
      <c r="CA30" s="2">
        <f>IF(H30="","",IF(H30="ADO","ADO",IF(H30="OFF","OFF",VLOOKUP(H30,Positions!$C$7:$V$120,20,FALSE))))</f>
        <v>3.9999999999999991</v>
      </c>
      <c r="CB30" s="2">
        <f>IF(I30="","",IF(I30="ADO","ADO",IF(I30="OFF","OFF",VLOOKUP(I30,Positions!$C$7:$V$120,20,FALSE))))</f>
        <v>3.9999999999999991</v>
      </c>
      <c r="CC30" s="2" t="str">
        <f>IF(J30="","",IF(J30="ADO","ADO",IF(J30="OFF","OFF",VLOOKUP(J30,Positions!$C$7:$V$120,20,FALSE))))</f>
        <v>OFF</v>
      </c>
      <c r="CD30" s="2" t="str">
        <f>IF(K30="","",IF(K30="ADO","ADO",IF(K30="OFF","OFF",VLOOKUP(K30,Positions!$C$7:$V$120,20,FALSE))))</f>
        <v>OFF</v>
      </c>
      <c r="CE30" s="2">
        <f>IF(L30="","",IF(L30="ADO","ADO",IF(L30="OFF","OFF",VLOOKUP(L30,Positions!$C$7:$V$120,20,FALSE))))</f>
        <v>3.9999999999999991</v>
      </c>
      <c r="CF30" s="2">
        <f>IF(M30="","",IF(M30="ADO","ADO",IF(M30="OFF","OFF",VLOOKUP(M30,Positions!$C$7:$V$120,20,FALSE))))</f>
        <v>3.9999999999999991</v>
      </c>
      <c r="CG30" s="2">
        <f>IF(N30="","",IF(N30="ADO","ADO",IF(N30="OFF","OFF",VLOOKUP(N30,Positions!$C$7:$V$120,20,FALSE))))</f>
        <v>3.9999999999999991</v>
      </c>
      <c r="CH30" s="2">
        <f>IF(O30="","",IF(O30="ADO","ADO",IF(O30="OFF","OFF",VLOOKUP(O30,Positions!$C$7:$V$120,20,FALSE))))</f>
        <v>3.9999999999999991</v>
      </c>
      <c r="CI30" s="2">
        <f>IF(P30="","",IF(P30="ADO","ADO",IF(P30="OFF","OFF",VLOOKUP(P30,Positions!$C$7:$V$120,20,FALSE))))</f>
        <v>3.9999999999999991</v>
      </c>
      <c r="CJ30" s="2" t="str">
        <f>IF(Q30="","",IF(Q30="ADO","ADO",IF(Q30="OFF","OFF",VLOOKUP(Q30,Positions!$C$7:$V$120,20,FALSE))))</f>
        <v>OFF</v>
      </c>
      <c r="CK30" s="2" t="str">
        <f>IF(R30="","",IF(R30="ADO","ADO",IF(R30="OFF","OFF",VLOOKUP(R30,Positions!$C$7:$V$120,20,FALSE))))</f>
        <v>OFF</v>
      </c>
      <c r="CL30" s="2">
        <f>IF(S30="","",IF(S30="ADO","ADO",IF(S30="OFF","OFF",VLOOKUP(S30,Positions!$C$7:$V$120,20,FALSE))))</f>
        <v>3.9999999999999991</v>
      </c>
      <c r="CM30" s="2">
        <f>IF(T30="","",IF(T30="ADO","ADO",IF(T30="OFF","OFF",VLOOKUP(T30,Positions!$C$7:$V$120,20,FALSE))))</f>
        <v>3.9999999999999991</v>
      </c>
      <c r="CN30" s="2">
        <f>IF(U30="","",IF(U30="ADO","ADO",IF(U30="OFF","OFF",VLOOKUP(U30,Positions!$C$7:$V$120,20,FALSE))))</f>
        <v>3.9999999999999991</v>
      </c>
      <c r="CO30" s="2">
        <f>IF(V30="","",IF(V30="ADO","ADO",IF(V30="OFF","OFF",VLOOKUP(V30,Positions!$C$7:$V$120,20,FALSE))))</f>
        <v>3.9999999999999991</v>
      </c>
      <c r="CP30" s="2" t="str">
        <f>IF(W30="","",IF(W30="ADO","ADO",IF(W30="OFF","OFF",VLOOKUP(W30,Positions!$C$7:$V$120,20,FALSE))))</f>
        <v>OFF</v>
      </c>
      <c r="CQ30" s="2" t="str">
        <f>IF(X30="","",IF(X30="ADO","ADO",IF(X30="OFF","OFF",VLOOKUP(X30,Positions!$C$7:$V$120,20,FALSE))))</f>
        <v>OFF</v>
      </c>
      <c r="CR30" s="2" t="str">
        <f>IF(Y30="","",IF(Y30="ADO","ADO",IF(Y30="OFF","OFF",VLOOKUP(Y30,Positions!$C$7:$V$120,20,FALSE))))</f>
        <v>OFF</v>
      </c>
      <c r="CS30" s="2">
        <f>IF(Z30="","",IF(Z30="ADO","ADO",IF(Z30="OFF","OFF",VLOOKUP(Z30,Positions!$C$7:$V$120,20,FALSE))))</f>
        <v>3.9999999999999991</v>
      </c>
      <c r="CT30" s="2">
        <f>IF(AA30="","",IF(AA30="ADO","ADO",IF(AA30="OFF","OFF",VLOOKUP(AA30,Positions!$C$7:$V$120,20,FALSE))))</f>
        <v>3.9999999999999991</v>
      </c>
      <c r="CU30" s="2">
        <f>IF(AB30="","",IF(AB30="ADO","ADO",IF(AB30="OFF","OFF",VLOOKUP(AB30,Positions!$C$7:$V$120,20,FALSE))))</f>
        <v>3.9999999999999991</v>
      </c>
      <c r="CV30" s="2">
        <f>IF(AC30="","",IF(AC30="ADO","ADO",IF(AC30="OFF","OFF",VLOOKUP(AC30,Positions!$C$7:$V$120,20,FALSE))))</f>
        <v>3.9999999999999991</v>
      </c>
      <c r="CW30" s="2">
        <f>IF(AD30="","",IF(AD30="ADO","ADO",IF(AD30="OFF","OFF",VLOOKUP(AD30,Positions!$C$7:$V$120,20,FALSE))))</f>
        <v>3.9999999999999991</v>
      </c>
      <c r="CY30" s="2">
        <f t="shared" si="28"/>
        <v>3.9999999999999991</v>
      </c>
      <c r="DE30" s="2" t="str">
        <f t="shared" si="29"/>
        <v>OFF</v>
      </c>
      <c r="DF30" s="2" t="str">
        <f t="shared" si="29"/>
        <v>OFF</v>
      </c>
      <c r="DG30" s="2" t="str">
        <f t="shared" si="29"/>
        <v>OFF</v>
      </c>
      <c r="DH30" s="2">
        <f t="shared" si="29"/>
        <v>3.9999999999999991</v>
      </c>
      <c r="DI30" s="2">
        <f t="shared" si="29"/>
        <v>3.9999999999999991</v>
      </c>
      <c r="DJ30" s="2">
        <f t="shared" si="29"/>
        <v>3.9999999999999991</v>
      </c>
      <c r="DK30" s="2">
        <f t="shared" si="29"/>
        <v>3.9999999999999991</v>
      </c>
      <c r="DL30" s="2" t="str">
        <f t="shared" si="29"/>
        <v>OFF</v>
      </c>
      <c r="DM30" s="2" t="str">
        <f t="shared" si="29"/>
        <v>OFF</v>
      </c>
      <c r="DN30" s="2">
        <f t="shared" si="29"/>
        <v>3.9999999999999991</v>
      </c>
      <c r="DO30" s="2">
        <f t="shared" si="29"/>
        <v>3.9999999999999991</v>
      </c>
      <c r="DP30" s="2">
        <f t="shared" si="29"/>
        <v>3.9999999999999991</v>
      </c>
      <c r="DQ30" s="2">
        <f t="shared" si="29"/>
        <v>3.9999999999999991</v>
      </c>
      <c r="DR30" s="2">
        <f t="shared" si="55"/>
        <v>3.9999999999999991</v>
      </c>
      <c r="DS30" s="2" t="str">
        <f t="shared" si="55"/>
        <v>OFF</v>
      </c>
      <c r="DT30" s="2" t="str">
        <f t="shared" si="55"/>
        <v>OFF</v>
      </c>
      <c r="DU30" s="2">
        <f t="shared" si="55"/>
        <v>3.9999999999999991</v>
      </c>
      <c r="DV30" s="2">
        <f t="shared" si="55"/>
        <v>3.9999999999999991</v>
      </c>
      <c r="DW30" s="2">
        <f t="shared" si="55"/>
        <v>3.9999999999999991</v>
      </c>
      <c r="DX30" s="2">
        <f t="shared" si="55"/>
        <v>3.9999999999999991</v>
      </c>
      <c r="DY30" s="2" t="str">
        <f t="shared" si="55"/>
        <v>OFF</v>
      </c>
      <c r="DZ30" s="2" t="str">
        <f t="shared" si="55"/>
        <v>OFF</v>
      </c>
      <c r="EA30" s="2" t="str">
        <f t="shared" si="55"/>
        <v>OFF</v>
      </c>
      <c r="EB30" s="2">
        <f t="shared" si="55"/>
        <v>3.9999999999999991</v>
      </c>
      <c r="EC30" s="2">
        <f t="shared" si="55"/>
        <v>3.9999999999999991</v>
      </c>
      <c r="ED30" s="2">
        <f t="shared" si="55"/>
        <v>3.9999999999999991</v>
      </c>
      <c r="EE30" s="2">
        <f t="shared" si="55"/>
        <v>3.9999999999999991</v>
      </c>
      <c r="EF30" s="2">
        <f t="shared" si="55"/>
        <v>3.9999999999999991</v>
      </c>
      <c r="EH30" s="189">
        <f t="shared" si="30"/>
        <v>15.999999999999996</v>
      </c>
      <c r="EI30" s="190">
        <f t="shared" si="31"/>
        <v>19.999999999999996</v>
      </c>
      <c r="EJ30" s="190">
        <f t="shared" si="32"/>
        <v>15.999999999999996</v>
      </c>
      <c r="EK30" s="190">
        <f t="shared" si="33"/>
        <v>19.999999999999996</v>
      </c>
      <c r="EL30" s="190">
        <f t="shared" si="34"/>
        <v>71.999999999999986</v>
      </c>
      <c r="EM30" s="12" t="str">
        <f t="shared" si="35"/>
        <v>OFF</v>
      </c>
      <c r="EN30" s="12" t="str">
        <f t="shared" si="35"/>
        <v>OFF</v>
      </c>
      <c r="EO30" s="12" t="str">
        <f t="shared" si="35"/>
        <v>OFF</v>
      </c>
      <c r="EP30" s="12">
        <f t="shared" si="35"/>
        <v>3.9999999999999991</v>
      </c>
      <c r="EQ30" s="12">
        <f t="shared" si="35"/>
        <v>3.9999999999999991</v>
      </c>
      <c r="ER30" s="12">
        <f t="shared" si="35"/>
        <v>3.9999999999999991</v>
      </c>
      <c r="ES30" s="12">
        <f t="shared" si="35"/>
        <v>3.9999999999999991</v>
      </c>
      <c r="ET30" s="12" t="str">
        <f t="shared" si="35"/>
        <v>OFF</v>
      </c>
      <c r="EU30" s="12" t="str">
        <f t="shared" si="35"/>
        <v>OFF</v>
      </c>
      <c r="EV30" s="12">
        <f t="shared" si="35"/>
        <v>3.9999999999999991</v>
      </c>
      <c r="EW30" s="12">
        <f t="shared" si="35"/>
        <v>3.9999999999999991</v>
      </c>
      <c r="EX30" s="12">
        <f t="shared" si="35"/>
        <v>3.9999999999999991</v>
      </c>
      <c r="EY30" s="12">
        <f t="shared" si="35"/>
        <v>3.9999999999999991</v>
      </c>
      <c r="EZ30" s="12">
        <f t="shared" si="35"/>
        <v>3.9999999999999991</v>
      </c>
      <c r="FA30" s="12" t="str">
        <f t="shared" si="35"/>
        <v>OFF</v>
      </c>
      <c r="FB30" s="12" t="str">
        <f t="shared" si="35"/>
        <v>OFF</v>
      </c>
      <c r="FC30" s="12">
        <f t="shared" si="53"/>
        <v>3.9999999999999991</v>
      </c>
      <c r="FD30" s="12">
        <f t="shared" si="22"/>
        <v>3.9999999999999991</v>
      </c>
      <c r="FE30" s="12">
        <f t="shared" si="22"/>
        <v>3.9999999999999991</v>
      </c>
      <c r="FF30" s="12">
        <f t="shared" ref="FF30:FN58" si="57">IF(DX30="ADO",$CY30,DX30)</f>
        <v>3.9999999999999991</v>
      </c>
      <c r="FG30" s="12" t="str">
        <f t="shared" si="57"/>
        <v>OFF</v>
      </c>
      <c r="FH30" s="12" t="str">
        <f t="shared" si="57"/>
        <v>OFF</v>
      </c>
      <c r="FI30" s="12" t="str">
        <f t="shared" si="57"/>
        <v>OFF</v>
      </c>
      <c r="FJ30" s="12">
        <f t="shared" si="57"/>
        <v>3.9999999999999991</v>
      </c>
      <c r="FK30" s="12">
        <f t="shared" si="57"/>
        <v>3.9999999999999991</v>
      </c>
      <c r="FL30" s="12">
        <f t="shared" si="57"/>
        <v>3.9999999999999991</v>
      </c>
      <c r="FM30" s="12">
        <f t="shared" si="57"/>
        <v>3.9999999999999991</v>
      </c>
      <c r="FN30" s="12">
        <f t="shared" si="57"/>
        <v>3.9999999999999991</v>
      </c>
      <c r="FP30" t="str">
        <f t="shared" si="36"/>
        <v>OK</v>
      </c>
      <c r="FQ30" t="str">
        <f t="shared" si="37"/>
        <v/>
      </c>
      <c r="GU30" s="176"/>
      <c r="GV30" s="177">
        <f t="shared" si="41"/>
        <v>0</v>
      </c>
      <c r="GW30" s="177">
        <f t="shared" si="42"/>
        <v>0</v>
      </c>
      <c r="GX30" s="177">
        <f t="shared" si="43"/>
        <v>0</v>
      </c>
      <c r="GY30" s="177">
        <f t="shared" si="44"/>
        <v>0</v>
      </c>
      <c r="HB30" s="193" t="str">
        <f>IF(Positions!C26&lt;&gt;"",Positions!C26,"")</f>
        <v>MH</v>
      </c>
    </row>
    <row r="31" spans="1:210" x14ac:dyDescent="0.25">
      <c r="A31" s="185"/>
      <c r="B31" s="186" t="str">
        <f t="shared" si="25"/>
        <v>76 (36, 40)</v>
      </c>
      <c r="C31" s="357" t="s">
        <v>1415</v>
      </c>
      <c r="D31" s="470" t="s">
        <v>1381</v>
      </c>
      <c r="E31" s="470" t="s">
        <v>1381</v>
      </c>
      <c r="F31" s="470" t="s">
        <v>1077</v>
      </c>
      <c r="G31" s="470" t="s">
        <v>1077</v>
      </c>
      <c r="H31" s="470" t="s">
        <v>1381</v>
      </c>
      <c r="I31" s="466" t="s">
        <v>1381</v>
      </c>
      <c r="J31" s="357" t="s">
        <v>1381</v>
      </c>
      <c r="K31" s="470" t="s">
        <v>1381</v>
      </c>
      <c r="L31" s="470" t="s">
        <v>1381</v>
      </c>
      <c r="M31" s="470" t="s">
        <v>1381</v>
      </c>
      <c r="N31" s="470" t="s">
        <v>1077</v>
      </c>
      <c r="O31" s="470" t="s">
        <v>1077</v>
      </c>
      <c r="P31" s="466" t="s">
        <v>1077</v>
      </c>
      <c r="Q31" s="357" t="s">
        <v>1381</v>
      </c>
      <c r="R31" s="470" t="s">
        <v>1381</v>
      </c>
      <c r="S31" s="470" t="s">
        <v>1077</v>
      </c>
      <c r="T31" s="470" t="s">
        <v>1077</v>
      </c>
      <c r="U31" s="470" t="s">
        <v>1381</v>
      </c>
      <c r="V31" s="470" t="s">
        <v>1381</v>
      </c>
      <c r="W31" s="466" t="s">
        <v>1381</v>
      </c>
      <c r="X31" s="357" t="s">
        <v>1381</v>
      </c>
      <c r="Y31" s="470" t="s">
        <v>1381</v>
      </c>
      <c r="Z31" s="470" t="s">
        <v>1381</v>
      </c>
      <c r="AA31" s="470" t="s">
        <v>1381</v>
      </c>
      <c r="AB31" s="470" t="s">
        <v>1077</v>
      </c>
      <c r="AC31" s="470" t="s">
        <v>1077</v>
      </c>
      <c r="AD31" s="466" t="s">
        <v>1381</v>
      </c>
      <c r="AE31" s="349"/>
      <c r="AF31" s="339">
        <f t="shared" si="15"/>
        <v>19.999999999999996</v>
      </c>
      <c r="AG31" s="340">
        <f t="shared" si="16"/>
        <v>15.999999999999996</v>
      </c>
      <c r="AH31" s="340">
        <f t="shared" si="16"/>
        <v>19.999999999999996</v>
      </c>
      <c r="AI31" s="341">
        <f t="shared" si="16"/>
        <v>19.999999999999996</v>
      </c>
      <c r="AJ31" s="342">
        <f t="shared" si="16"/>
        <v>75.999999999999986</v>
      </c>
      <c r="AK31" s="343">
        <f t="shared" si="26"/>
        <v>0.49999999999999989</v>
      </c>
      <c r="AL31" s="192">
        <f>IF(A31&lt;&gt;"",VLOOKUP(A31,Positions!$AJ$9:$AK$30,2,FALSE),0)*IF(AJ31=160,AJ31/4*52*(38/40),AJ31/4*52)</f>
        <v>0</v>
      </c>
      <c r="AM31" s="188">
        <f t="shared" si="27"/>
        <v>0</v>
      </c>
      <c r="AN31" s="12">
        <f t="shared" si="54"/>
        <v>3.9999999999999991</v>
      </c>
      <c r="AO31" s="12">
        <f t="shared" si="54"/>
        <v>3.9999999999999991</v>
      </c>
      <c r="AP31" s="12">
        <f t="shared" si="54"/>
        <v>3.9999999999999991</v>
      </c>
      <c r="AQ31" s="12" t="str">
        <f t="shared" si="54"/>
        <v>OFF</v>
      </c>
      <c r="AR31" s="12" t="str">
        <f t="shared" si="54"/>
        <v>OFF</v>
      </c>
      <c r="AS31" s="12">
        <f t="shared" si="54"/>
        <v>3.9999999999999991</v>
      </c>
      <c r="AT31" s="12">
        <f t="shared" si="54"/>
        <v>3.9999999999999991</v>
      </c>
      <c r="AU31" s="12">
        <f t="shared" si="54"/>
        <v>3.9999999999999991</v>
      </c>
      <c r="AV31" s="12">
        <f t="shared" si="54"/>
        <v>3.9999999999999991</v>
      </c>
      <c r="AW31" s="12">
        <f t="shared" si="54"/>
        <v>3.9999999999999991</v>
      </c>
      <c r="AX31" s="12">
        <f t="shared" si="54"/>
        <v>3.9999999999999991</v>
      </c>
      <c r="AY31" s="12" t="str">
        <f t="shared" si="54"/>
        <v>OFF</v>
      </c>
      <c r="AZ31" s="12" t="str">
        <f t="shared" si="54"/>
        <v>OFF</v>
      </c>
      <c r="BA31" s="12" t="str">
        <f t="shared" si="54"/>
        <v>OFF</v>
      </c>
      <c r="BB31" s="12">
        <f t="shared" si="54"/>
        <v>3.9999999999999991</v>
      </c>
      <c r="BC31" s="12">
        <f t="shared" si="52"/>
        <v>3.9999999999999991</v>
      </c>
      <c r="BD31" s="12" t="str">
        <f t="shared" si="52"/>
        <v>OFF</v>
      </c>
      <c r="BE31" s="12" t="str">
        <f t="shared" si="52"/>
        <v>OFF</v>
      </c>
      <c r="BF31" s="12">
        <f t="shared" si="52"/>
        <v>3.9999999999999991</v>
      </c>
      <c r="BG31" s="12">
        <f t="shared" si="56"/>
        <v>3.9999999999999991</v>
      </c>
      <c r="BH31" s="12">
        <f t="shared" si="56"/>
        <v>3.9999999999999991</v>
      </c>
      <c r="BI31" s="12">
        <f t="shared" si="56"/>
        <v>3.9999999999999991</v>
      </c>
      <c r="BJ31" s="12">
        <f t="shared" si="56"/>
        <v>3.9999999999999991</v>
      </c>
      <c r="BK31" s="12">
        <f t="shared" si="56"/>
        <v>3.9999999999999991</v>
      </c>
      <c r="BL31" s="12">
        <f t="shared" si="56"/>
        <v>3.9999999999999991</v>
      </c>
      <c r="BM31" s="12" t="str">
        <f t="shared" si="56"/>
        <v>OFF</v>
      </c>
      <c r="BN31" s="12" t="str">
        <f t="shared" si="56"/>
        <v>OFF</v>
      </c>
      <c r="BO31" s="12">
        <f t="shared" si="56"/>
        <v>3.9999999999999991</v>
      </c>
      <c r="BV31" s="2">
        <f>IF(C31="","",IF(C31="ADO","ADO",IF(C31="OFF","OFF",VLOOKUP(C31,Positions!$C$7:$V$120,20,FALSE))))</f>
        <v>3.9999999999999991</v>
      </c>
      <c r="BW31" s="2">
        <f>IF(D31="","",IF(D31="ADO","ADO",IF(D31="OFF","OFF",VLOOKUP(D31,Positions!$C$7:$V$120,20,FALSE))))</f>
        <v>3.9999999999999991</v>
      </c>
      <c r="BX31" s="2">
        <f>IF(E31="","",IF(E31="ADO","ADO",IF(E31="OFF","OFF",VLOOKUP(E31,Positions!$C$7:$V$120,20,FALSE))))</f>
        <v>3.9999999999999991</v>
      </c>
      <c r="BY31" s="2" t="str">
        <f>IF(F31="","",IF(F31="ADO","ADO",IF(F31="OFF","OFF",VLOOKUP(F31,Positions!$C$7:$V$120,20,FALSE))))</f>
        <v>OFF</v>
      </c>
      <c r="BZ31" s="2" t="str">
        <f>IF(G31="","",IF(G31="ADO","ADO",IF(G31="OFF","OFF",VLOOKUP(G31,Positions!$C$7:$V$120,20,FALSE))))</f>
        <v>OFF</v>
      </c>
      <c r="CA31" s="2">
        <f>IF(H31="","",IF(H31="ADO","ADO",IF(H31="OFF","OFF",VLOOKUP(H31,Positions!$C$7:$V$120,20,FALSE))))</f>
        <v>3.9999999999999991</v>
      </c>
      <c r="CB31" s="2">
        <f>IF(I31="","",IF(I31="ADO","ADO",IF(I31="OFF","OFF",VLOOKUP(I31,Positions!$C$7:$V$120,20,FALSE))))</f>
        <v>3.9999999999999991</v>
      </c>
      <c r="CC31" s="2">
        <f>IF(J31="","",IF(J31="ADO","ADO",IF(J31="OFF","OFF",VLOOKUP(J31,Positions!$C$7:$V$120,20,FALSE))))</f>
        <v>3.9999999999999991</v>
      </c>
      <c r="CD31" s="2">
        <f>IF(K31="","",IF(K31="ADO","ADO",IF(K31="OFF","OFF",VLOOKUP(K31,Positions!$C$7:$V$120,20,FALSE))))</f>
        <v>3.9999999999999991</v>
      </c>
      <c r="CE31" s="2">
        <f>IF(L31="","",IF(L31="ADO","ADO",IF(L31="OFF","OFF",VLOOKUP(L31,Positions!$C$7:$V$120,20,FALSE))))</f>
        <v>3.9999999999999991</v>
      </c>
      <c r="CF31" s="2">
        <f>IF(M31="","",IF(M31="ADO","ADO",IF(M31="OFF","OFF",VLOOKUP(M31,Positions!$C$7:$V$120,20,FALSE))))</f>
        <v>3.9999999999999991</v>
      </c>
      <c r="CG31" s="2" t="str">
        <f>IF(N31="","",IF(N31="ADO","ADO",IF(N31="OFF","OFF",VLOOKUP(N31,Positions!$C$7:$V$120,20,FALSE))))</f>
        <v>OFF</v>
      </c>
      <c r="CH31" s="2" t="str">
        <f>IF(O31="","",IF(O31="ADO","ADO",IF(O31="OFF","OFF",VLOOKUP(O31,Positions!$C$7:$V$120,20,FALSE))))</f>
        <v>OFF</v>
      </c>
      <c r="CI31" s="2" t="str">
        <f>IF(P31="","",IF(P31="ADO","ADO",IF(P31="OFF","OFF",VLOOKUP(P31,Positions!$C$7:$V$120,20,FALSE))))</f>
        <v>OFF</v>
      </c>
      <c r="CJ31" s="2">
        <f>IF(Q31="","",IF(Q31="ADO","ADO",IF(Q31="OFF","OFF",VLOOKUP(Q31,Positions!$C$7:$V$120,20,FALSE))))</f>
        <v>3.9999999999999991</v>
      </c>
      <c r="CK31" s="2">
        <f>IF(R31="","",IF(R31="ADO","ADO",IF(R31="OFF","OFF",VLOOKUP(R31,Positions!$C$7:$V$120,20,FALSE))))</f>
        <v>3.9999999999999991</v>
      </c>
      <c r="CL31" s="2" t="str">
        <f>IF(S31="","",IF(S31="ADO","ADO",IF(S31="OFF","OFF",VLOOKUP(S31,Positions!$C$7:$V$120,20,FALSE))))</f>
        <v>OFF</v>
      </c>
      <c r="CM31" s="2" t="str">
        <f>IF(T31="","",IF(T31="ADO","ADO",IF(T31="OFF","OFF",VLOOKUP(T31,Positions!$C$7:$V$120,20,FALSE))))</f>
        <v>OFF</v>
      </c>
      <c r="CN31" s="2">
        <f>IF(U31="","",IF(U31="ADO","ADO",IF(U31="OFF","OFF",VLOOKUP(U31,Positions!$C$7:$V$120,20,FALSE))))</f>
        <v>3.9999999999999991</v>
      </c>
      <c r="CO31" s="2">
        <f>IF(V31="","",IF(V31="ADO","ADO",IF(V31="OFF","OFF",VLOOKUP(V31,Positions!$C$7:$V$120,20,FALSE))))</f>
        <v>3.9999999999999991</v>
      </c>
      <c r="CP31" s="2">
        <f>IF(W31="","",IF(W31="ADO","ADO",IF(W31="OFF","OFF",VLOOKUP(W31,Positions!$C$7:$V$120,20,FALSE))))</f>
        <v>3.9999999999999991</v>
      </c>
      <c r="CQ31" s="2">
        <f>IF(X31="","",IF(X31="ADO","ADO",IF(X31="OFF","OFF",VLOOKUP(X31,Positions!$C$7:$V$120,20,FALSE))))</f>
        <v>3.9999999999999991</v>
      </c>
      <c r="CR31" s="2">
        <f>IF(Y31="","",IF(Y31="ADO","ADO",IF(Y31="OFF","OFF",VLOOKUP(Y31,Positions!$C$7:$V$120,20,FALSE))))</f>
        <v>3.9999999999999991</v>
      </c>
      <c r="CS31" s="2">
        <f>IF(Z31="","",IF(Z31="ADO","ADO",IF(Z31="OFF","OFF",VLOOKUP(Z31,Positions!$C$7:$V$120,20,FALSE))))</f>
        <v>3.9999999999999991</v>
      </c>
      <c r="CT31" s="2">
        <f>IF(AA31="","",IF(AA31="ADO","ADO",IF(AA31="OFF","OFF",VLOOKUP(AA31,Positions!$C$7:$V$120,20,FALSE))))</f>
        <v>3.9999999999999991</v>
      </c>
      <c r="CU31" s="2" t="str">
        <f>IF(AB31="","",IF(AB31="ADO","ADO",IF(AB31="OFF","OFF",VLOOKUP(AB31,Positions!$C$7:$V$120,20,FALSE))))</f>
        <v>OFF</v>
      </c>
      <c r="CV31" s="2" t="str">
        <f>IF(AC31="","",IF(AC31="ADO","ADO",IF(AC31="OFF","OFF",VLOOKUP(AC31,Positions!$C$7:$V$120,20,FALSE))))</f>
        <v>OFF</v>
      </c>
      <c r="CW31" s="2">
        <f>IF(AD31="","",IF(AD31="ADO","ADO",IF(AD31="OFF","OFF",VLOOKUP(AD31,Positions!$C$7:$V$120,20,FALSE))))</f>
        <v>3.9999999999999991</v>
      </c>
      <c r="CY31" s="2">
        <f t="shared" si="28"/>
        <v>3.9999999999999991</v>
      </c>
      <c r="DE31" s="2">
        <f t="shared" si="29"/>
        <v>3.9999999999999991</v>
      </c>
      <c r="DF31" s="2">
        <f t="shared" si="29"/>
        <v>3.9999999999999991</v>
      </c>
      <c r="DG31" s="2">
        <f t="shared" si="29"/>
        <v>3.9999999999999991</v>
      </c>
      <c r="DH31" s="2" t="str">
        <f t="shared" si="29"/>
        <v>OFF</v>
      </c>
      <c r="DI31" s="2" t="str">
        <f t="shared" si="29"/>
        <v>OFF</v>
      </c>
      <c r="DJ31" s="2">
        <f t="shared" si="29"/>
        <v>3.9999999999999991</v>
      </c>
      <c r="DK31" s="2">
        <f t="shared" si="29"/>
        <v>3.9999999999999991</v>
      </c>
      <c r="DL31" s="2">
        <f t="shared" si="29"/>
        <v>3.9999999999999991</v>
      </c>
      <c r="DM31" s="2">
        <f t="shared" si="29"/>
        <v>3.9999999999999991</v>
      </c>
      <c r="DN31" s="2">
        <f t="shared" si="29"/>
        <v>3.9999999999999991</v>
      </c>
      <c r="DO31" s="2">
        <f t="shared" si="29"/>
        <v>3.9999999999999991</v>
      </c>
      <c r="DP31" s="2" t="str">
        <f t="shared" si="29"/>
        <v>OFF</v>
      </c>
      <c r="DQ31" s="2" t="str">
        <f t="shared" si="29"/>
        <v>OFF</v>
      </c>
      <c r="DR31" s="2" t="str">
        <f t="shared" si="55"/>
        <v>OFF</v>
      </c>
      <c r="DS31" s="2">
        <f t="shared" si="55"/>
        <v>3.9999999999999991</v>
      </c>
      <c r="DT31" s="2">
        <f t="shared" si="55"/>
        <v>3.9999999999999991</v>
      </c>
      <c r="DU31" s="2" t="str">
        <f t="shared" si="55"/>
        <v>OFF</v>
      </c>
      <c r="DV31" s="2" t="str">
        <f t="shared" si="55"/>
        <v>OFF</v>
      </c>
      <c r="DW31" s="2">
        <f t="shared" si="55"/>
        <v>3.9999999999999991</v>
      </c>
      <c r="DX31" s="2">
        <f t="shared" si="55"/>
        <v>3.9999999999999991</v>
      </c>
      <c r="DY31" s="2">
        <f t="shared" si="55"/>
        <v>3.9999999999999991</v>
      </c>
      <c r="DZ31" s="2">
        <f t="shared" si="55"/>
        <v>3.9999999999999991</v>
      </c>
      <c r="EA31" s="2">
        <f t="shared" si="55"/>
        <v>3.9999999999999991</v>
      </c>
      <c r="EB31" s="2">
        <f t="shared" si="55"/>
        <v>3.9999999999999991</v>
      </c>
      <c r="EC31" s="2">
        <f t="shared" si="55"/>
        <v>3.9999999999999991</v>
      </c>
      <c r="ED31" s="2" t="str">
        <f t="shared" si="55"/>
        <v>OFF</v>
      </c>
      <c r="EE31" s="2" t="str">
        <f t="shared" si="55"/>
        <v>OFF</v>
      </c>
      <c r="EF31" s="2">
        <f t="shared" si="55"/>
        <v>3.9999999999999991</v>
      </c>
      <c r="EH31" s="189">
        <f t="shared" si="30"/>
        <v>19.999999999999996</v>
      </c>
      <c r="EI31" s="190">
        <f t="shared" si="31"/>
        <v>15.999999999999996</v>
      </c>
      <c r="EJ31" s="190">
        <f t="shared" si="32"/>
        <v>19.999999999999996</v>
      </c>
      <c r="EK31" s="190">
        <f t="shared" si="33"/>
        <v>19.999999999999996</v>
      </c>
      <c r="EL31" s="190">
        <f t="shared" si="34"/>
        <v>75.999999999999986</v>
      </c>
      <c r="EM31" s="12">
        <f t="shared" si="35"/>
        <v>3.9999999999999991</v>
      </c>
      <c r="EN31" s="12">
        <f t="shared" si="35"/>
        <v>3.9999999999999991</v>
      </c>
      <c r="EO31" s="12">
        <f t="shared" si="35"/>
        <v>3.9999999999999991</v>
      </c>
      <c r="EP31" s="12" t="str">
        <f t="shared" si="35"/>
        <v>OFF</v>
      </c>
      <c r="EQ31" s="12" t="str">
        <f t="shared" si="35"/>
        <v>OFF</v>
      </c>
      <c r="ER31" s="12">
        <f t="shared" si="35"/>
        <v>3.9999999999999991</v>
      </c>
      <c r="ES31" s="12">
        <f t="shared" si="35"/>
        <v>3.9999999999999991</v>
      </c>
      <c r="ET31" s="12">
        <f t="shared" si="35"/>
        <v>3.9999999999999991</v>
      </c>
      <c r="EU31" s="12">
        <f t="shared" si="35"/>
        <v>3.9999999999999991</v>
      </c>
      <c r="EV31" s="12">
        <f t="shared" si="35"/>
        <v>3.9999999999999991</v>
      </c>
      <c r="EW31" s="12">
        <f t="shared" si="35"/>
        <v>3.9999999999999991</v>
      </c>
      <c r="EX31" s="12" t="str">
        <f t="shared" si="35"/>
        <v>OFF</v>
      </c>
      <c r="EY31" s="12" t="str">
        <f t="shared" si="35"/>
        <v>OFF</v>
      </c>
      <c r="EZ31" s="12" t="str">
        <f t="shared" si="35"/>
        <v>OFF</v>
      </c>
      <c r="FA31" s="12">
        <f t="shared" si="35"/>
        <v>3.9999999999999991</v>
      </c>
      <c r="FB31" s="12">
        <f t="shared" si="35"/>
        <v>3.9999999999999991</v>
      </c>
      <c r="FC31" s="12" t="str">
        <f t="shared" si="53"/>
        <v>OFF</v>
      </c>
      <c r="FD31" s="12" t="str">
        <f t="shared" si="53"/>
        <v>OFF</v>
      </c>
      <c r="FE31" s="12">
        <f t="shared" si="53"/>
        <v>3.9999999999999991</v>
      </c>
      <c r="FF31" s="12">
        <f t="shared" si="57"/>
        <v>3.9999999999999991</v>
      </c>
      <c r="FG31" s="12">
        <f t="shared" si="57"/>
        <v>3.9999999999999991</v>
      </c>
      <c r="FH31" s="12">
        <f t="shared" si="57"/>
        <v>3.9999999999999991</v>
      </c>
      <c r="FI31" s="12">
        <f t="shared" si="57"/>
        <v>3.9999999999999991</v>
      </c>
      <c r="FJ31" s="12">
        <f t="shared" si="57"/>
        <v>3.9999999999999991</v>
      </c>
      <c r="FK31" s="12">
        <f t="shared" si="57"/>
        <v>3.9999999999999991</v>
      </c>
      <c r="FL31" s="12" t="str">
        <f t="shared" si="57"/>
        <v>OFF</v>
      </c>
      <c r="FM31" s="12" t="str">
        <f t="shared" si="57"/>
        <v>OFF</v>
      </c>
      <c r="FN31" s="12">
        <f t="shared" si="57"/>
        <v>3.9999999999999991</v>
      </c>
      <c r="FP31" t="str">
        <f t="shared" si="36"/>
        <v>Not OK</v>
      </c>
      <c r="FQ31" t="str">
        <f t="shared" si="37"/>
        <v/>
      </c>
      <c r="GU31" s="176"/>
      <c r="GV31" s="177">
        <f t="shared" si="41"/>
        <v>0</v>
      </c>
      <c r="GW31" s="177">
        <f t="shared" si="42"/>
        <v>0</v>
      </c>
      <c r="GX31" s="177">
        <f t="shared" si="43"/>
        <v>0</v>
      </c>
      <c r="GY31" s="177">
        <f t="shared" si="44"/>
        <v>0</v>
      </c>
      <c r="HB31" s="193" t="str">
        <f>IF(Positions!C27&lt;&gt;"",Positions!C27,"")</f>
        <v>NA</v>
      </c>
    </row>
    <row r="32" spans="1:210" x14ac:dyDescent="0.25">
      <c r="A32" s="185"/>
      <c r="B32" s="186" t="str">
        <f t="shared" si="25"/>
        <v>80 (40, 40)</v>
      </c>
      <c r="C32" s="357" t="s">
        <v>1453</v>
      </c>
      <c r="D32" s="470" t="s">
        <v>1453</v>
      </c>
      <c r="E32" s="470" t="s">
        <v>1414</v>
      </c>
      <c r="F32" s="470" t="s">
        <v>1077</v>
      </c>
      <c r="G32" s="470" t="s">
        <v>1415</v>
      </c>
      <c r="H32" s="470" t="s">
        <v>1453</v>
      </c>
      <c r="I32" s="466" t="s">
        <v>1453</v>
      </c>
      <c r="J32" s="357" t="s">
        <v>1453</v>
      </c>
      <c r="K32" s="470" t="s">
        <v>1453</v>
      </c>
      <c r="L32" s="470" t="s">
        <v>1077</v>
      </c>
      <c r="M32" s="470" t="s">
        <v>1077</v>
      </c>
      <c r="N32" s="470" t="s">
        <v>1077</v>
      </c>
      <c r="O32" s="470" t="s">
        <v>1453</v>
      </c>
      <c r="P32" s="466" t="s">
        <v>1453</v>
      </c>
      <c r="Q32" s="357" t="s">
        <v>1415</v>
      </c>
      <c r="R32" s="470" t="s">
        <v>1453</v>
      </c>
      <c r="S32" s="470" t="s">
        <v>1453</v>
      </c>
      <c r="T32" s="470" t="s">
        <v>1077</v>
      </c>
      <c r="U32" s="470" t="s">
        <v>1077</v>
      </c>
      <c r="V32" s="470" t="s">
        <v>1453</v>
      </c>
      <c r="W32" s="466" t="s">
        <v>1453</v>
      </c>
      <c r="X32" s="357" t="s">
        <v>1453</v>
      </c>
      <c r="Y32" s="470" t="s">
        <v>1453</v>
      </c>
      <c r="Z32" s="470" t="s">
        <v>1077</v>
      </c>
      <c r="AA32" s="470" t="s">
        <v>1077</v>
      </c>
      <c r="AB32" s="470" t="s">
        <v>1453</v>
      </c>
      <c r="AC32" s="470" t="s">
        <v>1453</v>
      </c>
      <c r="AD32" s="466" t="s">
        <v>1453</v>
      </c>
      <c r="AE32" s="349"/>
      <c r="AF32" s="339">
        <f t="shared" si="15"/>
        <v>23.999999999999996</v>
      </c>
      <c r="AG32" s="340">
        <f t="shared" si="16"/>
        <v>15.999999999999996</v>
      </c>
      <c r="AH32" s="340">
        <f t="shared" si="16"/>
        <v>19.999999999999996</v>
      </c>
      <c r="AI32" s="341">
        <f t="shared" si="16"/>
        <v>19.999999999999996</v>
      </c>
      <c r="AJ32" s="342">
        <f t="shared" si="16"/>
        <v>79.999999999999986</v>
      </c>
      <c r="AK32" s="343">
        <f t="shared" si="26"/>
        <v>0.52631578947368407</v>
      </c>
      <c r="AL32" s="192">
        <f>IF(A32&lt;&gt;"",VLOOKUP(A32,Positions!$AJ$9:$AK$30,2,FALSE),0)*IF(AJ32=160,AJ32/4*52*(38/40),AJ32/4*52)</f>
        <v>0</v>
      </c>
      <c r="AM32" s="188">
        <f t="shared" si="27"/>
        <v>0</v>
      </c>
      <c r="AN32" s="12">
        <f t="shared" si="54"/>
        <v>3.9999999999999991</v>
      </c>
      <c r="AO32" s="12">
        <f t="shared" si="54"/>
        <v>3.9999999999999991</v>
      </c>
      <c r="AP32" s="12">
        <f t="shared" si="54"/>
        <v>4</v>
      </c>
      <c r="AQ32" s="12" t="str">
        <f t="shared" si="54"/>
        <v>OFF</v>
      </c>
      <c r="AR32" s="12">
        <f t="shared" si="54"/>
        <v>3.9999999999999991</v>
      </c>
      <c r="AS32" s="12">
        <f t="shared" si="54"/>
        <v>3.9999999999999991</v>
      </c>
      <c r="AT32" s="12">
        <f t="shared" si="54"/>
        <v>3.9999999999999991</v>
      </c>
      <c r="AU32" s="12">
        <f t="shared" si="54"/>
        <v>3.9999999999999991</v>
      </c>
      <c r="AV32" s="12">
        <f t="shared" si="54"/>
        <v>3.9999999999999991</v>
      </c>
      <c r="AW32" s="12" t="str">
        <f t="shared" si="54"/>
        <v>OFF</v>
      </c>
      <c r="AX32" s="12" t="str">
        <f t="shared" si="54"/>
        <v>OFF</v>
      </c>
      <c r="AY32" s="12" t="str">
        <f t="shared" si="54"/>
        <v>OFF</v>
      </c>
      <c r="AZ32" s="12">
        <f t="shared" si="54"/>
        <v>3.9999999999999991</v>
      </c>
      <c r="BA32" s="12">
        <f t="shared" si="54"/>
        <v>3.9999999999999991</v>
      </c>
      <c r="BB32" s="12">
        <f t="shared" si="54"/>
        <v>3.9999999999999991</v>
      </c>
      <c r="BC32" s="12">
        <f t="shared" si="52"/>
        <v>3.9999999999999991</v>
      </c>
      <c r="BD32" s="12">
        <f t="shared" si="52"/>
        <v>3.9999999999999991</v>
      </c>
      <c r="BE32" s="12" t="str">
        <f t="shared" si="52"/>
        <v>OFF</v>
      </c>
      <c r="BF32" s="12" t="str">
        <f t="shared" si="52"/>
        <v>OFF</v>
      </c>
      <c r="BG32" s="12">
        <f t="shared" si="56"/>
        <v>3.9999999999999991</v>
      </c>
      <c r="BH32" s="12">
        <f t="shared" si="56"/>
        <v>3.9999999999999991</v>
      </c>
      <c r="BI32" s="12">
        <f t="shared" si="56"/>
        <v>3.9999999999999991</v>
      </c>
      <c r="BJ32" s="12">
        <f t="shared" si="56"/>
        <v>3.9999999999999991</v>
      </c>
      <c r="BK32" s="12" t="str">
        <f t="shared" si="56"/>
        <v>OFF</v>
      </c>
      <c r="BL32" s="12" t="str">
        <f t="shared" si="56"/>
        <v>OFF</v>
      </c>
      <c r="BM32" s="12">
        <f t="shared" si="56"/>
        <v>3.9999999999999991</v>
      </c>
      <c r="BN32" s="12">
        <f t="shared" si="56"/>
        <v>3.9999999999999991</v>
      </c>
      <c r="BO32" s="12">
        <f t="shared" si="56"/>
        <v>3.9999999999999991</v>
      </c>
      <c r="BV32" s="2">
        <f>IF(C32="","",IF(C32="ADO","ADO",IF(C32="OFF","OFF",VLOOKUP(C32,Positions!$C$7:$V$120,20,FALSE))))</f>
        <v>3.9999999999999991</v>
      </c>
      <c r="BW32" s="2">
        <f>IF(D32="","",IF(D32="ADO","ADO",IF(D32="OFF","OFF",VLOOKUP(D32,Positions!$C$7:$V$120,20,FALSE))))</f>
        <v>3.9999999999999991</v>
      </c>
      <c r="BX32" s="2">
        <f>IF(E32="","",IF(E32="ADO","ADO",IF(E32="OFF","OFF",VLOOKUP(E32,Positions!$C$7:$V$120,20,FALSE))))</f>
        <v>4</v>
      </c>
      <c r="BY32" s="2" t="str">
        <f>IF(F32="","",IF(F32="ADO","ADO",IF(F32="OFF","OFF",VLOOKUP(F32,Positions!$C$7:$V$120,20,FALSE))))</f>
        <v>OFF</v>
      </c>
      <c r="BZ32" s="2">
        <f>IF(G32="","",IF(G32="ADO","ADO",IF(G32="OFF","OFF",VLOOKUP(G32,Positions!$C$7:$V$120,20,FALSE))))</f>
        <v>3.9999999999999991</v>
      </c>
      <c r="CA32" s="2">
        <f>IF(H32="","",IF(H32="ADO","ADO",IF(H32="OFF","OFF",VLOOKUP(H32,Positions!$C$7:$V$120,20,FALSE))))</f>
        <v>3.9999999999999991</v>
      </c>
      <c r="CB32" s="2">
        <f>IF(I32="","",IF(I32="ADO","ADO",IF(I32="OFF","OFF",VLOOKUP(I32,Positions!$C$7:$V$120,20,FALSE))))</f>
        <v>3.9999999999999991</v>
      </c>
      <c r="CC32" s="2">
        <f>IF(J32="","",IF(J32="ADO","ADO",IF(J32="OFF","OFF",VLOOKUP(J32,Positions!$C$7:$V$120,20,FALSE))))</f>
        <v>3.9999999999999991</v>
      </c>
      <c r="CD32" s="2">
        <f>IF(K32="","",IF(K32="ADO","ADO",IF(K32="OFF","OFF",VLOOKUP(K32,Positions!$C$7:$V$120,20,FALSE))))</f>
        <v>3.9999999999999991</v>
      </c>
      <c r="CE32" s="2" t="str">
        <f>IF(L32="","",IF(L32="ADO","ADO",IF(L32="OFF","OFF",VLOOKUP(L32,Positions!$C$7:$V$120,20,FALSE))))</f>
        <v>OFF</v>
      </c>
      <c r="CF32" s="2" t="str">
        <f>IF(M32="","",IF(M32="ADO","ADO",IF(M32="OFF","OFF",VLOOKUP(M32,Positions!$C$7:$V$120,20,FALSE))))</f>
        <v>OFF</v>
      </c>
      <c r="CG32" s="2" t="str">
        <f>IF(N32="","",IF(N32="ADO","ADO",IF(N32="OFF","OFF",VLOOKUP(N32,Positions!$C$7:$V$120,20,FALSE))))</f>
        <v>OFF</v>
      </c>
      <c r="CH32" s="2">
        <f>IF(O32="","",IF(O32="ADO","ADO",IF(O32="OFF","OFF",VLOOKUP(O32,Positions!$C$7:$V$120,20,FALSE))))</f>
        <v>3.9999999999999991</v>
      </c>
      <c r="CI32" s="2">
        <f>IF(P32="","",IF(P32="ADO","ADO",IF(P32="OFF","OFF",VLOOKUP(P32,Positions!$C$7:$V$120,20,FALSE))))</f>
        <v>3.9999999999999991</v>
      </c>
      <c r="CJ32" s="2">
        <f>IF(Q32="","",IF(Q32="ADO","ADO",IF(Q32="OFF","OFF",VLOOKUP(Q32,Positions!$C$7:$V$120,20,FALSE))))</f>
        <v>3.9999999999999991</v>
      </c>
      <c r="CK32" s="2">
        <f>IF(R32="","",IF(R32="ADO","ADO",IF(R32="OFF","OFF",VLOOKUP(R32,Positions!$C$7:$V$120,20,FALSE))))</f>
        <v>3.9999999999999991</v>
      </c>
      <c r="CL32" s="2">
        <f>IF(S32="","",IF(S32="ADO","ADO",IF(S32="OFF","OFF",VLOOKUP(S32,Positions!$C$7:$V$120,20,FALSE))))</f>
        <v>3.9999999999999991</v>
      </c>
      <c r="CM32" s="2" t="str">
        <f>IF(T32="","",IF(T32="ADO","ADO",IF(T32="OFF","OFF",VLOOKUP(T32,Positions!$C$7:$V$120,20,FALSE))))</f>
        <v>OFF</v>
      </c>
      <c r="CN32" s="2" t="str">
        <f>IF(U32="","",IF(U32="ADO","ADO",IF(U32="OFF","OFF",VLOOKUP(U32,Positions!$C$7:$V$120,20,FALSE))))</f>
        <v>OFF</v>
      </c>
      <c r="CO32" s="2">
        <f>IF(V32="","",IF(V32="ADO","ADO",IF(V32="OFF","OFF",VLOOKUP(V32,Positions!$C$7:$V$120,20,FALSE))))</f>
        <v>3.9999999999999991</v>
      </c>
      <c r="CP32" s="2">
        <f>IF(W32="","",IF(W32="ADO","ADO",IF(W32="OFF","OFF",VLOOKUP(W32,Positions!$C$7:$V$120,20,FALSE))))</f>
        <v>3.9999999999999991</v>
      </c>
      <c r="CQ32" s="2">
        <f>IF(X32="","",IF(X32="ADO","ADO",IF(X32="OFF","OFF",VLOOKUP(X32,Positions!$C$7:$V$120,20,FALSE))))</f>
        <v>3.9999999999999991</v>
      </c>
      <c r="CR32" s="2">
        <f>IF(Y32="","",IF(Y32="ADO","ADO",IF(Y32="OFF","OFF",VLOOKUP(Y32,Positions!$C$7:$V$120,20,FALSE))))</f>
        <v>3.9999999999999991</v>
      </c>
      <c r="CS32" s="2" t="str">
        <f>IF(Z32="","",IF(Z32="ADO","ADO",IF(Z32="OFF","OFF",VLOOKUP(Z32,Positions!$C$7:$V$120,20,FALSE))))</f>
        <v>OFF</v>
      </c>
      <c r="CT32" s="2" t="str">
        <f>IF(AA32="","",IF(AA32="ADO","ADO",IF(AA32="OFF","OFF",VLOOKUP(AA32,Positions!$C$7:$V$120,20,FALSE))))</f>
        <v>OFF</v>
      </c>
      <c r="CU32" s="2">
        <f>IF(AB32="","",IF(AB32="ADO","ADO",IF(AB32="OFF","OFF",VLOOKUP(AB32,Positions!$C$7:$V$120,20,FALSE))))</f>
        <v>3.9999999999999991</v>
      </c>
      <c r="CV32" s="2">
        <f>IF(AC32="","",IF(AC32="ADO","ADO",IF(AC32="OFF","OFF",VLOOKUP(AC32,Positions!$C$7:$V$120,20,FALSE))))</f>
        <v>3.9999999999999991</v>
      </c>
      <c r="CW32" s="2">
        <f>IF(AD32="","",IF(AD32="ADO","ADO",IF(AD32="OFF","OFF",VLOOKUP(AD32,Positions!$C$7:$V$120,20,FALSE))))</f>
        <v>3.9999999999999991</v>
      </c>
      <c r="CY32" s="2">
        <f t="shared" si="28"/>
        <v>4</v>
      </c>
      <c r="DE32" s="2">
        <f t="shared" si="29"/>
        <v>3.9999999999999991</v>
      </c>
      <c r="DF32" s="2">
        <f t="shared" si="29"/>
        <v>3.9999999999999991</v>
      </c>
      <c r="DG32" s="2">
        <f t="shared" si="29"/>
        <v>4</v>
      </c>
      <c r="DH32" s="2" t="str">
        <f t="shared" si="29"/>
        <v>OFF</v>
      </c>
      <c r="DI32" s="2">
        <f t="shared" si="29"/>
        <v>3.9999999999999991</v>
      </c>
      <c r="DJ32" s="2">
        <f t="shared" si="29"/>
        <v>3.9999999999999991</v>
      </c>
      <c r="DK32" s="2">
        <f t="shared" si="29"/>
        <v>3.9999999999999991</v>
      </c>
      <c r="DL32" s="2">
        <f t="shared" si="29"/>
        <v>3.9999999999999991</v>
      </c>
      <c r="DM32" s="2">
        <f t="shared" si="29"/>
        <v>3.9999999999999991</v>
      </c>
      <c r="DN32" s="2" t="str">
        <f t="shared" si="29"/>
        <v>OFF</v>
      </c>
      <c r="DO32" s="2" t="str">
        <f t="shared" si="29"/>
        <v>OFF</v>
      </c>
      <c r="DP32" s="2" t="str">
        <f t="shared" si="29"/>
        <v>OFF</v>
      </c>
      <c r="DQ32" s="2">
        <f t="shared" si="29"/>
        <v>3.9999999999999991</v>
      </c>
      <c r="DR32" s="2">
        <f t="shared" si="55"/>
        <v>3.9999999999999991</v>
      </c>
      <c r="DS32" s="2">
        <f t="shared" si="55"/>
        <v>3.9999999999999991</v>
      </c>
      <c r="DT32" s="2">
        <f t="shared" si="55"/>
        <v>3.9999999999999991</v>
      </c>
      <c r="DU32" s="2">
        <f t="shared" si="55"/>
        <v>3.9999999999999991</v>
      </c>
      <c r="DV32" s="2" t="str">
        <f t="shared" si="55"/>
        <v>OFF</v>
      </c>
      <c r="DW32" s="2" t="str">
        <f t="shared" si="55"/>
        <v>OFF</v>
      </c>
      <c r="DX32" s="2">
        <f t="shared" si="55"/>
        <v>3.9999999999999991</v>
      </c>
      <c r="DY32" s="2">
        <f t="shared" si="55"/>
        <v>3.9999999999999991</v>
      </c>
      <c r="DZ32" s="2">
        <f t="shared" si="55"/>
        <v>3.9999999999999991</v>
      </c>
      <c r="EA32" s="2">
        <f t="shared" si="55"/>
        <v>3.9999999999999991</v>
      </c>
      <c r="EB32" s="2" t="str">
        <f t="shared" si="55"/>
        <v>OFF</v>
      </c>
      <c r="EC32" s="2" t="str">
        <f t="shared" si="55"/>
        <v>OFF</v>
      </c>
      <c r="ED32" s="2">
        <f t="shared" si="55"/>
        <v>3.9999999999999991</v>
      </c>
      <c r="EE32" s="2">
        <f t="shared" si="55"/>
        <v>3.9999999999999991</v>
      </c>
      <c r="EF32" s="2">
        <f t="shared" si="55"/>
        <v>3.9999999999999991</v>
      </c>
      <c r="EH32" s="189">
        <f t="shared" si="30"/>
        <v>23.999999999999996</v>
      </c>
      <c r="EI32" s="190">
        <f t="shared" si="31"/>
        <v>15.999999999999996</v>
      </c>
      <c r="EJ32" s="190">
        <f t="shared" si="32"/>
        <v>19.999999999999996</v>
      </c>
      <c r="EK32" s="190">
        <f t="shared" si="33"/>
        <v>19.999999999999996</v>
      </c>
      <c r="EL32" s="190">
        <f t="shared" si="34"/>
        <v>79.999999999999986</v>
      </c>
      <c r="EM32" s="12">
        <f t="shared" si="35"/>
        <v>3.9999999999999991</v>
      </c>
      <c r="EN32" s="12">
        <f t="shared" si="35"/>
        <v>3.9999999999999991</v>
      </c>
      <c r="EO32" s="12">
        <f t="shared" si="35"/>
        <v>4</v>
      </c>
      <c r="EP32" s="12" t="str">
        <f t="shared" si="35"/>
        <v>OFF</v>
      </c>
      <c r="EQ32" s="12">
        <f t="shared" si="35"/>
        <v>3.9999999999999991</v>
      </c>
      <c r="ER32" s="12">
        <f t="shared" si="35"/>
        <v>3.9999999999999991</v>
      </c>
      <c r="ES32" s="12">
        <f t="shared" si="35"/>
        <v>3.9999999999999991</v>
      </c>
      <c r="ET32" s="12">
        <f t="shared" si="35"/>
        <v>3.9999999999999991</v>
      </c>
      <c r="EU32" s="12">
        <f t="shared" si="35"/>
        <v>3.9999999999999991</v>
      </c>
      <c r="EV32" s="12" t="str">
        <f t="shared" si="35"/>
        <v>OFF</v>
      </c>
      <c r="EW32" s="12" t="str">
        <f t="shared" si="35"/>
        <v>OFF</v>
      </c>
      <c r="EX32" s="12" t="str">
        <f t="shared" si="35"/>
        <v>OFF</v>
      </c>
      <c r="EY32" s="12">
        <f t="shared" si="35"/>
        <v>3.9999999999999991</v>
      </c>
      <c r="EZ32" s="12">
        <f t="shared" si="35"/>
        <v>3.9999999999999991</v>
      </c>
      <c r="FA32" s="12">
        <f t="shared" si="35"/>
        <v>3.9999999999999991</v>
      </c>
      <c r="FB32" s="12">
        <f t="shared" si="35"/>
        <v>3.9999999999999991</v>
      </c>
      <c r="FC32" s="12">
        <f t="shared" si="53"/>
        <v>3.9999999999999991</v>
      </c>
      <c r="FD32" s="12" t="str">
        <f t="shared" si="53"/>
        <v>OFF</v>
      </c>
      <c r="FE32" s="12" t="str">
        <f t="shared" si="53"/>
        <v>OFF</v>
      </c>
      <c r="FF32" s="12">
        <f t="shared" si="57"/>
        <v>3.9999999999999991</v>
      </c>
      <c r="FG32" s="12">
        <f t="shared" si="57"/>
        <v>3.9999999999999991</v>
      </c>
      <c r="FH32" s="12">
        <f t="shared" si="57"/>
        <v>3.9999999999999991</v>
      </c>
      <c r="FI32" s="12">
        <f t="shared" si="57"/>
        <v>3.9999999999999991</v>
      </c>
      <c r="FJ32" s="12" t="str">
        <f t="shared" si="57"/>
        <v>OFF</v>
      </c>
      <c r="FK32" s="12" t="str">
        <f t="shared" si="57"/>
        <v>OFF</v>
      </c>
      <c r="FL32" s="12">
        <f t="shared" si="57"/>
        <v>3.9999999999999991</v>
      </c>
      <c r="FM32" s="12">
        <f t="shared" si="57"/>
        <v>3.9999999999999991</v>
      </c>
      <c r="FN32" s="12">
        <f t="shared" si="57"/>
        <v>3.9999999999999991</v>
      </c>
      <c r="FP32" t="str">
        <f t="shared" si="36"/>
        <v>OK</v>
      </c>
      <c r="FQ32" t="str">
        <f t="shared" si="37"/>
        <v/>
      </c>
      <c r="GU32" s="176"/>
      <c r="GV32" s="177">
        <f t="shared" si="41"/>
        <v>0</v>
      </c>
      <c r="GW32" s="177">
        <f t="shared" si="42"/>
        <v>0</v>
      </c>
      <c r="GX32" s="177">
        <f t="shared" si="43"/>
        <v>0</v>
      </c>
      <c r="GY32" s="177">
        <f t="shared" si="44"/>
        <v>0</v>
      </c>
      <c r="HB32" s="193" t="str">
        <f>IF(Positions!C28&lt;&gt;"",Positions!C28,"")</f>
        <v/>
      </c>
    </row>
    <row r="33" spans="1:210" x14ac:dyDescent="0.25">
      <c r="A33" s="185"/>
      <c r="B33" s="186" t="str">
        <f t="shared" si="25"/>
        <v>72 (36, 36)</v>
      </c>
      <c r="C33" s="357" t="s">
        <v>1382</v>
      </c>
      <c r="D33" s="470" t="s">
        <v>1382</v>
      </c>
      <c r="E33" s="470" t="s">
        <v>1382</v>
      </c>
      <c r="F33" s="470" t="s">
        <v>1381</v>
      </c>
      <c r="G33" s="470" t="s">
        <v>1077</v>
      </c>
      <c r="H33" s="470" t="s">
        <v>1077</v>
      </c>
      <c r="I33" s="466" t="s">
        <v>1077</v>
      </c>
      <c r="J33" s="357" t="s">
        <v>1415</v>
      </c>
      <c r="K33" s="470" t="s">
        <v>1382</v>
      </c>
      <c r="L33" s="470" t="s">
        <v>1415</v>
      </c>
      <c r="M33" s="470" t="s">
        <v>1414</v>
      </c>
      <c r="N33" s="470" t="s">
        <v>1414</v>
      </c>
      <c r="O33" s="470" t="s">
        <v>1077</v>
      </c>
      <c r="P33" s="466" t="s">
        <v>1077</v>
      </c>
      <c r="Q33" s="357" t="s">
        <v>1382</v>
      </c>
      <c r="R33" s="470" t="s">
        <v>1382</v>
      </c>
      <c r="S33" s="470" t="s">
        <v>1381</v>
      </c>
      <c r="T33" s="470" t="s">
        <v>1381</v>
      </c>
      <c r="U33" s="470" t="s">
        <v>1077</v>
      </c>
      <c r="V33" s="470" t="s">
        <v>1077</v>
      </c>
      <c r="W33" s="466" t="s">
        <v>1382</v>
      </c>
      <c r="X33" s="357" t="s">
        <v>1382</v>
      </c>
      <c r="Y33" s="470" t="s">
        <v>1382</v>
      </c>
      <c r="Z33" s="470" t="s">
        <v>1414</v>
      </c>
      <c r="AA33" s="470" t="s">
        <v>1414</v>
      </c>
      <c r="AB33" s="470" t="s">
        <v>1077</v>
      </c>
      <c r="AC33" s="470" t="s">
        <v>1077</v>
      </c>
      <c r="AD33" s="466" t="s">
        <v>1077</v>
      </c>
      <c r="AE33" s="345"/>
      <c r="AF33" s="339">
        <f t="shared" si="15"/>
        <v>15.999999999999996</v>
      </c>
      <c r="AG33" s="340">
        <f t="shared" si="16"/>
        <v>19.999999999999996</v>
      </c>
      <c r="AH33" s="340">
        <f t="shared" si="16"/>
        <v>19.999999999999996</v>
      </c>
      <c r="AI33" s="341">
        <f t="shared" si="16"/>
        <v>15.999999999999998</v>
      </c>
      <c r="AJ33" s="342">
        <f t="shared" si="16"/>
        <v>71.999999999999986</v>
      </c>
      <c r="AK33" s="343">
        <f t="shared" si="26"/>
        <v>0.47368421052631571</v>
      </c>
      <c r="AL33" s="192">
        <f>IF(A33&lt;&gt;"",VLOOKUP(A33,Positions!$AJ$9:$AK$30,2,FALSE),0)*IF(AJ33=160,AJ33/4*52*(38/40),AJ33/4*52)</f>
        <v>0</v>
      </c>
      <c r="AM33" s="188">
        <f t="shared" si="27"/>
        <v>0</v>
      </c>
      <c r="AN33" s="12">
        <f t="shared" si="54"/>
        <v>3.9999999999999991</v>
      </c>
      <c r="AO33" s="12">
        <f t="shared" si="54"/>
        <v>3.9999999999999991</v>
      </c>
      <c r="AP33" s="12">
        <f t="shared" si="54"/>
        <v>3.9999999999999991</v>
      </c>
      <c r="AQ33" s="12">
        <f t="shared" si="54"/>
        <v>3.9999999999999991</v>
      </c>
      <c r="AR33" s="12" t="str">
        <f t="shared" si="54"/>
        <v>OFF</v>
      </c>
      <c r="AS33" s="12" t="str">
        <f t="shared" si="54"/>
        <v>OFF</v>
      </c>
      <c r="AT33" s="12" t="str">
        <f t="shared" si="54"/>
        <v>OFF</v>
      </c>
      <c r="AU33" s="12">
        <f t="shared" si="54"/>
        <v>3.9999999999999991</v>
      </c>
      <c r="AV33" s="12">
        <f t="shared" si="54"/>
        <v>3.9999999999999991</v>
      </c>
      <c r="AW33" s="12">
        <f t="shared" si="54"/>
        <v>3.9999999999999991</v>
      </c>
      <c r="AX33" s="12">
        <f t="shared" si="54"/>
        <v>4</v>
      </c>
      <c r="AY33" s="12">
        <f t="shared" si="54"/>
        <v>4</v>
      </c>
      <c r="AZ33" s="12" t="str">
        <f t="shared" si="54"/>
        <v>OFF</v>
      </c>
      <c r="BA33" s="12" t="str">
        <f t="shared" si="54"/>
        <v>OFF</v>
      </c>
      <c r="BB33" s="12">
        <f t="shared" si="54"/>
        <v>3.9999999999999991</v>
      </c>
      <c r="BC33" s="12">
        <f t="shared" si="52"/>
        <v>3.9999999999999991</v>
      </c>
      <c r="BD33" s="12">
        <f t="shared" si="52"/>
        <v>3.9999999999999991</v>
      </c>
      <c r="BE33" s="12">
        <f t="shared" si="52"/>
        <v>3.9999999999999991</v>
      </c>
      <c r="BF33" s="12" t="str">
        <f t="shared" si="52"/>
        <v>OFF</v>
      </c>
      <c r="BG33" s="12" t="str">
        <f t="shared" si="56"/>
        <v>OFF</v>
      </c>
      <c r="BH33" s="12">
        <f t="shared" si="56"/>
        <v>3.9999999999999991</v>
      </c>
      <c r="BI33" s="12">
        <f t="shared" si="56"/>
        <v>3.9999999999999991</v>
      </c>
      <c r="BJ33" s="12">
        <f t="shared" si="56"/>
        <v>3.9999999999999991</v>
      </c>
      <c r="BK33" s="12">
        <f t="shared" si="56"/>
        <v>4</v>
      </c>
      <c r="BL33" s="12">
        <f t="shared" si="56"/>
        <v>4</v>
      </c>
      <c r="BM33" s="12" t="str">
        <f t="shared" si="56"/>
        <v>OFF</v>
      </c>
      <c r="BN33" s="12" t="str">
        <f t="shared" si="56"/>
        <v>OFF</v>
      </c>
      <c r="BO33" s="12" t="str">
        <f t="shared" si="56"/>
        <v>OFF</v>
      </c>
      <c r="BV33" s="2">
        <f>IF(C33="","",IF(C33="ADO","ADO",IF(C33="OFF","OFF",VLOOKUP(C33,Positions!$C$7:$V$120,20,FALSE))))</f>
        <v>3.9999999999999991</v>
      </c>
      <c r="BW33" s="2">
        <f>IF(D33="","",IF(D33="ADO","ADO",IF(D33="OFF","OFF",VLOOKUP(D33,Positions!$C$7:$V$120,20,FALSE))))</f>
        <v>3.9999999999999991</v>
      </c>
      <c r="BX33" s="2">
        <f>IF(E33="","",IF(E33="ADO","ADO",IF(E33="OFF","OFF",VLOOKUP(E33,Positions!$C$7:$V$120,20,FALSE))))</f>
        <v>3.9999999999999991</v>
      </c>
      <c r="BY33" s="2">
        <f>IF(F33="","",IF(F33="ADO","ADO",IF(F33="OFF","OFF",VLOOKUP(F33,Positions!$C$7:$V$120,20,FALSE))))</f>
        <v>3.9999999999999991</v>
      </c>
      <c r="BZ33" s="2" t="str">
        <f>IF(G33="","",IF(G33="ADO","ADO",IF(G33="OFF","OFF",VLOOKUP(G33,Positions!$C$7:$V$120,20,FALSE))))</f>
        <v>OFF</v>
      </c>
      <c r="CA33" s="2" t="str">
        <f>IF(H33="","",IF(H33="ADO","ADO",IF(H33="OFF","OFF",VLOOKUP(H33,Positions!$C$7:$V$120,20,FALSE))))</f>
        <v>OFF</v>
      </c>
      <c r="CB33" s="2" t="str">
        <f>IF(I33="","",IF(I33="ADO","ADO",IF(I33="OFF","OFF",VLOOKUP(I33,Positions!$C$7:$V$120,20,FALSE))))</f>
        <v>OFF</v>
      </c>
      <c r="CC33" s="2">
        <f>IF(J33="","",IF(J33="ADO","ADO",IF(J33="OFF","OFF",VLOOKUP(J33,Positions!$C$7:$V$120,20,FALSE))))</f>
        <v>3.9999999999999991</v>
      </c>
      <c r="CD33" s="2">
        <f>IF(K33="","",IF(K33="ADO","ADO",IF(K33="OFF","OFF",VLOOKUP(K33,Positions!$C$7:$V$120,20,FALSE))))</f>
        <v>3.9999999999999991</v>
      </c>
      <c r="CE33" s="2">
        <f>IF(L33="","",IF(L33="ADO","ADO",IF(L33="OFF","OFF",VLOOKUP(L33,Positions!$C$7:$V$120,20,FALSE))))</f>
        <v>3.9999999999999991</v>
      </c>
      <c r="CF33" s="2">
        <f>IF(M33="","",IF(M33="ADO","ADO",IF(M33="OFF","OFF",VLOOKUP(M33,Positions!$C$7:$V$120,20,FALSE))))</f>
        <v>4</v>
      </c>
      <c r="CG33" s="2">
        <f>IF(N33="","",IF(N33="ADO","ADO",IF(N33="OFF","OFF",VLOOKUP(N33,Positions!$C$7:$V$120,20,FALSE))))</f>
        <v>4</v>
      </c>
      <c r="CH33" s="2" t="str">
        <f>IF(O33="","",IF(O33="ADO","ADO",IF(O33="OFF","OFF",VLOOKUP(O33,Positions!$C$7:$V$120,20,FALSE))))</f>
        <v>OFF</v>
      </c>
      <c r="CI33" s="2" t="str">
        <f>IF(P33="","",IF(P33="ADO","ADO",IF(P33="OFF","OFF",VLOOKUP(P33,Positions!$C$7:$V$120,20,FALSE))))</f>
        <v>OFF</v>
      </c>
      <c r="CJ33" s="2">
        <f>IF(Q33="","",IF(Q33="ADO","ADO",IF(Q33="OFF","OFF",VLOOKUP(Q33,Positions!$C$7:$V$120,20,FALSE))))</f>
        <v>3.9999999999999991</v>
      </c>
      <c r="CK33" s="2">
        <f>IF(R33="","",IF(R33="ADO","ADO",IF(R33="OFF","OFF",VLOOKUP(R33,Positions!$C$7:$V$120,20,FALSE))))</f>
        <v>3.9999999999999991</v>
      </c>
      <c r="CL33" s="2">
        <f>IF(S33="","",IF(S33="ADO","ADO",IF(S33="OFF","OFF",VLOOKUP(S33,Positions!$C$7:$V$120,20,FALSE))))</f>
        <v>3.9999999999999991</v>
      </c>
      <c r="CM33" s="2">
        <f>IF(T33="","",IF(T33="ADO","ADO",IF(T33="OFF","OFF",VLOOKUP(T33,Positions!$C$7:$V$120,20,FALSE))))</f>
        <v>3.9999999999999991</v>
      </c>
      <c r="CN33" s="2" t="str">
        <f>IF(U33="","",IF(U33="ADO","ADO",IF(U33="OFF","OFF",VLOOKUP(U33,Positions!$C$7:$V$120,20,FALSE))))</f>
        <v>OFF</v>
      </c>
      <c r="CO33" s="2" t="str">
        <f>IF(V33="","",IF(V33="ADO","ADO",IF(V33="OFF","OFF",VLOOKUP(V33,Positions!$C$7:$V$120,20,FALSE))))</f>
        <v>OFF</v>
      </c>
      <c r="CP33" s="2">
        <f>IF(W33="","",IF(W33="ADO","ADO",IF(W33="OFF","OFF",VLOOKUP(W33,Positions!$C$7:$V$120,20,FALSE))))</f>
        <v>3.9999999999999991</v>
      </c>
      <c r="CQ33" s="2">
        <f>IF(X33="","",IF(X33="ADO","ADO",IF(X33="OFF","OFF",VLOOKUP(X33,Positions!$C$7:$V$120,20,FALSE))))</f>
        <v>3.9999999999999991</v>
      </c>
      <c r="CR33" s="2">
        <f>IF(Y33="","",IF(Y33="ADO","ADO",IF(Y33="OFF","OFF",VLOOKUP(Y33,Positions!$C$7:$V$120,20,FALSE))))</f>
        <v>3.9999999999999991</v>
      </c>
      <c r="CS33" s="2">
        <f>IF(Z33="","",IF(Z33="ADO","ADO",IF(Z33="OFF","OFF",VLOOKUP(Z33,Positions!$C$7:$V$120,20,FALSE))))</f>
        <v>4</v>
      </c>
      <c r="CT33" s="2">
        <f>IF(AA33="","",IF(AA33="ADO","ADO",IF(AA33="OFF","OFF",VLOOKUP(AA33,Positions!$C$7:$V$120,20,FALSE))))</f>
        <v>4</v>
      </c>
      <c r="CU33" s="2" t="str">
        <f>IF(AB33="","",IF(AB33="ADO","ADO",IF(AB33="OFF","OFF",VLOOKUP(AB33,Positions!$C$7:$V$120,20,FALSE))))</f>
        <v>OFF</v>
      </c>
      <c r="CV33" s="2" t="str">
        <f>IF(AC33="","",IF(AC33="ADO","ADO",IF(AC33="OFF","OFF",VLOOKUP(AC33,Positions!$C$7:$V$120,20,FALSE))))</f>
        <v>OFF</v>
      </c>
      <c r="CW33" s="2" t="str">
        <f>IF(AD33="","",IF(AD33="ADO","ADO",IF(AD33="OFF","OFF",VLOOKUP(AD33,Positions!$C$7:$V$120,20,FALSE))))</f>
        <v>OFF</v>
      </c>
      <c r="CY33" s="2">
        <f t="shared" si="28"/>
        <v>4</v>
      </c>
      <c r="DE33" s="2">
        <f t="shared" si="29"/>
        <v>3.9999999999999991</v>
      </c>
      <c r="DF33" s="2">
        <f t="shared" si="29"/>
        <v>3.9999999999999991</v>
      </c>
      <c r="DG33" s="2">
        <f t="shared" si="29"/>
        <v>3.9999999999999991</v>
      </c>
      <c r="DH33" s="2">
        <f t="shared" si="29"/>
        <v>3.9999999999999991</v>
      </c>
      <c r="DI33" s="2" t="str">
        <f t="shared" si="29"/>
        <v>OFF</v>
      </c>
      <c r="DJ33" s="2" t="str">
        <f t="shared" si="29"/>
        <v>OFF</v>
      </c>
      <c r="DK33" s="2" t="str">
        <f t="shared" si="29"/>
        <v>OFF</v>
      </c>
      <c r="DL33" s="2">
        <f t="shared" si="29"/>
        <v>3.9999999999999991</v>
      </c>
      <c r="DM33" s="2">
        <f t="shared" si="29"/>
        <v>3.9999999999999991</v>
      </c>
      <c r="DN33" s="2">
        <f t="shared" si="29"/>
        <v>3.9999999999999991</v>
      </c>
      <c r="DO33" s="2">
        <f t="shared" si="29"/>
        <v>4</v>
      </c>
      <c r="DP33" s="2">
        <f t="shared" si="29"/>
        <v>4</v>
      </c>
      <c r="DQ33" s="2" t="str">
        <f t="shared" si="29"/>
        <v>OFF</v>
      </c>
      <c r="DR33" s="2" t="str">
        <f t="shared" si="29"/>
        <v>OFF</v>
      </c>
      <c r="DS33" s="2">
        <f t="shared" si="29"/>
        <v>3.9999999999999991</v>
      </c>
      <c r="DT33" s="2">
        <f t="shared" si="29"/>
        <v>3.9999999999999991</v>
      </c>
      <c r="DU33" s="2">
        <f t="shared" si="55"/>
        <v>3.9999999999999991</v>
      </c>
      <c r="DV33" s="2">
        <f t="shared" si="55"/>
        <v>3.9999999999999991</v>
      </c>
      <c r="DW33" s="2" t="str">
        <f t="shared" si="55"/>
        <v>OFF</v>
      </c>
      <c r="DX33" s="2" t="str">
        <f t="shared" si="55"/>
        <v>OFF</v>
      </c>
      <c r="DY33" s="2">
        <f t="shared" si="55"/>
        <v>3.9999999999999991</v>
      </c>
      <c r="DZ33" s="2">
        <f t="shared" si="55"/>
        <v>3.9999999999999991</v>
      </c>
      <c r="EA33" s="2">
        <f t="shared" si="55"/>
        <v>3.9999999999999991</v>
      </c>
      <c r="EB33" s="2">
        <f t="shared" si="55"/>
        <v>4</v>
      </c>
      <c r="EC33" s="2">
        <f t="shared" si="55"/>
        <v>4</v>
      </c>
      <c r="ED33" s="2" t="str">
        <f t="shared" si="55"/>
        <v>OFF</v>
      </c>
      <c r="EE33" s="2" t="str">
        <f t="shared" si="55"/>
        <v>OFF</v>
      </c>
      <c r="EF33" s="2" t="str">
        <f t="shared" si="55"/>
        <v>OFF</v>
      </c>
      <c r="EH33" s="189">
        <f t="shared" si="30"/>
        <v>15.999999999999996</v>
      </c>
      <c r="EI33" s="190">
        <f t="shared" si="31"/>
        <v>19.999999999999996</v>
      </c>
      <c r="EJ33" s="190">
        <f t="shared" si="32"/>
        <v>19.999999999999996</v>
      </c>
      <c r="EK33" s="190">
        <f t="shared" si="33"/>
        <v>15.999999999999998</v>
      </c>
      <c r="EL33" s="190">
        <f t="shared" si="34"/>
        <v>71.999999999999986</v>
      </c>
      <c r="EM33" s="12">
        <f t="shared" si="35"/>
        <v>3.9999999999999991</v>
      </c>
      <c r="EN33" s="12">
        <f t="shared" si="35"/>
        <v>3.9999999999999991</v>
      </c>
      <c r="EO33" s="12">
        <f t="shared" si="35"/>
        <v>3.9999999999999991</v>
      </c>
      <c r="EP33" s="12">
        <f t="shared" si="35"/>
        <v>3.9999999999999991</v>
      </c>
      <c r="EQ33" s="12" t="str">
        <f t="shared" si="35"/>
        <v>OFF</v>
      </c>
      <c r="ER33" s="12" t="str">
        <f t="shared" si="35"/>
        <v>OFF</v>
      </c>
      <c r="ES33" s="12" t="str">
        <f t="shared" si="35"/>
        <v>OFF</v>
      </c>
      <c r="ET33" s="12">
        <f t="shared" si="35"/>
        <v>3.9999999999999991</v>
      </c>
      <c r="EU33" s="12">
        <f t="shared" si="35"/>
        <v>3.9999999999999991</v>
      </c>
      <c r="EV33" s="12">
        <f t="shared" si="35"/>
        <v>3.9999999999999991</v>
      </c>
      <c r="EW33" s="12">
        <f t="shared" si="35"/>
        <v>4</v>
      </c>
      <c r="EX33" s="12">
        <f t="shared" si="35"/>
        <v>4</v>
      </c>
      <c r="EY33" s="12" t="str">
        <f t="shared" si="35"/>
        <v>OFF</v>
      </c>
      <c r="EZ33" s="12" t="str">
        <f t="shared" si="35"/>
        <v>OFF</v>
      </c>
      <c r="FA33" s="12">
        <f t="shared" si="35"/>
        <v>3.9999999999999991</v>
      </c>
      <c r="FB33" s="12">
        <f t="shared" si="35"/>
        <v>3.9999999999999991</v>
      </c>
      <c r="FC33" s="12">
        <f t="shared" si="53"/>
        <v>3.9999999999999991</v>
      </c>
      <c r="FD33" s="12">
        <f t="shared" si="53"/>
        <v>3.9999999999999991</v>
      </c>
      <c r="FE33" s="12" t="str">
        <f t="shared" si="53"/>
        <v>OFF</v>
      </c>
      <c r="FF33" s="12" t="str">
        <f t="shared" si="57"/>
        <v>OFF</v>
      </c>
      <c r="FG33" s="12">
        <f t="shared" si="57"/>
        <v>3.9999999999999991</v>
      </c>
      <c r="FH33" s="12">
        <f t="shared" si="57"/>
        <v>3.9999999999999991</v>
      </c>
      <c r="FI33" s="12">
        <f t="shared" si="57"/>
        <v>3.9999999999999991</v>
      </c>
      <c r="FJ33" s="12">
        <f t="shared" si="57"/>
        <v>4</v>
      </c>
      <c r="FK33" s="12">
        <f t="shared" si="57"/>
        <v>4</v>
      </c>
      <c r="FL33" s="12" t="str">
        <f t="shared" si="57"/>
        <v>OFF</v>
      </c>
      <c r="FM33" s="12" t="str">
        <f t="shared" si="57"/>
        <v>OFF</v>
      </c>
      <c r="FN33" s="12" t="str">
        <f t="shared" si="57"/>
        <v>OFF</v>
      </c>
      <c r="FP33" t="str">
        <f t="shared" si="36"/>
        <v>OK</v>
      </c>
      <c r="FQ33" t="str">
        <f t="shared" si="37"/>
        <v/>
      </c>
      <c r="GU33" s="176"/>
      <c r="GV33" s="177">
        <f t="shared" si="41"/>
        <v>0</v>
      </c>
      <c r="GW33" s="177">
        <f t="shared" si="42"/>
        <v>0</v>
      </c>
      <c r="GX33" s="177">
        <f t="shared" si="43"/>
        <v>0</v>
      </c>
      <c r="GY33" s="177">
        <f t="shared" si="44"/>
        <v>0</v>
      </c>
      <c r="HB33" s="193" t="str">
        <f>IF(Positions!C29&lt;&gt;"",Positions!C29,"")</f>
        <v/>
      </c>
    </row>
    <row r="34" spans="1:210" x14ac:dyDescent="0.25">
      <c r="A34" s="185"/>
      <c r="B34" s="186" t="str">
        <f t="shared" si="25"/>
        <v>20 (0, 20)</v>
      </c>
      <c r="C34" s="357"/>
      <c r="D34" s="470"/>
      <c r="E34" s="470"/>
      <c r="F34" s="470"/>
      <c r="G34" s="470" t="s">
        <v>1182</v>
      </c>
      <c r="H34" s="470"/>
      <c r="I34" s="466"/>
      <c r="J34" s="357"/>
      <c r="K34" s="470"/>
      <c r="L34" s="470"/>
      <c r="M34" s="470"/>
      <c r="N34" s="470"/>
      <c r="O34" s="470" t="s">
        <v>1182</v>
      </c>
      <c r="P34" s="466" t="s">
        <v>1182</v>
      </c>
      <c r="Q34" s="357"/>
      <c r="R34" s="470"/>
      <c r="S34" s="470"/>
      <c r="T34" s="470" t="s">
        <v>1415</v>
      </c>
      <c r="U34" s="470" t="s">
        <v>1182</v>
      </c>
      <c r="V34" s="470"/>
      <c r="W34" s="466"/>
      <c r="X34" s="357"/>
      <c r="Y34" s="470" t="s">
        <v>1182</v>
      </c>
      <c r="Z34" s="470" t="s">
        <v>1453</v>
      </c>
      <c r="AA34" s="470" t="s">
        <v>1453</v>
      </c>
      <c r="AB34" s="470"/>
      <c r="AC34" s="470" t="s">
        <v>1415</v>
      </c>
      <c r="AD34" s="466" t="s">
        <v>1415</v>
      </c>
      <c r="AE34" s="349"/>
      <c r="AF34" s="339">
        <f t="shared" si="15"/>
        <v>0</v>
      </c>
      <c r="AG34" s="340">
        <f t="shared" si="16"/>
        <v>0</v>
      </c>
      <c r="AH34" s="340">
        <f t="shared" si="16"/>
        <v>3.9999999999999991</v>
      </c>
      <c r="AI34" s="341">
        <f t="shared" si="16"/>
        <v>15.999999999999996</v>
      </c>
      <c r="AJ34" s="342">
        <f t="shared" si="16"/>
        <v>19.999999999999996</v>
      </c>
      <c r="AK34" s="343">
        <f t="shared" si="26"/>
        <v>0.13157894736842102</v>
      </c>
      <c r="AL34" s="192">
        <f>IF(A34&lt;&gt;"",VLOOKUP(A34,Positions!$AJ$9:$AK$30,2,FALSE),0)*IF(AJ34=160,AJ34/4*52*(38/40),AJ34/4*52)</f>
        <v>0</v>
      </c>
      <c r="AM34" s="188">
        <f t="shared" si="27"/>
        <v>0</v>
      </c>
      <c r="AN34" s="12" t="str">
        <f t="shared" si="54"/>
        <v/>
      </c>
      <c r="AO34" s="12" t="str">
        <f t="shared" si="54"/>
        <v/>
      </c>
      <c r="AP34" s="12" t="str">
        <f t="shared" si="54"/>
        <v/>
      </c>
      <c r="AQ34" s="12" t="str">
        <f t="shared" si="54"/>
        <v/>
      </c>
      <c r="AR34" s="12" t="str">
        <f t="shared" si="54"/>
        <v/>
      </c>
      <c r="AS34" s="12" t="str">
        <f t="shared" si="54"/>
        <v/>
      </c>
      <c r="AT34" s="12" t="str">
        <f t="shared" si="54"/>
        <v/>
      </c>
      <c r="AU34" s="12" t="str">
        <f t="shared" si="54"/>
        <v/>
      </c>
      <c r="AV34" s="12" t="str">
        <f t="shared" si="54"/>
        <v/>
      </c>
      <c r="AW34" s="12" t="str">
        <f t="shared" si="54"/>
        <v/>
      </c>
      <c r="AX34" s="12" t="str">
        <f t="shared" si="54"/>
        <v/>
      </c>
      <c r="AY34" s="12" t="str">
        <f t="shared" si="54"/>
        <v/>
      </c>
      <c r="AZ34" s="12" t="str">
        <f t="shared" si="54"/>
        <v/>
      </c>
      <c r="BA34" s="12" t="str">
        <f t="shared" si="54"/>
        <v/>
      </c>
      <c r="BB34" s="12" t="str">
        <f t="shared" si="54"/>
        <v/>
      </c>
      <c r="BC34" s="12" t="str">
        <f t="shared" si="52"/>
        <v/>
      </c>
      <c r="BD34" s="12" t="str">
        <f t="shared" si="52"/>
        <v/>
      </c>
      <c r="BE34" s="12">
        <f t="shared" si="52"/>
        <v>3.9999999999999991</v>
      </c>
      <c r="BF34" s="12" t="str">
        <f t="shared" si="52"/>
        <v/>
      </c>
      <c r="BG34" s="12" t="str">
        <f t="shared" si="56"/>
        <v/>
      </c>
      <c r="BH34" s="12" t="str">
        <f t="shared" si="56"/>
        <v/>
      </c>
      <c r="BI34" s="12" t="str">
        <f t="shared" si="56"/>
        <v/>
      </c>
      <c r="BJ34" s="12" t="str">
        <f t="shared" si="56"/>
        <v/>
      </c>
      <c r="BK34" s="12">
        <f t="shared" si="56"/>
        <v>3.9999999999999991</v>
      </c>
      <c r="BL34" s="12">
        <f t="shared" si="56"/>
        <v>3.9999999999999991</v>
      </c>
      <c r="BM34" s="12" t="str">
        <f t="shared" si="56"/>
        <v/>
      </c>
      <c r="BN34" s="12">
        <f t="shared" si="56"/>
        <v>3.9999999999999991</v>
      </c>
      <c r="BO34" s="12">
        <f t="shared" si="56"/>
        <v>3.9999999999999991</v>
      </c>
      <c r="BV34" s="2" t="str">
        <f>IF(C34="","",IF(C34="ADO","ADO",IF(C34="OFF","OFF",VLOOKUP(C34,Positions!$C$7:$V$120,20,FALSE))))</f>
        <v/>
      </c>
      <c r="BW34" s="2" t="str">
        <f>IF(D34="","",IF(D34="ADO","ADO",IF(D34="OFF","OFF",VLOOKUP(D34,Positions!$C$7:$V$120,20,FALSE))))</f>
        <v/>
      </c>
      <c r="BX34" s="2" t="str">
        <f>IF(E34="","",IF(E34="ADO","ADO",IF(E34="OFF","OFF",VLOOKUP(E34,Positions!$C$7:$V$120,20,FALSE))))</f>
        <v/>
      </c>
      <c r="BY34" s="2" t="str">
        <f>IF(F34="","",IF(F34="ADO","ADO",IF(F34="OFF","OFF",VLOOKUP(F34,Positions!$C$7:$V$120,20,FALSE))))</f>
        <v/>
      </c>
      <c r="BZ34" s="2" t="str">
        <f>IF(G34="","",IF(G34="ADO","ADO",IF(G34="OFF","OFF",VLOOKUP(G34,Positions!$C$7:$V$120,20,FALSE))))</f>
        <v/>
      </c>
      <c r="CA34" s="2" t="str">
        <f>IF(H34="","",IF(H34="ADO","ADO",IF(H34="OFF","OFF",VLOOKUP(H34,Positions!$C$7:$V$120,20,FALSE))))</f>
        <v/>
      </c>
      <c r="CB34" s="2" t="str">
        <f>IF(I34="","",IF(I34="ADO","ADO",IF(I34="OFF","OFF",VLOOKUP(I34,Positions!$C$7:$V$120,20,FALSE))))</f>
        <v/>
      </c>
      <c r="CC34" s="2" t="str">
        <f>IF(J34="","",IF(J34="ADO","ADO",IF(J34="OFF","OFF",VLOOKUP(J34,Positions!$C$7:$V$120,20,FALSE))))</f>
        <v/>
      </c>
      <c r="CD34" s="2" t="str">
        <f>IF(K34="","",IF(K34="ADO","ADO",IF(K34="OFF","OFF",VLOOKUP(K34,Positions!$C$7:$V$120,20,FALSE))))</f>
        <v/>
      </c>
      <c r="CE34" s="2" t="str">
        <f>IF(L34="","",IF(L34="ADO","ADO",IF(L34="OFF","OFF",VLOOKUP(L34,Positions!$C$7:$V$120,20,FALSE))))</f>
        <v/>
      </c>
      <c r="CF34" s="2" t="str">
        <f>IF(M34="","",IF(M34="ADO","ADO",IF(M34="OFF","OFF",VLOOKUP(M34,Positions!$C$7:$V$120,20,FALSE))))</f>
        <v/>
      </c>
      <c r="CG34" s="2" t="str">
        <f>IF(N34="","",IF(N34="ADO","ADO",IF(N34="OFF","OFF",VLOOKUP(N34,Positions!$C$7:$V$120,20,FALSE))))</f>
        <v/>
      </c>
      <c r="CH34" s="2" t="str">
        <f>IF(O34="","",IF(O34="ADO","ADO",IF(O34="OFF","OFF",VLOOKUP(O34,Positions!$C$7:$V$120,20,FALSE))))</f>
        <v/>
      </c>
      <c r="CI34" s="2" t="str">
        <f>IF(P34="","",IF(P34="ADO","ADO",IF(P34="OFF","OFF",VLOOKUP(P34,Positions!$C$7:$V$120,20,FALSE))))</f>
        <v/>
      </c>
      <c r="CJ34" s="2" t="str">
        <f>IF(Q34="","",IF(Q34="ADO","ADO",IF(Q34="OFF","OFF",VLOOKUP(Q34,Positions!$C$7:$V$120,20,FALSE))))</f>
        <v/>
      </c>
      <c r="CK34" s="2" t="str">
        <f>IF(R34="","",IF(R34="ADO","ADO",IF(R34="OFF","OFF",VLOOKUP(R34,Positions!$C$7:$V$120,20,FALSE))))</f>
        <v/>
      </c>
      <c r="CL34" s="2" t="str">
        <f>IF(S34="","",IF(S34="ADO","ADO",IF(S34="OFF","OFF",VLOOKUP(S34,Positions!$C$7:$V$120,20,FALSE))))</f>
        <v/>
      </c>
      <c r="CM34" s="2">
        <f>IF(T34="","",IF(T34="ADO","ADO",IF(T34="OFF","OFF",VLOOKUP(T34,Positions!$C$7:$V$120,20,FALSE))))</f>
        <v>3.9999999999999991</v>
      </c>
      <c r="CN34" s="2" t="str">
        <f>IF(U34="","",IF(U34="ADO","ADO",IF(U34="OFF","OFF",VLOOKUP(U34,Positions!$C$7:$V$120,20,FALSE))))</f>
        <v/>
      </c>
      <c r="CO34" s="2" t="str">
        <f>IF(V34="","",IF(V34="ADO","ADO",IF(V34="OFF","OFF",VLOOKUP(V34,Positions!$C$7:$V$120,20,FALSE))))</f>
        <v/>
      </c>
      <c r="CP34" s="2" t="str">
        <f>IF(W34="","",IF(W34="ADO","ADO",IF(W34="OFF","OFF",VLOOKUP(W34,Positions!$C$7:$V$120,20,FALSE))))</f>
        <v/>
      </c>
      <c r="CQ34" s="2" t="str">
        <f>IF(X34="","",IF(X34="ADO","ADO",IF(X34="OFF","OFF",VLOOKUP(X34,Positions!$C$7:$V$120,20,FALSE))))</f>
        <v/>
      </c>
      <c r="CR34" s="2" t="str">
        <f>IF(Y34="","",IF(Y34="ADO","ADO",IF(Y34="OFF","OFF",VLOOKUP(Y34,Positions!$C$7:$V$120,20,FALSE))))</f>
        <v/>
      </c>
      <c r="CS34" s="2">
        <f>IF(Z34="","",IF(Z34="ADO","ADO",IF(Z34="OFF","OFF",VLOOKUP(Z34,Positions!$C$7:$V$120,20,FALSE))))</f>
        <v>3.9999999999999991</v>
      </c>
      <c r="CT34" s="2">
        <f>IF(AA34="","",IF(AA34="ADO","ADO",IF(AA34="OFF","OFF",VLOOKUP(AA34,Positions!$C$7:$V$120,20,FALSE))))</f>
        <v>3.9999999999999991</v>
      </c>
      <c r="CU34" s="2" t="str">
        <f>IF(AB34="","",IF(AB34="ADO","ADO",IF(AB34="OFF","OFF",VLOOKUP(AB34,Positions!$C$7:$V$120,20,FALSE))))</f>
        <v/>
      </c>
      <c r="CV34" s="2">
        <f>IF(AC34="","",IF(AC34="ADO","ADO",IF(AC34="OFF","OFF",VLOOKUP(AC34,Positions!$C$7:$V$120,20,FALSE))))</f>
        <v>3.9999999999999991</v>
      </c>
      <c r="CW34" s="2">
        <f>IF(AD34="","",IF(AD34="ADO","ADO",IF(AD34="OFF","OFF",VLOOKUP(AD34,Positions!$C$7:$V$120,20,FALSE))))</f>
        <v>3.9999999999999991</v>
      </c>
      <c r="CY34" s="2">
        <f t="shared" si="28"/>
        <v>3.9999999999999991</v>
      </c>
      <c r="DE34" s="2" t="str">
        <f t="shared" si="29"/>
        <v/>
      </c>
      <c r="DF34" s="2" t="str">
        <f t="shared" si="29"/>
        <v/>
      </c>
      <c r="DG34" s="2" t="str">
        <f t="shared" si="29"/>
        <v/>
      </c>
      <c r="DH34" s="2" t="str">
        <f t="shared" si="29"/>
        <v/>
      </c>
      <c r="DI34" s="2" t="str">
        <f t="shared" si="29"/>
        <v/>
      </c>
      <c r="DJ34" s="2" t="str">
        <f t="shared" si="29"/>
        <v/>
      </c>
      <c r="DK34" s="2" t="str">
        <f t="shared" si="29"/>
        <v/>
      </c>
      <c r="DL34" s="2" t="str">
        <f t="shared" si="29"/>
        <v/>
      </c>
      <c r="DM34" s="2" t="str">
        <f t="shared" si="29"/>
        <v/>
      </c>
      <c r="DN34" s="2" t="str">
        <f t="shared" si="29"/>
        <v/>
      </c>
      <c r="DO34" s="2" t="str">
        <f t="shared" si="29"/>
        <v/>
      </c>
      <c r="DP34" s="2" t="str">
        <f t="shared" si="29"/>
        <v/>
      </c>
      <c r="DQ34" s="2" t="str">
        <f t="shared" si="29"/>
        <v/>
      </c>
      <c r="DR34" s="2" t="str">
        <f t="shared" si="29"/>
        <v/>
      </c>
      <c r="DS34" s="2" t="str">
        <f t="shared" si="29"/>
        <v/>
      </c>
      <c r="DT34" s="2" t="str">
        <f t="shared" si="29"/>
        <v/>
      </c>
      <c r="DU34" s="2" t="str">
        <f t="shared" si="55"/>
        <v/>
      </c>
      <c r="DV34" s="2">
        <f t="shared" si="55"/>
        <v>3.9999999999999991</v>
      </c>
      <c r="DW34" s="2" t="str">
        <f t="shared" si="55"/>
        <v/>
      </c>
      <c r="DX34" s="2" t="str">
        <f t="shared" si="55"/>
        <v/>
      </c>
      <c r="DY34" s="2" t="str">
        <f t="shared" si="55"/>
        <v/>
      </c>
      <c r="DZ34" s="2" t="str">
        <f t="shared" si="55"/>
        <v/>
      </c>
      <c r="EA34" s="2" t="str">
        <f t="shared" si="55"/>
        <v/>
      </c>
      <c r="EB34" s="2">
        <f t="shared" si="55"/>
        <v>3.9999999999999991</v>
      </c>
      <c r="EC34" s="2">
        <f t="shared" si="55"/>
        <v>3.9999999999999991</v>
      </c>
      <c r="ED34" s="2" t="str">
        <f t="shared" si="55"/>
        <v/>
      </c>
      <c r="EE34" s="2">
        <f t="shared" si="55"/>
        <v>3.9999999999999991</v>
      </c>
      <c r="EF34" s="2">
        <f t="shared" si="55"/>
        <v>3.9999999999999991</v>
      </c>
      <c r="EH34" s="189">
        <f t="shared" si="30"/>
        <v>0</v>
      </c>
      <c r="EI34" s="190">
        <f t="shared" si="31"/>
        <v>0</v>
      </c>
      <c r="EJ34" s="190">
        <f t="shared" si="32"/>
        <v>3.9999999999999991</v>
      </c>
      <c r="EK34" s="190">
        <f t="shared" si="33"/>
        <v>15.999999999999996</v>
      </c>
      <c r="EL34" s="190">
        <f t="shared" si="34"/>
        <v>19.999999999999996</v>
      </c>
      <c r="EM34" s="12" t="str">
        <f t="shared" si="35"/>
        <v/>
      </c>
      <c r="EN34" s="12" t="str">
        <f t="shared" si="35"/>
        <v/>
      </c>
      <c r="EO34" s="12" t="str">
        <f t="shared" si="35"/>
        <v/>
      </c>
      <c r="EP34" s="12" t="str">
        <f t="shared" si="35"/>
        <v/>
      </c>
      <c r="EQ34" s="12" t="str">
        <f t="shared" si="35"/>
        <v/>
      </c>
      <c r="ER34" s="12" t="str">
        <f t="shared" si="35"/>
        <v/>
      </c>
      <c r="ES34" s="12" t="str">
        <f t="shared" si="35"/>
        <v/>
      </c>
      <c r="ET34" s="12" t="str">
        <f t="shared" si="35"/>
        <v/>
      </c>
      <c r="EU34" s="12" t="str">
        <f t="shared" si="35"/>
        <v/>
      </c>
      <c r="EV34" s="12" t="str">
        <f t="shared" si="35"/>
        <v/>
      </c>
      <c r="EW34" s="12" t="str">
        <f t="shared" si="35"/>
        <v/>
      </c>
      <c r="EX34" s="12" t="str">
        <f t="shared" si="35"/>
        <v/>
      </c>
      <c r="EY34" s="12" t="str">
        <f t="shared" si="35"/>
        <v/>
      </c>
      <c r="EZ34" s="12" t="str">
        <f t="shared" si="35"/>
        <v/>
      </c>
      <c r="FA34" s="12" t="str">
        <f t="shared" si="35"/>
        <v/>
      </c>
      <c r="FB34" s="12" t="str">
        <f t="shared" si="35"/>
        <v/>
      </c>
      <c r="FC34" s="12" t="str">
        <f t="shared" si="53"/>
        <v/>
      </c>
      <c r="FD34" s="12">
        <f t="shared" si="53"/>
        <v>3.9999999999999991</v>
      </c>
      <c r="FE34" s="12" t="str">
        <f t="shared" si="53"/>
        <v/>
      </c>
      <c r="FF34" s="12" t="str">
        <f t="shared" si="57"/>
        <v/>
      </c>
      <c r="FG34" s="12" t="str">
        <f t="shared" si="57"/>
        <v/>
      </c>
      <c r="FH34" s="12" t="str">
        <f t="shared" si="57"/>
        <v/>
      </c>
      <c r="FI34" s="12" t="str">
        <f t="shared" si="57"/>
        <v/>
      </c>
      <c r="FJ34" s="12">
        <f t="shared" si="57"/>
        <v>3.9999999999999991</v>
      </c>
      <c r="FK34" s="12">
        <f t="shared" si="57"/>
        <v>3.9999999999999991</v>
      </c>
      <c r="FL34" s="12" t="str">
        <f t="shared" si="57"/>
        <v/>
      </c>
      <c r="FM34" s="12">
        <f t="shared" si="57"/>
        <v>3.9999999999999991</v>
      </c>
      <c r="FN34" s="12">
        <f t="shared" si="57"/>
        <v>3.9999999999999991</v>
      </c>
      <c r="FP34" t="str">
        <f t="shared" si="36"/>
        <v>Not OK</v>
      </c>
      <c r="FQ34" t="str">
        <f t="shared" si="37"/>
        <v/>
      </c>
      <c r="GU34" s="176"/>
      <c r="GV34" s="177">
        <f t="shared" si="41"/>
        <v>0</v>
      </c>
      <c r="GW34" s="177">
        <f t="shared" si="42"/>
        <v>0</v>
      </c>
      <c r="GX34" s="177">
        <f t="shared" si="43"/>
        <v>0</v>
      </c>
      <c r="GY34" s="177">
        <f t="shared" si="44"/>
        <v>0</v>
      </c>
      <c r="HB34" s="193" t="str">
        <f>IF(Positions!C30&lt;&gt;"",Positions!C30,"")</f>
        <v/>
      </c>
    </row>
    <row r="35" spans="1:210" x14ac:dyDescent="0.25">
      <c r="A35" s="185"/>
      <c r="B35" s="186" t="str">
        <f t="shared" si="25"/>
        <v>4 (0, 4)</v>
      </c>
      <c r="C35" s="357"/>
      <c r="D35" s="470"/>
      <c r="E35" s="470"/>
      <c r="F35" s="470"/>
      <c r="G35" s="470"/>
      <c r="H35" s="470" t="s">
        <v>1182</v>
      </c>
      <c r="I35" s="466" t="s">
        <v>1182</v>
      </c>
      <c r="J35" s="357"/>
      <c r="K35" s="470"/>
      <c r="L35" s="470"/>
      <c r="M35" s="470"/>
      <c r="N35" s="470"/>
      <c r="O35" s="470" t="s">
        <v>1182</v>
      </c>
      <c r="P35" s="466" t="s">
        <v>1182</v>
      </c>
      <c r="Q35" s="357"/>
      <c r="R35" s="470"/>
      <c r="S35" s="470"/>
      <c r="T35" s="470" t="s">
        <v>1182</v>
      </c>
      <c r="U35" s="470" t="s">
        <v>1382</v>
      </c>
      <c r="V35" s="470" t="s">
        <v>1182</v>
      </c>
      <c r="W35" s="466" t="s">
        <v>1182</v>
      </c>
      <c r="X35" s="357"/>
      <c r="Y35" s="470"/>
      <c r="Z35" s="470"/>
      <c r="AA35" s="470"/>
      <c r="AB35" s="470"/>
      <c r="AC35" s="470" t="s">
        <v>1182</v>
      </c>
      <c r="AD35" s="466" t="s">
        <v>1182</v>
      </c>
      <c r="AE35" s="349"/>
      <c r="AF35" s="339">
        <f t="shared" si="15"/>
        <v>0</v>
      </c>
      <c r="AG35" s="340">
        <f t="shared" si="16"/>
        <v>0</v>
      </c>
      <c r="AH35" s="340">
        <f t="shared" si="16"/>
        <v>3.9999999999999991</v>
      </c>
      <c r="AI35" s="341">
        <f t="shared" si="16"/>
        <v>0</v>
      </c>
      <c r="AJ35" s="342">
        <f t="shared" si="16"/>
        <v>3.9999999999999991</v>
      </c>
      <c r="AK35" s="343">
        <f t="shared" si="26"/>
        <v>2.6315789473684206E-2</v>
      </c>
      <c r="AL35" s="192">
        <f>IF(A35&lt;&gt;"",VLOOKUP(A35,Positions!$AJ$9:$AK$30,2,FALSE),0)*IF(AJ35=160,AJ35/4*52*(38/40),AJ35/4*52)</f>
        <v>0</v>
      </c>
      <c r="AM35" s="188">
        <f t="shared" si="27"/>
        <v>0</v>
      </c>
      <c r="AN35" s="12" t="str">
        <f t="shared" si="54"/>
        <v/>
      </c>
      <c r="AO35" s="12" t="str">
        <f t="shared" si="54"/>
        <v/>
      </c>
      <c r="AP35" s="12" t="str">
        <f t="shared" si="54"/>
        <v/>
      </c>
      <c r="AQ35" s="12" t="str">
        <f t="shared" si="54"/>
        <v/>
      </c>
      <c r="AR35" s="12" t="str">
        <f t="shared" si="54"/>
        <v/>
      </c>
      <c r="AS35" s="12" t="str">
        <f t="shared" si="54"/>
        <v/>
      </c>
      <c r="AT35" s="12" t="str">
        <f t="shared" si="54"/>
        <v/>
      </c>
      <c r="AU35" s="12" t="str">
        <f t="shared" si="54"/>
        <v/>
      </c>
      <c r="AV35" s="12" t="str">
        <f t="shared" si="54"/>
        <v/>
      </c>
      <c r="AW35" s="12" t="str">
        <f t="shared" si="54"/>
        <v/>
      </c>
      <c r="AX35" s="12" t="str">
        <f t="shared" si="54"/>
        <v/>
      </c>
      <c r="AY35" s="12" t="str">
        <f t="shared" si="54"/>
        <v/>
      </c>
      <c r="AZ35" s="12" t="str">
        <f t="shared" si="54"/>
        <v/>
      </c>
      <c r="BA35" s="12" t="str">
        <f t="shared" si="54"/>
        <v/>
      </c>
      <c r="BB35" s="12" t="str">
        <f t="shared" si="54"/>
        <v/>
      </c>
      <c r="BC35" s="12" t="str">
        <f t="shared" si="52"/>
        <v/>
      </c>
      <c r="BD35" s="12" t="str">
        <f t="shared" si="52"/>
        <v/>
      </c>
      <c r="BE35" s="12" t="str">
        <f t="shared" si="52"/>
        <v/>
      </c>
      <c r="BF35" s="12">
        <f t="shared" si="52"/>
        <v>3.9999999999999991</v>
      </c>
      <c r="BG35" s="12" t="str">
        <f t="shared" si="56"/>
        <v/>
      </c>
      <c r="BH35" s="12" t="str">
        <f t="shared" si="56"/>
        <v/>
      </c>
      <c r="BI35" s="12" t="str">
        <f t="shared" si="56"/>
        <v/>
      </c>
      <c r="BJ35" s="12" t="str">
        <f t="shared" si="56"/>
        <v/>
      </c>
      <c r="BK35" s="12" t="str">
        <f t="shared" si="56"/>
        <v/>
      </c>
      <c r="BL35" s="12" t="str">
        <f t="shared" si="56"/>
        <v/>
      </c>
      <c r="BM35" s="12" t="str">
        <f t="shared" si="56"/>
        <v/>
      </c>
      <c r="BN35" s="12" t="str">
        <f t="shared" si="56"/>
        <v/>
      </c>
      <c r="BO35" s="12" t="str">
        <f t="shared" si="56"/>
        <v/>
      </c>
      <c r="BV35" s="2" t="str">
        <f>IF(C35="","",IF(C35="ADO","ADO",IF(C35="OFF","OFF",VLOOKUP(C35,Positions!$C$7:$V$120,20,FALSE))))</f>
        <v/>
      </c>
      <c r="BW35" s="2" t="str">
        <f>IF(D35="","",IF(D35="ADO","ADO",IF(D35="OFF","OFF",VLOOKUP(D35,Positions!$C$7:$V$120,20,FALSE))))</f>
        <v/>
      </c>
      <c r="BX35" s="2" t="str">
        <f>IF(E35="","",IF(E35="ADO","ADO",IF(E35="OFF","OFF",VLOOKUP(E35,Positions!$C$7:$V$120,20,FALSE))))</f>
        <v/>
      </c>
      <c r="BY35" s="2" t="str">
        <f>IF(F35="","",IF(F35="ADO","ADO",IF(F35="OFF","OFF",VLOOKUP(F35,Positions!$C$7:$V$120,20,FALSE))))</f>
        <v/>
      </c>
      <c r="BZ35" s="2" t="str">
        <f>IF(G35="","",IF(G35="ADO","ADO",IF(G35="OFF","OFF",VLOOKUP(G35,Positions!$C$7:$V$120,20,FALSE))))</f>
        <v/>
      </c>
      <c r="CA35" s="2" t="str">
        <f>IF(H35="","",IF(H35="ADO","ADO",IF(H35="OFF","OFF",VLOOKUP(H35,Positions!$C$7:$V$120,20,FALSE))))</f>
        <v/>
      </c>
      <c r="CB35" s="2" t="str">
        <f>IF(I35="","",IF(I35="ADO","ADO",IF(I35="OFF","OFF",VLOOKUP(I35,Positions!$C$7:$V$120,20,FALSE))))</f>
        <v/>
      </c>
      <c r="CC35" s="2" t="str">
        <f>IF(J35="","",IF(J35="ADO","ADO",IF(J35="OFF","OFF",VLOOKUP(J35,Positions!$C$7:$V$120,20,FALSE))))</f>
        <v/>
      </c>
      <c r="CD35" s="2" t="str">
        <f>IF(K35="","",IF(K35="ADO","ADO",IF(K35="OFF","OFF",VLOOKUP(K35,Positions!$C$7:$V$120,20,FALSE))))</f>
        <v/>
      </c>
      <c r="CE35" s="2" t="str">
        <f>IF(L35="","",IF(L35="ADO","ADO",IF(L35="OFF","OFF",VLOOKUP(L35,Positions!$C$7:$V$120,20,FALSE))))</f>
        <v/>
      </c>
      <c r="CF35" s="2" t="str">
        <f>IF(M35="","",IF(M35="ADO","ADO",IF(M35="OFF","OFF",VLOOKUP(M35,Positions!$C$7:$V$120,20,FALSE))))</f>
        <v/>
      </c>
      <c r="CG35" s="2" t="str">
        <f>IF(N35="","",IF(N35="ADO","ADO",IF(N35="OFF","OFF",VLOOKUP(N35,Positions!$C$7:$V$120,20,FALSE))))</f>
        <v/>
      </c>
      <c r="CH35" s="2" t="str">
        <f>IF(O35="","",IF(O35="ADO","ADO",IF(O35="OFF","OFF",VLOOKUP(O35,Positions!$C$7:$V$120,20,FALSE))))</f>
        <v/>
      </c>
      <c r="CI35" s="2" t="str">
        <f>IF(P35="","",IF(P35="ADO","ADO",IF(P35="OFF","OFF",VLOOKUP(P35,Positions!$C$7:$V$120,20,FALSE))))</f>
        <v/>
      </c>
      <c r="CJ35" s="2" t="str">
        <f>IF(Q35="","",IF(Q35="ADO","ADO",IF(Q35="OFF","OFF",VLOOKUP(Q35,Positions!$C$7:$V$120,20,FALSE))))</f>
        <v/>
      </c>
      <c r="CK35" s="2" t="str">
        <f>IF(R35="","",IF(R35="ADO","ADO",IF(R35="OFF","OFF",VLOOKUP(R35,Positions!$C$7:$V$120,20,FALSE))))</f>
        <v/>
      </c>
      <c r="CL35" s="2" t="str">
        <f>IF(S35="","",IF(S35="ADO","ADO",IF(S35="OFF","OFF",VLOOKUP(S35,Positions!$C$7:$V$120,20,FALSE))))</f>
        <v/>
      </c>
      <c r="CM35" s="2" t="str">
        <f>IF(T35="","",IF(T35="ADO","ADO",IF(T35="OFF","OFF",VLOOKUP(T35,Positions!$C$7:$V$120,20,FALSE))))</f>
        <v/>
      </c>
      <c r="CN35" s="2">
        <f>IF(U35="","",IF(U35="ADO","ADO",IF(U35="OFF","OFF",VLOOKUP(U35,Positions!$C$7:$V$120,20,FALSE))))</f>
        <v>3.9999999999999991</v>
      </c>
      <c r="CO35" s="2" t="str">
        <f>IF(V35="","",IF(V35="ADO","ADO",IF(V35="OFF","OFF",VLOOKUP(V35,Positions!$C$7:$V$120,20,FALSE))))</f>
        <v/>
      </c>
      <c r="CP35" s="2" t="str">
        <f>IF(W35="","",IF(W35="ADO","ADO",IF(W35="OFF","OFF",VLOOKUP(W35,Positions!$C$7:$V$120,20,FALSE))))</f>
        <v/>
      </c>
      <c r="CQ35" s="2" t="str">
        <f>IF(X35="","",IF(X35="ADO","ADO",IF(X35="OFF","OFF",VLOOKUP(X35,Positions!$C$7:$V$120,20,FALSE))))</f>
        <v/>
      </c>
      <c r="CR35" s="2" t="str">
        <f>IF(Y35="","",IF(Y35="ADO","ADO",IF(Y35="OFF","OFF",VLOOKUP(Y35,Positions!$C$7:$V$120,20,FALSE))))</f>
        <v/>
      </c>
      <c r="CS35" s="2" t="str">
        <f>IF(Z35="","",IF(Z35="ADO","ADO",IF(Z35="OFF","OFF",VLOOKUP(Z35,Positions!$C$7:$V$120,20,FALSE))))</f>
        <v/>
      </c>
      <c r="CT35" s="2" t="str">
        <f>IF(AA35="","",IF(AA35="ADO","ADO",IF(AA35="OFF","OFF",VLOOKUP(AA35,Positions!$C$7:$V$120,20,FALSE))))</f>
        <v/>
      </c>
      <c r="CU35" s="2" t="str">
        <f>IF(AB35="","",IF(AB35="ADO","ADO",IF(AB35="OFF","OFF",VLOOKUP(AB35,Positions!$C$7:$V$120,20,FALSE))))</f>
        <v/>
      </c>
      <c r="CV35" s="2" t="str">
        <f>IF(AC35="","",IF(AC35="ADO","ADO",IF(AC35="OFF","OFF",VLOOKUP(AC35,Positions!$C$7:$V$120,20,FALSE))))</f>
        <v/>
      </c>
      <c r="CW35" s="2" t="str">
        <f>IF(AD35="","",IF(AD35="ADO","ADO",IF(AD35="OFF","OFF",VLOOKUP(AD35,Positions!$C$7:$V$120,20,FALSE))))</f>
        <v/>
      </c>
      <c r="CY35" s="2">
        <f t="shared" si="28"/>
        <v>3.9999999999999991</v>
      </c>
      <c r="DE35" s="2" t="str">
        <f t="shared" si="29"/>
        <v/>
      </c>
      <c r="DF35" s="2" t="str">
        <f t="shared" si="29"/>
        <v/>
      </c>
      <c r="DG35" s="2" t="str">
        <f t="shared" si="29"/>
        <v/>
      </c>
      <c r="DH35" s="2" t="str">
        <f t="shared" ref="DH35:DW58" si="58">IF(ISERROR(BY35),"",BY35)</f>
        <v/>
      </c>
      <c r="DI35" s="2" t="str">
        <f t="shared" si="58"/>
        <v/>
      </c>
      <c r="DJ35" s="2" t="str">
        <f t="shared" si="58"/>
        <v/>
      </c>
      <c r="DK35" s="2" t="str">
        <f t="shared" si="58"/>
        <v/>
      </c>
      <c r="DL35" s="2" t="str">
        <f t="shared" si="58"/>
        <v/>
      </c>
      <c r="DM35" s="2" t="str">
        <f t="shared" si="58"/>
        <v/>
      </c>
      <c r="DN35" s="2" t="str">
        <f t="shared" si="58"/>
        <v/>
      </c>
      <c r="DO35" s="2" t="str">
        <f t="shared" si="58"/>
        <v/>
      </c>
      <c r="DP35" s="2" t="str">
        <f t="shared" si="58"/>
        <v/>
      </c>
      <c r="DQ35" s="2" t="str">
        <f t="shared" si="58"/>
        <v/>
      </c>
      <c r="DR35" s="2" t="str">
        <f t="shared" si="58"/>
        <v/>
      </c>
      <c r="DS35" s="2" t="str">
        <f t="shared" si="58"/>
        <v/>
      </c>
      <c r="DT35" s="2" t="str">
        <f t="shared" si="58"/>
        <v/>
      </c>
      <c r="DU35" s="2" t="str">
        <f t="shared" si="55"/>
        <v/>
      </c>
      <c r="DV35" s="2" t="str">
        <f t="shared" si="55"/>
        <v/>
      </c>
      <c r="DW35" s="2">
        <f t="shared" si="55"/>
        <v>3.9999999999999991</v>
      </c>
      <c r="DX35" s="2" t="str">
        <f t="shared" si="55"/>
        <v/>
      </c>
      <c r="DY35" s="2" t="str">
        <f t="shared" si="55"/>
        <v/>
      </c>
      <c r="DZ35" s="2" t="str">
        <f t="shared" si="55"/>
        <v/>
      </c>
      <c r="EA35" s="2" t="str">
        <f t="shared" si="55"/>
        <v/>
      </c>
      <c r="EB35" s="2" t="str">
        <f t="shared" si="55"/>
        <v/>
      </c>
      <c r="EC35" s="2" t="str">
        <f t="shared" si="55"/>
        <v/>
      </c>
      <c r="ED35" s="2" t="str">
        <f t="shared" si="55"/>
        <v/>
      </c>
      <c r="EE35" s="2" t="str">
        <f t="shared" si="55"/>
        <v/>
      </c>
      <c r="EF35" s="2" t="str">
        <f t="shared" si="55"/>
        <v/>
      </c>
      <c r="EH35" s="189">
        <f t="shared" si="30"/>
        <v>0</v>
      </c>
      <c r="EI35" s="190">
        <f t="shared" si="31"/>
        <v>0</v>
      </c>
      <c r="EJ35" s="190">
        <f t="shared" si="32"/>
        <v>3.9999999999999991</v>
      </c>
      <c r="EK35" s="190">
        <f t="shared" si="33"/>
        <v>0</v>
      </c>
      <c r="EL35" s="190">
        <f t="shared" si="34"/>
        <v>3.9999999999999991</v>
      </c>
      <c r="EM35" s="12" t="str">
        <f t="shared" si="35"/>
        <v/>
      </c>
      <c r="EN35" s="12" t="str">
        <f t="shared" si="35"/>
        <v/>
      </c>
      <c r="EO35" s="12" t="str">
        <f t="shared" si="35"/>
        <v/>
      </c>
      <c r="EP35" s="12" t="str">
        <f t="shared" si="35"/>
        <v/>
      </c>
      <c r="EQ35" s="12" t="str">
        <f t="shared" si="35"/>
        <v/>
      </c>
      <c r="ER35" s="12" t="str">
        <f t="shared" si="35"/>
        <v/>
      </c>
      <c r="ES35" s="12" t="str">
        <f t="shared" si="35"/>
        <v/>
      </c>
      <c r="ET35" s="12" t="str">
        <f t="shared" si="35"/>
        <v/>
      </c>
      <c r="EU35" s="12" t="str">
        <f t="shared" si="35"/>
        <v/>
      </c>
      <c r="EV35" s="12" t="str">
        <f t="shared" si="35"/>
        <v/>
      </c>
      <c r="EW35" s="12" t="str">
        <f t="shared" si="35"/>
        <v/>
      </c>
      <c r="EX35" s="12" t="str">
        <f t="shared" si="35"/>
        <v/>
      </c>
      <c r="EY35" s="12" t="str">
        <f t="shared" si="35"/>
        <v/>
      </c>
      <c r="EZ35" s="12" t="str">
        <f t="shared" si="35"/>
        <v/>
      </c>
      <c r="FA35" s="12" t="str">
        <f t="shared" si="35"/>
        <v/>
      </c>
      <c r="FB35" s="12" t="str">
        <f t="shared" si="35"/>
        <v/>
      </c>
      <c r="FC35" s="12" t="str">
        <f t="shared" si="53"/>
        <v/>
      </c>
      <c r="FD35" s="12" t="str">
        <f t="shared" si="53"/>
        <v/>
      </c>
      <c r="FE35" s="12">
        <f t="shared" si="53"/>
        <v>3.9999999999999991</v>
      </c>
      <c r="FF35" s="12" t="str">
        <f t="shared" si="57"/>
        <v/>
      </c>
      <c r="FG35" s="12" t="str">
        <f t="shared" si="57"/>
        <v/>
      </c>
      <c r="FH35" s="12" t="str">
        <f t="shared" si="57"/>
        <v/>
      </c>
      <c r="FI35" s="12" t="str">
        <f t="shared" si="57"/>
        <v/>
      </c>
      <c r="FJ35" s="12" t="str">
        <f t="shared" si="57"/>
        <v/>
      </c>
      <c r="FK35" s="12" t="str">
        <f t="shared" si="57"/>
        <v/>
      </c>
      <c r="FL35" s="12" t="str">
        <f t="shared" si="57"/>
        <v/>
      </c>
      <c r="FM35" s="12" t="str">
        <f t="shared" si="57"/>
        <v/>
      </c>
      <c r="FN35" s="12" t="str">
        <f t="shared" si="57"/>
        <v/>
      </c>
      <c r="FP35" t="str">
        <f t="shared" si="36"/>
        <v>Not OK</v>
      </c>
      <c r="FQ35" t="str">
        <f t="shared" si="37"/>
        <v/>
      </c>
      <c r="GU35" s="176"/>
      <c r="GV35" s="177">
        <f t="shared" si="41"/>
        <v>0</v>
      </c>
      <c r="GW35" s="177">
        <f t="shared" si="42"/>
        <v>0</v>
      </c>
      <c r="GX35" s="177">
        <f t="shared" si="43"/>
        <v>0</v>
      </c>
      <c r="GY35" s="177">
        <f t="shared" si="44"/>
        <v>0</v>
      </c>
      <c r="HB35" s="193" t="str">
        <f>IF(Positions!C31&lt;&gt;"",Positions!C31,"")</f>
        <v/>
      </c>
    </row>
    <row r="36" spans="1:210" x14ac:dyDescent="0.25">
      <c r="A36" s="185"/>
      <c r="B36" s="186" t="str">
        <f t="shared" si="25"/>
        <v>0 (0, 0)</v>
      </c>
      <c r="C36" s="357"/>
      <c r="D36" s="470"/>
      <c r="E36" s="470"/>
      <c r="F36" s="470"/>
      <c r="G36" s="470"/>
      <c r="H36" s="470" t="s">
        <v>1182</v>
      </c>
      <c r="I36" s="466" t="s">
        <v>1182</v>
      </c>
      <c r="J36" s="357"/>
      <c r="K36" s="470"/>
      <c r="L36" s="470"/>
      <c r="M36" s="470"/>
      <c r="N36" s="470"/>
      <c r="O36" s="470" t="s">
        <v>1182</v>
      </c>
      <c r="P36" s="466" t="s">
        <v>1182</v>
      </c>
      <c r="Q36" s="357"/>
      <c r="R36" s="470"/>
      <c r="S36" s="470"/>
      <c r="T36" s="470"/>
      <c r="U36" s="470"/>
      <c r="V36" s="470" t="s">
        <v>1182</v>
      </c>
      <c r="W36" s="466" t="s">
        <v>1182</v>
      </c>
      <c r="X36" s="357"/>
      <c r="Y36" s="470"/>
      <c r="Z36" s="470"/>
      <c r="AA36" s="470"/>
      <c r="AB36" s="470"/>
      <c r="AC36" s="470" t="s">
        <v>1182</v>
      </c>
      <c r="AD36" s="466" t="s">
        <v>1182</v>
      </c>
      <c r="AE36" s="349"/>
      <c r="AF36" s="339">
        <f t="shared" si="15"/>
        <v>0</v>
      </c>
      <c r="AG36" s="340">
        <f t="shared" si="16"/>
        <v>0</v>
      </c>
      <c r="AH36" s="340">
        <f t="shared" si="16"/>
        <v>0</v>
      </c>
      <c r="AI36" s="341">
        <f t="shared" si="16"/>
        <v>0</v>
      </c>
      <c r="AJ36" s="342">
        <f t="shared" si="16"/>
        <v>0</v>
      </c>
      <c r="AK36" s="343">
        <f t="shared" si="26"/>
        <v>0</v>
      </c>
      <c r="AL36" s="192">
        <f>IF(A36&lt;&gt;"",VLOOKUP(A36,Positions!$AJ$9:$AK$30,2,FALSE),0)*IF(AJ36=160,AJ36/4*52*(38/40),AJ36/4*52)</f>
        <v>0</v>
      </c>
      <c r="AM36" s="188">
        <f t="shared" si="27"/>
        <v>0</v>
      </c>
      <c r="AN36" s="12" t="str">
        <f t="shared" si="54"/>
        <v/>
      </c>
      <c r="AO36" s="12" t="str">
        <f t="shared" si="54"/>
        <v/>
      </c>
      <c r="AP36" s="12" t="str">
        <f t="shared" si="54"/>
        <v/>
      </c>
      <c r="AQ36" s="12" t="str">
        <f t="shared" si="54"/>
        <v/>
      </c>
      <c r="AR36" s="12" t="str">
        <f t="shared" si="54"/>
        <v/>
      </c>
      <c r="AS36" s="12" t="str">
        <f t="shared" si="54"/>
        <v/>
      </c>
      <c r="AT36" s="12" t="str">
        <f t="shared" si="54"/>
        <v/>
      </c>
      <c r="AU36" s="12" t="str">
        <f t="shared" si="54"/>
        <v/>
      </c>
      <c r="AV36" s="12" t="str">
        <f t="shared" si="54"/>
        <v/>
      </c>
      <c r="AW36" s="12" t="str">
        <f t="shared" si="54"/>
        <v/>
      </c>
      <c r="AX36" s="12" t="str">
        <f t="shared" si="54"/>
        <v/>
      </c>
      <c r="AY36" s="12" t="str">
        <f t="shared" si="54"/>
        <v/>
      </c>
      <c r="AZ36" s="12" t="str">
        <f t="shared" si="54"/>
        <v/>
      </c>
      <c r="BA36" s="12" t="str">
        <f t="shared" si="54"/>
        <v/>
      </c>
      <c r="BB36" s="12" t="str">
        <f t="shared" si="54"/>
        <v/>
      </c>
      <c r="BC36" s="12" t="str">
        <f t="shared" si="52"/>
        <v/>
      </c>
      <c r="BD36" s="12" t="str">
        <f t="shared" si="52"/>
        <v/>
      </c>
      <c r="BE36" s="12" t="str">
        <f t="shared" si="52"/>
        <v/>
      </c>
      <c r="BF36" s="12" t="str">
        <f t="shared" si="52"/>
        <v/>
      </c>
      <c r="BG36" s="12" t="str">
        <f t="shared" si="56"/>
        <v/>
      </c>
      <c r="BH36" s="12" t="str">
        <f t="shared" si="56"/>
        <v/>
      </c>
      <c r="BI36" s="12" t="str">
        <f t="shared" si="56"/>
        <v/>
      </c>
      <c r="BJ36" s="12" t="str">
        <f t="shared" si="56"/>
        <v/>
      </c>
      <c r="BK36" s="12" t="str">
        <f t="shared" si="56"/>
        <v/>
      </c>
      <c r="BL36" s="12" t="str">
        <f t="shared" si="56"/>
        <v/>
      </c>
      <c r="BM36" s="12" t="str">
        <f t="shared" si="56"/>
        <v/>
      </c>
      <c r="BN36" s="12" t="str">
        <f t="shared" si="56"/>
        <v/>
      </c>
      <c r="BO36" s="12" t="str">
        <f t="shared" si="56"/>
        <v/>
      </c>
      <c r="BV36" s="2" t="str">
        <f>IF(C36="","",IF(C36="ADO","ADO",IF(C36="OFF","OFF",VLOOKUP(C36,Positions!$C$7:$V$120,20,FALSE))))</f>
        <v/>
      </c>
      <c r="BW36" s="2" t="str">
        <f>IF(D36="","",IF(D36="ADO","ADO",IF(D36="OFF","OFF",VLOOKUP(D36,Positions!$C$7:$V$120,20,FALSE))))</f>
        <v/>
      </c>
      <c r="BX36" s="2" t="str">
        <f>IF(E36="","",IF(E36="ADO","ADO",IF(E36="OFF","OFF",VLOOKUP(E36,Positions!$C$7:$V$120,20,FALSE))))</f>
        <v/>
      </c>
      <c r="BY36" s="2" t="str">
        <f>IF(F36="","",IF(F36="ADO","ADO",IF(F36="OFF","OFF",VLOOKUP(F36,Positions!$C$7:$V$120,20,FALSE))))</f>
        <v/>
      </c>
      <c r="BZ36" s="2" t="str">
        <f>IF(G36="","",IF(G36="ADO","ADO",IF(G36="OFF","OFF",VLOOKUP(G36,Positions!$C$7:$V$120,20,FALSE))))</f>
        <v/>
      </c>
      <c r="CA36" s="2" t="str">
        <f>IF(H36="","",IF(H36="ADO","ADO",IF(H36="OFF","OFF",VLOOKUP(H36,Positions!$C$7:$V$120,20,FALSE))))</f>
        <v/>
      </c>
      <c r="CB36" s="2" t="str">
        <f>IF(I36="","",IF(I36="ADO","ADO",IF(I36="OFF","OFF",VLOOKUP(I36,Positions!$C$7:$V$120,20,FALSE))))</f>
        <v/>
      </c>
      <c r="CC36" s="2" t="str">
        <f>IF(J36="","",IF(J36="ADO","ADO",IF(J36="OFF","OFF",VLOOKUP(J36,Positions!$C$7:$V$120,20,FALSE))))</f>
        <v/>
      </c>
      <c r="CD36" s="2" t="str">
        <f>IF(K36="","",IF(K36="ADO","ADO",IF(K36="OFF","OFF",VLOOKUP(K36,Positions!$C$7:$V$120,20,FALSE))))</f>
        <v/>
      </c>
      <c r="CE36" s="2" t="str">
        <f>IF(L36="","",IF(L36="ADO","ADO",IF(L36="OFF","OFF",VLOOKUP(L36,Positions!$C$7:$V$120,20,FALSE))))</f>
        <v/>
      </c>
      <c r="CF36" s="2" t="str">
        <f>IF(M36="","",IF(M36="ADO","ADO",IF(M36="OFF","OFF",VLOOKUP(M36,Positions!$C$7:$V$120,20,FALSE))))</f>
        <v/>
      </c>
      <c r="CG36" s="2" t="str">
        <f>IF(N36="","",IF(N36="ADO","ADO",IF(N36="OFF","OFF",VLOOKUP(N36,Positions!$C$7:$V$120,20,FALSE))))</f>
        <v/>
      </c>
      <c r="CH36" s="2" t="str">
        <f>IF(O36="","",IF(O36="ADO","ADO",IF(O36="OFF","OFF",VLOOKUP(O36,Positions!$C$7:$V$120,20,FALSE))))</f>
        <v/>
      </c>
      <c r="CI36" s="2" t="str">
        <f>IF(P36="","",IF(P36="ADO","ADO",IF(P36="OFF","OFF",VLOOKUP(P36,Positions!$C$7:$V$120,20,FALSE))))</f>
        <v/>
      </c>
      <c r="CJ36" s="2" t="str">
        <f>IF(Q36="","",IF(Q36="ADO","ADO",IF(Q36="OFF","OFF",VLOOKUP(Q36,Positions!$C$7:$V$120,20,FALSE))))</f>
        <v/>
      </c>
      <c r="CK36" s="2" t="str">
        <f>IF(R36="","",IF(R36="ADO","ADO",IF(R36="OFF","OFF",VLOOKUP(R36,Positions!$C$7:$V$120,20,FALSE))))</f>
        <v/>
      </c>
      <c r="CL36" s="2" t="str">
        <f>IF(S36="","",IF(S36="ADO","ADO",IF(S36="OFF","OFF",VLOOKUP(S36,Positions!$C$7:$V$120,20,FALSE))))</f>
        <v/>
      </c>
      <c r="CM36" s="2" t="str">
        <f>IF(T36="","",IF(T36="ADO","ADO",IF(T36="OFF","OFF",VLOOKUP(T36,Positions!$C$7:$V$120,20,FALSE))))</f>
        <v/>
      </c>
      <c r="CN36" s="2" t="str">
        <f>IF(U36="","",IF(U36="ADO","ADO",IF(U36="OFF","OFF",VLOOKUP(U36,Positions!$C$7:$V$120,20,FALSE))))</f>
        <v/>
      </c>
      <c r="CO36" s="2" t="str">
        <f>IF(V36="","",IF(V36="ADO","ADO",IF(V36="OFF","OFF",VLOOKUP(V36,Positions!$C$7:$V$120,20,FALSE))))</f>
        <v/>
      </c>
      <c r="CP36" s="2" t="str">
        <f>IF(W36="","",IF(W36="ADO","ADO",IF(W36="OFF","OFF",VLOOKUP(W36,Positions!$C$7:$V$120,20,FALSE))))</f>
        <v/>
      </c>
      <c r="CQ36" s="2" t="str">
        <f>IF(X36="","",IF(X36="ADO","ADO",IF(X36="OFF","OFF",VLOOKUP(X36,Positions!$C$7:$V$120,20,FALSE))))</f>
        <v/>
      </c>
      <c r="CR36" s="2" t="str">
        <f>IF(Y36="","",IF(Y36="ADO","ADO",IF(Y36="OFF","OFF",VLOOKUP(Y36,Positions!$C$7:$V$120,20,FALSE))))</f>
        <v/>
      </c>
      <c r="CS36" s="2" t="str">
        <f>IF(Z36="","",IF(Z36="ADO","ADO",IF(Z36="OFF","OFF",VLOOKUP(Z36,Positions!$C$7:$V$120,20,FALSE))))</f>
        <v/>
      </c>
      <c r="CT36" s="2" t="str">
        <f>IF(AA36="","",IF(AA36="ADO","ADO",IF(AA36="OFF","OFF",VLOOKUP(AA36,Positions!$C$7:$V$120,20,FALSE))))</f>
        <v/>
      </c>
      <c r="CU36" s="2" t="str">
        <f>IF(AB36="","",IF(AB36="ADO","ADO",IF(AB36="OFF","OFF",VLOOKUP(AB36,Positions!$C$7:$V$120,20,FALSE))))</f>
        <v/>
      </c>
      <c r="CV36" s="2" t="str">
        <f>IF(AC36="","",IF(AC36="ADO","ADO",IF(AC36="OFF","OFF",VLOOKUP(AC36,Positions!$C$7:$V$120,20,FALSE))))</f>
        <v/>
      </c>
      <c r="CW36" s="2" t="str">
        <f>IF(AD36="","",IF(AD36="ADO","ADO",IF(AD36="OFF","OFF",VLOOKUP(AD36,Positions!$C$7:$V$120,20,FALSE))))</f>
        <v/>
      </c>
      <c r="CY36" s="2">
        <f t="shared" si="28"/>
        <v>0</v>
      </c>
      <c r="DE36" s="2" t="str">
        <f t="shared" ref="DE36:DM72" si="59">IF(ISERROR(BV36),"",BV36)</f>
        <v/>
      </c>
      <c r="DF36" s="2" t="str">
        <f t="shared" si="59"/>
        <v/>
      </c>
      <c r="DG36" s="2" t="str">
        <f t="shared" si="59"/>
        <v/>
      </c>
      <c r="DH36" s="2" t="str">
        <f t="shared" si="59"/>
        <v/>
      </c>
      <c r="DI36" s="2" t="str">
        <f t="shared" si="59"/>
        <v/>
      </c>
      <c r="DJ36" s="2" t="str">
        <f t="shared" si="59"/>
        <v/>
      </c>
      <c r="DK36" s="2" t="str">
        <f t="shared" si="58"/>
        <v/>
      </c>
      <c r="DL36" s="2" t="str">
        <f t="shared" si="58"/>
        <v/>
      </c>
      <c r="DM36" s="2" t="str">
        <f t="shared" si="58"/>
        <v/>
      </c>
      <c r="DN36" s="2" t="str">
        <f t="shared" si="58"/>
        <v/>
      </c>
      <c r="DO36" s="2" t="str">
        <f t="shared" si="58"/>
        <v/>
      </c>
      <c r="DP36" s="2" t="str">
        <f t="shared" si="58"/>
        <v/>
      </c>
      <c r="DQ36" s="2" t="str">
        <f t="shared" si="58"/>
        <v/>
      </c>
      <c r="DR36" s="2" t="str">
        <f t="shared" si="58"/>
        <v/>
      </c>
      <c r="DS36" s="2" t="str">
        <f t="shared" si="58"/>
        <v/>
      </c>
      <c r="DT36" s="2" t="str">
        <f t="shared" si="58"/>
        <v/>
      </c>
      <c r="DU36" s="2" t="str">
        <f t="shared" si="55"/>
        <v/>
      </c>
      <c r="DV36" s="2" t="str">
        <f t="shared" si="55"/>
        <v/>
      </c>
      <c r="DW36" s="2" t="str">
        <f t="shared" si="55"/>
        <v/>
      </c>
      <c r="DX36" s="2" t="str">
        <f t="shared" si="55"/>
        <v/>
      </c>
      <c r="DY36" s="2" t="str">
        <f t="shared" si="55"/>
        <v/>
      </c>
      <c r="DZ36" s="2" t="str">
        <f t="shared" si="55"/>
        <v/>
      </c>
      <c r="EA36" s="2" t="str">
        <f t="shared" si="55"/>
        <v/>
      </c>
      <c r="EB36" s="2" t="str">
        <f t="shared" si="55"/>
        <v/>
      </c>
      <c r="EC36" s="2" t="str">
        <f t="shared" si="55"/>
        <v/>
      </c>
      <c r="ED36" s="2" t="str">
        <f t="shared" si="55"/>
        <v/>
      </c>
      <c r="EE36" s="2" t="str">
        <f t="shared" si="55"/>
        <v/>
      </c>
      <c r="EF36" s="2" t="str">
        <f t="shared" si="55"/>
        <v/>
      </c>
      <c r="EH36" s="189">
        <f t="shared" si="30"/>
        <v>0</v>
      </c>
      <c r="EI36" s="190">
        <f t="shared" si="31"/>
        <v>0</v>
      </c>
      <c r="EJ36" s="190">
        <f t="shared" si="32"/>
        <v>0</v>
      </c>
      <c r="EK36" s="190">
        <f t="shared" si="33"/>
        <v>0</v>
      </c>
      <c r="EL36" s="190">
        <f t="shared" si="34"/>
        <v>0</v>
      </c>
      <c r="EM36" s="12" t="str">
        <f t="shared" si="35"/>
        <v/>
      </c>
      <c r="EN36" s="12" t="str">
        <f t="shared" si="35"/>
        <v/>
      </c>
      <c r="EO36" s="12" t="str">
        <f t="shared" si="35"/>
        <v/>
      </c>
      <c r="EP36" s="12" t="str">
        <f t="shared" si="35"/>
        <v/>
      </c>
      <c r="EQ36" s="12" t="str">
        <f t="shared" si="35"/>
        <v/>
      </c>
      <c r="ER36" s="12" t="str">
        <f t="shared" si="35"/>
        <v/>
      </c>
      <c r="ES36" s="12" t="str">
        <f t="shared" si="35"/>
        <v/>
      </c>
      <c r="ET36" s="12" t="str">
        <f t="shared" si="35"/>
        <v/>
      </c>
      <c r="EU36" s="12" t="str">
        <f t="shared" si="35"/>
        <v/>
      </c>
      <c r="EV36" s="12" t="str">
        <f t="shared" si="35"/>
        <v/>
      </c>
      <c r="EW36" s="12" t="str">
        <f t="shared" si="35"/>
        <v/>
      </c>
      <c r="EX36" s="12" t="str">
        <f t="shared" si="35"/>
        <v/>
      </c>
      <c r="EY36" s="12" t="str">
        <f t="shared" si="35"/>
        <v/>
      </c>
      <c r="EZ36" s="12" t="str">
        <f t="shared" si="35"/>
        <v/>
      </c>
      <c r="FA36" s="12" t="str">
        <f t="shared" si="35"/>
        <v/>
      </c>
      <c r="FB36" s="12" t="str">
        <f t="shared" si="35"/>
        <v/>
      </c>
      <c r="FC36" s="12" t="str">
        <f t="shared" si="53"/>
        <v/>
      </c>
      <c r="FD36" s="12" t="str">
        <f t="shared" si="53"/>
        <v/>
      </c>
      <c r="FE36" s="12" t="str">
        <f t="shared" si="53"/>
        <v/>
      </c>
      <c r="FF36" s="12" t="str">
        <f t="shared" si="57"/>
        <v/>
      </c>
      <c r="FG36" s="12" t="str">
        <f t="shared" si="57"/>
        <v/>
      </c>
      <c r="FH36" s="12" t="str">
        <f t="shared" si="57"/>
        <v/>
      </c>
      <c r="FI36" s="12" t="str">
        <f t="shared" si="57"/>
        <v/>
      </c>
      <c r="FJ36" s="12" t="str">
        <f t="shared" si="57"/>
        <v/>
      </c>
      <c r="FK36" s="12" t="str">
        <f t="shared" si="57"/>
        <v/>
      </c>
      <c r="FL36" s="12" t="str">
        <f t="shared" si="57"/>
        <v/>
      </c>
      <c r="FM36" s="12" t="str">
        <f t="shared" si="57"/>
        <v/>
      </c>
      <c r="FN36" s="12" t="str">
        <f t="shared" si="57"/>
        <v/>
      </c>
      <c r="FP36" t="str">
        <f t="shared" si="36"/>
        <v>OK</v>
      </c>
      <c r="FQ36" t="str">
        <f t="shared" si="37"/>
        <v/>
      </c>
      <c r="GU36" s="176"/>
      <c r="GV36" s="177">
        <f t="shared" si="41"/>
        <v>0</v>
      </c>
      <c r="GW36" s="177">
        <f t="shared" si="42"/>
        <v>0</v>
      </c>
      <c r="GX36" s="177">
        <f t="shared" si="43"/>
        <v>0</v>
      </c>
      <c r="GY36" s="177">
        <f t="shared" si="44"/>
        <v>0</v>
      </c>
      <c r="HB36" s="193" t="str">
        <f>IF(Positions!C32&lt;&gt;"",Positions!C32,"")</f>
        <v/>
      </c>
    </row>
    <row r="37" spans="1:210" x14ac:dyDescent="0.25">
      <c r="A37" s="185"/>
      <c r="B37" s="186" t="str">
        <f t="shared" si="25"/>
        <v>0 (0, 0)</v>
      </c>
      <c r="C37" s="357"/>
      <c r="D37" s="470"/>
      <c r="E37" s="470"/>
      <c r="F37" s="470"/>
      <c r="G37" s="470"/>
      <c r="H37" s="470"/>
      <c r="I37" s="466"/>
      <c r="J37" s="357"/>
      <c r="K37" s="470"/>
      <c r="L37" s="470"/>
      <c r="M37" s="470"/>
      <c r="N37" s="470"/>
      <c r="O37" s="470"/>
      <c r="P37" s="466"/>
      <c r="Q37" s="357"/>
      <c r="R37" s="470"/>
      <c r="S37" s="470"/>
      <c r="T37" s="470"/>
      <c r="U37" s="470"/>
      <c r="V37" s="470"/>
      <c r="W37" s="466"/>
      <c r="X37" s="357"/>
      <c r="Y37" s="470"/>
      <c r="Z37" s="470"/>
      <c r="AA37" s="470"/>
      <c r="AB37" s="470"/>
      <c r="AC37" s="470"/>
      <c r="AD37" s="466"/>
      <c r="AE37" s="349"/>
      <c r="AF37" s="339">
        <f t="shared" si="15"/>
        <v>0</v>
      </c>
      <c r="AG37" s="340">
        <f t="shared" si="16"/>
        <v>0</v>
      </c>
      <c r="AH37" s="340">
        <f t="shared" si="16"/>
        <v>0</v>
      </c>
      <c r="AI37" s="341">
        <f t="shared" si="16"/>
        <v>0</v>
      </c>
      <c r="AJ37" s="342">
        <f t="shared" si="16"/>
        <v>0</v>
      </c>
      <c r="AK37" s="343">
        <f t="shared" si="26"/>
        <v>0</v>
      </c>
      <c r="AL37" s="192">
        <f>IF(A37&lt;&gt;"",VLOOKUP(A37,Positions!$AJ$9:$AK$30,2,FALSE),0)*IF(AJ37=160,AJ37/4*52*(38/40),AJ37/4*52)</f>
        <v>0</v>
      </c>
      <c r="AM37" s="188">
        <f t="shared" si="27"/>
        <v>0</v>
      </c>
      <c r="AN37" s="12" t="str">
        <f t="shared" si="54"/>
        <v/>
      </c>
      <c r="AO37" s="12" t="str">
        <f t="shared" si="54"/>
        <v/>
      </c>
      <c r="AP37" s="12" t="str">
        <f t="shared" si="54"/>
        <v/>
      </c>
      <c r="AQ37" s="12" t="str">
        <f t="shared" si="54"/>
        <v/>
      </c>
      <c r="AR37" s="12" t="str">
        <f t="shared" si="54"/>
        <v/>
      </c>
      <c r="AS37" s="12" t="str">
        <f t="shared" si="54"/>
        <v/>
      </c>
      <c r="AT37" s="12" t="str">
        <f t="shared" si="54"/>
        <v/>
      </c>
      <c r="AU37" s="12" t="str">
        <f t="shared" si="54"/>
        <v/>
      </c>
      <c r="AV37" s="12" t="str">
        <f t="shared" si="54"/>
        <v/>
      </c>
      <c r="AW37" s="12" t="str">
        <f t="shared" si="54"/>
        <v/>
      </c>
      <c r="AX37" s="12" t="str">
        <f t="shared" si="54"/>
        <v/>
      </c>
      <c r="AY37" s="12" t="str">
        <f t="shared" si="54"/>
        <v/>
      </c>
      <c r="AZ37" s="12" t="str">
        <f t="shared" si="54"/>
        <v/>
      </c>
      <c r="BA37" s="12" t="str">
        <f t="shared" si="54"/>
        <v/>
      </c>
      <c r="BB37" s="12" t="str">
        <f t="shared" si="54"/>
        <v/>
      </c>
      <c r="BC37" s="12" t="str">
        <f t="shared" si="52"/>
        <v/>
      </c>
      <c r="BD37" s="12" t="str">
        <f t="shared" si="52"/>
        <v/>
      </c>
      <c r="BE37" s="12" t="str">
        <f t="shared" si="52"/>
        <v/>
      </c>
      <c r="BF37" s="12" t="str">
        <f t="shared" si="52"/>
        <v/>
      </c>
      <c r="BG37" s="12" t="str">
        <f t="shared" si="56"/>
        <v/>
      </c>
      <c r="BH37" s="12" t="str">
        <f t="shared" si="56"/>
        <v/>
      </c>
      <c r="BI37" s="12" t="str">
        <f t="shared" si="56"/>
        <v/>
      </c>
      <c r="BJ37" s="12" t="str">
        <f t="shared" si="56"/>
        <v/>
      </c>
      <c r="BK37" s="12" t="str">
        <f t="shared" si="56"/>
        <v/>
      </c>
      <c r="BL37" s="12" t="str">
        <f t="shared" si="56"/>
        <v/>
      </c>
      <c r="BM37" s="12" t="str">
        <f t="shared" si="56"/>
        <v/>
      </c>
      <c r="BN37" s="12" t="str">
        <f t="shared" si="56"/>
        <v/>
      </c>
      <c r="BO37" s="12" t="str">
        <f t="shared" si="56"/>
        <v/>
      </c>
      <c r="BV37" s="2" t="str">
        <f>IF(C37="","",IF(C37="ADO","ADO",IF(C37="OFF","OFF",VLOOKUP(C37,Positions!$C$7:$V$120,20,FALSE))))</f>
        <v/>
      </c>
      <c r="BW37" s="2" t="str">
        <f>IF(D37="","",IF(D37="ADO","ADO",IF(D37="OFF","OFF",VLOOKUP(D37,Positions!$C$7:$V$120,20,FALSE))))</f>
        <v/>
      </c>
      <c r="BX37" s="2" t="str">
        <f>IF(E37="","",IF(E37="ADO","ADO",IF(E37="OFF","OFF",VLOOKUP(E37,Positions!$C$7:$V$120,20,FALSE))))</f>
        <v/>
      </c>
      <c r="BY37" s="2" t="str">
        <f>IF(F37="","",IF(F37="ADO","ADO",IF(F37="OFF","OFF",VLOOKUP(F37,Positions!$C$7:$V$120,20,FALSE))))</f>
        <v/>
      </c>
      <c r="BZ37" s="2" t="str">
        <f>IF(G37="","",IF(G37="ADO","ADO",IF(G37="OFF","OFF",VLOOKUP(G37,Positions!$C$7:$V$120,20,FALSE))))</f>
        <v/>
      </c>
      <c r="CA37" s="2" t="str">
        <f>IF(H37="","",IF(H37="ADO","ADO",IF(H37="OFF","OFF",VLOOKUP(H37,Positions!$C$7:$V$120,20,FALSE))))</f>
        <v/>
      </c>
      <c r="CB37" s="2" t="str">
        <f>IF(I37="","",IF(I37="ADO","ADO",IF(I37="OFF","OFF",VLOOKUP(I37,Positions!$C$7:$V$120,20,FALSE))))</f>
        <v/>
      </c>
      <c r="CC37" s="2" t="str">
        <f>IF(J37="","",IF(J37="ADO","ADO",IF(J37="OFF","OFF",VLOOKUP(J37,Positions!$C$7:$V$120,20,FALSE))))</f>
        <v/>
      </c>
      <c r="CD37" s="2" t="str">
        <f>IF(K37="","",IF(K37="ADO","ADO",IF(K37="OFF","OFF",VLOOKUP(K37,Positions!$C$7:$V$120,20,FALSE))))</f>
        <v/>
      </c>
      <c r="CE37" s="2" t="str">
        <f>IF(L37="","",IF(L37="ADO","ADO",IF(L37="OFF","OFF",VLOOKUP(L37,Positions!$C$7:$V$120,20,FALSE))))</f>
        <v/>
      </c>
      <c r="CF37" s="2" t="str">
        <f>IF(M37="","",IF(M37="ADO","ADO",IF(M37="OFF","OFF",VLOOKUP(M37,Positions!$C$7:$V$120,20,FALSE))))</f>
        <v/>
      </c>
      <c r="CG37" s="2" t="str">
        <f>IF(N37="","",IF(N37="ADO","ADO",IF(N37="OFF","OFF",VLOOKUP(N37,Positions!$C$7:$V$120,20,FALSE))))</f>
        <v/>
      </c>
      <c r="CH37" s="2" t="str">
        <f>IF(O37="","",IF(O37="ADO","ADO",IF(O37="OFF","OFF",VLOOKUP(O37,Positions!$C$7:$V$120,20,FALSE))))</f>
        <v/>
      </c>
      <c r="CI37" s="2" t="str">
        <f>IF(P37="","",IF(P37="ADO","ADO",IF(P37="OFF","OFF",VLOOKUP(P37,Positions!$C$7:$V$120,20,FALSE))))</f>
        <v/>
      </c>
      <c r="CJ37" s="2" t="str">
        <f>IF(Q37="","",IF(Q37="ADO","ADO",IF(Q37="OFF","OFF",VLOOKUP(Q37,Positions!$C$7:$V$120,20,FALSE))))</f>
        <v/>
      </c>
      <c r="CK37" s="2" t="str">
        <f>IF(R37="","",IF(R37="ADO","ADO",IF(R37="OFF","OFF",VLOOKUP(R37,Positions!$C$7:$V$120,20,FALSE))))</f>
        <v/>
      </c>
      <c r="CL37" s="2" t="str">
        <f>IF(S37="","",IF(S37="ADO","ADO",IF(S37="OFF","OFF",VLOOKUP(S37,Positions!$C$7:$V$120,20,FALSE))))</f>
        <v/>
      </c>
      <c r="CM37" s="2" t="str">
        <f>IF(T37="","",IF(T37="ADO","ADO",IF(T37="OFF","OFF",VLOOKUP(T37,Positions!$C$7:$V$120,20,FALSE))))</f>
        <v/>
      </c>
      <c r="CN37" s="2" t="str">
        <f>IF(U37="","",IF(U37="ADO","ADO",IF(U37="OFF","OFF",VLOOKUP(U37,Positions!$C$7:$V$120,20,FALSE))))</f>
        <v/>
      </c>
      <c r="CO37" s="2" t="str">
        <f>IF(V37="","",IF(V37="ADO","ADO",IF(V37="OFF","OFF",VLOOKUP(V37,Positions!$C$7:$V$120,20,FALSE))))</f>
        <v/>
      </c>
      <c r="CP37" s="2" t="str">
        <f>IF(W37="","",IF(W37="ADO","ADO",IF(W37="OFF","OFF",VLOOKUP(W37,Positions!$C$7:$V$120,20,FALSE))))</f>
        <v/>
      </c>
      <c r="CQ37" s="2" t="str">
        <f>IF(X37="","",IF(X37="ADO","ADO",IF(X37="OFF","OFF",VLOOKUP(X37,Positions!$C$7:$V$120,20,FALSE))))</f>
        <v/>
      </c>
      <c r="CR37" s="2" t="str">
        <f>IF(Y37="","",IF(Y37="ADO","ADO",IF(Y37="OFF","OFF",VLOOKUP(Y37,Positions!$C$7:$V$120,20,FALSE))))</f>
        <v/>
      </c>
      <c r="CS37" s="2" t="str">
        <f>IF(Z37="","",IF(Z37="ADO","ADO",IF(Z37="OFF","OFF",VLOOKUP(Z37,Positions!$C$7:$V$120,20,FALSE))))</f>
        <v/>
      </c>
      <c r="CT37" s="2" t="str">
        <f>IF(AA37="","",IF(AA37="ADO","ADO",IF(AA37="OFF","OFF",VLOOKUP(AA37,Positions!$C$7:$V$120,20,FALSE))))</f>
        <v/>
      </c>
      <c r="CU37" s="2" t="str">
        <f>IF(AB37="","",IF(AB37="ADO","ADO",IF(AB37="OFF","OFF",VLOOKUP(AB37,Positions!$C$7:$V$120,20,FALSE))))</f>
        <v/>
      </c>
      <c r="CV37" s="2" t="str">
        <f>IF(AC37="","",IF(AC37="ADO","ADO",IF(AC37="OFF","OFF",VLOOKUP(AC37,Positions!$C$7:$V$120,20,FALSE))))</f>
        <v/>
      </c>
      <c r="CW37" s="2" t="str">
        <f>IF(AD37="","",IF(AD37="ADO","ADO",IF(AD37="OFF","OFF",VLOOKUP(AD37,Positions!$C$7:$V$120,20,FALSE))))</f>
        <v/>
      </c>
      <c r="CY37" s="2">
        <f t="shared" si="28"/>
        <v>0</v>
      </c>
      <c r="DE37" s="2" t="str">
        <f t="shared" si="59"/>
        <v/>
      </c>
      <c r="DF37" s="2" t="str">
        <f t="shared" si="59"/>
        <v/>
      </c>
      <c r="DG37" s="2" t="str">
        <f t="shared" si="59"/>
        <v/>
      </c>
      <c r="DH37" s="2" t="str">
        <f t="shared" si="59"/>
        <v/>
      </c>
      <c r="DI37" s="2" t="str">
        <f t="shared" si="59"/>
        <v/>
      </c>
      <c r="DJ37" s="2" t="str">
        <f t="shared" si="59"/>
        <v/>
      </c>
      <c r="DK37" s="2" t="str">
        <f t="shared" si="58"/>
        <v/>
      </c>
      <c r="DL37" s="2" t="str">
        <f t="shared" si="58"/>
        <v/>
      </c>
      <c r="DM37" s="2" t="str">
        <f t="shared" si="58"/>
        <v/>
      </c>
      <c r="DN37" s="2" t="str">
        <f t="shared" si="58"/>
        <v/>
      </c>
      <c r="DO37" s="2" t="str">
        <f t="shared" si="58"/>
        <v/>
      </c>
      <c r="DP37" s="2" t="str">
        <f t="shared" si="58"/>
        <v/>
      </c>
      <c r="DQ37" s="2" t="str">
        <f t="shared" si="58"/>
        <v/>
      </c>
      <c r="DR37" s="2" t="str">
        <f t="shared" si="58"/>
        <v/>
      </c>
      <c r="DS37" s="2" t="str">
        <f t="shared" si="58"/>
        <v/>
      </c>
      <c r="DT37" s="2" t="str">
        <f t="shared" si="58"/>
        <v/>
      </c>
      <c r="DU37" s="2" t="str">
        <f t="shared" si="55"/>
        <v/>
      </c>
      <c r="DV37" s="2" t="str">
        <f t="shared" si="55"/>
        <v/>
      </c>
      <c r="DW37" s="2" t="str">
        <f t="shared" si="55"/>
        <v/>
      </c>
      <c r="DX37" s="2" t="str">
        <f t="shared" si="55"/>
        <v/>
      </c>
      <c r="DY37" s="2" t="str">
        <f t="shared" si="55"/>
        <v/>
      </c>
      <c r="DZ37" s="2" t="str">
        <f t="shared" si="55"/>
        <v/>
      </c>
      <c r="EA37" s="2" t="str">
        <f t="shared" si="55"/>
        <v/>
      </c>
      <c r="EB37" s="2" t="str">
        <f t="shared" si="55"/>
        <v/>
      </c>
      <c r="EC37" s="2" t="str">
        <f t="shared" si="55"/>
        <v/>
      </c>
      <c r="ED37" s="2" t="str">
        <f t="shared" si="55"/>
        <v/>
      </c>
      <c r="EE37" s="2" t="str">
        <f t="shared" si="55"/>
        <v/>
      </c>
      <c r="EF37" s="2" t="str">
        <f t="shared" si="55"/>
        <v/>
      </c>
      <c r="EH37" s="189">
        <f t="shared" si="30"/>
        <v>0</v>
      </c>
      <c r="EI37" s="190">
        <f t="shared" si="31"/>
        <v>0</v>
      </c>
      <c r="EJ37" s="190">
        <f t="shared" si="32"/>
        <v>0</v>
      </c>
      <c r="EK37" s="190">
        <f t="shared" si="33"/>
        <v>0</v>
      </c>
      <c r="EL37" s="190">
        <f t="shared" si="34"/>
        <v>0</v>
      </c>
      <c r="EM37" s="12" t="str">
        <f t="shared" si="35"/>
        <v/>
      </c>
      <c r="EN37" s="12" t="str">
        <f t="shared" si="35"/>
        <v/>
      </c>
      <c r="EO37" s="12" t="str">
        <f t="shared" si="35"/>
        <v/>
      </c>
      <c r="EP37" s="12" t="str">
        <f t="shared" si="35"/>
        <v/>
      </c>
      <c r="EQ37" s="12" t="str">
        <f t="shared" si="35"/>
        <v/>
      </c>
      <c r="ER37" s="12" t="str">
        <f t="shared" si="35"/>
        <v/>
      </c>
      <c r="ES37" s="12" t="str">
        <f t="shared" si="35"/>
        <v/>
      </c>
      <c r="ET37" s="12" t="str">
        <f t="shared" si="35"/>
        <v/>
      </c>
      <c r="EU37" s="12" t="str">
        <f t="shared" si="35"/>
        <v/>
      </c>
      <c r="EV37" s="12" t="str">
        <f t="shared" si="35"/>
        <v/>
      </c>
      <c r="EW37" s="12" t="str">
        <f t="shared" si="35"/>
        <v/>
      </c>
      <c r="EX37" s="12" t="str">
        <f t="shared" si="35"/>
        <v/>
      </c>
      <c r="EY37" s="12" t="str">
        <f t="shared" si="35"/>
        <v/>
      </c>
      <c r="EZ37" s="12" t="str">
        <f t="shared" si="35"/>
        <v/>
      </c>
      <c r="FA37" s="12" t="str">
        <f t="shared" si="35"/>
        <v/>
      </c>
      <c r="FB37" s="12" t="str">
        <f t="shared" si="35"/>
        <v/>
      </c>
      <c r="FC37" s="12" t="str">
        <f t="shared" si="53"/>
        <v/>
      </c>
      <c r="FD37" s="12" t="str">
        <f t="shared" si="53"/>
        <v/>
      </c>
      <c r="FE37" s="12" t="str">
        <f t="shared" si="53"/>
        <v/>
      </c>
      <c r="FF37" s="12" t="str">
        <f t="shared" si="57"/>
        <v/>
      </c>
      <c r="FG37" s="12" t="str">
        <f t="shared" si="57"/>
        <v/>
      </c>
      <c r="FH37" s="12" t="str">
        <f t="shared" si="57"/>
        <v/>
      </c>
      <c r="FI37" s="12" t="str">
        <f t="shared" si="57"/>
        <v/>
      </c>
      <c r="FJ37" s="12" t="str">
        <f t="shared" si="57"/>
        <v/>
      </c>
      <c r="FK37" s="12" t="str">
        <f t="shared" si="57"/>
        <v/>
      </c>
      <c r="FL37" s="12" t="str">
        <f t="shared" si="57"/>
        <v/>
      </c>
      <c r="FM37" s="12" t="str">
        <f t="shared" si="57"/>
        <v/>
      </c>
      <c r="FN37" s="12" t="str">
        <f t="shared" si="57"/>
        <v/>
      </c>
      <c r="FP37" t="str">
        <f t="shared" si="36"/>
        <v>OK</v>
      </c>
      <c r="FQ37" t="str">
        <f t="shared" si="37"/>
        <v/>
      </c>
      <c r="GU37" s="176"/>
      <c r="GV37" s="177">
        <f t="shared" si="41"/>
        <v>0</v>
      </c>
      <c r="GW37" s="177">
        <f t="shared" si="42"/>
        <v>0</v>
      </c>
      <c r="GX37" s="177">
        <f t="shared" si="43"/>
        <v>0</v>
      </c>
      <c r="GY37" s="177">
        <f t="shared" si="44"/>
        <v>0</v>
      </c>
      <c r="HB37" s="193" t="str">
        <f>IF(Positions!C33&lt;&gt;"",Positions!C33,"")</f>
        <v/>
      </c>
    </row>
    <row r="38" spans="1:210" x14ac:dyDescent="0.25">
      <c r="A38" s="185"/>
      <c r="B38" s="186" t="str">
        <f t="shared" si="25"/>
        <v>0 (0, 0)</v>
      </c>
      <c r="C38" s="357"/>
      <c r="D38" s="470"/>
      <c r="E38" s="470"/>
      <c r="F38" s="470"/>
      <c r="G38" s="470"/>
      <c r="H38" s="470"/>
      <c r="I38" s="466"/>
      <c r="J38" s="357"/>
      <c r="K38" s="470"/>
      <c r="L38" s="470"/>
      <c r="M38" s="470"/>
      <c r="N38" s="470"/>
      <c r="O38" s="470"/>
      <c r="P38" s="466"/>
      <c r="Q38" s="357"/>
      <c r="R38" s="470"/>
      <c r="S38" s="470"/>
      <c r="T38" s="470"/>
      <c r="U38" s="470"/>
      <c r="V38" s="470"/>
      <c r="W38" s="466"/>
      <c r="X38" s="357"/>
      <c r="Y38" s="470"/>
      <c r="Z38" s="470"/>
      <c r="AA38" s="470"/>
      <c r="AB38" s="470"/>
      <c r="AC38" s="470"/>
      <c r="AD38" s="466"/>
      <c r="AE38" s="349"/>
      <c r="AF38" s="339">
        <f t="shared" si="15"/>
        <v>0</v>
      </c>
      <c r="AG38" s="340">
        <f t="shared" si="16"/>
        <v>0</v>
      </c>
      <c r="AH38" s="340">
        <f t="shared" si="16"/>
        <v>0</v>
      </c>
      <c r="AI38" s="341">
        <f t="shared" si="16"/>
        <v>0</v>
      </c>
      <c r="AJ38" s="342">
        <f t="shared" si="16"/>
        <v>0</v>
      </c>
      <c r="AK38" s="343">
        <f t="shared" si="26"/>
        <v>0</v>
      </c>
      <c r="AL38" s="192">
        <f>IF(A38&lt;&gt;"",VLOOKUP(A38,Positions!$AJ$9:$AK$30,2,FALSE),0)*IF(AJ38=160,AJ38/4*52*(38/40),AJ38/4*52)</f>
        <v>0</v>
      </c>
      <c r="AM38" s="188">
        <f t="shared" si="27"/>
        <v>0</v>
      </c>
      <c r="AN38" s="12" t="str">
        <f t="shared" si="54"/>
        <v/>
      </c>
      <c r="AO38" s="12" t="str">
        <f t="shared" si="54"/>
        <v/>
      </c>
      <c r="AP38" s="12" t="str">
        <f t="shared" si="54"/>
        <v/>
      </c>
      <c r="AQ38" s="12" t="str">
        <f t="shared" si="54"/>
        <v/>
      </c>
      <c r="AR38" s="12" t="str">
        <f t="shared" si="54"/>
        <v/>
      </c>
      <c r="AS38" s="12" t="str">
        <f t="shared" si="54"/>
        <v/>
      </c>
      <c r="AT38" s="12" t="str">
        <f t="shared" si="54"/>
        <v/>
      </c>
      <c r="AU38" s="12" t="str">
        <f t="shared" si="54"/>
        <v/>
      </c>
      <c r="AV38" s="12" t="str">
        <f t="shared" si="54"/>
        <v/>
      </c>
      <c r="AW38" s="12" t="str">
        <f t="shared" si="54"/>
        <v/>
      </c>
      <c r="AX38" s="12" t="str">
        <f t="shared" si="54"/>
        <v/>
      </c>
      <c r="AY38" s="12" t="str">
        <f t="shared" si="54"/>
        <v/>
      </c>
      <c r="AZ38" s="12" t="str">
        <f t="shared" si="54"/>
        <v/>
      </c>
      <c r="BA38" s="12" t="str">
        <f t="shared" si="54"/>
        <v/>
      </c>
      <c r="BB38" s="12" t="str">
        <f t="shared" si="54"/>
        <v/>
      </c>
      <c r="BC38" s="12" t="str">
        <f t="shared" si="52"/>
        <v/>
      </c>
      <c r="BD38" s="12" t="str">
        <f t="shared" si="52"/>
        <v/>
      </c>
      <c r="BE38" s="12" t="str">
        <f t="shared" si="52"/>
        <v/>
      </c>
      <c r="BF38" s="12" t="str">
        <f t="shared" si="52"/>
        <v/>
      </c>
      <c r="BG38" s="12" t="str">
        <f t="shared" si="56"/>
        <v/>
      </c>
      <c r="BH38" s="12" t="str">
        <f t="shared" si="56"/>
        <v/>
      </c>
      <c r="BI38" s="12" t="str">
        <f t="shared" si="56"/>
        <v/>
      </c>
      <c r="BJ38" s="12" t="str">
        <f t="shared" si="56"/>
        <v/>
      </c>
      <c r="BK38" s="12" t="str">
        <f t="shared" si="56"/>
        <v/>
      </c>
      <c r="BL38" s="12" t="str">
        <f t="shared" si="56"/>
        <v/>
      </c>
      <c r="BM38" s="12" t="str">
        <f t="shared" si="56"/>
        <v/>
      </c>
      <c r="BN38" s="12" t="str">
        <f t="shared" si="56"/>
        <v/>
      </c>
      <c r="BO38" s="12" t="str">
        <f t="shared" si="56"/>
        <v/>
      </c>
      <c r="BV38" s="2" t="str">
        <f>IF(C38="","",IF(C38="ADO","ADO",IF(C38="OFF","OFF",VLOOKUP(C38,Positions!$C$7:$V$120,20,FALSE))))</f>
        <v/>
      </c>
      <c r="BW38" s="2" t="str">
        <f>IF(D38="","",IF(D38="ADO","ADO",IF(D38="OFF","OFF",VLOOKUP(D38,Positions!$C$7:$V$120,20,FALSE))))</f>
        <v/>
      </c>
      <c r="BX38" s="2" t="str">
        <f>IF(E38="","",IF(E38="ADO","ADO",IF(E38="OFF","OFF",VLOOKUP(E38,Positions!$C$7:$V$120,20,FALSE))))</f>
        <v/>
      </c>
      <c r="BY38" s="2" t="str">
        <f>IF(F38="","",IF(F38="ADO","ADO",IF(F38="OFF","OFF",VLOOKUP(F38,Positions!$C$7:$V$120,20,FALSE))))</f>
        <v/>
      </c>
      <c r="BZ38" s="2" t="str">
        <f>IF(G38="","",IF(G38="ADO","ADO",IF(G38="OFF","OFF",VLOOKUP(G38,Positions!$C$7:$V$120,20,FALSE))))</f>
        <v/>
      </c>
      <c r="CA38" s="2" t="str">
        <f>IF(H38="","",IF(H38="ADO","ADO",IF(H38="OFF","OFF",VLOOKUP(H38,Positions!$C$7:$V$120,20,FALSE))))</f>
        <v/>
      </c>
      <c r="CB38" s="2" t="str">
        <f>IF(I38="","",IF(I38="ADO","ADO",IF(I38="OFF","OFF",VLOOKUP(I38,Positions!$C$7:$V$120,20,FALSE))))</f>
        <v/>
      </c>
      <c r="CC38" s="2" t="str">
        <f>IF(J38="","",IF(J38="ADO","ADO",IF(J38="OFF","OFF",VLOOKUP(J38,Positions!$C$7:$V$120,20,FALSE))))</f>
        <v/>
      </c>
      <c r="CD38" s="2" t="str">
        <f>IF(K38="","",IF(K38="ADO","ADO",IF(K38="OFF","OFF",VLOOKUP(K38,Positions!$C$7:$V$120,20,FALSE))))</f>
        <v/>
      </c>
      <c r="CE38" s="2" t="str">
        <f>IF(L38="","",IF(L38="ADO","ADO",IF(L38="OFF","OFF",VLOOKUP(L38,Positions!$C$7:$V$120,20,FALSE))))</f>
        <v/>
      </c>
      <c r="CF38" s="2" t="str">
        <f>IF(M38="","",IF(M38="ADO","ADO",IF(M38="OFF","OFF",VLOOKUP(M38,Positions!$C$7:$V$120,20,FALSE))))</f>
        <v/>
      </c>
      <c r="CG38" s="2" t="str">
        <f>IF(N38="","",IF(N38="ADO","ADO",IF(N38="OFF","OFF",VLOOKUP(N38,Positions!$C$7:$V$120,20,FALSE))))</f>
        <v/>
      </c>
      <c r="CH38" s="2" t="str">
        <f>IF(O38="","",IF(O38="ADO","ADO",IF(O38="OFF","OFF",VLOOKUP(O38,Positions!$C$7:$V$120,20,FALSE))))</f>
        <v/>
      </c>
      <c r="CI38" s="2" t="str">
        <f>IF(P38="","",IF(P38="ADO","ADO",IF(P38="OFF","OFF",VLOOKUP(P38,Positions!$C$7:$V$120,20,FALSE))))</f>
        <v/>
      </c>
      <c r="CJ38" s="2" t="str">
        <f>IF(Q38="","",IF(Q38="ADO","ADO",IF(Q38="OFF","OFF",VLOOKUP(Q38,Positions!$C$7:$V$120,20,FALSE))))</f>
        <v/>
      </c>
      <c r="CK38" s="2" t="str">
        <f>IF(R38="","",IF(R38="ADO","ADO",IF(R38="OFF","OFF",VLOOKUP(R38,Positions!$C$7:$V$120,20,FALSE))))</f>
        <v/>
      </c>
      <c r="CL38" s="2" t="str">
        <f>IF(S38="","",IF(S38="ADO","ADO",IF(S38="OFF","OFF",VLOOKUP(S38,Positions!$C$7:$V$120,20,FALSE))))</f>
        <v/>
      </c>
      <c r="CM38" s="2" t="str">
        <f>IF(T38="","",IF(T38="ADO","ADO",IF(T38="OFF","OFF",VLOOKUP(T38,Positions!$C$7:$V$120,20,FALSE))))</f>
        <v/>
      </c>
      <c r="CN38" s="2" t="str">
        <f>IF(U38="","",IF(U38="ADO","ADO",IF(U38="OFF","OFF",VLOOKUP(U38,Positions!$C$7:$V$120,20,FALSE))))</f>
        <v/>
      </c>
      <c r="CO38" s="2" t="str">
        <f>IF(V38="","",IF(V38="ADO","ADO",IF(V38="OFF","OFF",VLOOKUP(V38,Positions!$C$7:$V$120,20,FALSE))))</f>
        <v/>
      </c>
      <c r="CP38" s="2" t="str">
        <f>IF(W38="","",IF(W38="ADO","ADO",IF(W38="OFF","OFF",VLOOKUP(W38,Positions!$C$7:$V$120,20,FALSE))))</f>
        <v/>
      </c>
      <c r="CQ38" s="2" t="str">
        <f>IF(X38="","",IF(X38="ADO","ADO",IF(X38="OFF","OFF",VLOOKUP(X38,Positions!$C$7:$V$120,20,FALSE))))</f>
        <v/>
      </c>
      <c r="CR38" s="2" t="str">
        <f>IF(Y38="","",IF(Y38="ADO","ADO",IF(Y38="OFF","OFF",VLOOKUP(Y38,Positions!$C$7:$V$120,20,FALSE))))</f>
        <v/>
      </c>
      <c r="CS38" s="2" t="str">
        <f>IF(Z38="","",IF(Z38="ADO","ADO",IF(Z38="OFF","OFF",VLOOKUP(Z38,Positions!$C$7:$V$120,20,FALSE))))</f>
        <v/>
      </c>
      <c r="CT38" s="2" t="str">
        <f>IF(AA38="","",IF(AA38="ADO","ADO",IF(AA38="OFF","OFF",VLOOKUP(AA38,Positions!$C$7:$V$120,20,FALSE))))</f>
        <v/>
      </c>
      <c r="CU38" s="2" t="str">
        <f>IF(AB38="","",IF(AB38="ADO","ADO",IF(AB38="OFF","OFF",VLOOKUP(AB38,Positions!$C$7:$V$120,20,FALSE))))</f>
        <v/>
      </c>
      <c r="CV38" s="2" t="str">
        <f>IF(AC38="","",IF(AC38="ADO","ADO",IF(AC38="OFF","OFF",VLOOKUP(AC38,Positions!$C$7:$V$120,20,FALSE))))</f>
        <v/>
      </c>
      <c r="CW38" s="2" t="str">
        <f>IF(AD38="","",IF(AD38="ADO","ADO",IF(AD38="OFF","OFF",VLOOKUP(AD38,Positions!$C$7:$V$120,20,FALSE))))</f>
        <v/>
      </c>
      <c r="CY38" s="2">
        <f t="shared" si="28"/>
        <v>0</v>
      </c>
      <c r="DE38" s="2" t="str">
        <f t="shared" si="59"/>
        <v/>
      </c>
      <c r="DF38" s="2" t="str">
        <f t="shared" si="59"/>
        <v/>
      </c>
      <c r="DG38" s="2" t="str">
        <f t="shared" si="59"/>
        <v/>
      </c>
      <c r="DH38" s="2" t="str">
        <f t="shared" si="59"/>
        <v/>
      </c>
      <c r="DI38" s="2" t="str">
        <f t="shared" si="59"/>
        <v/>
      </c>
      <c r="DJ38" s="2" t="str">
        <f t="shared" si="59"/>
        <v/>
      </c>
      <c r="DK38" s="2" t="str">
        <f t="shared" si="58"/>
        <v/>
      </c>
      <c r="DL38" s="2" t="str">
        <f t="shared" si="58"/>
        <v/>
      </c>
      <c r="DM38" s="2" t="str">
        <f t="shared" si="58"/>
        <v/>
      </c>
      <c r="DN38" s="2" t="str">
        <f t="shared" si="58"/>
        <v/>
      </c>
      <c r="DO38" s="2" t="str">
        <f t="shared" si="58"/>
        <v/>
      </c>
      <c r="DP38" s="2" t="str">
        <f t="shared" si="58"/>
        <v/>
      </c>
      <c r="DQ38" s="2" t="str">
        <f t="shared" si="58"/>
        <v/>
      </c>
      <c r="DR38" s="2" t="str">
        <f t="shared" si="58"/>
        <v/>
      </c>
      <c r="DS38" s="2" t="str">
        <f t="shared" si="58"/>
        <v/>
      </c>
      <c r="DT38" s="2" t="str">
        <f t="shared" si="58"/>
        <v/>
      </c>
      <c r="DU38" s="2" t="str">
        <f t="shared" si="55"/>
        <v/>
      </c>
      <c r="DV38" s="2" t="str">
        <f t="shared" si="55"/>
        <v/>
      </c>
      <c r="DW38" s="2" t="str">
        <f t="shared" si="55"/>
        <v/>
      </c>
      <c r="DX38" s="2" t="str">
        <f t="shared" si="55"/>
        <v/>
      </c>
      <c r="DY38" s="2" t="str">
        <f t="shared" si="55"/>
        <v/>
      </c>
      <c r="DZ38" s="2" t="str">
        <f t="shared" si="55"/>
        <v/>
      </c>
      <c r="EA38" s="2" t="str">
        <f t="shared" si="55"/>
        <v/>
      </c>
      <c r="EB38" s="2" t="str">
        <f t="shared" si="55"/>
        <v/>
      </c>
      <c r="EC38" s="2" t="str">
        <f t="shared" si="55"/>
        <v/>
      </c>
      <c r="ED38" s="2" t="str">
        <f t="shared" si="55"/>
        <v/>
      </c>
      <c r="EE38" s="2" t="str">
        <f t="shared" si="55"/>
        <v/>
      </c>
      <c r="EF38" s="2" t="str">
        <f t="shared" si="55"/>
        <v/>
      </c>
      <c r="EH38" s="189">
        <f t="shared" si="30"/>
        <v>0</v>
      </c>
      <c r="EI38" s="190">
        <f t="shared" si="31"/>
        <v>0</v>
      </c>
      <c r="EJ38" s="190">
        <f t="shared" si="32"/>
        <v>0</v>
      </c>
      <c r="EK38" s="190">
        <f t="shared" si="33"/>
        <v>0</v>
      </c>
      <c r="EL38" s="190">
        <f t="shared" si="34"/>
        <v>0</v>
      </c>
      <c r="EM38" s="12" t="str">
        <f t="shared" ref="EM38:FB53" si="60">IF(DE38="ADO",$CY38,DE38)</f>
        <v/>
      </c>
      <c r="EN38" s="12" t="str">
        <f t="shared" si="60"/>
        <v/>
      </c>
      <c r="EO38" s="12" t="str">
        <f t="shared" si="60"/>
        <v/>
      </c>
      <c r="EP38" s="12" t="str">
        <f t="shared" si="60"/>
        <v/>
      </c>
      <c r="EQ38" s="12" t="str">
        <f t="shared" si="60"/>
        <v/>
      </c>
      <c r="ER38" s="12" t="str">
        <f t="shared" si="60"/>
        <v/>
      </c>
      <c r="ES38" s="12" t="str">
        <f t="shared" si="60"/>
        <v/>
      </c>
      <c r="ET38" s="12" t="str">
        <f t="shared" si="60"/>
        <v/>
      </c>
      <c r="EU38" s="12" t="str">
        <f t="shared" si="60"/>
        <v/>
      </c>
      <c r="EV38" s="12" t="str">
        <f t="shared" si="60"/>
        <v/>
      </c>
      <c r="EW38" s="12" t="str">
        <f t="shared" si="60"/>
        <v/>
      </c>
      <c r="EX38" s="12" t="str">
        <f t="shared" si="60"/>
        <v/>
      </c>
      <c r="EY38" s="12" t="str">
        <f t="shared" si="60"/>
        <v/>
      </c>
      <c r="EZ38" s="12" t="str">
        <f t="shared" si="60"/>
        <v/>
      </c>
      <c r="FA38" s="12" t="str">
        <f t="shared" si="60"/>
        <v/>
      </c>
      <c r="FB38" s="12" t="str">
        <f t="shared" si="60"/>
        <v/>
      </c>
      <c r="FC38" s="12" t="str">
        <f t="shared" si="53"/>
        <v/>
      </c>
      <c r="FD38" s="12" t="str">
        <f t="shared" si="53"/>
        <v/>
      </c>
      <c r="FE38" s="12" t="str">
        <f t="shared" si="53"/>
        <v/>
      </c>
      <c r="FF38" s="12" t="str">
        <f t="shared" si="57"/>
        <v/>
      </c>
      <c r="FG38" s="12" t="str">
        <f t="shared" si="57"/>
        <v/>
      </c>
      <c r="FH38" s="12" t="str">
        <f t="shared" si="57"/>
        <v/>
      </c>
      <c r="FI38" s="12" t="str">
        <f t="shared" si="57"/>
        <v/>
      </c>
      <c r="FJ38" s="12" t="str">
        <f t="shared" si="57"/>
        <v/>
      </c>
      <c r="FK38" s="12" t="str">
        <f t="shared" si="57"/>
        <v/>
      </c>
      <c r="FL38" s="12" t="str">
        <f t="shared" si="57"/>
        <v/>
      </c>
      <c r="FM38" s="12" t="str">
        <f t="shared" si="57"/>
        <v/>
      </c>
      <c r="FN38" s="12" t="str">
        <f t="shared" si="57"/>
        <v/>
      </c>
      <c r="FP38" t="str">
        <f t="shared" si="36"/>
        <v>OK</v>
      </c>
      <c r="FQ38" t="str">
        <f t="shared" si="37"/>
        <v/>
      </c>
      <c r="GU38" s="176"/>
      <c r="GV38" s="177">
        <f t="shared" si="41"/>
        <v>0</v>
      </c>
      <c r="GW38" s="177">
        <f t="shared" si="42"/>
        <v>0</v>
      </c>
      <c r="GX38" s="177">
        <f t="shared" si="43"/>
        <v>0</v>
      </c>
      <c r="GY38" s="177">
        <f t="shared" si="44"/>
        <v>0</v>
      </c>
      <c r="HB38" s="193" t="str">
        <f>IF(Positions!C34&lt;&gt;"",Positions!C34,"")</f>
        <v/>
      </c>
    </row>
    <row r="39" spans="1:210" x14ac:dyDescent="0.25">
      <c r="A39" s="185"/>
      <c r="B39" s="186" t="str">
        <f t="shared" si="25"/>
        <v>0 (0, 0)</v>
      </c>
      <c r="C39" s="357"/>
      <c r="D39" s="470"/>
      <c r="E39" s="470"/>
      <c r="F39" s="470"/>
      <c r="G39" s="470"/>
      <c r="H39" s="470"/>
      <c r="I39" s="466"/>
      <c r="J39" s="357"/>
      <c r="K39" s="470"/>
      <c r="L39" s="470"/>
      <c r="M39" s="470"/>
      <c r="N39" s="470"/>
      <c r="O39" s="470"/>
      <c r="P39" s="466"/>
      <c r="Q39" s="357"/>
      <c r="R39" s="470"/>
      <c r="S39" s="470"/>
      <c r="T39" s="470"/>
      <c r="U39" s="470"/>
      <c r="V39" s="470"/>
      <c r="W39" s="466"/>
      <c r="X39" s="357"/>
      <c r="Y39" s="470"/>
      <c r="Z39" s="470"/>
      <c r="AA39" s="470"/>
      <c r="AB39" s="470"/>
      <c r="AC39" s="470"/>
      <c r="AD39" s="466"/>
      <c r="AE39" s="349"/>
      <c r="AF39" s="339">
        <f t="shared" ref="AF39:AF67" si="61">EH39</f>
        <v>0</v>
      </c>
      <c r="AG39" s="340">
        <f t="shared" si="16"/>
        <v>0</v>
      </c>
      <c r="AH39" s="340">
        <f t="shared" si="16"/>
        <v>0</v>
      </c>
      <c r="AI39" s="341">
        <f t="shared" si="16"/>
        <v>0</v>
      </c>
      <c r="AJ39" s="342">
        <f t="shared" si="16"/>
        <v>0</v>
      </c>
      <c r="AK39" s="343">
        <f t="shared" si="26"/>
        <v>0</v>
      </c>
      <c r="AL39" s="192">
        <f>IF(A39&lt;&gt;"",VLOOKUP(A39,Positions!$AJ$9:$AK$30,2,FALSE),0)*IF(AJ39=160,AJ39/4*52*(38/40),AJ39/4*52)</f>
        <v>0</v>
      </c>
      <c r="AM39" s="188">
        <f t="shared" si="27"/>
        <v>0</v>
      </c>
      <c r="AN39" s="12" t="str">
        <f t="shared" si="54"/>
        <v/>
      </c>
      <c r="AO39" s="12" t="str">
        <f t="shared" si="54"/>
        <v/>
      </c>
      <c r="AP39" s="12" t="str">
        <f t="shared" si="54"/>
        <v/>
      </c>
      <c r="AQ39" s="12" t="str">
        <f t="shared" si="54"/>
        <v/>
      </c>
      <c r="AR39" s="12" t="str">
        <f t="shared" si="54"/>
        <v/>
      </c>
      <c r="AS39" s="12" t="str">
        <f t="shared" si="54"/>
        <v/>
      </c>
      <c r="AT39" s="12" t="str">
        <f t="shared" si="54"/>
        <v/>
      </c>
      <c r="AU39" s="12" t="str">
        <f t="shared" si="54"/>
        <v/>
      </c>
      <c r="AV39" s="12" t="str">
        <f t="shared" si="54"/>
        <v/>
      </c>
      <c r="AW39" s="12" t="str">
        <f t="shared" si="54"/>
        <v/>
      </c>
      <c r="AX39" s="12" t="str">
        <f t="shared" si="54"/>
        <v/>
      </c>
      <c r="AY39" s="12" t="str">
        <f t="shared" si="54"/>
        <v/>
      </c>
      <c r="AZ39" s="12" t="str">
        <f t="shared" si="54"/>
        <v/>
      </c>
      <c r="BA39" s="12" t="str">
        <f t="shared" si="54"/>
        <v/>
      </c>
      <c r="BB39" s="12" t="str">
        <f t="shared" si="54"/>
        <v/>
      </c>
      <c r="BC39" s="12" t="str">
        <f t="shared" si="52"/>
        <v/>
      </c>
      <c r="BD39" s="12" t="str">
        <f t="shared" si="52"/>
        <v/>
      </c>
      <c r="BE39" s="12" t="str">
        <f t="shared" si="52"/>
        <v/>
      </c>
      <c r="BF39" s="12" t="str">
        <f t="shared" si="52"/>
        <v/>
      </c>
      <c r="BG39" s="12" t="str">
        <f t="shared" si="56"/>
        <v/>
      </c>
      <c r="BH39" s="12" t="str">
        <f t="shared" si="56"/>
        <v/>
      </c>
      <c r="BI39" s="12" t="str">
        <f t="shared" si="56"/>
        <v/>
      </c>
      <c r="BJ39" s="12" t="str">
        <f t="shared" si="56"/>
        <v/>
      </c>
      <c r="BK39" s="12" t="str">
        <f t="shared" si="56"/>
        <v/>
      </c>
      <c r="BL39" s="12" t="str">
        <f t="shared" si="56"/>
        <v/>
      </c>
      <c r="BM39" s="12" t="str">
        <f t="shared" si="56"/>
        <v/>
      </c>
      <c r="BN39" s="12" t="str">
        <f t="shared" si="56"/>
        <v/>
      </c>
      <c r="BO39" s="12" t="str">
        <f t="shared" si="56"/>
        <v/>
      </c>
      <c r="BV39" s="2" t="str">
        <f>IF(C39="","",IF(C39="ADO","ADO",IF(C39="OFF","OFF",VLOOKUP(C39,Positions!$C$7:$V$120,20,FALSE))))</f>
        <v/>
      </c>
      <c r="BW39" s="2" t="str">
        <f>IF(D39="","",IF(D39="ADO","ADO",IF(D39="OFF","OFF",VLOOKUP(D39,Positions!$C$7:$V$120,20,FALSE))))</f>
        <v/>
      </c>
      <c r="BX39" s="2" t="str">
        <f>IF(E39="","",IF(E39="ADO","ADO",IF(E39="OFF","OFF",VLOOKUP(E39,Positions!$C$7:$V$120,20,FALSE))))</f>
        <v/>
      </c>
      <c r="BY39" s="2" t="str">
        <f>IF(F39="","",IF(F39="ADO","ADO",IF(F39="OFF","OFF",VLOOKUP(F39,Positions!$C$7:$V$120,20,FALSE))))</f>
        <v/>
      </c>
      <c r="BZ39" s="2" t="str">
        <f>IF(G39="","",IF(G39="ADO","ADO",IF(G39="OFF","OFF",VLOOKUP(G39,Positions!$C$7:$V$120,20,FALSE))))</f>
        <v/>
      </c>
      <c r="CA39" s="2" t="str">
        <f>IF(H39="","",IF(H39="ADO","ADO",IF(H39="OFF","OFF",VLOOKUP(H39,Positions!$C$7:$V$120,20,FALSE))))</f>
        <v/>
      </c>
      <c r="CB39" s="2" t="str">
        <f>IF(I39="","",IF(I39="ADO","ADO",IF(I39="OFF","OFF",VLOOKUP(I39,Positions!$C$7:$V$120,20,FALSE))))</f>
        <v/>
      </c>
      <c r="CC39" s="2" t="str">
        <f>IF(J39="","",IF(J39="ADO","ADO",IF(J39="OFF","OFF",VLOOKUP(J39,Positions!$C$7:$V$120,20,FALSE))))</f>
        <v/>
      </c>
      <c r="CD39" s="2" t="str">
        <f>IF(K39="","",IF(K39="ADO","ADO",IF(K39="OFF","OFF",VLOOKUP(K39,Positions!$C$7:$V$120,20,FALSE))))</f>
        <v/>
      </c>
      <c r="CE39" s="2" t="str">
        <f>IF(L39="","",IF(L39="ADO","ADO",IF(L39="OFF","OFF",VLOOKUP(L39,Positions!$C$7:$V$120,20,FALSE))))</f>
        <v/>
      </c>
      <c r="CF39" s="2" t="str">
        <f>IF(M39="","",IF(M39="ADO","ADO",IF(M39="OFF","OFF",VLOOKUP(M39,Positions!$C$7:$V$120,20,FALSE))))</f>
        <v/>
      </c>
      <c r="CG39" s="2" t="str">
        <f>IF(N39="","",IF(N39="ADO","ADO",IF(N39="OFF","OFF",VLOOKUP(N39,Positions!$C$7:$V$120,20,FALSE))))</f>
        <v/>
      </c>
      <c r="CH39" s="2" t="str">
        <f>IF(O39="","",IF(O39="ADO","ADO",IF(O39="OFF","OFF",VLOOKUP(O39,Positions!$C$7:$V$120,20,FALSE))))</f>
        <v/>
      </c>
      <c r="CI39" s="2" t="str">
        <f>IF(P39="","",IF(P39="ADO","ADO",IF(P39="OFF","OFF",VLOOKUP(P39,Positions!$C$7:$V$120,20,FALSE))))</f>
        <v/>
      </c>
      <c r="CJ39" s="2" t="str">
        <f>IF(Q39="","",IF(Q39="ADO","ADO",IF(Q39="OFF","OFF",VLOOKUP(Q39,Positions!$C$7:$V$120,20,FALSE))))</f>
        <v/>
      </c>
      <c r="CK39" s="2" t="str">
        <f>IF(R39="","",IF(R39="ADO","ADO",IF(R39="OFF","OFF",VLOOKUP(R39,Positions!$C$7:$V$120,20,FALSE))))</f>
        <v/>
      </c>
      <c r="CL39" s="2" t="str">
        <f>IF(S39="","",IF(S39="ADO","ADO",IF(S39="OFF","OFF",VLOOKUP(S39,Positions!$C$7:$V$120,20,FALSE))))</f>
        <v/>
      </c>
      <c r="CM39" s="2" t="str">
        <f>IF(T39="","",IF(T39="ADO","ADO",IF(T39="OFF","OFF",VLOOKUP(T39,Positions!$C$7:$V$120,20,FALSE))))</f>
        <v/>
      </c>
      <c r="CN39" s="2" t="str">
        <f>IF(U39="","",IF(U39="ADO","ADO",IF(U39="OFF","OFF",VLOOKUP(U39,Positions!$C$7:$V$120,20,FALSE))))</f>
        <v/>
      </c>
      <c r="CO39" s="2" t="str">
        <f>IF(V39="","",IF(V39="ADO","ADO",IF(V39="OFF","OFF",VLOOKUP(V39,Positions!$C$7:$V$120,20,FALSE))))</f>
        <v/>
      </c>
      <c r="CP39" s="2" t="str">
        <f>IF(W39="","",IF(W39="ADO","ADO",IF(W39="OFF","OFF",VLOOKUP(W39,Positions!$C$7:$V$120,20,FALSE))))</f>
        <v/>
      </c>
      <c r="CQ39" s="2" t="str">
        <f>IF(X39="","",IF(X39="ADO","ADO",IF(X39="OFF","OFF",VLOOKUP(X39,Positions!$C$7:$V$120,20,FALSE))))</f>
        <v/>
      </c>
      <c r="CR39" s="2" t="str">
        <f>IF(Y39="","",IF(Y39="ADO","ADO",IF(Y39="OFF","OFF",VLOOKUP(Y39,Positions!$C$7:$V$120,20,FALSE))))</f>
        <v/>
      </c>
      <c r="CS39" s="2" t="str">
        <f>IF(Z39="","",IF(Z39="ADO","ADO",IF(Z39="OFF","OFF",VLOOKUP(Z39,Positions!$C$7:$V$120,20,FALSE))))</f>
        <v/>
      </c>
      <c r="CT39" s="2" t="str">
        <f>IF(AA39="","",IF(AA39="ADO","ADO",IF(AA39="OFF","OFF",VLOOKUP(AA39,Positions!$C$7:$V$120,20,FALSE))))</f>
        <v/>
      </c>
      <c r="CU39" s="2" t="str">
        <f>IF(AB39="","",IF(AB39="ADO","ADO",IF(AB39="OFF","OFF",VLOOKUP(AB39,Positions!$C$7:$V$120,20,FALSE))))</f>
        <v/>
      </c>
      <c r="CV39" s="2" t="str">
        <f>IF(AC39="","",IF(AC39="ADO","ADO",IF(AC39="OFF","OFF",VLOOKUP(AC39,Positions!$C$7:$V$120,20,FALSE))))</f>
        <v/>
      </c>
      <c r="CW39" s="2" t="str">
        <f>IF(AD39="","",IF(AD39="ADO","ADO",IF(AD39="OFF","OFF",VLOOKUP(AD39,Positions!$C$7:$V$120,20,FALSE))))</f>
        <v/>
      </c>
      <c r="CY39" s="2">
        <f t="shared" si="28"/>
        <v>0</v>
      </c>
      <c r="DE39" s="2" t="str">
        <f t="shared" si="59"/>
        <v/>
      </c>
      <c r="DF39" s="2" t="str">
        <f t="shared" si="59"/>
        <v/>
      </c>
      <c r="DG39" s="2" t="str">
        <f t="shared" si="59"/>
        <v/>
      </c>
      <c r="DH39" s="2" t="str">
        <f t="shared" si="59"/>
        <v/>
      </c>
      <c r="DI39" s="2" t="str">
        <f t="shared" si="59"/>
        <v/>
      </c>
      <c r="DJ39" s="2" t="str">
        <f t="shared" si="59"/>
        <v/>
      </c>
      <c r="DK39" s="2" t="str">
        <f t="shared" si="58"/>
        <v/>
      </c>
      <c r="DL39" s="2" t="str">
        <f t="shared" si="58"/>
        <v/>
      </c>
      <c r="DM39" s="2" t="str">
        <f t="shared" si="58"/>
        <v/>
      </c>
      <c r="DN39" s="2" t="str">
        <f t="shared" si="58"/>
        <v/>
      </c>
      <c r="DO39" s="2" t="str">
        <f t="shared" si="58"/>
        <v/>
      </c>
      <c r="DP39" s="2" t="str">
        <f t="shared" si="58"/>
        <v/>
      </c>
      <c r="DQ39" s="2" t="str">
        <f t="shared" si="58"/>
        <v/>
      </c>
      <c r="DR39" s="2" t="str">
        <f t="shared" si="58"/>
        <v/>
      </c>
      <c r="DS39" s="2" t="str">
        <f t="shared" si="58"/>
        <v/>
      </c>
      <c r="DT39" s="2" t="str">
        <f t="shared" si="58"/>
        <v/>
      </c>
      <c r="DU39" s="2" t="str">
        <f t="shared" si="55"/>
        <v/>
      </c>
      <c r="DV39" s="2" t="str">
        <f t="shared" si="55"/>
        <v/>
      </c>
      <c r="DW39" s="2" t="str">
        <f t="shared" si="55"/>
        <v/>
      </c>
      <c r="DX39" s="2" t="str">
        <f t="shared" si="55"/>
        <v/>
      </c>
      <c r="DY39" s="2" t="str">
        <f t="shared" si="55"/>
        <v/>
      </c>
      <c r="DZ39" s="2" t="str">
        <f t="shared" si="55"/>
        <v/>
      </c>
      <c r="EA39" s="2" t="str">
        <f t="shared" si="55"/>
        <v/>
      </c>
      <c r="EB39" s="2" t="str">
        <f t="shared" si="55"/>
        <v/>
      </c>
      <c r="EC39" s="2" t="str">
        <f t="shared" si="55"/>
        <v/>
      </c>
      <c r="ED39" s="2" t="str">
        <f t="shared" si="55"/>
        <v/>
      </c>
      <c r="EE39" s="2" t="str">
        <f t="shared" si="55"/>
        <v/>
      </c>
      <c r="EF39" s="2" t="str">
        <f t="shared" si="55"/>
        <v/>
      </c>
      <c r="EH39" s="189">
        <f t="shared" si="30"/>
        <v>0</v>
      </c>
      <c r="EI39" s="190">
        <f t="shared" si="31"/>
        <v>0</v>
      </c>
      <c r="EJ39" s="190">
        <f t="shared" si="32"/>
        <v>0</v>
      </c>
      <c r="EK39" s="190">
        <f t="shared" si="33"/>
        <v>0</v>
      </c>
      <c r="EL39" s="190">
        <f t="shared" si="34"/>
        <v>0</v>
      </c>
      <c r="EM39" s="12" t="str">
        <f t="shared" si="60"/>
        <v/>
      </c>
      <c r="EN39" s="12" t="str">
        <f t="shared" si="60"/>
        <v/>
      </c>
      <c r="EO39" s="12" t="str">
        <f t="shared" si="60"/>
        <v/>
      </c>
      <c r="EP39" s="12" t="str">
        <f t="shared" si="60"/>
        <v/>
      </c>
      <c r="EQ39" s="12" t="str">
        <f t="shared" si="60"/>
        <v/>
      </c>
      <c r="ER39" s="12" t="str">
        <f t="shared" si="60"/>
        <v/>
      </c>
      <c r="ES39" s="12" t="str">
        <f t="shared" si="60"/>
        <v/>
      </c>
      <c r="ET39" s="12" t="str">
        <f t="shared" si="60"/>
        <v/>
      </c>
      <c r="EU39" s="12" t="str">
        <f t="shared" si="60"/>
        <v/>
      </c>
      <c r="EV39" s="12" t="str">
        <f t="shared" si="60"/>
        <v/>
      </c>
      <c r="EW39" s="12" t="str">
        <f t="shared" si="60"/>
        <v/>
      </c>
      <c r="EX39" s="12" t="str">
        <f t="shared" si="60"/>
        <v/>
      </c>
      <c r="EY39" s="12" t="str">
        <f t="shared" si="60"/>
        <v/>
      </c>
      <c r="EZ39" s="12" t="str">
        <f t="shared" si="60"/>
        <v/>
      </c>
      <c r="FA39" s="12" t="str">
        <f t="shared" si="60"/>
        <v/>
      </c>
      <c r="FB39" s="12" t="str">
        <f t="shared" si="60"/>
        <v/>
      </c>
      <c r="FC39" s="12" t="str">
        <f t="shared" si="53"/>
        <v/>
      </c>
      <c r="FD39" s="12" t="str">
        <f t="shared" si="53"/>
        <v/>
      </c>
      <c r="FE39" s="12" t="str">
        <f t="shared" si="53"/>
        <v/>
      </c>
      <c r="FF39" s="12" t="str">
        <f t="shared" si="57"/>
        <v/>
      </c>
      <c r="FG39" s="12" t="str">
        <f t="shared" si="57"/>
        <v/>
      </c>
      <c r="FH39" s="12" t="str">
        <f t="shared" si="57"/>
        <v/>
      </c>
      <c r="FI39" s="12" t="str">
        <f t="shared" si="57"/>
        <v/>
      </c>
      <c r="FJ39" s="12" t="str">
        <f t="shared" si="57"/>
        <v/>
      </c>
      <c r="FK39" s="12" t="str">
        <f t="shared" si="57"/>
        <v/>
      </c>
      <c r="FL39" s="12" t="str">
        <f t="shared" si="57"/>
        <v/>
      </c>
      <c r="FM39" s="12" t="str">
        <f t="shared" si="57"/>
        <v/>
      </c>
      <c r="FN39" s="12" t="str">
        <f t="shared" si="57"/>
        <v/>
      </c>
      <c r="FP39" t="str">
        <f t="shared" si="36"/>
        <v>OK</v>
      </c>
      <c r="FQ39" t="str">
        <f t="shared" si="37"/>
        <v/>
      </c>
      <c r="GU39" s="176"/>
      <c r="GV39" s="177">
        <f t="shared" si="41"/>
        <v>0</v>
      </c>
      <c r="GW39" s="177">
        <f t="shared" si="42"/>
        <v>0</v>
      </c>
      <c r="GX39" s="177">
        <f t="shared" si="43"/>
        <v>0</v>
      </c>
      <c r="GY39" s="177">
        <f t="shared" si="44"/>
        <v>0</v>
      </c>
      <c r="HB39" s="193" t="str">
        <f>IF(Positions!C35&lt;&gt;"",Positions!C35,"")</f>
        <v/>
      </c>
    </row>
    <row r="40" spans="1:210" x14ac:dyDescent="0.25">
      <c r="A40" s="185"/>
      <c r="B40" s="186" t="str">
        <f t="shared" si="25"/>
        <v>0 (0, 0)</v>
      </c>
      <c r="C40" s="357"/>
      <c r="D40" s="470"/>
      <c r="E40" s="470"/>
      <c r="F40" s="470"/>
      <c r="G40" s="470"/>
      <c r="H40" s="470"/>
      <c r="I40" s="466"/>
      <c r="J40" s="357"/>
      <c r="K40" s="470"/>
      <c r="L40" s="470"/>
      <c r="M40" s="470"/>
      <c r="N40" s="470"/>
      <c r="O40" s="470"/>
      <c r="P40" s="466"/>
      <c r="Q40" s="357"/>
      <c r="R40" s="470"/>
      <c r="S40" s="470"/>
      <c r="T40" s="470"/>
      <c r="U40" s="470"/>
      <c r="V40" s="470"/>
      <c r="W40" s="466"/>
      <c r="X40" s="357"/>
      <c r="Y40" s="470"/>
      <c r="Z40" s="470"/>
      <c r="AA40" s="470"/>
      <c r="AB40" s="470"/>
      <c r="AC40" s="470"/>
      <c r="AD40" s="466"/>
      <c r="AE40" s="349"/>
      <c r="AF40" s="339">
        <f t="shared" si="61"/>
        <v>0</v>
      </c>
      <c r="AG40" s="340">
        <f t="shared" si="16"/>
        <v>0</v>
      </c>
      <c r="AH40" s="340">
        <f t="shared" si="16"/>
        <v>0</v>
      </c>
      <c r="AI40" s="341">
        <f t="shared" si="16"/>
        <v>0</v>
      </c>
      <c r="AJ40" s="342">
        <f t="shared" si="16"/>
        <v>0</v>
      </c>
      <c r="AK40" s="343">
        <f t="shared" si="26"/>
        <v>0</v>
      </c>
      <c r="AL40" s="192">
        <f>IF(A40&lt;&gt;"",VLOOKUP(A40,Positions!$AJ$9:$AK$30,2,FALSE),0)*IF(AJ40=160,AJ40/4*52*(38/40),AJ40/4*52)</f>
        <v>0</v>
      </c>
      <c r="AM40" s="188">
        <f t="shared" si="27"/>
        <v>0</v>
      </c>
      <c r="AN40" s="12" t="str">
        <f t="shared" ref="AN40:BB56" si="62">EM40</f>
        <v/>
      </c>
      <c r="AO40" s="12" t="str">
        <f t="shared" si="62"/>
        <v/>
      </c>
      <c r="AP40" s="12" t="str">
        <f t="shared" si="62"/>
        <v/>
      </c>
      <c r="AQ40" s="12" t="str">
        <f t="shared" si="62"/>
        <v/>
      </c>
      <c r="AR40" s="12" t="str">
        <f t="shared" si="62"/>
        <v/>
      </c>
      <c r="AS40" s="12" t="str">
        <f t="shared" si="62"/>
        <v/>
      </c>
      <c r="AT40" s="12" t="str">
        <f t="shared" si="62"/>
        <v/>
      </c>
      <c r="AU40" s="12" t="str">
        <f t="shared" si="62"/>
        <v/>
      </c>
      <c r="AV40" s="12" t="str">
        <f t="shared" si="62"/>
        <v/>
      </c>
      <c r="AW40" s="12" t="str">
        <f t="shared" si="62"/>
        <v/>
      </c>
      <c r="AX40" s="12" t="str">
        <f t="shared" si="62"/>
        <v/>
      </c>
      <c r="AY40" s="12" t="str">
        <f t="shared" si="62"/>
        <v/>
      </c>
      <c r="AZ40" s="12" t="str">
        <f t="shared" si="62"/>
        <v/>
      </c>
      <c r="BA40" s="12" t="str">
        <f t="shared" si="62"/>
        <v/>
      </c>
      <c r="BB40" s="12" t="str">
        <f t="shared" si="62"/>
        <v/>
      </c>
      <c r="BC40" s="12" t="str">
        <f t="shared" si="52"/>
        <v/>
      </c>
      <c r="BD40" s="12" t="str">
        <f t="shared" si="52"/>
        <v/>
      </c>
      <c r="BE40" s="12" t="str">
        <f t="shared" si="52"/>
        <v/>
      </c>
      <c r="BF40" s="12" t="str">
        <f t="shared" si="52"/>
        <v/>
      </c>
      <c r="BG40" s="12" t="str">
        <f t="shared" si="56"/>
        <v/>
      </c>
      <c r="BH40" s="12" t="str">
        <f t="shared" si="56"/>
        <v/>
      </c>
      <c r="BI40" s="12" t="str">
        <f t="shared" si="56"/>
        <v/>
      </c>
      <c r="BJ40" s="12" t="str">
        <f t="shared" si="56"/>
        <v/>
      </c>
      <c r="BK40" s="12" t="str">
        <f t="shared" si="56"/>
        <v/>
      </c>
      <c r="BL40" s="12" t="str">
        <f t="shared" si="56"/>
        <v/>
      </c>
      <c r="BM40" s="12" t="str">
        <f t="shared" si="56"/>
        <v/>
      </c>
      <c r="BN40" s="12" t="str">
        <f t="shared" si="56"/>
        <v/>
      </c>
      <c r="BO40" s="12" t="str">
        <f t="shared" si="56"/>
        <v/>
      </c>
      <c r="BV40" s="2" t="str">
        <f>IF(C40="","",IF(C40="ADO","ADO",IF(C40="OFF","OFF",VLOOKUP(C40,Positions!$C$7:$V$120,20,FALSE))))</f>
        <v/>
      </c>
      <c r="BW40" s="2" t="str">
        <f>IF(D40="","",IF(D40="ADO","ADO",IF(D40="OFF","OFF",VLOOKUP(D40,Positions!$C$7:$V$120,20,FALSE))))</f>
        <v/>
      </c>
      <c r="BX40" s="2" t="str">
        <f>IF(E40="","",IF(E40="ADO","ADO",IF(E40="OFF","OFF",VLOOKUP(E40,Positions!$C$7:$V$120,20,FALSE))))</f>
        <v/>
      </c>
      <c r="BY40" s="2" t="str">
        <f>IF(F40="","",IF(F40="ADO","ADO",IF(F40="OFF","OFF",VLOOKUP(F40,Positions!$C$7:$V$120,20,FALSE))))</f>
        <v/>
      </c>
      <c r="BZ40" s="2" t="str">
        <f>IF(G40="","",IF(G40="ADO","ADO",IF(G40="OFF","OFF",VLOOKUP(G40,Positions!$C$7:$V$120,20,FALSE))))</f>
        <v/>
      </c>
      <c r="CA40" s="2" t="str">
        <f>IF(H40="","",IF(H40="ADO","ADO",IF(H40="OFF","OFF",VLOOKUP(H40,Positions!$C$7:$V$120,20,FALSE))))</f>
        <v/>
      </c>
      <c r="CB40" s="2" t="str">
        <f>IF(I40="","",IF(I40="ADO","ADO",IF(I40="OFF","OFF",VLOOKUP(I40,Positions!$C$7:$V$120,20,FALSE))))</f>
        <v/>
      </c>
      <c r="CC40" s="2" t="str">
        <f>IF(J40="","",IF(J40="ADO","ADO",IF(J40="OFF","OFF",VLOOKUP(J40,Positions!$C$7:$V$120,20,FALSE))))</f>
        <v/>
      </c>
      <c r="CD40" s="2" t="str">
        <f>IF(K40="","",IF(K40="ADO","ADO",IF(K40="OFF","OFF",VLOOKUP(K40,Positions!$C$7:$V$120,20,FALSE))))</f>
        <v/>
      </c>
      <c r="CE40" s="2" t="str">
        <f>IF(L40="","",IF(L40="ADO","ADO",IF(L40="OFF","OFF",VLOOKUP(L40,Positions!$C$7:$V$120,20,FALSE))))</f>
        <v/>
      </c>
      <c r="CF40" s="2" t="str">
        <f>IF(M40="","",IF(M40="ADO","ADO",IF(M40="OFF","OFF",VLOOKUP(M40,Positions!$C$7:$V$120,20,FALSE))))</f>
        <v/>
      </c>
      <c r="CG40" s="2" t="str">
        <f>IF(N40="","",IF(N40="ADO","ADO",IF(N40="OFF","OFF",VLOOKUP(N40,Positions!$C$7:$V$120,20,FALSE))))</f>
        <v/>
      </c>
      <c r="CH40" s="2" t="str">
        <f>IF(O40="","",IF(O40="ADO","ADO",IF(O40="OFF","OFF",VLOOKUP(O40,Positions!$C$7:$V$120,20,FALSE))))</f>
        <v/>
      </c>
      <c r="CI40" s="2" t="str">
        <f>IF(P40="","",IF(P40="ADO","ADO",IF(P40="OFF","OFF",VLOOKUP(P40,Positions!$C$7:$V$120,20,FALSE))))</f>
        <v/>
      </c>
      <c r="CJ40" s="2" t="str">
        <f>IF(Q40="","",IF(Q40="ADO","ADO",IF(Q40="OFF","OFF",VLOOKUP(Q40,Positions!$C$7:$V$120,20,FALSE))))</f>
        <v/>
      </c>
      <c r="CK40" s="2" t="str">
        <f>IF(R40="","",IF(R40="ADO","ADO",IF(R40="OFF","OFF",VLOOKUP(R40,Positions!$C$7:$V$120,20,FALSE))))</f>
        <v/>
      </c>
      <c r="CL40" s="2" t="str">
        <f>IF(S40="","",IF(S40="ADO","ADO",IF(S40="OFF","OFF",VLOOKUP(S40,Positions!$C$7:$V$120,20,FALSE))))</f>
        <v/>
      </c>
      <c r="CM40" s="2" t="str">
        <f>IF(T40="","",IF(T40="ADO","ADO",IF(T40="OFF","OFF",VLOOKUP(T40,Positions!$C$7:$V$120,20,FALSE))))</f>
        <v/>
      </c>
      <c r="CN40" s="2" t="str">
        <f>IF(U40="","",IF(U40="ADO","ADO",IF(U40="OFF","OFF",VLOOKUP(U40,Positions!$C$7:$V$120,20,FALSE))))</f>
        <v/>
      </c>
      <c r="CO40" s="2" t="str">
        <f>IF(V40="","",IF(V40="ADO","ADO",IF(V40="OFF","OFF",VLOOKUP(V40,Positions!$C$7:$V$120,20,FALSE))))</f>
        <v/>
      </c>
      <c r="CP40" s="2" t="str">
        <f>IF(W40="","",IF(W40="ADO","ADO",IF(W40="OFF","OFF",VLOOKUP(W40,Positions!$C$7:$V$120,20,FALSE))))</f>
        <v/>
      </c>
      <c r="CQ40" s="2" t="str">
        <f>IF(X40="","",IF(X40="ADO","ADO",IF(X40="OFF","OFF",VLOOKUP(X40,Positions!$C$7:$V$120,20,FALSE))))</f>
        <v/>
      </c>
      <c r="CR40" s="2" t="str">
        <f>IF(Y40="","",IF(Y40="ADO","ADO",IF(Y40="OFF","OFF",VLOOKUP(Y40,Positions!$C$7:$V$120,20,FALSE))))</f>
        <v/>
      </c>
      <c r="CS40" s="2" t="str">
        <f>IF(Z40="","",IF(Z40="ADO","ADO",IF(Z40="OFF","OFF",VLOOKUP(Z40,Positions!$C$7:$V$120,20,FALSE))))</f>
        <v/>
      </c>
      <c r="CT40" s="2" t="str">
        <f>IF(AA40="","",IF(AA40="ADO","ADO",IF(AA40="OFF","OFF",VLOOKUP(AA40,Positions!$C$7:$V$120,20,FALSE))))</f>
        <v/>
      </c>
      <c r="CU40" s="2" t="str">
        <f>IF(AB40="","",IF(AB40="ADO","ADO",IF(AB40="OFF","OFF",VLOOKUP(AB40,Positions!$C$7:$V$120,20,FALSE))))</f>
        <v/>
      </c>
      <c r="CV40" s="2" t="str">
        <f>IF(AC40="","",IF(AC40="ADO","ADO",IF(AC40="OFF","OFF",VLOOKUP(AC40,Positions!$C$7:$V$120,20,FALSE))))</f>
        <v/>
      </c>
      <c r="CW40" s="2" t="str">
        <f>IF(AD40="","",IF(AD40="ADO","ADO",IF(AD40="OFF","OFF",VLOOKUP(AD40,Positions!$C$7:$V$120,20,FALSE))))</f>
        <v/>
      </c>
      <c r="CY40" s="2">
        <f t="shared" si="28"/>
        <v>0</v>
      </c>
      <c r="DE40" s="2" t="str">
        <f t="shared" si="59"/>
        <v/>
      </c>
      <c r="DF40" s="2" t="str">
        <f t="shared" si="59"/>
        <v/>
      </c>
      <c r="DG40" s="2" t="str">
        <f t="shared" si="59"/>
        <v/>
      </c>
      <c r="DH40" s="2" t="str">
        <f t="shared" si="59"/>
        <v/>
      </c>
      <c r="DI40" s="2" t="str">
        <f t="shared" si="59"/>
        <v/>
      </c>
      <c r="DJ40" s="2" t="str">
        <f t="shared" si="59"/>
        <v/>
      </c>
      <c r="DK40" s="2" t="str">
        <f t="shared" si="58"/>
        <v/>
      </c>
      <c r="DL40" s="2" t="str">
        <f t="shared" si="58"/>
        <v/>
      </c>
      <c r="DM40" s="2" t="str">
        <f t="shared" si="58"/>
        <v/>
      </c>
      <c r="DN40" s="2" t="str">
        <f t="shared" si="58"/>
        <v/>
      </c>
      <c r="DO40" s="2" t="str">
        <f t="shared" si="58"/>
        <v/>
      </c>
      <c r="DP40" s="2" t="str">
        <f t="shared" si="58"/>
        <v/>
      </c>
      <c r="DQ40" s="2" t="str">
        <f t="shared" si="58"/>
        <v/>
      </c>
      <c r="DR40" s="2" t="str">
        <f t="shared" si="58"/>
        <v/>
      </c>
      <c r="DS40" s="2" t="str">
        <f t="shared" si="58"/>
        <v/>
      </c>
      <c r="DT40" s="2" t="str">
        <f t="shared" si="58"/>
        <v/>
      </c>
      <c r="DU40" s="2" t="str">
        <f t="shared" si="58"/>
        <v/>
      </c>
      <c r="DV40" s="2" t="str">
        <f t="shared" si="58"/>
        <v/>
      </c>
      <c r="DW40" s="2" t="str">
        <f t="shared" si="58"/>
        <v/>
      </c>
      <c r="DX40" s="2" t="str">
        <f t="shared" ref="DU40:EF61" si="63">IF(ISERROR(CO40),"",CO40)</f>
        <v/>
      </c>
      <c r="DY40" s="2" t="str">
        <f t="shared" si="63"/>
        <v/>
      </c>
      <c r="DZ40" s="2" t="str">
        <f t="shared" si="63"/>
        <v/>
      </c>
      <c r="EA40" s="2" t="str">
        <f t="shared" si="63"/>
        <v/>
      </c>
      <c r="EB40" s="2" t="str">
        <f t="shared" si="63"/>
        <v/>
      </c>
      <c r="EC40" s="2" t="str">
        <f t="shared" si="63"/>
        <v/>
      </c>
      <c r="ED40" s="2" t="str">
        <f t="shared" si="63"/>
        <v/>
      </c>
      <c r="EE40" s="2" t="str">
        <f t="shared" si="63"/>
        <v/>
      </c>
      <c r="EF40" s="2" t="str">
        <f t="shared" si="63"/>
        <v/>
      </c>
      <c r="EH40" s="189">
        <f t="shared" si="30"/>
        <v>0</v>
      </c>
      <c r="EI40" s="190">
        <f t="shared" si="31"/>
        <v>0</v>
      </c>
      <c r="EJ40" s="190">
        <f t="shared" si="32"/>
        <v>0</v>
      </c>
      <c r="EK40" s="190">
        <f t="shared" si="33"/>
        <v>0</v>
      </c>
      <c r="EL40" s="190">
        <f t="shared" si="34"/>
        <v>0</v>
      </c>
      <c r="EM40" s="12" t="str">
        <f t="shared" si="60"/>
        <v/>
      </c>
      <c r="EN40" s="12" t="str">
        <f t="shared" si="60"/>
        <v/>
      </c>
      <c r="EO40" s="12" t="str">
        <f t="shared" si="60"/>
        <v/>
      </c>
      <c r="EP40" s="12" t="str">
        <f t="shared" si="60"/>
        <v/>
      </c>
      <c r="EQ40" s="12" t="str">
        <f t="shared" si="60"/>
        <v/>
      </c>
      <c r="ER40" s="12" t="str">
        <f t="shared" si="60"/>
        <v/>
      </c>
      <c r="ES40" s="12" t="str">
        <f t="shared" si="60"/>
        <v/>
      </c>
      <c r="ET40" s="12" t="str">
        <f t="shared" si="60"/>
        <v/>
      </c>
      <c r="EU40" s="12" t="str">
        <f t="shared" si="60"/>
        <v/>
      </c>
      <c r="EV40" s="12" t="str">
        <f t="shared" si="60"/>
        <v/>
      </c>
      <c r="EW40" s="12" t="str">
        <f t="shared" si="60"/>
        <v/>
      </c>
      <c r="EX40" s="12" t="str">
        <f t="shared" si="60"/>
        <v/>
      </c>
      <c r="EY40" s="12" t="str">
        <f t="shared" si="60"/>
        <v/>
      </c>
      <c r="EZ40" s="12" t="str">
        <f t="shared" si="60"/>
        <v/>
      </c>
      <c r="FA40" s="12" t="str">
        <f t="shared" si="60"/>
        <v/>
      </c>
      <c r="FB40" s="12" t="str">
        <f t="shared" si="60"/>
        <v/>
      </c>
      <c r="FC40" s="12" t="str">
        <f t="shared" si="53"/>
        <v/>
      </c>
      <c r="FD40" s="12" t="str">
        <f t="shared" si="53"/>
        <v/>
      </c>
      <c r="FE40" s="12" t="str">
        <f t="shared" si="53"/>
        <v/>
      </c>
      <c r="FF40" s="12" t="str">
        <f t="shared" si="57"/>
        <v/>
      </c>
      <c r="FG40" s="12" t="str">
        <f t="shared" si="57"/>
        <v/>
      </c>
      <c r="FH40" s="12" t="str">
        <f t="shared" si="57"/>
        <v/>
      </c>
      <c r="FI40" s="12" t="str">
        <f t="shared" si="57"/>
        <v/>
      </c>
      <c r="FJ40" s="12" t="str">
        <f t="shared" si="57"/>
        <v/>
      </c>
      <c r="FK40" s="12" t="str">
        <f t="shared" si="57"/>
        <v/>
      </c>
      <c r="FL40" s="12" t="str">
        <f t="shared" si="57"/>
        <v/>
      </c>
      <c r="FM40" s="12" t="str">
        <f t="shared" si="57"/>
        <v/>
      </c>
      <c r="FN40" s="12" t="str">
        <f t="shared" si="57"/>
        <v/>
      </c>
      <c r="FP40" t="str">
        <f t="shared" si="36"/>
        <v>OK</v>
      </c>
      <c r="FQ40" t="str">
        <f t="shared" si="37"/>
        <v/>
      </c>
      <c r="GU40" s="176"/>
      <c r="GV40" s="177">
        <f t="shared" si="41"/>
        <v>0</v>
      </c>
      <c r="GW40" s="177">
        <f t="shared" si="42"/>
        <v>0</v>
      </c>
      <c r="GX40" s="177">
        <f t="shared" si="43"/>
        <v>0</v>
      </c>
      <c r="GY40" s="177">
        <f t="shared" si="44"/>
        <v>0</v>
      </c>
      <c r="HB40" s="193" t="str">
        <f>IF(Positions!C36&lt;&gt;"",Positions!C36,"")</f>
        <v/>
      </c>
    </row>
    <row r="41" spans="1:210" x14ac:dyDescent="0.25">
      <c r="A41" s="185"/>
      <c r="B41" s="186" t="str">
        <f t="shared" si="25"/>
        <v>0 (0, 0)</v>
      </c>
      <c r="C41" s="357"/>
      <c r="D41" s="470"/>
      <c r="E41" s="470"/>
      <c r="F41" s="470"/>
      <c r="G41" s="470"/>
      <c r="H41" s="470"/>
      <c r="I41" s="466"/>
      <c r="J41" s="357"/>
      <c r="K41" s="470"/>
      <c r="L41" s="470"/>
      <c r="M41" s="470"/>
      <c r="N41" s="470"/>
      <c r="O41" s="470"/>
      <c r="P41" s="466"/>
      <c r="Q41" s="357"/>
      <c r="R41" s="470"/>
      <c r="S41" s="470"/>
      <c r="T41" s="470"/>
      <c r="U41" s="470"/>
      <c r="V41" s="470"/>
      <c r="W41" s="466"/>
      <c r="X41" s="357"/>
      <c r="Y41" s="470"/>
      <c r="Z41" s="470"/>
      <c r="AA41" s="470"/>
      <c r="AB41" s="470"/>
      <c r="AC41" s="470"/>
      <c r="AD41" s="466"/>
      <c r="AE41" s="345"/>
      <c r="AF41" s="339">
        <f t="shared" si="61"/>
        <v>0</v>
      </c>
      <c r="AG41" s="340">
        <f t="shared" si="16"/>
        <v>0</v>
      </c>
      <c r="AH41" s="340">
        <f t="shared" si="16"/>
        <v>0</v>
      </c>
      <c r="AI41" s="341">
        <f t="shared" si="16"/>
        <v>0</v>
      </c>
      <c r="AJ41" s="342">
        <f t="shared" si="16"/>
        <v>0</v>
      </c>
      <c r="AK41" s="343">
        <f t="shared" si="26"/>
        <v>0</v>
      </c>
      <c r="AL41" s="192">
        <f>IF(A41&lt;&gt;"",VLOOKUP(A41,Positions!$AJ$9:$AK$30,2,FALSE),0)*IF(AJ41=160,AJ41/4*52*(38/40),AJ41/4*52)</f>
        <v>0</v>
      </c>
      <c r="AM41" s="188">
        <f t="shared" si="27"/>
        <v>0</v>
      </c>
      <c r="AN41" s="12" t="str">
        <f t="shared" si="62"/>
        <v/>
      </c>
      <c r="AO41" s="12" t="str">
        <f t="shared" si="62"/>
        <v/>
      </c>
      <c r="AP41" s="12" t="str">
        <f t="shared" si="62"/>
        <v/>
      </c>
      <c r="AQ41" s="12" t="str">
        <f t="shared" si="62"/>
        <v/>
      </c>
      <c r="AR41" s="12" t="str">
        <f t="shared" si="62"/>
        <v/>
      </c>
      <c r="AS41" s="12" t="str">
        <f t="shared" si="62"/>
        <v/>
      </c>
      <c r="AT41" s="12" t="str">
        <f t="shared" si="62"/>
        <v/>
      </c>
      <c r="AU41" s="12" t="str">
        <f t="shared" si="62"/>
        <v/>
      </c>
      <c r="AV41" s="12" t="str">
        <f t="shared" si="62"/>
        <v/>
      </c>
      <c r="AW41" s="12" t="str">
        <f t="shared" si="62"/>
        <v/>
      </c>
      <c r="AX41" s="12" t="str">
        <f t="shared" si="62"/>
        <v/>
      </c>
      <c r="AY41" s="12" t="str">
        <f t="shared" si="62"/>
        <v/>
      </c>
      <c r="AZ41" s="12" t="str">
        <f t="shared" si="62"/>
        <v/>
      </c>
      <c r="BA41" s="12" t="str">
        <f t="shared" si="62"/>
        <v/>
      </c>
      <c r="BB41" s="12" t="str">
        <f t="shared" si="62"/>
        <v/>
      </c>
      <c r="BC41" s="12" t="str">
        <f t="shared" si="52"/>
        <v/>
      </c>
      <c r="BD41" s="12" t="str">
        <f t="shared" si="52"/>
        <v/>
      </c>
      <c r="BE41" s="12" t="str">
        <f t="shared" si="52"/>
        <v/>
      </c>
      <c r="BF41" s="12" t="str">
        <f t="shared" si="52"/>
        <v/>
      </c>
      <c r="BG41" s="12" t="str">
        <f t="shared" si="56"/>
        <v/>
      </c>
      <c r="BH41" s="12" t="str">
        <f t="shared" si="56"/>
        <v/>
      </c>
      <c r="BI41" s="12" t="str">
        <f t="shared" si="56"/>
        <v/>
      </c>
      <c r="BJ41" s="12" t="str">
        <f t="shared" si="56"/>
        <v/>
      </c>
      <c r="BK41" s="12" t="str">
        <f t="shared" si="56"/>
        <v/>
      </c>
      <c r="BL41" s="12" t="str">
        <f t="shared" si="56"/>
        <v/>
      </c>
      <c r="BM41" s="12" t="str">
        <f t="shared" si="56"/>
        <v/>
      </c>
      <c r="BN41" s="12" t="str">
        <f t="shared" si="56"/>
        <v/>
      </c>
      <c r="BO41" s="12" t="str">
        <f t="shared" si="56"/>
        <v/>
      </c>
      <c r="BV41" s="2" t="str">
        <f>IF(C41="","",IF(C41="ADO","ADO",IF(C41="OFF","OFF",VLOOKUP(C41,Positions!$C$7:$V$120,20,FALSE))))</f>
        <v/>
      </c>
      <c r="BW41" s="2" t="str">
        <f>IF(D41="","",IF(D41="ADO","ADO",IF(D41="OFF","OFF",VLOOKUP(D41,Positions!$C$7:$V$120,20,FALSE))))</f>
        <v/>
      </c>
      <c r="BX41" s="2" t="str">
        <f>IF(E41="","",IF(E41="ADO","ADO",IF(E41="OFF","OFF",VLOOKUP(E41,Positions!$C$7:$V$120,20,FALSE))))</f>
        <v/>
      </c>
      <c r="BY41" s="2" t="str">
        <f>IF(F41="","",IF(F41="ADO","ADO",IF(F41="OFF","OFF",VLOOKUP(F41,Positions!$C$7:$V$120,20,FALSE))))</f>
        <v/>
      </c>
      <c r="BZ41" s="2" t="str">
        <f>IF(G41="","",IF(G41="ADO","ADO",IF(G41="OFF","OFF",VLOOKUP(G41,Positions!$C$7:$V$120,20,FALSE))))</f>
        <v/>
      </c>
      <c r="CA41" s="2" t="str">
        <f>IF(H41="","",IF(H41="ADO","ADO",IF(H41="OFF","OFF",VLOOKUP(H41,Positions!$C$7:$V$120,20,FALSE))))</f>
        <v/>
      </c>
      <c r="CB41" s="2" t="str">
        <f>IF(I41="","",IF(I41="ADO","ADO",IF(I41="OFF","OFF",VLOOKUP(I41,Positions!$C$7:$V$120,20,FALSE))))</f>
        <v/>
      </c>
      <c r="CC41" s="2" t="str">
        <f>IF(J41="","",IF(J41="ADO","ADO",IF(J41="OFF","OFF",VLOOKUP(J41,Positions!$C$7:$V$120,20,FALSE))))</f>
        <v/>
      </c>
      <c r="CD41" s="2" t="str">
        <f>IF(K41="","",IF(K41="ADO","ADO",IF(K41="OFF","OFF",VLOOKUP(K41,Positions!$C$7:$V$120,20,FALSE))))</f>
        <v/>
      </c>
      <c r="CE41" s="2" t="str">
        <f>IF(L41="","",IF(L41="ADO","ADO",IF(L41="OFF","OFF",VLOOKUP(L41,Positions!$C$7:$V$120,20,FALSE))))</f>
        <v/>
      </c>
      <c r="CF41" s="2" t="str">
        <f>IF(M41="","",IF(M41="ADO","ADO",IF(M41="OFF","OFF",VLOOKUP(M41,Positions!$C$7:$V$120,20,FALSE))))</f>
        <v/>
      </c>
      <c r="CG41" s="2" t="str">
        <f>IF(N41="","",IF(N41="ADO","ADO",IF(N41="OFF","OFF",VLOOKUP(N41,Positions!$C$7:$V$120,20,FALSE))))</f>
        <v/>
      </c>
      <c r="CH41" s="2" t="str">
        <f>IF(O41="","",IF(O41="ADO","ADO",IF(O41="OFF","OFF",VLOOKUP(O41,Positions!$C$7:$V$120,20,FALSE))))</f>
        <v/>
      </c>
      <c r="CI41" s="2" t="str">
        <f>IF(P41="","",IF(P41="ADO","ADO",IF(P41="OFF","OFF",VLOOKUP(P41,Positions!$C$7:$V$120,20,FALSE))))</f>
        <v/>
      </c>
      <c r="CJ41" s="2" t="str">
        <f>IF(Q41="","",IF(Q41="ADO","ADO",IF(Q41="OFF","OFF",VLOOKUP(Q41,Positions!$C$7:$V$120,20,FALSE))))</f>
        <v/>
      </c>
      <c r="CK41" s="2" t="str">
        <f>IF(R41="","",IF(R41="ADO","ADO",IF(R41="OFF","OFF",VLOOKUP(R41,Positions!$C$7:$V$120,20,FALSE))))</f>
        <v/>
      </c>
      <c r="CL41" s="2" t="str">
        <f>IF(S41="","",IF(S41="ADO","ADO",IF(S41="OFF","OFF",VLOOKUP(S41,Positions!$C$7:$V$120,20,FALSE))))</f>
        <v/>
      </c>
      <c r="CM41" s="2" t="str">
        <f>IF(T41="","",IF(T41="ADO","ADO",IF(T41="OFF","OFF",VLOOKUP(T41,Positions!$C$7:$V$120,20,FALSE))))</f>
        <v/>
      </c>
      <c r="CN41" s="2" t="str">
        <f>IF(U41="","",IF(U41="ADO","ADO",IF(U41="OFF","OFF",VLOOKUP(U41,Positions!$C$7:$V$120,20,FALSE))))</f>
        <v/>
      </c>
      <c r="CO41" s="2" t="str">
        <f>IF(V41="","",IF(V41="ADO","ADO",IF(V41="OFF","OFF",VLOOKUP(V41,Positions!$C$7:$V$120,20,FALSE))))</f>
        <v/>
      </c>
      <c r="CP41" s="2" t="str">
        <f>IF(W41="","",IF(W41="ADO","ADO",IF(W41="OFF","OFF",VLOOKUP(W41,Positions!$C$7:$V$120,20,FALSE))))</f>
        <v/>
      </c>
      <c r="CQ41" s="2" t="str">
        <f>IF(X41="","",IF(X41="ADO","ADO",IF(X41="OFF","OFF",VLOOKUP(X41,Positions!$C$7:$V$120,20,FALSE))))</f>
        <v/>
      </c>
      <c r="CR41" s="2" t="str">
        <f>IF(Y41="","",IF(Y41="ADO","ADO",IF(Y41="OFF","OFF",VLOOKUP(Y41,Positions!$C$7:$V$120,20,FALSE))))</f>
        <v/>
      </c>
      <c r="CS41" s="2" t="str">
        <f>IF(Z41="","",IF(Z41="ADO","ADO",IF(Z41="OFF","OFF",VLOOKUP(Z41,Positions!$C$7:$V$120,20,FALSE))))</f>
        <v/>
      </c>
      <c r="CT41" s="2" t="str">
        <f>IF(AA41="","",IF(AA41="ADO","ADO",IF(AA41="OFF","OFF",VLOOKUP(AA41,Positions!$C$7:$V$120,20,FALSE))))</f>
        <v/>
      </c>
      <c r="CU41" s="2" t="str">
        <f>IF(AB41="","",IF(AB41="ADO","ADO",IF(AB41="OFF","OFF",VLOOKUP(AB41,Positions!$C$7:$V$120,20,FALSE))))</f>
        <v/>
      </c>
      <c r="CV41" s="2" t="str">
        <f>IF(AC41="","",IF(AC41="ADO","ADO",IF(AC41="OFF","OFF",VLOOKUP(AC41,Positions!$C$7:$V$120,20,FALSE))))</f>
        <v/>
      </c>
      <c r="CW41" s="2" t="str">
        <f>IF(AD41="","",IF(AD41="ADO","ADO",IF(AD41="OFF","OFF",VLOOKUP(AD41,Positions!$C$7:$V$120,20,FALSE))))</f>
        <v/>
      </c>
      <c r="CY41" s="2">
        <f t="shared" si="28"/>
        <v>0</v>
      </c>
      <c r="DE41" s="2" t="str">
        <f t="shared" si="59"/>
        <v/>
      </c>
      <c r="DF41" s="2" t="str">
        <f t="shared" si="59"/>
        <v/>
      </c>
      <c r="DG41" s="2" t="str">
        <f t="shared" si="59"/>
        <v/>
      </c>
      <c r="DH41" s="2" t="str">
        <f t="shared" si="59"/>
        <v/>
      </c>
      <c r="DI41" s="2" t="str">
        <f t="shared" si="59"/>
        <v/>
      </c>
      <c r="DJ41" s="2" t="str">
        <f t="shared" si="59"/>
        <v/>
      </c>
      <c r="DK41" s="2" t="str">
        <f t="shared" si="58"/>
        <v/>
      </c>
      <c r="DL41" s="2" t="str">
        <f t="shared" si="58"/>
        <v/>
      </c>
      <c r="DM41" s="2" t="str">
        <f t="shared" si="58"/>
        <v/>
      </c>
      <c r="DN41" s="2" t="str">
        <f t="shared" si="58"/>
        <v/>
      </c>
      <c r="DO41" s="2" t="str">
        <f t="shared" si="58"/>
        <v/>
      </c>
      <c r="DP41" s="2" t="str">
        <f t="shared" si="58"/>
        <v/>
      </c>
      <c r="DQ41" s="2" t="str">
        <f t="shared" si="58"/>
        <v/>
      </c>
      <c r="DR41" s="2" t="str">
        <f t="shared" si="58"/>
        <v/>
      </c>
      <c r="DS41" s="2" t="str">
        <f t="shared" si="58"/>
        <v/>
      </c>
      <c r="DT41" s="2" t="str">
        <f t="shared" si="58"/>
        <v/>
      </c>
      <c r="DU41" s="2" t="str">
        <f t="shared" si="63"/>
        <v/>
      </c>
      <c r="DV41" s="2" t="str">
        <f t="shared" si="63"/>
        <v/>
      </c>
      <c r="DW41" s="2" t="str">
        <f t="shared" si="63"/>
        <v/>
      </c>
      <c r="DX41" s="2" t="str">
        <f t="shared" si="63"/>
        <v/>
      </c>
      <c r="DY41" s="2" t="str">
        <f t="shared" si="63"/>
        <v/>
      </c>
      <c r="DZ41" s="2" t="str">
        <f t="shared" si="63"/>
        <v/>
      </c>
      <c r="EA41" s="2" t="str">
        <f t="shared" si="63"/>
        <v/>
      </c>
      <c r="EB41" s="2" t="str">
        <f t="shared" si="63"/>
        <v/>
      </c>
      <c r="EC41" s="2" t="str">
        <f t="shared" si="63"/>
        <v/>
      </c>
      <c r="ED41" s="2" t="str">
        <f t="shared" si="63"/>
        <v/>
      </c>
      <c r="EE41" s="2" t="str">
        <f t="shared" si="63"/>
        <v/>
      </c>
      <c r="EF41" s="2" t="str">
        <f t="shared" si="63"/>
        <v/>
      </c>
      <c r="EH41" s="189">
        <f t="shared" si="30"/>
        <v>0</v>
      </c>
      <c r="EI41" s="190">
        <f t="shared" si="31"/>
        <v>0</v>
      </c>
      <c r="EJ41" s="190">
        <f t="shared" si="32"/>
        <v>0</v>
      </c>
      <c r="EK41" s="190">
        <f t="shared" si="33"/>
        <v>0</v>
      </c>
      <c r="EL41" s="190">
        <f t="shared" si="34"/>
        <v>0</v>
      </c>
      <c r="EM41" s="12" t="str">
        <f t="shared" si="60"/>
        <v/>
      </c>
      <c r="EN41" s="12" t="str">
        <f t="shared" si="60"/>
        <v/>
      </c>
      <c r="EO41" s="12" t="str">
        <f t="shared" si="60"/>
        <v/>
      </c>
      <c r="EP41" s="12" t="str">
        <f t="shared" si="60"/>
        <v/>
      </c>
      <c r="EQ41" s="12" t="str">
        <f t="shared" si="60"/>
        <v/>
      </c>
      <c r="ER41" s="12" t="str">
        <f t="shared" si="60"/>
        <v/>
      </c>
      <c r="ES41" s="12" t="str">
        <f t="shared" si="60"/>
        <v/>
      </c>
      <c r="ET41" s="12" t="str">
        <f t="shared" si="60"/>
        <v/>
      </c>
      <c r="EU41" s="12" t="str">
        <f t="shared" si="60"/>
        <v/>
      </c>
      <c r="EV41" s="12" t="str">
        <f t="shared" si="60"/>
        <v/>
      </c>
      <c r="EW41" s="12" t="str">
        <f t="shared" si="60"/>
        <v/>
      </c>
      <c r="EX41" s="12" t="str">
        <f t="shared" si="60"/>
        <v/>
      </c>
      <c r="EY41" s="12" t="str">
        <f t="shared" si="60"/>
        <v/>
      </c>
      <c r="EZ41" s="12" t="str">
        <f t="shared" si="60"/>
        <v/>
      </c>
      <c r="FA41" s="12" t="str">
        <f t="shared" si="60"/>
        <v/>
      </c>
      <c r="FB41" s="12" t="str">
        <f t="shared" si="60"/>
        <v/>
      </c>
      <c r="FC41" s="12" t="str">
        <f t="shared" si="53"/>
        <v/>
      </c>
      <c r="FD41" s="12" t="str">
        <f t="shared" si="53"/>
        <v/>
      </c>
      <c r="FE41" s="12" t="str">
        <f t="shared" si="53"/>
        <v/>
      </c>
      <c r="FF41" s="12" t="str">
        <f t="shared" si="57"/>
        <v/>
      </c>
      <c r="FG41" s="12" t="str">
        <f t="shared" si="57"/>
        <v/>
      </c>
      <c r="FH41" s="12" t="str">
        <f t="shared" si="57"/>
        <v/>
      </c>
      <c r="FI41" s="12" t="str">
        <f t="shared" si="57"/>
        <v/>
      </c>
      <c r="FJ41" s="12" t="str">
        <f t="shared" si="57"/>
        <v/>
      </c>
      <c r="FK41" s="12" t="str">
        <f t="shared" si="57"/>
        <v/>
      </c>
      <c r="FL41" s="12" t="str">
        <f t="shared" si="57"/>
        <v/>
      </c>
      <c r="FM41" s="12" t="str">
        <f t="shared" si="57"/>
        <v/>
      </c>
      <c r="FN41" s="12" t="str">
        <f t="shared" si="57"/>
        <v/>
      </c>
      <c r="FP41" t="str">
        <f t="shared" si="36"/>
        <v>OK</v>
      </c>
      <c r="FQ41" t="str">
        <f t="shared" si="37"/>
        <v/>
      </c>
      <c r="GU41" s="176"/>
      <c r="GV41" s="177">
        <f t="shared" si="41"/>
        <v>0</v>
      </c>
      <c r="GW41" s="177">
        <f t="shared" si="42"/>
        <v>0</v>
      </c>
      <c r="GX41" s="177">
        <f t="shared" si="43"/>
        <v>0</v>
      </c>
      <c r="GY41" s="177">
        <f t="shared" si="44"/>
        <v>0</v>
      </c>
      <c r="HB41" s="193" t="str">
        <f>IF(Positions!C37&lt;&gt;"",Positions!C37,"")</f>
        <v/>
      </c>
    </row>
    <row r="42" spans="1:210" x14ac:dyDescent="0.25">
      <c r="A42" s="185"/>
      <c r="B42" s="186" t="str">
        <f t="shared" si="25"/>
        <v>0 (0, 0)</v>
      </c>
      <c r="C42" s="357"/>
      <c r="D42" s="470"/>
      <c r="E42" s="470"/>
      <c r="F42" s="470"/>
      <c r="G42" s="470"/>
      <c r="H42" s="470"/>
      <c r="I42" s="466"/>
      <c r="J42" s="357"/>
      <c r="K42" s="470"/>
      <c r="L42" s="470"/>
      <c r="M42" s="470"/>
      <c r="N42" s="470"/>
      <c r="O42" s="470"/>
      <c r="P42" s="466"/>
      <c r="Q42" s="357"/>
      <c r="R42" s="470"/>
      <c r="S42" s="470"/>
      <c r="T42" s="470"/>
      <c r="U42" s="470"/>
      <c r="V42" s="470"/>
      <c r="W42" s="466"/>
      <c r="X42" s="357"/>
      <c r="Y42" s="470"/>
      <c r="Z42" s="470"/>
      <c r="AA42" s="470"/>
      <c r="AB42" s="470"/>
      <c r="AC42" s="470"/>
      <c r="AD42" s="466"/>
      <c r="AE42" s="349"/>
      <c r="AF42" s="339">
        <f t="shared" si="61"/>
        <v>0</v>
      </c>
      <c r="AG42" s="340">
        <f t="shared" si="16"/>
        <v>0</v>
      </c>
      <c r="AH42" s="340">
        <f t="shared" si="16"/>
        <v>0</v>
      </c>
      <c r="AI42" s="341">
        <f t="shared" si="16"/>
        <v>0</v>
      </c>
      <c r="AJ42" s="342">
        <f t="shared" si="16"/>
        <v>0</v>
      </c>
      <c r="AK42" s="343">
        <f t="shared" si="26"/>
        <v>0</v>
      </c>
      <c r="AL42" s="192">
        <f>IF(A42&lt;&gt;"",VLOOKUP(A42,Positions!$AJ$9:$AK$30,2,FALSE),0)*IF(AJ42=160,AJ42/4*52*(38/40),AJ42/4*52)</f>
        <v>0</v>
      </c>
      <c r="AM42" s="188">
        <f t="shared" si="27"/>
        <v>0</v>
      </c>
      <c r="AN42" s="12" t="str">
        <f t="shared" si="62"/>
        <v/>
      </c>
      <c r="AO42" s="12" t="str">
        <f t="shared" si="62"/>
        <v/>
      </c>
      <c r="AP42" s="12" t="str">
        <f t="shared" si="62"/>
        <v/>
      </c>
      <c r="AQ42" s="12" t="str">
        <f t="shared" si="62"/>
        <v/>
      </c>
      <c r="AR42" s="12" t="str">
        <f t="shared" si="62"/>
        <v/>
      </c>
      <c r="AS42" s="12" t="str">
        <f t="shared" si="62"/>
        <v/>
      </c>
      <c r="AT42" s="12" t="str">
        <f t="shared" si="62"/>
        <v/>
      </c>
      <c r="AU42" s="12" t="str">
        <f t="shared" si="62"/>
        <v/>
      </c>
      <c r="AV42" s="12" t="str">
        <f t="shared" si="62"/>
        <v/>
      </c>
      <c r="AW42" s="12" t="str">
        <f t="shared" si="62"/>
        <v/>
      </c>
      <c r="AX42" s="12" t="str">
        <f t="shared" si="62"/>
        <v/>
      </c>
      <c r="AY42" s="12" t="str">
        <f t="shared" si="62"/>
        <v/>
      </c>
      <c r="AZ42" s="12" t="str">
        <f t="shared" si="62"/>
        <v/>
      </c>
      <c r="BA42" s="12" t="str">
        <f t="shared" si="62"/>
        <v/>
      </c>
      <c r="BB42" s="12" t="str">
        <f t="shared" si="62"/>
        <v/>
      </c>
      <c r="BC42" s="12" t="str">
        <f t="shared" si="52"/>
        <v/>
      </c>
      <c r="BD42" s="12" t="str">
        <f t="shared" si="52"/>
        <v/>
      </c>
      <c r="BE42" s="12" t="str">
        <f t="shared" si="52"/>
        <v/>
      </c>
      <c r="BF42" s="12" t="str">
        <f t="shared" si="52"/>
        <v/>
      </c>
      <c r="BG42" s="12" t="str">
        <f t="shared" si="56"/>
        <v/>
      </c>
      <c r="BH42" s="12" t="str">
        <f t="shared" si="56"/>
        <v/>
      </c>
      <c r="BI42" s="12" t="str">
        <f t="shared" si="56"/>
        <v/>
      </c>
      <c r="BJ42" s="12" t="str">
        <f t="shared" si="56"/>
        <v/>
      </c>
      <c r="BK42" s="12" t="str">
        <f t="shared" si="56"/>
        <v/>
      </c>
      <c r="BL42" s="12" t="str">
        <f t="shared" si="56"/>
        <v/>
      </c>
      <c r="BM42" s="12" t="str">
        <f t="shared" si="56"/>
        <v/>
      </c>
      <c r="BN42" s="12" t="str">
        <f t="shared" si="56"/>
        <v/>
      </c>
      <c r="BO42" s="12" t="str">
        <f t="shared" si="56"/>
        <v/>
      </c>
      <c r="BV42" s="2" t="str">
        <f>IF(C42="","",IF(C42="ADO","ADO",IF(C42="OFF","OFF",VLOOKUP(C42,Positions!$C$7:$V$120,20,FALSE))))</f>
        <v/>
      </c>
      <c r="BW42" s="2" t="str">
        <f>IF(D42="","",IF(D42="ADO","ADO",IF(D42="OFF","OFF",VLOOKUP(D42,Positions!$C$7:$V$120,20,FALSE))))</f>
        <v/>
      </c>
      <c r="BX42" s="2" t="str">
        <f>IF(E42="","",IF(E42="ADO","ADO",IF(E42="OFF","OFF",VLOOKUP(E42,Positions!$C$7:$V$120,20,FALSE))))</f>
        <v/>
      </c>
      <c r="BY42" s="2" t="str">
        <f>IF(F42="","",IF(F42="ADO","ADO",IF(F42="OFF","OFF",VLOOKUP(F42,Positions!$C$7:$V$120,20,FALSE))))</f>
        <v/>
      </c>
      <c r="BZ42" s="2" t="str">
        <f>IF(G42="","",IF(G42="ADO","ADO",IF(G42="OFF","OFF",VLOOKUP(G42,Positions!$C$7:$V$120,20,FALSE))))</f>
        <v/>
      </c>
      <c r="CA42" s="2" t="str">
        <f>IF(H42="","",IF(H42="ADO","ADO",IF(H42="OFF","OFF",VLOOKUP(H42,Positions!$C$7:$V$120,20,FALSE))))</f>
        <v/>
      </c>
      <c r="CB42" s="2" t="str">
        <f>IF(I42="","",IF(I42="ADO","ADO",IF(I42="OFF","OFF",VLOOKUP(I42,Positions!$C$7:$V$120,20,FALSE))))</f>
        <v/>
      </c>
      <c r="CC42" s="2" t="str">
        <f>IF(J42="","",IF(J42="ADO","ADO",IF(J42="OFF","OFF",VLOOKUP(J42,Positions!$C$7:$V$120,20,FALSE))))</f>
        <v/>
      </c>
      <c r="CD42" s="2" t="str">
        <f>IF(K42="","",IF(K42="ADO","ADO",IF(K42="OFF","OFF",VLOOKUP(K42,Positions!$C$7:$V$120,20,FALSE))))</f>
        <v/>
      </c>
      <c r="CE42" s="2" t="str">
        <f>IF(L42="","",IF(L42="ADO","ADO",IF(L42="OFF","OFF",VLOOKUP(L42,Positions!$C$7:$V$120,20,FALSE))))</f>
        <v/>
      </c>
      <c r="CF42" s="2" t="str">
        <f>IF(M42="","",IF(M42="ADO","ADO",IF(M42="OFF","OFF",VLOOKUP(M42,Positions!$C$7:$V$120,20,FALSE))))</f>
        <v/>
      </c>
      <c r="CG42" s="2" t="str">
        <f>IF(N42="","",IF(N42="ADO","ADO",IF(N42="OFF","OFF",VLOOKUP(N42,Positions!$C$7:$V$120,20,FALSE))))</f>
        <v/>
      </c>
      <c r="CH42" s="2" t="str">
        <f>IF(O42="","",IF(O42="ADO","ADO",IF(O42="OFF","OFF",VLOOKUP(O42,Positions!$C$7:$V$120,20,FALSE))))</f>
        <v/>
      </c>
      <c r="CI42" s="2" t="str">
        <f>IF(P42="","",IF(P42="ADO","ADO",IF(P42="OFF","OFF",VLOOKUP(P42,Positions!$C$7:$V$120,20,FALSE))))</f>
        <v/>
      </c>
      <c r="CJ42" s="2" t="str">
        <f>IF(Q42="","",IF(Q42="ADO","ADO",IF(Q42="OFF","OFF",VLOOKUP(Q42,Positions!$C$7:$V$120,20,FALSE))))</f>
        <v/>
      </c>
      <c r="CK42" s="2" t="str">
        <f>IF(R42="","",IF(R42="ADO","ADO",IF(R42="OFF","OFF",VLOOKUP(R42,Positions!$C$7:$V$120,20,FALSE))))</f>
        <v/>
      </c>
      <c r="CL42" s="2" t="str">
        <f>IF(S42="","",IF(S42="ADO","ADO",IF(S42="OFF","OFF",VLOOKUP(S42,Positions!$C$7:$V$120,20,FALSE))))</f>
        <v/>
      </c>
      <c r="CM42" s="2" t="str">
        <f>IF(T42="","",IF(T42="ADO","ADO",IF(T42="OFF","OFF",VLOOKUP(T42,Positions!$C$7:$V$120,20,FALSE))))</f>
        <v/>
      </c>
      <c r="CN42" s="2" t="str">
        <f>IF(U42="","",IF(U42="ADO","ADO",IF(U42="OFF","OFF",VLOOKUP(U42,Positions!$C$7:$V$120,20,FALSE))))</f>
        <v/>
      </c>
      <c r="CO42" s="2" t="str">
        <f>IF(V42="","",IF(V42="ADO","ADO",IF(V42="OFF","OFF",VLOOKUP(V42,Positions!$C$7:$V$120,20,FALSE))))</f>
        <v/>
      </c>
      <c r="CP42" s="2" t="str">
        <f>IF(W42="","",IF(W42="ADO","ADO",IF(W42="OFF","OFF",VLOOKUP(W42,Positions!$C$7:$V$120,20,FALSE))))</f>
        <v/>
      </c>
      <c r="CQ42" s="2" t="str">
        <f>IF(X42="","",IF(X42="ADO","ADO",IF(X42="OFF","OFF",VLOOKUP(X42,Positions!$C$7:$V$120,20,FALSE))))</f>
        <v/>
      </c>
      <c r="CR42" s="2" t="str">
        <f>IF(Y42="","",IF(Y42="ADO","ADO",IF(Y42="OFF","OFF",VLOOKUP(Y42,Positions!$C$7:$V$120,20,FALSE))))</f>
        <v/>
      </c>
      <c r="CS42" s="2" t="str">
        <f>IF(Z42="","",IF(Z42="ADO","ADO",IF(Z42="OFF","OFF",VLOOKUP(Z42,Positions!$C$7:$V$120,20,FALSE))))</f>
        <v/>
      </c>
      <c r="CT42" s="2" t="str">
        <f>IF(AA42="","",IF(AA42="ADO","ADO",IF(AA42="OFF","OFF",VLOOKUP(AA42,Positions!$C$7:$V$120,20,FALSE))))</f>
        <v/>
      </c>
      <c r="CU42" s="2" t="str">
        <f>IF(AB42="","",IF(AB42="ADO","ADO",IF(AB42="OFF","OFF",VLOOKUP(AB42,Positions!$C$7:$V$120,20,FALSE))))</f>
        <v/>
      </c>
      <c r="CV42" s="2" t="str">
        <f>IF(AC42="","",IF(AC42="ADO","ADO",IF(AC42="OFF","OFF",VLOOKUP(AC42,Positions!$C$7:$V$120,20,FALSE))))</f>
        <v/>
      </c>
      <c r="CW42" s="2" t="str">
        <f>IF(AD42="","",IF(AD42="ADO","ADO",IF(AD42="OFF","OFF",VLOOKUP(AD42,Positions!$C$7:$V$120,20,FALSE))))</f>
        <v/>
      </c>
      <c r="CY42" s="2">
        <f t="shared" si="28"/>
        <v>0</v>
      </c>
      <c r="DE42" s="2" t="str">
        <f t="shared" si="59"/>
        <v/>
      </c>
      <c r="DF42" s="2" t="str">
        <f t="shared" si="59"/>
        <v/>
      </c>
      <c r="DG42" s="2" t="str">
        <f t="shared" si="59"/>
        <v/>
      </c>
      <c r="DH42" s="2" t="str">
        <f t="shared" si="59"/>
        <v/>
      </c>
      <c r="DI42" s="2" t="str">
        <f t="shared" si="59"/>
        <v/>
      </c>
      <c r="DJ42" s="2" t="str">
        <f t="shared" si="59"/>
        <v/>
      </c>
      <c r="DK42" s="2" t="str">
        <f t="shared" si="58"/>
        <v/>
      </c>
      <c r="DL42" s="2" t="str">
        <f t="shared" si="58"/>
        <v/>
      </c>
      <c r="DM42" s="2" t="str">
        <f t="shared" si="58"/>
        <v/>
      </c>
      <c r="DN42" s="2" t="str">
        <f t="shared" si="58"/>
        <v/>
      </c>
      <c r="DO42" s="2" t="str">
        <f t="shared" si="58"/>
        <v/>
      </c>
      <c r="DP42" s="2" t="str">
        <f t="shared" si="58"/>
        <v/>
      </c>
      <c r="DQ42" s="2" t="str">
        <f t="shared" si="58"/>
        <v/>
      </c>
      <c r="DR42" s="2" t="str">
        <f t="shared" si="58"/>
        <v/>
      </c>
      <c r="DS42" s="2" t="str">
        <f t="shared" si="58"/>
        <v/>
      </c>
      <c r="DT42" s="2" t="str">
        <f t="shared" si="58"/>
        <v/>
      </c>
      <c r="DU42" s="2" t="str">
        <f t="shared" si="63"/>
        <v/>
      </c>
      <c r="DV42" s="2" t="str">
        <f t="shared" si="63"/>
        <v/>
      </c>
      <c r="DW42" s="2" t="str">
        <f t="shared" si="63"/>
        <v/>
      </c>
      <c r="DX42" s="2" t="str">
        <f t="shared" si="63"/>
        <v/>
      </c>
      <c r="DY42" s="2" t="str">
        <f t="shared" si="63"/>
        <v/>
      </c>
      <c r="DZ42" s="2" t="str">
        <f t="shared" si="63"/>
        <v/>
      </c>
      <c r="EA42" s="2" t="str">
        <f t="shared" si="63"/>
        <v/>
      </c>
      <c r="EB42" s="2" t="str">
        <f t="shared" si="63"/>
        <v/>
      </c>
      <c r="EC42" s="2" t="str">
        <f t="shared" si="63"/>
        <v/>
      </c>
      <c r="ED42" s="2" t="str">
        <f t="shared" si="63"/>
        <v/>
      </c>
      <c r="EE42" s="2" t="str">
        <f t="shared" si="63"/>
        <v/>
      </c>
      <c r="EF42" s="2" t="str">
        <f t="shared" si="63"/>
        <v/>
      </c>
      <c r="EH42" s="189">
        <f t="shared" si="30"/>
        <v>0</v>
      </c>
      <c r="EI42" s="190">
        <f t="shared" si="31"/>
        <v>0</v>
      </c>
      <c r="EJ42" s="190">
        <f t="shared" si="32"/>
        <v>0</v>
      </c>
      <c r="EK42" s="190">
        <f t="shared" si="33"/>
        <v>0</v>
      </c>
      <c r="EL42" s="190">
        <f t="shared" si="34"/>
        <v>0</v>
      </c>
      <c r="EM42" s="12" t="str">
        <f t="shared" si="60"/>
        <v/>
      </c>
      <c r="EN42" s="12" t="str">
        <f t="shared" si="60"/>
        <v/>
      </c>
      <c r="EO42" s="12" t="str">
        <f t="shared" si="60"/>
        <v/>
      </c>
      <c r="EP42" s="12" t="str">
        <f t="shared" si="60"/>
        <v/>
      </c>
      <c r="EQ42" s="12" t="str">
        <f t="shared" si="60"/>
        <v/>
      </c>
      <c r="ER42" s="12" t="str">
        <f t="shared" si="60"/>
        <v/>
      </c>
      <c r="ES42" s="12" t="str">
        <f t="shared" si="60"/>
        <v/>
      </c>
      <c r="ET42" s="12" t="str">
        <f t="shared" si="60"/>
        <v/>
      </c>
      <c r="EU42" s="12" t="str">
        <f t="shared" si="60"/>
        <v/>
      </c>
      <c r="EV42" s="12" t="str">
        <f t="shared" si="60"/>
        <v/>
      </c>
      <c r="EW42" s="12" t="str">
        <f t="shared" si="60"/>
        <v/>
      </c>
      <c r="EX42" s="12" t="str">
        <f t="shared" si="60"/>
        <v/>
      </c>
      <c r="EY42" s="12" t="str">
        <f t="shared" si="60"/>
        <v/>
      </c>
      <c r="EZ42" s="12" t="str">
        <f t="shared" si="60"/>
        <v/>
      </c>
      <c r="FA42" s="12" t="str">
        <f t="shared" si="60"/>
        <v/>
      </c>
      <c r="FB42" s="12" t="str">
        <f t="shared" si="60"/>
        <v/>
      </c>
      <c r="FC42" s="12" t="str">
        <f t="shared" si="53"/>
        <v/>
      </c>
      <c r="FD42" s="12" t="str">
        <f t="shared" si="53"/>
        <v/>
      </c>
      <c r="FE42" s="12" t="str">
        <f t="shared" si="53"/>
        <v/>
      </c>
      <c r="FF42" s="12" t="str">
        <f t="shared" si="57"/>
        <v/>
      </c>
      <c r="FG42" s="12" t="str">
        <f t="shared" si="57"/>
        <v/>
      </c>
      <c r="FH42" s="12" t="str">
        <f t="shared" si="57"/>
        <v/>
      </c>
      <c r="FI42" s="12" t="str">
        <f t="shared" si="57"/>
        <v/>
      </c>
      <c r="FJ42" s="12" t="str">
        <f t="shared" si="57"/>
        <v/>
      </c>
      <c r="FK42" s="12" t="str">
        <f t="shared" si="57"/>
        <v/>
      </c>
      <c r="FL42" s="12" t="str">
        <f t="shared" si="57"/>
        <v/>
      </c>
      <c r="FM42" s="12" t="str">
        <f t="shared" si="57"/>
        <v/>
      </c>
      <c r="FN42" s="12" t="str">
        <f t="shared" si="57"/>
        <v/>
      </c>
      <c r="FP42" t="str">
        <f t="shared" si="36"/>
        <v>OK</v>
      </c>
      <c r="FQ42" t="str">
        <f t="shared" si="37"/>
        <v/>
      </c>
      <c r="GU42" s="176"/>
      <c r="GV42" s="177">
        <f t="shared" si="41"/>
        <v>0</v>
      </c>
      <c r="GW42" s="177">
        <f t="shared" si="42"/>
        <v>0</v>
      </c>
      <c r="GX42" s="177">
        <f t="shared" si="43"/>
        <v>0</v>
      </c>
      <c r="GY42" s="177">
        <f t="shared" si="44"/>
        <v>0</v>
      </c>
      <c r="HB42" s="193" t="str">
        <f>IF(Positions!C38&lt;&gt;"",Positions!C38,"")</f>
        <v/>
      </c>
    </row>
    <row r="43" spans="1:210" x14ac:dyDescent="0.25">
      <c r="A43" s="185"/>
      <c r="B43" s="186" t="str">
        <f t="shared" si="25"/>
        <v>0 (0, 0)</v>
      </c>
      <c r="C43" s="357"/>
      <c r="D43" s="470"/>
      <c r="E43" s="470"/>
      <c r="F43" s="470"/>
      <c r="G43" s="470"/>
      <c r="H43" s="470"/>
      <c r="I43" s="466"/>
      <c r="J43" s="357"/>
      <c r="K43" s="470"/>
      <c r="L43" s="470"/>
      <c r="M43" s="470"/>
      <c r="N43" s="470"/>
      <c r="O43" s="470"/>
      <c r="P43" s="466"/>
      <c r="Q43" s="357"/>
      <c r="R43" s="470"/>
      <c r="S43" s="470"/>
      <c r="T43" s="470"/>
      <c r="U43" s="470"/>
      <c r="V43" s="470"/>
      <c r="W43" s="466"/>
      <c r="X43" s="357"/>
      <c r="Y43" s="470"/>
      <c r="Z43" s="470"/>
      <c r="AA43" s="470"/>
      <c r="AB43" s="470"/>
      <c r="AC43" s="470"/>
      <c r="AD43" s="466"/>
      <c r="AE43" s="349"/>
      <c r="AF43" s="339">
        <f t="shared" si="61"/>
        <v>0</v>
      </c>
      <c r="AG43" s="340">
        <f t="shared" si="16"/>
        <v>0</v>
      </c>
      <c r="AH43" s="340">
        <f t="shared" si="16"/>
        <v>0</v>
      </c>
      <c r="AI43" s="341">
        <f t="shared" si="16"/>
        <v>0</v>
      </c>
      <c r="AJ43" s="342">
        <f t="shared" si="16"/>
        <v>0</v>
      </c>
      <c r="AK43" s="343">
        <f t="shared" si="26"/>
        <v>0</v>
      </c>
      <c r="AL43" s="192">
        <f>IF(A43&lt;&gt;"",VLOOKUP(A43,Positions!$AJ$9:$AK$30,2,FALSE),0)*IF(AJ43=160,AJ43/4*52*(38/40),AJ43/4*52)</f>
        <v>0</v>
      </c>
      <c r="AM43" s="188">
        <f t="shared" si="27"/>
        <v>0</v>
      </c>
      <c r="AN43" s="12" t="str">
        <f t="shared" si="62"/>
        <v/>
      </c>
      <c r="AO43" s="12" t="str">
        <f t="shared" si="62"/>
        <v/>
      </c>
      <c r="AP43" s="12" t="str">
        <f t="shared" si="62"/>
        <v/>
      </c>
      <c r="AQ43" s="12" t="str">
        <f t="shared" si="62"/>
        <v/>
      </c>
      <c r="AR43" s="12" t="str">
        <f t="shared" si="62"/>
        <v/>
      </c>
      <c r="AS43" s="12" t="str">
        <f t="shared" si="62"/>
        <v/>
      </c>
      <c r="AT43" s="12" t="str">
        <f t="shared" si="62"/>
        <v/>
      </c>
      <c r="AU43" s="12" t="str">
        <f t="shared" si="62"/>
        <v/>
      </c>
      <c r="AV43" s="12" t="str">
        <f t="shared" si="62"/>
        <v/>
      </c>
      <c r="AW43" s="12" t="str">
        <f t="shared" si="62"/>
        <v/>
      </c>
      <c r="AX43" s="12" t="str">
        <f t="shared" si="62"/>
        <v/>
      </c>
      <c r="AY43" s="12" t="str">
        <f t="shared" si="62"/>
        <v/>
      </c>
      <c r="AZ43" s="12" t="str">
        <f t="shared" si="62"/>
        <v/>
      </c>
      <c r="BA43" s="12" t="str">
        <f t="shared" si="62"/>
        <v/>
      </c>
      <c r="BB43" s="12" t="str">
        <f t="shared" si="62"/>
        <v/>
      </c>
      <c r="BC43" s="12" t="str">
        <f t="shared" si="52"/>
        <v/>
      </c>
      <c r="BD43" s="12" t="str">
        <f t="shared" si="52"/>
        <v/>
      </c>
      <c r="BE43" s="12" t="str">
        <f t="shared" si="52"/>
        <v/>
      </c>
      <c r="BF43" s="12" t="str">
        <f t="shared" si="52"/>
        <v/>
      </c>
      <c r="BG43" s="12" t="str">
        <f t="shared" si="56"/>
        <v/>
      </c>
      <c r="BH43" s="12" t="str">
        <f t="shared" si="56"/>
        <v/>
      </c>
      <c r="BI43" s="12" t="str">
        <f t="shared" si="56"/>
        <v/>
      </c>
      <c r="BJ43" s="12" t="str">
        <f t="shared" si="56"/>
        <v/>
      </c>
      <c r="BK43" s="12" t="str">
        <f t="shared" si="56"/>
        <v/>
      </c>
      <c r="BL43" s="12" t="str">
        <f t="shared" si="56"/>
        <v/>
      </c>
      <c r="BM43" s="12" t="str">
        <f t="shared" si="56"/>
        <v/>
      </c>
      <c r="BN43" s="12" t="str">
        <f t="shared" si="56"/>
        <v/>
      </c>
      <c r="BO43" s="12" t="str">
        <f t="shared" si="56"/>
        <v/>
      </c>
      <c r="BV43" s="2" t="str">
        <f>IF(C43="","",IF(C43="ADO","ADO",IF(C43="OFF","OFF",VLOOKUP(C43,Positions!$C$7:$V$120,20,FALSE))))</f>
        <v/>
      </c>
      <c r="BW43" s="2" t="str">
        <f>IF(D43="","",IF(D43="ADO","ADO",IF(D43="OFF","OFF",VLOOKUP(D43,Positions!$C$7:$V$120,20,FALSE))))</f>
        <v/>
      </c>
      <c r="BX43" s="2" t="str">
        <f>IF(E43="","",IF(E43="ADO","ADO",IF(E43="OFF","OFF",VLOOKUP(E43,Positions!$C$7:$V$120,20,FALSE))))</f>
        <v/>
      </c>
      <c r="BY43" s="2" t="str">
        <f>IF(F43="","",IF(F43="ADO","ADO",IF(F43="OFF","OFF",VLOOKUP(F43,Positions!$C$7:$V$120,20,FALSE))))</f>
        <v/>
      </c>
      <c r="BZ43" s="2" t="str">
        <f>IF(G43="","",IF(G43="ADO","ADO",IF(G43="OFF","OFF",VLOOKUP(G43,Positions!$C$7:$V$120,20,FALSE))))</f>
        <v/>
      </c>
      <c r="CA43" s="2" t="str">
        <f>IF(H43="","",IF(H43="ADO","ADO",IF(H43="OFF","OFF",VLOOKUP(H43,Positions!$C$7:$V$120,20,FALSE))))</f>
        <v/>
      </c>
      <c r="CB43" s="2" t="str">
        <f>IF(I43="","",IF(I43="ADO","ADO",IF(I43="OFF","OFF",VLOOKUP(I43,Positions!$C$7:$V$120,20,FALSE))))</f>
        <v/>
      </c>
      <c r="CC43" s="2" t="str">
        <f>IF(J43="","",IF(J43="ADO","ADO",IF(J43="OFF","OFF",VLOOKUP(J43,Positions!$C$7:$V$120,20,FALSE))))</f>
        <v/>
      </c>
      <c r="CD43" s="2" t="str">
        <f>IF(K43="","",IF(K43="ADO","ADO",IF(K43="OFF","OFF",VLOOKUP(K43,Positions!$C$7:$V$120,20,FALSE))))</f>
        <v/>
      </c>
      <c r="CE43" s="2" t="str">
        <f>IF(L43="","",IF(L43="ADO","ADO",IF(L43="OFF","OFF",VLOOKUP(L43,Positions!$C$7:$V$120,20,FALSE))))</f>
        <v/>
      </c>
      <c r="CF43" s="2" t="str">
        <f>IF(M43="","",IF(M43="ADO","ADO",IF(M43="OFF","OFF",VLOOKUP(M43,Positions!$C$7:$V$120,20,FALSE))))</f>
        <v/>
      </c>
      <c r="CG43" s="2" t="str">
        <f>IF(N43="","",IF(N43="ADO","ADO",IF(N43="OFF","OFF",VLOOKUP(N43,Positions!$C$7:$V$120,20,FALSE))))</f>
        <v/>
      </c>
      <c r="CH43" s="2" t="str">
        <f>IF(O43="","",IF(O43="ADO","ADO",IF(O43="OFF","OFF",VLOOKUP(O43,Positions!$C$7:$V$120,20,FALSE))))</f>
        <v/>
      </c>
      <c r="CI43" s="2" t="str">
        <f>IF(P43="","",IF(P43="ADO","ADO",IF(P43="OFF","OFF",VLOOKUP(P43,Positions!$C$7:$V$120,20,FALSE))))</f>
        <v/>
      </c>
      <c r="CJ43" s="2" t="str">
        <f>IF(Q43="","",IF(Q43="ADO","ADO",IF(Q43="OFF","OFF",VLOOKUP(Q43,Positions!$C$7:$V$120,20,FALSE))))</f>
        <v/>
      </c>
      <c r="CK43" s="2" t="str">
        <f>IF(R43="","",IF(R43="ADO","ADO",IF(R43="OFF","OFF",VLOOKUP(R43,Positions!$C$7:$V$120,20,FALSE))))</f>
        <v/>
      </c>
      <c r="CL43" s="2" t="str">
        <f>IF(S43="","",IF(S43="ADO","ADO",IF(S43="OFF","OFF",VLOOKUP(S43,Positions!$C$7:$V$120,20,FALSE))))</f>
        <v/>
      </c>
      <c r="CM43" s="2" t="str">
        <f>IF(T43="","",IF(T43="ADO","ADO",IF(T43="OFF","OFF",VLOOKUP(T43,Positions!$C$7:$V$120,20,FALSE))))</f>
        <v/>
      </c>
      <c r="CN43" s="2" t="str">
        <f>IF(U43="","",IF(U43="ADO","ADO",IF(U43="OFF","OFF",VLOOKUP(U43,Positions!$C$7:$V$120,20,FALSE))))</f>
        <v/>
      </c>
      <c r="CO43" s="2" t="str">
        <f>IF(V43="","",IF(V43="ADO","ADO",IF(V43="OFF","OFF",VLOOKUP(V43,Positions!$C$7:$V$120,20,FALSE))))</f>
        <v/>
      </c>
      <c r="CP43" s="2" t="str">
        <f>IF(W43="","",IF(W43="ADO","ADO",IF(W43="OFF","OFF",VLOOKUP(W43,Positions!$C$7:$V$120,20,FALSE))))</f>
        <v/>
      </c>
      <c r="CQ43" s="2" t="str">
        <f>IF(X43="","",IF(X43="ADO","ADO",IF(X43="OFF","OFF",VLOOKUP(X43,Positions!$C$7:$V$120,20,FALSE))))</f>
        <v/>
      </c>
      <c r="CR43" s="2" t="str">
        <f>IF(Y43="","",IF(Y43="ADO","ADO",IF(Y43="OFF","OFF",VLOOKUP(Y43,Positions!$C$7:$V$120,20,FALSE))))</f>
        <v/>
      </c>
      <c r="CS43" s="2" t="str">
        <f>IF(Z43="","",IF(Z43="ADO","ADO",IF(Z43="OFF","OFF",VLOOKUP(Z43,Positions!$C$7:$V$120,20,FALSE))))</f>
        <v/>
      </c>
      <c r="CT43" s="2" t="str">
        <f>IF(AA43="","",IF(AA43="ADO","ADO",IF(AA43="OFF","OFF",VLOOKUP(AA43,Positions!$C$7:$V$120,20,FALSE))))</f>
        <v/>
      </c>
      <c r="CU43" s="2" t="str">
        <f>IF(AB43="","",IF(AB43="ADO","ADO",IF(AB43="OFF","OFF",VLOOKUP(AB43,Positions!$C$7:$V$120,20,FALSE))))</f>
        <v/>
      </c>
      <c r="CV43" s="2" t="str">
        <f>IF(AC43="","",IF(AC43="ADO","ADO",IF(AC43="OFF","OFF",VLOOKUP(AC43,Positions!$C$7:$V$120,20,FALSE))))</f>
        <v/>
      </c>
      <c r="CW43" s="2" t="str">
        <f>IF(AD43="","",IF(AD43="ADO","ADO",IF(AD43="OFF","OFF",VLOOKUP(AD43,Positions!$C$7:$V$120,20,FALSE))))</f>
        <v/>
      </c>
      <c r="CY43" s="2">
        <f t="shared" si="28"/>
        <v>0</v>
      </c>
      <c r="DE43" s="2" t="str">
        <f t="shared" si="59"/>
        <v/>
      </c>
      <c r="DF43" s="2" t="str">
        <f t="shared" si="59"/>
        <v/>
      </c>
      <c r="DG43" s="2" t="str">
        <f t="shared" si="59"/>
        <v/>
      </c>
      <c r="DH43" s="2" t="str">
        <f t="shared" si="59"/>
        <v/>
      </c>
      <c r="DI43" s="2" t="str">
        <f t="shared" si="59"/>
        <v/>
      </c>
      <c r="DJ43" s="2" t="str">
        <f t="shared" si="59"/>
        <v/>
      </c>
      <c r="DK43" s="2" t="str">
        <f t="shared" si="58"/>
        <v/>
      </c>
      <c r="DL43" s="2" t="str">
        <f t="shared" si="58"/>
        <v/>
      </c>
      <c r="DM43" s="2" t="str">
        <f t="shared" si="58"/>
        <v/>
      </c>
      <c r="DN43" s="2" t="str">
        <f t="shared" si="58"/>
        <v/>
      </c>
      <c r="DO43" s="2" t="str">
        <f t="shared" si="58"/>
        <v/>
      </c>
      <c r="DP43" s="2" t="str">
        <f t="shared" si="58"/>
        <v/>
      </c>
      <c r="DQ43" s="2" t="str">
        <f t="shared" si="58"/>
        <v/>
      </c>
      <c r="DR43" s="2" t="str">
        <f t="shared" si="58"/>
        <v/>
      </c>
      <c r="DS43" s="2" t="str">
        <f t="shared" si="58"/>
        <v/>
      </c>
      <c r="DT43" s="2" t="str">
        <f t="shared" si="58"/>
        <v/>
      </c>
      <c r="DU43" s="2" t="str">
        <f t="shared" si="63"/>
        <v/>
      </c>
      <c r="DV43" s="2" t="str">
        <f t="shared" si="63"/>
        <v/>
      </c>
      <c r="DW43" s="2" t="str">
        <f t="shared" si="63"/>
        <v/>
      </c>
      <c r="DX43" s="2" t="str">
        <f t="shared" si="63"/>
        <v/>
      </c>
      <c r="DY43" s="2" t="str">
        <f t="shared" si="63"/>
        <v/>
      </c>
      <c r="DZ43" s="2" t="str">
        <f t="shared" si="63"/>
        <v/>
      </c>
      <c r="EA43" s="2" t="str">
        <f t="shared" si="63"/>
        <v/>
      </c>
      <c r="EB43" s="2" t="str">
        <f t="shared" si="63"/>
        <v/>
      </c>
      <c r="EC43" s="2" t="str">
        <f t="shared" si="63"/>
        <v/>
      </c>
      <c r="ED43" s="2" t="str">
        <f t="shared" si="63"/>
        <v/>
      </c>
      <c r="EE43" s="2" t="str">
        <f t="shared" si="63"/>
        <v/>
      </c>
      <c r="EF43" s="2" t="str">
        <f t="shared" si="63"/>
        <v/>
      </c>
      <c r="EH43" s="189">
        <f t="shared" si="30"/>
        <v>0</v>
      </c>
      <c r="EI43" s="190">
        <f t="shared" si="31"/>
        <v>0</v>
      </c>
      <c r="EJ43" s="190">
        <f t="shared" si="32"/>
        <v>0</v>
      </c>
      <c r="EK43" s="190">
        <f t="shared" si="33"/>
        <v>0</v>
      </c>
      <c r="EL43" s="190">
        <f t="shared" si="34"/>
        <v>0</v>
      </c>
      <c r="EM43" s="12" t="str">
        <f t="shared" si="60"/>
        <v/>
      </c>
      <c r="EN43" s="12" t="str">
        <f t="shared" si="60"/>
        <v/>
      </c>
      <c r="EO43" s="12" t="str">
        <f t="shared" si="60"/>
        <v/>
      </c>
      <c r="EP43" s="12" t="str">
        <f t="shared" si="60"/>
        <v/>
      </c>
      <c r="EQ43" s="12" t="str">
        <f t="shared" si="60"/>
        <v/>
      </c>
      <c r="ER43" s="12" t="str">
        <f t="shared" si="60"/>
        <v/>
      </c>
      <c r="ES43" s="12" t="str">
        <f t="shared" si="60"/>
        <v/>
      </c>
      <c r="ET43" s="12" t="str">
        <f t="shared" si="60"/>
        <v/>
      </c>
      <c r="EU43" s="12" t="str">
        <f t="shared" si="60"/>
        <v/>
      </c>
      <c r="EV43" s="12" t="str">
        <f t="shared" si="60"/>
        <v/>
      </c>
      <c r="EW43" s="12" t="str">
        <f t="shared" si="60"/>
        <v/>
      </c>
      <c r="EX43" s="12" t="str">
        <f t="shared" si="60"/>
        <v/>
      </c>
      <c r="EY43" s="12" t="str">
        <f t="shared" si="60"/>
        <v/>
      </c>
      <c r="EZ43" s="12" t="str">
        <f t="shared" si="60"/>
        <v/>
      </c>
      <c r="FA43" s="12" t="str">
        <f t="shared" si="60"/>
        <v/>
      </c>
      <c r="FB43" s="12" t="str">
        <f t="shared" si="60"/>
        <v/>
      </c>
      <c r="FC43" s="12" t="str">
        <f t="shared" si="53"/>
        <v/>
      </c>
      <c r="FD43" s="12" t="str">
        <f t="shared" si="53"/>
        <v/>
      </c>
      <c r="FE43" s="12" t="str">
        <f t="shared" si="53"/>
        <v/>
      </c>
      <c r="FF43" s="12" t="str">
        <f t="shared" si="57"/>
        <v/>
      </c>
      <c r="FG43" s="12" t="str">
        <f t="shared" si="57"/>
        <v/>
      </c>
      <c r="FH43" s="12" t="str">
        <f t="shared" si="57"/>
        <v/>
      </c>
      <c r="FI43" s="12" t="str">
        <f t="shared" si="57"/>
        <v/>
      </c>
      <c r="FJ43" s="12" t="str">
        <f t="shared" si="57"/>
        <v/>
      </c>
      <c r="FK43" s="12" t="str">
        <f t="shared" si="57"/>
        <v/>
      </c>
      <c r="FL43" s="12" t="str">
        <f t="shared" si="57"/>
        <v/>
      </c>
      <c r="FM43" s="12" t="str">
        <f t="shared" si="57"/>
        <v/>
      </c>
      <c r="FN43" s="12" t="str">
        <f t="shared" si="57"/>
        <v/>
      </c>
      <c r="FP43" t="str">
        <f t="shared" si="36"/>
        <v>OK</v>
      </c>
      <c r="FQ43" t="str">
        <f t="shared" si="37"/>
        <v/>
      </c>
      <c r="GU43" s="176"/>
      <c r="GV43" s="177">
        <f t="shared" si="41"/>
        <v>0</v>
      </c>
      <c r="GW43" s="177">
        <f t="shared" si="42"/>
        <v>0</v>
      </c>
      <c r="GX43" s="177">
        <f t="shared" si="43"/>
        <v>0</v>
      </c>
      <c r="GY43" s="177">
        <f t="shared" si="44"/>
        <v>0</v>
      </c>
      <c r="HB43" s="193" t="str">
        <f>IF(Positions!C39&lt;&gt;"",Positions!C39,"")</f>
        <v/>
      </c>
    </row>
    <row r="44" spans="1:210" x14ac:dyDescent="0.25">
      <c r="A44" s="185"/>
      <c r="B44" s="186" t="str">
        <f t="shared" si="25"/>
        <v>0 (0, 0)</v>
      </c>
      <c r="C44" s="357"/>
      <c r="D44" s="470"/>
      <c r="E44" s="470"/>
      <c r="F44" s="470"/>
      <c r="G44" s="470"/>
      <c r="H44" s="470"/>
      <c r="I44" s="466"/>
      <c r="J44" s="357"/>
      <c r="K44" s="470"/>
      <c r="L44" s="470"/>
      <c r="M44" s="470"/>
      <c r="N44" s="470"/>
      <c r="O44" s="470"/>
      <c r="P44" s="466"/>
      <c r="Q44" s="357"/>
      <c r="R44" s="470"/>
      <c r="S44" s="470"/>
      <c r="T44" s="470"/>
      <c r="U44" s="470"/>
      <c r="V44" s="470"/>
      <c r="W44" s="466"/>
      <c r="X44" s="357"/>
      <c r="Y44" s="470"/>
      <c r="Z44" s="470"/>
      <c r="AA44" s="470"/>
      <c r="AB44" s="470"/>
      <c r="AC44" s="470"/>
      <c r="AD44" s="466"/>
      <c r="AE44" s="349"/>
      <c r="AF44" s="339">
        <f t="shared" si="61"/>
        <v>0</v>
      </c>
      <c r="AG44" s="340">
        <f t="shared" si="16"/>
        <v>0</v>
      </c>
      <c r="AH44" s="340">
        <f t="shared" si="16"/>
        <v>0</v>
      </c>
      <c r="AI44" s="341">
        <f t="shared" si="16"/>
        <v>0</v>
      </c>
      <c r="AJ44" s="342">
        <f t="shared" si="16"/>
        <v>0</v>
      </c>
      <c r="AK44" s="343">
        <f t="shared" si="26"/>
        <v>0</v>
      </c>
      <c r="AL44" s="192">
        <f>IF(A44&lt;&gt;"",VLOOKUP(A44,Positions!$AJ$9:$AK$30,2,FALSE),0)*IF(AJ44=160,AJ44/4*52*(38/40),AJ44/4*52)</f>
        <v>0</v>
      </c>
      <c r="AM44" s="188">
        <f t="shared" si="27"/>
        <v>0</v>
      </c>
      <c r="AN44" s="12" t="str">
        <f t="shared" si="62"/>
        <v/>
      </c>
      <c r="AO44" s="12" t="str">
        <f t="shared" si="62"/>
        <v/>
      </c>
      <c r="AP44" s="12" t="str">
        <f t="shared" si="62"/>
        <v/>
      </c>
      <c r="AQ44" s="12" t="str">
        <f t="shared" si="62"/>
        <v/>
      </c>
      <c r="AR44" s="12" t="str">
        <f t="shared" si="62"/>
        <v/>
      </c>
      <c r="AS44" s="12" t="str">
        <f t="shared" si="62"/>
        <v/>
      </c>
      <c r="AT44" s="12" t="str">
        <f t="shared" si="62"/>
        <v/>
      </c>
      <c r="AU44" s="12" t="str">
        <f t="shared" si="62"/>
        <v/>
      </c>
      <c r="AV44" s="12" t="str">
        <f t="shared" si="62"/>
        <v/>
      </c>
      <c r="AW44" s="12" t="str">
        <f t="shared" si="62"/>
        <v/>
      </c>
      <c r="AX44" s="12" t="str">
        <f t="shared" si="62"/>
        <v/>
      </c>
      <c r="AY44" s="12" t="str">
        <f t="shared" si="62"/>
        <v/>
      </c>
      <c r="AZ44" s="12" t="str">
        <f t="shared" si="62"/>
        <v/>
      </c>
      <c r="BA44" s="12" t="str">
        <f t="shared" si="62"/>
        <v/>
      </c>
      <c r="BB44" s="12" t="str">
        <f t="shared" si="62"/>
        <v/>
      </c>
      <c r="BC44" s="12" t="str">
        <f t="shared" si="52"/>
        <v/>
      </c>
      <c r="BD44" s="12" t="str">
        <f t="shared" si="52"/>
        <v/>
      </c>
      <c r="BE44" s="12" t="str">
        <f t="shared" si="52"/>
        <v/>
      </c>
      <c r="BF44" s="12" t="str">
        <f t="shared" si="52"/>
        <v/>
      </c>
      <c r="BG44" s="12" t="str">
        <f t="shared" si="56"/>
        <v/>
      </c>
      <c r="BH44" s="12" t="str">
        <f t="shared" si="56"/>
        <v/>
      </c>
      <c r="BI44" s="12" t="str">
        <f t="shared" si="56"/>
        <v/>
      </c>
      <c r="BJ44" s="12" t="str">
        <f t="shared" si="56"/>
        <v/>
      </c>
      <c r="BK44" s="12" t="str">
        <f t="shared" si="56"/>
        <v/>
      </c>
      <c r="BL44" s="12" t="str">
        <f t="shared" si="56"/>
        <v/>
      </c>
      <c r="BM44" s="12" t="str">
        <f t="shared" si="56"/>
        <v/>
      </c>
      <c r="BN44" s="12" t="str">
        <f t="shared" si="56"/>
        <v/>
      </c>
      <c r="BO44" s="12" t="str">
        <f t="shared" si="56"/>
        <v/>
      </c>
      <c r="BV44" s="2" t="str">
        <f>IF(C44="","",IF(C44="ADO","ADO",IF(C44="OFF","OFF",VLOOKUP(C44,Positions!$C$7:$V$120,20,FALSE))))</f>
        <v/>
      </c>
      <c r="BW44" s="2" t="str">
        <f>IF(D44="","",IF(D44="ADO","ADO",IF(D44="OFF","OFF",VLOOKUP(D44,Positions!$C$7:$V$120,20,FALSE))))</f>
        <v/>
      </c>
      <c r="BX44" s="2" t="str">
        <f>IF(E44="","",IF(E44="ADO","ADO",IF(E44="OFF","OFF",VLOOKUP(E44,Positions!$C$7:$V$120,20,FALSE))))</f>
        <v/>
      </c>
      <c r="BY44" s="2" t="str">
        <f>IF(F44="","",IF(F44="ADO","ADO",IF(F44="OFF","OFF",VLOOKUP(F44,Positions!$C$7:$V$120,20,FALSE))))</f>
        <v/>
      </c>
      <c r="BZ44" s="2" t="str">
        <f>IF(G44="","",IF(G44="ADO","ADO",IF(G44="OFF","OFF",VLOOKUP(G44,Positions!$C$7:$V$120,20,FALSE))))</f>
        <v/>
      </c>
      <c r="CA44" s="2" t="str">
        <f>IF(H44="","",IF(H44="ADO","ADO",IF(H44="OFF","OFF",VLOOKUP(H44,Positions!$C$7:$V$120,20,FALSE))))</f>
        <v/>
      </c>
      <c r="CB44" s="2" t="str">
        <f>IF(I44="","",IF(I44="ADO","ADO",IF(I44="OFF","OFF",VLOOKUP(I44,Positions!$C$7:$V$120,20,FALSE))))</f>
        <v/>
      </c>
      <c r="CC44" s="2" t="str">
        <f>IF(J44="","",IF(J44="ADO","ADO",IF(J44="OFF","OFF",VLOOKUP(J44,Positions!$C$7:$V$120,20,FALSE))))</f>
        <v/>
      </c>
      <c r="CD44" s="2" t="str">
        <f>IF(K44="","",IF(K44="ADO","ADO",IF(K44="OFF","OFF",VLOOKUP(K44,Positions!$C$7:$V$120,20,FALSE))))</f>
        <v/>
      </c>
      <c r="CE44" s="2" t="str">
        <f>IF(L44="","",IF(L44="ADO","ADO",IF(L44="OFF","OFF",VLOOKUP(L44,Positions!$C$7:$V$120,20,FALSE))))</f>
        <v/>
      </c>
      <c r="CF44" s="2" t="str">
        <f>IF(M44="","",IF(M44="ADO","ADO",IF(M44="OFF","OFF",VLOOKUP(M44,Positions!$C$7:$V$120,20,FALSE))))</f>
        <v/>
      </c>
      <c r="CG44" s="2" t="str">
        <f>IF(N44="","",IF(N44="ADO","ADO",IF(N44="OFF","OFF",VLOOKUP(N44,Positions!$C$7:$V$120,20,FALSE))))</f>
        <v/>
      </c>
      <c r="CH44" s="2" t="str">
        <f>IF(O44="","",IF(O44="ADO","ADO",IF(O44="OFF","OFF",VLOOKUP(O44,Positions!$C$7:$V$120,20,FALSE))))</f>
        <v/>
      </c>
      <c r="CI44" s="2" t="str">
        <f>IF(P44="","",IF(P44="ADO","ADO",IF(P44="OFF","OFF",VLOOKUP(P44,Positions!$C$7:$V$120,20,FALSE))))</f>
        <v/>
      </c>
      <c r="CJ44" s="2" t="str">
        <f>IF(Q44="","",IF(Q44="ADO","ADO",IF(Q44="OFF","OFF",VLOOKUP(Q44,Positions!$C$7:$V$120,20,FALSE))))</f>
        <v/>
      </c>
      <c r="CK44" s="2" t="str">
        <f>IF(R44="","",IF(R44="ADO","ADO",IF(R44="OFF","OFF",VLOOKUP(R44,Positions!$C$7:$V$120,20,FALSE))))</f>
        <v/>
      </c>
      <c r="CL44" s="2" t="str">
        <f>IF(S44="","",IF(S44="ADO","ADO",IF(S44="OFF","OFF",VLOOKUP(S44,Positions!$C$7:$V$120,20,FALSE))))</f>
        <v/>
      </c>
      <c r="CM44" s="2" t="str">
        <f>IF(T44="","",IF(T44="ADO","ADO",IF(T44="OFF","OFF",VLOOKUP(T44,Positions!$C$7:$V$120,20,FALSE))))</f>
        <v/>
      </c>
      <c r="CN44" s="2" t="str">
        <f>IF(U44="","",IF(U44="ADO","ADO",IF(U44="OFF","OFF",VLOOKUP(U44,Positions!$C$7:$V$120,20,FALSE))))</f>
        <v/>
      </c>
      <c r="CO44" s="2" t="str">
        <f>IF(V44="","",IF(V44="ADO","ADO",IF(V44="OFF","OFF",VLOOKUP(V44,Positions!$C$7:$V$120,20,FALSE))))</f>
        <v/>
      </c>
      <c r="CP44" s="2" t="str">
        <f>IF(W44="","",IF(W44="ADO","ADO",IF(W44="OFF","OFF",VLOOKUP(W44,Positions!$C$7:$V$120,20,FALSE))))</f>
        <v/>
      </c>
      <c r="CQ44" s="2" t="str">
        <f>IF(X44="","",IF(X44="ADO","ADO",IF(X44="OFF","OFF",VLOOKUP(X44,Positions!$C$7:$V$120,20,FALSE))))</f>
        <v/>
      </c>
      <c r="CR44" s="2" t="str">
        <f>IF(Y44="","",IF(Y44="ADO","ADO",IF(Y44="OFF","OFF",VLOOKUP(Y44,Positions!$C$7:$V$120,20,FALSE))))</f>
        <v/>
      </c>
      <c r="CS44" s="2" t="str">
        <f>IF(Z44="","",IF(Z44="ADO","ADO",IF(Z44="OFF","OFF",VLOOKUP(Z44,Positions!$C$7:$V$120,20,FALSE))))</f>
        <v/>
      </c>
      <c r="CT44" s="2" t="str">
        <f>IF(AA44="","",IF(AA44="ADO","ADO",IF(AA44="OFF","OFF",VLOOKUP(AA44,Positions!$C$7:$V$120,20,FALSE))))</f>
        <v/>
      </c>
      <c r="CU44" s="2" t="str">
        <f>IF(AB44="","",IF(AB44="ADO","ADO",IF(AB44="OFF","OFF",VLOOKUP(AB44,Positions!$C$7:$V$120,20,FALSE))))</f>
        <v/>
      </c>
      <c r="CV44" s="2" t="str">
        <f>IF(AC44="","",IF(AC44="ADO","ADO",IF(AC44="OFF","OFF",VLOOKUP(AC44,Positions!$C$7:$V$120,20,FALSE))))</f>
        <v/>
      </c>
      <c r="CW44" s="2" t="str">
        <f>IF(AD44="","",IF(AD44="ADO","ADO",IF(AD44="OFF","OFF",VLOOKUP(AD44,Positions!$C$7:$V$120,20,FALSE))))</f>
        <v/>
      </c>
      <c r="CY44" s="2">
        <f t="shared" si="28"/>
        <v>0</v>
      </c>
      <c r="DE44" s="2" t="str">
        <f t="shared" si="59"/>
        <v/>
      </c>
      <c r="DF44" s="2" t="str">
        <f t="shared" si="59"/>
        <v/>
      </c>
      <c r="DG44" s="2" t="str">
        <f t="shared" si="59"/>
        <v/>
      </c>
      <c r="DH44" s="2" t="str">
        <f t="shared" si="59"/>
        <v/>
      </c>
      <c r="DI44" s="2" t="str">
        <f t="shared" si="59"/>
        <v/>
      </c>
      <c r="DJ44" s="2" t="str">
        <f t="shared" si="59"/>
        <v/>
      </c>
      <c r="DK44" s="2" t="str">
        <f t="shared" si="58"/>
        <v/>
      </c>
      <c r="DL44" s="2" t="str">
        <f t="shared" si="58"/>
        <v/>
      </c>
      <c r="DM44" s="2" t="str">
        <f t="shared" si="58"/>
        <v/>
      </c>
      <c r="DN44" s="2" t="str">
        <f t="shared" si="58"/>
        <v/>
      </c>
      <c r="DO44" s="2" t="str">
        <f t="shared" si="58"/>
        <v/>
      </c>
      <c r="DP44" s="2" t="str">
        <f t="shared" si="58"/>
        <v/>
      </c>
      <c r="DQ44" s="2" t="str">
        <f t="shared" si="58"/>
        <v/>
      </c>
      <c r="DR44" s="2" t="str">
        <f t="shared" si="58"/>
        <v/>
      </c>
      <c r="DS44" s="2" t="str">
        <f t="shared" si="58"/>
        <v/>
      </c>
      <c r="DT44" s="2" t="str">
        <f t="shared" si="58"/>
        <v/>
      </c>
      <c r="DU44" s="2" t="str">
        <f t="shared" si="63"/>
        <v/>
      </c>
      <c r="DV44" s="2" t="str">
        <f t="shared" si="63"/>
        <v/>
      </c>
      <c r="DW44" s="2" t="str">
        <f t="shared" si="63"/>
        <v/>
      </c>
      <c r="DX44" s="2" t="str">
        <f t="shared" si="63"/>
        <v/>
      </c>
      <c r="DY44" s="2" t="str">
        <f t="shared" si="63"/>
        <v/>
      </c>
      <c r="DZ44" s="2" t="str">
        <f t="shared" si="63"/>
        <v/>
      </c>
      <c r="EA44" s="2" t="str">
        <f t="shared" si="63"/>
        <v/>
      </c>
      <c r="EB44" s="2" t="str">
        <f t="shared" si="63"/>
        <v/>
      </c>
      <c r="EC44" s="2" t="str">
        <f t="shared" si="63"/>
        <v/>
      </c>
      <c r="ED44" s="2" t="str">
        <f t="shared" si="63"/>
        <v/>
      </c>
      <c r="EE44" s="2" t="str">
        <f t="shared" si="63"/>
        <v/>
      </c>
      <c r="EF44" s="2" t="str">
        <f t="shared" si="63"/>
        <v/>
      </c>
      <c r="EH44" s="189">
        <f t="shared" si="30"/>
        <v>0</v>
      </c>
      <c r="EI44" s="190">
        <f t="shared" si="31"/>
        <v>0</v>
      </c>
      <c r="EJ44" s="190">
        <f t="shared" si="32"/>
        <v>0</v>
      </c>
      <c r="EK44" s="190">
        <f t="shared" si="33"/>
        <v>0</v>
      </c>
      <c r="EL44" s="190">
        <f t="shared" si="34"/>
        <v>0</v>
      </c>
      <c r="EM44" s="12" t="str">
        <f t="shared" si="60"/>
        <v/>
      </c>
      <c r="EN44" s="12" t="str">
        <f t="shared" si="60"/>
        <v/>
      </c>
      <c r="EO44" s="12" t="str">
        <f t="shared" si="60"/>
        <v/>
      </c>
      <c r="EP44" s="12" t="str">
        <f t="shared" si="60"/>
        <v/>
      </c>
      <c r="EQ44" s="12" t="str">
        <f t="shared" si="60"/>
        <v/>
      </c>
      <c r="ER44" s="12" t="str">
        <f t="shared" si="60"/>
        <v/>
      </c>
      <c r="ES44" s="12" t="str">
        <f t="shared" si="60"/>
        <v/>
      </c>
      <c r="ET44" s="12" t="str">
        <f t="shared" si="60"/>
        <v/>
      </c>
      <c r="EU44" s="12" t="str">
        <f t="shared" si="60"/>
        <v/>
      </c>
      <c r="EV44" s="12" t="str">
        <f t="shared" si="60"/>
        <v/>
      </c>
      <c r="EW44" s="12" t="str">
        <f t="shared" si="60"/>
        <v/>
      </c>
      <c r="EX44" s="12" t="str">
        <f t="shared" si="60"/>
        <v/>
      </c>
      <c r="EY44" s="12" t="str">
        <f t="shared" si="60"/>
        <v/>
      </c>
      <c r="EZ44" s="12" t="str">
        <f t="shared" si="60"/>
        <v/>
      </c>
      <c r="FA44" s="12" t="str">
        <f t="shared" si="60"/>
        <v/>
      </c>
      <c r="FB44" s="12" t="str">
        <f t="shared" si="60"/>
        <v/>
      </c>
      <c r="FC44" s="12" t="str">
        <f t="shared" si="53"/>
        <v/>
      </c>
      <c r="FD44" s="12" t="str">
        <f t="shared" si="53"/>
        <v/>
      </c>
      <c r="FE44" s="12" t="str">
        <f t="shared" si="53"/>
        <v/>
      </c>
      <c r="FF44" s="12" t="str">
        <f t="shared" si="57"/>
        <v/>
      </c>
      <c r="FG44" s="12" t="str">
        <f t="shared" si="57"/>
        <v/>
      </c>
      <c r="FH44" s="12" t="str">
        <f t="shared" si="57"/>
        <v/>
      </c>
      <c r="FI44" s="12" t="str">
        <f t="shared" si="57"/>
        <v/>
      </c>
      <c r="FJ44" s="12" t="str">
        <f t="shared" si="57"/>
        <v/>
      </c>
      <c r="FK44" s="12" t="str">
        <f t="shared" si="57"/>
        <v/>
      </c>
      <c r="FL44" s="12" t="str">
        <f t="shared" si="57"/>
        <v/>
      </c>
      <c r="FM44" s="12" t="str">
        <f t="shared" si="57"/>
        <v/>
      </c>
      <c r="FN44" s="12" t="str">
        <f t="shared" si="57"/>
        <v/>
      </c>
      <c r="FP44" t="str">
        <f t="shared" si="36"/>
        <v>OK</v>
      </c>
      <c r="FQ44" t="str">
        <f t="shared" si="37"/>
        <v/>
      </c>
      <c r="GU44" s="176"/>
      <c r="GV44" s="177">
        <f t="shared" si="41"/>
        <v>0</v>
      </c>
      <c r="GW44" s="177">
        <f t="shared" si="42"/>
        <v>0</v>
      </c>
      <c r="GX44" s="177">
        <f t="shared" si="43"/>
        <v>0</v>
      </c>
      <c r="GY44" s="177">
        <f t="shared" si="44"/>
        <v>0</v>
      </c>
      <c r="HB44" s="193" t="str">
        <f>IF(Positions!C40&lt;&gt;"",Positions!C40,"")</f>
        <v/>
      </c>
    </row>
    <row r="45" spans="1:210" x14ac:dyDescent="0.25">
      <c r="A45" s="185"/>
      <c r="B45" s="186" t="str">
        <f t="shared" si="25"/>
        <v>0 (0, 0)</v>
      </c>
      <c r="C45" s="357"/>
      <c r="D45" s="470"/>
      <c r="E45" s="470"/>
      <c r="F45" s="470"/>
      <c r="G45" s="470"/>
      <c r="H45" s="470"/>
      <c r="I45" s="466"/>
      <c r="J45" s="357"/>
      <c r="K45" s="470"/>
      <c r="L45" s="470"/>
      <c r="M45" s="470"/>
      <c r="N45" s="470"/>
      <c r="O45" s="470"/>
      <c r="P45" s="466"/>
      <c r="Q45" s="357"/>
      <c r="R45" s="470"/>
      <c r="S45" s="470"/>
      <c r="T45" s="470"/>
      <c r="U45" s="470"/>
      <c r="V45" s="470"/>
      <c r="W45" s="466"/>
      <c r="X45" s="357"/>
      <c r="Y45" s="470"/>
      <c r="Z45" s="470"/>
      <c r="AA45" s="470"/>
      <c r="AB45" s="470"/>
      <c r="AC45" s="470"/>
      <c r="AD45" s="466"/>
      <c r="AE45" s="349"/>
      <c r="AF45" s="339">
        <f t="shared" si="61"/>
        <v>0</v>
      </c>
      <c r="AG45" s="340">
        <f t="shared" si="16"/>
        <v>0</v>
      </c>
      <c r="AH45" s="340">
        <f t="shared" si="16"/>
        <v>0</v>
      </c>
      <c r="AI45" s="341">
        <f t="shared" si="16"/>
        <v>0</v>
      </c>
      <c r="AJ45" s="342">
        <f t="shared" si="16"/>
        <v>0</v>
      </c>
      <c r="AK45" s="343">
        <f t="shared" si="26"/>
        <v>0</v>
      </c>
      <c r="AL45" s="192">
        <f>IF(A45&lt;&gt;"",VLOOKUP(A45,Positions!$AJ$9:$AK$30,2,FALSE),0)*IF(AJ45=160,AJ45/4*52*(38/40),AJ45/4*52)</f>
        <v>0</v>
      </c>
      <c r="AM45" s="188">
        <f t="shared" si="27"/>
        <v>0</v>
      </c>
      <c r="AN45" s="12" t="str">
        <f t="shared" si="62"/>
        <v/>
      </c>
      <c r="AO45" s="12" t="str">
        <f t="shared" si="62"/>
        <v/>
      </c>
      <c r="AP45" s="12" t="str">
        <f t="shared" si="62"/>
        <v/>
      </c>
      <c r="AQ45" s="12" t="str">
        <f t="shared" si="62"/>
        <v/>
      </c>
      <c r="AR45" s="12" t="str">
        <f t="shared" si="62"/>
        <v/>
      </c>
      <c r="AS45" s="12" t="str">
        <f t="shared" si="62"/>
        <v/>
      </c>
      <c r="AT45" s="12" t="str">
        <f t="shared" si="62"/>
        <v/>
      </c>
      <c r="AU45" s="12" t="str">
        <f t="shared" si="62"/>
        <v/>
      </c>
      <c r="AV45" s="12" t="str">
        <f t="shared" si="62"/>
        <v/>
      </c>
      <c r="AW45" s="12" t="str">
        <f t="shared" si="62"/>
        <v/>
      </c>
      <c r="AX45" s="12" t="str">
        <f t="shared" si="62"/>
        <v/>
      </c>
      <c r="AY45" s="12" t="str">
        <f t="shared" si="62"/>
        <v/>
      </c>
      <c r="AZ45" s="12" t="str">
        <f t="shared" si="62"/>
        <v/>
      </c>
      <c r="BA45" s="12" t="str">
        <f t="shared" si="62"/>
        <v/>
      </c>
      <c r="BB45" s="12" t="str">
        <f t="shared" si="62"/>
        <v/>
      </c>
      <c r="BC45" s="12" t="str">
        <f t="shared" si="52"/>
        <v/>
      </c>
      <c r="BD45" s="12" t="str">
        <f t="shared" si="52"/>
        <v/>
      </c>
      <c r="BE45" s="12" t="str">
        <f t="shared" si="52"/>
        <v/>
      </c>
      <c r="BF45" s="12" t="str">
        <f t="shared" si="52"/>
        <v/>
      </c>
      <c r="BG45" s="12" t="str">
        <f t="shared" si="56"/>
        <v/>
      </c>
      <c r="BH45" s="12" t="str">
        <f t="shared" si="56"/>
        <v/>
      </c>
      <c r="BI45" s="12" t="str">
        <f t="shared" si="56"/>
        <v/>
      </c>
      <c r="BJ45" s="12" t="str">
        <f t="shared" si="56"/>
        <v/>
      </c>
      <c r="BK45" s="12" t="str">
        <f t="shared" si="56"/>
        <v/>
      </c>
      <c r="BL45" s="12" t="str">
        <f t="shared" si="56"/>
        <v/>
      </c>
      <c r="BM45" s="12" t="str">
        <f t="shared" si="56"/>
        <v/>
      </c>
      <c r="BN45" s="12" t="str">
        <f t="shared" si="56"/>
        <v/>
      </c>
      <c r="BO45" s="12" t="str">
        <f t="shared" si="56"/>
        <v/>
      </c>
      <c r="BV45" s="2" t="str">
        <f>IF(C45="","",IF(C45="ADO","ADO",IF(C45="OFF","OFF",VLOOKUP(C45,Positions!$C$7:$V$120,20,FALSE))))</f>
        <v/>
      </c>
      <c r="BW45" s="2" t="str">
        <f>IF(D45="","",IF(D45="ADO","ADO",IF(D45="OFF","OFF",VLOOKUP(D45,Positions!$C$7:$V$120,20,FALSE))))</f>
        <v/>
      </c>
      <c r="BX45" s="2" t="str">
        <f>IF(E45="","",IF(E45="ADO","ADO",IF(E45="OFF","OFF",VLOOKUP(E45,Positions!$C$7:$V$120,20,FALSE))))</f>
        <v/>
      </c>
      <c r="BY45" s="2" t="str">
        <f>IF(F45="","",IF(F45="ADO","ADO",IF(F45="OFF","OFF",VLOOKUP(F45,Positions!$C$7:$V$120,20,FALSE))))</f>
        <v/>
      </c>
      <c r="BZ45" s="2" t="str">
        <f>IF(G45="","",IF(G45="ADO","ADO",IF(G45="OFF","OFF",VLOOKUP(G45,Positions!$C$7:$V$120,20,FALSE))))</f>
        <v/>
      </c>
      <c r="CA45" s="2" t="str">
        <f>IF(H45="","",IF(H45="ADO","ADO",IF(H45="OFF","OFF",VLOOKUP(H45,Positions!$C$7:$V$120,20,FALSE))))</f>
        <v/>
      </c>
      <c r="CB45" s="2" t="str">
        <f>IF(I45="","",IF(I45="ADO","ADO",IF(I45="OFF","OFF",VLOOKUP(I45,Positions!$C$7:$V$120,20,FALSE))))</f>
        <v/>
      </c>
      <c r="CC45" s="2" t="str">
        <f>IF(J45="","",IF(J45="ADO","ADO",IF(J45="OFF","OFF",VLOOKUP(J45,Positions!$C$7:$V$120,20,FALSE))))</f>
        <v/>
      </c>
      <c r="CD45" s="2" t="str">
        <f>IF(K45="","",IF(K45="ADO","ADO",IF(K45="OFF","OFF",VLOOKUP(K45,Positions!$C$7:$V$120,20,FALSE))))</f>
        <v/>
      </c>
      <c r="CE45" s="2" t="str">
        <f>IF(L45="","",IF(L45="ADO","ADO",IF(L45="OFF","OFF",VLOOKUP(L45,Positions!$C$7:$V$120,20,FALSE))))</f>
        <v/>
      </c>
      <c r="CF45" s="2" t="str">
        <f>IF(M45="","",IF(M45="ADO","ADO",IF(M45="OFF","OFF",VLOOKUP(M45,Positions!$C$7:$V$120,20,FALSE))))</f>
        <v/>
      </c>
      <c r="CG45" s="2" t="str">
        <f>IF(N45="","",IF(N45="ADO","ADO",IF(N45="OFF","OFF",VLOOKUP(N45,Positions!$C$7:$V$120,20,FALSE))))</f>
        <v/>
      </c>
      <c r="CH45" s="2" t="str">
        <f>IF(O45="","",IF(O45="ADO","ADO",IF(O45="OFF","OFF",VLOOKUP(O45,Positions!$C$7:$V$120,20,FALSE))))</f>
        <v/>
      </c>
      <c r="CI45" s="2" t="str">
        <f>IF(P45="","",IF(P45="ADO","ADO",IF(P45="OFF","OFF",VLOOKUP(P45,Positions!$C$7:$V$120,20,FALSE))))</f>
        <v/>
      </c>
      <c r="CJ45" s="2" t="str">
        <f>IF(Q45="","",IF(Q45="ADO","ADO",IF(Q45="OFF","OFF",VLOOKUP(Q45,Positions!$C$7:$V$120,20,FALSE))))</f>
        <v/>
      </c>
      <c r="CK45" s="2" t="str">
        <f>IF(R45="","",IF(R45="ADO","ADO",IF(R45="OFF","OFF",VLOOKUP(R45,Positions!$C$7:$V$120,20,FALSE))))</f>
        <v/>
      </c>
      <c r="CL45" s="2" t="str">
        <f>IF(S45="","",IF(S45="ADO","ADO",IF(S45="OFF","OFF",VLOOKUP(S45,Positions!$C$7:$V$120,20,FALSE))))</f>
        <v/>
      </c>
      <c r="CM45" s="2" t="str">
        <f>IF(T45="","",IF(T45="ADO","ADO",IF(T45="OFF","OFF",VLOOKUP(T45,Positions!$C$7:$V$120,20,FALSE))))</f>
        <v/>
      </c>
      <c r="CN45" s="2" t="str">
        <f>IF(U45="","",IF(U45="ADO","ADO",IF(U45="OFF","OFF",VLOOKUP(U45,Positions!$C$7:$V$120,20,FALSE))))</f>
        <v/>
      </c>
      <c r="CO45" s="2" t="str">
        <f>IF(V45="","",IF(V45="ADO","ADO",IF(V45="OFF","OFF",VLOOKUP(V45,Positions!$C$7:$V$120,20,FALSE))))</f>
        <v/>
      </c>
      <c r="CP45" s="2" t="str">
        <f>IF(W45="","",IF(W45="ADO","ADO",IF(W45="OFF","OFF",VLOOKUP(W45,Positions!$C$7:$V$120,20,FALSE))))</f>
        <v/>
      </c>
      <c r="CQ45" s="2" t="str">
        <f>IF(X45="","",IF(X45="ADO","ADO",IF(X45="OFF","OFF",VLOOKUP(X45,Positions!$C$7:$V$120,20,FALSE))))</f>
        <v/>
      </c>
      <c r="CR45" s="2" t="str">
        <f>IF(Y45="","",IF(Y45="ADO","ADO",IF(Y45="OFF","OFF",VLOOKUP(Y45,Positions!$C$7:$V$120,20,FALSE))))</f>
        <v/>
      </c>
      <c r="CS45" s="2" t="str">
        <f>IF(Z45="","",IF(Z45="ADO","ADO",IF(Z45="OFF","OFF",VLOOKUP(Z45,Positions!$C$7:$V$120,20,FALSE))))</f>
        <v/>
      </c>
      <c r="CT45" s="2" t="str">
        <f>IF(AA45="","",IF(AA45="ADO","ADO",IF(AA45="OFF","OFF",VLOOKUP(AA45,Positions!$C$7:$V$120,20,FALSE))))</f>
        <v/>
      </c>
      <c r="CU45" s="2" t="str">
        <f>IF(AB45="","",IF(AB45="ADO","ADO",IF(AB45="OFF","OFF",VLOOKUP(AB45,Positions!$C$7:$V$120,20,FALSE))))</f>
        <v/>
      </c>
      <c r="CV45" s="2" t="str">
        <f>IF(AC45="","",IF(AC45="ADO","ADO",IF(AC45="OFF","OFF",VLOOKUP(AC45,Positions!$C$7:$V$120,20,FALSE))))</f>
        <v/>
      </c>
      <c r="CW45" s="2" t="str">
        <f>IF(AD45="","",IF(AD45="ADO","ADO",IF(AD45="OFF","OFF",VLOOKUP(AD45,Positions!$C$7:$V$120,20,FALSE))))</f>
        <v/>
      </c>
      <c r="CY45" s="2">
        <f t="shared" si="28"/>
        <v>0</v>
      </c>
      <c r="DE45" s="2" t="str">
        <f t="shared" si="59"/>
        <v/>
      </c>
      <c r="DF45" s="2" t="str">
        <f t="shared" si="59"/>
        <v/>
      </c>
      <c r="DG45" s="2" t="str">
        <f t="shared" si="59"/>
        <v/>
      </c>
      <c r="DH45" s="2" t="str">
        <f t="shared" si="59"/>
        <v/>
      </c>
      <c r="DI45" s="2" t="str">
        <f t="shared" si="59"/>
        <v/>
      </c>
      <c r="DJ45" s="2" t="str">
        <f t="shared" si="59"/>
        <v/>
      </c>
      <c r="DK45" s="2" t="str">
        <f t="shared" si="58"/>
        <v/>
      </c>
      <c r="DL45" s="2" t="str">
        <f t="shared" si="58"/>
        <v/>
      </c>
      <c r="DM45" s="2" t="str">
        <f t="shared" si="58"/>
        <v/>
      </c>
      <c r="DN45" s="2" t="str">
        <f t="shared" si="58"/>
        <v/>
      </c>
      <c r="DO45" s="2" t="str">
        <f t="shared" si="58"/>
        <v/>
      </c>
      <c r="DP45" s="2" t="str">
        <f t="shared" si="58"/>
        <v/>
      </c>
      <c r="DQ45" s="2" t="str">
        <f t="shared" si="58"/>
        <v/>
      </c>
      <c r="DR45" s="2" t="str">
        <f t="shared" si="58"/>
        <v/>
      </c>
      <c r="DS45" s="2" t="str">
        <f t="shared" si="58"/>
        <v/>
      </c>
      <c r="DT45" s="2" t="str">
        <f t="shared" si="58"/>
        <v/>
      </c>
      <c r="DU45" s="2" t="str">
        <f t="shared" si="63"/>
        <v/>
      </c>
      <c r="DV45" s="2" t="str">
        <f t="shared" si="63"/>
        <v/>
      </c>
      <c r="DW45" s="2" t="str">
        <f t="shared" si="63"/>
        <v/>
      </c>
      <c r="DX45" s="2" t="str">
        <f t="shared" si="63"/>
        <v/>
      </c>
      <c r="DY45" s="2" t="str">
        <f t="shared" si="63"/>
        <v/>
      </c>
      <c r="DZ45" s="2" t="str">
        <f t="shared" si="63"/>
        <v/>
      </c>
      <c r="EA45" s="2" t="str">
        <f t="shared" si="63"/>
        <v/>
      </c>
      <c r="EB45" s="2" t="str">
        <f t="shared" si="63"/>
        <v/>
      </c>
      <c r="EC45" s="2" t="str">
        <f t="shared" si="63"/>
        <v/>
      </c>
      <c r="ED45" s="2" t="str">
        <f t="shared" si="63"/>
        <v/>
      </c>
      <c r="EE45" s="2" t="str">
        <f t="shared" si="63"/>
        <v/>
      </c>
      <c r="EF45" s="2" t="str">
        <f t="shared" si="63"/>
        <v/>
      </c>
      <c r="EH45" s="189">
        <f t="shared" si="30"/>
        <v>0</v>
      </c>
      <c r="EI45" s="190">
        <f t="shared" si="31"/>
        <v>0</v>
      </c>
      <c r="EJ45" s="190">
        <f t="shared" si="32"/>
        <v>0</v>
      </c>
      <c r="EK45" s="190">
        <f t="shared" si="33"/>
        <v>0</v>
      </c>
      <c r="EL45" s="190">
        <f t="shared" si="34"/>
        <v>0</v>
      </c>
      <c r="EM45" s="12" t="str">
        <f t="shared" si="60"/>
        <v/>
      </c>
      <c r="EN45" s="12" t="str">
        <f t="shared" si="60"/>
        <v/>
      </c>
      <c r="EO45" s="12" t="str">
        <f t="shared" si="60"/>
        <v/>
      </c>
      <c r="EP45" s="12" t="str">
        <f t="shared" si="60"/>
        <v/>
      </c>
      <c r="EQ45" s="12" t="str">
        <f t="shared" si="60"/>
        <v/>
      </c>
      <c r="ER45" s="12" t="str">
        <f t="shared" si="60"/>
        <v/>
      </c>
      <c r="ES45" s="12" t="str">
        <f t="shared" si="60"/>
        <v/>
      </c>
      <c r="ET45" s="12" t="str">
        <f t="shared" si="60"/>
        <v/>
      </c>
      <c r="EU45" s="12" t="str">
        <f t="shared" si="60"/>
        <v/>
      </c>
      <c r="EV45" s="12" t="str">
        <f t="shared" si="60"/>
        <v/>
      </c>
      <c r="EW45" s="12" t="str">
        <f t="shared" si="60"/>
        <v/>
      </c>
      <c r="EX45" s="12" t="str">
        <f t="shared" si="60"/>
        <v/>
      </c>
      <c r="EY45" s="12" t="str">
        <f t="shared" si="60"/>
        <v/>
      </c>
      <c r="EZ45" s="12" t="str">
        <f t="shared" si="60"/>
        <v/>
      </c>
      <c r="FA45" s="12" t="str">
        <f t="shared" si="60"/>
        <v/>
      </c>
      <c r="FB45" s="12" t="str">
        <f t="shared" si="60"/>
        <v/>
      </c>
      <c r="FC45" s="12" t="str">
        <f t="shared" si="53"/>
        <v/>
      </c>
      <c r="FD45" s="12" t="str">
        <f t="shared" si="53"/>
        <v/>
      </c>
      <c r="FE45" s="12" t="str">
        <f t="shared" si="53"/>
        <v/>
      </c>
      <c r="FF45" s="12" t="str">
        <f t="shared" si="57"/>
        <v/>
      </c>
      <c r="FG45" s="12" t="str">
        <f t="shared" si="57"/>
        <v/>
      </c>
      <c r="FH45" s="12" t="str">
        <f t="shared" si="57"/>
        <v/>
      </c>
      <c r="FI45" s="12" t="str">
        <f t="shared" si="57"/>
        <v/>
      </c>
      <c r="FJ45" s="12" t="str">
        <f t="shared" si="57"/>
        <v/>
      </c>
      <c r="FK45" s="12" t="str">
        <f t="shared" si="57"/>
        <v/>
      </c>
      <c r="FL45" s="12" t="str">
        <f t="shared" si="57"/>
        <v/>
      </c>
      <c r="FM45" s="12" t="str">
        <f t="shared" si="57"/>
        <v/>
      </c>
      <c r="FN45" s="12" t="str">
        <f t="shared" si="57"/>
        <v/>
      </c>
      <c r="FP45" t="str">
        <f t="shared" si="36"/>
        <v>OK</v>
      </c>
      <c r="FQ45" t="str">
        <f t="shared" si="37"/>
        <v/>
      </c>
      <c r="GU45" s="176"/>
      <c r="GV45" s="177">
        <f t="shared" si="41"/>
        <v>0</v>
      </c>
      <c r="GW45" s="177">
        <f t="shared" si="42"/>
        <v>0</v>
      </c>
      <c r="GX45" s="177">
        <f t="shared" si="43"/>
        <v>0</v>
      </c>
      <c r="GY45" s="177">
        <f t="shared" si="44"/>
        <v>0</v>
      </c>
      <c r="HB45" s="193" t="str">
        <f>IF(Positions!C41&lt;&gt;"",Positions!C41,"")</f>
        <v/>
      </c>
    </row>
    <row r="46" spans="1:210" x14ac:dyDescent="0.25">
      <c r="A46" s="185"/>
      <c r="B46" s="186" t="str">
        <f t="shared" si="25"/>
        <v>0 (0, 0)</v>
      </c>
      <c r="C46" s="357"/>
      <c r="D46" s="470"/>
      <c r="E46" s="470"/>
      <c r="F46" s="470"/>
      <c r="G46" s="470"/>
      <c r="H46" s="470"/>
      <c r="I46" s="466"/>
      <c r="J46" s="357"/>
      <c r="K46" s="470"/>
      <c r="L46" s="470"/>
      <c r="M46" s="470"/>
      <c r="N46" s="470"/>
      <c r="O46" s="470"/>
      <c r="P46" s="466"/>
      <c r="Q46" s="357"/>
      <c r="R46" s="470"/>
      <c r="S46" s="470"/>
      <c r="T46" s="470"/>
      <c r="U46" s="470"/>
      <c r="V46" s="470"/>
      <c r="W46" s="466"/>
      <c r="X46" s="357"/>
      <c r="Y46" s="470"/>
      <c r="Z46" s="470"/>
      <c r="AA46" s="470"/>
      <c r="AB46" s="470"/>
      <c r="AC46" s="470"/>
      <c r="AD46" s="466"/>
      <c r="AE46" s="349"/>
      <c r="AF46" s="339">
        <f t="shared" si="61"/>
        <v>0</v>
      </c>
      <c r="AG46" s="340">
        <f t="shared" si="16"/>
        <v>0</v>
      </c>
      <c r="AH46" s="340">
        <f t="shared" si="16"/>
        <v>0</v>
      </c>
      <c r="AI46" s="341">
        <f t="shared" si="16"/>
        <v>0</v>
      </c>
      <c r="AJ46" s="342">
        <f t="shared" si="16"/>
        <v>0</v>
      </c>
      <c r="AK46" s="343">
        <f t="shared" si="26"/>
        <v>0</v>
      </c>
      <c r="AL46" s="192">
        <f>IF(A46&lt;&gt;"",VLOOKUP(A46,Positions!$AJ$9:$AK$30,2,FALSE),0)*IF(AJ46=160,AJ46/4*52*(38/40),AJ46/4*52)</f>
        <v>0</v>
      </c>
      <c r="AM46" s="188">
        <f t="shared" si="27"/>
        <v>0</v>
      </c>
      <c r="AN46" s="12" t="str">
        <f t="shared" si="62"/>
        <v/>
      </c>
      <c r="AO46" s="12" t="str">
        <f t="shared" si="62"/>
        <v/>
      </c>
      <c r="AP46" s="12" t="str">
        <f t="shared" si="62"/>
        <v/>
      </c>
      <c r="AQ46" s="12" t="str">
        <f t="shared" si="62"/>
        <v/>
      </c>
      <c r="AR46" s="12" t="str">
        <f t="shared" si="62"/>
        <v/>
      </c>
      <c r="AS46" s="12" t="str">
        <f t="shared" si="62"/>
        <v/>
      </c>
      <c r="AT46" s="12" t="str">
        <f t="shared" si="62"/>
        <v/>
      </c>
      <c r="AU46" s="12" t="str">
        <f t="shared" si="62"/>
        <v/>
      </c>
      <c r="AV46" s="12" t="str">
        <f t="shared" si="62"/>
        <v/>
      </c>
      <c r="AW46" s="12" t="str">
        <f t="shared" si="62"/>
        <v/>
      </c>
      <c r="AX46" s="12" t="str">
        <f t="shared" si="62"/>
        <v/>
      </c>
      <c r="AY46" s="12" t="str">
        <f t="shared" si="62"/>
        <v/>
      </c>
      <c r="AZ46" s="12" t="str">
        <f t="shared" si="62"/>
        <v/>
      </c>
      <c r="BA46" s="12" t="str">
        <f t="shared" si="62"/>
        <v/>
      </c>
      <c r="BB46" s="12" t="str">
        <f t="shared" si="62"/>
        <v/>
      </c>
      <c r="BC46" s="12" t="str">
        <f t="shared" si="52"/>
        <v/>
      </c>
      <c r="BD46" s="12" t="str">
        <f t="shared" si="52"/>
        <v/>
      </c>
      <c r="BE46" s="12" t="str">
        <f t="shared" si="52"/>
        <v/>
      </c>
      <c r="BF46" s="12" t="str">
        <f t="shared" si="52"/>
        <v/>
      </c>
      <c r="BG46" s="12" t="str">
        <f t="shared" si="56"/>
        <v/>
      </c>
      <c r="BH46" s="12" t="str">
        <f t="shared" si="56"/>
        <v/>
      </c>
      <c r="BI46" s="12" t="str">
        <f t="shared" si="56"/>
        <v/>
      </c>
      <c r="BJ46" s="12" t="str">
        <f t="shared" si="56"/>
        <v/>
      </c>
      <c r="BK46" s="12" t="str">
        <f t="shared" si="56"/>
        <v/>
      </c>
      <c r="BL46" s="12" t="str">
        <f t="shared" si="56"/>
        <v/>
      </c>
      <c r="BM46" s="12" t="str">
        <f t="shared" si="56"/>
        <v/>
      </c>
      <c r="BN46" s="12" t="str">
        <f t="shared" si="56"/>
        <v/>
      </c>
      <c r="BO46" s="12" t="str">
        <f t="shared" si="56"/>
        <v/>
      </c>
      <c r="BV46" s="2" t="str">
        <f>IF(C46="","",IF(C46="ADO","ADO",IF(C46="OFF","OFF",VLOOKUP(C46,Positions!$C$7:$V$120,20,FALSE))))</f>
        <v/>
      </c>
      <c r="BW46" s="2" t="str">
        <f>IF(D46="","",IF(D46="ADO","ADO",IF(D46="OFF","OFF",VLOOKUP(D46,Positions!$C$7:$V$120,20,FALSE))))</f>
        <v/>
      </c>
      <c r="BX46" s="2" t="str">
        <f>IF(E46="","",IF(E46="ADO","ADO",IF(E46="OFF","OFF",VLOOKUP(E46,Positions!$C$7:$V$120,20,FALSE))))</f>
        <v/>
      </c>
      <c r="BY46" s="2" t="str">
        <f>IF(F46="","",IF(F46="ADO","ADO",IF(F46="OFF","OFF",VLOOKUP(F46,Positions!$C$7:$V$120,20,FALSE))))</f>
        <v/>
      </c>
      <c r="BZ46" s="2" t="str">
        <f>IF(G46="","",IF(G46="ADO","ADO",IF(G46="OFF","OFF",VLOOKUP(G46,Positions!$C$7:$V$120,20,FALSE))))</f>
        <v/>
      </c>
      <c r="CA46" s="2" t="str">
        <f>IF(H46="","",IF(H46="ADO","ADO",IF(H46="OFF","OFF",VLOOKUP(H46,Positions!$C$7:$V$120,20,FALSE))))</f>
        <v/>
      </c>
      <c r="CB46" s="2" t="str">
        <f>IF(I46="","",IF(I46="ADO","ADO",IF(I46="OFF","OFF",VLOOKUP(I46,Positions!$C$7:$V$120,20,FALSE))))</f>
        <v/>
      </c>
      <c r="CC46" s="2" t="str">
        <f>IF(J46="","",IF(J46="ADO","ADO",IF(J46="OFF","OFF",VLOOKUP(J46,Positions!$C$7:$V$120,20,FALSE))))</f>
        <v/>
      </c>
      <c r="CD46" s="2" t="str">
        <f>IF(K46="","",IF(K46="ADO","ADO",IF(K46="OFF","OFF",VLOOKUP(K46,Positions!$C$7:$V$120,20,FALSE))))</f>
        <v/>
      </c>
      <c r="CE46" s="2" t="str">
        <f>IF(L46="","",IF(L46="ADO","ADO",IF(L46="OFF","OFF",VLOOKUP(L46,Positions!$C$7:$V$120,20,FALSE))))</f>
        <v/>
      </c>
      <c r="CF46" s="2" t="str">
        <f>IF(M46="","",IF(M46="ADO","ADO",IF(M46="OFF","OFF",VLOOKUP(M46,Positions!$C$7:$V$120,20,FALSE))))</f>
        <v/>
      </c>
      <c r="CG46" s="2" t="str">
        <f>IF(N46="","",IF(N46="ADO","ADO",IF(N46="OFF","OFF",VLOOKUP(N46,Positions!$C$7:$V$120,20,FALSE))))</f>
        <v/>
      </c>
      <c r="CH46" s="2" t="str">
        <f>IF(O46="","",IF(O46="ADO","ADO",IF(O46="OFF","OFF",VLOOKUP(O46,Positions!$C$7:$V$120,20,FALSE))))</f>
        <v/>
      </c>
      <c r="CI46" s="2" t="str">
        <f>IF(P46="","",IF(P46="ADO","ADO",IF(P46="OFF","OFF",VLOOKUP(P46,Positions!$C$7:$V$120,20,FALSE))))</f>
        <v/>
      </c>
      <c r="CJ46" s="2" t="str">
        <f>IF(Q46="","",IF(Q46="ADO","ADO",IF(Q46="OFF","OFF",VLOOKUP(Q46,Positions!$C$7:$V$120,20,FALSE))))</f>
        <v/>
      </c>
      <c r="CK46" s="2" t="str">
        <f>IF(R46="","",IF(R46="ADO","ADO",IF(R46="OFF","OFF",VLOOKUP(R46,Positions!$C$7:$V$120,20,FALSE))))</f>
        <v/>
      </c>
      <c r="CL46" s="2" t="str">
        <f>IF(S46="","",IF(S46="ADO","ADO",IF(S46="OFF","OFF",VLOOKUP(S46,Positions!$C$7:$V$120,20,FALSE))))</f>
        <v/>
      </c>
      <c r="CM46" s="2" t="str">
        <f>IF(T46="","",IF(T46="ADO","ADO",IF(T46="OFF","OFF",VLOOKUP(T46,Positions!$C$7:$V$120,20,FALSE))))</f>
        <v/>
      </c>
      <c r="CN46" s="2" t="str">
        <f>IF(U46="","",IF(U46="ADO","ADO",IF(U46="OFF","OFF",VLOOKUP(U46,Positions!$C$7:$V$120,20,FALSE))))</f>
        <v/>
      </c>
      <c r="CO46" s="2" t="str">
        <f>IF(V46="","",IF(V46="ADO","ADO",IF(V46="OFF","OFF",VLOOKUP(V46,Positions!$C$7:$V$120,20,FALSE))))</f>
        <v/>
      </c>
      <c r="CP46" s="2" t="str">
        <f>IF(W46="","",IF(W46="ADO","ADO",IF(W46="OFF","OFF",VLOOKUP(W46,Positions!$C$7:$V$120,20,FALSE))))</f>
        <v/>
      </c>
      <c r="CQ46" s="2" t="str">
        <f>IF(X46="","",IF(X46="ADO","ADO",IF(X46="OFF","OFF",VLOOKUP(X46,Positions!$C$7:$V$120,20,FALSE))))</f>
        <v/>
      </c>
      <c r="CR46" s="2" t="str">
        <f>IF(Y46="","",IF(Y46="ADO","ADO",IF(Y46="OFF","OFF",VLOOKUP(Y46,Positions!$C$7:$V$120,20,FALSE))))</f>
        <v/>
      </c>
      <c r="CS46" s="2" t="str">
        <f>IF(Z46="","",IF(Z46="ADO","ADO",IF(Z46="OFF","OFF",VLOOKUP(Z46,Positions!$C$7:$V$120,20,FALSE))))</f>
        <v/>
      </c>
      <c r="CT46" s="2" t="str">
        <f>IF(AA46="","",IF(AA46="ADO","ADO",IF(AA46="OFF","OFF",VLOOKUP(AA46,Positions!$C$7:$V$120,20,FALSE))))</f>
        <v/>
      </c>
      <c r="CU46" s="2" t="str">
        <f>IF(AB46="","",IF(AB46="ADO","ADO",IF(AB46="OFF","OFF",VLOOKUP(AB46,Positions!$C$7:$V$120,20,FALSE))))</f>
        <v/>
      </c>
      <c r="CV46" s="2" t="str">
        <f>IF(AC46="","",IF(AC46="ADO","ADO",IF(AC46="OFF","OFF",VLOOKUP(AC46,Positions!$C$7:$V$120,20,FALSE))))</f>
        <v/>
      </c>
      <c r="CW46" s="2" t="str">
        <f>IF(AD46="","",IF(AD46="ADO","ADO",IF(AD46="OFF","OFF",VLOOKUP(AD46,Positions!$C$7:$V$120,20,FALSE))))</f>
        <v/>
      </c>
      <c r="CY46" s="2">
        <f t="shared" si="28"/>
        <v>0</v>
      </c>
      <c r="DE46" s="2" t="str">
        <f t="shared" si="59"/>
        <v/>
      </c>
      <c r="DF46" s="2" t="str">
        <f t="shared" si="59"/>
        <v/>
      </c>
      <c r="DG46" s="2" t="str">
        <f t="shared" si="59"/>
        <v/>
      </c>
      <c r="DH46" s="2" t="str">
        <f t="shared" si="59"/>
        <v/>
      </c>
      <c r="DI46" s="2" t="str">
        <f t="shared" si="59"/>
        <v/>
      </c>
      <c r="DJ46" s="2" t="str">
        <f t="shared" si="59"/>
        <v/>
      </c>
      <c r="DK46" s="2" t="str">
        <f t="shared" si="58"/>
        <v/>
      </c>
      <c r="DL46" s="2" t="str">
        <f t="shared" si="58"/>
        <v/>
      </c>
      <c r="DM46" s="2" t="str">
        <f t="shared" si="58"/>
        <v/>
      </c>
      <c r="DN46" s="2" t="str">
        <f t="shared" si="58"/>
        <v/>
      </c>
      <c r="DO46" s="2" t="str">
        <f t="shared" si="58"/>
        <v/>
      </c>
      <c r="DP46" s="2" t="str">
        <f t="shared" si="58"/>
        <v/>
      </c>
      <c r="DQ46" s="2" t="str">
        <f t="shared" si="58"/>
        <v/>
      </c>
      <c r="DR46" s="2" t="str">
        <f t="shared" si="58"/>
        <v/>
      </c>
      <c r="DS46" s="2" t="str">
        <f t="shared" si="58"/>
        <v/>
      </c>
      <c r="DT46" s="2" t="str">
        <f t="shared" si="58"/>
        <v/>
      </c>
      <c r="DU46" s="2" t="str">
        <f t="shared" si="63"/>
        <v/>
      </c>
      <c r="DV46" s="2" t="str">
        <f t="shared" si="63"/>
        <v/>
      </c>
      <c r="DW46" s="2" t="str">
        <f t="shared" si="63"/>
        <v/>
      </c>
      <c r="DX46" s="2" t="str">
        <f t="shared" si="63"/>
        <v/>
      </c>
      <c r="DY46" s="2" t="str">
        <f t="shared" si="63"/>
        <v/>
      </c>
      <c r="DZ46" s="2" t="str">
        <f t="shared" si="63"/>
        <v/>
      </c>
      <c r="EA46" s="2" t="str">
        <f t="shared" si="63"/>
        <v/>
      </c>
      <c r="EB46" s="2" t="str">
        <f t="shared" si="63"/>
        <v/>
      </c>
      <c r="EC46" s="2" t="str">
        <f t="shared" si="63"/>
        <v/>
      </c>
      <c r="ED46" s="2" t="str">
        <f t="shared" si="63"/>
        <v/>
      </c>
      <c r="EE46" s="2" t="str">
        <f t="shared" si="63"/>
        <v/>
      </c>
      <c r="EF46" s="2" t="str">
        <f t="shared" si="63"/>
        <v/>
      </c>
      <c r="EH46" s="189">
        <f t="shared" si="30"/>
        <v>0</v>
      </c>
      <c r="EI46" s="190">
        <f t="shared" si="31"/>
        <v>0</v>
      </c>
      <c r="EJ46" s="190">
        <f t="shared" si="32"/>
        <v>0</v>
      </c>
      <c r="EK46" s="190">
        <f t="shared" si="33"/>
        <v>0</v>
      </c>
      <c r="EL46" s="190">
        <f t="shared" si="34"/>
        <v>0</v>
      </c>
      <c r="EM46" s="12" t="str">
        <f t="shared" si="60"/>
        <v/>
      </c>
      <c r="EN46" s="12" t="str">
        <f t="shared" si="60"/>
        <v/>
      </c>
      <c r="EO46" s="12" t="str">
        <f t="shared" si="60"/>
        <v/>
      </c>
      <c r="EP46" s="12" t="str">
        <f t="shared" si="60"/>
        <v/>
      </c>
      <c r="EQ46" s="12" t="str">
        <f t="shared" si="60"/>
        <v/>
      </c>
      <c r="ER46" s="12" t="str">
        <f t="shared" si="60"/>
        <v/>
      </c>
      <c r="ES46" s="12" t="str">
        <f t="shared" si="60"/>
        <v/>
      </c>
      <c r="ET46" s="12" t="str">
        <f t="shared" si="60"/>
        <v/>
      </c>
      <c r="EU46" s="12" t="str">
        <f t="shared" si="60"/>
        <v/>
      </c>
      <c r="EV46" s="12" t="str">
        <f t="shared" si="60"/>
        <v/>
      </c>
      <c r="EW46" s="12" t="str">
        <f t="shared" si="60"/>
        <v/>
      </c>
      <c r="EX46" s="12" t="str">
        <f t="shared" si="60"/>
        <v/>
      </c>
      <c r="EY46" s="12" t="str">
        <f t="shared" si="60"/>
        <v/>
      </c>
      <c r="EZ46" s="12" t="str">
        <f t="shared" si="60"/>
        <v/>
      </c>
      <c r="FA46" s="12" t="str">
        <f t="shared" si="60"/>
        <v/>
      </c>
      <c r="FB46" s="12" t="str">
        <f t="shared" si="60"/>
        <v/>
      </c>
      <c r="FC46" s="12" t="str">
        <f t="shared" si="53"/>
        <v/>
      </c>
      <c r="FD46" s="12" t="str">
        <f t="shared" si="53"/>
        <v/>
      </c>
      <c r="FE46" s="12" t="str">
        <f t="shared" si="53"/>
        <v/>
      </c>
      <c r="FF46" s="12" t="str">
        <f t="shared" si="57"/>
        <v/>
      </c>
      <c r="FG46" s="12" t="str">
        <f t="shared" si="57"/>
        <v/>
      </c>
      <c r="FH46" s="12" t="str">
        <f t="shared" si="57"/>
        <v/>
      </c>
      <c r="FI46" s="12" t="str">
        <f t="shared" si="57"/>
        <v/>
      </c>
      <c r="FJ46" s="12" t="str">
        <f t="shared" si="57"/>
        <v/>
      </c>
      <c r="FK46" s="12" t="str">
        <f t="shared" si="57"/>
        <v/>
      </c>
      <c r="FL46" s="12" t="str">
        <f t="shared" si="57"/>
        <v/>
      </c>
      <c r="FM46" s="12" t="str">
        <f t="shared" si="57"/>
        <v/>
      </c>
      <c r="FN46" s="12" t="str">
        <f t="shared" si="57"/>
        <v/>
      </c>
      <c r="FP46" t="str">
        <f t="shared" si="36"/>
        <v>OK</v>
      </c>
      <c r="FQ46" t="str">
        <f t="shared" si="37"/>
        <v/>
      </c>
      <c r="GU46" s="176"/>
      <c r="GV46" s="177">
        <f t="shared" si="41"/>
        <v>0</v>
      </c>
      <c r="GW46" s="177">
        <f t="shared" si="42"/>
        <v>0</v>
      </c>
      <c r="GX46" s="177">
        <f t="shared" si="43"/>
        <v>0</v>
      </c>
      <c r="GY46" s="177">
        <f t="shared" si="44"/>
        <v>0</v>
      </c>
      <c r="HB46" s="193" t="str">
        <f>IF(Positions!C42&lt;&gt;"",Positions!C42,"")</f>
        <v/>
      </c>
    </row>
    <row r="47" spans="1:210" x14ac:dyDescent="0.25">
      <c r="A47" s="185"/>
      <c r="B47" s="186" t="str">
        <f t="shared" si="25"/>
        <v>0 (0, 0)</v>
      </c>
      <c r="C47" s="357"/>
      <c r="D47" s="470"/>
      <c r="E47" s="470"/>
      <c r="F47" s="470"/>
      <c r="G47" s="470"/>
      <c r="H47" s="470"/>
      <c r="I47" s="466"/>
      <c r="J47" s="357"/>
      <c r="K47" s="470"/>
      <c r="L47" s="470"/>
      <c r="M47" s="470"/>
      <c r="N47" s="470"/>
      <c r="O47" s="470"/>
      <c r="P47" s="466"/>
      <c r="Q47" s="357"/>
      <c r="R47" s="470"/>
      <c r="S47" s="470"/>
      <c r="T47" s="470"/>
      <c r="U47" s="470"/>
      <c r="V47" s="470"/>
      <c r="W47" s="466"/>
      <c r="X47" s="357"/>
      <c r="Y47" s="470"/>
      <c r="Z47" s="470"/>
      <c r="AA47" s="470"/>
      <c r="AB47" s="470"/>
      <c r="AC47" s="470"/>
      <c r="AD47" s="466"/>
      <c r="AE47" s="349"/>
      <c r="AF47" s="339">
        <f t="shared" si="61"/>
        <v>0</v>
      </c>
      <c r="AG47" s="340">
        <f t="shared" si="16"/>
        <v>0</v>
      </c>
      <c r="AH47" s="340">
        <f t="shared" si="16"/>
        <v>0</v>
      </c>
      <c r="AI47" s="341">
        <f t="shared" si="16"/>
        <v>0</v>
      </c>
      <c r="AJ47" s="342">
        <f t="shared" si="16"/>
        <v>0</v>
      </c>
      <c r="AK47" s="343">
        <f t="shared" si="26"/>
        <v>0</v>
      </c>
      <c r="AL47" s="192">
        <f>IF(A47&lt;&gt;"",VLOOKUP(A47,Positions!$AJ$9:$AK$30,2,FALSE),0)*IF(AJ47=160,AJ47/4*52*(38/40),AJ47/4*52)</f>
        <v>0</v>
      </c>
      <c r="AM47" s="188">
        <f t="shared" si="27"/>
        <v>0</v>
      </c>
      <c r="AN47" s="12" t="str">
        <f t="shared" si="62"/>
        <v/>
      </c>
      <c r="AO47" s="12" t="str">
        <f t="shared" si="62"/>
        <v/>
      </c>
      <c r="AP47" s="12" t="str">
        <f t="shared" si="62"/>
        <v/>
      </c>
      <c r="AQ47" s="12" t="str">
        <f t="shared" si="62"/>
        <v/>
      </c>
      <c r="AR47" s="12" t="str">
        <f t="shared" si="62"/>
        <v/>
      </c>
      <c r="AS47" s="12" t="str">
        <f t="shared" si="62"/>
        <v/>
      </c>
      <c r="AT47" s="12" t="str">
        <f t="shared" si="62"/>
        <v/>
      </c>
      <c r="AU47" s="12" t="str">
        <f t="shared" si="62"/>
        <v/>
      </c>
      <c r="AV47" s="12" t="str">
        <f t="shared" si="62"/>
        <v/>
      </c>
      <c r="AW47" s="12" t="str">
        <f t="shared" si="62"/>
        <v/>
      </c>
      <c r="AX47" s="12" t="str">
        <f t="shared" si="62"/>
        <v/>
      </c>
      <c r="AY47" s="12" t="str">
        <f t="shared" si="62"/>
        <v/>
      </c>
      <c r="AZ47" s="12" t="str">
        <f t="shared" si="62"/>
        <v/>
      </c>
      <c r="BA47" s="12" t="str">
        <f t="shared" si="62"/>
        <v/>
      </c>
      <c r="BB47" s="12" t="str">
        <f t="shared" si="62"/>
        <v/>
      </c>
      <c r="BC47" s="12" t="str">
        <f t="shared" si="52"/>
        <v/>
      </c>
      <c r="BD47" s="12" t="str">
        <f t="shared" si="52"/>
        <v/>
      </c>
      <c r="BE47" s="12" t="str">
        <f t="shared" si="52"/>
        <v/>
      </c>
      <c r="BF47" s="12" t="str">
        <f t="shared" si="52"/>
        <v/>
      </c>
      <c r="BG47" s="12" t="str">
        <f t="shared" si="56"/>
        <v/>
      </c>
      <c r="BH47" s="12" t="str">
        <f t="shared" si="56"/>
        <v/>
      </c>
      <c r="BI47" s="12" t="str">
        <f t="shared" si="56"/>
        <v/>
      </c>
      <c r="BJ47" s="12" t="str">
        <f t="shared" si="56"/>
        <v/>
      </c>
      <c r="BK47" s="12" t="str">
        <f t="shared" si="56"/>
        <v/>
      </c>
      <c r="BL47" s="12" t="str">
        <f t="shared" si="56"/>
        <v/>
      </c>
      <c r="BM47" s="12" t="str">
        <f t="shared" si="56"/>
        <v/>
      </c>
      <c r="BN47" s="12" t="str">
        <f t="shared" si="56"/>
        <v/>
      </c>
      <c r="BO47" s="12" t="str">
        <f t="shared" si="56"/>
        <v/>
      </c>
      <c r="BV47" s="2" t="str">
        <f>IF(C47="","",IF(C47="ADO","ADO",IF(C47="OFF","OFF",VLOOKUP(C47,Positions!$C$7:$V$120,20,FALSE))))</f>
        <v/>
      </c>
      <c r="BW47" s="2" t="str">
        <f>IF(D47="","",IF(D47="ADO","ADO",IF(D47="OFF","OFF",VLOOKUP(D47,Positions!$C$7:$V$120,20,FALSE))))</f>
        <v/>
      </c>
      <c r="BX47" s="2" t="str">
        <f>IF(E47="","",IF(E47="ADO","ADO",IF(E47="OFF","OFF",VLOOKUP(E47,Positions!$C$7:$V$120,20,FALSE))))</f>
        <v/>
      </c>
      <c r="BY47" s="2" t="str">
        <f>IF(F47="","",IF(F47="ADO","ADO",IF(F47="OFF","OFF",VLOOKUP(F47,Positions!$C$7:$V$120,20,FALSE))))</f>
        <v/>
      </c>
      <c r="BZ47" s="2" t="str">
        <f>IF(G47="","",IF(G47="ADO","ADO",IF(G47="OFF","OFF",VLOOKUP(G47,Positions!$C$7:$V$120,20,FALSE))))</f>
        <v/>
      </c>
      <c r="CA47" s="2" t="str">
        <f>IF(H47="","",IF(H47="ADO","ADO",IF(H47="OFF","OFF",VLOOKUP(H47,Positions!$C$7:$V$120,20,FALSE))))</f>
        <v/>
      </c>
      <c r="CB47" s="2" t="str">
        <f>IF(I47="","",IF(I47="ADO","ADO",IF(I47="OFF","OFF",VLOOKUP(I47,Positions!$C$7:$V$120,20,FALSE))))</f>
        <v/>
      </c>
      <c r="CC47" s="2" t="str">
        <f>IF(J47="","",IF(J47="ADO","ADO",IF(J47="OFF","OFF",VLOOKUP(J47,Positions!$C$7:$V$120,20,FALSE))))</f>
        <v/>
      </c>
      <c r="CD47" s="2" t="str">
        <f>IF(K47="","",IF(K47="ADO","ADO",IF(K47="OFF","OFF",VLOOKUP(K47,Positions!$C$7:$V$120,20,FALSE))))</f>
        <v/>
      </c>
      <c r="CE47" s="2" t="str">
        <f>IF(L47="","",IF(L47="ADO","ADO",IF(L47="OFF","OFF",VLOOKUP(L47,Positions!$C$7:$V$120,20,FALSE))))</f>
        <v/>
      </c>
      <c r="CF47" s="2" t="str">
        <f>IF(M47="","",IF(M47="ADO","ADO",IF(M47="OFF","OFF",VLOOKUP(M47,Positions!$C$7:$V$120,20,FALSE))))</f>
        <v/>
      </c>
      <c r="CG47" s="2" t="str">
        <f>IF(N47="","",IF(N47="ADO","ADO",IF(N47="OFF","OFF",VLOOKUP(N47,Positions!$C$7:$V$120,20,FALSE))))</f>
        <v/>
      </c>
      <c r="CH47" s="2" t="str">
        <f>IF(O47="","",IF(O47="ADO","ADO",IF(O47="OFF","OFF",VLOOKUP(O47,Positions!$C$7:$V$120,20,FALSE))))</f>
        <v/>
      </c>
      <c r="CI47" s="2" t="str">
        <f>IF(P47="","",IF(P47="ADO","ADO",IF(P47="OFF","OFF",VLOOKUP(P47,Positions!$C$7:$V$120,20,FALSE))))</f>
        <v/>
      </c>
      <c r="CJ47" s="2" t="str">
        <f>IF(Q47="","",IF(Q47="ADO","ADO",IF(Q47="OFF","OFF",VLOOKUP(Q47,Positions!$C$7:$V$120,20,FALSE))))</f>
        <v/>
      </c>
      <c r="CK47" s="2" t="str">
        <f>IF(R47="","",IF(R47="ADO","ADO",IF(R47="OFF","OFF",VLOOKUP(R47,Positions!$C$7:$V$120,20,FALSE))))</f>
        <v/>
      </c>
      <c r="CL47" s="2" t="str">
        <f>IF(S47="","",IF(S47="ADO","ADO",IF(S47="OFF","OFF",VLOOKUP(S47,Positions!$C$7:$V$120,20,FALSE))))</f>
        <v/>
      </c>
      <c r="CM47" s="2" t="str">
        <f>IF(T47="","",IF(T47="ADO","ADO",IF(T47="OFF","OFF",VLOOKUP(T47,Positions!$C$7:$V$120,20,FALSE))))</f>
        <v/>
      </c>
      <c r="CN47" s="2" t="str">
        <f>IF(U47="","",IF(U47="ADO","ADO",IF(U47="OFF","OFF",VLOOKUP(U47,Positions!$C$7:$V$120,20,FALSE))))</f>
        <v/>
      </c>
      <c r="CO47" s="2" t="str">
        <f>IF(V47="","",IF(V47="ADO","ADO",IF(V47="OFF","OFF",VLOOKUP(V47,Positions!$C$7:$V$120,20,FALSE))))</f>
        <v/>
      </c>
      <c r="CP47" s="2" t="str">
        <f>IF(W47="","",IF(W47="ADO","ADO",IF(W47="OFF","OFF",VLOOKUP(W47,Positions!$C$7:$V$120,20,FALSE))))</f>
        <v/>
      </c>
      <c r="CQ47" s="2" t="str">
        <f>IF(X47="","",IF(X47="ADO","ADO",IF(X47="OFF","OFF",VLOOKUP(X47,Positions!$C$7:$V$120,20,FALSE))))</f>
        <v/>
      </c>
      <c r="CR47" s="2" t="str">
        <f>IF(Y47="","",IF(Y47="ADO","ADO",IF(Y47="OFF","OFF",VLOOKUP(Y47,Positions!$C$7:$V$120,20,FALSE))))</f>
        <v/>
      </c>
      <c r="CS47" s="2" t="str">
        <f>IF(Z47="","",IF(Z47="ADO","ADO",IF(Z47="OFF","OFF",VLOOKUP(Z47,Positions!$C$7:$V$120,20,FALSE))))</f>
        <v/>
      </c>
      <c r="CT47" s="2" t="str">
        <f>IF(AA47="","",IF(AA47="ADO","ADO",IF(AA47="OFF","OFF",VLOOKUP(AA47,Positions!$C$7:$V$120,20,FALSE))))</f>
        <v/>
      </c>
      <c r="CU47" s="2" t="str">
        <f>IF(AB47="","",IF(AB47="ADO","ADO",IF(AB47="OFF","OFF",VLOOKUP(AB47,Positions!$C$7:$V$120,20,FALSE))))</f>
        <v/>
      </c>
      <c r="CV47" s="2" t="str">
        <f>IF(AC47="","",IF(AC47="ADO","ADO",IF(AC47="OFF","OFF",VLOOKUP(AC47,Positions!$C$7:$V$120,20,FALSE))))</f>
        <v/>
      </c>
      <c r="CW47" s="2" t="str">
        <f>IF(AD47="","",IF(AD47="ADO","ADO",IF(AD47="OFF","OFF",VLOOKUP(AD47,Positions!$C$7:$V$120,20,FALSE))))</f>
        <v/>
      </c>
      <c r="CY47" s="2">
        <f t="shared" si="28"/>
        <v>0</v>
      </c>
      <c r="DE47" s="2" t="str">
        <f t="shared" si="59"/>
        <v/>
      </c>
      <c r="DF47" s="2" t="str">
        <f t="shared" si="59"/>
        <v/>
      </c>
      <c r="DG47" s="2" t="str">
        <f t="shared" si="59"/>
        <v/>
      </c>
      <c r="DH47" s="2" t="str">
        <f t="shared" si="59"/>
        <v/>
      </c>
      <c r="DI47" s="2" t="str">
        <f t="shared" si="59"/>
        <v/>
      </c>
      <c r="DJ47" s="2" t="str">
        <f t="shared" si="59"/>
        <v/>
      </c>
      <c r="DK47" s="2" t="str">
        <f t="shared" si="58"/>
        <v/>
      </c>
      <c r="DL47" s="2" t="str">
        <f t="shared" si="58"/>
        <v/>
      </c>
      <c r="DM47" s="2" t="str">
        <f t="shared" si="58"/>
        <v/>
      </c>
      <c r="DN47" s="2" t="str">
        <f t="shared" si="58"/>
        <v/>
      </c>
      <c r="DO47" s="2" t="str">
        <f t="shared" si="58"/>
        <v/>
      </c>
      <c r="DP47" s="2" t="str">
        <f t="shared" si="58"/>
        <v/>
      </c>
      <c r="DQ47" s="2" t="str">
        <f t="shared" si="58"/>
        <v/>
      </c>
      <c r="DR47" s="2" t="str">
        <f t="shared" si="58"/>
        <v/>
      </c>
      <c r="DS47" s="2" t="str">
        <f t="shared" si="58"/>
        <v/>
      </c>
      <c r="DT47" s="2" t="str">
        <f t="shared" si="58"/>
        <v/>
      </c>
      <c r="DU47" s="2" t="str">
        <f t="shared" si="63"/>
        <v/>
      </c>
      <c r="DV47" s="2" t="str">
        <f t="shared" si="63"/>
        <v/>
      </c>
      <c r="DW47" s="2" t="str">
        <f t="shared" si="63"/>
        <v/>
      </c>
      <c r="DX47" s="2" t="str">
        <f t="shared" si="63"/>
        <v/>
      </c>
      <c r="DY47" s="2" t="str">
        <f t="shared" si="63"/>
        <v/>
      </c>
      <c r="DZ47" s="2" t="str">
        <f t="shared" si="63"/>
        <v/>
      </c>
      <c r="EA47" s="2" t="str">
        <f t="shared" si="63"/>
        <v/>
      </c>
      <c r="EB47" s="2" t="str">
        <f t="shared" si="63"/>
        <v/>
      </c>
      <c r="EC47" s="2" t="str">
        <f t="shared" si="63"/>
        <v/>
      </c>
      <c r="ED47" s="2" t="str">
        <f t="shared" si="63"/>
        <v/>
      </c>
      <c r="EE47" s="2" t="str">
        <f t="shared" si="63"/>
        <v/>
      </c>
      <c r="EF47" s="2" t="str">
        <f t="shared" si="63"/>
        <v/>
      </c>
      <c r="EH47" s="189">
        <f t="shared" si="30"/>
        <v>0</v>
      </c>
      <c r="EI47" s="190">
        <f t="shared" si="31"/>
        <v>0</v>
      </c>
      <c r="EJ47" s="190">
        <f t="shared" si="32"/>
        <v>0</v>
      </c>
      <c r="EK47" s="190">
        <f t="shared" si="33"/>
        <v>0</v>
      </c>
      <c r="EL47" s="190">
        <f t="shared" si="34"/>
        <v>0</v>
      </c>
      <c r="EM47" s="12" t="str">
        <f t="shared" si="60"/>
        <v/>
      </c>
      <c r="EN47" s="12" t="str">
        <f t="shared" si="60"/>
        <v/>
      </c>
      <c r="EO47" s="12" t="str">
        <f t="shared" si="60"/>
        <v/>
      </c>
      <c r="EP47" s="12" t="str">
        <f t="shared" si="60"/>
        <v/>
      </c>
      <c r="EQ47" s="12" t="str">
        <f t="shared" si="60"/>
        <v/>
      </c>
      <c r="ER47" s="12" t="str">
        <f t="shared" si="60"/>
        <v/>
      </c>
      <c r="ES47" s="12" t="str">
        <f t="shared" si="60"/>
        <v/>
      </c>
      <c r="ET47" s="12" t="str">
        <f t="shared" si="60"/>
        <v/>
      </c>
      <c r="EU47" s="12" t="str">
        <f t="shared" si="60"/>
        <v/>
      </c>
      <c r="EV47" s="12" t="str">
        <f t="shared" si="60"/>
        <v/>
      </c>
      <c r="EW47" s="12" t="str">
        <f t="shared" si="60"/>
        <v/>
      </c>
      <c r="EX47" s="12" t="str">
        <f t="shared" si="60"/>
        <v/>
      </c>
      <c r="EY47" s="12" t="str">
        <f t="shared" si="60"/>
        <v/>
      </c>
      <c r="EZ47" s="12" t="str">
        <f t="shared" si="60"/>
        <v/>
      </c>
      <c r="FA47" s="12" t="str">
        <f t="shared" si="60"/>
        <v/>
      </c>
      <c r="FB47" s="12" t="str">
        <f t="shared" si="60"/>
        <v/>
      </c>
      <c r="FC47" s="12" t="str">
        <f t="shared" si="53"/>
        <v/>
      </c>
      <c r="FD47" s="12" t="str">
        <f t="shared" si="53"/>
        <v/>
      </c>
      <c r="FE47" s="12" t="str">
        <f t="shared" si="53"/>
        <v/>
      </c>
      <c r="FF47" s="12" t="str">
        <f t="shared" si="57"/>
        <v/>
      </c>
      <c r="FG47" s="12" t="str">
        <f t="shared" si="57"/>
        <v/>
      </c>
      <c r="FH47" s="12" t="str">
        <f t="shared" si="57"/>
        <v/>
      </c>
      <c r="FI47" s="12" t="str">
        <f t="shared" si="57"/>
        <v/>
      </c>
      <c r="FJ47" s="12" t="str">
        <f t="shared" si="57"/>
        <v/>
      </c>
      <c r="FK47" s="12" t="str">
        <f t="shared" si="57"/>
        <v/>
      </c>
      <c r="FL47" s="12" t="str">
        <f t="shared" si="57"/>
        <v/>
      </c>
      <c r="FM47" s="12" t="str">
        <f t="shared" si="57"/>
        <v/>
      </c>
      <c r="FN47" s="12" t="str">
        <f t="shared" si="57"/>
        <v/>
      </c>
      <c r="FP47" t="str">
        <f t="shared" si="36"/>
        <v>OK</v>
      </c>
      <c r="FQ47" t="str">
        <f t="shared" si="37"/>
        <v/>
      </c>
      <c r="GU47" s="176"/>
      <c r="GV47" s="177">
        <f t="shared" si="41"/>
        <v>0</v>
      </c>
      <c r="GW47" s="177">
        <f t="shared" si="42"/>
        <v>0</v>
      </c>
      <c r="GX47" s="177">
        <f t="shared" si="43"/>
        <v>0</v>
      </c>
      <c r="GY47" s="177">
        <f t="shared" si="44"/>
        <v>0</v>
      </c>
      <c r="HB47" s="193" t="str">
        <f>IF(Positions!C43&lt;&gt;"",Positions!C43,"")</f>
        <v/>
      </c>
    </row>
    <row r="48" spans="1:210" x14ac:dyDescent="0.25">
      <c r="A48" s="185"/>
      <c r="B48" s="186" t="str">
        <f t="shared" si="25"/>
        <v>0 (0, 0)</v>
      </c>
      <c r="C48" s="357"/>
      <c r="D48" s="470"/>
      <c r="E48" s="470"/>
      <c r="F48" s="470"/>
      <c r="G48" s="470"/>
      <c r="H48" s="470"/>
      <c r="I48" s="466"/>
      <c r="J48" s="357"/>
      <c r="K48" s="470"/>
      <c r="L48" s="470"/>
      <c r="M48" s="470"/>
      <c r="N48" s="470"/>
      <c r="O48" s="470"/>
      <c r="P48" s="466"/>
      <c r="Q48" s="357"/>
      <c r="R48" s="470"/>
      <c r="S48" s="470"/>
      <c r="T48" s="470"/>
      <c r="U48" s="470"/>
      <c r="V48" s="470"/>
      <c r="W48" s="466"/>
      <c r="X48" s="357"/>
      <c r="Y48" s="470"/>
      <c r="Z48" s="470"/>
      <c r="AA48" s="470"/>
      <c r="AB48" s="470"/>
      <c r="AC48" s="470"/>
      <c r="AD48" s="466"/>
      <c r="AE48" s="349"/>
      <c r="AF48" s="339">
        <f t="shared" si="61"/>
        <v>0</v>
      </c>
      <c r="AG48" s="340">
        <f t="shared" si="16"/>
        <v>0</v>
      </c>
      <c r="AH48" s="340">
        <f t="shared" si="16"/>
        <v>0</v>
      </c>
      <c r="AI48" s="341">
        <f t="shared" si="16"/>
        <v>0</v>
      </c>
      <c r="AJ48" s="342">
        <f t="shared" si="16"/>
        <v>0</v>
      </c>
      <c r="AK48" s="343">
        <f t="shared" si="26"/>
        <v>0</v>
      </c>
      <c r="AL48" s="192">
        <f>IF(A48&lt;&gt;"",VLOOKUP(A48,Positions!$AJ$9:$AK$30,2,FALSE),0)*IF(AJ48=160,AJ48/4*52*(38/40),AJ48/4*52)</f>
        <v>0</v>
      </c>
      <c r="AM48" s="188">
        <f t="shared" si="27"/>
        <v>0</v>
      </c>
      <c r="AN48" s="12" t="str">
        <f t="shared" si="62"/>
        <v/>
      </c>
      <c r="AO48" s="12" t="str">
        <f t="shared" si="62"/>
        <v/>
      </c>
      <c r="AP48" s="12" t="str">
        <f t="shared" si="62"/>
        <v/>
      </c>
      <c r="AQ48" s="12" t="str">
        <f t="shared" si="62"/>
        <v/>
      </c>
      <c r="AR48" s="12" t="str">
        <f t="shared" si="62"/>
        <v/>
      </c>
      <c r="AS48" s="12" t="str">
        <f t="shared" si="62"/>
        <v/>
      </c>
      <c r="AT48" s="12" t="str">
        <f t="shared" si="62"/>
        <v/>
      </c>
      <c r="AU48" s="12" t="str">
        <f t="shared" si="62"/>
        <v/>
      </c>
      <c r="AV48" s="12" t="str">
        <f t="shared" si="62"/>
        <v/>
      </c>
      <c r="AW48" s="12" t="str">
        <f t="shared" si="62"/>
        <v/>
      </c>
      <c r="AX48" s="12" t="str">
        <f t="shared" si="62"/>
        <v/>
      </c>
      <c r="AY48" s="12" t="str">
        <f t="shared" si="62"/>
        <v/>
      </c>
      <c r="AZ48" s="12" t="str">
        <f t="shared" si="62"/>
        <v/>
      </c>
      <c r="BA48" s="12" t="str">
        <f t="shared" si="62"/>
        <v/>
      </c>
      <c r="BB48" s="12" t="str">
        <f t="shared" si="62"/>
        <v/>
      </c>
      <c r="BC48" s="12" t="str">
        <f t="shared" si="52"/>
        <v/>
      </c>
      <c r="BD48" s="12" t="str">
        <f t="shared" si="52"/>
        <v/>
      </c>
      <c r="BE48" s="12" t="str">
        <f t="shared" si="52"/>
        <v/>
      </c>
      <c r="BF48" s="12" t="str">
        <f t="shared" si="52"/>
        <v/>
      </c>
      <c r="BG48" s="12" t="str">
        <f t="shared" si="56"/>
        <v/>
      </c>
      <c r="BH48" s="12" t="str">
        <f t="shared" si="56"/>
        <v/>
      </c>
      <c r="BI48" s="12" t="str">
        <f t="shared" si="56"/>
        <v/>
      </c>
      <c r="BJ48" s="12" t="str">
        <f t="shared" si="56"/>
        <v/>
      </c>
      <c r="BK48" s="12" t="str">
        <f t="shared" si="56"/>
        <v/>
      </c>
      <c r="BL48" s="12" t="str">
        <f t="shared" si="56"/>
        <v/>
      </c>
      <c r="BM48" s="12" t="str">
        <f t="shared" si="56"/>
        <v/>
      </c>
      <c r="BN48" s="12" t="str">
        <f t="shared" si="56"/>
        <v/>
      </c>
      <c r="BO48" s="12" t="str">
        <f t="shared" si="56"/>
        <v/>
      </c>
      <c r="BV48" s="2" t="str">
        <f>IF(C48="","",IF(C48="ADO","ADO",IF(C48="OFF","OFF",VLOOKUP(C48,Positions!$C$7:$V$120,20,FALSE))))</f>
        <v/>
      </c>
      <c r="BW48" s="2" t="str">
        <f>IF(D48="","",IF(D48="ADO","ADO",IF(D48="OFF","OFF",VLOOKUP(D48,Positions!$C$7:$V$120,20,FALSE))))</f>
        <v/>
      </c>
      <c r="BX48" s="2" t="str">
        <f>IF(E48="","",IF(E48="ADO","ADO",IF(E48="OFF","OFF",VLOOKUP(E48,Positions!$C$7:$V$120,20,FALSE))))</f>
        <v/>
      </c>
      <c r="BY48" s="2" t="str">
        <f>IF(F48="","",IF(F48="ADO","ADO",IF(F48="OFF","OFF",VLOOKUP(F48,Positions!$C$7:$V$120,20,FALSE))))</f>
        <v/>
      </c>
      <c r="BZ48" s="2" t="str">
        <f>IF(G48="","",IF(G48="ADO","ADO",IF(G48="OFF","OFF",VLOOKUP(G48,Positions!$C$7:$V$120,20,FALSE))))</f>
        <v/>
      </c>
      <c r="CA48" s="2" t="str">
        <f>IF(H48="","",IF(H48="ADO","ADO",IF(H48="OFF","OFF",VLOOKUP(H48,Positions!$C$7:$V$120,20,FALSE))))</f>
        <v/>
      </c>
      <c r="CB48" s="2" t="str">
        <f>IF(I48="","",IF(I48="ADO","ADO",IF(I48="OFF","OFF",VLOOKUP(I48,Positions!$C$7:$V$120,20,FALSE))))</f>
        <v/>
      </c>
      <c r="CC48" s="2" t="str">
        <f>IF(J48="","",IF(J48="ADO","ADO",IF(J48="OFF","OFF",VLOOKUP(J48,Positions!$C$7:$V$120,20,FALSE))))</f>
        <v/>
      </c>
      <c r="CD48" s="2" t="str">
        <f>IF(K48="","",IF(K48="ADO","ADO",IF(K48="OFF","OFF",VLOOKUP(K48,Positions!$C$7:$V$120,20,FALSE))))</f>
        <v/>
      </c>
      <c r="CE48" s="2" t="str">
        <f>IF(L48="","",IF(L48="ADO","ADO",IF(L48="OFF","OFF",VLOOKUP(L48,Positions!$C$7:$V$120,20,FALSE))))</f>
        <v/>
      </c>
      <c r="CF48" s="2" t="str">
        <f>IF(M48="","",IF(M48="ADO","ADO",IF(M48="OFF","OFF",VLOOKUP(M48,Positions!$C$7:$V$120,20,FALSE))))</f>
        <v/>
      </c>
      <c r="CG48" s="2" t="str">
        <f>IF(N48="","",IF(N48="ADO","ADO",IF(N48="OFF","OFF",VLOOKUP(N48,Positions!$C$7:$V$120,20,FALSE))))</f>
        <v/>
      </c>
      <c r="CH48" s="2" t="str">
        <f>IF(O48="","",IF(O48="ADO","ADO",IF(O48="OFF","OFF",VLOOKUP(O48,Positions!$C$7:$V$120,20,FALSE))))</f>
        <v/>
      </c>
      <c r="CI48" s="2" t="str">
        <f>IF(P48="","",IF(P48="ADO","ADO",IF(P48="OFF","OFF",VLOOKUP(P48,Positions!$C$7:$V$120,20,FALSE))))</f>
        <v/>
      </c>
      <c r="CJ48" s="2" t="str">
        <f>IF(Q48="","",IF(Q48="ADO","ADO",IF(Q48="OFF","OFF",VLOOKUP(Q48,Positions!$C$7:$V$120,20,FALSE))))</f>
        <v/>
      </c>
      <c r="CK48" s="2" t="str">
        <f>IF(R48="","",IF(R48="ADO","ADO",IF(R48="OFF","OFF",VLOOKUP(R48,Positions!$C$7:$V$120,20,FALSE))))</f>
        <v/>
      </c>
      <c r="CL48" s="2" t="str">
        <f>IF(S48="","",IF(S48="ADO","ADO",IF(S48="OFF","OFF",VLOOKUP(S48,Positions!$C$7:$V$120,20,FALSE))))</f>
        <v/>
      </c>
      <c r="CM48" s="2" t="str">
        <f>IF(T48="","",IF(T48="ADO","ADO",IF(T48="OFF","OFF",VLOOKUP(T48,Positions!$C$7:$V$120,20,FALSE))))</f>
        <v/>
      </c>
      <c r="CN48" s="2" t="str">
        <f>IF(U48="","",IF(U48="ADO","ADO",IF(U48="OFF","OFF",VLOOKUP(U48,Positions!$C$7:$V$120,20,FALSE))))</f>
        <v/>
      </c>
      <c r="CO48" s="2" t="str">
        <f>IF(V48="","",IF(V48="ADO","ADO",IF(V48="OFF","OFF",VLOOKUP(V48,Positions!$C$7:$V$120,20,FALSE))))</f>
        <v/>
      </c>
      <c r="CP48" s="2" t="str">
        <f>IF(W48="","",IF(W48="ADO","ADO",IF(W48="OFF","OFF",VLOOKUP(W48,Positions!$C$7:$V$120,20,FALSE))))</f>
        <v/>
      </c>
      <c r="CQ48" s="2" t="str">
        <f>IF(X48="","",IF(X48="ADO","ADO",IF(X48="OFF","OFF",VLOOKUP(X48,Positions!$C$7:$V$120,20,FALSE))))</f>
        <v/>
      </c>
      <c r="CR48" s="2" t="str">
        <f>IF(Y48="","",IF(Y48="ADO","ADO",IF(Y48="OFF","OFF",VLOOKUP(Y48,Positions!$C$7:$V$120,20,FALSE))))</f>
        <v/>
      </c>
      <c r="CS48" s="2" t="str">
        <f>IF(Z48="","",IF(Z48="ADO","ADO",IF(Z48="OFF","OFF",VLOOKUP(Z48,Positions!$C$7:$V$120,20,FALSE))))</f>
        <v/>
      </c>
      <c r="CT48" s="2" t="str">
        <f>IF(AA48="","",IF(AA48="ADO","ADO",IF(AA48="OFF","OFF",VLOOKUP(AA48,Positions!$C$7:$V$120,20,FALSE))))</f>
        <v/>
      </c>
      <c r="CU48" s="2" t="str">
        <f>IF(AB48="","",IF(AB48="ADO","ADO",IF(AB48="OFF","OFF",VLOOKUP(AB48,Positions!$C$7:$V$120,20,FALSE))))</f>
        <v/>
      </c>
      <c r="CV48" s="2" t="str">
        <f>IF(AC48="","",IF(AC48="ADO","ADO",IF(AC48="OFF","OFF",VLOOKUP(AC48,Positions!$C$7:$V$120,20,FALSE))))</f>
        <v/>
      </c>
      <c r="CW48" s="2" t="str">
        <f>IF(AD48="","",IF(AD48="ADO","ADO",IF(AD48="OFF","OFF",VLOOKUP(AD48,Positions!$C$7:$V$120,20,FALSE))))</f>
        <v/>
      </c>
      <c r="CY48" s="2">
        <f t="shared" si="28"/>
        <v>0</v>
      </c>
      <c r="DE48" s="2" t="str">
        <f t="shared" si="59"/>
        <v/>
      </c>
      <c r="DF48" s="2" t="str">
        <f t="shared" si="59"/>
        <v/>
      </c>
      <c r="DG48" s="2" t="str">
        <f t="shared" si="59"/>
        <v/>
      </c>
      <c r="DH48" s="2" t="str">
        <f t="shared" si="59"/>
        <v/>
      </c>
      <c r="DI48" s="2" t="str">
        <f t="shared" si="59"/>
        <v/>
      </c>
      <c r="DJ48" s="2" t="str">
        <f t="shared" si="59"/>
        <v/>
      </c>
      <c r="DK48" s="2" t="str">
        <f t="shared" si="58"/>
        <v/>
      </c>
      <c r="DL48" s="2" t="str">
        <f t="shared" si="58"/>
        <v/>
      </c>
      <c r="DM48" s="2" t="str">
        <f t="shared" si="58"/>
        <v/>
      </c>
      <c r="DN48" s="2" t="str">
        <f t="shared" si="58"/>
        <v/>
      </c>
      <c r="DO48" s="2" t="str">
        <f t="shared" si="58"/>
        <v/>
      </c>
      <c r="DP48" s="2" t="str">
        <f t="shared" si="58"/>
        <v/>
      </c>
      <c r="DQ48" s="2" t="str">
        <f t="shared" si="58"/>
        <v/>
      </c>
      <c r="DR48" s="2" t="str">
        <f t="shared" si="58"/>
        <v/>
      </c>
      <c r="DS48" s="2" t="str">
        <f t="shared" si="58"/>
        <v/>
      </c>
      <c r="DT48" s="2" t="str">
        <f t="shared" si="58"/>
        <v/>
      </c>
      <c r="DU48" s="2" t="str">
        <f t="shared" si="63"/>
        <v/>
      </c>
      <c r="DV48" s="2" t="str">
        <f t="shared" si="63"/>
        <v/>
      </c>
      <c r="DW48" s="2" t="str">
        <f t="shared" si="63"/>
        <v/>
      </c>
      <c r="DX48" s="2" t="str">
        <f t="shared" si="63"/>
        <v/>
      </c>
      <c r="DY48" s="2" t="str">
        <f t="shared" si="63"/>
        <v/>
      </c>
      <c r="DZ48" s="2" t="str">
        <f t="shared" si="63"/>
        <v/>
      </c>
      <c r="EA48" s="2" t="str">
        <f t="shared" si="63"/>
        <v/>
      </c>
      <c r="EB48" s="2" t="str">
        <f t="shared" si="63"/>
        <v/>
      </c>
      <c r="EC48" s="2" t="str">
        <f t="shared" si="63"/>
        <v/>
      </c>
      <c r="ED48" s="2" t="str">
        <f t="shared" si="63"/>
        <v/>
      </c>
      <c r="EE48" s="2" t="str">
        <f t="shared" si="63"/>
        <v/>
      </c>
      <c r="EF48" s="2" t="str">
        <f t="shared" si="63"/>
        <v/>
      </c>
      <c r="EH48" s="189">
        <f t="shared" si="30"/>
        <v>0</v>
      </c>
      <c r="EI48" s="190">
        <f t="shared" si="31"/>
        <v>0</v>
      </c>
      <c r="EJ48" s="190">
        <f t="shared" si="32"/>
        <v>0</v>
      </c>
      <c r="EK48" s="190">
        <f t="shared" si="33"/>
        <v>0</v>
      </c>
      <c r="EL48" s="190">
        <f t="shared" si="34"/>
        <v>0</v>
      </c>
      <c r="EM48" s="12" t="str">
        <f t="shared" si="60"/>
        <v/>
      </c>
      <c r="EN48" s="12" t="str">
        <f t="shared" si="60"/>
        <v/>
      </c>
      <c r="EO48" s="12" t="str">
        <f t="shared" si="60"/>
        <v/>
      </c>
      <c r="EP48" s="12" t="str">
        <f t="shared" si="60"/>
        <v/>
      </c>
      <c r="EQ48" s="12" t="str">
        <f t="shared" si="60"/>
        <v/>
      </c>
      <c r="ER48" s="12" t="str">
        <f t="shared" si="60"/>
        <v/>
      </c>
      <c r="ES48" s="12" t="str">
        <f t="shared" si="60"/>
        <v/>
      </c>
      <c r="ET48" s="12" t="str">
        <f t="shared" si="60"/>
        <v/>
      </c>
      <c r="EU48" s="12" t="str">
        <f t="shared" si="60"/>
        <v/>
      </c>
      <c r="EV48" s="12" t="str">
        <f t="shared" si="60"/>
        <v/>
      </c>
      <c r="EW48" s="12" t="str">
        <f t="shared" si="60"/>
        <v/>
      </c>
      <c r="EX48" s="12" t="str">
        <f t="shared" si="60"/>
        <v/>
      </c>
      <c r="EY48" s="12" t="str">
        <f t="shared" si="60"/>
        <v/>
      </c>
      <c r="EZ48" s="12" t="str">
        <f t="shared" si="60"/>
        <v/>
      </c>
      <c r="FA48" s="12" t="str">
        <f t="shared" si="60"/>
        <v/>
      </c>
      <c r="FB48" s="12" t="str">
        <f t="shared" si="60"/>
        <v/>
      </c>
      <c r="FC48" s="12" t="str">
        <f t="shared" si="53"/>
        <v/>
      </c>
      <c r="FD48" s="12" t="str">
        <f t="shared" si="53"/>
        <v/>
      </c>
      <c r="FE48" s="12" t="str">
        <f t="shared" si="53"/>
        <v/>
      </c>
      <c r="FF48" s="12" t="str">
        <f t="shared" si="57"/>
        <v/>
      </c>
      <c r="FG48" s="12" t="str">
        <f t="shared" si="57"/>
        <v/>
      </c>
      <c r="FH48" s="12" t="str">
        <f t="shared" si="57"/>
        <v/>
      </c>
      <c r="FI48" s="12" t="str">
        <f t="shared" si="57"/>
        <v/>
      </c>
      <c r="FJ48" s="12" t="str">
        <f t="shared" si="57"/>
        <v/>
      </c>
      <c r="FK48" s="12" t="str">
        <f t="shared" si="57"/>
        <v/>
      </c>
      <c r="FL48" s="12" t="str">
        <f t="shared" si="57"/>
        <v/>
      </c>
      <c r="FM48" s="12" t="str">
        <f t="shared" si="57"/>
        <v/>
      </c>
      <c r="FN48" s="12" t="str">
        <f t="shared" si="57"/>
        <v/>
      </c>
      <c r="FP48" t="str">
        <f t="shared" si="36"/>
        <v>OK</v>
      </c>
      <c r="FQ48" t="str">
        <f t="shared" si="37"/>
        <v/>
      </c>
      <c r="GU48" s="176"/>
      <c r="GV48" s="177">
        <f t="shared" si="41"/>
        <v>0</v>
      </c>
      <c r="GW48" s="177">
        <f t="shared" si="42"/>
        <v>0</v>
      </c>
      <c r="GX48" s="177">
        <f t="shared" si="43"/>
        <v>0</v>
      </c>
      <c r="GY48" s="177">
        <f t="shared" si="44"/>
        <v>0</v>
      </c>
      <c r="HB48" s="193" t="str">
        <f>IF(Positions!C44&lt;&gt;"",Positions!C44,"")</f>
        <v/>
      </c>
    </row>
    <row r="49" spans="1:210" x14ac:dyDescent="0.25">
      <c r="A49" s="185"/>
      <c r="B49" s="186" t="str">
        <f t="shared" si="25"/>
        <v>0 (0, 0)</v>
      </c>
      <c r="C49" s="357"/>
      <c r="D49" s="470"/>
      <c r="E49" s="470"/>
      <c r="F49" s="470"/>
      <c r="G49" s="470"/>
      <c r="H49" s="470"/>
      <c r="I49" s="466"/>
      <c r="J49" s="357"/>
      <c r="K49" s="470"/>
      <c r="L49" s="470"/>
      <c r="M49" s="470"/>
      <c r="N49" s="470"/>
      <c r="O49" s="470"/>
      <c r="P49" s="466"/>
      <c r="Q49" s="357"/>
      <c r="R49" s="470"/>
      <c r="S49" s="470"/>
      <c r="T49" s="470"/>
      <c r="U49" s="470"/>
      <c r="V49" s="470"/>
      <c r="W49" s="466"/>
      <c r="X49" s="357"/>
      <c r="Y49" s="470"/>
      <c r="Z49" s="470"/>
      <c r="AA49" s="470"/>
      <c r="AB49" s="470"/>
      <c r="AC49" s="470"/>
      <c r="AD49" s="466"/>
      <c r="AE49" s="349"/>
      <c r="AF49" s="339">
        <f t="shared" si="61"/>
        <v>0</v>
      </c>
      <c r="AG49" s="340">
        <f t="shared" si="16"/>
        <v>0</v>
      </c>
      <c r="AH49" s="340">
        <f t="shared" si="16"/>
        <v>0</v>
      </c>
      <c r="AI49" s="341">
        <f t="shared" si="16"/>
        <v>0</v>
      </c>
      <c r="AJ49" s="342">
        <f t="shared" si="16"/>
        <v>0</v>
      </c>
      <c r="AK49" s="343">
        <f t="shared" si="26"/>
        <v>0</v>
      </c>
      <c r="AL49" s="192">
        <f>IF(A49&lt;&gt;"",VLOOKUP(A49,Positions!$AJ$9:$AK$30,2,FALSE),0)*IF(AJ49=160,AJ49/4*52*(38/40),AJ49/4*52)</f>
        <v>0</v>
      </c>
      <c r="AM49" s="188">
        <f t="shared" si="27"/>
        <v>0</v>
      </c>
      <c r="AN49" s="12" t="str">
        <f t="shared" si="62"/>
        <v/>
      </c>
      <c r="AO49" s="12" t="str">
        <f t="shared" si="62"/>
        <v/>
      </c>
      <c r="AP49" s="12" t="str">
        <f t="shared" si="62"/>
        <v/>
      </c>
      <c r="AQ49" s="12" t="str">
        <f t="shared" si="62"/>
        <v/>
      </c>
      <c r="AR49" s="12" t="str">
        <f t="shared" si="62"/>
        <v/>
      </c>
      <c r="AS49" s="12" t="str">
        <f t="shared" si="62"/>
        <v/>
      </c>
      <c r="AT49" s="12" t="str">
        <f t="shared" si="62"/>
        <v/>
      </c>
      <c r="AU49" s="12" t="str">
        <f t="shared" si="62"/>
        <v/>
      </c>
      <c r="AV49" s="12" t="str">
        <f t="shared" si="62"/>
        <v/>
      </c>
      <c r="AW49" s="12" t="str">
        <f t="shared" si="62"/>
        <v/>
      </c>
      <c r="AX49" s="12" t="str">
        <f t="shared" si="62"/>
        <v/>
      </c>
      <c r="AY49" s="12" t="str">
        <f t="shared" si="62"/>
        <v/>
      </c>
      <c r="AZ49" s="12" t="str">
        <f t="shared" si="62"/>
        <v/>
      </c>
      <c r="BA49" s="12" t="str">
        <f t="shared" si="62"/>
        <v/>
      </c>
      <c r="BB49" s="12" t="str">
        <f t="shared" si="62"/>
        <v/>
      </c>
      <c r="BC49" s="12" t="str">
        <f t="shared" si="52"/>
        <v/>
      </c>
      <c r="BD49" s="12" t="str">
        <f t="shared" si="52"/>
        <v/>
      </c>
      <c r="BE49" s="12" t="str">
        <f t="shared" si="52"/>
        <v/>
      </c>
      <c r="BF49" s="12" t="str">
        <f t="shared" si="52"/>
        <v/>
      </c>
      <c r="BG49" s="12" t="str">
        <f t="shared" si="56"/>
        <v/>
      </c>
      <c r="BH49" s="12" t="str">
        <f t="shared" si="56"/>
        <v/>
      </c>
      <c r="BI49" s="12" t="str">
        <f t="shared" si="56"/>
        <v/>
      </c>
      <c r="BJ49" s="12" t="str">
        <f t="shared" si="56"/>
        <v/>
      </c>
      <c r="BK49" s="12" t="str">
        <f t="shared" si="56"/>
        <v/>
      </c>
      <c r="BL49" s="12" t="str">
        <f t="shared" si="56"/>
        <v/>
      </c>
      <c r="BM49" s="12" t="str">
        <f t="shared" si="56"/>
        <v/>
      </c>
      <c r="BN49" s="12" t="str">
        <f t="shared" si="56"/>
        <v/>
      </c>
      <c r="BO49" s="12" t="str">
        <f t="shared" si="56"/>
        <v/>
      </c>
      <c r="BV49" s="2" t="str">
        <f>IF(C49="","",IF(C49="ADO","ADO",IF(C49="OFF","OFF",VLOOKUP(C49,Positions!$C$7:$V$120,20,FALSE))))</f>
        <v/>
      </c>
      <c r="BW49" s="2" t="str">
        <f>IF(D49="","",IF(D49="ADO","ADO",IF(D49="OFF","OFF",VLOOKUP(D49,Positions!$C$7:$V$120,20,FALSE))))</f>
        <v/>
      </c>
      <c r="BX49" s="2" t="str">
        <f>IF(E49="","",IF(E49="ADO","ADO",IF(E49="OFF","OFF",VLOOKUP(E49,Positions!$C$7:$V$120,20,FALSE))))</f>
        <v/>
      </c>
      <c r="BY49" s="2" t="str">
        <f>IF(F49="","",IF(F49="ADO","ADO",IF(F49="OFF","OFF",VLOOKUP(F49,Positions!$C$7:$V$120,20,FALSE))))</f>
        <v/>
      </c>
      <c r="BZ49" s="2" t="str">
        <f>IF(G49="","",IF(G49="ADO","ADO",IF(G49="OFF","OFF",VLOOKUP(G49,Positions!$C$7:$V$120,20,FALSE))))</f>
        <v/>
      </c>
      <c r="CA49" s="2" t="str">
        <f>IF(H49="","",IF(H49="ADO","ADO",IF(H49="OFF","OFF",VLOOKUP(H49,Positions!$C$7:$V$120,20,FALSE))))</f>
        <v/>
      </c>
      <c r="CB49" s="2" t="str">
        <f>IF(I49="","",IF(I49="ADO","ADO",IF(I49="OFF","OFF",VLOOKUP(I49,Positions!$C$7:$V$120,20,FALSE))))</f>
        <v/>
      </c>
      <c r="CC49" s="2" t="str">
        <f>IF(J49="","",IF(J49="ADO","ADO",IF(J49="OFF","OFF",VLOOKUP(J49,Positions!$C$7:$V$120,20,FALSE))))</f>
        <v/>
      </c>
      <c r="CD49" s="2" t="str">
        <f>IF(K49="","",IF(K49="ADO","ADO",IF(K49="OFF","OFF",VLOOKUP(K49,Positions!$C$7:$V$120,20,FALSE))))</f>
        <v/>
      </c>
      <c r="CE49" s="2" t="str">
        <f>IF(L49="","",IF(L49="ADO","ADO",IF(L49="OFF","OFF",VLOOKUP(L49,Positions!$C$7:$V$120,20,FALSE))))</f>
        <v/>
      </c>
      <c r="CF49" s="2" t="str">
        <f>IF(M49="","",IF(M49="ADO","ADO",IF(M49="OFF","OFF",VLOOKUP(M49,Positions!$C$7:$V$120,20,FALSE))))</f>
        <v/>
      </c>
      <c r="CG49" s="2" t="str">
        <f>IF(N49="","",IF(N49="ADO","ADO",IF(N49="OFF","OFF",VLOOKUP(N49,Positions!$C$7:$V$120,20,FALSE))))</f>
        <v/>
      </c>
      <c r="CH49" s="2" t="str">
        <f>IF(O49="","",IF(O49="ADO","ADO",IF(O49="OFF","OFF",VLOOKUP(O49,Positions!$C$7:$V$120,20,FALSE))))</f>
        <v/>
      </c>
      <c r="CI49" s="2" t="str">
        <f>IF(P49="","",IF(P49="ADO","ADO",IF(P49="OFF","OFF",VLOOKUP(P49,Positions!$C$7:$V$120,20,FALSE))))</f>
        <v/>
      </c>
      <c r="CJ49" s="2" t="str">
        <f>IF(Q49="","",IF(Q49="ADO","ADO",IF(Q49="OFF","OFF",VLOOKUP(Q49,Positions!$C$7:$V$120,20,FALSE))))</f>
        <v/>
      </c>
      <c r="CK49" s="2" t="str">
        <f>IF(R49="","",IF(R49="ADO","ADO",IF(R49="OFF","OFF",VLOOKUP(R49,Positions!$C$7:$V$120,20,FALSE))))</f>
        <v/>
      </c>
      <c r="CL49" s="2" t="str">
        <f>IF(S49="","",IF(S49="ADO","ADO",IF(S49="OFF","OFF",VLOOKUP(S49,Positions!$C$7:$V$120,20,FALSE))))</f>
        <v/>
      </c>
      <c r="CM49" s="2" t="str">
        <f>IF(T49="","",IF(T49="ADO","ADO",IF(T49="OFF","OFF",VLOOKUP(T49,Positions!$C$7:$V$120,20,FALSE))))</f>
        <v/>
      </c>
      <c r="CN49" s="2" t="str">
        <f>IF(U49="","",IF(U49="ADO","ADO",IF(U49="OFF","OFF",VLOOKUP(U49,Positions!$C$7:$V$120,20,FALSE))))</f>
        <v/>
      </c>
      <c r="CO49" s="2" t="str">
        <f>IF(V49="","",IF(V49="ADO","ADO",IF(V49="OFF","OFF",VLOOKUP(V49,Positions!$C$7:$V$120,20,FALSE))))</f>
        <v/>
      </c>
      <c r="CP49" s="2" t="str">
        <f>IF(W49="","",IF(W49="ADO","ADO",IF(W49="OFF","OFF",VLOOKUP(W49,Positions!$C$7:$V$120,20,FALSE))))</f>
        <v/>
      </c>
      <c r="CQ49" s="2" t="str">
        <f>IF(X49="","",IF(X49="ADO","ADO",IF(X49="OFF","OFF",VLOOKUP(X49,Positions!$C$7:$V$120,20,FALSE))))</f>
        <v/>
      </c>
      <c r="CR49" s="2" t="str">
        <f>IF(Y49="","",IF(Y49="ADO","ADO",IF(Y49="OFF","OFF",VLOOKUP(Y49,Positions!$C$7:$V$120,20,FALSE))))</f>
        <v/>
      </c>
      <c r="CS49" s="2" t="str">
        <f>IF(Z49="","",IF(Z49="ADO","ADO",IF(Z49="OFF","OFF",VLOOKUP(Z49,Positions!$C$7:$V$120,20,FALSE))))</f>
        <v/>
      </c>
      <c r="CT49" s="2" t="str">
        <f>IF(AA49="","",IF(AA49="ADO","ADO",IF(AA49="OFF","OFF",VLOOKUP(AA49,Positions!$C$7:$V$120,20,FALSE))))</f>
        <v/>
      </c>
      <c r="CU49" s="2" t="str">
        <f>IF(AB49="","",IF(AB49="ADO","ADO",IF(AB49="OFF","OFF",VLOOKUP(AB49,Positions!$C$7:$V$120,20,FALSE))))</f>
        <v/>
      </c>
      <c r="CV49" s="2" t="str">
        <f>IF(AC49="","",IF(AC49="ADO","ADO",IF(AC49="OFF","OFF",VLOOKUP(AC49,Positions!$C$7:$V$120,20,FALSE))))</f>
        <v/>
      </c>
      <c r="CW49" s="2" t="str">
        <f>IF(AD49="","",IF(AD49="ADO","ADO",IF(AD49="OFF","OFF",VLOOKUP(AD49,Positions!$C$7:$V$120,20,FALSE))))</f>
        <v/>
      </c>
      <c r="CY49" s="2">
        <f t="shared" si="28"/>
        <v>0</v>
      </c>
      <c r="DE49" s="2" t="str">
        <f t="shared" si="59"/>
        <v/>
      </c>
      <c r="DF49" s="2" t="str">
        <f t="shared" si="59"/>
        <v/>
      </c>
      <c r="DG49" s="2" t="str">
        <f t="shared" si="59"/>
        <v/>
      </c>
      <c r="DH49" s="2" t="str">
        <f t="shared" si="59"/>
        <v/>
      </c>
      <c r="DI49" s="2" t="str">
        <f t="shared" si="59"/>
        <v/>
      </c>
      <c r="DJ49" s="2" t="str">
        <f t="shared" si="59"/>
        <v/>
      </c>
      <c r="DK49" s="2" t="str">
        <f t="shared" si="58"/>
        <v/>
      </c>
      <c r="DL49" s="2" t="str">
        <f t="shared" si="58"/>
        <v/>
      </c>
      <c r="DM49" s="2" t="str">
        <f t="shared" si="58"/>
        <v/>
      </c>
      <c r="DN49" s="2" t="str">
        <f t="shared" si="58"/>
        <v/>
      </c>
      <c r="DO49" s="2" t="str">
        <f t="shared" si="58"/>
        <v/>
      </c>
      <c r="DP49" s="2" t="str">
        <f t="shared" si="58"/>
        <v/>
      </c>
      <c r="DQ49" s="2" t="str">
        <f t="shared" si="58"/>
        <v/>
      </c>
      <c r="DR49" s="2" t="str">
        <f t="shared" si="58"/>
        <v/>
      </c>
      <c r="DS49" s="2" t="str">
        <f t="shared" si="58"/>
        <v/>
      </c>
      <c r="DT49" s="2" t="str">
        <f t="shared" si="58"/>
        <v/>
      </c>
      <c r="DU49" s="2" t="str">
        <f t="shared" si="63"/>
        <v/>
      </c>
      <c r="DV49" s="2" t="str">
        <f t="shared" si="63"/>
        <v/>
      </c>
      <c r="DW49" s="2" t="str">
        <f t="shared" si="63"/>
        <v/>
      </c>
      <c r="DX49" s="2" t="str">
        <f t="shared" si="63"/>
        <v/>
      </c>
      <c r="DY49" s="2" t="str">
        <f t="shared" si="63"/>
        <v/>
      </c>
      <c r="DZ49" s="2" t="str">
        <f t="shared" si="63"/>
        <v/>
      </c>
      <c r="EA49" s="2" t="str">
        <f t="shared" si="63"/>
        <v/>
      </c>
      <c r="EB49" s="2" t="str">
        <f t="shared" si="63"/>
        <v/>
      </c>
      <c r="EC49" s="2" t="str">
        <f t="shared" si="63"/>
        <v/>
      </c>
      <c r="ED49" s="2" t="str">
        <f t="shared" si="63"/>
        <v/>
      </c>
      <c r="EE49" s="2" t="str">
        <f t="shared" si="63"/>
        <v/>
      </c>
      <c r="EF49" s="2" t="str">
        <f t="shared" si="63"/>
        <v/>
      </c>
      <c r="EH49" s="189">
        <f t="shared" si="30"/>
        <v>0</v>
      </c>
      <c r="EI49" s="190">
        <f t="shared" si="31"/>
        <v>0</v>
      </c>
      <c r="EJ49" s="190">
        <f t="shared" si="32"/>
        <v>0</v>
      </c>
      <c r="EK49" s="190">
        <f t="shared" si="33"/>
        <v>0</v>
      </c>
      <c r="EL49" s="190">
        <f t="shared" si="34"/>
        <v>0</v>
      </c>
      <c r="EM49" s="12" t="str">
        <f t="shared" si="60"/>
        <v/>
      </c>
      <c r="EN49" s="12" t="str">
        <f t="shared" si="60"/>
        <v/>
      </c>
      <c r="EO49" s="12" t="str">
        <f t="shared" si="60"/>
        <v/>
      </c>
      <c r="EP49" s="12" t="str">
        <f t="shared" si="60"/>
        <v/>
      </c>
      <c r="EQ49" s="12" t="str">
        <f t="shared" si="60"/>
        <v/>
      </c>
      <c r="ER49" s="12" t="str">
        <f t="shared" si="60"/>
        <v/>
      </c>
      <c r="ES49" s="12" t="str">
        <f t="shared" si="60"/>
        <v/>
      </c>
      <c r="ET49" s="12" t="str">
        <f t="shared" si="60"/>
        <v/>
      </c>
      <c r="EU49" s="12" t="str">
        <f t="shared" si="60"/>
        <v/>
      </c>
      <c r="EV49" s="12" t="str">
        <f t="shared" si="60"/>
        <v/>
      </c>
      <c r="EW49" s="12" t="str">
        <f t="shared" si="60"/>
        <v/>
      </c>
      <c r="EX49" s="12" t="str">
        <f t="shared" si="60"/>
        <v/>
      </c>
      <c r="EY49" s="12" t="str">
        <f t="shared" si="60"/>
        <v/>
      </c>
      <c r="EZ49" s="12" t="str">
        <f t="shared" si="60"/>
        <v/>
      </c>
      <c r="FA49" s="12" t="str">
        <f t="shared" si="60"/>
        <v/>
      </c>
      <c r="FB49" s="12" t="str">
        <f t="shared" si="60"/>
        <v/>
      </c>
      <c r="FC49" s="12" t="str">
        <f t="shared" si="53"/>
        <v/>
      </c>
      <c r="FD49" s="12" t="str">
        <f t="shared" si="53"/>
        <v/>
      </c>
      <c r="FE49" s="12" t="str">
        <f t="shared" si="53"/>
        <v/>
      </c>
      <c r="FF49" s="12" t="str">
        <f t="shared" si="57"/>
        <v/>
      </c>
      <c r="FG49" s="12" t="str">
        <f t="shared" si="57"/>
        <v/>
      </c>
      <c r="FH49" s="12" t="str">
        <f t="shared" si="57"/>
        <v/>
      </c>
      <c r="FI49" s="12" t="str">
        <f t="shared" si="57"/>
        <v/>
      </c>
      <c r="FJ49" s="12" t="str">
        <f t="shared" si="57"/>
        <v/>
      </c>
      <c r="FK49" s="12" t="str">
        <f t="shared" si="57"/>
        <v/>
      </c>
      <c r="FL49" s="12" t="str">
        <f t="shared" si="57"/>
        <v/>
      </c>
      <c r="FM49" s="12" t="str">
        <f t="shared" si="57"/>
        <v/>
      </c>
      <c r="FN49" s="12" t="str">
        <f t="shared" si="57"/>
        <v/>
      </c>
      <c r="FP49" t="str">
        <f t="shared" si="36"/>
        <v>OK</v>
      </c>
      <c r="FQ49" t="str">
        <f t="shared" si="37"/>
        <v/>
      </c>
      <c r="GU49" s="176"/>
      <c r="GV49" s="177">
        <f t="shared" si="41"/>
        <v>0</v>
      </c>
      <c r="GW49" s="177">
        <f t="shared" si="42"/>
        <v>0</v>
      </c>
      <c r="GX49" s="177">
        <f t="shared" si="43"/>
        <v>0</v>
      </c>
      <c r="GY49" s="177">
        <f t="shared" si="44"/>
        <v>0</v>
      </c>
      <c r="HB49" s="193" t="str">
        <f>IF(Positions!C45&lt;&gt;"",Positions!C45,"")</f>
        <v/>
      </c>
    </row>
    <row r="50" spans="1:210" x14ac:dyDescent="0.25">
      <c r="A50" s="185"/>
      <c r="B50" s="186" t="str">
        <f t="shared" si="25"/>
        <v>0 (0, 0)</v>
      </c>
      <c r="C50" s="357"/>
      <c r="D50" s="470"/>
      <c r="E50" s="470"/>
      <c r="F50" s="470"/>
      <c r="G50" s="470"/>
      <c r="H50" s="470"/>
      <c r="I50" s="466"/>
      <c r="J50" s="357"/>
      <c r="K50" s="470"/>
      <c r="L50" s="470"/>
      <c r="M50" s="470"/>
      <c r="N50" s="470"/>
      <c r="O50" s="470"/>
      <c r="P50" s="466"/>
      <c r="Q50" s="357"/>
      <c r="R50" s="470"/>
      <c r="S50" s="470"/>
      <c r="T50" s="470"/>
      <c r="U50" s="470"/>
      <c r="V50" s="470"/>
      <c r="W50" s="466"/>
      <c r="X50" s="357"/>
      <c r="Y50" s="470"/>
      <c r="Z50" s="470"/>
      <c r="AA50" s="470"/>
      <c r="AB50" s="470"/>
      <c r="AC50" s="470"/>
      <c r="AD50" s="466"/>
      <c r="AE50" s="349"/>
      <c r="AF50" s="339">
        <f t="shared" si="61"/>
        <v>0</v>
      </c>
      <c r="AG50" s="340">
        <f t="shared" si="16"/>
        <v>0</v>
      </c>
      <c r="AH50" s="340">
        <f t="shared" si="16"/>
        <v>0</v>
      </c>
      <c r="AI50" s="341">
        <f t="shared" si="16"/>
        <v>0</v>
      </c>
      <c r="AJ50" s="342">
        <f t="shared" si="16"/>
        <v>0</v>
      </c>
      <c r="AK50" s="343">
        <f t="shared" si="26"/>
        <v>0</v>
      </c>
      <c r="AL50" s="192">
        <f>IF(A50&lt;&gt;"",VLOOKUP(A50,Positions!$AJ$9:$AK$30,2,FALSE),0)*IF(AJ50=160,AJ50/4*52*(38/40),AJ50/4*52)</f>
        <v>0</v>
      </c>
      <c r="AM50" s="188">
        <f t="shared" si="27"/>
        <v>0</v>
      </c>
      <c r="AN50" s="12" t="str">
        <f t="shared" si="62"/>
        <v/>
      </c>
      <c r="AO50" s="12" t="str">
        <f t="shared" si="62"/>
        <v/>
      </c>
      <c r="AP50" s="12" t="str">
        <f t="shared" si="62"/>
        <v/>
      </c>
      <c r="AQ50" s="12" t="str">
        <f t="shared" si="62"/>
        <v/>
      </c>
      <c r="AR50" s="12" t="str">
        <f t="shared" si="62"/>
        <v/>
      </c>
      <c r="AS50" s="12" t="str">
        <f t="shared" si="62"/>
        <v/>
      </c>
      <c r="AT50" s="12" t="str">
        <f t="shared" si="62"/>
        <v/>
      </c>
      <c r="AU50" s="12" t="str">
        <f t="shared" si="62"/>
        <v/>
      </c>
      <c r="AV50" s="12" t="str">
        <f t="shared" si="62"/>
        <v/>
      </c>
      <c r="AW50" s="12" t="str">
        <f t="shared" si="62"/>
        <v/>
      </c>
      <c r="AX50" s="12" t="str">
        <f t="shared" si="62"/>
        <v/>
      </c>
      <c r="AY50" s="12" t="str">
        <f t="shared" si="62"/>
        <v/>
      </c>
      <c r="AZ50" s="12" t="str">
        <f t="shared" si="62"/>
        <v/>
      </c>
      <c r="BA50" s="12" t="str">
        <f t="shared" si="62"/>
        <v/>
      </c>
      <c r="BB50" s="12" t="str">
        <f t="shared" si="62"/>
        <v/>
      </c>
      <c r="BC50" s="12" t="str">
        <f t="shared" si="52"/>
        <v/>
      </c>
      <c r="BD50" s="12" t="str">
        <f t="shared" si="52"/>
        <v/>
      </c>
      <c r="BE50" s="12" t="str">
        <f t="shared" si="52"/>
        <v/>
      </c>
      <c r="BF50" s="12" t="str">
        <f t="shared" si="52"/>
        <v/>
      </c>
      <c r="BG50" s="12" t="str">
        <f t="shared" si="56"/>
        <v/>
      </c>
      <c r="BH50" s="12" t="str">
        <f t="shared" si="56"/>
        <v/>
      </c>
      <c r="BI50" s="12" t="str">
        <f t="shared" si="56"/>
        <v/>
      </c>
      <c r="BJ50" s="12" t="str">
        <f t="shared" si="56"/>
        <v/>
      </c>
      <c r="BK50" s="12" t="str">
        <f t="shared" si="56"/>
        <v/>
      </c>
      <c r="BL50" s="12" t="str">
        <f t="shared" si="56"/>
        <v/>
      </c>
      <c r="BM50" s="12" t="str">
        <f t="shared" si="56"/>
        <v/>
      </c>
      <c r="BN50" s="12" t="str">
        <f t="shared" si="56"/>
        <v/>
      </c>
      <c r="BO50" s="12" t="str">
        <f t="shared" si="56"/>
        <v/>
      </c>
      <c r="BV50" s="2" t="str">
        <f>IF(C50="","",IF(C50="ADO","ADO",IF(C50="OFF","OFF",VLOOKUP(C50,Positions!$C$7:$V$120,20,FALSE))))</f>
        <v/>
      </c>
      <c r="BW50" s="2" t="str">
        <f>IF(D50="","",IF(D50="ADO","ADO",IF(D50="OFF","OFF",VLOOKUP(D50,Positions!$C$7:$V$120,20,FALSE))))</f>
        <v/>
      </c>
      <c r="BX50" s="2" t="str">
        <f>IF(E50="","",IF(E50="ADO","ADO",IF(E50="OFF","OFF",VLOOKUP(E50,Positions!$C$7:$V$120,20,FALSE))))</f>
        <v/>
      </c>
      <c r="BY50" s="2" t="str">
        <f>IF(F50="","",IF(F50="ADO","ADO",IF(F50="OFF","OFF",VLOOKUP(F50,Positions!$C$7:$V$120,20,FALSE))))</f>
        <v/>
      </c>
      <c r="BZ50" s="2" t="str">
        <f>IF(G50="","",IF(G50="ADO","ADO",IF(G50="OFF","OFF",VLOOKUP(G50,Positions!$C$7:$V$120,20,FALSE))))</f>
        <v/>
      </c>
      <c r="CA50" s="2" t="str">
        <f>IF(H50="","",IF(H50="ADO","ADO",IF(H50="OFF","OFF",VLOOKUP(H50,Positions!$C$7:$V$120,20,FALSE))))</f>
        <v/>
      </c>
      <c r="CB50" s="2" t="str">
        <f>IF(I50="","",IF(I50="ADO","ADO",IF(I50="OFF","OFF",VLOOKUP(I50,Positions!$C$7:$V$120,20,FALSE))))</f>
        <v/>
      </c>
      <c r="CC50" s="2" t="str">
        <f>IF(J50="","",IF(J50="ADO","ADO",IF(J50="OFF","OFF",VLOOKUP(J50,Positions!$C$7:$V$120,20,FALSE))))</f>
        <v/>
      </c>
      <c r="CD50" s="2" t="str">
        <f>IF(K50="","",IF(K50="ADO","ADO",IF(K50="OFF","OFF",VLOOKUP(K50,Positions!$C$7:$V$120,20,FALSE))))</f>
        <v/>
      </c>
      <c r="CE50" s="2" t="str">
        <f>IF(L50="","",IF(L50="ADO","ADO",IF(L50="OFF","OFF",VLOOKUP(L50,Positions!$C$7:$V$120,20,FALSE))))</f>
        <v/>
      </c>
      <c r="CF50" s="2" t="str">
        <f>IF(M50="","",IF(M50="ADO","ADO",IF(M50="OFF","OFF",VLOOKUP(M50,Positions!$C$7:$V$120,20,FALSE))))</f>
        <v/>
      </c>
      <c r="CG50" s="2" t="str">
        <f>IF(N50="","",IF(N50="ADO","ADO",IF(N50="OFF","OFF",VLOOKUP(N50,Positions!$C$7:$V$120,20,FALSE))))</f>
        <v/>
      </c>
      <c r="CH50" s="2" t="str">
        <f>IF(O50="","",IF(O50="ADO","ADO",IF(O50="OFF","OFF",VLOOKUP(O50,Positions!$C$7:$V$120,20,FALSE))))</f>
        <v/>
      </c>
      <c r="CI50" s="2" t="str">
        <f>IF(P50="","",IF(P50="ADO","ADO",IF(P50="OFF","OFF",VLOOKUP(P50,Positions!$C$7:$V$120,20,FALSE))))</f>
        <v/>
      </c>
      <c r="CJ50" s="2" t="str">
        <f>IF(Q50="","",IF(Q50="ADO","ADO",IF(Q50="OFF","OFF",VLOOKUP(Q50,Positions!$C$7:$V$120,20,FALSE))))</f>
        <v/>
      </c>
      <c r="CK50" s="2" t="str">
        <f>IF(R50="","",IF(R50="ADO","ADO",IF(R50="OFF","OFF",VLOOKUP(R50,Positions!$C$7:$V$120,20,FALSE))))</f>
        <v/>
      </c>
      <c r="CL50" s="2" t="str">
        <f>IF(S50="","",IF(S50="ADO","ADO",IF(S50="OFF","OFF",VLOOKUP(S50,Positions!$C$7:$V$120,20,FALSE))))</f>
        <v/>
      </c>
      <c r="CM50" s="2" t="str">
        <f>IF(T50="","",IF(T50="ADO","ADO",IF(T50="OFF","OFF",VLOOKUP(T50,Positions!$C$7:$V$120,20,FALSE))))</f>
        <v/>
      </c>
      <c r="CN50" s="2" t="str">
        <f>IF(U50="","",IF(U50="ADO","ADO",IF(U50="OFF","OFF",VLOOKUP(U50,Positions!$C$7:$V$120,20,FALSE))))</f>
        <v/>
      </c>
      <c r="CO50" s="2" t="str">
        <f>IF(V50="","",IF(V50="ADO","ADO",IF(V50="OFF","OFF",VLOOKUP(V50,Positions!$C$7:$V$120,20,FALSE))))</f>
        <v/>
      </c>
      <c r="CP50" s="2" t="str">
        <f>IF(W50="","",IF(W50="ADO","ADO",IF(W50="OFF","OFF",VLOOKUP(W50,Positions!$C$7:$V$120,20,FALSE))))</f>
        <v/>
      </c>
      <c r="CQ50" s="2" t="str">
        <f>IF(X50="","",IF(X50="ADO","ADO",IF(X50="OFF","OFF",VLOOKUP(X50,Positions!$C$7:$V$120,20,FALSE))))</f>
        <v/>
      </c>
      <c r="CR50" s="2" t="str">
        <f>IF(Y50="","",IF(Y50="ADO","ADO",IF(Y50="OFF","OFF",VLOOKUP(Y50,Positions!$C$7:$V$120,20,FALSE))))</f>
        <v/>
      </c>
      <c r="CS50" s="2" t="str">
        <f>IF(Z50="","",IF(Z50="ADO","ADO",IF(Z50="OFF","OFF",VLOOKUP(Z50,Positions!$C$7:$V$120,20,FALSE))))</f>
        <v/>
      </c>
      <c r="CT50" s="2" t="str">
        <f>IF(AA50="","",IF(AA50="ADO","ADO",IF(AA50="OFF","OFF",VLOOKUP(AA50,Positions!$C$7:$V$120,20,FALSE))))</f>
        <v/>
      </c>
      <c r="CU50" s="2" t="str">
        <f>IF(AB50="","",IF(AB50="ADO","ADO",IF(AB50="OFF","OFF",VLOOKUP(AB50,Positions!$C$7:$V$120,20,FALSE))))</f>
        <v/>
      </c>
      <c r="CV50" s="2" t="str">
        <f>IF(AC50="","",IF(AC50="ADO","ADO",IF(AC50="OFF","OFF",VLOOKUP(AC50,Positions!$C$7:$V$120,20,FALSE))))</f>
        <v/>
      </c>
      <c r="CW50" s="2" t="str">
        <f>IF(AD50="","",IF(AD50="ADO","ADO",IF(AD50="OFF","OFF",VLOOKUP(AD50,Positions!$C$7:$V$120,20,FALSE))))</f>
        <v/>
      </c>
      <c r="CY50" s="2">
        <f t="shared" si="28"/>
        <v>0</v>
      </c>
      <c r="DE50" s="2" t="str">
        <f t="shared" si="59"/>
        <v/>
      </c>
      <c r="DF50" s="2" t="str">
        <f t="shared" si="59"/>
        <v/>
      </c>
      <c r="DG50" s="2" t="str">
        <f t="shared" si="59"/>
        <v/>
      </c>
      <c r="DH50" s="2" t="str">
        <f t="shared" si="59"/>
        <v/>
      </c>
      <c r="DI50" s="2" t="str">
        <f t="shared" si="59"/>
        <v/>
      </c>
      <c r="DJ50" s="2" t="str">
        <f t="shared" si="59"/>
        <v/>
      </c>
      <c r="DK50" s="2" t="str">
        <f t="shared" si="58"/>
        <v/>
      </c>
      <c r="DL50" s="2" t="str">
        <f t="shared" si="58"/>
        <v/>
      </c>
      <c r="DM50" s="2" t="str">
        <f t="shared" si="58"/>
        <v/>
      </c>
      <c r="DN50" s="2" t="str">
        <f t="shared" si="58"/>
        <v/>
      </c>
      <c r="DO50" s="2" t="str">
        <f t="shared" si="58"/>
        <v/>
      </c>
      <c r="DP50" s="2" t="str">
        <f t="shared" si="58"/>
        <v/>
      </c>
      <c r="DQ50" s="2" t="str">
        <f t="shared" si="58"/>
        <v/>
      </c>
      <c r="DR50" s="2" t="str">
        <f t="shared" si="58"/>
        <v/>
      </c>
      <c r="DS50" s="2" t="str">
        <f t="shared" si="58"/>
        <v/>
      </c>
      <c r="DT50" s="2" t="str">
        <f t="shared" si="58"/>
        <v/>
      </c>
      <c r="DU50" s="2" t="str">
        <f t="shared" si="63"/>
        <v/>
      </c>
      <c r="DV50" s="2" t="str">
        <f t="shared" si="63"/>
        <v/>
      </c>
      <c r="DW50" s="2" t="str">
        <f t="shared" si="63"/>
        <v/>
      </c>
      <c r="DX50" s="2" t="str">
        <f t="shared" si="63"/>
        <v/>
      </c>
      <c r="DY50" s="2" t="str">
        <f t="shared" si="63"/>
        <v/>
      </c>
      <c r="DZ50" s="2" t="str">
        <f t="shared" si="63"/>
        <v/>
      </c>
      <c r="EA50" s="2" t="str">
        <f t="shared" si="63"/>
        <v/>
      </c>
      <c r="EB50" s="2" t="str">
        <f t="shared" si="63"/>
        <v/>
      </c>
      <c r="EC50" s="2" t="str">
        <f t="shared" si="63"/>
        <v/>
      </c>
      <c r="ED50" s="2" t="str">
        <f t="shared" si="63"/>
        <v/>
      </c>
      <c r="EE50" s="2" t="str">
        <f t="shared" si="63"/>
        <v/>
      </c>
      <c r="EF50" s="2" t="str">
        <f t="shared" si="63"/>
        <v/>
      </c>
      <c r="EH50" s="189">
        <f t="shared" si="30"/>
        <v>0</v>
      </c>
      <c r="EI50" s="190">
        <f t="shared" si="31"/>
        <v>0</v>
      </c>
      <c r="EJ50" s="190">
        <f t="shared" si="32"/>
        <v>0</v>
      </c>
      <c r="EK50" s="190">
        <f t="shared" si="33"/>
        <v>0</v>
      </c>
      <c r="EL50" s="190">
        <f t="shared" si="34"/>
        <v>0</v>
      </c>
      <c r="EM50" s="12" t="str">
        <f t="shared" si="60"/>
        <v/>
      </c>
      <c r="EN50" s="12" t="str">
        <f t="shared" si="60"/>
        <v/>
      </c>
      <c r="EO50" s="12" t="str">
        <f t="shared" si="60"/>
        <v/>
      </c>
      <c r="EP50" s="12" t="str">
        <f t="shared" si="60"/>
        <v/>
      </c>
      <c r="EQ50" s="12" t="str">
        <f t="shared" si="60"/>
        <v/>
      </c>
      <c r="ER50" s="12" t="str">
        <f t="shared" si="60"/>
        <v/>
      </c>
      <c r="ES50" s="12" t="str">
        <f t="shared" si="60"/>
        <v/>
      </c>
      <c r="ET50" s="12" t="str">
        <f t="shared" si="60"/>
        <v/>
      </c>
      <c r="EU50" s="12" t="str">
        <f t="shared" si="60"/>
        <v/>
      </c>
      <c r="EV50" s="12" t="str">
        <f t="shared" si="60"/>
        <v/>
      </c>
      <c r="EW50" s="12" t="str">
        <f t="shared" si="60"/>
        <v/>
      </c>
      <c r="EX50" s="12" t="str">
        <f t="shared" si="60"/>
        <v/>
      </c>
      <c r="EY50" s="12" t="str">
        <f t="shared" si="60"/>
        <v/>
      </c>
      <c r="EZ50" s="12" t="str">
        <f t="shared" si="60"/>
        <v/>
      </c>
      <c r="FA50" s="12" t="str">
        <f t="shared" si="60"/>
        <v/>
      </c>
      <c r="FB50" s="12" t="str">
        <f t="shared" si="60"/>
        <v/>
      </c>
      <c r="FC50" s="12" t="str">
        <f t="shared" si="53"/>
        <v/>
      </c>
      <c r="FD50" s="12" t="str">
        <f t="shared" si="53"/>
        <v/>
      </c>
      <c r="FE50" s="12" t="str">
        <f t="shared" si="53"/>
        <v/>
      </c>
      <c r="FF50" s="12" t="str">
        <f t="shared" si="57"/>
        <v/>
      </c>
      <c r="FG50" s="12" t="str">
        <f t="shared" si="57"/>
        <v/>
      </c>
      <c r="FH50" s="12" t="str">
        <f t="shared" si="57"/>
        <v/>
      </c>
      <c r="FI50" s="12" t="str">
        <f t="shared" si="57"/>
        <v/>
      </c>
      <c r="FJ50" s="12" t="str">
        <f t="shared" si="57"/>
        <v/>
      </c>
      <c r="FK50" s="12" t="str">
        <f t="shared" si="57"/>
        <v/>
      </c>
      <c r="FL50" s="12" t="str">
        <f t="shared" si="57"/>
        <v/>
      </c>
      <c r="FM50" s="12" t="str">
        <f t="shared" si="57"/>
        <v/>
      </c>
      <c r="FN50" s="12" t="str">
        <f t="shared" si="57"/>
        <v/>
      </c>
      <c r="FP50" t="str">
        <f t="shared" si="36"/>
        <v>OK</v>
      </c>
      <c r="FQ50" t="str">
        <f t="shared" si="37"/>
        <v/>
      </c>
      <c r="GU50" s="176"/>
      <c r="GV50" s="177">
        <f t="shared" si="41"/>
        <v>0</v>
      </c>
      <c r="GW50" s="177">
        <f t="shared" si="42"/>
        <v>0</v>
      </c>
      <c r="GX50" s="177">
        <f t="shared" si="43"/>
        <v>0</v>
      </c>
      <c r="GY50" s="177">
        <f t="shared" si="44"/>
        <v>0</v>
      </c>
      <c r="HB50" s="193" t="str">
        <f>IF(Positions!C46&lt;&gt;"",Positions!C46,"")</f>
        <v/>
      </c>
    </row>
    <row r="51" spans="1:210" x14ac:dyDescent="0.25">
      <c r="A51" s="185"/>
      <c r="B51" s="186" t="str">
        <f t="shared" si="25"/>
        <v>0 (0, 0)</v>
      </c>
      <c r="C51" s="357"/>
      <c r="D51" s="470"/>
      <c r="E51" s="470"/>
      <c r="F51" s="470"/>
      <c r="G51" s="470"/>
      <c r="H51" s="470"/>
      <c r="I51" s="466"/>
      <c r="J51" s="357"/>
      <c r="K51" s="470"/>
      <c r="L51" s="470"/>
      <c r="M51" s="470"/>
      <c r="N51" s="470"/>
      <c r="O51" s="470"/>
      <c r="P51" s="466"/>
      <c r="Q51" s="357"/>
      <c r="R51" s="470"/>
      <c r="S51" s="470"/>
      <c r="T51" s="470"/>
      <c r="U51" s="470"/>
      <c r="V51" s="470"/>
      <c r="W51" s="466"/>
      <c r="X51" s="357"/>
      <c r="Y51" s="470"/>
      <c r="Z51" s="470"/>
      <c r="AA51" s="470"/>
      <c r="AB51" s="470"/>
      <c r="AC51" s="470"/>
      <c r="AD51" s="466"/>
      <c r="AE51" s="349"/>
      <c r="AF51" s="339">
        <f t="shared" si="61"/>
        <v>0</v>
      </c>
      <c r="AG51" s="340">
        <f t="shared" si="16"/>
        <v>0</v>
      </c>
      <c r="AH51" s="340">
        <f t="shared" si="16"/>
        <v>0</v>
      </c>
      <c r="AI51" s="341">
        <f t="shared" si="16"/>
        <v>0</v>
      </c>
      <c r="AJ51" s="342">
        <f t="shared" si="16"/>
        <v>0</v>
      </c>
      <c r="AK51" s="343">
        <f t="shared" si="26"/>
        <v>0</v>
      </c>
      <c r="AL51" s="192">
        <f>IF(A51&lt;&gt;"",VLOOKUP(A51,Positions!$AJ$9:$AK$30,2,FALSE),0)*IF(AJ51=160,AJ51/4*52*(38/40),AJ51/4*52)</f>
        <v>0</v>
      </c>
      <c r="AM51" s="188">
        <f t="shared" si="27"/>
        <v>0</v>
      </c>
      <c r="AN51" s="12" t="str">
        <f t="shared" si="62"/>
        <v/>
      </c>
      <c r="AO51" s="12" t="str">
        <f t="shared" si="62"/>
        <v/>
      </c>
      <c r="AP51" s="12" t="str">
        <f t="shared" si="62"/>
        <v/>
      </c>
      <c r="AQ51" s="12" t="str">
        <f t="shared" si="62"/>
        <v/>
      </c>
      <c r="AR51" s="12" t="str">
        <f t="shared" si="62"/>
        <v/>
      </c>
      <c r="AS51" s="12" t="str">
        <f t="shared" si="62"/>
        <v/>
      </c>
      <c r="AT51" s="12" t="str">
        <f t="shared" si="62"/>
        <v/>
      </c>
      <c r="AU51" s="12" t="str">
        <f t="shared" si="62"/>
        <v/>
      </c>
      <c r="AV51" s="12" t="str">
        <f t="shared" si="62"/>
        <v/>
      </c>
      <c r="AW51" s="12" t="str">
        <f t="shared" si="62"/>
        <v/>
      </c>
      <c r="AX51" s="12" t="str">
        <f t="shared" si="62"/>
        <v/>
      </c>
      <c r="AY51" s="12" t="str">
        <f t="shared" si="62"/>
        <v/>
      </c>
      <c r="AZ51" s="12" t="str">
        <f t="shared" si="62"/>
        <v/>
      </c>
      <c r="BA51" s="12" t="str">
        <f t="shared" si="62"/>
        <v/>
      </c>
      <c r="BB51" s="12" t="str">
        <f t="shared" si="62"/>
        <v/>
      </c>
      <c r="BC51" s="12" t="str">
        <f t="shared" si="52"/>
        <v/>
      </c>
      <c r="BD51" s="12" t="str">
        <f t="shared" si="52"/>
        <v/>
      </c>
      <c r="BE51" s="12" t="str">
        <f t="shared" si="52"/>
        <v/>
      </c>
      <c r="BF51" s="12" t="str">
        <f t="shared" si="52"/>
        <v/>
      </c>
      <c r="BG51" s="12" t="str">
        <f t="shared" si="56"/>
        <v/>
      </c>
      <c r="BH51" s="12" t="str">
        <f t="shared" si="56"/>
        <v/>
      </c>
      <c r="BI51" s="12" t="str">
        <f t="shared" si="56"/>
        <v/>
      </c>
      <c r="BJ51" s="12" t="str">
        <f t="shared" si="56"/>
        <v/>
      </c>
      <c r="BK51" s="12" t="str">
        <f t="shared" si="56"/>
        <v/>
      </c>
      <c r="BL51" s="12" t="str">
        <f t="shared" si="56"/>
        <v/>
      </c>
      <c r="BM51" s="12" t="str">
        <f t="shared" si="56"/>
        <v/>
      </c>
      <c r="BN51" s="12" t="str">
        <f t="shared" si="56"/>
        <v/>
      </c>
      <c r="BO51" s="12" t="str">
        <f t="shared" si="56"/>
        <v/>
      </c>
      <c r="BV51" s="2" t="str">
        <f>IF(C51="","",IF(C51="ADO","ADO",IF(C51="OFF","OFF",VLOOKUP(C51,Positions!$C$7:$V$120,20,FALSE))))</f>
        <v/>
      </c>
      <c r="BW51" s="2" t="str">
        <f>IF(D51="","",IF(D51="ADO","ADO",IF(D51="OFF","OFF",VLOOKUP(D51,Positions!$C$7:$V$120,20,FALSE))))</f>
        <v/>
      </c>
      <c r="BX51" s="2" t="str">
        <f>IF(E51="","",IF(E51="ADO","ADO",IF(E51="OFF","OFF",VLOOKUP(E51,Positions!$C$7:$V$120,20,FALSE))))</f>
        <v/>
      </c>
      <c r="BY51" s="2" t="str">
        <f>IF(F51="","",IF(F51="ADO","ADO",IF(F51="OFF","OFF",VLOOKUP(F51,Positions!$C$7:$V$120,20,FALSE))))</f>
        <v/>
      </c>
      <c r="BZ51" s="2" t="str">
        <f>IF(G51="","",IF(G51="ADO","ADO",IF(G51="OFF","OFF",VLOOKUP(G51,Positions!$C$7:$V$120,20,FALSE))))</f>
        <v/>
      </c>
      <c r="CA51" s="2" t="str">
        <f>IF(H51="","",IF(H51="ADO","ADO",IF(H51="OFF","OFF",VLOOKUP(H51,Positions!$C$7:$V$120,20,FALSE))))</f>
        <v/>
      </c>
      <c r="CB51" s="2" t="str">
        <f>IF(I51="","",IF(I51="ADO","ADO",IF(I51="OFF","OFF",VLOOKUP(I51,Positions!$C$7:$V$120,20,FALSE))))</f>
        <v/>
      </c>
      <c r="CC51" s="2" t="str">
        <f>IF(J51="","",IF(J51="ADO","ADO",IF(J51="OFF","OFF",VLOOKUP(J51,Positions!$C$7:$V$120,20,FALSE))))</f>
        <v/>
      </c>
      <c r="CD51" s="2" t="str">
        <f>IF(K51="","",IF(K51="ADO","ADO",IF(K51="OFF","OFF",VLOOKUP(K51,Positions!$C$7:$V$120,20,FALSE))))</f>
        <v/>
      </c>
      <c r="CE51" s="2" t="str">
        <f>IF(L51="","",IF(L51="ADO","ADO",IF(L51="OFF","OFF",VLOOKUP(L51,Positions!$C$7:$V$120,20,FALSE))))</f>
        <v/>
      </c>
      <c r="CF51" s="2" t="str">
        <f>IF(M51="","",IF(M51="ADO","ADO",IF(M51="OFF","OFF",VLOOKUP(M51,Positions!$C$7:$V$120,20,FALSE))))</f>
        <v/>
      </c>
      <c r="CG51" s="2" t="str">
        <f>IF(N51="","",IF(N51="ADO","ADO",IF(N51="OFF","OFF",VLOOKUP(N51,Positions!$C$7:$V$120,20,FALSE))))</f>
        <v/>
      </c>
      <c r="CH51" s="2" t="str">
        <f>IF(O51="","",IF(O51="ADO","ADO",IF(O51="OFF","OFF",VLOOKUP(O51,Positions!$C$7:$V$120,20,FALSE))))</f>
        <v/>
      </c>
      <c r="CI51" s="2" t="str">
        <f>IF(P51="","",IF(P51="ADO","ADO",IF(P51="OFF","OFF",VLOOKUP(P51,Positions!$C$7:$V$120,20,FALSE))))</f>
        <v/>
      </c>
      <c r="CJ51" s="2" t="str">
        <f>IF(Q51="","",IF(Q51="ADO","ADO",IF(Q51="OFF","OFF",VLOOKUP(Q51,Positions!$C$7:$V$120,20,FALSE))))</f>
        <v/>
      </c>
      <c r="CK51" s="2" t="str">
        <f>IF(R51="","",IF(R51="ADO","ADO",IF(R51="OFF","OFF",VLOOKUP(R51,Positions!$C$7:$V$120,20,FALSE))))</f>
        <v/>
      </c>
      <c r="CL51" s="2" t="str">
        <f>IF(S51="","",IF(S51="ADO","ADO",IF(S51="OFF","OFF",VLOOKUP(S51,Positions!$C$7:$V$120,20,FALSE))))</f>
        <v/>
      </c>
      <c r="CM51" s="2" t="str">
        <f>IF(T51="","",IF(T51="ADO","ADO",IF(T51="OFF","OFF",VLOOKUP(T51,Positions!$C$7:$V$120,20,FALSE))))</f>
        <v/>
      </c>
      <c r="CN51" s="2" t="str">
        <f>IF(U51="","",IF(U51="ADO","ADO",IF(U51="OFF","OFF",VLOOKUP(U51,Positions!$C$7:$V$120,20,FALSE))))</f>
        <v/>
      </c>
      <c r="CO51" s="2" t="str">
        <f>IF(V51="","",IF(V51="ADO","ADO",IF(V51="OFF","OFF",VLOOKUP(V51,Positions!$C$7:$V$120,20,FALSE))))</f>
        <v/>
      </c>
      <c r="CP51" s="2" t="str">
        <f>IF(W51="","",IF(W51="ADO","ADO",IF(W51="OFF","OFF",VLOOKUP(W51,Positions!$C$7:$V$120,20,FALSE))))</f>
        <v/>
      </c>
      <c r="CQ51" s="2" t="str">
        <f>IF(X51="","",IF(X51="ADO","ADO",IF(X51="OFF","OFF",VLOOKUP(X51,Positions!$C$7:$V$120,20,FALSE))))</f>
        <v/>
      </c>
      <c r="CR51" s="2" t="str">
        <f>IF(Y51="","",IF(Y51="ADO","ADO",IF(Y51="OFF","OFF",VLOOKUP(Y51,Positions!$C$7:$V$120,20,FALSE))))</f>
        <v/>
      </c>
      <c r="CS51" s="2" t="str">
        <f>IF(Z51="","",IF(Z51="ADO","ADO",IF(Z51="OFF","OFF",VLOOKUP(Z51,Positions!$C$7:$V$120,20,FALSE))))</f>
        <v/>
      </c>
      <c r="CT51" s="2" t="str">
        <f>IF(AA51="","",IF(AA51="ADO","ADO",IF(AA51="OFF","OFF",VLOOKUP(AA51,Positions!$C$7:$V$120,20,FALSE))))</f>
        <v/>
      </c>
      <c r="CU51" s="2" t="str">
        <f>IF(AB51="","",IF(AB51="ADO","ADO",IF(AB51="OFF","OFF",VLOOKUP(AB51,Positions!$C$7:$V$120,20,FALSE))))</f>
        <v/>
      </c>
      <c r="CV51" s="2" t="str">
        <f>IF(AC51="","",IF(AC51="ADO","ADO",IF(AC51="OFF","OFF",VLOOKUP(AC51,Positions!$C$7:$V$120,20,FALSE))))</f>
        <v/>
      </c>
      <c r="CW51" s="2" t="str">
        <f>IF(AD51="","",IF(AD51="ADO","ADO",IF(AD51="OFF","OFF",VLOOKUP(AD51,Positions!$C$7:$V$120,20,FALSE))))</f>
        <v/>
      </c>
      <c r="CY51" s="2">
        <f t="shared" si="28"/>
        <v>0</v>
      </c>
      <c r="DE51" s="2" t="str">
        <f t="shared" si="59"/>
        <v/>
      </c>
      <c r="DF51" s="2" t="str">
        <f t="shared" si="59"/>
        <v/>
      </c>
      <c r="DG51" s="2" t="str">
        <f t="shared" si="59"/>
        <v/>
      </c>
      <c r="DH51" s="2" t="str">
        <f t="shared" si="59"/>
        <v/>
      </c>
      <c r="DI51" s="2" t="str">
        <f t="shared" si="59"/>
        <v/>
      </c>
      <c r="DJ51" s="2" t="str">
        <f t="shared" si="59"/>
        <v/>
      </c>
      <c r="DK51" s="2" t="str">
        <f t="shared" si="58"/>
        <v/>
      </c>
      <c r="DL51" s="2" t="str">
        <f t="shared" si="58"/>
        <v/>
      </c>
      <c r="DM51" s="2" t="str">
        <f t="shared" si="58"/>
        <v/>
      </c>
      <c r="DN51" s="2" t="str">
        <f t="shared" si="58"/>
        <v/>
      </c>
      <c r="DO51" s="2" t="str">
        <f t="shared" si="58"/>
        <v/>
      </c>
      <c r="DP51" s="2" t="str">
        <f t="shared" si="58"/>
        <v/>
      </c>
      <c r="DQ51" s="2" t="str">
        <f t="shared" si="58"/>
        <v/>
      </c>
      <c r="DR51" s="2" t="str">
        <f t="shared" si="58"/>
        <v/>
      </c>
      <c r="DS51" s="2" t="str">
        <f t="shared" si="58"/>
        <v/>
      </c>
      <c r="DT51" s="2" t="str">
        <f t="shared" si="58"/>
        <v/>
      </c>
      <c r="DU51" s="2" t="str">
        <f t="shared" si="63"/>
        <v/>
      </c>
      <c r="DV51" s="2" t="str">
        <f t="shared" si="63"/>
        <v/>
      </c>
      <c r="DW51" s="2" t="str">
        <f t="shared" si="63"/>
        <v/>
      </c>
      <c r="DX51" s="2" t="str">
        <f t="shared" si="63"/>
        <v/>
      </c>
      <c r="DY51" s="2" t="str">
        <f t="shared" si="63"/>
        <v/>
      </c>
      <c r="DZ51" s="2" t="str">
        <f t="shared" si="63"/>
        <v/>
      </c>
      <c r="EA51" s="2" t="str">
        <f t="shared" si="63"/>
        <v/>
      </c>
      <c r="EB51" s="2" t="str">
        <f t="shared" si="63"/>
        <v/>
      </c>
      <c r="EC51" s="2" t="str">
        <f t="shared" si="63"/>
        <v/>
      </c>
      <c r="ED51" s="2" t="str">
        <f t="shared" si="63"/>
        <v/>
      </c>
      <c r="EE51" s="2" t="str">
        <f t="shared" si="63"/>
        <v/>
      </c>
      <c r="EF51" s="2" t="str">
        <f t="shared" si="63"/>
        <v/>
      </c>
      <c r="EH51" s="189">
        <f t="shared" si="30"/>
        <v>0</v>
      </c>
      <c r="EI51" s="190">
        <f t="shared" si="31"/>
        <v>0</v>
      </c>
      <c r="EJ51" s="190">
        <f t="shared" si="32"/>
        <v>0</v>
      </c>
      <c r="EK51" s="190">
        <f t="shared" si="33"/>
        <v>0</v>
      </c>
      <c r="EL51" s="190">
        <f t="shared" si="34"/>
        <v>0</v>
      </c>
      <c r="EM51" s="12" t="str">
        <f t="shared" si="60"/>
        <v/>
      </c>
      <c r="EN51" s="12" t="str">
        <f t="shared" si="60"/>
        <v/>
      </c>
      <c r="EO51" s="12" t="str">
        <f t="shared" si="60"/>
        <v/>
      </c>
      <c r="EP51" s="12" t="str">
        <f t="shared" si="60"/>
        <v/>
      </c>
      <c r="EQ51" s="12" t="str">
        <f t="shared" si="60"/>
        <v/>
      </c>
      <c r="ER51" s="12" t="str">
        <f t="shared" si="60"/>
        <v/>
      </c>
      <c r="ES51" s="12" t="str">
        <f t="shared" si="60"/>
        <v/>
      </c>
      <c r="ET51" s="12" t="str">
        <f t="shared" si="60"/>
        <v/>
      </c>
      <c r="EU51" s="12" t="str">
        <f t="shared" si="60"/>
        <v/>
      </c>
      <c r="EV51" s="12" t="str">
        <f t="shared" si="60"/>
        <v/>
      </c>
      <c r="EW51" s="12" t="str">
        <f t="shared" si="60"/>
        <v/>
      </c>
      <c r="EX51" s="12" t="str">
        <f t="shared" si="60"/>
        <v/>
      </c>
      <c r="EY51" s="12" t="str">
        <f t="shared" si="60"/>
        <v/>
      </c>
      <c r="EZ51" s="12" t="str">
        <f t="shared" si="60"/>
        <v/>
      </c>
      <c r="FA51" s="12" t="str">
        <f t="shared" si="60"/>
        <v/>
      </c>
      <c r="FB51" s="12" t="str">
        <f t="shared" si="60"/>
        <v/>
      </c>
      <c r="FC51" s="12" t="str">
        <f t="shared" si="53"/>
        <v/>
      </c>
      <c r="FD51" s="12" t="str">
        <f t="shared" si="53"/>
        <v/>
      </c>
      <c r="FE51" s="12" t="str">
        <f t="shared" si="53"/>
        <v/>
      </c>
      <c r="FF51" s="12" t="str">
        <f t="shared" si="57"/>
        <v/>
      </c>
      <c r="FG51" s="12" t="str">
        <f t="shared" si="57"/>
        <v/>
      </c>
      <c r="FH51" s="12" t="str">
        <f t="shared" si="57"/>
        <v/>
      </c>
      <c r="FI51" s="12" t="str">
        <f t="shared" si="57"/>
        <v/>
      </c>
      <c r="FJ51" s="12" t="str">
        <f t="shared" si="57"/>
        <v/>
      </c>
      <c r="FK51" s="12" t="str">
        <f t="shared" si="57"/>
        <v/>
      </c>
      <c r="FL51" s="12" t="str">
        <f t="shared" si="57"/>
        <v/>
      </c>
      <c r="FM51" s="12" t="str">
        <f t="shared" si="57"/>
        <v/>
      </c>
      <c r="FN51" s="12" t="str">
        <f t="shared" si="57"/>
        <v/>
      </c>
      <c r="FP51" t="str">
        <f t="shared" si="36"/>
        <v>OK</v>
      </c>
      <c r="FQ51" t="str">
        <f t="shared" si="37"/>
        <v/>
      </c>
      <c r="GU51" s="176"/>
      <c r="GV51" s="177">
        <f t="shared" si="41"/>
        <v>0</v>
      </c>
      <c r="GW51" s="177">
        <f t="shared" si="42"/>
        <v>0</v>
      </c>
      <c r="GX51" s="177">
        <f t="shared" si="43"/>
        <v>0</v>
      </c>
      <c r="GY51" s="177">
        <f t="shared" si="44"/>
        <v>0</v>
      </c>
      <c r="HB51" s="193" t="str">
        <f>IF(Positions!C47&lt;&gt;"",Positions!C47,"")</f>
        <v/>
      </c>
    </row>
    <row r="52" spans="1:210" x14ac:dyDescent="0.25">
      <c r="A52" s="185"/>
      <c r="B52" s="186" t="str">
        <f t="shared" si="25"/>
        <v>0 (0, 0)</v>
      </c>
      <c r="C52" s="357"/>
      <c r="D52" s="470"/>
      <c r="E52" s="470"/>
      <c r="F52" s="470"/>
      <c r="G52" s="470"/>
      <c r="H52" s="470"/>
      <c r="I52" s="466"/>
      <c r="J52" s="357"/>
      <c r="K52" s="470"/>
      <c r="L52" s="470"/>
      <c r="M52" s="470"/>
      <c r="N52" s="470"/>
      <c r="O52" s="470"/>
      <c r="P52" s="466"/>
      <c r="Q52" s="357"/>
      <c r="R52" s="470"/>
      <c r="S52" s="470"/>
      <c r="T52" s="470"/>
      <c r="U52" s="470"/>
      <c r="V52" s="470"/>
      <c r="W52" s="466"/>
      <c r="X52" s="357"/>
      <c r="Y52" s="470"/>
      <c r="Z52" s="470"/>
      <c r="AA52" s="470"/>
      <c r="AB52" s="470"/>
      <c r="AC52" s="470"/>
      <c r="AD52" s="466"/>
      <c r="AE52" s="349"/>
      <c r="AF52" s="339">
        <f t="shared" si="61"/>
        <v>0</v>
      </c>
      <c r="AG52" s="340">
        <f t="shared" si="16"/>
        <v>0</v>
      </c>
      <c r="AH52" s="340">
        <f t="shared" si="16"/>
        <v>0</v>
      </c>
      <c r="AI52" s="341">
        <f t="shared" si="16"/>
        <v>0</v>
      </c>
      <c r="AJ52" s="342">
        <f t="shared" si="16"/>
        <v>0</v>
      </c>
      <c r="AK52" s="343">
        <f t="shared" si="26"/>
        <v>0</v>
      </c>
      <c r="AL52" s="192">
        <f>IF(A52&lt;&gt;"",VLOOKUP(A52,Positions!$AJ$9:$AK$30,2,FALSE),0)*IF(AJ52=160,AJ52/4*52*(38/40),AJ52/4*52)</f>
        <v>0</v>
      </c>
      <c r="AM52" s="188">
        <f t="shared" si="27"/>
        <v>0</v>
      </c>
      <c r="AN52" s="12" t="str">
        <f t="shared" si="62"/>
        <v/>
      </c>
      <c r="AO52" s="12" t="str">
        <f t="shared" si="62"/>
        <v/>
      </c>
      <c r="AP52" s="12" t="str">
        <f t="shared" si="62"/>
        <v/>
      </c>
      <c r="AQ52" s="12" t="str">
        <f t="shared" si="62"/>
        <v/>
      </c>
      <c r="AR52" s="12" t="str">
        <f t="shared" si="62"/>
        <v/>
      </c>
      <c r="AS52" s="12" t="str">
        <f t="shared" si="62"/>
        <v/>
      </c>
      <c r="AT52" s="12" t="str">
        <f t="shared" si="62"/>
        <v/>
      </c>
      <c r="AU52" s="12" t="str">
        <f t="shared" si="62"/>
        <v/>
      </c>
      <c r="AV52" s="12" t="str">
        <f t="shared" si="62"/>
        <v/>
      </c>
      <c r="AW52" s="12" t="str">
        <f t="shared" si="62"/>
        <v/>
      </c>
      <c r="AX52" s="12" t="str">
        <f t="shared" si="62"/>
        <v/>
      </c>
      <c r="AY52" s="12" t="str">
        <f t="shared" si="62"/>
        <v/>
      </c>
      <c r="AZ52" s="12" t="str">
        <f t="shared" si="62"/>
        <v/>
      </c>
      <c r="BA52" s="12" t="str">
        <f t="shared" si="62"/>
        <v/>
      </c>
      <c r="BB52" s="12" t="str">
        <f t="shared" si="62"/>
        <v/>
      </c>
      <c r="BC52" s="12" t="str">
        <f t="shared" si="52"/>
        <v/>
      </c>
      <c r="BD52" s="12" t="str">
        <f t="shared" si="52"/>
        <v/>
      </c>
      <c r="BE52" s="12" t="str">
        <f t="shared" si="52"/>
        <v/>
      </c>
      <c r="BF52" s="12" t="str">
        <f t="shared" si="52"/>
        <v/>
      </c>
      <c r="BG52" s="12" t="str">
        <f t="shared" si="56"/>
        <v/>
      </c>
      <c r="BH52" s="12" t="str">
        <f t="shared" si="56"/>
        <v/>
      </c>
      <c r="BI52" s="12" t="str">
        <f t="shared" si="56"/>
        <v/>
      </c>
      <c r="BJ52" s="12" t="str">
        <f t="shared" si="56"/>
        <v/>
      </c>
      <c r="BK52" s="12" t="str">
        <f t="shared" si="56"/>
        <v/>
      </c>
      <c r="BL52" s="12" t="str">
        <f t="shared" si="56"/>
        <v/>
      </c>
      <c r="BM52" s="12" t="str">
        <f t="shared" si="56"/>
        <v/>
      </c>
      <c r="BN52" s="12" t="str">
        <f t="shared" si="56"/>
        <v/>
      </c>
      <c r="BO52" s="12" t="str">
        <f t="shared" si="56"/>
        <v/>
      </c>
      <c r="BV52" s="2" t="str">
        <f>IF(C52="","",IF(C52="ADO","ADO",IF(C52="OFF","OFF",VLOOKUP(C52,Positions!$C$7:$V$120,20,FALSE))))</f>
        <v/>
      </c>
      <c r="BW52" s="2" t="str">
        <f>IF(D52="","",IF(D52="ADO","ADO",IF(D52="OFF","OFF",VLOOKUP(D52,Positions!$C$7:$V$120,20,FALSE))))</f>
        <v/>
      </c>
      <c r="BX52" s="2" t="str">
        <f>IF(E52="","",IF(E52="ADO","ADO",IF(E52="OFF","OFF",VLOOKUP(E52,Positions!$C$7:$V$120,20,FALSE))))</f>
        <v/>
      </c>
      <c r="BY52" s="2" t="str">
        <f>IF(F52="","",IF(F52="ADO","ADO",IF(F52="OFF","OFF",VLOOKUP(F52,Positions!$C$7:$V$120,20,FALSE))))</f>
        <v/>
      </c>
      <c r="BZ52" s="2" t="str">
        <f>IF(G52="","",IF(G52="ADO","ADO",IF(G52="OFF","OFF",VLOOKUP(G52,Positions!$C$7:$V$120,20,FALSE))))</f>
        <v/>
      </c>
      <c r="CA52" s="2" t="str">
        <f>IF(H52="","",IF(H52="ADO","ADO",IF(H52="OFF","OFF",VLOOKUP(H52,Positions!$C$7:$V$120,20,FALSE))))</f>
        <v/>
      </c>
      <c r="CB52" s="2" t="str">
        <f>IF(I52="","",IF(I52="ADO","ADO",IF(I52="OFF","OFF",VLOOKUP(I52,Positions!$C$7:$V$120,20,FALSE))))</f>
        <v/>
      </c>
      <c r="CC52" s="2" t="str">
        <f>IF(J52="","",IF(J52="ADO","ADO",IF(J52="OFF","OFF",VLOOKUP(J52,Positions!$C$7:$V$120,20,FALSE))))</f>
        <v/>
      </c>
      <c r="CD52" s="2" t="str">
        <f>IF(K52="","",IF(K52="ADO","ADO",IF(K52="OFF","OFF",VLOOKUP(K52,Positions!$C$7:$V$120,20,FALSE))))</f>
        <v/>
      </c>
      <c r="CE52" s="2" t="str">
        <f>IF(L52="","",IF(L52="ADO","ADO",IF(L52="OFF","OFF",VLOOKUP(L52,Positions!$C$7:$V$120,20,FALSE))))</f>
        <v/>
      </c>
      <c r="CF52" s="2" t="str">
        <f>IF(M52="","",IF(M52="ADO","ADO",IF(M52="OFF","OFF",VLOOKUP(M52,Positions!$C$7:$V$120,20,FALSE))))</f>
        <v/>
      </c>
      <c r="CG52" s="2" t="str">
        <f>IF(N52="","",IF(N52="ADO","ADO",IF(N52="OFF","OFF",VLOOKUP(N52,Positions!$C$7:$V$120,20,FALSE))))</f>
        <v/>
      </c>
      <c r="CH52" s="2" t="str">
        <f>IF(O52="","",IF(O52="ADO","ADO",IF(O52="OFF","OFF",VLOOKUP(O52,Positions!$C$7:$V$120,20,FALSE))))</f>
        <v/>
      </c>
      <c r="CI52" s="2" t="str">
        <f>IF(P52="","",IF(P52="ADO","ADO",IF(P52="OFF","OFF",VLOOKUP(P52,Positions!$C$7:$V$120,20,FALSE))))</f>
        <v/>
      </c>
      <c r="CJ52" s="2" t="str">
        <f>IF(Q52="","",IF(Q52="ADO","ADO",IF(Q52="OFF","OFF",VLOOKUP(Q52,Positions!$C$7:$V$120,20,FALSE))))</f>
        <v/>
      </c>
      <c r="CK52" s="2" t="str">
        <f>IF(R52="","",IF(R52="ADO","ADO",IF(R52="OFF","OFF",VLOOKUP(R52,Positions!$C$7:$V$120,20,FALSE))))</f>
        <v/>
      </c>
      <c r="CL52" s="2" t="str">
        <f>IF(S52="","",IF(S52="ADO","ADO",IF(S52="OFF","OFF",VLOOKUP(S52,Positions!$C$7:$V$120,20,FALSE))))</f>
        <v/>
      </c>
      <c r="CM52" s="2" t="str">
        <f>IF(T52="","",IF(T52="ADO","ADO",IF(T52="OFF","OFF",VLOOKUP(T52,Positions!$C$7:$V$120,20,FALSE))))</f>
        <v/>
      </c>
      <c r="CN52" s="2" t="str">
        <f>IF(U52="","",IF(U52="ADO","ADO",IF(U52="OFF","OFF",VLOOKUP(U52,Positions!$C$7:$V$120,20,FALSE))))</f>
        <v/>
      </c>
      <c r="CO52" s="2" t="str">
        <f>IF(V52="","",IF(V52="ADO","ADO",IF(V52="OFF","OFF",VLOOKUP(V52,Positions!$C$7:$V$120,20,FALSE))))</f>
        <v/>
      </c>
      <c r="CP52" s="2" t="str">
        <f>IF(W52="","",IF(W52="ADO","ADO",IF(W52="OFF","OFF",VLOOKUP(W52,Positions!$C$7:$V$120,20,FALSE))))</f>
        <v/>
      </c>
      <c r="CQ52" s="2" t="str">
        <f>IF(X52="","",IF(X52="ADO","ADO",IF(X52="OFF","OFF",VLOOKUP(X52,Positions!$C$7:$V$120,20,FALSE))))</f>
        <v/>
      </c>
      <c r="CR52" s="2" t="str">
        <f>IF(Y52="","",IF(Y52="ADO","ADO",IF(Y52="OFF","OFF",VLOOKUP(Y52,Positions!$C$7:$V$120,20,FALSE))))</f>
        <v/>
      </c>
      <c r="CS52" s="2" t="str">
        <f>IF(Z52="","",IF(Z52="ADO","ADO",IF(Z52="OFF","OFF",VLOOKUP(Z52,Positions!$C$7:$V$120,20,FALSE))))</f>
        <v/>
      </c>
      <c r="CT52" s="2" t="str">
        <f>IF(AA52="","",IF(AA52="ADO","ADO",IF(AA52="OFF","OFF",VLOOKUP(AA52,Positions!$C$7:$V$120,20,FALSE))))</f>
        <v/>
      </c>
      <c r="CU52" s="2" t="str">
        <f>IF(AB52="","",IF(AB52="ADO","ADO",IF(AB52="OFF","OFF",VLOOKUP(AB52,Positions!$C$7:$V$120,20,FALSE))))</f>
        <v/>
      </c>
      <c r="CV52" s="2" t="str">
        <f>IF(AC52="","",IF(AC52="ADO","ADO",IF(AC52="OFF","OFF",VLOOKUP(AC52,Positions!$C$7:$V$120,20,FALSE))))</f>
        <v/>
      </c>
      <c r="CW52" s="2" t="str">
        <f>IF(AD52="","",IF(AD52="ADO","ADO",IF(AD52="OFF","OFF",VLOOKUP(AD52,Positions!$C$7:$V$120,20,FALSE))))</f>
        <v/>
      </c>
      <c r="CY52" s="2">
        <f t="shared" si="28"/>
        <v>0</v>
      </c>
      <c r="DE52" s="2" t="str">
        <f t="shared" si="59"/>
        <v/>
      </c>
      <c r="DF52" s="2" t="str">
        <f t="shared" si="59"/>
        <v/>
      </c>
      <c r="DG52" s="2" t="str">
        <f t="shared" si="59"/>
        <v/>
      </c>
      <c r="DH52" s="2" t="str">
        <f t="shared" si="59"/>
        <v/>
      </c>
      <c r="DI52" s="2" t="str">
        <f t="shared" si="59"/>
        <v/>
      </c>
      <c r="DJ52" s="2" t="str">
        <f t="shared" si="59"/>
        <v/>
      </c>
      <c r="DK52" s="2" t="str">
        <f t="shared" si="58"/>
        <v/>
      </c>
      <c r="DL52" s="2" t="str">
        <f t="shared" si="58"/>
        <v/>
      </c>
      <c r="DM52" s="2" t="str">
        <f t="shared" si="58"/>
        <v/>
      </c>
      <c r="DN52" s="2" t="str">
        <f t="shared" si="58"/>
        <v/>
      </c>
      <c r="DO52" s="2" t="str">
        <f t="shared" si="58"/>
        <v/>
      </c>
      <c r="DP52" s="2" t="str">
        <f t="shared" si="58"/>
        <v/>
      </c>
      <c r="DQ52" s="2" t="str">
        <f t="shared" si="58"/>
        <v/>
      </c>
      <c r="DR52" s="2" t="str">
        <f t="shared" si="58"/>
        <v/>
      </c>
      <c r="DS52" s="2" t="str">
        <f t="shared" si="58"/>
        <v/>
      </c>
      <c r="DT52" s="2" t="str">
        <f t="shared" si="58"/>
        <v/>
      </c>
      <c r="DU52" s="2" t="str">
        <f t="shared" si="63"/>
        <v/>
      </c>
      <c r="DV52" s="2" t="str">
        <f t="shared" si="63"/>
        <v/>
      </c>
      <c r="DW52" s="2" t="str">
        <f t="shared" si="63"/>
        <v/>
      </c>
      <c r="DX52" s="2" t="str">
        <f t="shared" si="63"/>
        <v/>
      </c>
      <c r="DY52" s="2" t="str">
        <f t="shared" si="63"/>
        <v/>
      </c>
      <c r="DZ52" s="2" t="str">
        <f t="shared" si="63"/>
        <v/>
      </c>
      <c r="EA52" s="2" t="str">
        <f t="shared" si="63"/>
        <v/>
      </c>
      <c r="EB52" s="2" t="str">
        <f t="shared" si="63"/>
        <v/>
      </c>
      <c r="EC52" s="2" t="str">
        <f t="shared" si="63"/>
        <v/>
      </c>
      <c r="ED52" s="2" t="str">
        <f t="shared" si="63"/>
        <v/>
      </c>
      <c r="EE52" s="2" t="str">
        <f t="shared" si="63"/>
        <v/>
      </c>
      <c r="EF52" s="2" t="str">
        <f t="shared" si="63"/>
        <v/>
      </c>
      <c r="EH52" s="189">
        <f t="shared" si="30"/>
        <v>0</v>
      </c>
      <c r="EI52" s="190">
        <f t="shared" si="31"/>
        <v>0</v>
      </c>
      <c r="EJ52" s="190">
        <f t="shared" si="32"/>
        <v>0</v>
      </c>
      <c r="EK52" s="190">
        <f t="shared" si="33"/>
        <v>0</v>
      </c>
      <c r="EL52" s="190">
        <f t="shared" si="34"/>
        <v>0</v>
      </c>
      <c r="EM52" s="12" t="str">
        <f t="shared" si="60"/>
        <v/>
      </c>
      <c r="EN52" s="12" t="str">
        <f t="shared" si="60"/>
        <v/>
      </c>
      <c r="EO52" s="12" t="str">
        <f t="shared" si="60"/>
        <v/>
      </c>
      <c r="EP52" s="12" t="str">
        <f t="shared" si="60"/>
        <v/>
      </c>
      <c r="EQ52" s="12" t="str">
        <f t="shared" si="60"/>
        <v/>
      </c>
      <c r="ER52" s="12" t="str">
        <f t="shared" si="60"/>
        <v/>
      </c>
      <c r="ES52" s="12" t="str">
        <f t="shared" si="60"/>
        <v/>
      </c>
      <c r="ET52" s="12" t="str">
        <f t="shared" si="60"/>
        <v/>
      </c>
      <c r="EU52" s="12" t="str">
        <f t="shared" si="60"/>
        <v/>
      </c>
      <c r="EV52" s="12" t="str">
        <f t="shared" si="60"/>
        <v/>
      </c>
      <c r="EW52" s="12" t="str">
        <f t="shared" si="60"/>
        <v/>
      </c>
      <c r="EX52" s="12" t="str">
        <f t="shared" si="60"/>
        <v/>
      </c>
      <c r="EY52" s="12" t="str">
        <f t="shared" si="60"/>
        <v/>
      </c>
      <c r="EZ52" s="12" t="str">
        <f t="shared" si="60"/>
        <v/>
      </c>
      <c r="FA52" s="12" t="str">
        <f t="shared" si="60"/>
        <v/>
      </c>
      <c r="FB52" s="12" t="str">
        <f t="shared" si="60"/>
        <v/>
      </c>
      <c r="FC52" s="12" t="str">
        <f t="shared" si="53"/>
        <v/>
      </c>
      <c r="FD52" s="12" t="str">
        <f t="shared" si="53"/>
        <v/>
      </c>
      <c r="FE52" s="12" t="str">
        <f t="shared" si="53"/>
        <v/>
      </c>
      <c r="FF52" s="12" t="str">
        <f t="shared" si="57"/>
        <v/>
      </c>
      <c r="FG52" s="12" t="str">
        <f t="shared" si="57"/>
        <v/>
      </c>
      <c r="FH52" s="12" t="str">
        <f t="shared" si="57"/>
        <v/>
      </c>
      <c r="FI52" s="12" t="str">
        <f t="shared" si="57"/>
        <v/>
      </c>
      <c r="FJ52" s="12" t="str">
        <f t="shared" si="57"/>
        <v/>
      </c>
      <c r="FK52" s="12" t="str">
        <f t="shared" si="57"/>
        <v/>
      </c>
      <c r="FL52" s="12" t="str">
        <f t="shared" si="57"/>
        <v/>
      </c>
      <c r="FM52" s="12" t="str">
        <f t="shared" si="57"/>
        <v/>
      </c>
      <c r="FN52" s="12" t="str">
        <f t="shared" si="57"/>
        <v/>
      </c>
      <c r="FP52" t="str">
        <f t="shared" si="36"/>
        <v>OK</v>
      </c>
      <c r="FQ52" t="str">
        <f t="shared" si="37"/>
        <v/>
      </c>
      <c r="GU52" s="176"/>
      <c r="GV52" s="177">
        <f t="shared" si="41"/>
        <v>0</v>
      </c>
      <c r="GW52" s="177">
        <f t="shared" si="42"/>
        <v>0</v>
      </c>
      <c r="GX52" s="177">
        <f t="shared" si="43"/>
        <v>0</v>
      </c>
      <c r="GY52" s="177">
        <f t="shared" si="44"/>
        <v>0</v>
      </c>
      <c r="HB52" s="193" t="str">
        <f>IF(Positions!C48&lt;&gt;"",Positions!C48,"")</f>
        <v/>
      </c>
    </row>
    <row r="53" spans="1:210" x14ac:dyDescent="0.25">
      <c r="A53" s="185"/>
      <c r="B53" s="186" t="str">
        <f t="shared" si="25"/>
        <v>0 (0, 0)</v>
      </c>
      <c r="C53" s="357"/>
      <c r="D53" s="470"/>
      <c r="E53" s="470"/>
      <c r="F53" s="470"/>
      <c r="G53" s="470"/>
      <c r="H53" s="470"/>
      <c r="I53" s="466"/>
      <c r="J53" s="357"/>
      <c r="K53" s="470"/>
      <c r="L53" s="470"/>
      <c r="M53" s="470"/>
      <c r="N53" s="470"/>
      <c r="O53" s="470"/>
      <c r="P53" s="466"/>
      <c r="Q53" s="357"/>
      <c r="R53" s="470"/>
      <c r="S53" s="470"/>
      <c r="T53" s="470"/>
      <c r="U53" s="470"/>
      <c r="V53" s="470"/>
      <c r="W53" s="466"/>
      <c r="X53" s="357"/>
      <c r="Y53" s="470"/>
      <c r="Z53" s="470"/>
      <c r="AA53" s="470"/>
      <c r="AB53" s="470"/>
      <c r="AC53" s="470"/>
      <c r="AD53" s="466"/>
      <c r="AE53" s="349"/>
      <c r="AF53" s="339">
        <f t="shared" si="61"/>
        <v>0</v>
      </c>
      <c r="AG53" s="340">
        <f t="shared" si="16"/>
        <v>0</v>
      </c>
      <c r="AH53" s="340">
        <f t="shared" si="16"/>
        <v>0</v>
      </c>
      <c r="AI53" s="341">
        <f t="shared" si="16"/>
        <v>0</v>
      </c>
      <c r="AJ53" s="342">
        <f t="shared" si="16"/>
        <v>0</v>
      </c>
      <c r="AK53" s="343">
        <f t="shared" si="26"/>
        <v>0</v>
      </c>
      <c r="AL53" s="192">
        <f>IF(A53&lt;&gt;"",VLOOKUP(A53,Positions!$AJ$9:$AK$30,2,FALSE),0)*IF(AJ53=160,AJ53/4*52*(38/40),AJ53/4*52)</f>
        <v>0</v>
      </c>
      <c r="AM53" s="188">
        <f t="shared" si="27"/>
        <v>0</v>
      </c>
      <c r="AN53" s="12" t="str">
        <f t="shared" si="62"/>
        <v/>
      </c>
      <c r="AO53" s="12" t="str">
        <f t="shared" si="62"/>
        <v/>
      </c>
      <c r="AP53" s="12" t="str">
        <f t="shared" si="62"/>
        <v/>
      </c>
      <c r="AQ53" s="12" t="str">
        <f t="shared" si="62"/>
        <v/>
      </c>
      <c r="AR53" s="12" t="str">
        <f t="shared" si="62"/>
        <v/>
      </c>
      <c r="AS53" s="12" t="str">
        <f t="shared" si="62"/>
        <v/>
      </c>
      <c r="AT53" s="12" t="str">
        <f t="shared" si="62"/>
        <v/>
      </c>
      <c r="AU53" s="12" t="str">
        <f t="shared" si="62"/>
        <v/>
      </c>
      <c r="AV53" s="12" t="str">
        <f t="shared" si="62"/>
        <v/>
      </c>
      <c r="AW53" s="12" t="str">
        <f t="shared" si="62"/>
        <v/>
      </c>
      <c r="AX53" s="12" t="str">
        <f t="shared" si="62"/>
        <v/>
      </c>
      <c r="AY53" s="12" t="str">
        <f t="shared" si="62"/>
        <v/>
      </c>
      <c r="AZ53" s="12" t="str">
        <f t="shared" si="62"/>
        <v/>
      </c>
      <c r="BA53" s="12" t="str">
        <f t="shared" si="62"/>
        <v/>
      </c>
      <c r="BB53" s="12" t="str">
        <f t="shared" si="62"/>
        <v/>
      </c>
      <c r="BC53" s="12" t="str">
        <f t="shared" si="52"/>
        <v/>
      </c>
      <c r="BD53" s="12" t="str">
        <f t="shared" si="52"/>
        <v/>
      </c>
      <c r="BE53" s="12" t="str">
        <f t="shared" si="52"/>
        <v/>
      </c>
      <c r="BF53" s="12" t="str">
        <f t="shared" si="52"/>
        <v/>
      </c>
      <c r="BG53" s="12" t="str">
        <f t="shared" si="56"/>
        <v/>
      </c>
      <c r="BH53" s="12" t="str">
        <f t="shared" si="56"/>
        <v/>
      </c>
      <c r="BI53" s="12" t="str">
        <f t="shared" si="56"/>
        <v/>
      </c>
      <c r="BJ53" s="12" t="str">
        <f t="shared" si="56"/>
        <v/>
      </c>
      <c r="BK53" s="12" t="str">
        <f t="shared" si="56"/>
        <v/>
      </c>
      <c r="BL53" s="12" t="str">
        <f t="shared" si="56"/>
        <v/>
      </c>
      <c r="BM53" s="12" t="str">
        <f t="shared" si="56"/>
        <v/>
      </c>
      <c r="BN53" s="12" t="str">
        <f t="shared" si="56"/>
        <v/>
      </c>
      <c r="BO53" s="12" t="str">
        <f t="shared" si="56"/>
        <v/>
      </c>
      <c r="BV53" s="2" t="str">
        <f>IF(C53="","",IF(C53="ADO","ADO",IF(C53="OFF","OFF",VLOOKUP(C53,Positions!$C$7:$V$120,20,FALSE))))</f>
        <v/>
      </c>
      <c r="BW53" s="2" t="str">
        <f>IF(D53="","",IF(D53="ADO","ADO",IF(D53="OFF","OFF",VLOOKUP(D53,Positions!$C$7:$V$120,20,FALSE))))</f>
        <v/>
      </c>
      <c r="BX53" s="2" t="str">
        <f>IF(E53="","",IF(E53="ADO","ADO",IF(E53="OFF","OFF",VLOOKUP(E53,Positions!$C$7:$V$120,20,FALSE))))</f>
        <v/>
      </c>
      <c r="BY53" s="2" t="str">
        <f>IF(F53="","",IF(F53="ADO","ADO",IF(F53="OFF","OFF",VLOOKUP(F53,Positions!$C$7:$V$120,20,FALSE))))</f>
        <v/>
      </c>
      <c r="BZ53" s="2" t="str">
        <f>IF(G53="","",IF(G53="ADO","ADO",IF(G53="OFF","OFF",VLOOKUP(G53,Positions!$C$7:$V$120,20,FALSE))))</f>
        <v/>
      </c>
      <c r="CA53" s="2" t="str">
        <f>IF(H53="","",IF(H53="ADO","ADO",IF(H53="OFF","OFF",VLOOKUP(H53,Positions!$C$7:$V$120,20,FALSE))))</f>
        <v/>
      </c>
      <c r="CB53" s="2" t="str">
        <f>IF(I53="","",IF(I53="ADO","ADO",IF(I53="OFF","OFF",VLOOKUP(I53,Positions!$C$7:$V$120,20,FALSE))))</f>
        <v/>
      </c>
      <c r="CC53" s="2" t="str">
        <f>IF(J53="","",IF(J53="ADO","ADO",IF(J53="OFF","OFF",VLOOKUP(J53,Positions!$C$7:$V$120,20,FALSE))))</f>
        <v/>
      </c>
      <c r="CD53" s="2" t="str">
        <f>IF(K53="","",IF(K53="ADO","ADO",IF(K53="OFF","OFF",VLOOKUP(K53,Positions!$C$7:$V$120,20,FALSE))))</f>
        <v/>
      </c>
      <c r="CE53" s="2" t="str">
        <f>IF(L53="","",IF(L53="ADO","ADO",IF(L53="OFF","OFF",VLOOKUP(L53,Positions!$C$7:$V$120,20,FALSE))))</f>
        <v/>
      </c>
      <c r="CF53" s="2" t="str">
        <f>IF(M53="","",IF(M53="ADO","ADO",IF(M53="OFF","OFF",VLOOKUP(M53,Positions!$C$7:$V$120,20,FALSE))))</f>
        <v/>
      </c>
      <c r="CG53" s="2" t="str">
        <f>IF(N53="","",IF(N53="ADO","ADO",IF(N53="OFF","OFF",VLOOKUP(N53,Positions!$C$7:$V$120,20,FALSE))))</f>
        <v/>
      </c>
      <c r="CH53" s="2" t="str">
        <f>IF(O53="","",IF(O53="ADO","ADO",IF(O53="OFF","OFF",VLOOKUP(O53,Positions!$C$7:$V$120,20,FALSE))))</f>
        <v/>
      </c>
      <c r="CI53" s="2" t="str">
        <f>IF(P53="","",IF(P53="ADO","ADO",IF(P53="OFF","OFF",VLOOKUP(P53,Positions!$C$7:$V$120,20,FALSE))))</f>
        <v/>
      </c>
      <c r="CJ53" s="2" t="str">
        <f>IF(Q53="","",IF(Q53="ADO","ADO",IF(Q53="OFF","OFF",VLOOKUP(Q53,Positions!$C$7:$V$120,20,FALSE))))</f>
        <v/>
      </c>
      <c r="CK53" s="2" t="str">
        <f>IF(R53="","",IF(R53="ADO","ADO",IF(R53="OFF","OFF",VLOOKUP(R53,Positions!$C$7:$V$120,20,FALSE))))</f>
        <v/>
      </c>
      <c r="CL53" s="2" t="str">
        <f>IF(S53="","",IF(S53="ADO","ADO",IF(S53="OFF","OFF",VLOOKUP(S53,Positions!$C$7:$V$120,20,FALSE))))</f>
        <v/>
      </c>
      <c r="CM53" s="2" t="str">
        <f>IF(T53="","",IF(T53="ADO","ADO",IF(T53="OFF","OFF",VLOOKUP(T53,Positions!$C$7:$V$120,20,FALSE))))</f>
        <v/>
      </c>
      <c r="CN53" s="2" t="str">
        <f>IF(U53="","",IF(U53="ADO","ADO",IF(U53="OFF","OFF",VLOOKUP(U53,Positions!$C$7:$V$120,20,FALSE))))</f>
        <v/>
      </c>
      <c r="CO53" s="2" t="str">
        <f>IF(V53="","",IF(V53="ADO","ADO",IF(V53="OFF","OFF",VLOOKUP(V53,Positions!$C$7:$V$120,20,FALSE))))</f>
        <v/>
      </c>
      <c r="CP53" s="2" t="str">
        <f>IF(W53="","",IF(W53="ADO","ADO",IF(W53="OFF","OFF",VLOOKUP(W53,Positions!$C$7:$V$120,20,FALSE))))</f>
        <v/>
      </c>
      <c r="CQ53" s="2" t="str">
        <f>IF(X53="","",IF(X53="ADO","ADO",IF(X53="OFF","OFF",VLOOKUP(X53,Positions!$C$7:$V$120,20,FALSE))))</f>
        <v/>
      </c>
      <c r="CR53" s="2" t="str">
        <f>IF(Y53="","",IF(Y53="ADO","ADO",IF(Y53="OFF","OFF",VLOOKUP(Y53,Positions!$C$7:$V$120,20,FALSE))))</f>
        <v/>
      </c>
      <c r="CS53" s="2" t="str">
        <f>IF(Z53="","",IF(Z53="ADO","ADO",IF(Z53="OFF","OFF",VLOOKUP(Z53,Positions!$C$7:$V$120,20,FALSE))))</f>
        <v/>
      </c>
      <c r="CT53" s="2" t="str">
        <f>IF(AA53="","",IF(AA53="ADO","ADO",IF(AA53="OFF","OFF",VLOOKUP(AA53,Positions!$C$7:$V$120,20,FALSE))))</f>
        <v/>
      </c>
      <c r="CU53" s="2" t="str">
        <f>IF(AB53="","",IF(AB53="ADO","ADO",IF(AB53="OFF","OFF",VLOOKUP(AB53,Positions!$C$7:$V$120,20,FALSE))))</f>
        <v/>
      </c>
      <c r="CV53" s="2" t="str">
        <f>IF(AC53="","",IF(AC53="ADO","ADO",IF(AC53="OFF","OFF",VLOOKUP(AC53,Positions!$C$7:$V$120,20,FALSE))))</f>
        <v/>
      </c>
      <c r="CW53" s="2" t="str">
        <f>IF(AD53="","",IF(AD53="ADO","ADO",IF(AD53="OFF","OFF",VLOOKUP(AD53,Positions!$C$7:$V$120,20,FALSE))))</f>
        <v/>
      </c>
      <c r="CY53" s="2">
        <f t="shared" si="28"/>
        <v>0</v>
      </c>
      <c r="DE53" s="2" t="str">
        <f t="shared" si="59"/>
        <v/>
      </c>
      <c r="DF53" s="2" t="str">
        <f t="shared" si="59"/>
        <v/>
      </c>
      <c r="DG53" s="2" t="str">
        <f t="shared" si="59"/>
        <v/>
      </c>
      <c r="DH53" s="2" t="str">
        <f t="shared" si="59"/>
        <v/>
      </c>
      <c r="DI53" s="2" t="str">
        <f t="shared" si="59"/>
        <v/>
      </c>
      <c r="DJ53" s="2" t="str">
        <f t="shared" si="59"/>
        <v/>
      </c>
      <c r="DK53" s="2" t="str">
        <f t="shared" si="58"/>
        <v/>
      </c>
      <c r="DL53" s="2" t="str">
        <f t="shared" si="58"/>
        <v/>
      </c>
      <c r="DM53" s="2" t="str">
        <f t="shared" si="58"/>
        <v/>
      </c>
      <c r="DN53" s="2" t="str">
        <f t="shared" si="58"/>
        <v/>
      </c>
      <c r="DO53" s="2" t="str">
        <f t="shared" si="58"/>
        <v/>
      </c>
      <c r="DP53" s="2" t="str">
        <f t="shared" si="58"/>
        <v/>
      </c>
      <c r="DQ53" s="2" t="str">
        <f t="shared" si="58"/>
        <v/>
      </c>
      <c r="DR53" s="2" t="str">
        <f t="shared" si="58"/>
        <v/>
      </c>
      <c r="DS53" s="2" t="str">
        <f t="shared" si="58"/>
        <v/>
      </c>
      <c r="DT53" s="2" t="str">
        <f t="shared" si="58"/>
        <v/>
      </c>
      <c r="DU53" s="2" t="str">
        <f t="shared" si="63"/>
        <v/>
      </c>
      <c r="DV53" s="2" t="str">
        <f t="shared" si="63"/>
        <v/>
      </c>
      <c r="DW53" s="2" t="str">
        <f t="shared" si="63"/>
        <v/>
      </c>
      <c r="DX53" s="2" t="str">
        <f t="shared" si="63"/>
        <v/>
      </c>
      <c r="DY53" s="2" t="str">
        <f t="shared" si="63"/>
        <v/>
      </c>
      <c r="DZ53" s="2" t="str">
        <f t="shared" si="63"/>
        <v/>
      </c>
      <c r="EA53" s="2" t="str">
        <f t="shared" si="63"/>
        <v/>
      </c>
      <c r="EB53" s="2" t="str">
        <f t="shared" si="63"/>
        <v/>
      </c>
      <c r="EC53" s="2" t="str">
        <f t="shared" si="63"/>
        <v/>
      </c>
      <c r="ED53" s="2" t="str">
        <f t="shared" si="63"/>
        <v/>
      </c>
      <c r="EE53" s="2" t="str">
        <f t="shared" si="63"/>
        <v/>
      </c>
      <c r="EF53" s="2" t="str">
        <f t="shared" si="63"/>
        <v/>
      </c>
      <c r="EH53" s="189">
        <f t="shared" si="30"/>
        <v>0</v>
      </c>
      <c r="EI53" s="190">
        <f t="shared" si="31"/>
        <v>0</v>
      </c>
      <c r="EJ53" s="190">
        <f t="shared" si="32"/>
        <v>0</v>
      </c>
      <c r="EK53" s="190">
        <f t="shared" si="33"/>
        <v>0</v>
      </c>
      <c r="EL53" s="190">
        <f t="shared" si="34"/>
        <v>0</v>
      </c>
      <c r="EM53" s="12" t="str">
        <f t="shared" si="60"/>
        <v/>
      </c>
      <c r="EN53" s="12" t="str">
        <f t="shared" si="60"/>
        <v/>
      </c>
      <c r="EO53" s="12" t="str">
        <f t="shared" si="60"/>
        <v/>
      </c>
      <c r="EP53" s="12" t="str">
        <f t="shared" si="60"/>
        <v/>
      </c>
      <c r="EQ53" s="12" t="str">
        <f t="shared" si="60"/>
        <v/>
      </c>
      <c r="ER53" s="12" t="str">
        <f t="shared" si="60"/>
        <v/>
      </c>
      <c r="ES53" s="12" t="str">
        <f t="shared" si="60"/>
        <v/>
      </c>
      <c r="ET53" s="12" t="str">
        <f t="shared" si="60"/>
        <v/>
      </c>
      <c r="EU53" s="12" t="str">
        <f t="shared" si="60"/>
        <v/>
      </c>
      <c r="EV53" s="12" t="str">
        <f t="shared" si="60"/>
        <v/>
      </c>
      <c r="EW53" s="12" t="str">
        <f t="shared" si="60"/>
        <v/>
      </c>
      <c r="EX53" s="12" t="str">
        <f t="shared" si="60"/>
        <v/>
      </c>
      <c r="EY53" s="12" t="str">
        <f t="shared" si="60"/>
        <v/>
      </c>
      <c r="EZ53" s="12" t="str">
        <f t="shared" si="60"/>
        <v/>
      </c>
      <c r="FA53" s="12" t="str">
        <f t="shared" si="60"/>
        <v/>
      </c>
      <c r="FB53" s="12" t="str">
        <f t="shared" ref="FB53:FB84" si="64">IF(DT53="ADO",$CY53,DT53)</f>
        <v/>
      </c>
      <c r="FC53" s="12" t="str">
        <f t="shared" si="53"/>
        <v/>
      </c>
      <c r="FD53" s="12" t="str">
        <f t="shared" si="53"/>
        <v/>
      </c>
      <c r="FE53" s="12" t="str">
        <f t="shared" si="53"/>
        <v/>
      </c>
      <c r="FF53" s="12" t="str">
        <f t="shared" si="57"/>
        <v/>
      </c>
      <c r="FG53" s="12" t="str">
        <f t="shared" si="57"/>
        <v/>
      </c>
      <c r="FH53" s="12" t="str">
        <f t="shared" si="57"/>
        <v/>
      </c>
      <c r="FI53" s="12" t="str">
        <f t="shared" si="57"/>
        <v/>
      </c>
      <c r="FJ53" s="12" t="str">
        <f t="shared" si="57"/>
        <v/>
      </c>
      <c r="FK53" s="12" t="str">
        <f t="shared" si="57"/>
        <v/>
      </c>
      <c r="FL53" s="12" t="str">
        <f t="shared" si="57"/>
        <v/>
      </c>
      <c r="FM53" s="12" t="str">
        <f t="shared" si="57"/>
        <v/>
      </c>
      <c r="FN53" s="12" t="str">
        <f t="shared" si="57"/>
        <v/>
      </c>
      <c r="FP53" t="str">
        <f t="shared" si="36"/>
        <v>OK</v>
      </c>
      <c r="FQ53" t="str">
        <f t="shared" si="37"/>
        <v/>
      </c>
      <c r="GU53" s="176"/>
      <c r="GV53" s="177">
        <f t="shared" si="41"/>
        <v>0</v>
      </c>
      <c r="GW53" s="177">
        <f t="shared" si="42"/>
        <v>0</v>
      </c>
      <c r="GX53" s="177">
        <f t="shared" si="43"/>
        <v>0</v>
      </c>
      <c r="GY53" s="177">
        <f t="shared" si="44"/>
        <v>0</v>
      </c>
      <c r="HB53" s="193" t="str">
        <f>IF(Positions!C49&lt;&gt;"",Positions!C49,"")</f>
        <v/>
      </c>
    </row>
    <row r="54" spans="1:210" x14ac:dyDescent="0.25">
      <c r="A54" s="185"/>
      <c r="B54" s="186" t="str">
        <f t="shared" si="25"/>
        <v>0 (0, 0)</v>
      </c>
      <c r="C54" s="357"/>
      <c r="D54" s="470"/>
      <c r="E54" s="470"/>
      <c r="F54" s="470"/>
      <c r="G54" s="470"/>
      <c r="H54" s="470"/>
      <c r="I54" s="466"/>
      <c r="J54" s="357"/>
      <c r="K54" s="470"/>
      <c r="L54" s="470"/>
      <c r="M54" s="470"/>
      <c r="N54" s="470"/>
      <c r="O54" s="470"/>
      <c r="P54" s="466"/>
      <c r="Q54" s="357"/>
      <c r="R54" s="470"/>
      <c r="S54" s="470"/>
      <c r="T54" s="470"/>
      <c r="U54" s="470"/>
      <c r="V54" s="470"/>
      <c r="W54" s="466"/>
      <c r="X54" s="357"/>
      <c r="Y54" s="470"/>
      <c r="Z54" s="470"/>
      <c r="AA54" s="470"/>
      <c r="AB54" s="470"/>
      <c r="AC54" s="470"/>
      <c r="AD54" s="466"/>
      <c r="AE54" s="349"/>
      <c r="AF54" s="339">
        <f t="shared" si="61"/>
        <v>0</v>
      </c>
      <c r="AG54" s="340">
        <f t="shared" si="16"/>
        <v>0</v>
      </c>
      <c r="AH54" s="340">
        <f t="shared" si="16"/>
        <v>0</v>
      </c>
      <c r="AI54" s="341">
        <f t="shared" si="16"/>
        <v>0</v>
      </c>
      <c r="AJ54" s="342">
        <f t="shared" si="16"/>
        <v>0</v>
      </c>
      <c r="AK54" s="343">
        <f t="shared" si="26"/>
        <v>0</v>
      </c>
      <c r="AL54" s="192">
        <f>IF(A54&lt;&gt;"",VLOOKUP(A54,Positions!$AJ$9:$AK$30,2,FALSE),0)*IF(AJ54=160,AJ54/4*52*(38/40),AJ54/4*52)</f>
        <v>0</v>
      </c>
      <c r="AM54" s="188">
        <f t="shared" si="27"/>
        <v>0</v>
      </c>
      <c r="AN54" s="12" t="str">
        <f t="shared" si="62"/>
        <v/>
      </c>
      <c r="AO54" s="12" t="str">
        <f t="shared" si="62"/>
        <v/>
      </c>
      <c r="AP54" s="12" t="str">
        <f t="shared" si="62"/>
        <v/>
      </c>
      <c r="AQ54" s="12" t="str">
        <f t="shared" si="62"/>
        <v/>
      </c>
      <c r="AR54" s="12" t="str">
        <f t="shared" si="62"/>
        <v/>
      </c>
      <c r="AS54" s="12" t="str">
        <f t="shared" si="62"/>
        <v/>
      </c>
      <c r="AT54" s="12" t="str">
        <f t="shared" si="62"/>
        <v/>
      </c>
      <c r="AU54" s="12" t="str">
        <f t="shared" si="62"/>
        <v/>
      </c>
      <c r="AV54" s="12" t="str">
        <f t="shared" si="62"/>
        <v/>
      </c>
      <c r="AW54" s="12" t="str">
        <f t="shared" si="62"/>
        <v/>
      </c>
      <c r="AX54" s="12" t="str">
        <f t="shared" si="62"/>
        <v/>
      </c>
      <c r="AY54" s="12" t="str">
        <f t="shared" si="62"/>
        <v/>
      </c>
      <c r="AZ54" s="12" t="str">
        <f t="shared" si="62"/>
        <v/>
      </c>
      <c r="BA54" s="12" t="str">
        <f t="shared" si="62"/>
        <v/>
      </c>
      <c r="BB54" s="12" t="str">
        <f t="shared" si="62"/>
        <v/>
      </c>
      <c r="BC54" s="12" t="str">
        <f t="shared" si="52"/>
        <v/>
      </c>
      <c r="BD54" s="12" t="str">
        <f t="shared" si="52"/>
        <v/>
      </c>
      <c r="BE54" s="12" t="str">
        <f t="shared" si="52"/>
        <v/>
      </c>
      <c r="BF54" s="12" t="str">
        <f t="shared" si="52"/>
        <v/>
      </c>
      <c r="BG54" s="12" t="str">
        <f t="shared" si="56"/>
        <v/>
      </c>
      <c r="BH54" s="12" t="str">
        <f t="shared" si="56"/>
        <v/>
      </c>
      <c r="BI54" s="12" t="str">
        <f t="shared" si="56"/>
        <v/>
      </c>
      <c r="BJ54" s="12" t="str">
        <f t="shared" si="56"/>
        <v/>
      </c>
      <c r="BK54" s="12" t="str">
        <f t="shared" si="56"/>
        <v/>
      </c>
      <c r="BL54" s="12" t="str">
        <f t="shared" si="56"/>
        <v/>
      </c>
      <c r="BM54" s="12" t="str">
        <f t="shared" si="56"/>
        <v/>
      </c>
      <c r="BN54" s="12" t="str">
        <f t="shared" si="56"/>
        <v/>
      </c>
      <c r="BO54" s="12" t="str">
        <f t="shared" si="56"/>
        <v/>
      </c>
      <c r="BV54" s="2" t="str">
        <f>IF(C54="","",IF(C54="ADO","ADO",IF(C54="OFF","OFF",VLOOKUP(C54,Positions!$C$7:$V$120,20,FALSE))))</f>
        <v/>
      </c>
      <c r="BW54" s="2" t="str">
        <f>IF(D54="","",IF(D54="ADO","ADO",IF(D54="OFF","OFF",VLOOKUP(D54,Positions!$C$7:$V$120,20,FALSE))))</f>
        <v/>
      </c>
      <c r="BX54" s="2" t="str">
        <f>IF(E54="","",IF(E54="ADO","ADO",IF(E54="OFF","OFF",VLOOKUP(E54,Positions!$C$7:$V$120,20,FALSE))))</f>
        <v/>
      </c>
      <c r="BY54" s="2" t="str">
        <f>IF(F54="","",IF(F54="ADO","ADO",IF(F54="OFF","OFF",VLOOKUP(F54,Positions!$C$7:$V$120,20,FALSE))))</f>
        <v/>
      </c>
      <c r="BZ54" s="2" t="str">
        <f>IF(G54="","",IF(G54="ADO","ADO",IF(G54="OFF","OFF",VLOOKUP(G54,Positions!$C$7:$V$120,20,FALSE))))</f>
        <v/>
      </c>
      <c r="CA54" s="2" t="str">
        <f>IF(H54="","",IF(H54="ADO","ADO",IF(H54="OFF","OFF",VLOOKUP(H54,Positions!$C$7:$V$120,20,FALSE))))</f>
        <v/>
      </c>
      <c r="CB54" s="2" t="str">
        <f>IF(I54="","",IF(I54="ADO","ADO",IF(I54="OFF","OFF",VLOOKUP(I54,Positions!$C$7:$V$120,20,FALSE))))</f>
        <v/>
      </c>
      <c r="CC54" s="2" t="str">
        <f>IF(J54="","",IF(J54="ADO","ADO",IF(J54="OFF","OFF",VLOOKUP(J54,Positions!$C$7:$V$120,20,FALSE))))</f>
        <v/>
      </c>
      <c r="CD54" s="2" t="str">
        <f>IF(K54="","",IF(K54="ADO","ADO",IF(K54="OFF","OFF",VLOOKUP(K54,Positions!$C$7:$V$120,20,FALSE))))</f>
        <v/>
      </c>
      <c r="CE54" s="2" t="str">
        <f>IF(L54="","",IF(L54="ADO","ADO",IF(L54="OFF","OFF",VLOOKUP(L54,Positions!$C$7:$V$120,20,FALSE))))</f>
        <v/>
      </c>
      <c r="CF54" s="2" t="str">
        <f>IF(M54="","",IF(M54="ADO","ADO",IF(M54="OFF","OFF",VLOOKUP(M54,Positions!$C$7:$V$120,20,FALSE))))</f>
        <v/>
      </c>
      <c r="CG54" s="2" t="str">
        <f>IF(N54="","",IF(N54="ADO","ADO",IF(N54="OFF","OFF",VLOOKUP(N54,Positions!$C$7:$V$120,20,FALSE))))</f>
        <v/>
      </c>
      <c r="CH54" s="2" t="str">
        <f>IF(O54="","",IF(O54="ADO","ADO",IF(O54="OFF","OFF",VLOOKUP(O54,Positions!$C$7:$V$120,20,FALSE))))</f>
        <v/>
      </c>
      <c r="CI54" s="2" t="str">
        <f>IF(P54="","",IF(P54="ADO","ADO",IF(P54="OFF","OFF",VLOOKUP(P54,Positions!$C$7:$V$120,20,FALSE))))</f>
        <v/>
      </c>
      <c r="CJ54" s="2" t="str">
        <f>IF(Q54="","",IF(Q54="ADO","ADO",IF(Q54="OFF","OFF",VLOOKUP(Q54,Positions!$C$7:$V$120,20,FALSE))))</f>
        <v/>
      </c>
      <c r="CK54" s="2" t="str">
        <f>IF(R54="","",IF(R54="ADO","ADO",IF(R54="OFF","OFF",VLOOKUP(R54,Positions!$C$7:$V$120,20,FALSE))))</f>
        <v/>
      </c>
      <c r="CL54" s="2" t="str">
        <f>IF(S54="","",IF(S54="ADO","ADO",IF(S54="OFF","OFF",VLOOKUP(S54,Positions!$C$7:$V$120,20,FALSE))))</f>
        <v/>
      </c>
      <c r="CM54" s="2" t="str">
        <f>IF(T54="","",IF(T54="ADO","ADO",IF(T54="OFF","OFF",VLOOKUP(T54,Positions!$C$7:$V$120,20,FALSE))))</f>
        <v/>
      </c>
      <c r="CN54" s="2" t="str">
        <f>IF(U54="","",IF(U54="ADO","ADO",IF(U54="OFF","OFF",VLOOKUP(U54,Positions!$C$7:$V$120,20,FALSE))))</f>
        <v/>
      </c>
      <c r="CO54" s="2" t="str">
        <f>IF(V54="","",IF(V54="ADO","ADO",IF(V54="OFF","OFF",VLOOKUP(V54,Positions!$C$7:$V$120,20,FALSE))))</f>
        <v/>
      </c>
      <c r="CP54" s="2" t="str">
        <f>IF(W54="","",IF(W54="ADO","ADO",IF(W54="OFF","OFF",VLOOKUP(W54,Positions!$C$7:$V$120,20,FALSE))))</f>
        <v/>
      </c>
      <c r="CQ54" s="2" t="str">
        <f>IF(X54="","",IF(X54="ADO","ADO",IF(X54="OFF","OFF",VLOOKUP(X54,Positions!$C$7:$V$120,20,FALSE))))</f>
        <v/>
      </c>
      <c r="CR54" s="2" t="str">
        <f>IF(Y54="","",IF(Y54="ADO","ADO",IF(Y54="OFF","OFF",VLOOKUP(Y54,Positions!$C$7:$V$120,20,FALSE))))</f>
        <v/>
      </c>
      <c r="CS54" s="2" t="str">
        <f>IF(Z54="","",IF(Z54="ADO","ADO",IF(Z54="OFF","OFF",VLOOKUP(Z54,Positions!$C$7:$V$120,20,FALSE))))</f>
        <v/>
      </c>
      <c r="CT54" s="2" t="str">
        <f>IF(AA54="","",IF(AA54="ADO","ADO",IF(AA54="OFF","OFF",VLOOKUP(AA54,Positions!$C$7:$V$120,20,FALSE))))</f>
        <v/>
      </c>
      <c r="CU54" s="2" t="str">
        <f>IF(AB54="","",IF(AB54="ADO","ADO",IF(AB54="OFF","OFF",VLOOKUP(AB54,Positions!$C$7:$V$120,20,FALSE))))</f>
        <v/>
      </c>
      <c r="CV54" s="2" t="str">
        <f>IF(AC54="","",IF(AC54="ADO","ADO",IF(AC54="OFF","OFF",VLOOKUP(AC54,Positions!$C$7:$V$120,20,FALSE))))</f>
        <v/>
      </c>
      <c r="CW54" s="2" t="str">
        <f>IF(AD54="","",IF(AD54="ADO","ADO",IF(AD54="OFF","OFF",VLOOKUP(AD54,Positions!$C$7:$V$120,20,FALSE))))</f>
        <v/>
      </c>
      <c r="CY54" s="2">
        <f t="shared" si="28"/>
        <v>0</v>
      </c>
      <c r="DE54" s="2" t="str">
        <f t="shared" si="59"/>
        <v/>
      </c>
      <c r="DF54" s="2" t="str">
        <f t="shared" si="59"/>
        <v/>
      </c>
      <c r="DG54" s="2" t="str">
        <f t="shared" si="59"/>
        <v/>
      </c>
      <c r="DH54" s="2" t="str">
        <f t="shared" si="59"/>
        <v/>
      </c>
      <c r="DI54" s="2" t="str">
        <f t="shared" si="59"/>
        <v/>
      </c>
      <c r="DJ54" s="2" t="str">
        <f t="shared" si="59"/>
        <v/>
      </c>
      <c r="DK54" s="2" t="str">
        <f t="shared" si="58"/>
        <v/>
      </c>
      <c r="DL54" s="2" t="str">
        <f t="shared" si="58"/>
        <v/>
      </c>
      <c r="DM54" s="2" t="str">
        <f t="shared" si="58"/>
        <v/>
      </c>
      <c r="DN54" s="2" t="str">
        <f t="shared" si="58"/>
        <v/>
      </c>
      <c r="DO54" s="2" t="str">
        <f t="shared" si="58"/>
        <v/>
      </c>
      <c r="DP54" s="2" t="str">
        <f t="shared" si="58"/>
        <v/>
      </c>
      <c r="DQ54" s="2" t="str">
        <f t="shared" si="58"/>
        <v/>
      </c>
      <c r="DR54" s="2" t="str">
        <f t="shared" si="58"/>
        <v/>
      </c>
      <c r="DS54" s="2" t="str">
        <f t="shared" si="58"/>
        <v/>
      </c>
      <c r="DT54" s="2" t="str">
        <f t="shared" si="58"/>
        <v/>
      </c>
      <c r="DU54" s="2" t="str">
        <f t="shared" si="63"/>
        <v/>
      </c>
      <c r="DV54" s="2" t="str">
        <f t="shared" si="63"/>
        <v/>
      </c>
      <c r="DW54" s="2" t="str">
        <f t="shared" si="63"/>
        <v/>
      </c>
      <c r="DX54" s="2" t="str">
        <f t="shared" si="63"/>
        <v/>
      </c>
      <c r="DY54" s="2" t="str">
        <f t="shared" si="63"/>
        <v/>
      </c>
      <c r="DZ54" s="2" t="str">
        <f t="shared" si="63"/>
        <v/>
      </c>
      <c r="EA54" s="2" t="str">
        <f t="shared" si="63"/>
        <v/>
      </c>
      <c r="EB54" s="2" t="str">
        <f t="shared" si="63"/>
        <v/>
      </c>
      <c r="EC54" s="2" t="str">
        <f t="shared" si="63"/>
        <v/>
      </c>
      <c r="ED54" s="2" t="str">
        <f t="shared" si="63"/>
        <v/>
      </c>
      <c r="EE54" s="2" t="str">
        <f t="shared" si="63"/>
        <v/>
      </c>
      <c r="EF54" s="2" t="str">
        <f t="shared" si="63"/>
        <v/>
      </c>
      <c r="EH54" s="189">
        <f t="shared" si="30"/>
        <v>0</v>
      </c>
      <c r="EI54" s="190">
        <f t="shared" si="31"/>
        <v>0</v>
      </c>
      <c r="EJ54" s="190">
        <f t="shared" si="32"/>
        <v>0</v>
      </c>
      <c r="EK54" s="190">
        <f t="shared" si="33"/>
        <v>0</v>
      </c>
      <c r="EL54" s="190">
        <f t="shared" si="34"/>
        <v>0</v>
      </c>
      <c r="EM54" s="12" t="str">
        <f t="shared" ref="EM54:FA70" si="65">IF(DE54="ADO",$CY54,DE54)</f>
        <v/>
      </c>
      <c r="EN54" s="12" t="str">
        <f t="shared" si="65"/>
        <v/>
      </c>
      <c r="EO54" s="12" t="str">
        <f t="shared" si="65"/>
        <v/>
      </c>
      <c r="EP54" s="12" t="str">
        <f t="shared" si="65"/>
        <v/>
      </c>
      <c r="EQ54" s="12" t="str">
        <f t="shared" si="65"/>
        <v/>
      </c>
      <c r="ER54" s="12" t="str">
        <f t="shared" si="65"/>
        <v/>
      </c>
      <c r="ES54" s="12" t="str">
        <f t="shared" si="65"/>
        <v/>
      </c>
      <c r="ET54" s="12" t="str">
        <f t="shared" si="65"/>
        <v/>
      </c>
      <c r="EU54" s="12" t="str">
        <f t="shared" si="65"/>
        <v/>
      </c>
      <c r="EV54" s="12" t="str">
        <f t="shared" si="65"/>
        <v/>
      </c>
      <c r="EW54" s="12" t="str">
        <f t="shared" si="65"/>
        <v/>
      </c>
      <c r="EX54" s="12" t="str">
        <f t="shared" si="65"/>
        <v/>
      </c>
      <c r="EY54" s="12" t="str">
        <f t="shared" si="65"/>
        <v/>
      </c>
      <c r="EZ54" s="12" t="str">
        <f t="shared" si="65"/>
        <v/>
      </c>
      <c r="FA54" s="12" t="str">
        <f t="shared" si="65"/>
        <v/>
      </c>
      <c r="FB54" s="12" t="str">
        <f t="shared" si="64"/>
        <v/>
      </c>
      <c r="FC54" s="12" t="str">
        <f t="shared" si="53"/>
        <v/>
      </c>
      <c r="FD54" s="12" t="str">
        <f t="shared" si="53"/>
        <v/>
      </c>
      <c r="FE54" s="12" t="str">
        <f t="shared" si="53"/>
        <v/>
      </c>
      <c r="FF54" s="12" t="str">
        <f t="shared" si="57"/>
        <v/>
      </c>
      <c r="FG54" s="12" t="str">
        <f t="shared" si="57"/>
        <v/>
      </c>
      <c r="FH54" s="12" t="str">
        <f t="shared" si="57"/>
        <v/>
      </c>
      <c r="FI54" s="12" t="str">
        <f t="shared" si="57"/>
        <v/>
      </c>
      <c r="FJ54" s="12" t="str">
        <f t="shared" si="57"/>
        <v/>
      </c>
      <c r="FK54" s="12" t="str">
        <f t="shared" si="57"/>
        <v/>
      </c>
      <c r="FL54" s="12" t="str">
        <f t="shared" si="57"/>
        <v/>
      </c>
      <c r="FM54" s="12" t="str">
        <f t="shared" si="57"/>
        <v/>
      </c>
      <c r="FN54" s="12" t="str">
        <f t="shared" si="57"/>
        <v/>
      </c>
      <c r="FP54" t="str">
        <f t="shared" si="36"/>
        <v>OK</v>
      </c>
      <c r="FQ54" t="str">
        <f t="shared" si="37"/>
        <v/>
      </c>
      <c r="GU54" s="176"/>
      <c r="GV54" s="177">
        <f t="shared" si="41"/>
        <v>0</v>
      </c>
      <c r="GW54" s="177">
        <f t="shared" si="42"/>
        <v>0</v>
      </c>
      <c r="GX54" s="177">
        <f t="shared" si="43"/>
        <v>0</v>
      </c>
      <c r="GY54" s="177">
        <f t="shared" si="44"/>
        <v>0</v>
      </c>
      <c r="HB54" s="193" t="str">
        <f>IF(Positions!C50&lt;&gt;"",Positions!C50,"")</f>
        <v/>
      </c>
    </row>
    <row r="55" spans="1:210" x14ac:dyDescent="0.25">
      <c r="A55" s="185"/>
      <c r="B55" s="186" t="str">
        <f t="shared" si="25"/>
        <v>0 (0, 0)</v>
      </c>
      <c r="C55" s="357"/>
      <c r="D55" s="470"/>
      <c r="E55" s="470"/>
      <c r="F55" s="470"/>
      <c r="G55" s="470"/>
      <c r="H55" s="470"/>
      <c r="I55" s="466"/>
      <c r="J55" s="357"/>
      <c r="K55" s="470"/>
      <c r="L55" s="470"/>
      <c r="M55" s="470"/>
      <c r="N55" s="470"/>
      <c r="O55" s="470"/>
      <c r="P55" s="466"/>
      <c r="Q55" s="357"/>
      <c r="R55" s="470"/>
      <c r="S55" s="470"/>
      <c r="T55" s="470"/>
      <c r="U55" s="470"/>
      <c r="V55" s="470"/>
      <c r="W55" s="466"/>
      <c r="X55" s="357"/>
      <c r="Y55" s="470"/>
      <c r="Z55" s="470"/>
      <c r="AA55" s="470"/>
      <c r="AB55" s="470"/>
      <c r="AC55" s="470"/>
      <c r="AD55" s="466"/>
      <c r="AE55" s="349"/>
      <c r="AF55" s="339">
        <f t="shared" si="61"/>
        <v>0</v>
      </c>
      <c r="AG55" s="340">
        <f t="shared" si="16"/>
        <v>0</v>
      </c>
      <c r="AH55" s="340">
        <f t="shared" si="16"/>
        <v>0</v>
      </c>
      <c r="AI55" s="341">
        <f t="shared" si="16"/>
        <v>0</v>
      </c>
      <c r="AJ55" s="342">
        <f t="shared" si="16"/>
        <v>0</v>
      </c>
      <c r="AK55" s="343">
        <f t="shared" si="26"/>
        <v>0</v>
      </c>
      <c r="AL55" s="192">
        <f>IF(A55&lt;&gt;"",VLOOKUP(A55,Positions!$AJ$9:$AK$30,2,FALSE),0)*IF(AJ55=160,AJ55/4*52*(38/40),AJ55/4*52)</f>
        <v>0</v>
      </c>
      <c r="AM55" s="188">
        <f t="shared" si="27"/>
        <v>0</v>
      </c>
      <c r="AN55" s="12" t="str">
        <f t="shared" si="62"/>
        <v/>
      </c>
      <c r="AO55" s="12" t="str">
        <f t="shared" si="62"/>
        <v/>
      </c>
      <c r="AP55" s="12" t="str">
        <f t="shared" si="62"/>
        <v/>
      </c>
      <c r="AQ55" s="12" t="str">
        <f t="shared" si="62"/>
        <v/>
      </c>
      <c r="AR55" s="12" t="str">
        <f t="shared" si="62"/>
        <v/>
      </c>
      <c r="AS55" s="12" t="str">
        <f t="shared" si="62"/>
        <v/>
      </c>
      <c r="AT55" s="12" t="str">
        <f t="shared" si="62"/>
        <v/>
      </c>
      <c r="AU55" s="12" t="str">
        <f t="shared" si="62"/>
        <v/>
      </c>
      <c r="AV55" s="12" t="str">
        <f t="shared" si="62"/>
        <v/>
      </c>
      <c r="AW55" s="12" t="str">
        <f t="shared" si="62"/>
        <v/>
      </c>
      <c r="AX55" s="12" t="str">
        <f t="shared" si="62"/>
        <v/>
      </c>
      <c r="AY55" s="12" t="str">
        <f t="shared" si="62"/>
        <v/>
      </c>
      <c r="AZ55" s="12" t="str">
        <f t="shared" si="62"/>
        <v/>
      </c>
      <c r="BA55" s="12" t="str">
        <f t="shared" si="62"/>
        <v/>
      </c>
      <c r="BB55" s="12" t="str">
        <f t="shared" si="62"/>
        <v/>
      </c>
      <c r="BC55" s="12" t="str">
        <f t="shared" si="52"/>
        <v/>
      </c>
      <c r="BD55" s="12" t="str">
        <f t="shared" si="52"/>
        <v/>
      </c>
      <c r="BE55" s="12" t="str">
        <f t="shared" si="52"/>
        <v/>
      </c>
      <c r="BF55" s="12" t="str">
        <f t="shared" si="52"/>
        <v/>
      </c>
      <c r="BG55" s="12" t="str">
        <f t="shared" si="56"/>
        <v/>
      </c>
      <c r="BH55" s="12" t="str">
        <f t="shared" si="56"/>
        <v/>
      </c>
      <c r="BI55" s="12" t="str">
        <f t="shared" si="56"/>
        <v/>
      </c>
      <c r="BJ55" s="12" t="str">
        <f t="shared" si="56"/>
        <v/>
      </c>
      <c r="BK55" s="12" t="str">
        <f t="shared" si="56"/>
        <v/>
      </c>
      <c r="BL55" s="12" t="str">
        <f t="shared" si="56"/>
        <v/>
      </c>
      <c r="BM55" s="12" t="str">
        <f t="shared" si="56"/>
        <v/>
      </c>
      <c r="BN55" s="12" t="str">
        <f t="shared" si="56"/>
        <v/>
      </c>
      <c r="BO55" s="12" t="str">
        <f t="shared" si="56"/>
        <v/>
      </c>
      <c r="BV55" s="2" t="str">
        <f>IF(C55="","",IF(C55="ADO","ADO",IF(C55="OFF","OFF",VLOOKUP(C55,Positions!$C$7:$V$120,20,FALSE))))</f>
        <v/>
      </c>
      <c r="BW55" s="2" t="str">
        <f>IF(D55="","",IF(D55="ADO","ADO",IF(D55="OFF","OFF",VLOOKUP(D55,Positions!$C$7:$V$120,20,FALSE))))</f>
        <v/>
      </c>
      <c r="BX55" s="2" t="str">
        <f>IF(E55="","",IF(E55="ADO","ADO",IF(E55="OFF","OFF",VLOOKUP(E55,Positions!$C$7:$V$120,20,FALSE))))</f>
        <v/>
      </c>
      <c r="BY55" s="2" t="str">
        <f>IF(F55="","",IF(F55="ADO","ADO",IF(F55="OFF","OFF",VLOOKUP(F55,Positions!$C$7:$V$120,20,FALSE))))</f>
        <v/>
      </c>
      <c r="BZ55" s="2" t="str">
        <f>IF(G55="","",IF(G55="ADO","ADO",IF(G55="OFF","OFF",VLOOKUP(G55,Positions!$C$7:$V$120,20,FALSE))))</f>
        <v/>
      </c>
      <c r="CA55" s="2" t="str">
        <f>IF(H55="","",IF(H55="ADO","ADO",IF(H55="OFF","OFF",VLOOKUP(H55,Positions!$C$7:$V$120,20,FALSE))))</f>
        <v/>
      </c>
      <c r="CB55" s="2" t="str">
        <f>IF(I55="","",IF(I55="ADO","ADO",IF(I55="OFF","OFF",VLOOKUP(I55,Positions!$C$7:$V$120,20,FALSE))))</f>
        <v/>
      </c>
      <c r="CC55" s="2" t="str">
        <f>IF(J55="","",IF(J55="ADO","ADO",IF(J55="OFF","OFF",VLOOKUP(J55,Positions!$C$7:$V$120,20,FALSE))))</f>
        <v/>
      </c>
      <c r="CD55" s="2" t="str">
        <f>IF(K55="","",IF(K55="ADO","ADO",IF(K55="OFF","OFF",VLOOKUP(K55,Positions!$C$7:$V$120,20,FALSE))))</f>
        <v/>
      </c>
      <c r="CE55" s="2" t="str">
        <f>IF(L55="","",IF(L55="ADO","ADO",IF(L55="OFF","OFF",VLOOKUP(L55,Positions!$C$7:$V$120,20,FALSE))))</f>
        <v/>
      </c>
      <c r="CF55" s="2" t="str">
        <f>IF(M55="","",IF(M55="ADO","ADO",IF(M55="OFF","OFF",VLOOKUP(M55,Positions!$C$7:$V$120,20,FALSE))))</f>
        <v/>
      </c>
      <c r="CG55" s="2" t="str">
        <f>IF(N55="","",IF(N55="ADO","ADO",IF(N55="OFF","OFF",VLOOKUP(N55,Positions!$C$7:$V$120,20,FALSE))))</f>
        <v/>
      </c>
      <c r="CH55" s="2" t="str">
        <f>IF(O55="","",IF(O55="ADO","ADO",IF(O55="OFF","OFF",VLOOKUP(O55,Positions!$C$7:$V$120,20,FALSE))))</f>
        <v/>
      </c>
      <c r="CI55" s="2" t="str">
        <f>IF(P55="","",IF(P55="ADO","ADO",IF(P55="OFF","OFF",VLOOKUP(P55,Positions!$C$7:$V$120,20,FALSE))))</f>
        <v/>
      </c>
      <c r="CJ55" s="2" t="str">
        <f>IF(Q55="","",IF(Q55="ADO","ADO",IF(Q55="OFF","OFF",VLOOKUP(Q55,Positions!$C$7:$V$120,20,FALSE))))</f>
        <v/>
      </c>
      <c r="CK55" s="2" t="str">
        <f>IF(R55="","",IF(R55="ADO","ADO",IF(R55="OFF","OFF",VLOOKUP(R55,Positions!$C$7:$V$120,20,FALSE))))</f>
        <v/>
      </c>
      <c r="CL55" s="2" t="str">
        <f>IF(S55="","",IF(S55="ADO","ADO",IF(S55="OFF","OFF",VLOOKUP(S55,Positions!$C$7:$V$120,20,FALSE))))</f>
        <v/>
      </c>
      <c r="CM55" s="2" t="str">
        <f>IF(T55="","",IF(T55="ADO","ADO",IF(T55="OFF","OFF",VLOOKUP(T55,Positions!$C$7:$V$120,20,FALSE))))</f>
        <v/>
      </c>
      <c r="CN55" s="2" t="str">
        <f>IF(U55="","",IF(U55="ADO","ADO",IF(U55="OFF","OFF",VLOOKUP(U55,Positions!$C$7:$V$120,20,FALSE))))</f>
        <v/>
      </c>
      <c r="CO55" s="2" t="str">
        <f>IF(V55="","",IF(V55="ADO","ADO",IF(V55="OFF","OFF",VLOOKUP(V55,Positions!$C$7:$V$120,20,FALSE))))</f>
        <v/>
      </c>
      <c r="CP55" s="2" t="str">
        <f>IF(W55="","",IF(W55="ADO","ADO",IF(W55="OFF","OFF",VLOOKUP(W55,Positions!$C$7:$V$120,20,FALSE))))</f>
        <v/>
      </c>
      <c r="CQ55" s="2" t="str">
        <f>IF(X55="","",IF(X55="ADO","ADO",IF(X55="OFF","OFF",VLOOKUP(X55,Positions!$C$7:$V$120,20,FALSE))))</f>
        <v/>
      </c>
      <c r="CR55" s="2" t="str">
        <f>IF(Y55="","",IF(Y55="ADO","ADO",IF(Y55="OFF","OFF",VLOOKUP(Y55,Positions!$C$7:$V$120,20,FALSE))))</f>
        <v/>
      </c>
      <c r="CS55" s="2" t="str">
        <f>IF(Z55="","",IF(Z55="ADO","ADO",IF(Z55="OFF","OFF",VLOOKUP(Z55,Positions!$C$7:$V$120,20,FALSE))))</f>
        <v/>
      </c>
      <c r="CT55" s="2" t="str">
        <f>IF(AA55="","",IF(AA55="ADO","ADO",IF(AA55="OFF","OFF",VLOOKUP(AA55,Positions!$C$7:$V$120,20,FALSE))))</f>
        <v/>
      </c>
      <c r="CU55" s="2" t="str">
        <f>IF(AB55="","",IF(AB55="ADO","ADO",IF(AB55="OFF","OFF",VLOOKUP(AB55,Positions!$C$7:$V$120,20,FALSE))))</f>
        <v/>
      </c>
      <c r="CV55" s="2" t="str">
        <f>IF(AC55="","",IF(AC55="ADO","ADO",IF(AC55="OFF","OFF",VLOOKUP(AC55,Positions!$C$7:$V$120,20,FALSE))))</f>
        <v/>
      </c>
      <c r="CW55" s="2" t="str">
        <f>IF(AD55="","",IF(AD55="ADO","ADO",IF(AD55="OFF","OFF",VLOOKUP(AD55,Positions!$C$7:$V$120,20,FALSE))))</f>
        <v/>
      </c>
      <c r="CY55" s="2">
        <f t="shared" si="28"/>
        <v>0</v>
      </c>
      <c r="DE55" s="2" t="str">
        <f t="shared" si="59"/>
        <v/>
      </c>
      <c r="DF55" s="2" t="str">
        <f t="shared" si="59"/>
        <v/>
      </c>
      <c r="DG55" s="2" t="str">
        <f t="shared" si="59"/>
        <v/>
      </c>
      <c r="DH55" s="2" t="str">
        <f t="shared" si="59"/>
        <v/>
      </c>
      <c r="DI55" s="2" t="str">
        <f t="shared" si="59"/>
        <v/>
      </c>
      <c r="DJ55" s="2" t="str">
        <f t="shared" si="59"/>
        <v/>
      </c>
      <c r="DK55" s="2" t="str">
        <f t="shared" si="58"/>
        <v/>
      </c>
      <c r="DL55" s="2" t="str">
        <f t="shared" si="58"/>
        <v/>
      </c>
      <c r="DM55" s="2" t="str">
        <f t="shared" si="58"/>
        <v/>
      </c>
      <c r="DN55" s="2" t="str">
        <f t="shared" si="58"/>
        <v/>
      </c>
      <c r="DO55" s="2" t="str">
        <f t="shared" si="58"/>
        <v/>
      </c>
      <c r="DP55" s="2" t="str">
        <f t="shared" si="58"/>
        <v/>
      </c>
      <c r="DQ55" s="2" t="str">
        <f t="shared" si="58"/>
        <v/>
      </c>
      <c r="DR55" s="2" t="str">
        <f t="shared" si="58"/>
        <v/>
      </c>
      <c r="DS55" s="2" t="str">
        <f t="shared" si="58"/>
        <v/>
      </c>
      <c r="DT55" s="2" t="str">
        <f t="shared" si="58"/>
        <v/>
      </c>
      <c r="DU55" s="2" t="str">
        <f t="shared" si="58"/>
        <v/>
      </c>
      <c r="DV55" s="2" t="str">
        <f t="shared" si="58"/>
        <v/>
      </c>
      <c r="DW55" s="2" t="str">
        <f t="shared" si="58"/>
        <v/>
      </c>
      <c r="DX55" s="2" t="str">
        <f t="shared" si="63"/>
        <v/>
      </c>
      <c r="DY55" s="2" t="str">
        <f t="shared" si="63"/>
        <v/>
      </c>
      <c r="DZ55" s="2" t="str">
        <f t="shared" si="63"/>
        <v/>
      </c>
      <c r="EA55" s="2" t="str">
        <f t="shared" si="63"/>
        <v/>
      </c>
      <c r="EB55" s="2" t="str">
        <f t="shared" si="63"/>
        <v/>
      </c>
      <c r="EC55" s="2" t="str">
        <f t="shared" si="63"/>
        <v/>
      </c>
      <c r="ED55" s="2" t="str">
        <f t="shared" si="63"/>
        <v/>
      </c>
      <c r="EE55" s="2" t="str">
        <f t="shared" si="63"/>
        <v/>
      </c>
      <c r="EF55" s="2" t="str">
        <f t="shared" si="63"/>
        <v/>
      </c>
      <c r="EH55" s="189">
        <f t="shared" si="30"/>
        <v>0</v>
      </c>
      <c r="EI55" s="190">
        <f t="shared" si="31"/>
        <v>0</v>
      </c>
      <c r="EJ55" s="190">
        <f t="shared" si="32"/>
        <v>0</v>
      </c>
      <c r="EK55" s="190">
        <f t="shared" si="33"/>
        <v>0</v>
      </c>
      <c r="EL55" s="190">
        <f t="shared" si="34"/>
        <v>0</v>
      </c>
      <c r="EM55" s="12" t="str">
        <f t="shared" si="65"/>
        <v/>
      </c>
      <c r="EN55" s="12" t="str">
        <f t="shared" si="65"/>
        <v/>
      </c>
      <c r="EO55" s="12" t="str">
        <f t="shared" si="65"/>
        <v/>
      </c>
      <c r="EP55" s="12" t="str">
        <f t="shared" si="65"/>
        <v/>
      </c>
      <c r="EQ55" s="12" t="str">
        <f t="shared" si="65"/>
        <v/>
      </c>
      <c r="ER55" s="12" t="str">
        <f t="shared" si="65"/>
        <v/>
      </c>
      <c r="ES55" s="12" t="str">
        <f t="shared" si="65"/>
        <v/>
      </c>
      <c r="ET55" s="12" t="str">
        <f t="shared" si="65"/>
        <v/>
      </c>
      <c r="EU55" s="12" t="str">
        <f t="shared" si="65"/>
        <v/>
      </c>
      <c r="EV55" s="12" t="str">
        <f t="shared" si="65"/>
        <v/>
      </c>
      <c r="EW55" s="12" t="str">
        <f t="shared" si="65"/>
        <v/>
      </c>
      <c r="EX55" s="12" t="str">
        <f t="shared" si="65"/>
        <v/>
      </c>
      <c r="EY55" s="12" t="str">
        <f t="shared" si="65"/>
        <v/>
      </c>
      <c r="EZ55" s="12" t="str">
        <f t="shared" si="65"/>
        <v/>
      </c>
      <c r="FA55" s="12" t="str">
        <f t="shared" si="65"/>
        <v/>
      </c>
      <c r="FB55" s="12" t="str">
        <f t="shared" si="64"/>
        <v/>
      </c>
      <c r="FC55" s="12" t="str">
        <f t="shared" si="53"/>
        <v/>
      </c>
      <c r="FD55" s="12" t="str">
        <f t="shared" si="53"/>
        <v/>
      </c>
      <c r="FE55" s="12" t="str">
        <f t="shared" si="53"/>
        <v/>
      </c>
      <c r="FF55" s="12" t="str">
        <f t="shared" si="57"/>
        <v/>
      </c>
      <c r="FG55" s="12" t="str">
        <f t="shared" si="57"/>
        <v/>
      </c>
      <c r="FH55" s="12" t="str">
        <f t="shared" si="57"/>
        <v/>
      </c>
      <c r="FI55" s="12" t="str">
        <f t="shared" si="57"/>
        <v/>
      </c>
      <c r="FJ55" s="12" t="str">
        <f t="shared" si="57"/>
        <v/>
      </c>
      <c r="FK55" s="12" t="str">
        <f t="shared" si="57"/>
        <v/>
      </c>
      <c r="FL55" s="12" t="str">
        <f t="shared" si="57"/>
        <v/>
      </c>
      <c r="FM55" s="12" t="str">
        <f t="shared" si="57"/>
        <v/>
      </c>
      <c r="FN55" s="12" t="str">
        <f t="shared" si="57"/>
        <v/>
      </c>
      <c r="FP55" t="str">
        <f t="shared" si="36"/>
        <v>OK</v>
      </c>
      <c r="FQ55" t="str">
        <f t="shared" si="37"/>
        <v/>
      </c>
      <c r="GU55" s="176"/>
      <c r="GV55" s="177">
        <f t="shared" si="41"/>
        <v>0</v>
      </c>
      <c r="GW55" s="177">
        <f t="shared" si="42"/>
        <v>0</v>
      </c>
      <c r="GX55" s="177">
        <f t="shared" si="43"/>
        <v>0</v>
      </c>
      <c r="GY55" s="177">
        <f t="shared" si="44"/>
        <v>0</v>
      </c>
      <c r="HB55" s="193" t="str">
        <f>IF(Positions!C51&lt;&gt;"",Positions!C51,"")</f>
        <v/>
      </c>
    </row>
    <row r="56" spans="1:210" x14ac:dyDescent="0.25">
      <c r="A56" s="185"/>
      <c r="B56" s="186" t="str">
        <f t="shared" si="25"/>
        <v>0 (0, 0)</v>
      </c>
      <c r="C56" s="357"/>
      <c r="D56" s="470"/>
      <c r="E56" s="470"/>
      <c r="F56" s="470"/>
      <c r="G56" s="470"/>
      <c r="H56" s="470"/>
      <c r="I56" s="466"/>
      <c r="J56" s="357"/>
      <c r="K56" s="470"/>
      <c r="L56" s="470"/>
      <c r="M56" s="470"/>
      <c r="N56" s="470"/>
      <c r="O56" s="470"/>
      <c r="P56" s="466"/>
      <c r="Q56" s="357"/>
      <c r="R56" s="470"/>
      <c r="S56" s="470"/>
      <c r="T56" s="470"/>
      <c r="U56" s="470"/>
      <c r="V56" s="470"/>
      <c r="W56" s="466"/>
      <c r="X56" s="357"/>
      <c r="Y56" s="470"/>
      <c r="Z56" s="470"/>
      <c r="AA56" s="470"/>
      <c r="AB56" s="470"/>
      <c r="AC56" s="470"/>
      <c r="AD56" s="466"/>
      <c r="AE56" s="349"/>
      <c r="AF56" s="339">
        <f t="shared" si="61"/>
        <v>0</v>
      </c>
      <c r="AG56" s="340">
        <f t="shared" si="16"/>
        <v>0</v>
      </c>
      <c r="AH56" s="340">
        <f t="shared" si="16"/>
        <v>0</v>
      </c>
      <c r="AI56" s="341">
        <f t="shared" si="16"/>
        <v>0</v>
      </c>
      <c r="AJ56" s="342">
        <f t="shared" si="16"/>
        <v>0</v>
      </c>
      <c r="AK56" s="343">
        <f t="shared" si="26"/>
        <v>0</v>
      </c>
      <c r="AL56" s="192">
        <f>IF(A56&lt;&gt;"",VLOOKUP(A56,Positions!$AJ$9:$AK$30,2,FALSE),0)*IF(AJ56=160,AJ56/4*52*(38/40),AJ56/4*52)</f>
        <v>0</v>
      </c>
      <c r="AM56" s="188">
        <f t="shared" si="27"/>
        <v>0</v>
      </c>
      <c r="AN56" s="12" t="str">
        <f t="shared" si="62"/>
        <v/>
      </c>
      <c r="AO56" s="12" t="str">
        <f t="shared" si="62"/>
        <v/>
      </c>
      <c r="AP56" s="12" t="str">
        <f t="shared" si="62"/>
        <v/>
      </c>
      <c r="AQ56" s="12" t="str">
        <f t="shared" si="62"/>
        <v/>
      </c>
      <c r="AR56" s="12" t="str">
        <f t="shared" si="62"/>
        <v/>
      </c>
      <c r="AS56" s="12" t="str">
        <f t="shared" si="62"/>
        <v/>
      </c>
      <c r="AT56" s="12" t="str">
        <f t="shared" si="62"/>
        <v/>
      </c>
      <c r="AU56" s="12" t="str">
        <f t="shared" si="62"/>
        <v/>
      </c>
      <c r="AV56" s="12" t="str">
        <f t="shared" si="62"/>
        <v/>
      </c>
      <c r="AW56" s="12" t="str">
        <f t="shared" si="62"/>
        <v/>
      </c>
      <c r="AX56" s="12" t="str">
        <f t="shared" si="62"/>
        <v/>
      </c>
      <c r="AY56" s="12" t="str">
        <f t="shared" si="62"/>
        <v/>
      </c>
      <c r="AZ56" s="12" t="str">
        <f t="shared" si="62"/>
        <v/>
      </c>
      <c r="BA56" s="12" t="str">
        <f t="shared" si="62"/>
        <v/>
      </c>
      <c r="BB56" s="12" t="str">
        <f t="shared" si="62"/>
        <v/>
      </c>
      <c r="BC56" s="12" t="str">
        <f t="shared" si="52"/>
        <v/>
      </c>
      <c r="BD56" s="12" t="str">
        <f t="shared" si="52"/>
        <v/>
      </c>
      <c r="BE56" s="12" t="str">
        <f t="shared" si="52"/>
        <v/>
      </c>
      <c r="BF56" s="12" t="str">
        <f t="shared" si="52"/>
        <v/>
      </c>
      <c r="BG56" s="12" t="str">
        <f t="shared" si="56"/>
        <v/>
      </c>
      <c r="BH56" s="12" t="str">
        <f t="shared" si="56"/>
        <v/>
      </c>
      <c r="BI56" s="12" t="str">
        <f t="shared" si="56"/>
        <v/>
      </c>
      <c r="BJ56" s="12" t="str">
        <f t="shared" ref="BJ56:BO98" si="66">FI56</f>
        <v/>
      </c>
      <c r="BK56" s="12" t="str">
        <f t="shared" si="66"/>
        <v/>
      </c>
      <c r="BL56" s="12" t="str">
        <f t="shared" si="66"/>
        <v/>
      </c>
      <c r="BM56" s="12" t="str">
        <f t="shared" si="66"/>
        <v/>
      </c>
      <c r="BN56" s="12" t="str">
        <f t="shared" si="66"/>
        <v/>
      </c>
      <c r="BO56" s="12" t="str">
        <f t="shared" si="66"/>
        <v/>
      </c>
      <c r="BV56" s="2" t="str">
        <f>IF(C56="","",IF(C56="ADO","ADO",IF(C56="OFF","OFF",VLOOKUP(C56,Positions!$C$7:$V$120,20,FALSE))))</f>
        <v/>
      </c>
      <c r="BW56" s="2" t="str">
        <f>IF(D56="","",IF(D56="ADO","ADO",IF(D56="OFF","OFF",VLOOKUP(D56,Positions!$C$7:$V$120,20,FALSE))))</f>
        <v/>
      </c>
      <c r="BX56" s="2" t="str">
        <f>IF(E56="","",IF(E56="ADO","ADO",IF(E56="OFF","OFF",VLOOKUP(E56,Positions!$C$7:$V$120,20,FALSE))))</f>
        <v/>
      </c>
      <c r="BY56" s="2" t="str">
        <f>IF(F56="","",IF(F56="ADO","ADO",IF(F56="OFF","OFF",VLOOKUP(F56,Positions!$C$7:$V$120,20,FALSE))))</f>
        <v/>
      </c>
      <c r="BZ56" s="2" t="str">
        <f>IF(G56="","",IF(G56="ADO","ADO",IF(G56="OFF","OFF",VLOOKUP(G56,Positions!$C$7:$V$120,20,FALSE))))</f>
        <v/>
      </c>
      <c r="CA56" s="2" t="str">
        <f>IF(H56="","",IF(H56="ADO","ADO",IF(H56="OFF","OFF",VLOOKUP(H56,Positions!$C$7:$V$120,20,FALSE))))</f>
        <v/>
      </c>
      <c r="CB56" s="2" t="str">
        <f>IF(I56="","",IF(I56="ADO","ADO",IF(I56="OFF","OFF",VLOOKUP(I56,Positions!$C$7:$V$120,20,FALSE))))</f>
        <v/>
      </c>
      <c r="CC56" s="2" t="str">
        <f>IF(J56="","",IF(J56="ADO","ADO",IF(J56="OFF","OFF",VLOOKUP(J56,Positions!$C$7:$V$120,20,FALSE))))</f>
        <v/>
      </c>
      <c r="CD56" s="2" t="str">
        <f>IF(K56="","",IF(K56="ADO","ADO",IF(K56="OFF","OFF",VLOOKUP(K56,Positions!$C$7:$V$120,20,FALSE))))</f>
        <v/>
      </c>
      <c r="CE56" s="2" t="str">
        <f>IF(L56="","",IF(L56="ADO","ADO",IF(L56="OFF","OFF",VLOOKUP(L56,Positions!$C$7:$V$120,20,FALSE))))</f>
        <v/>
      </c>
      <c r="CF56" s="2" t="str">
        <f>IF(M56="","",IF(M56="ADO","ADO",IF(M56="OFF","OFF",VLOOKUP(M56,Positions!$C$7:$V$120,20,FALSE))))</f>
        <v/>
      </c>
      <c r="CG56" s="2" t="str">
        <f>IF(N56="","",IF(N56="ADO","ADO",IF(N56="OFF","OFF",VLOOKUP(N56,Positions!$C$7:$V$120,20,FALSE))))</f>
        <v/>
      </c>
      <c r="CH56" s="2" t="str">
        <f>IF(O56="","",IF(O56="ADO","ADO",IF(O56="OFF","OFF",VLOOKUP(O56,Positions!$C$7:$V$120,20,FALSE))))</f>
        <v/>
      </c>
      <c r="CI56" s="2" t="str">
        <f>IF(P56="","",IF(P56="ADO","ADO",IF(P56="OFF","OFF",VLOOKUP(P56,Positions!$C$7:$V$120,20,FALSE))))</f>
        <v/>
      </c>
      <c r="CJ56" s="2" t="str">
        <f>IF(Q56="","",IF(Q56="ADO","ADO",IF(Q56="OFF","OFF",VLOOKUP(Q56,Positions!$C$7:$V$120,20,FALSE))))</f>
        <v/>
      </c>
      <c r="CK56" s="2" t="str">
        <f>IF(R56="","",IF(R56="ADO","ADO",IF(R56="OFF","OFF",VLOOKUP(R56,Positions!$C$7:$V$120,20,FALSE))))</f>
        <v/>
      </c>
      <c r="CL56" s="2" t="str">
        <f>IF(S56="","",IF(S56="ADO","ADO",IF(S56="OFF","OFF",VLOOKUP(S56,Positions!$C$7:$V$120,20,FALSE))))</f>
        <v/>
      </c>
      <c r="CM56" s="2" t="str">
        <f>IF(T56="","",IF(T56="ADO","ADO",IF(T56="OFF","OFF",VLOOKUP(T56,Positions!$C$7:$V$120,20,FALSE))))</f>
        <v/>
      </c>
      <c r="CN56" s="2" t="str">
        <f>IF(U56="","",IF(U56="ADO","ADO",IF(U56="OFF","OFF",VLOOKUP(U56,Positions!$C$7:$V$120,20,FALSE))))</f>
        <v/>
      </c>
      <c r="CO56" s="2" t="str">
        <f>IF(V56="","",IF(V56="ADO","ADO",IF(V56="OFF","OFF",VLOOKUP(V56,Positions!$C$7:$V$120,20,FALSE))))</f>
        <v/>
      </c>
      <c r="CP56" s="2" t="str">
        <f>IF(W56="","",IF(W56="ADO","ADO",IF(W56="OFF","OFF",VLOOKUP(W56,Positions!$C$7:$V$120,20,FALSE))))</f>
        <v/>
      </c>
      <c r="CQ56" s="2" t="str">
        <f>IF(X56="","",IF(X56="ADO","ADO",IF(X56="OFF","OFF",VLOOKUP(X56,Positions!$C$7:$V$120,20,FALSE))))</f>
        <v/>
      </c>
      <c r="CR56" s="2" t="str">
        <f>IF(Y56="","",IF(Y56="ADO","ADO",IF(Y56="OFF","OFF",VLOOKUP(Y56,Positions!$C$7:$V$120,20,FALSE))))</f>
        <v/>
      </c>
      <c r="CS56" s="2" t="str">
        <f>IF(Z56="","",IF(Z56="ADO","ADO",IF(Z56="OFF","OFF",VLOOKUP(Z56,Positions!$C$7:$V$120,20,FALSE))))</f>
        <v/>
      </c>
      <c r="CT56" s="2" t="str">
        <f>IF(AA56="","",IF(AA56="ADO","ADO",IF(AA56="OFF","OFF",VLOOKUP(AA56,Positions!$C$7:$V$120,20,FALSE))))</f>
        <v/>
      </c>
      <c r="CU56" s="2" t="str">
        <f>IF(AB56="","",IF(AB56="ADO","ADO",IF(AB56="OFF","OFF",VLOOKUP(AB56,Positions!$C$7:$V$120,20,FALSE))))</f>
        <v/>
      </c>
      <c r="CV56" s="2" t="str">
        <f>IF(AC56="","",IF(AC56="ADO","ADO",IF(AC56="OFF","OFF",VLOOKUP(AC56,Positions!$C$7:$V$120,20,FALSE))))</f>
        <v/>
      </c>
      <c r="CW56" s="2" t="str">
        <f>IF(AD56="","",IF(AD56="ADO","ADO",IF(AD56="OFF","OFF",VLOOKUP(AD56,Positions!$C$7:$V$120,20,FALSE))))</f>
        <v/>
      </c>
      <c r="CY56" s="2">
        <f t="shared" si="28"/>
        <v>0</v>
      </c>
      <c r="DE56" s="2" t="str">
        <f t="shared" si="59"/>
        <v/>
      </c>
      <c r="DF56" s="2" t="str">
        <f t="shared" si="59"/>
        <v/>
      </c>
      <c r="DG56" s="2" t="str">
        <f t="shared" si="59"/>
        <v/>
      </c>
      <c r="DH56" s="2" t="str">
        <f t="shared" si="59"/>
        <v/>
      </c>
      <c r="DI56" s="2" t="str">
        <f t="shared" si="59"/>
        <v/>
      </c>
      <c r="DJ56" s="2" t="str">
        <f t="shared" si="59"/>
        <v/>
      </c>
      <c r="DK56" s="2" t="str">
        <f t="shared" si="58"/>
        <v/>
      </c>
      <c r="DL56" s="2" t="str">
        <f t="shared" si="58"/>
        <v/>
      </c>
      <c r="DM56" s="2" t="str">
        <f t="shared" si="58"/>
        <v/>
      </c>
      <c r="DN56" s="2" t="str">
        <f t="shared" si="58"/>
        <v/>
      </c>
      <c r="DO56" s="2" t="str">
        <f t="shared" si="58"/>
        <v/>
      </c>
      <c r="DP56" s="2" t="str">
        <f t="shared" si="58"/>
        <v/>
      </c>
      <c r="DQ56" s="2" t="str">
        <f t="shared" si="58"/>
        <v/>
      </c>
      <c r="DR56" s="2" t="str">
        <f t="shared" si="58"/>
        <v/>
      </c>
      <c r="DS56" s="2" t="str">
        <f t="shared" si="58"/>
        <v/>
      </c>
      <c r="DT56" s="2" t="str">
        <f t="shared" si="58"/>
        <v/>
      </c>
      <c r="DU56" s="2" t="str">
        <f t="shared" si="58"/>
        <v/>
      </c>
      <c r="DV56" s="2" t="str">
        <f t="shared" si="58"/>
        <v/>
      </c>
      <c r="DW56" s="2" t="str">
        <f t="shared" si="58"/>
        <v/>
      </c>
      <c r="DX56" s="2" t="str">
        <f t="shared" si="63"/>
        <v/>
      </c>
      <c r="DY56" s="2" t="str">
        <f t="shared" si="63"/>
        <v/>
      </c>
      <c r="DZ56" s="2" t="str">
        <f t="shared" si="63"/>
        <v/>
      </c>
      <c r="EA56" s="2" t="str">
        <f t="shared" si="63"/>
        <v/>
      </c>
      <c r="EB56" s="2" t="str">
        <f t="shared" si="63"/>
        <v/>
      </c>
      <c r="EC56" s="2" t="str">
        <f t="shared" si="63"/>
        <v/>
      </c>
      <c r="ED56" s="2" t="str">
        <f t="shared" si="63"/>
        <v/>
      </c>
      <c r="EE56" s="2" t="str">
        <f t="shared" si="63"/>
        <v/>
      </c>
      <c r="EF56" s="2" t="str">
        <f t="shared" si="63"/>
        <v/>
      </c>
      <c r="EH56" s="189">
        <f t="shared" si="30"/>
        <v>0</v>
      </c>
      <c r="EI56" s="190">
        <f t="shared" si="31"/>
        <v>0</v>
      </c>
      <c r="EJ56" s="190">
        <f t="shared" si="32"/>
        <v>0</v>
      </c>
      <c r="EK56" s="190">
        <f t="shared" si="33"/>
        <v>0</v>
      </c>
      <c r="EL56" s="190">
        <f t="shared" si="34"/>
        <v>0</v>
      </c>
      <c r="EM56" s="12" t="str">
        <f t="shared" si="65"/>
        <v/>
      </c>
      <c r="EN56" s="12" t="str">
        <f t="shared" si="65"/>
        <v/>
      </c>
      <c r="EO56" s="12" t="str">
        <f t="shared" si="65"/>
        <v/>
      </c>
      <c r="EP56" s="12" t="str">
        <f t="shared" si="65"/>
        <v/>
      </c>
      <c r="EQ56" s="12" t="str">
        <f t="shared" si="65"/>
        <v/>
      </c>
      <c r="ER56" s="12" t="str">
        <f t="shared" si="65"/>
        <v/>
      </c>
      <c r="ES56" s="12" t="str">
        <f t="shared" si="65"/>
        <v/>
      </c>
      <c r="ET56" s="12" t="str">
        <f t="shared" si="65"/>
        <v/>
      </c>
      <c r="EU56" s="12" t="str">
        <f t="shared" si="65"/>
        <v/>
      </c>
      <c r="EV56" s="12" t="str">
        <f t="shared" si="65"/>
        <v/>
      </c>
      <c r="EW56" s="12" t="str">
        <f t="shared" si="65"/>
        <v/>
      </c>
      <c r="EX56" s="12" t="str">
        <f t="shared" si="65"/>
        <v/>
      </c>
      <c r="EY56" s="12" t="str">
        <f t="shared" si="65"/>
        <v/>
      </c>
      <c r="EZ56" s="12" t="str">
        <f t="shared" si="65"/>
        <v/>
      </c>
      <c r="FA56" s="12" t="str">
        <f t="shared" si="65"/>
        <v/>
      </c>
      <c r="FB56" s="12" t="str">
        <f t="shared" si="64"/>
        <v/>
      </c>
      <c r="FC56" s="12" t="str">
        <f t="shared" si="53"/>
        <v/>
      </c>
      <c r="FD56" s="12" t="str">
        <f t="shared" si="53"/>
        <v/>
      </c>
      <c r="FE56" s="12" t="str">
        <f t="shared" si="53"/>
        <v/>
      </c>
      <c r="FF56" s="12" t="str">
        <f t="shared" si="57"/>
        <v/>
      </c>
      <c r="FG56" s="12" t="str">
        <f t="shared" si="57"/>
        <v/>
      </c>
      <c r="FH56" s="12" t="str">
        <f t="shared" si="57"/>
        <v/>
      </c>
      <c r="FI56" s="12" t="str">
        <f t="shared" si="57"/>
        <v/>
      </c>
      <c r="FJ56" s="12" t="str">
        <f t="shared" si="57"/>
        <v/>
      </c>
      <c r="FK56" s="12" t="str">
        <f t="shared" si="57"/>
        <v/>
      </c>
      <c r="FL56" s="12" t="str">
        <f t="shared" si="57"/>
        <v/>
      </c>
      <c r="FM56" s="12" t="str">
        <f t="shared" si="57"/>
        <v/>
      </c>
      <c r="FN56" s="12" t="str">
        <f t="shared" si="57"/>
        <v/>
      </c>
      <c r="FP56" t="str">
        <f t="shared" si="36"/>
        <v>OK</v>
      </c>
      <c r="FQ56" t="str">
        <f t="shared" si="37"/>
        <v/>
      </c>
      <c r="GU56" s="176"/>
      <c r="GV56" s="177">
        <f t="shared" si="41"/>
        <v>0</v>
      </c>
      <c r="GW56" s="177">
        <f t="shared" si="42"/>
        <v>0</v>
      </c>
      <c r="GX56" s="177">
        <f t="shared" si="43"/>
        <v>0</v>
      </c>
      <c r="GY56" s="177">
        <f t="shared" si="44"/>
        <v>0</v>
      </c>
      <c r="HB56" s="193" t="str">
        <f>IF(Positions!C52&lt;&gt;"",Positions!C52,"")</f>
        <v/>
      </c>
    </row>
    <row r="57" spans="1:210" x14ac:dyDescent="0.25">
      <c r="A57" s="185"/>
      <c r="B57" s="186" t="str">
        <f t="shared" si="25"/>
        <v>0 (0, 0)</v>
      </c>
      <c r="C57" s="357"/>
      <c r="D57" s="470"/>
      <c r="E57" s="470"/>
      <c r="F57" s="470"/>
      <c r="G57" s="470"/>
      <c r="H57" s="470"/>
      <c r="I57" s="466"/>
      <c r="J57" s="357"/>
      <c r="K57" s="470"/>
      <c r="L57" s="470"/>
      <c r="M57" s="470"/>
      <c r="N57" s="470"/>
      <c r="O57" s="470"/>
      <c r="P57" s="466"/>
      <c r="Q57" s="357"/>
      <c r="R57" s="470"/>
      <c r="S57" s="470"/>
      <c r="T57" s="470"/>
      <c r="U57" s="470"/>
      <c r="V57" s="470"/>
      <c r="W57" s="466"/>
      <c r="X57" s="357"/>
      <c r="Y57" s="470"/>
      <c r="Z57" s="470"/>
      <c r="AA57" s="470"/>
      <c r="AB57" s="470"/>
      <c r="AC57" s="470"/>
      <c r="AD57" s="466"/>
      <c r="AE57" s="349"/>
      <c r="AF57" s="339">
        <f t="shared" si="61"/>
        <v>0</v>
      </c>
      <c r="AG57" s="340">
        <f t="shared" si="16"/>
        <v>0</v>
      </c>
      <c r="AH57" s="340">
        <f t="shared" si="16"/>
        <v>0</v>
      </c>
      <c r="AI57" s="341">
        <f t="shared" si="16"/>
        <v>0</v>
      </c>
      <c r="AJ57" s="342">
        <f t="shared" si="16"/>
        <v>0</v>
      </c>
      <c r="AK57" s="343">
        <f t="shared" si="26"/>
        <v>0</v>
      </c>
      <c r="AL57" s="192">
        <f>IF(A57&lt;&gt;"",VLOOKUP(A57,Positions!$AJ$9:$AK$30,2,FALSE),0)*IF(AJ57=160,AJ57/4*52*(38/40),AJ57/4*52)</f>
        <v>0</v>
      </c>
      <c r="AM57" s="188">
        <f t="shared" si="27"/>
        <v>0</v>
      </c>
      <c r="AN57" s="12" t="str">
        <f t="shared" ref="AN57:BB73" si="67">EM57</f>
        <v/>
      </c>
      <c r="AO57" s="12" t="str">
        <f t="shared" si="67"/>
        <v/>
      </c>
      <c r="AP57" s="12" t="str">
        <f t="shared" si="67"/>
        <v/>
      </c>
      <c r="AQ57" s="12" t="str">
        <f t="shared" si="67"/>
        <v/>
      </c>
      <c r="AR57" s="12" t="str">
        <f t="shared" si="67"/>
        <v/>
      </c>
      <c r="AS57" s="12" t="str">
        <f t="shared" si="67"/>
        <v/>
      </c>
      <c r="AT57" s="12" t="str">
        <f t="shared" si="67"/>
        <v/>
      </c>
      <c r="AU57" s="12" t="str">
        <f t="shared" si="67"/>
        <v/>
      </c>
      <c r="AV57" s="12" t="str">
        <f t="shared" si="67"/>
        <v/>
      </c>
      <c r="AW57" s="12" t="str">
        <f t="shared" si="67"/>
        <v/>
      </c>
      <c r="AX57" s="12" t="str">
        <f t="shared" si="67"/>
        <v/>
      </c>
      <c r="AY57" s="12" t="str">
        <f t="shared" si="67"/>
        <v/>
      </c>
      <c r="AZ57" s="12" t="str">
        <f t="shared" si="67"/>
        <v/>
      </c>
      <c r="BA57" s="12" t="str">
        <f t="shared" si="67"/>
        <v/>
      </c>
      <c r="BB57" s="12" t="str">
        <f t="shared" si="67"/>
        <v/>
      </c>
      <c r="BC57" s="12" t="str">
        <f t="shared" si="52"/>
        <v/>
      </c>
      <c r="BD57" s="12" t="str">
        <f t="shared" si="52"/>
        <v/>
      </c>
      <c r="BE57" s="12" t="str">
        <f t="shared" si="52"/>
        <v/>
      </c>
      <c r="BF57" s="12" t="str">
        <f t="shared" si="52"/>
        <v/>
      </c>
      <c r="BG57" s="12" t="str">
        <f t="shared" si="52"/>
        <v/>
      </c>
      <c r="BH57" s="12" t="str">
        <f t="shared" si="52"/>
        <v/>
      </c>
      <c r="BI57" s="12" t="str">
        <f t="shared" si="52"/>
        <v/>
      </c>
      <c r="BJ57" s="12" t="str">
        <f t="shared" si="66"/>
        <v/>
      </c>
      <c r="BK57" s="12" t="str">
        <f t="shared" si="66"/>
        <v/>
      </c>
      <c r="BL57" s="12" t="str">
        <f t="shared" si="66"/>
        <v/>
      </c>
      <c r="BM57" s="12" t="str">
        <f t="shared" si="66"/>
        <v/>
      </c>
      <c r="BN57" s="12" t="str">
        <f t="shared" si="66"/>
        <v/>
      </c>
      <c r="BO57" s="12" t="str">
        <f t="shared" si="66"/>
        <v/>
      </c>
      <c r="BV57" s="2" t="str">
        <f>IF(C57="","",IF(C57="ADO","ADO",IF(C57="OFF","OFF",VLOOKUP(C57,Positions!$C$7:$V$120,20,FALSE))))</f>
        <v/>
      </c>
      <c r="BW57" s="2" t="str">
        <f>IF(D57="","",IF(D57="ADO","ADO",IF(D57="OFF","OFF",VLOOKUP(D57,Positions!$C$7:$V$120,20,FALSE))))</f>
        <v/>
      </c>
      <c r="BX57" s="2" t="str">
        <f>IF(E57="","",IF(E57="ADO","ADO",IF(E57="OFF","OFF",VLOOKUP(E57,Positions!$C$7:$V$120,20,FALSE))))</f>
        <v/>
      </c>
      <c r="BY57" s="2" t="str">
        <f>IF(F57="","",IF(F57="ADO","ADO",IF(F57="OFF","OFF",VLOOKUP(F57,Positions!$C$7:$V$120,20,FALSE))))</f>
        <v/>
      </c>
      <c r="BZ57" s="2" t="str">
        <f>IF(G57="","",IF(G57="ADO","ADO",IF(G57="OFF","OFF",VLOOKUP(G57,Positions!$C$7:$V$120,20,FALSE))))</f>
        <v/>
      </c>
      <c r="CA57" s="2" t="str">
        <f>IF(H57="","",IF(H57="ADO","ADO",IF(H57="OFF","OFF",VLOOKUP(H57,Positions!$C$7:$V$120,20,FALSE))))</f>
        <v/>
      </c>
      <c r="CB57" s="2" t="str">
        <f>IF(I57="","",IF(I57="ADO","ADO",IF(I57="OFF","OFF",VLOOKUP(I57,Positions!$C$7:$V$120,20,FALSE))))</f>
        <v/>
      </c>
      <c r="CC57" s="2" t="str">
        <f>IF(J57="","",IF(J57="ADO","ADO",IF(J57="OFF","OFF",VLOOKUP(J57,Positions!$C$7:$V$120,20,FALSE))))</f>
        <v/>
      </c>
      <c r="CD57" s="2" t="str">
        <f>IF(K57="","",IF(K57="ADO","ADO",IF(K57="OFF","OFF",VLOOKUP(K57,Positions!$C$7:$V$120,20,FALSE))))</f>
        <v/>
      </c>
      <c r="CE57" s="2" t="str">
        <f>IF(L57="","",IF(L57="ADO","ADO",IF(L57="OFF","OFF",VLOOKUP(L57,Positions!$C$7:$V$120,20,FALSE))))</f>
        <v/>
      </c>
      <c r="CF57" s="2" t="str">
        <f>IF(M57="","",IF(M57="ADO","ADO",IF(M57="OFF","OFF",VLOOKUP(M57,Positions!$C$7:$V$120,20,FALSE))))</f>
        <v/>
      </c>
      <c r="CG57" s="2" t="str">
        <f>IF(N57="","",IF(N57="ADO","ADO",IF(N57="OFF","OFF",VLOOKUP(N57,Positions!$C$7:$V$120,20,FALSE))))</f>
        <v/>
      </c>
      <c r="CH57" s="2" t="str">
        <f>IF(O57="","",IF(O57="ADO","ADO",IF(O57="OFF","OFF",VLOOKUP(O57,Positions!$C$7:$V$120,20,FALSE))))</f>
        <v/>
      </c>
      <c r="CI57" s="2" t="str">
        <f>IF(P57="","",IF(P57="ADO","ADO",IF(P57="OFF","OFF",VLOOKUP(P57,Positions!$C$7:$V$120,20,FALSE))))</f>
        <v/>
      </c>
      <c r="CJ57" s="2" t="str">
        <f>IF(Q57="","",IF(Q57="ADO","ADO",IF(Q57="OFF","OFF",VLOOKUP(Q57,Positions!$C$7:$V$120,20,FALSE))))</f>
        <v/>
      </c>
      <c r="CK57" s="2" t="str">
        <f>IF(R57="","",IF(R57="ADO","ADO",IF(R57="OFF","OFF",VLOOKUP(R57,Positions!$C$7:$V$120,20,FALSE))))</f>
        <v/>
      </c>
      <c r="CL57" s="2" t="str">
        <f>IF(S57="","",IF(S57="ADO","ADO",IF(S57="OFF","OFF",VLOOKUP(S57,Positions!$C$7:$V$120,20,FALSE))))</f>
        <v/>
      </c>
      <c r="CM57" s="2" t="str">
        <f>IF(T57="","",IF(T57="ADO","ADO",IF(T57="OFF","OFF",VLOOKUP(T57,Positions!$C$7:$V$120,20,FALSE))))</f>
        <v/>
      </c>
      <c r="CN57" s="2" t="str">
        <f>IF(U57="","",IF(U57="ADO","ADO",IF(U57="OFF","OFF",VLOOKUP(U57,Positions!$C$7:$V$120,20,FALSE))))</f>
        <v/>
      </c>
      <c r="CO57" s="2" t="str">
        <f>IF(V57="","",IF(V57="ADO","ADO",IF(V57="OFF","OFF",VLOOKUP(V57,Positions!$C$7:$V$120,20,FALSE))))</f>
        <v/>
      </c>
      <c r="CP57" s="2" t="str">
        <f>IF(W57="","",IF(W57="ADO","ADO",IF(W57="OFF","OFF",VLOOKUP(W57,Positions!$C$7:$V$120,20,FALSE))))</f>
        <v/>
      </c>
      <c r="CQ57" s="2" t="str">
        <f>IF(X57="","",IF(X57="ADO","ADO",IF(X57="OFF","OFF",VLOOKUP(X57,Positions!$C$7:$V$120,20,FALSE))))</f>
        <v/>
      </c>
      <c r="CR57" s="2" t="str">
        <f>IF(Y57="","",IF(Y57="ADO","ADO",IF(Y57="OFF","OFF",VLOOKUP(Y57,Positions!$C$7:$V$120,20,FALSE))))</f>
        <v/>
      </c>
      <c r="CS57" s="2" t="str">
        <f>IF(Z57="","",IF(Z57="ADO","ADO",IF(Z57="OFF","OFF",VLOOKUP(Z57,Positions!$C$7:$V$120,20,FALSE))))</f>
        <v/>
      </c>
      <c r="CT57" s="2" t="str">
        <f>IF(AA57="","",IF(AA57="ADO","ADO",IF(AA57="OFF","OFF",VLOOKUP(AA57,Positions!$C$7:$V$120,20,FALSE))))</f>
        <v/>
      </c>
      <c r="CU57" s="2" t="str">
        <f>IF(AB57="","",IF(AB57="ADO","ADO",IF(AB57="OFF","OFF",VLOOKUP(AB57,Positions!$C$7:$V$120,20,FALSE))))</f>
        <v/>
      </c>
      <c r="CV57" s="2" t="str">
        <f>IF(AC57="","",IF(AC57="ADO","ADO",IF(AC57="OFF","OFF",VLOOKUP(AC57,Positions!$C$7:$V$120,20,FALSE))))</f>
        <v/>
      </c>
      <c r="CW57" s="2" t="str">
        <f>IF(AD57="","",IF(AD57="ADO","ADO",IF(AD57="OFF","OFF",VLOOKUP(AD57,Positions!$C$7:$V$120,20,FALSE))))</f>
        <v/>
      </c>
      <c r="CY57" s="2">
        <f t="shared" si="28"/>
        <v>0</v>
      </c>
      <c r="DE57" s="2" t="str">
        <f t="shared" si="59"/>
        <v/>
      </c>
      <c r="DF57" s="2" t="str">
        <f t="shared" si="59"/>
        <v/>
      </c>
      <c r="DG57" s="2" t="str">
        <f t="shared" si="59"/>
        <v/>
      </c>
      <c r="DH57" s="2" t="str">
        <f t="shared" si="59"/>
        <v/>
      </c>
      <c r="DI57" s="2" t="str">
        <f t="shared" si="59"/>
        <v/>
      </c>
      <c r="DJ57" s="2" t="str">
        <f t="shared" si="59"/>
        <v/>
      </c>
      <c r="DK57" s="2" t="str">
        <f t="shared" si="58"/>
        <v/>
      </c>
      <c r="DL57" s="2" t="str">
        <f t="shared" si="58"/>
        <v/>
      </c>
      <c r="DM57" s="2" t="str">
        <f t="shared" si="58"/>
        <v/>
      </c>
      <c r="DN57" s="2" t="str">
        <f t="shared" si="58"/>
        <v/>
      </c>
      <c r="DO57" s="2" t="str">
        <f t="shared" si="58"/>
        <v/>
      </c>
      <c r="DP57" s="2" t="str">
        <f t="shared" si="58"/>
        <v/>
      </c>
      <c r="DQ57" s="2" t="str">
        <f t="shared" si="58"/>
        <v/>
      </c>
      <c r="DR57" s="2" t="str">
        <f t="shared" si="58"/>
        <v/>
      </c>
      <c r="DS57" s="2" t="str">
        <f t="shared" si="58"/>
        <v/>
      </c>
      <c r="DT57" s="2" t="str">
        <f t="shared" si="58"/>
        <v/>
      </c>
      <c r="DU57" s="2" t="str">
        <f t="shared" si="58"/>
        <v/>
      </c>
      <c r="DV57" s="2" t="str">
        <f t="shared" si="58"/>
        <v/>
      </c>
      <c r="DW57" s="2" t="str">
        <f t="shared" si="58"/>
        <v/>
      </c>
      <c r="DX57" s="2" t="str">
        <f t="shared" si="63"/>
        <v/>
      </c>
      <c r="DY57" s="2" t="str">
        <f t="shared" si="63"/>
        <v/>
      </c>
      <c r="DZ57" s="2" t="str">
        <f t="shared" si="63"/>
        <v/>
      </c>
      <c r="EA57" s="2" t="str">
        <f t="shared" si="63"/>
        <v/>
      </c>
      <c r="EB57" s="2" t="str">
        <f t="shared" si="63"/>
        <v/>
      </c>
      <c r="EC57" s="2" t="str">
        <f t="shared" si="63"/>
        <v/>
      </c>
      <c r="ED57" s="2" t="str">
        <f t="shared" si="63"/>
        <v/>
      </c>
      <c r="EE57" s="2" t="str">
        <f t="shared" si="63"/>
        <v/>
      </c>
      <c r="EF57" s="2" t="str">
        <f t="shared" si="63"/>
        <v/>
      </c>
      <c r="EH57" s="189">
        <f t="shared" si="30"/>
        <v>0</v>
      </c>
      <c r="EI57" s="190">
        <f t="shared" si="31"/>
        <v>0</v>
      </c>
      <c r="EJ57" s="190">
        <f t="shared" si="32"/>
        <v>0</v>
      </c>
      <c r="EK57" s="190">
        <f t="shared" si="33"/>
        <v>0</v>
      </c>
      <c r="EL57" s="190">
        <f t="shared" si="34"/>
        <v>0</v>
      </c>
      <c r="EM57" s="12" t="str">
        <f t="shared" si="65"/>
        <v/>
      </c>
      <c r="EN57" s="12" t="str">
        <f t="shared" si="65"/>
        <v/>
      </c>
      <c r="EO57" s="12" t="str">
        <f t="shared" si="65"/>
        <v/>
      </c>
      <c r="EP57" s="12" t="str">
        <f t="shared" si="65"/>
        <v/>
      </c>
      <c r="EQ57" s="12" t="str">
        <f t="shared" si="65"/>
        <v/>
      </c>
      <c r="ER57" s="12" t="str">
        <f t="shared" si="65"/>
        <v/>
      </c>
      <c r="ES57" s="12" t="str">
        <f t="shared" si="65"/>
        <v/>
      </c>
      <c r="ET57" s="12" t="str">
        <f t="shared" si="65"/>
        <v/>
      </c>
      <c r="EU57" s="12" t="str">
        <f t="shared" si="65"/>
        <v/>
      </c>
      <c r="EV57" s="12" t="str">
        <f t="shared" si="65"/>
        <v/>
      </c>
      <c r="EW57" s="12" t="str">
        <f t="shared" si="65"/>
        <v/>
      </c>
      <c r="EX57" s="12" t="str">
        <f t="shared" si="65"/>
        <v/>
      </c>
      <c r="EY57" s="12" t="str">
        <f t="shared" si="65"/>
        <v/>
      </c>
      <c r="EZ57" s="12" t="str">
        <f t="shared" si="65"/>
        <v/>
      </c>
      <c r="FA57" s="12" t="str">
        <f t="shared" si="65"/>
        <v/>
      </c>
      <c r="FB57" s="12" t="str">
        <f t="shared" si="64"/>
        <v/>
      </c>
      <c r="FC57" s="12" t="str">
        <f t="shared" si="53"/>
        <v/>
      </c>
      <c r="FD57" s="12" t="str">
        <f t="shared" si="53"/>
        <v/>
      </c>
      <c r="FE57" s="12" t="str">
        <f t="shared" si="53"/>
        <v/>
      </c>
      <c r="FF57" s="12" t="str">
        <f t="shared" si="57"/>
        <v/>
      </c>
      <c r="FG57" s="12" t="str">
        <f t="shared" si="57"/>
        <v/>
      </c>
      <c r="FH57" s="12" t="str">
        <f t="shared" si="57"/>
        <v/>
      </c>
      <c r="FI57" s="12" t="str">
        <f t="shared" si="57"/>
        <v/>
      </c>
      <c r="FJ57" s="12" t="str">
        <f t="shared" si="57"/>
        <v/>
      </c>
      <c r="FK57" s="12" t="str">
        <f t="shared" si="57"/>
        <v/>
      </c>
      <c r="FL57" s="12" t="str">
        <f t="shared" si="57"/>
        <v/>
      </c>
      <c r="FM57" s="12" t="str">
        <f t="shared" si="57"/>
        <v/>
      </c>
      <c r="FN57" s="12" t="str">
        <f t="shared" si="57"/>
        <v/>
      </c>
      <c r="FP57" t="str">
        <f t="shared" si="36"/>
        <v>OK</v>
      </c>
      <c r="FQ57" t="str">
        <f t="shared" si="37"/>
        <v/>
      </c>
      <c r="GU57" s="176"/>
      <c r="GV57" s="177">
        <f t="shared" si="41"/>
        <v>0</v>
      </c>
      <c r="GW57" s="177">
        <f t="shared" si="42"/>
        <v>0</v>
      </c>
      <c r="GX57" s="177">
        <f t="shared" si="43"/>
        <v>0</v>
      </c>
      <c r="GY57" s="177">
        <f t="shared" si="44"/>
        <v>0</v>
      </c>
      <c r="HB57" s="193" t="str">
        <f>IF(Positions!C53&lt;&gt;"",Positions!C53,"")</f>
        <v/>
      </c>
    </row>
    <row r="58" spans="1:210" x14ac:dyDescent="0.25">
      <c r="A58" s="194"/>
      <c r="B58" s="186" t="str">
        <f t="shared" si="25"/>
        <v>0 (0, 0)</v>
      </c>
      <c r="C58" s="357"/>
      <c r="D58" s="470"/>
      <c r="E58" s="470"/>
      <c r="F58" s="470"/>
      <c r="G58" s="470"/>
      <c r="H58" s="470"/>
      <c r="I58" s="466"/>
      <c r="J58" s="357"/>
      <c r="K58" s="470"/>
      <c r="L58" s="470"/>
      <c r="M58" s="470"/>
      <c r="N58" s="470"/>
      <c r="O58" s="470"/>
      <c r="P58" s="466"/>
      <c r="Q58" s="357"/>
      <c r="R58" s="470"/>
      <c r="S58" s="470"/>
      <c r="T58" s="470"/>
      <c r="U58" s="470"/>
      <c r="V58" s="470"/>
      <c r="W58" s="466"/>
      <c r="X58" s="357"/>
      <c r="Y58" s="470"/>
      <c r="Z58" s="470"/>
      <c r="AA58" s="470"/>
      <c r="AB58" s="470"/>
      <c r="AC58" s="470"/>
      <c r="AD58" s="466"/>
      <c r="AE58" s="349"/>
      <c r="AF58" s="339">
        <f t="shared" si="61"/>
        <v>0</v>
      </c>
      <c r="AG58" s="340">
        <f t="shared" si="16"/>
        <v>0</v>
      </c>
      <c r="AH58" s="340">
        <f t="shared" si="16"/>
        <v>0</v>
      </c>
      <c r="AI58" s="341">
        <f t="shared" si="16"/>
        <v>0</v>
      </c>
      <c r="AJ58" s="342">
        <f t="shared" si="16"/>
        <v>0</v>
      </c>
      <c r="AK58" s="343">
        <f t="shared" si="26"/>
        <v>0</v>
      </c>
      <c r="AL58" s="192">
        <f>IF(A58&lt;&gt;"",VLOOKUP(A58,Positions!$AJ$9:$AK$30,2,FALSE),0)*IF(AJ58=160,AJ58/4*52*(38/40),AJ58/4*52)</f>
        <v>0</v>
      </c>
      <c r="AM58" s="188">
        <f t="shared" si="27"/>
        <v>0</v>
      </c>
      <c r="AN58" s="12" t="str">
        <f t="shared" si="67"/>
        <v/>
      </c>
      <c r="AO58" s="12" t="str">
        <f t="shared" si="67"/>
        <v/>
      </c>
      <c r="AP58" s="12" t="str">
        <f t="shared" si="67"/>
        <v/>
      </c>
      <c r="AQ58" s="12" t="str">
        <f t="shared" si="67"/>
        <v/>
      </c>
      <c r="AR58" s="12" t="str">
        <f t="shared" si="67"/>
        <v/>
      </c>
      <c r="AS58" s="12" t="str">
        <f t="shared" si="67"/>
        <v/>
      </c>
      <c r="AT58" s="12" t="str">
        <f t="shared" si="67"/>
        <v/>
      </c>
      <c r="AU58" s="12" t="str">
        <f t="shared" si="67"/>
        <v/>
      </c>
      <c r="AV58" s="12" t="str">
        <f t="shared" si="67"/>
        <v/>
      </c>
      <c r="AW58" s="12" t="str">
        <f t="shared" si="67"/>
        <v/>
      </c>
      <c r="AX58" s="12" t="str">
        <f t="shared" si="67"/>
        <v/>
      </c>
      <c r="AY58" s="12" t="str">
        <f t="shared" si="67"/>
        <v/>
      </c>
      <c r="AZ58" s="12" t="str">
        <f t="shared" si="67"/>
        <v/>
      </c>
      <c r="BA58" s="12" t="str">
        <f t="shared" si="67"/>
        <v/>
      </c>
      <c r="BB58" s="12" t="str">
        <f t="shared" si="67"/>
        <v/>
      </c>
      <c r="BC58" s="12" t="str">
        <f t="shared" si="52"/>
        <v/>
      </c>
      <c r="BD58" s="12" t="str">
        <f t="shared" si="52"/>
        <v/>
      </c>
      <c r="BE58" s="12" t="str">
        <f t="shared" si="52"/>
        <v/>
      </c>
      <c r="BF58" s="12" t="str">
        <f t="shared" si="52"/>
        <v/>
      </c>
      <c r="BG58" s="12" t="str">
        <f t="shared" si="52"/>
        <v/>
      </c>
      <c r="BH58" s="12" t="str">
        <f t="shared" si="52"/>
        <v/>
      </c>
      <c r="BI58" s="12" t="str">
        <f t="shared" si="52"/>
        <v/>
      </c>
      <c r="BJ58" s="12" t="str">
        <f t="shared" si="66"/>
        <v/>
      </c>
      <c r="BK58" s="12" t="str">
        <f t="shared" si="66"/>
        <v/>
      </c>
      <c r="BL58" s="12" t="str">
        <f t="shared" si="66"/>
        <v/>
      </c>
      <c r="BM58" s="12" t="str">
        <f t="shared" si="66"/>
        <v/>
      </c>
      <c r="BN58" s="12" t="str">
        <f t="shared" si="66"/>
        <v/>
      </c>
      <c r="BO58" s="12" t="str">
        <f t="shared" si="66"/>
        <v/>
      </c>
      <c r="BV58" s="2" t="str">
        <f>IF(C58="","",IF(C58="ADO","ADO",IF(C58="OFF","OFF",VLOOKUP(C58,Positions!$C$7:$V$120,20,FALSE))))</f>
        <v/>
      </c>
      <c r="BW58" s="2" t="str">
        <f>IF(D58="","",IF(D58="ADO","ADO",IF(D58="OFF","OFF",VLOOKUP(D58,Positions!$C$7:$V$120,20,FALSE))))</f>
        <v/>
      </c>
      <c r="BX58" s="2" t="str">
        <f>IF(E58="","",IF(E58="ADO","ADO",IF(E58="OFF","OFF",VLOOKUP(E58,Positions!$C$7:$V$120,20,FALSE))))</f>
        <v/>
      </c>
      <c r="BY58" s="2" t="str">
        <f>IF(F58="","",IF(F58="ADO","ADO",IF(F58="OFF","OFF",VLOOKUP(F58,Positions!$C$7:$V$120,20,FALSE))))</f>
        <v/>
      </c>
      <c r="BZ58" s="2" t="str">
        <f>IF(G58="","",IF(G58="ADO","ADO",IF(G58="OFF","OFF",VLOOKUP(G58,Positions!$C$7:$V$120,20,FALSE))))</f>
        <v/>
      </c>
      <c r="CA58" s="2" t="str">
        <f>IF(H58="","",IF(H58="ADO","ADO",IF(H58="OFF","OFF",VLOOKUP(H58,Positions!$C$7:$V$120,20,FALSE))))</f>
        <v/>
      </c>
      <c r="CB58" s="2" t="str">
        <f>IF(I58="","",IF(I58="ADO","ADO",IF(I58="OFF","OFF",VLOOKUP(I58,Positions!$C$7:$V$120,20,FALSE))))</f>
        <v/>
      </c>
      <c r="CC58" s="2" t="str">
        <f>IF(J58="","",IF(J58="ADO","ADO",IF(J58="OFF","OFF",VLOOKUP(J58,Positions!$C$7:$V$120,20,FALSE))))</f>
        <v/>
      </c>
      <c r="CD58" s="2" t="str">
        <f>IF(K58="","",IF(K58="ADO","ADO",IF(K58="OFF","OFF",VLOOKUP(K58,Positions!$C$7:$V$120,20,FALSE))))</f>
        <v/>
      </c>
      <c r="CE58" s="2" t="str">
        <f>IF(L58="","",IF(L58="ADO","ADO",IF(L58="OFF","OFF",VLOOKUP(L58,Positions!$C$7:$V$120,20,FALSE))))</f>
        <v/>
      </c>
      <c r="CF58" s="2" t="str">
        <f>IF(M58="","",IF(M58="ADO","ADO",IF(M58="OFF","OFF",VLOOKUP(M58,Positions!$C$7:$V$120,20,FALSE))))</f>
        <v/>
      </c>
      <c r="CG58" s="2" t="str">
        <f>IF(N58="","",IF(N58="ADO","ADO",IF(N58="OFF","OFF",VLOOKUP(N58,Positions!$C$7:$V$120,20,FALSE))))</f>
        <v/>
      </c>
      <c r="CH58" s="2" t="str">
        <f>IF(O58="","",IF(O58="ADO","ADO",IF(O58="OFF","OFF",VLOOKUP(O58,Positions!$C$7:$V$120,20,FALSE))))</f>
        <v/>
      </c>
      <c r="CI58" s="2" t="str">
        <f>IF(P58="","",IF(P58="ADO","ADO",IF(P58="OFF","OFF",VLOOKUP(P58,Positions!$C$7:$V$120,20,FALSE))))</f>
        <v/>
      </c>
      <c r="CJ58" s="2" t="str">
        <f>IF(Q58="","",IF(Q58="ADO","ADO",IF(Q58="OFF","OFF",VLOOKUP(Q58,Positions!$C$7:$V$120,20,FALSE))))</f>
        <v/>
      </c>
      <c r="CK58" s="2" t="str">
        <f>IF(R58="","",IF(R58="ADO","ADO",IF(R58="OFF","OFF",VLOOKUP(R58,Positions!$C$7:$V$120,20,FALSE))))</f>
        <v/>
      </c>
      <c r="CL58" s="2" t="str">
        <f>IF(S58="","",IF(S58="ADO","ADO",IF(S58="OFF","OFF",VLOOKUP(S58,Positions!$C$7:$V$120,20,FALSE))))</f>
        <v/>
      </c>
      <c r="CM58" s="2" t="str">
        <f>IF(T58="","",IF(T58="ADO","ADO",IF(T58="OFF","OFF",VLOOKUP(T58,Positions!$C$7:$V$120,20,FALSE))))</f>
        <v/>
      </c>
      <c r="CN58" s="2" t="str">
        <f>IF(U58="","",IF(U58="ADO","ADO",IF(U58="OFF","OFF",VLOOKUP(U58,Positions!$C$7:$V$120,20,FALSE))))</f>
        <v/>
      </c>
      <c r="CO58" s="2" t="str">
        <f>IF(V58="","",IF(V58="ADO","ADO",IF(V58="OFF","OFF",VLOOKUP(V58,Positions!$C$7:$V$120,20,FALSE))))</f>
        <v/>
      </c>
      <c r="CP58" s="2" t="str">
        <f>IF(W58="","",IF(W58="ADO","ADO",IF(W58="OFF","OFF",VLOOKUP(W58,Positions!$C$7:$V$120,20,FALSE))))</f>
        <v/>
      </c>
      <c r="CQ58" s="2" t="str">
        <f>IF(X58="","",IF(X58="ADO","ADO",IF(X58="OFF","OFF",VLOOKUP(X58,Positions!$C$7:$V$120,20,FALSE))))</f>
        <v/>
      </c>
      <c r="CR58" s="2" t="str">
        <f>IF(Y58="","",IF(Y58="ADO","ADO",IF(Y58="OFF","OFF",VLOOKUP(Y58,Positions!$C$7:$V$120,20,FALSE))))</f>
        <v/>
      </c>
      <c r="CS58" s="2" t="str">
        <f>IF(Z58="","",IF(Z58="ADO","ADO",IF(Z58="OFF","OFF",VLOOKUP(Z58,Positions!$C$7:$V$120,20,FALSE))))</f>
        <v/>
      </c>
      <c r="CT58" s="2" t="str">
        <f>IF(AA58="","",IF(AA58="ADO","ADO",IF(AA58="OFF","OFF",VLOOKUP(AA58,Positions!$C$7:$V$120,20,FALSE))))</f>
        <v/>
      </c>
      <c r="CU58" s="2" t="str">
        <f>IF(AB58="","",IF(AB58="ADO","ADO",IF(AB58="OFF","OFF",VLOOKUP(AB58,Positions!$C$7:$V$120,20,FALSE))))</f>
        <v/>
      </c>
      <c r="CV58" s="2" t="str">
        <f>IF(AC58="","",IF(AC58="ADO","ADO",IF(AC58="OFF","OFF",VLOOKUP(AC58,Positions!$C$7:$V$120,20,FALSE))))</f>
        <v/>
      </c>
      <c r="CW58" s="2" t="str">
        <f>IF(AD58="","",IF(AD58="ADO","ADO",IF(AD58="OFF","OFF",VLOOKUP(AD58,Positions!$C$7:$V$120,20,FALSE))))</f>
        <v/>
      </c>
      <c r="CY58" s="2">
        <f t="shared" si="28"/>
        <v>0</v>
      </c>
      <c r="DE58" s="2" t="str">
        <f t="shared" si="59"/>
        <v/>
      </c>
      <c r="DF58" s="2" t="str">
        <f t="shared" si="59"/>
        <v/>
      </c>
      <c r="DG58" s="2" t="str">
        <f t="shared" si="59"/>
        <v/>
      </c>
      <c r="DH58" s="2" t="str">
        <f t="shared" si="59"/>
        <v/>
      </c>
      <c r="DI58" s="2" t="str">
        <f t="shared" si="59"/>
        <v/>
      </c>
      <c r="DJ58" s="2" t="str">
        <f t="shared" si="59"/>
        <v/>
      </c>
      <c r="DK58" s="2" t="str">
        <f t="shared" si="58"/>
        <v/>
      </c>
      <c r="DL58" s="2" t="str">
        <f t="shared" si="58"/>
        <v/>
      </c>
      <c r="DM58" s="2" t="str">
        <f t="shared" si="58"/>
        <v/>
      </c>
      <c r="DN58" s="2" t="str">
        <f t="shared" si="58"/>
        <v/>
      </c>
      <c r="DO58" s="2" t="str">
        <f t="shared" si="58"/>
        <v/>
      </c>
      <c r="DP58" s="2" t="str">
        <f t="shared" si="58"/>
        <v/>
      </c>
      <c r="DQ58" s="2" t="str">
        <f t="shared" si="58"/>
        <v/>
      </c>
      <c r="DR58" s="2" t="str">
        <f t="shared" si="58"/>
        <v/>
      </c>
      <c r="DS58" s="2" t="str">
        <f t="shared" si="58"/>
        <v/>
      </c>
      <c r="DT58" s="2" t="str">
        <f t="shared" si="58"/>
        <v/>
      </c>
      <c r="DU58" s="2" t="str">
        <f t="shared" ref="DK58:DZ82" si="68">IF(ISERROR(CL58),"",CL58)</f>
        <v/>
      </c>
      <c r="DV58" s="2" t="str">
        <f t="shared" si="68"/>
        <v/>
      </c>
      <c r="DW58" s="2" t="str">
        <f t="shared" si="68"/>
        <v/>
      </c>
      <c r="DX58" s="2" t="str">
        <f t="shared" si="63"/>
        <v/>
      </c>
      <c r="DY58" s="2" t="str">
        <f t="shared" si="63"/>
        <v/>
      </c>
      <c r="DZ58" s="2" t="str">
        <f t="shared" si="63"/>
        <v/>
      </c>
      <c r="EA58" s="2" t="str">
        <f t="shared" si="63"/>
        <v/>
      </c>
      <c r="EB58" s="2" t="str">
        <f t="shared" si="63"/>
        <v/>
      </c>
      <c r="EC58" s="2" t="str">
        <f t="shared" si="63"/>
        <v/>
      </c>
      <c r="ED58" s="2" t="str">
        <f t="shared" si="63"/>
        <v/>
      </c>
      <c r="EE58" s="2" t="str">
        <f t="shared" si="63"/>
        <v/>
      </c>
      <c r="EF58" s="2" t="str">
        <f t="shared" si="63"/>
        <v/>
      </c>
      <c r="EH58" s="189">
        <f t="shared" si="30"/>
        <v>0</v>
      </c>
      <c r="EI58" s="190">
        <f t="shared" si="31"/>
        <v>0</v>
      </c>
      <c r="EJ58" s="190">
        <f t="shared" si="32"/>
        <v>0</v>
      </c>
      <c r="EK58" s="190">
        <f t="shared" si="33"/>
        <v>0</v>
      </c>
      <c r="EL58" s="190">
        <f t="shared" si="34"/>
        <v>0</v>
      </c>
      <c r="EM58" s="12" t="str">
        <f t="shared" si="65"/>
        <v/>
      </c>
      <c r="EN58" s="12" t="str">
        <f t="shared" si="65"/>
        <v/>
      </c>
      <c r="EO58" s="12" t="str">
        <f t="shared" si="65"/>
        <v/>
      </c>
      <c r="EP58" s="12" t="str">
        <f t="shared" si="65"/>
        <v/>
      </c>
      <c r="EQ58" s="12" t="str">
        <f t="shared" si="65"/>
        <v/>
      </c>
      <c r="ER58" s="12" t="str">
        <f t="shared" si="65"/>
        <v/>
      </c>
      <c r="ES58" s="12" t="str">
        <f t="shared" si="65"/>
        <v/>
      </c>
      <c r="ET58" s="12" t="str">
        <f t="shared" si="65"/>
        <v/>
      </c>
      <c r="EU58" s="12" t="str">
        <f t="shared" si="65"/>
        <v/>
      </c>
      <c r="EV58" s="12" t="str">
        <f t="shared" si="65"/>
        <v/>
      </c>
      <c r="EW58" s="12" t="str">
        <f t="shared" si="65"/>
        <v/>
      </c>
      <c r="EX58" s="12" t="str">
        <f t="shared" si="65"/>
        <v/>
      </c>
      <c r="EY58" s="12" t="str">
        <f t="shared" si="65"/>
        <v/>
      </c>
      <c r="EZ58" s="12" t="str">
        <f t="shared" si="65"/>
        <v/>
      </c>
      <c r="FA58" s="12" t="str">
        <f t="shared" si="65"/>
        <v/>
      </c>
      <c r="FB58" s="12" t="str">
        <f t="shared" si="64"/>
        <v/>
      </c>
      <c r="FC58" s="12" t="str">
        <f t="shared" si="53"/>
        <v/>
      </c>
      <c r="FD58" s="12" t="str">
        <f t="shared" si="53"/>
        <v/>
      </c>
      <c r="FE58" s="12" t="str">
        <f t="shared" si="53"/>
        <v/>
      </c>
      <c r="FF58" s="12" t="str">
        <f t="shared" si="57"/>
        <v/>
      </c>
      <c r="FG58" s="12" t="str">
        <f t="shared" si="57"/>
        <v/>
      </c>
      <c r="FH58" s="12" t="str">
        <f t="shared" si="57"/>
        <v/>
      </c>
      <c r="FI58" s="12" t="str">
        <f t="shared" ref="FI58:FN100" si="69">IF(EA58="ADO",$CY58,EA58)</f>
        <v/>
      </c>
      <c r="FJ58" s="12" t="str">
        <f t="shared" si="69"/>
        <v/>
      </c>
      <c r="FK58" s="12" t="str">
        <f t="shared" si="69"/>
        <v/>
      </c>
      <c r="FL58" s="12" t="str">
        <f t="shared" si="69"/>
        <v/>
      </c>
      <c r="FM58" s="12" t="str">
        <f t="shared" si="69"/>
        <v/>
      </c>
      <c r="FN58" s="12" t="str">
        <f t="shared" si="69"/>
        <v/>
      </c>
      <c r="FP58" t="str">
        <f t="shared" si="36"/>
        <v>OK</v>
      </c>
      <c r="FQ58" t="str">
        <f t="shared" si="37"/>
        <v/>
      </c>
      <c r="GU58" s="176"/>
      <c r="GV58" s="177">
        <f t="shared" si="41"/>
        <v>0</v>
      </c>
      <c r="GW58" s="177">
        <f t="shared" si="42"/>
        <v>0</v>
      </c>
      <c r="GX58" s="177">
        <f t="shared" si="43"/>
        <v>0</v>
      </c>
      <c r="GY58" s="177">
        <f t="shared" si="44"/>
        <v>0</v>
      </c>
      <c r="HB58" s="193" t="str">
        <f>IF(Positions!C54&lt;&gt;"",Positions!C54,"")</f>
        <v/>
      </c>
    </row>
    <row r="59" spans="1:210" x14ac:dyDescent="0.25">
      <c r="A59" s="194"/>
      <c r="B59" s="186" t="str">
        <f t="shared" si="25"/>
        <v>0 (0, 0)</v>
      </c>
      <c r="C59" s="357"/>
      <c r="D59" s="470"/>
      <c r="E59" s="470"/>
      <c r="F59" s="470"/>
      <c r="G59" s="470"/>
      <c r="H59" s="470"/>
      <c r="I59" s="466"/>
      <c r="J59" s="357"/>
      <c r="K59" s="470"/>
      <c r="L59" s="470"/>
      <c r="M59" s="470"/>
      <c r="N59" s="470"/>
      <c r="O59" s="470"/>
      <c r="P59" s="466"/>
      <c r="Q59" s="357"/>
      <c r="R59" s="470"/>
      <c r="S59" s="470"/>
      <c r="T59" s="470"/>
      <c r="U59" s="470"/>
      <c r="V59" s="470"/>
      <c r="W59" s="466"/>
      <c r="X59" s="357"/>
      <c r="Y59" s="470"/>
      <c r="Z59" s="470"/>
      <c r="AA59" s="470"/>
      <c r="AB59" s="470"/>
      <c r="AC59" s="470"/>
      <c r="AD59" s="466"/>
      <c r="AE59" s="349"/>
      <c r="AF59" s="339">
        <f t="shared" si="61"/>
        <v>0</v>
      </c>
      <c r="AG59" s="340">
        <f t="shared" si="16"/>
        <v>0</v>
      </c>
      <c r="AH59" s="340">
        <f t="shared" si="16"/>
        <v>0</v>
      </c>
      <c r="AI59" s="341">
        <f t="shared" si="16"/>
        <v>0</v>
      </c>
      <c r="AJ59" s="342">
        <f t="shared" si="16"/>
        <v>0</v>
      </c>
      <c r="AK59" s="343">
        <f t="shared" si="26"/>
        <v>0</v>
      </c>
      <c r="AL59" s="192">
        <f>IF(A59&lt;&gt;"",VLOOKUP(A59,Positions!$AJ$9:$AK$30,2,FALSE),0)*IF(AJ59=160,AJ59/4*52*(38/40),AJ59/4*52)</f>
        <v>0</v>
      </c>
      <c r="AM59" s="188">
        <f t="shared" si="27"/>
        <v>0</v>
      </c>
      <c r="AN59" s="12" t="str">
        <f t="shared" si="67"/>
        <v/>
      </c>
      <c r="AO59" s="12" t="str">
        <f t="shared" si="67"/>
        <v/>
      </c>
      <c r="AP59" s="12" t="str">
        <f t="shared" si="67"/>
        <v/>
      </c>
      <c r="AQ59" s="12" t="str">
        <f t="shared" si="67"/>
        <v/>
      </c>
      <c r="AR59" s="12" t="str">
        <f t="shared" si="67"/>
        <v/>
      </c>
      <c r="AS59" s="12" t="str">
        <f t="shared" si="67"/>
        <v/>
      </c>
      <c r="AT59" s="12" t="str">
        <f t="shared" si="67"/>
        <v/>
      </c>
      <c r="AU59" s="12" t="str">
        <f t="shared" si="67"/>
        <v/>
      </c>
      <c r="AV59" s="12" t="str">
        <f t="shared" si="67"/>
        <v/>
      </c>
      <c r="AW59" s="12" t="str">
        <f t="shared" si="67"/>
        <v/>
      </c>
      <c r="AX59" s="12" t="str">
        <f t="shared" si="67"/>
        <v/>
      </c>
      <c r="AY59" s="12" t="str">
        <f t="shared" si="67"/>
        <v/>
      </c>
      <c r="AZ59" s="12" t="str">
        <f t="shared" si="67"/>
        <v/>
      </c>
      <c r="BA59" s="12" t="str">
        <f t="shared" si="67"/>
        <v/>
      </c>
      <c r="BB59" s="12" t="str">
        <f t="shared" si="67"/>
        <v/>
      </c>
      <c r="BC59" s="12" t="str">
        <f t="shared" si="52"/>
        <v/>
      </c>
      <c r="BD59" s="12" t="str">
        <f t="shared" si="52"/>
        <v/>
      </c>
      <c r="BE59" s="12" t="str">
        <f t="shared" si="52"/>
        <v/>
      </c>
      <c r="BF59" s="12" t="str">
        <f t="shared" si="52"/>
        <v/>
      </c>
      <c r="BG59" s="12" t="str">
        <f t="shared" si="52"/>
        <v/>
      </c>
      <c r="BH59" s="12" t="str">
        <f t="shared" si="52"/>
        <v/>
      </c>
      <c r="BI59" s="12" t="str">
        <f t="shared" si="52"/>
        <v/>
      </c>
      <c r="BJ59" s="12" t="str">
        <f t="shared" si="66"/>
        <v/>
      </c>
      <c r="BK59" s="12" t="str">
        <f t="shared" si="66"/>
        <v/>
      </c>
      <c r="BL59" s="12" t="str">
        <f t="shared" si="66"/>
        <v/>
      </c>
      <c r="BM59" s="12" t="str">
        <f t="shared" si="66"/>
        <v/>
      </c>
      <c r="BN59" s="12" t="str">
        <f t="shared" si="66"/>
        <v/>
      </c>
      <c r="BO59" s="12" t="str">
        <f t="shared" si="66"/>
        <v/>
      </c>
      <c r="BV59" s="2" t="str">
        <f>IF(C59="","",IF(C59="ADO","ADO",IF(C59="OFF","OFF",VLOOKUP(C59,Positions!$C$7:$V$120,20,FALSE))))</f>
        <v/>
      </c>
      <c r="BW59" s="2" t="str">
        <f>IF(D59="","",IF(D59="ADO","ADO",IF(D59="OFF","OFF",VLOOKUP(D59,Positions!$C$7:$V$120,20,FALSE))))</f>
        <v/>
      </c>
      <c r="BX59" s="2" t="str">
        <f>IF(E59="","",IF(E59="ADO","ADO",IF(E59="OFF","OFF",VLOOKUP(E59,Positions!$C$7:$V$120,20,FALSE))))</f>
        <v/>
      </c>
      <c r="BY59" s="2" t="str">
        <f>IF(F59="","",IF(F59="ADO","ADO",IF(F59="OFF","OFF",VLOOKUP(F59,Positions!$C$7:$V$120,20,FALSE))))</f>
        <v/>
      </c>
      <c r="BZ59" s="2" t="str">
        <f>IF(G59="","",IF(G59="ADO","ADO",IF(G59="OFF","OFF",VLOOKUP(G59,Positions!$C$7:$V$120,20,FALSE))))</f>
        <v/>
      </c>
      <c r="CA59" s="2" t="str">
        <f>IF(H59="","",IF(H59="ADO","ADO",IF(H59="OFF","OFF",VLOOKUP(H59,Positions!$C$7:$V$120,20,FALSE))))</f>
        <v/>
      </c>
      <c r="CB59" s="2" t="str">
        <f>IF(I59="","",IF(I59="ADO","ADO",IF(I59="OFF","OFF",VLOOKUP(I59,Positions!$C$7:$V$120,20,FALSE))))</f>
        <v/>
      </c>
      <c r="CC59" s="2" t="str">
        <f>IF(J59="","",IF(J59="ADO","ADO",IF(J59="OFF","OFF",VLOOKUP(J59,Positions!$C$7:$V$120,20,FALSE))))</f>
        <v/>
      </c>
      <c r="CD59" s="2" t="str">
        <f>IF(K59="","",IF(K59="ADO","ADO",IF(K59="OFF","OFF",VLOOKUP(K59,Positions!$C$7:$V$120,20,FALSE))))</f>
        <v/>
      </c>
      <c r="CE59" s="2" t="str">
        <f>IF(L59="","",IF(L59="ADO","ADO",IF(L59="OFF","OFF",VLOOKUP(L59,Positions!$C$7:$V$120,20,FALSE))))</f>
        <v/>
      </c>
      <c r="CF59" s="2" t="str">
        <f>IF(M59="","",IF(M59="ADO","ADO",IF(M59="OFF","OFF",VLOOKUP(M59,Positions!$C$7:$V$120,20,FALSE))))</f>
        <v/>
      </c>
      <c r="CG59" s="2" t="str">
        <f>IF(N59="","",IF(N59="ADO","ADO",IF(N59="OFF","OFF",VLOOKUP(N59,Positions!$C$7:$V$120,20,FALSE))))</f>
        <v/>
      </c>
      <c r="CH59" s="2" t="str">
        <f>IF(O59="","",IF(O59="ADO","ADO",IF(O59="OFF","OFF",VLOOKUP(O59,Positions!$C$7:$V$120,20,FALSE))))</f>
        <v/>
      </c>
      <c r="CI59" s="2" t="str">
        <f>IF(P59="","",IF(P59="ADO","ADO",IF(P59="OFF","OFF",VLOOKUP(P59,Positions!$C$7:$V$120,20,FALSE))))</f>
        <v/>
      </c>
      <c r="CJ59" s="2" t="str">
        <f>IF(Q59="","",IF(Q59="ADO","ADO",IF(Q59="OFF","OFF",VLOOKUP(Q59,Positions!$C$7:$V$120,20,FALSE))))</f>
        <v/>
      </c>
      <c r="CK59" s="2" t="str">
        <f>IF(R59="","",IF(R59="ADO","ADO",IF(R59="OFF","OFF",VLOOKUP(R59,Positions!$C$7:$V$120,20,FALSE))))</f>
        <v/>
      </c>
      <c r="CL59" s="2" t="str">
        <f>IF(S59="","",IF(S59="ADO","ADO",IF(S59="OFF","OFF",VLOOKUP(S59,Positions!$C$7:$V$120,20,FALSE))))</f>
        <v/>
      </c>
      <c r="CM59" s="2" t="str">
        <f>IF(T59="","",IF(T59="ADO","ADO",IF(T59="OFF","OFF",VLOOKUP(T59,Positions!$C$7:$V$120,20,FALSE))))</f>
        <v/>
      </c>
      <c r="CN59" s="2" t="str">
        <f>IF(U59="","",IF(U59="ADO","ADO",IF(U59="OFF","OFF",VLOOKUP(U59,Positions!$C$7:$V$120,20,FALSE))))</f>
        <v/>
      </c>
      <c r="CO59" s="2" t="str">
        <f>IF(V59="","",IF(V59="ADO","ADO",IF(V59="OFF","OFF",VLOOKUP(V59,Positions!$C$7:$V$120,20,FALSE))))</f>
        <v/>
      </c>
      <c r="CP59" s="2" t="str">
        <f>IF(W59="","",IF(W59="ADO","ADO",IF(W59="OFF","OFF",VLOOKUP(W59,Positions!$C$7:$V$120,20,FALSE))))</f>
        <v/>
      </c>
      <c r="CQ59" s="2" t="str">
        <f>IF(X59="","",IF(X59="ADO","ADO",IF(X59="OFF","OFF",VLOOKUP(X59,Positions!$C$7:$V$120,20,FALSE))))</f>
        <v/>
      </c>
      <c r="CR59" s="2" t="str">
        <f>IF(Y59="","",IF(Y59="ADO","ADO",IF(Y59="OFF","OFF",VLOOKUP(Y59,Positions!$C$7:$V$120,20,FALSE))))</f>
        <v/>
      </c>
      <c r="CS59" s="2" t="str">
        <f>IF(Z59="","",IF(Z59="ADO","ADO",IF(Z59="OFF","OFF",VLOOKUP(Z59,Positions!$C$7:$V$120,20,FALSE))))</f>
        <v/>
      </c>
      <c r="CT59" s="2" t="str">
        <f>IF(AA59="","",IF(AA59="ADO","ADO",IF(AA59="OFF","OFF",VLOOKUP(AA59,Positions!$C$7:$V$120,20,FALSE))))</f>
        <v/>
      </c>
      <c r="CU59" s="2" t="str">
        <f>IF(AB59="","",IF(AB59="ADO","ADO",IF(AB59="OFF","OFF",VLOOKUP(AB59,Positions!$C$7:$V$120,20,FALSE))))</f>
        <v/>
      </c>
      <c r="CV59" s="2" t="str">
        <f>IF(AC59="","",IF(AC59="ADO","ADO",IF(AC59="OFF","OFF",VLOOKUP(AC59,Positions!$C$7:$V$120,20,FALSE))))</f>
        <v/>
      </c>
      <c r="CW59" s="2" t="str">
        <f>IF(AD59="","",IF(AD59="ADO","ADO",IF(AD59="OFF","OFF",VLOOKUP(AD59,Positions!$C$7:$V$120,20,FALSE))))</f>
        <v/>
      </c>
      <c r="CY59" s="2">
        <f t="shared" si="28"/>
        <v>0</v>
      </c>
      <c r="DE59" s="2" t="str">
        <f t="shared" si="59"/>
        <v/>
      </c>
      <c r="DF59" s="2" t="str">
        <f t="shared" si="59"/>
        <v/>
      </c>
      <c r="DG59" s="2" t="str">
        <f t="shared" si="59"/>
        <v/>
      </c>
      <c r="DH59" s="2" t="str">
        <f t="shared" si="59"/>
        <v/>
      </c>
      <c r="DI59" s="2" t="str">
        <f t="shared" si="59"/>
        <v/>
      </c>
      <c r="DJ59" s="2" t="str">
        <f t="shared" si="59"/>
        <v/>
      </c>
      <c r="DK59" s="2" t="str">
        <f t="shared" si="68"/>
        <v/>
      </c>
      <c r="DL59" s="2" t="str">
        <f t="shared" si="68"/>
        <v/>
      </c>
      <c r="DM59" s="2" t="str">
        <f t="shared" si="68"/>
        <v/>
      </c>
      <c r="DN59" s="2" t="str">
        <f t="shared" si="68"/>
        <v/>
      </c>
      <c r="DO59" s="2" t="str">
        <f t="shared" si="68"/>
        <v/>
      </c>
      <c r="DP59" s="2" t="str">
        <f t="shared" si="68"/>
        <v/>
      </c>
      <c r="DQ59" s="2" t="str">
        <f t="shared" si="68"/>
        <v/>
      </c>
      <c r="DR59" s="2" t="str">
        <f t="shared" si="68"/>
        <v/>
      </c>
      <c r="DS59" s="2" t="str">
        <f t="shared" si="68"/>
        <v/>
      </c>
      <c r="DT59" s="2" t="str">
        <f t="shared" si="68"/>
        <v/>
      </c>
      <c r="DU59" s="2" t="str">
        <f t="shared" si="68"/>
        <v/>
      </c>
      <c r="DV59" s="2" t="str">
        <f t="shared" si="68"/>
        <v/>
      </c>
      <c r="DW59" s="2" t="str">
        <f t="shared" si="68"/>
        <v/>
      </c>
      <c r="DX59" s="2" t="str">
        <f t="shared" si="63"/>
        <v/>
      </c>
      <c r="DY59" s="2" t="str">
        <f t="shared" si="63"/>
        <v/>
      </c>
      <c r="DZ59" s="2" t="str">
        <f t="shared" si="63"/>
        <v/>
      </c>
      <c r="EA59" s="2" t="str">
        <f t="shared" si="63"/>
        <v/>
      </c>
      <c r="EB59" s="2" t="str">
        <f t="shared" si="63"/>
        <v/>
      </c>
      <c r="EC59" s="2" t="str">
        <f t="shared" si="63"/>
        <v/>
      </c>
      <c r="ED59" s="2" t="str">
        <f t="shared" si="63"/>
        <v/>
      </c>
      <c r="EE59" s="2" t="str">
        <f t="shared" si="63"/>
        <v/>
      </c>
      <c r="EF59" s="2" t="str">
        <f t="shared" si="63"/>
        <v/>
      </c>
      <c r="EH59" s="189">
        <f t="shared" si="30"/>
        <v>0</v>
      </c>
      <c r="EI59" s="190">
        <f t="shared" si="31"/>
        <v>0</v>
      </c>
      <c r="EJ59" s="190">
        <f t="shared" si="32"/>
        <v>0</v>
      </c>
      <c r="EK59" s="190">
        <f t="shared" si="33"/>
        <v>0</v>
      </c>
      <c r="EL59" s="190">
        <f t="shared" si="34"/>
        <v>0</v>
      </c>
      <c r="EM59" s="12" t="str">
        <f t="shared" si="65"/>
        <v/>
      </c>
      <c r="EN59" s="12" t="str">
        <f t="shared" si="65"/>
        <v/>
      </c>
      <c r="EO59" s="12" t="str">
        <f t="shared" si="65"/>
        <v/>
      </c>
      <c r="EP59" s="12" t="str">
        <f t="shared" si="65"/>
        <v/>
      </c>
      <c r="EQ59" s="12" t="str">
        <f t="shared" si="65"/>
        <v/>
      </c>
      <c r="ER59" s="12" t="str">
        <f t="shared" si="65"/>
        <v/>
      </c>
      <c r="ES59" s="12" t="str">
        <f t="shared" si="65"/>
        <v/>
      </c>
      <c r="ET59" s="12" t="str">
        <f t="shared" si="65"/>
        <v/>
      </c>
      <c r="EU59" s="12" t="str">
        <f t="shared" si="65"/>
        <v/>
      </c>
      <c r="EV59" s="12" t="str">
        <f t="shared" si="65"/>
        <v/>
      </c>
      <c r="EW59" s="12" t="str">
        <f t="shared" si="65"/>
        <v/>
      </c>
      <c r="EX59" s="12" t="str">
        <f t="shared" si="65"/>
        <v/>
      </c>
      <c r="EY59" s="12" t="str">
        <f t="shared" si="65"/>
        <v/>
      </c>
      <c r="EZ59" s="12" t="str">
        <f t="shared" si="65"/>
        <v/>
      </c>
      <c r="FA59" s="12" t="str">
        <f t="shared" si="65"/>
        <v/>
      </c>
      <c r="FB59" s="12" t="str">
        <f t="shared" si="64"/>
        <v/>
      </c>
      <c r="FC59" s="12" t="str">
        <f t="shared" si="53"/>
        <v/>
      </c>
      <c r="FD59" s="12" t="str">
        <f t="shared" si="53"/>
        <v/>
      </c>
      <c r="FE59" s="12" t="str">
        <f t="shared" si="53"/>
        <v/>
      </c>
      <c r="FF59" s="12" t="str">
        <f t="shared" si="53"/>
        <v/>
      </c>
      <c r="FG59" s="12" t="str">
        <f t="shared" si="53"/>
        <v/>
      </c>
      <c r="FH59" s="12" t="str">
        <f t="shared" si="53"/>
        <v/>
      </c>
      <c r="FI59" s="12" t="str">
        <f t="shared" si="69"/>
        <v/>
      </c>
      <c r="FJ59" s="12" t="str">
        <f t="shared" si="69"/>
        <v/>
      </c>
      <c r="FK59" s="12" t="str">
        <f t="shared" si="69"/>
        <v/>
      </c>
      <c r="FL59" s="12" t="str">
        <f t="shared" si="69"/>
        <v/>
      </c>
      <c r="FM59" s="12" t="str">
        <f t="shared" si="69"/>
        <v/>
      </c>
      <c r="FN59" s="12" t="str">
        <f t="shared" si="69"/>
        <v/>
      </c>
      <c r="FP59" t="str">
        <f t="shared" si="36"/>
        <v>OK</v>
      </c>
      <c r="FQ59" t="str">
        <f t="shared" si="37"/>
        <v/>
      </c>
      <c r="GU59" s="176"/>
      <c r="GV59" s="177">
        <f t="shared" si="41"/>
        <v>0</v>
      </c>
      <c r="GW59" s="177">
        <f t="shared" si="42"/>
        <v>0</v>
      </c>
      <c r="GX59" s="177">
        <f t="shared" si="43"/>
        <v>0</v>
      </c>
      <c r="GY59" s="177">
        <f t="shared" si="44"/>
        <v>0</v>
      </c>
      <c r="HB59" s="193" t="str">
        <f>IF(Positions!C55&lt;&gt;"",Positions!C55,"")</f>
        <v/>
      </c>
    </row>
    <row r="60" spans="1:210" x14ac:dyDescent="0.25">
      <c r="A60" s="194"/>
      <c r="B60" s="186" t="str">
        <f t="shared" si="25"/>
        <v>0 (0, 0)</v>
      </c>
      <c r="C60" s="357"/>
      <c r="D60" s="470"/>
      <c r="E60" s="470"/>
      <c r="F60" s="470"/>
      <c r="G60" s="470"/>
      <c r="H60" s="470"/>
      <c r="I60" s="466"/>
      <c r="J60" s="357"/>
      <c r="K60" s="470"/>
      <c r="L60" s="470"/>
      <c r="M60" s="470"/>
      <c r="N60" s="470"/>
      <c r="O60" s="470"/>
      <c r="P60" s="466"/>
      <c r="Q60" s="357"/>
      <c r="R60" s="470"/>
      <c r="S60" s="470"/>
      <c r="T60" s="470"/>
      <c r="U60" s="470"/>
      <c r="V60" s="470"/>
      <c r="W60" s="466"/>
      <c r="X60" s="357"/>
      <c r="Y60" s="470"/>
      <c r="Z60" s="470"/>
      <c r="AA60" s="470"/>
      <c r="AB60" s="470"/>
      <c r="AC60" s="470"/>
      <c r="AD60" s="466"/>
      <c r="AE60" s="349"/>
      <c r="AF60" s="339">
        <f t="shared" si="61"/>
        <v>0</v>
      </c>
      <c r="AG60" s="340">
        <f t="shared" si="16"/>
        <v>0</v>
      </c>
      <c r="AH60" s="340">
        <f t="shared" si="16"/>
        <v>0</v>
      </c>
      <c r="AI60" s="341">
        <f t="shared" si="16"/>
        <v>0</v>
      </c>
      <c r="AJ60" s="342">
        <f t="shared" si="16"/>
        <v>0</v>
      </c>
      <c r="AK60" s="343">
        <f t="shared" si="26"/>
        <v>0</v>
      </c>
      <c r="AL60" s="192">
        <f>IF(A60&lt;&gt;"",VLOOKUP(A60,Positions!$AJ$9:$AK$30,2,FALSE),0)*IF(AJ60=160,AJ60/4*52*(38/40),AJ60/4*52)</f>
        <v>0</v>
      </c>
      <c r="AM60" s="188">
        <f t="shared" si="27"/>
        <v>0</v>
      </c>
      <c r="AN60" s="12" t="str">
        <f t="shared" si="67"/>
        <v/>
      </c>
      <c r="AO60" s="12" t="str">
        <f t="shared" si="67"/>
        <v/>
      </c>
      <c r="AP60" s="12" t="str">
        <f t="shared" si="67"/>
        <v/>
      </c>
      <c r="AQ60" s="12" t="str">
        <f t="shared" si="67"/>
        <v/>
      </c>
      <c r="AR60" s="12" t="str">
        <f t="shared" si="67"/>
        <v/>
      </c>
      <c r="AS60" s="12" t="str">
        <f t="shared" si="67"/>
        <v/>
      </c>
      <c r="AT60" s="12" t="str">
        <f t="shared" si="67"/>
        <v/>
      </c>
      <c r="AU60" s="12" t="str">
        <f t="shared" si="67"/>
        <v/>
      </c>
      <c r="AV60" s="12" t="str">
        <f t="shared" si="67"/>
        <v/>
      </c>
      <c r="AW60" s="12" t="str">
        <f t="shared" si="67"/>
        <v/>
      </c>
      <c r="AX60" s="12" t="str">
        <f t="shared" si="67"/>
        <v/>
      </c>
      <c r="AY60" s="12" t="str">
        <f t="shared" si="67"/>
        <v/>
      </c>
      <c r="AZ60" s="12" t="str">
        <f t="shared" si="67"/>
        <v/>
      </c>
      <c r="BA60" s="12" t="str">
        <f t="shared" si="67"/>
        <v/>
      </c>
      <c r="BB60" s="12" t="str">
        <f t="shared" si="67"/>
        <v/>
      </c>
      <c r="BC60" s="12" t="str">
        <f t="shared" si="52"/>
        <v/>
      </c>
      <c r="BD60" s="12" t="str">
        <f t="shared" si="52"/>
        <v/>
      </c>
      <c r="BE60" s="12" t="str">
        <f t="shared" si="52"/>
        <v/>
      </c>
      <c r="BF60" s="12" t="str">
        <f t="shared" si="52"/>
        <v/>
      </c>
      <c r="BG60" s="12" t="str">
        <f t="shared" si="52"/>
        <v/>
      </c>
      <c r="BH60" s="12" t="str">
        <f t="shared" si="52"/>
        <v/>
      </c>
      <c r="BI60" s="12" t="str">
        <f t="shared" si="52"/>
        <v/>
      </c>
      <c r="BJ60" s="12" t="str">
        <f t="shared" si="66"/>
        <v/>
      </c>
      <c r="BK60" s="12" t="str">
        <f t="shared" si="66"/>
        <v/>
      </c>
      <c r="BL60" s="12" t="str">
        <f t="shared" si="66"/>
        <v/>
      </c>
      <c r="BM60" s="12" t="str">
        <f t="shared" si="66"/>
        <v/>
      </c>
      <c r="BN60" s="12" t="str">
        <f t="shared" si="66"/>
        <v/>
      </c>
      <c r="BO60" s="12" t="str">
        <f t="shared" si="66"/>
        <v/>
      </c>
      <c r="BV60" s="2" t="str">
        <f>IF(C60="","",IF(C60="ADO","ADO",IF(C60="OFF","OFF",VLOOKUP(C60,Positions!$C$7:$V$120,20,FALSE))))</f>
        <v/>
      </c>
      <c r="BW60" s="2" t="str">
        <f>IF(D60="","",IF(D60="ADO","ADO",IF(D60="OFF","OFF",VLOOKUP(D60,Positions!$C$7:$V$120,20,FALSE))))</f>
        <v/>
      </c>
      <c r="BX60" s="2" t="str">
        <f>IF(E60="","",IF(E60="ADO","ADO",IF(E60="OFF","OFF",VLOOKUP(E60,Positions!$C$7:$V$120,20,FALSE))))</f>
        <v/>
      </c>
      <c r="BY60" s="2" t="str">
        <f>IF(F60="","",IF(F60="ADO","ADO",IF(F60="OFF","OFF",VLOOKUP(F60,Positions!$C$7:$V$120,20,FALSE))))</f>
        <v/>
      </c>
      <c r="BZ60" s="2" t="str">
        <f>IF(G60="","",IF(G60="ADO","ADO",IF(G60="OFF","OFF",VLOOKUP(G60,Positions!$C$7:$V$120,20,FALSE))))</f>
        <v/>
      </c>
      <c r="CA60" s="2" t="str">
        <f>IF(H60="","",IF(H60="ADO","ADO",IF(H60="OFF","OFF",VLOOKUP(H60,Positions!$C$7:$V$120,20,FALSE))))</f>
        <v/>
      </c>
      <c r="CB60" s="2" t="str">
        <f>IF(I60="","",IF(I60="ADO","ADO",IF(I60="OFF","OFF",VLOOKUP(I60,Positions!$C$7:$V$120,20,FALSE))))</f>
        <v/>
      </c>
      <c r="CC60" s="2" t="str">
        <f>IF(J60="","",IF(J60="ADO","ADO",IF(J60="OFF","OFF",VLOOKUP(J60,Positions!$C$7:$V$120,20,FALSE))))</f>
        <v/>
      </c>
      <c r="CD60" s="2" t="str">
        <f>IF(K60="","",IF(K60="ADO","ADO",IF(K60="OFF","OFF",VLOOKUP(K60,Positions!$C$7:$V$120,20,FALSE))))</f>
        <v/>
      </c>
      <c r="CE60" s="2" t="str">
        <f>IF(L60="","",IF(L60="ADO","ADO",IF(L60="OFF","OFF",VLOOKUP(L60,Positions!$C$7:$V$120,20,FALSE))))</f>
        <v/>
      </c>
      <c r="CF60" s="2" t="str">
        <f>IF(M60="","",IF(M60="ADO","ADO",IF(M60="OFF","OFF",VLOOKUP(M60,Positions!$C$7:$V$120,20,FALSE))))</f>
        <v/>
      </c>
      <c r="CG60" s="2" t="str">
        <f>IF(N60="","",IF(N60="ADO","ADO",IF(N60="OFF","OFF",VLOOKUP(N60,Positions!$C$7:$V$120,20,FALSE))))</f>
        <v/>
      </c>
      <c r="CH60" s="2" t="str">
        <f>IF(O60="","",IF(O60="ADO","ADO",IF(O60="OFF","OFF",VLOOKUP(O60,Positions!$C$7:$V$120,20,FALSE))))</f>
        <v/>
      </c>
      <c r="CI60" s="2" t="str">
        <f>IF(P60="","",IF(P60="ADO","ADO",IF(P60="OFF","OFF",VLOOKUP(P60,Positions!$C$7:$V$120,20,FALSE))))</f>
        <v/>
      </c>
      <c r="CJ60" s="2" t="str">
        <f>IF(Q60="","",IF(Q60="ADO","ADO",IF(Q60="OFF","OFF",VLOOKUP(Q60,Positions!$C$7:$V$120,20,FALSE))))</f>
        <v/>
      </c>
      <c r="CK60" s="2" t="str">
        <f>IF(R60="","",IF(R60="ADO","ADO",IF(R60="OFF","OFF",VLOOKUP(R60,Positions!$C$7:$V$120,20,FALSE))))</f>
        <v/>
      </c>
      <c r="CL60" s="2" t="str">
        <f>IF(S60="","",IF(S60="ADO","ADO",IF(S60="OFF","OFF",VLOOKUP(S60,Positions!$C$7:$V$120,20,FALSE))))</f>
        <v/>
      </c>
      <c r="CM60" s="2" t="str">
        <f>IF(T60="","",IF(T60="ADO","ADO",IF(T60="OFF","OFF",VLOOKUP(T60,Positions!$C$7:$V$120,20,FALSE))))</f>
        <v/>
      </c>
      <c r="CN60" s="2" t="str">
        <f>IF(U60="","",IF(U60="ADO","ADO",IF(U60="OFF","OFF",VLOOKUP(U60,Positions!$C$7:$V$120,20,FALSE))))</f>
        <v/>
      </c>
      <c r="CO60" s="2" t="str">
        <f>IF(V60="","",IF(V60="ADO","ADO",IF(V60="OFF","OFF",VLOOKUP(V60,Positions!$C$7:$V$120,20,FALSE))))</f>
        <v/>
      </c>
      <c r="CP60" s="2" t="str">
        <f>IF(W60="","",IF(W60="ADO","ADO",IF(W60="OFF","OFF",VLOOKUP(W60,Positions!$C$7:$V$120,20,FALSE))))</f>
        <v/>
      </c>
      <c r="CQ60" s="2" t="str">
        <f>IF(X60="","",IF(X60="ADO","ADO",IF(X60="OFF","OFF",VLOOKUP(X60,Positions!$C$7:$V$120,20,FALSE))))</f>
        <v/>
      </c>
      <c r="CR60" s="2" t="str">
        <f>IF(Y60="","",IF(Y60="ADO","ADO",IF(Y60="OFF","OFF",VLOOKUP(Y60,Positions!$C$7:$V$120,20,FALSE))))</f>
        <v/>
      </c>
      <c r="CS60" s="2" t="str">
        <f>IF(Z60="","",IF(Z60="ADO","ADO",IF(Z60="OFF","OFF",VLOOKUP(Z60,Positions!$C$7:$V$120,20,FALSE))))</f>
        <v/>
      </c>
      <c r="CT60" s="2" t="str">
        <f>IF(AA60="","",IF(AA60="ADO","ADO",IF(AA60="OFF","OFF",VLOOKUP(AA60,Positions!$C$7:$V$120,20,FALSE))))</f>
        <v/>
      </c>
      <c r="CU60" s="2" t="str">
        <f>IF(AB60="","",IF(AB60="ADO","ADO",IF(AB60="OFF","OFF",VLOOKUP(AB60,Positions!$C$7:$V$120,20,FALSE))))</f>
        <v/>
      </c>
      <c r="CV60" s="2" t="str">
        <f>IF(AC60="","",IF(AC60="ADO","ADO",IF(AC60="OFF","OFF",VLOOKUP(AC60,Positions!$C$7:$V$120,20,FALSE))))</f>
        <v/>
      </c>
      <c r="CW60" s="2" t="str">
        <f>IF(AD60="","",IF(AD60="ADO","ADO",IF(AD60="OFF","OFF",VLOOKUP(AD60,Positions!$C$7:$V$120,20,FALSE))))</f>
        <v/>
      </c>
      <c r="CY60" s="2">
        <f t="shared" si="28"/>
        <v>0</v>
      </c>
      <c r="DE60" s="2" t="str">
        <f t="shared" si="59"/>
        <v/>
      </c>
      <c r="DF60" s="2" t="str">
        <f t="shared" si="59"/>
        <v/>
      </c>
      <c r="DG60" s="2" t="str">
        <f t="shared" si="59"/>
        <v/>
      </c>
      <c r="DH60" s="2" t="str">
        <f t="shared" si="59"/>
        <v/>
      </c>
      <c r="DI60" s="2" t="str">
        <f t="shared" si="59"/>
        <v/>
      </c>
      <c r="DJ60" s="2" t="str">
        <f t="shared" si="59"/>
        <v/>
      </c>
      <c r="DK60" s="2" t="str">
        <f t="shared" si="59"/>
        <v/>
      </c>
      <c r="DL60" s="2" t="str">
        <f t="shared" si="59"/>
        <v/>
      </c>
      <c r="DM60" s="2" t="str">
        <f t="shared" si="59"/>
        <v/>
      </c>
      <c r="DN60" s="2" t="str">
        <f t="shared" si="68"/>
        <v/>
      </c>
      <c r="DO60" s="2" t="str">
        <f t="shared" si="68"/>
        <v/>
      </c>
      <c r="DP60" s="2" t="str">
        <f t="shared" si="68"/>
        <v/>
      </c>
      <c r="DQ60" s="2" t="str">
        <f t="shared" si="68"/>
        <v/>
      </c>
      <c r="DR60" s="2" t="str">
        <f t="shared" si="68"/>
        <v/>
      </c>
      <c r="DS60" s="2" t="str">
        <f t="shared" si="68"/>
        <v/>
      </c>
      <c r="DT60" s="2" t="str">
        <f t="shared" si="68"/>
        <v/>
      </c>
      <c r="DU60" s="2" t="str">
        <f t="shared" si="68"/>
        <v/>
      </c>
      <c r="DV60" s="2" t="str">
        <f t="shared" si="68"/>
        <v/>
      </c>
      <c r="DW60" s="2" t="str">
        <f t="shared" si="68"/>
        <v/>
      </c>
      <c r="DX60" s="2" t="str">
        <f t="shared" si="63"/>
        <v/>
      </c>
      <c r="DY60" s="2" t="str">
        <f t="shared" si="63"/>
        <v/>
      </c>
      <c r="DZ60" s="2" t="str">
        <f t="shared" si="63"/>
        <v/>
      </c>
      <c r="EA60" s="2" t="str">
        <f t="shared" si="63"/>
        <v/>
      </c>
      <c r="EB60" s="2" t="str">
        <f t="shared" si="63"/>
        <v/>
      </c>
      <c r="EC60" s="2" t="str">
        <f t="shared" si="63"/>
        <v/>
      </c>
      <c r="ED60" s="2" t="str">
        <f t="shared" si="63"/>
        <v/>
      </c>
      <c r="EE60" s="2" t="str">
        <f t="shared" si="63"/>
        <v/>
      </c>
      <c r="EF60" s="2" t="str">
        <f t="shared" si="63"/>
        <v/>
      </c>
      <c r="EH60" s="189">
        <f t="shared" si="30"/>
        <v>0</v>
      </c>
      <c r="EI60" s="190">
        <f t="shared" si="31"/>
        <v>0</v>
      </c>
      <c r="EJ60" s="190">
        <f t="shared" si="32"/>
        <v>0</v>
      </c>
      <c r="EK60" s="190">
        <f t="shared" si="33"/>
        <v>0</v>
      </c>
      <c r="EL60" s="190">
        <f t="shared" si="34"/>
        <v>0</v>
      </c>
      <c r="EM60" s="12" t="str">
        <f t="shared" si="65"/>
        <v/>
      </c>
      <c r="EN60" s="12" t="str">
        <f t="shared" si="65"/>
        <v/>
      </c>
      <c r="EO60" s="12" t="str">
        <f t="shared" si="65"/>
        <v/>
      </c>
      <c r="EP60" s="12" t="str">
        <f t="shared" si="65"/>
        <v/>
      </c>
      <c r="EQ60" s="12" t="str">
        <f t="shared" si="65"/>
        <v/>
      </c>
      <c r="ER60" s="12" t="str">
        <f t="shared" si="65"/>
        <v/>
      </c>
      <c r="ES60" s="12" t="str">
        <f t="shared" si="65"/>
        <v/>
      </c>
      <c r="ET60" s="12" t="str">
        <f t="shared" si="65"/>
        <v/>
      </c>
      <c r="EU60" s="12" t="str">
        <f t="shared" si="65"/>
        <v/>
      </c>
      <c r="EV60" s="12" t="str">
        <f t="shared" si="65"/>
        <v/>
      </c>
      <c r="EW60" s="12" t="str">
        <f t="shared" si="65"/>
        <v/>
      </c>
      <c r="EX60" s="12" t="str">
        <f t="shared" si="65"/>
        <v/>
      </c>
      <c r="EY60" s="12" t="str">
        <f t="shared" si="65"/>
        <v/>
      </c>
      <c r="EZ60" s="12" t="str">
        <f t="shared" si="65"/>
        <v/>
      </c>
      <c r="FA60" s="12" t="str">
        <f t="shared" si="65"/>
        <v/>
      </c>
      <c r="FB60" s="12" t="str">
        <f t="shared" si="64"/>
        <v/>
      </c>
      <c r="FC60" s="12" t="str">
        <f t="shared" si="53"/>
        <v/>
      </c>
      <c r="FD60" s="12" t="str">
        <f t="shared" si="53"/>
        <v/>
      </c>
      <c r="FE60" s="12" t="str">
        <f t="shared" si="53"/>
        <v/>
      </c>
      <c r="FF60" s="12" t="str">
        <f t="shared" si="53"/>
        <v/>
      </c>
      <c r="FG60" s="12" t="str">
        <f t="shared" si="53"/>
        <v/>
      </c>
      <c r="FH60" s="12" t="str">
        <f t="shared" si="53"/>
        <v/>
      </c>
      <c r="FI60" s="12" t="str">
        <f t="shared" si="69"/>
        <v/>
      </c>
      <c r="FJ60" s="12" t="str">
        <f t="shared" si="69"/>
        <v/>
      </c>
      <c r="FK60" s="12" t="str">
        <f t="shared" si="69"/>
        <v/>
      </c>
      <c r="FL60" s="12" t="str">
        <f t="shared" si="69"/>
        <v/>
      </c>
      <c r="FM60" s="12" t="str">
        <f t="shared" si="69"/>
        <v/>
      </c>
      <c r="FN60" s="12" t="str">
        <f t="shared" si="69"/>
        <v/>
      </c>
      <c r="FP60" t="str">
        <f t="shared" si="36"/>
        <v>OK</v>
      </c>
      <c r="FQ60" t="str">
        <f t="shared" si="37"/>
        <v/>
      </c>
      <c r="GU60" s="176"/>
      <c r="GV60" s="177">
        <f t="shared" si="41"/>
        <v>0</v>
      </c>
      <c r="GW60" s="177">
        <f t="shared" si="42"/>
        <v>0</v>
      </c>
      <c r="GX60" s="177">
        <f t="shared" si="43"/>
        <v>0</v>
      </c>
      <c r="GY60" s="177">
        <f t="shared" si="44"/>
        <v>0</v>
      </c>
      <c r="HB60" s="193" t="str">
        <f>IF(Positions!C56&lt;&gt;"",Positions!C56,"")</f>
        <v/>
      </c>
    </row>
    <row r="61" spans="1:210" x14ac:dyDescent="0.25">
      <c r="A61" s="194"/>
      <c r="B61" s="186" t="str">
        <f t="shared" si="25"/>
        <v>0 (0, 0)</v>
      </c>
      <c r="C61" s="357"/>
      <c r="D61" s="470"/>
      <c r="E61" s="470"/>
      <c r="F61" s="470"/>
      <c r="G61" s="470"/>
      <c r="H61" s="470"/>
      <c r="I61" s="466"/>
      <c r="J61" s="357"/>
      <c r="K61" s="470"/>
      <c r="L61" s="470"/>
      <c r="M61" s="470"/>
      <c r="N61" s="470"/>
      <c r="O61" s="470"/>
      <c r="P61" s="466"/>
      <c r="Q61" s="357"/>
      <c r="R61" s="470"/>
      <c r="S61" s="470"/>
      <c r="T61" s="470"/>
      <c r="U61" s="470"/>
      <c r="V61" s="470"/>
      <c r="W61" s="466"/>
      <c r="X61" s="357"/>
      <c r="Y61" s="470"/>
      <c r="Z61" s="470"/>
      <c r="AA61" s="470"/>
      <c r="AB61" s="470"/>
      <c r="AC61" s="470"/>
      <c r="AD61" s="466"/>
      <c r="AE61" s="349"/>
      <c r="AF61" s="339">
        <f t="shared" si="61"/>
        <v>0</v>
      </c>
      <c r="AG61" s="340">
        <f t="shared" si="16"/>
        <v>0</v>
      </c>
      <c r="AH61" s="340">
        <f t="shared" si="16"/>
        <v>0</v>
      </c>
      <c r="AI61" s="341">
        <f t="shared" si="16"/>
        <v>0</v>
      </c>
      <c r="AJ61" s="342">
        <f t="shared" si="16"/>
        <v>0</v>
      </c>
      <c r="AK61" s="343">
        <f t="shared" si="26"/>
        <v>0</v>
      </c>
      <c r="AL61" s="192">
        <f>IF(A61&lt;&gt;"",VLOOKUP(A61,Positions!$AJ$9:$AK$30,2,FALSE),0)*IF(AJ61=160,AJ61/4*52*(38/40),AJ61/4*52)</f>
        <v>0</v>
      </c>
      <c r="AM61" s="188">
        <f t="shared" si="27"/>
        <v>0</v>
      </c>
      <c r="AN61" s="12" t="str">
        <f t="shared" si="67"/>
        <v/>
      </c>
      <c r="AO61" s="12" t="str">
        <f t="shared" si="67"/>
        <v/>
      </c>
      <c r="AP61" s="12" t="str">
        <f t="shared" si="67"/>
        <v/>
      </c>
      <c r="AQ61" s="12" t="str">
        <f t="shared" si="67"/>
        <v/>
      </c>
      <c r="AR61" s="12" t="str">
        <f t="shared" si="67"/>
        <v/>
      </c>
      <c r="AS61" s="12" t="str">
        <f t="shared" si="67"/>
        <v/>
      </c>
      <c r="AT61" s="12" t="str">
        <f t="shared" si="67"/>
        <v/>
      </c>
      <c r="AU61" s="12" t="str">
        <f t="shared" si="67"/>
        <v/>
      </c>
      <c r="AV61" s="12" t="str">
        <f t="shared" si="67"/>
        <v/>
      </c>
      <c r="AW61" s="12" t="str">
        <f t="shared" si="67"/>
        <v/>
      </c>
      <c r="AX61" s="12" t="str">
        <f t="shared" si="67"/>
        <v/>
      </c>
      <c r="AY61" s="12" t="str">
        <f t="shared" si="67"/>
        <v/>
      </c>
      <c r="AZ61" s="12" t="str">
        <f t="shared" si="67"/>
        <v/>
      </c>
      <c r="BA61" s="12" t="str">
        <f t="shared" si="67"/>
        <v/>
      </c>
      <c r="BB61" s="12" t="str">
        <f t="shared" si="67"/>
        <v/>
      </c>
      <c r="BC61" s="12" t="str">
        <f t="shared" si="52"/>
        <v/>
      </c>
      <c r="BD61" s="12" t="str">
        <f t="shared" si="52"/>
        <v/>
      </c>
      <c r="BE61" s="12" t="str">
        <f t="shared" si="52"/>
        <v/>
      </c>
      <c r="BF61" s="12" t="str">
        <f t="shared" si="52"/>
        <v/>
      </c>
      <c r="BG61" s="12" t="str">
        <f t="shared" si="52"/>
        <v/>
      </c>
      <c r="BH61" s="12" t="str">
        <f t="shared" si="52"/>
        <v/>
      </c>
      <c r="BI61" s="12" t="str">
        <f t="shared" si="52"/>
        <v/>
      </c>
      <c r="BJ61" s="12" t="str">
        <f t="shared" si="66"/>
        <v/>
      </c>
      <c r="BK61" s="12" t="str">
        <f t="shared" si="66"/>
        <v/>
      </c>
      <c r="BL61" s="12" t="str">
        <f t="shared" si="66"/>
        <v/>
      </c>
      <c r="BM61" s="12" t="str">
        <f t="shared" si="66"/>
        <v/>
      </c>
      <c r="BN61" s="12" t="str">
        <f t="shared" si="66"/>
        <v/>
      </c>
      <c r="BO61" s="12" t="str">
        <f t="shared" si="66"/>
        <v/>
      </c>
      <c r="BV61" s="2" t="str">
        <f>IF(C61="","",IF(C61="ADO","ADO",IF(C61="OFF","OFF",VLOOKUP(C61,Positions!$C$7:$V$120,20,FALSE))))</f>
        <v/>
      </c>
      <c r="BW61" s="2" t="str">
        <f>IF(D61="","",IF(D61="ADO","ADO",IF(D61="OFF","OFF",VLOOKUP(D61,Positions!$C$7:$V$120,20,FALSE))))</f>
        <v/>
      </c>
      <c r="BX61" s="2" t="str">
        <f>IF(E61="","",IF(E61="ADO","ADO",IF(E61="OFF","OFF",VLOOKUP(E61,Positions!$C$7:$V$120,20,FALSE))))</f>
        <v/>
      </c>
      <c r="BY61" s="2" t="str">
        <f>IF(F61="","",IF(F61="ADO","ADO",IF(F61="OFF","OFF",VLOOKUP(F61,Positions!$C$7:$V$120,20,FALSE))))</f>
        <v/>
      </c>
      <c r="BZ61" s="2" t="str">
        <f>IF(G61="","",IF(G61="ADO","ADO",IF(G61="OFF","OFF",VLOOKUP(G61,Positions!$C$7:$V$120,20,FALSE))))</f>
        <v/>
      </c>
      <c r="CA61" s="2" t="str">
        <f>IF(H61="","",IF(H61="ADO","ADO",IF(H61="OFF","OFF",VLOOKUP(H61,Positions!$C$7:$V$120,20,FALSE))))</f>
        <v/>
      </c>
      <c r="CB61" s="2" t="str">
        <f>IF(I61="","",IF(I61="ADO","ADO",IF(I61="OFF","OFF",VLOOKUP(I61,Positions!$C$7:$V$120,20,FALSE))))</f>
        <v/>
      </c>
      <c r="CC61" s="2" t="str">
        <f>IF(J61="","",IF(J61="ADO","ADO",IF(J61="OFF","OFF",VLOOKUP(J61,Positions!$C$7:$V$120,20,FALSE))))</f>
        <v/>
      </c>
      <c r="CD61" s="2" t="str">
        <f>IF(K61="","",IF(K61="ADO","ADO",IF(K61="OFF","OFF",VLOOKUP(K61,Positions!$C$7:$V$120,20,FALSE))))</f>
        <v/>
      </c>
      <c r="CE61" s="2" t="str">
        <f>IF(L61="","",IF(L61="ADO","ADO",IF(L61="OFF","OFF",VLOOKUP(L61,Positions!$C$7:$V$120,20,FALSE))))</f>
        <v/>
      </c>
      <c r="CF61" s="2" t="str">
        <f>IF(M61="","",IF(M61="ADO","ADO",IF(M61="OFF","OFF",VLOOKUP(M61,Positions!$C$7:$V$120,20,FALSE))))</f>
        <v/>
      </c>
      <c r="CG61" s="2" t="str">
        <f>IF(N61="","",IF(N61="ADO","ADO",IF(N61="OFF","OFF",VLOOKUP(N61,Positions!$C$7:$V$120,20,FALSE))))</f>
        <v/>
      </c>
      <c r="CH61" s="2" t="str">
        <f>IF(O61="","",IF(O61="ADO","ADO",IF(O61="OFF","OFF",VLOOKUP(O61,Positions!$C$7:$V$120,20,FALSE))))</f>
        <v/>
      </c>
      <c r="CI61" s="2" t="str">
        <f>IF(P61="","",IF(P61="ADO","ADO",IF(P61="OFF","OFF",VLOOKUP(P61,Positions!$C$7:$V$120,20,FALSE))))</f>
        <v/>
      </c>
      <c r="CJ61" s="2" t="str">
        <f>IF(Q61="","",IF(Q61="ADO","ADO",IF(Q61="OFF","OFF",VLOOKUP(Q61,Positions!$C$7:$V$120,20,FALSE))))</f>
        <v/>
      </c>
      <c r="CK61" s="2" t="str">
        <f>IF(R61="","",IF(R61="ADO","ADO",IF(R61="OFF","OFF",VLOOKUP(R61,Positions!$C$7:$V$120,20,FALSE))))</f>
        <v/>
      </c>
      <c r="CL61" s="2" t="str">
        <f>IF(S61="","",IF(S61="ADO","ADO",IF(S61="OFF","OFF",VLOOKUP(S61,Positions!$C$7:$V$120,20,FALSE))))</f>
        <v/>
      </c>
      <c r="CM61" s="2" t="str">
        <f>IF(T61="","",IF(T61="ADO","ADO",IF(T61="OFF","OFF",VLOOKUP(T61,Positions!$C$7:$V$120,20,FALSE))))</f>
        <v/>
      </c>
      <c r="CN61" s="2" t="str">
        <f>IF(U61="","",IF(U61="ADO","ADO",IF(U61="OFF","OFF",VLOOKUP(U61,Positions!$C$7:$V$120,20,FALSE))))</f>
        <v/>
      </c>
      <c r="CO61" s="2" t="str">
        <f>IF(V61="","",IF(V61="ADO","ADO",IF(V61="OFF","OFF",VLOOKUP(V61,Positions!$C$7:$V$120,20,FALSE))))</f>
        <v/>
      </c>
      <c r="CP61" s="2" t="str">
        <f>IF(W61="","",IF(W61="ADO","ADO",IF(W61="OFF","OFF",VLOOKUP(W61,Positions!$C$7:$V$120,20,FALSE))))</f>
        <v/>
      </c>
      <c r="CQ61" s="2" t="str">
        <f>IF(X61="","",IF(X61="ADO","ADO",IF(X61="OFF","OFF",VLOOKUP(X61,Positions!$C$7:$V$120,20,FALSE))))</f>
        <v/>
      </c>
      <c r="CR61" s="2" t="str">
        <f>IF(Y61="","",IF(Y61="ADO","ADO",IF(Y61="OFF","OFF",VLOOKUP(Y61,Positions!$C$7:$V$120,20,FALSE))))</f>
        <v/>
      </c>
      <c r="CS61" s="2" t="str">
        <f>IF(Z61="","",IF(Z61="ADO","ADO",IF(Z61="OFF","OFF",VLOOKUP(Z61,Positions!$C$7:$V$120,20,FALSE))))</f>
        <v/>
      </c>
      <c r="CT61" s="2" t="str">
        <f>IF(AA61="","",IF(AA61="ADO","ADO",IF(AA61="OFF","OFF",VLOOKUP(AA61,Positions!$C$7:$V$120,20,FALSE))))</f>
        <v/>
      </c>
      <c r="CU61" s="2" t="str">
        <f>IF(AB61="","",IF(AB61="ADO","ADO",IF(AB61="OFF","OFF",VLOOKUP(AB61,Positions!$C$7:$V$120,20,FALSE))))</f>
        <v/>
      </c>
      <c r="CV61" s="2" t="str">
        <f>IF(AC61="","",IF(AC61="ADO","ADO",IF(AC61="OFF","OFF",VLOOKUP(AC61,Positions!$C$7:$V$120,20,FALSE))))</f>
        <v/>
      </c>
      <c r="CW61" s="2" t="str">
        <f>IF(AD61="","",IF(AD61="ADO","ADO",IF(AD61="OFF","OFF",VLOOKUP(AD61,Positions!$C$7:$V$120,20,FALSE))))</f>
        <v/>
      </c>
      <c r="CY61" s="2">
        <f t="shared" si="28"/>
        <v>0</v>
      </c>
      <c r="DE61" s="2" t="str">
        <f t="shared" si="59"/>
        <v/>
      </c>
      <c r="DF61" s="2" t="str">
        <f t="shared" si="59"/>
        <v/>
      </c>
      <c r="DG61" s="2" t="str">
        <f t="shared" si="59"/>
        <v/>
      </c>
      <c r="DH61" s="2" t="str">
        <f t="shared" si="59"/>
        <v/>
      </c>
      <c r="DI61" s="2" t="str">
        <f t="shared" si="59"/>
        <v/>
      </c>
      <c r="DJ61" s="2" t="str">
        <f t="shared" si="59"/>
        <v/>
      </c>
      <c r="DK61" s="2" t="str">
        <f t="shared" si="59"/>
        <v/>
      </c>
      <c r="DL61" s="2" t="str">
        <f t="shared" si="59"/>
        <v/>
      </c>
      <c r="DM61" s="2" t="str">
        <f t="shared" si="59"/>
        <v/>
      </c>
      <c r="DN61" s="2" t="str">
        <f t="shared" si="68"/>
        <v/>
      </c>
      <c r="DO61" s="2" t="str">
        <f t="shared" si="68"/>
        <v/>
      </c>
      <c r="DP61" s="2" t="str">
        <f t="shared" si="68"/>
        <v/>
      </c>
      <c r="DQ61" s="2" t="str">
        <f t="shared" si="68"/>
        <v/>
      </c>
      <c r="DR61" s="2" t="str">
        <f t="shared" si="68"/>
        <v/>
      </c>
      <c r="DS61" s="2" t="str">
        <f t="shared" si="68"/>
        <v/>
      </c>
      <c r="DT61" s="2" t="str">
        <f t="shared" si="68"/>
        <v/>
      </c>
      <c r="DU61" s="2" t="str">
        <f t="shared" si="68"/>
        <v/>
      </c>
      <c r="DV61" s="2" t="str">
        <f t="shared" si="68"/>
        <v/>
      </c>
      <c r="DW61" s="2" t="str">
        <f t="shared" si="68"/>
        <v/>
      </c>
      <c r="DX61" s="2" t="str">
        <f t="shared" si="63"/>
        <v/>
      </c>
      <c r="DY61" s="2" t="str">
        <f t="shared" si="63"/>
        <v/>
      </c>
      <c r="DZ61" s="2" t="str">
        <f t="shared" si="63"/>
        <v/>
      </c>
      <c r="EA61" s="2" t="str">
        <f t="shared" si="63"/>
        <v/>
      </c>
      <c r="EB61" s="2" t="str">
        <f t="shared" si="63"/>
        <v/>
      </c>
      <c r="EC61" s="2" t="str">
        <f t="shared" si="63"/>
        <v/>
      </c>
      <c r="ED61" s="2" t="str">
        <f t="shared" si="63"/>
        <v/>
      </c>
      <c r="EE61" s="2" t="str">
        <f t="shared" si="63"/>
        <v/>
      </c>
      <c r="EF61" s="2" t="str">
        <f t="shared" si="63"/>
        <v/>
      </c>
      <c r="EH61" s="189">
        <f t="shared" si="30"/>
        <v>0</v>
      </c>
      <c r="EI61" s="190">
        <f t="shared" si="31"/>
        <v>0</v>
      </c>
      <c r="EJ61" s="190">
        <f t="shared" si="32"/>
        <v>0</v>
      </c>
      <c r="EK61" s="190">
        <f t="shared" si="33"/>
        <v>0</v>
      </c>
      <c r="EL61" s="190">
        <f t="shared" si="34"/>
        <v>0</v>
      </c>
      <c r="EM61" s="12" t="str">
        <f t="shared" si="65"/>
        <v/>
      </c>
      <c r="EN61" s="12" t="str">
        <f t="shared" si="65"/>
        <v/>
      </c>
      <c r="EO61" s="12" t="str">
        <f t="shared" si="65"/>
        <v/>
      </c>
      <c r="EP61" s="12" t="str">
        <f t="shared" si="65"/>
        <v/>
      </c>
      <c r="EQ61" s="12" t="str">
        <f t="shared" si="65"/>
        <v/>
      </c>
      <c r="ER61" s="12" t="str">
        <f t="shared" si="65"/>
        <v/>
      </c>
      <c r="ES61" s="12" t="str">
        <f t="shared" si="65"/>
        <v/>
      </c>
      <c r="ET61" s="12" t="str">
        <f t="shared" si="65"/>
        <v/>
      </c>
      <c r="EU61" s="12" t="str">
        <f t="shared" si="65"/>
        <v/>
      </c>
      <c r="EV61" s="12" t="str">
        <f t="shared" si="65"/>
        <v/>
      </c>
      <c r="EW61" s="12" t="str">
        <f t="shared" si="65"/>
        <v/>
      </c>
      <c r="EX61" s="12" t="str">
        <f t="shared" si="65"/>
        <v/>
      </c>
      <c r="EY61" s="12" t="str">
        <f t="shared" si="65"/>
        <v/>
      </c>
      <c r="EZ61" s="12" t="str">
        <f t="shared" si="65"/>
        <v/>
      </c>
      <c r="FA61" s="12" t="str">
        <f t="shared" si="65"/>
        <v/>
      </c>
      <c r="FB61" s="12" t="str">
        <f t="shared" si="64"/>
        <v/>
      </c>
      <c r="FC61" s="12" t="str">
        <f t="shared" si="53"/>
        <v/>
      </c>
      <c r="FD61" s="12" t="str">
        <f t="shared" si="53"/>
        <v/>
      </c>
      <c r="FE61" s="12" t="str">
        <f t="shared" si="53"/>
        <v/>
      </c>
      <c r="FF61" s="12" t="str">
        <f t="shared" si="53"/>
        <v/>
      </c>
      <c r="FG61" s="12" t="str">
        <f t="shared" si="53"/>
        <v/>
      </c>
      <c r="FH61" s="12" t="str">
        <f t="shared" si="53"/>
        <v/>
      </c>
      <c r="FI61" s="12" t="str">
        <f t="shared" si="69"/>
        <v/>
      </c>
      <c r="FJ61" s="12" t="str">
        <f t="shared" si="69"/>
        <v/>
      </c>
      <c r="FK61" s="12" t="str">
        <f t="shared" si="69"/>
        <v/>
      </c>
      <c r="FL61" s="12" t="str">
        <f t="shared" si="69"/>
        <v/>
      </c>
      <c r="FM61" s="12" t="str">
        <f t="shared" si="69"/>
        <v/>
      </c>
      <c r="FN61" s="12" t="str">
        <f t="shared" si="69"/>
        <v/>
      </c>
      <c r="FP61" t="str">
        <f t="shared" si="36"/>
        <v>OK</v>
      </c>
      <c r="FQ61" t="str">
        <f t="shared" si="37"/>
        <v/>
      </c>
      <c r="GU61" s="176"/>
      <c r="GV61" s="177">
        <f t="shared" si="41"/>
        <v>0</v>
      </c>
      <c r="GW61" s="177">
        <f t="shared" si="42"/>
        <v>0</v>
      </c>
      <c r="GX61" s="177">
        <f t="shared" si="43"/>
        <v>0</v>
      </c>
      <c r="GY61" s="177">
        <f t="shared" si="44"/>
        <v>0</v>
      </c>
      <c r="HB61" s="193" t="str">
        <f>IF(Positions!C57&lt;&gt;"",Positions!C57,"")</f>
        <v/>
      </c>
    </row>
    <row r="62" spans="1:210" x14ac:dyDescent="0.25">
      <c r="A62" s="194"/>
      <c r="B62" s="186" t="str">
        <f t="shared" si="25"/>
        <v>0 (0, 0)</v>
      </c>
      <c r="C62" s="357"/>
      <c r="D62" s="470"/>
      <c r="E62" s="470"/>
      <c r="F62" s="470"/>
      <c r="G62" s="470"/>
      <c r="H62" s="470"/>
      <c r="I62" s="466"/>
      <c r="J62" s="357"/>
      <c r="K62" s="470"/>
      <c r="L62" s="470"/>
      <c r="M62" s="470"/>
      <c r="N62" s="470"/>
      <c r="O62" s="470"/>
      <c r="P62" s="466"/>
      <c r="Q62" s="357"/>
      <c r="R62" s="470"/>
      <c r="S62" s="470"/>
      <c r="T62" s="470"/>
      <c r="U62" s="470"/>
      <c r="V62" s="470"/>
      <c r="W62" s="466"/>
      <c r="X62" s="357"/>
      <c r="Y62" s="470"/>
      <c r="Z62" s="470"/>
      <c r="AA62" s="470"/>
      <c r="AB62" s="470"/>
      <c r="AC62" s="470"/>
      <c r="AD62" s="466"/>
      <c r="AE62" s="349"/>
      <c r="AF62" s="339">
        <f t="shared" si="61"/>
        <v>0</v>
      </c>
      <c r="AG62" s="340">
        <f t="shared" si="16"/>
        <v>0</v>
      </c>
      <c r="AH62" s="340">
        <f t="shared" si="16"/>
        <v>0</v>
      </c>
      <c r="AI62" s="341">
        <f t="shared" si="16"/>
        <v>0</v>
      </c>
      <c r="AJ62" s="342">
        <f t="shared" si="16"/>
        <v>0</v>
      </c>
      <c r="AK62" s="343">
        <f t="shared" si="26"/>
        <v>0</v>
      </c>
      <c r="AL62" s="192">
        <f>IF(A62&lt;&gt;"",VLOOKUP(A62,Positions!$AJ$9:$AK$30,2,FALSE),0)*IF(AJ62=160,AJ62/4*52*(38/40),AJ62/4*52)</f>
        <v>0</v>
      </c>
      <c r="AM62" s="188">
        <f t="shared" si="27"/>
        <v>0</v>
      </c>
      <c r="AN62" s="12" t="str">
        <f t="shared" si="67"/>
        <v/>
      </c>
      <c r="AO62" s="12" t="str">
        <f t="shared" si="67"/>
        <v/>
      </c>
      <c r="AP62" s="12" t="str">
        <f t="shared" si="67"/>
        <v/>
      </c>
      <c r="AQ62" s="12" t="str">
        <f t="shared" si="67"/>
        <v/>
      </c>
      <c r="AR62" s="12" t="str">
        <f t="shared" si="67"/>
        <v/>
      </c>
      <c r="AS62" s="12" t="str">
        <f t="shared" si="67"/>
        <v/>
      </c>
      <c r="AT62" s="12" t="str">
        <f t="shared" si="67"/>
        <v/>
      </c>
      <c r="AU62" s="12" t="str">
        <f t="shared" si="67"/>
        <v/>
      </c>
      <c r="AV62" s="12" t="str">
        <f t="shared" si="67"/>
        <v/>
      </c>
      <c r="AW62" s="12" t="str">
        <f t="shared" si="67"/>
        <v/>
      </c>
      <c r="AX62" s="12" t="str">
        <f t="shared" si="67"/>
        <v/>
      </c>
      <c r="AY62" s="12" t="str">
        <f t="shared" si="67"/>
        <v/>
      </c>
      <c r="AZ62" s="12" t="str">
        <f t="shared" si="67"/>
        <v/>
      </c>
      <c r="BA62" s="12" t="str">
        <f t="shared" si="67"/>
        <v/>
      </c>
      <c r="BB62" s="12" t="str">
        <f t="shared" si="67"/>
        <v/>
      </c>
      <c r="BC62" s="12" t="str">
        <f t="shared" si="52"/>
        <v/>
      </c>
      <c r="BD62" s="12" t="str">
        <f t="shared" si="52"/>
        <v/>
      </c>
      <c r="BE62" s="12" t="str">
        <f t="shared" si="52"/>
        <v/>
      </c>
      <c r="BF62" s="12" t="str">
        <f t="shared" si="52"/>
        <v/>
      </c>
      <c r="BG62" s="12" t="str">
        <f t="shared" si="52"/>
        <v/>
      </c>
      <c r="BH62" s="12" t="str">
        <f t="shared" si="52"/>
        <v/>
      </c>
      <c r="BI62" s="12" t="str">
        <f t="shared" si="52"/>
        <v/>
      </c>
      <c r="BJ62" s="12" t="str">
        <f t="shared" si="66"/>
        <v/>
      </c>
      <c r="BK62" s="12" t="str">
        <f t="shared" si="66"/>
        <v/>
      </c>
      <c r="BL62" s="12" t="str">
        <f t="shared" si="66"/>
        <v/>
      </c>
      <c r="BM62" s="12" t="str">
        <f t="shared" si="66"/>
        <v/>
      </c>
      <c r="BN62" s="12" t="str">
        <f t="shared" si="66"/>
        <v/>
      </c>
      <c r="BO62" s="12" t="str">
        <f t="shared" si="66"/>
        <v/>
      </c>
      <c r="BV62" s="2" t="str">
        <f>IF(C62="","",IF(C62="ADO","ADO",IF(C62="OFF","OFF",VLOOKUP(C62,Positions!$C$7:$V$120,20,FALSE))))</f>
        <v/>
      </c>
      <c r="BW62" s="2" t="str">
        <f>IF(D62="","",IF(D62="ADO","ADO",IF(D62="OFF","OFF",VLOOKUP(D62,Positions!$C$7:$V$120,20,FALSE))))</f>
        <v/>
      </c>
      <c r="BX62" s="2" t="str">
        <f>IF(E62="","",IF(E62="ADO","ADO",IF(E62="OFF","OFF",VLOOKUP(E62,Positions!$C$7:$V$120,20,FALSE))))</f>
        <v/>
      </c>
      <c r="BY62" s="2" t="str">
        <f>IF(F62="","",IF(F62="ADO","ADO",IF(F62="OFF","OFF",VLOOKUP(F62,Positions!$C$7:$V$120,20,FALSE))))</f>
        <v/>
      </c>
      <c r="BZ62" s="2" t="str">
        <f>IF(G62="","",IF(G62="ADO","ADO",IF(G62="OFF","OFF",VLOOKUP(G62,Positions!$C$7:$V$120,20,FALSE))))</f>
        <v/>
      </c>
      <c r="CA62" s="2" t="str">
        <f>IF(H62="","",IF(H62="ADO","ADO",IF(H62="OFF","OFF",VLOOKUP(H62,Positions!$C$7:$V$120,20,FALSE))))</f>
        <v/>
      </c>
      <c r="CB62" s="2" t="str">
        <f>IF(I62="","",IF(I62="ADO","ADO",IF(I62="OFF","OFF",VLOOKUP(I62,Positions!$C$7:$V$120,20,FALSE))))</f>
        <v/>
      </c>
      <c r="CC62" s="2" t="str">
        <f>IF(J62="","",IF(J62="ADO","ADO",IF(J62="OFF","OFF",VLOOKUP(J62,Positions!$C$7:$V$120,20,FALSE))))</f>
        <v/>
      </c>
      <c r="CD62" s="2" t="str">
        <f>IF(K62="","",IF(K62="ADO","ADO",IF(K62="OFF","OFF",VLOOKUP(K62,Positions!$C$7:$V$120,20,FALSE))))</f>
        <v/>
      </c>
      <c r="CE62" s="2" t="str">
        <f>IF(L62="","",IF(L62="ADO","ADO",IF(L62="OFF","OFF",VLOOKUP(L62,Positions!$C$7:$V$120,20,FALSE))))</f>
        <v/>
      </c>
      <c r="CF62" s="2" t="str">
        <f>IF(M62="","",IF(M62="ADO","ADO",IF(M62="OFF","OFF",VLOOKUP(M62,Positions!$C$7:$V$120,20,FALSE))))</f>
        <v/>
      </c>
      <c r="CG62" s="2" t="str">
        <f>IF(N62="","",IF(N62="ADO","ADO",IF(N62="OFF","OFF",VLOOKUP(N62,Positions!$C$7:$V$120,20,FALSE))))</f>
        <v/>
      </c>
      <c r="CH62" s="2" t="str">
        <f>IF(O62="","",IF(O62="ADO","ADO",IF(O62="OFF","OFF",VLOOKUP(O62,Positions!$C$7:$V$120,20,FALSE))))</f>
        <v/>
      </c>
      <c r="CI62" s="2" t="str">
        <f>IF(P62="","",IF(P62="ADO","ADO",IF(P62="OFF","OFF",VLOOKUP(P62,Positions!$C$7:$V$120,20,FALSE))))</f>
        <v/>
      </c>
      <c r="CJ62" s="2" t="str">
        <f>IF(Q62="","",IF(Q62="ADO","ADO",IF(Q62="OFF","OFF",VLOOKUP(Q62,Positions!$C$7:$V$120,20,FALSE))))</f>
        <v/>
      </c>
      <c r="CK62" s="2" t="str">
        <f>IF(R62="","",IF(R62="ADO","ADO",IF(R62="OFF","OFF",VLOOKUP(R62,Positions!$C$7:$V$120,20,FALSE))))</f>
        <v/>
      </c>
      <c r="CL62" s="2" t="str">
        <f>IF(S62="","",IF(S62="ADO","ADO",IF(S62="OFF","OFF",VLOOKUP(S62,Positions!$C$7:$V$120,20,FALSE))))</f>
        <v/>
      </c>
      <c r="CM62" s="2" t="str">
        <f>IF(T62="","",IF(T62="ADO","ADO",IF(T62="OFF","OFF",VLOOKUP(T62,Positions!$C$7:$V$120,20,FALSE))))</f>
        <v/>
      </c>
      <c r="CN62" s="2" t="str">
        <f>IF(U62="","",IF(U62="ADO","ADO",IF(U62="OFF","OFF",VLOOKUP(U62,Positions!$C$7:$V$120,20,FALSE))))</f>
        <v/>
      </c>
      <c r="CO62" s="2" t="str">
        <f>IF(V62="","",IF(V62="ADO","ADO",IF(V62="OFF","OFF",VLOOKUP(V62,Positions!$C$7:$V$120,20,FALSE))))</f>
        <v/>
      </c>
      <c r="CP62" s="2" t="str">
        <f>IF(W62="","",IF(W62="ADO","ADO",IF(W62="OFF","OFF",VLOOKUP(W62,Positions!$C$7:$V$120,20,FALSE))))</f>
        <v/>
      </c>
      <c r="CQ62" s="2" t="str">
        <f>IF(X62="","",IF(X62="ADO","ADO",IF(X62="OFF","OFF",VLOOKUP(X62,Positions!$C$7:$V$120,20,FALSE))))</f>
        <v/>
      </c>
      <c r="CR62" s="2" t="str">
        <f>IF(Y62="","",IF(Y62="ADO","ADO",IF(Y62="OFF","OFF",VLOOKUP(Y62,Positions!$C$7:$V$120,20,FALSE))))</f>
        <v/>
      </c>
      <c r="CS62" s="2" t="str">
        <f>IF(Z62="","",IF(Z62="ADO","ADO",IF(Z62="OFF","OFF",VLOOKUP(Z62,Positions!$C$7:$V$120,20,FALSE))))</f>
        <v/>
      </c>
      <c r="CT62" s="2" t="str">
        <f>IF(AA62="","",IF(AA62="ADO","ADO",IF(AA62="OFF","OFF",VLOOKUP(AA62,Positions!$C$7:$V$120,20,FALSE))))</f>
        <v/>
      </c>
      <c r="CU62" s="2" t="str">
        <f>IF(AB62="","",IF(AB62="ADO","ADO",IF(AB62="OFF","OFF",VLOOKUP(AB62,Positions!$C$7:$V$120,20,FALSE))))</f>
        <v/>
      </c>
      <c r="CV62" s="2" t="str">
        <f>IF(AC62="","",IF(AC62="ADO","ADO",IF(AC62="OFF","OFF",VLOOKUP(AC62,Positions!$C$7:$V$120,20,FALSE))))</f>
        <v/>
      </c>
      <c r="CW62" s="2" t="str">
        <f>IF(AD62="","",IF(AD62="ADO","ADO",IF(AD62="OFF","OFF",VLOOKUP(AD62,Positions!$C$7:$V$120,20,FALSE))))</f>
        <v/>
      </c>
      <c r="CY62" s="2">
        <f t="shared" si="28"/>
        <v>0</v>
      </c>
      <c r="DE62" s="2" t="str">
        <f t="shared" si="59"/>
        <v/>
      </c>
      <c r="DF62" s="2" t="str">
        <f t="shared" si="59"/>
        <v/>
      </c>
      <c r="DG62" s="2" t="str">
        <f t="shared" si="59"/>
        <v/>
      </c>
      <c r="DH62" s="2" t="str">
        <f t="shared" si="59"/>
        <v/>
      </c>
      <c r="DI62" s="2" t="str">
        <f t="shared" si="59"/>
        <v/>
      </c>
      <c r="DJ62" s="2" t="str">
        <f t="shared" si="59"/>
        <v/>
      </c>
      <c r="DK62" s="2" t="str">
        <f t="shared" si="59"/>
        <v/>
      </c>
      <c r="DL62" s="2" t="str">
        <f t="shared" si="59"/>
        <v/>
      </c>
      <c r="DM62" s="2" t="str">
        <f t="shared" si="59"/>
        <v/>
      </c>
      <c r="DN62" s="2" t="str">
        <f t="shared" si="68"/>
        <v/>
      </c>
      <c r="DO62" s="2" t="str">
        <f t="shared" si="68"/>
        <v/>
      </c>
      <c r="DP62" s="2" t="str">
        <f t="shared" si="68"/>
        <v/>
      </c>
      <c r="DQ62" s="2" t="str">
        <f t="shared" si="68"/>
        <v/>
      </c>
      <c r="DR62" s="2" t="str">
        <f t="shared" si="68"/>
        <v/>
      </c>
      <c r="DS62" s="2" t="str">
        <f t="shared" si="68"/>
        <v/>
      </c>
      <c r="DT62" s="2" t="str">
        <f t="shared" si="68"/>
        <v/>
      </c>
      <c r="DU62" s="2" t="str">
        <f t="shared" si="68"/>
        <v/>
      </c>
      <c r="DV62" s="2" t="str">
        <f t="shared" si="68"/>
        <v/>
      </c>
      <c r="DW62" s="2" t="str">
        <f t="shared" si="68"/>
        <v/>
      </c>
      <c r="DX62" s="2" t="str">
        <f t="shared" si="68"/>
        <v/>
      </c>
      <c r="DY62" s="2" t="str">
        <f t="shared" si="68"/>
        <v/>
      </c>
      <c r="DZ62" s="2" t="str">
        <f t="shared" si="68"/>
        <v/>
      </c>
      <c r="EA62" s="2" t="str">
        <f t="shared" ref="DX62:EF90" si="70">IF(ISERROR(CR62),"",CR62)</f>
        <v/>
      </c>
      <c r="EB62" s="2" t="str">
        <f t="shared" si="70"/>
        <v/>
      </c>
      <c r="EC62" s="2" t="str">
        <f t="shared" si="70"/>
        <v/>
      </c>
      <c r="ED62" s="2" t="str">
        <f t="shared" si="70"/>
        <v/>
      </c>
      <c r="EE62" s="2" t="str">
        <f t="shared" si="70"/>
        <v/>
      </c>
      <c r="EF62" s="2" t="str">
        <f t="shared" si="70"/>
        <v/>
      </c>
      <c r="EH62" s="189">
        <f t="shared" si="30"/>
        <v>0</v>
      </c>
      <c r="EI62" s="190">
        <f t="shared" si="31"/>
        <v>0</v>
      </c>
      <c r="EJ62" s="190">
        <f t="shared" si="32"/>
        <v>0</v>
      </c>
      <c r="EK62" s="190">
        <f t="shared" si="33"/>
        <v>0</v>
      </c>
      <c r="EL62" s="190">
        <f t="shared" si="34"/>
        <v>0</v>
      </c>
      <c r="EM62" s="12" t="str">
        <f t="shared" si="65"/>
        <v/>
      </c>
      <c r="EN62" s="12" t="str">
        <f t="shared" si="65"/>
        <v/>
      </c>
      <c r="EO62" s="12" t="str">
        <f t="shared" si="65"/>
        <v/>
      </c>
      <c r="EP62" s="12" t="str">
        <f t="shared" si="65"/>
        <v/>
      </c>
      <c r="EQ62" s="12" t="str">
        <f t="shared" si="65"/>
        <v/>
      </c>
      <c r="ER62" s="12" t="str">
        <f t="shared" si="65"/>
        <v/>
      </c>
      <c r="ES62" s="12" t="str">
        <f t="shared" si="65"/>
        <v/>
      </c>
      <c r="ET62" s="12" t="str">
        <f t="shared" si="65"/>
        <v/>
      </c>
      <c r="EU62" s="12" t="str">
        <f t="shared" si="65"/>
        <v/>
      </c>
      <c r="EV62" s="12" t="str">
        <f t="shared" si="65"/>
        <v/>
      </c>
      <c r="EW62" s="12" t="str">
        <f t="shared" si="65"/>
        <v/>
      </c>
      <c r="EX62" s="12" t="str">
        <f t="shared" si="65"/>
        <v/>
      </c>
      <c r="EY62" s="12" t="str">
        <f t="shared" si="65"/>
        <v/>
      </c>
      <c r="EZ62" s="12" t="str">
        <f t="shared" si="65"/>
        <v/>
      </c>
      <c r="FA62" s="12" t="str">
        <f t="shared" si="65"/>
        <v/>
      </c>
      <c r="FB62" s="12" t="str">
        <f t="shared" si="64"/>
        <v/>
      </c>
      <c r="FC62" s="12" t="str">
        <f t="shared" si="53"/>
        <v/>
      </c>
      <c r="FD62" s="12" t="str">
        <f t="shared" si="53"/>
        <v/>
      </c>
      <c r="FE62" s="12" t="str">
        <f t="shared" si="53"/>
        <v/>
      </c>
      <c r="FF62" s="12" t="str">
        <f t="shared" si="53"/>
        <v/>
      </c>
      <c r="FG62" s="12" t="str">
        <f t="shared" si="53"/>
        <v/>
      </c>
      <c r="FH62" s="12" t="str">
        <f t="shared" si="53"/>
        <v/>
      </c>
      <c r="FI62" s="12" t="str">
        <f t="shared" si="69"/>
        <v/>
      </c>
      <c r="FJ62" s="12" t="str">
        <f t="shared" si="69"/>
        <v/>
      </c>
      <c r="FK62" s="12" t="str">
        <f t="shared" si="69"/>
        <v/>
      </c>
      <c r="FL62" s="12" t="str">
        <f t="shared" si="69"/>
        <v/>
      </c>
      <c r="FM62" s="12" t="str">
        <f t="shared" si="69"/>
        <v/>
      </c>
      <c r="FN62" s="12" t="str">
        <f t="shared" si="69"/>
        <v/>
      </c>
      <c r="FP62" t="str">
        <f t="shared" si="36"/>
        <v>OK</v>
      </c>
      <c r="FQ62" t="str">
        <f t="shared" si="37"/>
        <v/>
      </c>
      <c r="GU62" s="176"/>
      <c r="GV62" s="177">
        <f t="shared" si="41"/>
        <v>0</v>
      </c>
      <c r="GW62" s="177">
        <f t="shared" si="42"/>
        <v>0</v>
      </c>
      <c r="GX62" s="177">
        <f t="shared" si="43"/>
        <v>0</v>
      </c>
      <c r="GY62" s="177">
        <f t="shared" si="44"/>
        <v>0</v>
      </c>
      <c r="HB62" s="193" t="str">
        <f>IF(Positions!C58&lt;&gt;"",Positions!C58,"")</f>
        <v/>
      </c>
    </row>
    <row r="63" spans="1:210" x14ac:dyDescent="0.25">
      <c r="A63" s="194"/>
      <c r="B63" s="186" t="str">
        <f t="shared" si="25"/>
        <v>0 (0, 0)</v>
      </c>
      <c r="C63" s="357"/>
      <c r="D63" s="470"/>
      <c r="E63" s="470"/>
      <c r="F63" s="470"/>
      <c r="G63" s="470"/>
      <c r="H63" s="470"/>
      <c r="I63" s="466"/>
      <c r="J63" s="357"/>
      <c r="K63" s="470"/>
      <c r="L63" s="470"/>
      <c r="M63" s="470"/>
      <c r="N63" s="470"/>
      <c r="O63" s="470"/>
      <c r="P63" s="466"/>
      <c r="Q63" s="357"/>
      <c r="R63" s="470"/>
      <c r="S63" s="470"/>
      <c r="T63" s="470"/>
      <c r="U63" s="470"/>
      <c r="V63" s="470"/>
      <c r="W63" s="466"/>
      <c r="X63" s="357"/>
      <c r="Y63" s="470"/>
      <c r="Z63" s="470"/>
      <c r="AA63" s="470"/>
      <c r="AB63" s="470"/>
      <c r="AC63" s="470"/>
      <c r="AD63" s="466"/>
      <c r="AE63" s="349"/>
      <c r="AF63" s="339">
        <f t="shared" si="61"/>
        <v>0</v>
      </c>
      <c r="AG63" s="340">
        <f t="shared" si="16"/>
        <v>0</v>
      </c>
      <c r="AH63" s="340">
        <f t="shared" si="16"/>
        <v>0</v>
      </c>
      <c r="AI63" s="341">
        <f t="shared" si="16"/>
        <v>0</v>
      </c>
      <c r="AJ63" s="342">
        <f t="shared" si="16"/>
        <v>0</v>
      </c>
      <c r="AK63" s="343">
        <f t="shared" si="26"/>
        <v>0</v>
      </c>
      <c r="AL63" s="192">
        <f>IF(A63&lt;&gt;"",VLOOKUP(A63,Positions!$AJ$9:$AK$30,2,FALSE),0)*IF(AJ63=160,AJ63/4*52*(38/40),AJ63/4*52)</f>
        <v>0</v>
      </c>
      <c r="AM63" s="188">
        <f t="shared" si="27"/>
        <v>0</v>
      </c>
      <c r="AN63" s="12" t="str">
        <f t="shared" si="67"/>
        <v/>
      </c>
      <c r="AO63" s="12" t="str">
        <f t="shared" si="67"/>
        <v/>
      </c>
      <c r="AP63" s="12" t="str">
        <f t="shared" si="67"/>
        <v/>
      </c>
      <c r="AQ63" s="12" t="str">
        <f t="shared" si="67"/>
        <v/>
      </c>
      <c r="AR63" s="12" t="str">
        <f t="shared" si="67"/>
        <v/>
      </c>
      <c r="AS63" s="12" t="str">
        <f t="shared" si="67"/>
        <v/>
      </c>
      <c r="AT63" s="12" t="str">
        <f t="shared" si="67"/>
        <v/>
      </c>
      <c r="AU63" s="12" t="str">
        <f t="shared" si="67"/>
        <v/>
      </c>
      <c r="AV63" s="12" t="str">
        <f t="shared" si="67"/>
        <v/>
      </c>
      <c r="AW63" s="12" t="str">
        <f t="shared" si="67"/>
        <v/>
      </c>
      <c r="AX63" s="12" t="str">
        <f t="shared" si="67"/>
        <v/>
      </c>
      <c r="AY63" s="12" t="str">
        <f t="shared" si="67"/>
        <v/>
      </c>
      <c r="AZ63" s="12" t="str">
        <f t="shared" si="67"/>
        <v/>
      </c>
      <c r="BA63" s="12" t="str">
        <f t="shared" si="67"/>
        <v/>
      </c>
      <c r="BB63" s="12" t="str">
        <f t="shared" si="67"/>
        <v/>
      </c>
      <c r="BC63" s="12" t="str">
        <f t="shared" si="52"/>
        <v/>
      </c>
      <c r="BD63" s="12" t="str">
        <f t="shared" si="52"/>
        <v/>
      </c>
      <c r="BE63" s="12" t="str">
        <f t="shared" si="52"/>
        <v/>
      </c>
      <c r="BF63" s="12" t="str">
        <f t="shared" si="52"/>
        <v/>
      </c>
      <c r="BG63" s="12" t="str">
        <f t="shared" si="52"/>
        <v/>
      </c>
      <c r="BH63" s="12" t="str">
        <f t="shared" si="52"/>
        <v/>
      </c>
      <c r="BI63" s="12" t="str">
        <f t="shared" si="52"/>
        <v/>
      </c>
      <c r="BJ63" s="12" t="str">
        <f t="shared" si="66"/>
        <v/>
      </c>
      <c r="BK63" s="12" t="str">
        <f t="shared" si="66"/>
        <v/>
      </c>
      <c r="BL63" s="12" t="str">
        <f t="shared" si="66"/>
        <v/>
      </c>
      <c r="BM63" s="12" t="str">
        <f t="shared" si="66"/>
        <v/>
      </c>
      <c r="BN63" s="12" t="str">
        <f t="shared" si="66"/>
        <v/>
      </c>
      <c r="BO63" s="12" t="str">
        <f t="shared" si="66"/>
        <v/>
      </c>
      <c r="BV63" s="2" t="str">
        <f>IF(C63="","",IF(C63="ADO","ADO",IF(C63="OFF","OFF",VLOOKUP(C63,Positions!$C$7:$V$120,20,FALSE))))</f>
        <v/>
      </c>
      <c r="BW63" s="2" t="str">
        <f>IF(D63="","",IF(D63="ADO","ADO",IF(D63="OFF","OFF",VLOOKUP(D63,Positions!$C$7:$V$120,20,FALSE))))</f>
        <v/>
      </c>
      <c r="BX63" s="2" t="str">
        <f>IF(E63="","",IF(E63="ADO","ADO",IF(E63="OFF","OFF",VLOOKUP(E63,Positions!$C$7:$V$120,20,FALSE))))</f>
        <v/>
      </c>
      <c r="BY63" s="2" t="str">
        <f>IF(F63="","",IF(F63="ADO","ADO",IF(F63="OFF","OFF",VLOOKUP(F63,Positions!$C$7:$V$120,20,FALSE))))</f>
        <v/>
      </c>
      <c r="BZ63" s="2" t="str">
        <f>IF(G63="","",IF(G63="ADO","ADO",IF(G63="OFF","OFF",VLOOKUP(G63,Positions!$C$7:$V$120,20,FALSE))))</f>
        <v/>
      </c>
      <c r="CA63" s="2" t="str">
        <f>IF(H63="","",IF(H63="ADO","ADO",IF(H63="OFF","OFF",VLOOKUP(H63,Positions!$C$7:$V$120,20,FALSE))))</f>
        <v/>
      </c>
      <c r="CB63" s="2" t="str">
        <f>IF(I63="","",IF(I63="ADO","ADO",IF(I63="OFF","OFF",VLOOKUP(I63,Positions!$C$7:$V$120,20,FALSE))))</f>
        <v/>
      </c>
      <c r="CC63" s="2" t="str">
        <f>IF(J63="","",IF(J63="ADO","ADO",IF(J63="OFF","OFF",VLOOKUP(J63,Positions!$C$7:$V$120,20,FALSE))))</f>
        <v/>
      </c>
      <c r="CD63" s="2" t="str">
        <f>IF(K63="","",IF(K63="ADO","ADO",IF(K63="OFF","OFF",VLOOKUP(K63,Positions!$C$7:$V$120,20,FALSE))))</f>
        <v/>
      </c>
      <c r="CE63" s="2" t="str">
        <f>IF(L63="","",IF(L63="ADO","ADO",IF(L63="OFF","OFF",VLOOKUP(L63,Positions!$C$7:$V$120,20,FALSE))))</f>
        <v/>
      </c>
      <c r="CF63" s="2" t="str">
        <f>IF(M63="","",IF(M63="ADO","ADO",IF(M63="OFF","OFF",VLOOKUP(M63,Positions!$C$7:$V$120,20,FALSE))))</f>
        <v/>
      </c>
      <c r="CG63" s="2" t="str">
        <f>IF(N63="","",IF(N63="ADO","ADO",IF(N63="OFF","OFF",VLOOKUP(N63,Positions!$C$7:$V$120,20,FALSE))))</f>
        <v/>
      </c>
      <c r="CH63" s="2" t="str">
        <f>IF(O63="","",IF(O63="ADO","ADO",IF(O63="OFF","OFF",VLOOKUP(O63,Positions!$C$7:$V$120,20,FALSE))))</f>
        <v/>
      </c>
      <c r="CI63" s="2" t="str">
        <f>IF(P63="","",IF(P63="ADO","ADO",IF(P63="OFF","OFF",VLOOKUP(P63,Positions!$C$7:$V$120,20,FALSE))))</f>
        <v/>
      </c>
      <c r="CJ63" s="2" t="str">
        <f>IF(Q63="","",IF(Q63="ADO","ADO",IF(Q63="OFF","OFF",VLOOKUP(Q63,Positions!$C$7:$V$120,20,FALSE))))</f>
        <v/>
      </c>
      <c r="CK63" s="2" t="str">
        <f>IF(R63="","",IF(R63="ADO","ADO",IF(R63="OFF","OFF",VLOOKUP(R63,Positions!$C$7:$V$120,20,FALSE))))</f>
        <v/>
      </c>
      <c r="CL63" s="2" t="str">
        <f>IF(S63="","",IF(S63="ADO","ADO",IF(S63="OFF","OFF",VLOOKUP(S63,Positions!$C$7:$V$120,20,FALSE))))</f>
        <v/>
      </c>
      <c r="CM63" s="2" t="str">
        <f>IF(T63="","",IF(T63="ADO","ADO",IF(T63="OFF","OFF",VLOOKUP(T63,Positions!$C$7:$V$120,20,FALSE))))</f>
        <v/>
      </c>
      <c r="CN63" s="2" t="str">
        <f>IF(U63="","",IF(U63="ADO","ADO",IF(U63="OFF","OFF",VLOOKUP(U63,Positions!$C$7:$V$120,20,FALSE))))</f>
        <v/>
      </c>
      <c r="CO63" s="2" t="str">
        <f>IF(V63="","",IF(V63="ADO","ADO",IF(V63="OFF","OFF",VLOOKUP(V63,Positions!$C$7:$V$120,20,FALSE))))</f>
        <v/>
      </c>
      <c r="CP63" s="2" t="str">
        <f>IF(W63="","",IF(W63="ADO","ADO",IF(W63="OFF","OFF",VLOOKUP(W63,Positions!$C$7:$V$120,20,FALSE))))</f>
        <v/>
      </c>
      <c r="CQ63" s="2" t="str">
        <f>IF(X63="","",IF(X63="ADO","ADO",IF(X63="OFF","OFF",VLOOKUP(X63,Positions!$C$7:$V$120,20,FALSE))))</f>
        <v/>
      </c>
      <c r="CR63" s="2" t="str">
        <f>IF(Y63="","",IF(Y63="ADO","ADO",IF(Y63="OFF","OFF",VLOOKUP(Y63,Positions!$C$7:$V$120,20,FALSE))))</f>
        <v/>
      </c>
      <c r="CS63" s="2" t="str">
        <f>IF(Z63="","",IF(Z63="ADO","ADO",IF(Z63="OFF","OFF",VLOOKUP(Z63,Positions!$C$7:$V$120,20,FALSE))))</f>
        <v/>
      </c>
      <c r="CT63" s="2" t="str">
        <f>IF(AA63="","",IF(AA63="ADO","ADO",IF(AA63="OFF","OFF",VLOOKUP(AA63,Positions!$C$7:$V$120,20,FALSE))))</f>
        <v/>
      </c>
      <c r="CU63" s="2" t="str">
        <f>IF(AB63="","",IF(AB63="ADO","ADO",IF(AB63="OFF","OFF",VLOOKUP(AB63,Positions!$C$7:$V$120,20,FALSE))))</f>
        <v/>
      </c>
      <c r="CV63" s="2" t="str">
        <f>IF(AC63="","",IF(AC63="ADO","ADO",IF(AC63="OFF","OFF",VLOOKUP(AC63,Positions!$C$7:$V$120,20,FALSE))))</f>
        <v/>
      </c>
      <c r="CW63" s="2" t="str">
        <f>IF(AD63="","",IF(AD63="ADO","ADO",IF(AD63="OFF","OFF",VLOOKUP(AD63,Positions!$C$7:$V$120,20,FALSE))))</f>
        <v/>
      </c>
      <c r="CY63" s="2">
        <f t="shared" si="28"/>
        <v>0</v>
      </c>
      <c r="DE63" s="2" t="str">
        <f t="shared" si="59"/>
        <v/>
      </c>
      <c r="DF63" s="2" t="str">
        <f t="shared" si="59"/>
        <v/>
      </c>
      <c r="DG63" s="2" t="str">
        <f t="shared" si="59"/>
        <v/>
      </c>
      <c r="DH63" s="2" t="str">
        <f t="shared" si="59"/>
        <v/>
      </c>
      <c r="DI63" s="2" t="str">
        <f t="shared" si="59"/>
        <v/>
      </c>
      <c r="DJ63" s="2" t="str">
        <f t="shared" si="59"/>
        <v/>
      </c>
      <c r="DK63" s="2" t="str">
        <f t="shared" si="59"/>
        <v/>
      </c>
      <c r="DL63" s="2" t="str">
        <f t="shared" si="59"/>
        <v/>
      </c>
      <c r="DM63" s="2" t="str">
        <f t="shared" si="59"/>
        <v/>
      </c>
      <c r="DN63" s="2" t="str">
        <f t="shared" si="68"/>
        <v/>
      </c>
      <c r="DO63" s="2" t="str">
        <f t="shared" si="68"/>
        <v/>
      </c>
      <c r="DP63" s="2" t="str">
        <f t="shared" si="68"/>
        <v/>
      </c>
      <c r="DQ63" s="2" t="str">
        <f t="shared" si="68"/>
        <v/>
      </c>
      <c r="DR63" s="2" t="str">
        <f t="shared" si="68"/>
        <v/>
      </c>
      <c r="DS63" s="2" t="str">
        <f t="shared" si="68"/>
        <v/>
      </c>
      <c r="DT63" s="2" t="str">
        <f t="shared" si="68"/>
        <v/>
      </c>
      <c r="DU63" s="2" t="str">
        <f t="shared" si="68"/>
        <v/>
      </c>
      <c r="DV63" s="2" t="str">
        <f t="shared" si="68"/>
        <v/>
      </c>
      <c r="DW63" s="2" t="str">
        <f t="shared" si="68"/>
        <v/>
      </c>
      <c r="DX63" s="2" t="str">
        <f t="shared" si="70"/>
        <v/>
      </c>
      <c r="DY63" s="2" t="str">
        <f t="shared" si="70"/>
        <v/>
      </c>
      <c r="DZ63" s="2" t="str">
        <f t="shared" si="70"/>
        <v/>
      </c>
      <c r="EA63" s="2" t="str">
        <f t="shared" si="70"/>
        <v/>
      </c>
      <c r="EB63" s="2" t="str">
        <f t="shared" si="70"/>
        <v/>
      </c>
      <c r="EC63" s="2" t="str">
        <f t="shared" si="70"/>
        <v/>
      </c>
      <c r="ED63" s="2" t="str">
        <f t="shared" si="70"/>
        <v/>
      </c>
      <c r="EE63" s="2" t="str">
        <f t="shared" si="70"/>
        <v/>
      </c>
      <c r="EF63" s="2" t="str">
        <f t="shared" si="70"/>
        <v/>
      </c>
      <c r="EH63" s="189">
        <f t="shared" si="30"/>
        <v>0</v>
      </c>
      <c r="EI63" s="190">
        <f t="shared" si="31"/>
        <v>0</v>
      </c>
      <c r="EJ63" s="190">
        <f t="shared" si="32"/>
        <v>0</v>
      </c>
      <c r="EK63" s="190">
        <f t="shared" si="33"/>
        <v>0</v>
      </c>
      <c r="EL63" s="190">
        <f t="shared" si="34"/>
        <v>0</v>
      </c>
      <c r="EM63" s="12" t="str">
        <f t="shared" si="65"/>
        <v/>
      </c>
      <c r="EN63" s="12" t="str">
        <f t="shared" si="65"/>
        <v/>
      </c>
      <c r="EO63" s="12" t="str">
        <f t="shared" si="65"/>
        <v/>
      </c>
      <c r="EP63" s="12" t="str">
        <f t="shared" si="65"/>
        <v/>
      </c>
      <c r="EQ63" s="12" t="str">
        <f t="shared" si="65"/>
        <v/>
      </c>
      <c r="ER63" s="12" t="str">
        <f t="shared" si="65"/>
        <v/>
      </c>
      <c r="ES63" s="12" t="str">
        <f t="shared" si="65"/>
        <v/>
      </c>
      <c r="ET63" s="12" t="str">
        <f t="shared" si="65"/>
        <v/>
      </c>
      <c r="EU63" s="12" t="str">
        <f t="shared" si="65"/>
        <v/>
      </c>
      <c r="EV63" s="12" t="str">
        <f t="shared" si="65"/>
        <v/>
      </c>
      <c r="EW63" s="12" t="str">
        <f t="shared" si="65"/>
        <v/>
      </c>
      <c r="EX63" s="12" t="str">
        <f t="shared" si="65"/>
        <v/>
      </c>
      <c r="EY63" s="12" t="str">
        <f t="shared" si="65"/>
        <v/>
      </c>
      <c r="EZ63" s="12" t="str">
        <f t="shared" si="65"/>
        <v/>
      </c>
      <c r="FA63" s="12" t="str">
        <f t="shared" si="65"/>
        <v/>
      </c>
      <c r="FB63" s="12" t="str">
        <f t="shared" si="64"/>
        <v/>
      </c>
      <c r="FC63" s="12" t="str">
        <f t="shared" si="53"/>
        <v/>
      </c>
      <c r="FD63" s="12" t="str">
        <f t="shared" si="53"/>
        <v/>
      </c>
      <c r="FE63" s="12" t="str">
        <f t="shared" si="53"/>
        <v/>
      </c>
      <c r="FF63" s="12" t="str">
        <f t="shared" si="53"/>
        <v/>
      </c>
      <c r="FG63" s="12" t="str">
        <f t="shared" si="53"/>
        <v/>
      </c>
      <c r="FH63" s="12" t="str">
        <f t="shared" si="53"/>
        <v/>
      </c>
      <c r="FI63" s="12" t="str">
        <f t="shared" si="69"/>
        <v/>
      </c>
      <c r="FJ63" s="12" t="str">
        <f t="shared" si="69"/>
        <v/>
      </c>
      <c r="FK63" s="12" t="str">
        <f t="shared" si="69"/>
        <v/>
      </c>
      <c r="FL63" s="12" t="str">
        <f t="shared" si="69"/>
        <v/>
      </c>
      <c r="FM63" s="12" t="str">
        <f t="shared" si="69"/>
        <v/>
      </c>
      <c r="FN63" s="12" t="str">
        <f t="shared" si="69"/>
        <v/>
      </c>
      <c r="FP63" t="str">
        <f t="shared" si="36"/>
        <v>OK</v>
      </c>
      <c r="FQ63" t="str">
        <f t="shared" si="37"/>
        <v/>
      </c>
      <c r="GU63" s="176"/>
      <c r="GV63" s="177">
        <f t="shared" si="41"/>
        <v>0</v>
      </c>
      <c r="GW63" s="177">
        <f t="shared" si="42"/>
        <v>0</v>
      </c>
      <c r="GX63" s="177">
        <f t="shared" si="43"/>
        <v>0</v>
      </c>
      <c r="GY63" s="177">
        <f t="shared" si="44"/>
        <v>0</v>
      </c>
      <c r="HB63" s="193" t="str">
        <f>IF(Positions!C59&lt;&gt;"",Positions!C59,"")</f>
        <v/>
      </c>
    </row>
    <row r="64" spans="1:210" x14ac:dyDescent="0.25">
      <c r="A64" s="194"/>
      <c r="B64" s="186" t="str">
        <f t="shared" si="25"/>
        <v>0 (0, 0)</v>
      </c>
      <c r="C64" s="357"/>
      <c r="D64" s="470"/>
      <c r="E64" s="470"/>
      <c r="F64" s="470"/>
      <c r="G64" s="470"/>
      <c r="H64" s="470"/>
      <c r="I64" s="466"/>
      <c r="J64" s="357"/>
      <c r="K64" s="470"/>
      <c r="L64" s="470"/>
      <c r="M64" s="470"/>
      <c r="N64" s="470"/>
      <c r="O64" s="470"/>
      <c r="P64" s="466"/>
      <c r="Q64" s="357"/>
      <c r="R64" s="470"/>
      <c r="S64" s="470"/>
      <c r="T64" s="470"/>
      <c r="U64" s="470"/>
      <c r="V64" s="470"/>
      <c r="W64" s="466"/>
      <c r="X64" s="357"/>
      <c r="Y64" s="470"/>
      <c r="Z64" s="470"/>
      <c r="AA64" s="470"/>
      <c r="AB64" s="470"/>
      <c r="AC64" s="470"/>
      <c r="AD64" s="466"/>
      <c r="AE64" s="349"/>
      <c r="AF64" s="339">
        <f t="shared" si="61"/>
        <v>0</v>
      </c>
      <c r="AG64" s="340">
        <f t="shared" si="16"/>
        <v>0</v>
      </c>
      <c r="AH64" s="340">
        <f t="shared" si="16"/>
        <v>0</v>
      </c>
      <c r="AI64" s="341">
        <f t="shared" si="16"/>
        <v>0</v>
      </c>
      <c r="AJ64" s="342">
        <f t="shared" si="16"/>
        <v>0</v>
      </c>
      <c r="AK64" s="343">
        <f t="shared" si="26"/>
        <v>0</v>
      </c>
      <c r="AL64" s="192">
        <f>IF(A64&lt;&gt;"",VLOOKUP(A64,Positions!$AJ$9:$AK$30,2,FALSE),0)*IF(AJ64=160,AJ64/4*52*(38/40),AJ64/4*52)</f>
        <v>0</v>
      </c>
      <c r="AM64" s="188">
        <f t="shared" si="27"/>
        <v>0</v>
      </c>
      <c r="AN64" s="12" t="str">
        <f t="shared" si="67"/>
        <v/>
      </c>
      <c r="AO64" s="12" t="str">
        <f t="shared" si="67"/>
        <v/>
      </c>
      <c r="AP64" s="12" t="str">
        <f t="shared" si="67"/>
        <v/>
      </c>
      <c r="AQ64" s="12" t="str">
        <f t="shared" si="67"/>
        <v/>
      </c>
      <c r="AR64" s="12" t="str">
        <f t="shared" si="67"/>
        <v/>
      </c>
      <c r="AS64" s="12" t="str">
        <f t="shared" si="67"/>
        <v/>
      </c>
      <c r="AT64" s="12" t="str">
        <f t="shared" si="67"/>
        <v/>
      </c>
      <c r="AU64" s="12" t="str">
        <f t="shared" si="67"/>
        <v/>
      </c>
      <c r="AV64" s="12" t="str">
        <f t="shared" si="67"/>
        <v/>
      </c>
      <c r="AW64" s="12" t="str">
        <f t="shared" si="67"/>
        <v/>
      </c>
      <c r="AX64" s="12" t="str">
        <f t="shared" si="67"/>
        <v/>
      </c>
      <c r="AY64" s="12" t="str">
        <f t="shared" si="67"/>
        <v/>
      </c>
      <c r="AZ64" s="12" t="str">
        <f t="shared" si="67"/>
        <v/>
      </c>
      <c r="BA64" s="12" t="str">
        <f t="shared" si="67"/>
        <v/>
      </c>
      <c r="BB64" s="12" t="str">
        <f t="shared" si="67"/>
        <v/>
      </c>
      <c r="BC64" s="12" t="str">
        <f t="shared" si="52"/>
        <v/>
      </c>
      <c r="BD64" s="12" t="str">
        <f t="shared" si="52"/>
        <v/>
      </c>
      <c r="BE64" s="12" t="str">
        <f t="shared" si="52"/>
        <v/>
      </c>
      <c r="BF64" s="12" t="str">
        <f t="shared" si="52"/>
        <v/>
      </c>
      <c r="BG64" s="12" t="str">
        <f t="shared" si="52"/>
        <v/>
      </c>
      <c r="BH64" s="12" t="str">
        <f t="shared" si="52"/>
        <v/>
      </c>
      <c r="BI64" s="12" t="str">
        <f t="shared" si="52"/>
        <v/>
      </c>
      <c r="BJ64" s="12" t="str">
        <f t="shared" si="66"/>
        <v/>
      </c>
      <c r="BK64" s="12" t="str">
        <f t="shared" si="66"/>
        <v/>
      </c>
      <c r="BL64" s="12" t="str">
        <f t="shared" si="66"/>
        <v/>
      </c>
      <c r="BM64" s="12" t="str">
        <f t="shared" si="66"/>
        <v/>
      </c>
      <c r="BN64" s="12" t="str">
        <f t="shared" si="66"/>
        <v/>
      </c>
      <c r="BO64" s="12" t="str">
        <f t="shared" si="66"/>
        <v/>
      </c>
      <c r="BV64" s="2" t="str">
        <f>IF(C64="","",IF(C64="ADO","ADO",IF(C64="OFF","OFF",VLOOKUP(C64,Positions!$C$7:$V$120,20,FALSE))))</f>
        <v/>
      </c>
      <c r="BW64" s="2" t="str">
        <f>IF(D64="","",IF(D64="ADO","ADO",IF(D64="OFF","OFF",VLOOKUP(D64,Positions!$C$7:$V$120,20,FALSE))))</f>
        <v/>
      </c>
      <c r="BX64" s="2" t="str">
        <f>IF(E64="","",IF(E64="ADO","ADO",IF(E64="OFF","OFF",VLOOKUP(E64,Positions!$C$7:$V$120,20,FALSE))))</f>
        <v/>
      </c>
      <c r="BY64" s="2" t="str">
        <f>IF(F64="","",IF(F64="ADO","ADO",IF(F64="OFF","OFF",VLOOKUP(F64,Positions!$C$7:$V$120,20,FALSE))))</f>
        <v/>
      </c>
      <c r="BZ64" s="2" t="str">
        <f>IF(G64="","",IF(G64="ADO","ADO",IF(G64="OFF","OFF",VLOOKUP(G64,Positions!$C$7:$V$120,20,FALSE))))</f>
        <v/>
      </c>
      <c r="CA64" s="2" t="str">
        <f>IF(H64="","",IF(H64="ADO","ADO",IF(H64="OFF","OFF",VLOOKUP(H64,Positions!$C$7:$V$120,20,FALSE))))</f>
        <v/>
      </c>
      <c r="CB64" s="2" t="str">
        <f>IF(I64="","",IF(I64="ADO","ADO",IF(I64="OFF","OFF",VLOOKUP(I64,Positions!$C$7:$V$120,20,FALSE))))</f>
        <v/>
      </c>
      <c r="CC64" s="2" t="str">
        <f>IF(J64="","",IF(J64="ADO","ADO",IF(J64="OFF","OFF",VLOOKUP(J64,Positions!$C$7:$V$120,20,FALSE))))</f>
        <v/>
      </c>
      <c r="CD64" s="2" t="str">
        <f>IF(K64="","",IF(K64="ADO","ADO",IF(K64="OFF","OFF",VLOOKUP(K64,Positions!$C$7:$V$120,20,FALSE))))</f>
        <v/>
      </c>
      <c r="CE64" s="2" t="str">
        <f>IF(L64="","",IF(L64="ADO","ADO",IF(L64="OFF","OFF",VLOOKUP(L64,Positions!$C$7:$V$120,20,FALSE))))</f>
        <v/>
      </c>
      <c r="CF64" s="2" t="str">
        <f>IF(M64="","",IF(M64="ADO","ADO",IF(M64="OFF","OFF",VLOOKUP(M64,Positions!$C$7:$V$120,20,FALSE))))</f>
        <v/>
      </c>
      <c r="CG64" s="2" t="str">
        <f>IF(N64="","",IF(N64="ADO","ADO",IF(N64="OFF","OFF",VLOOKUP(N64,Positions!$C$7:$V$120,20,FALSE))))</f>
        <v/>
      </c>
      <c r="CH64" s="2" t="str">
        <f>IF(O64="","",IF(O64="ADO","ADO",IF(O64="OFF","OFF",VLOOKUP(O64,Positions!$C$7:$V$120,20,FALSE))))</f>
        <v/>
      </c>
      <c r="CI64" s="2" t="str">
        <f>IF(P64="","",IF(P64="ADO","ADO",IF(P64="OFF","OFF",VLOOKUP(P64,Positions!$C$7:$V$120,20,FALSE))))</f>
        <v/>
      </c>
      <c r="CJ64" s="2" t="str">
        <f>IF(Q64="","",IF(Q64="ADO","ADO",IF(Q64="OFF","OFF",VLOOKUP(Q64,Positions!$C$7:$V$120,20,FALSE))))</f>
        <v/>
      </c>
      <c r="CK64" s="2" t="str">
        <f>IF(R64="","",IF(R64="ADO","ADO",IF(R64="OFF","OFF",VLOOKUP(R64,Positions!$C$7:$V$120,20,FALSE))))</f>
        <v/>
      </c>
      <c r="CL64" s="2" t="str">
        <f>IF(S64="","",IF(S64="ADO","ADO",IF(S64="OFF","OFF",VLOOKUP(S64,Positions!$C$7:$V$120,20,FALSE))))</f>
        <v/>
      </c>
      <c r="CM64" s="2" t="str">
        <f>IF(T64="","",IF(T64="ADO","ADO",IF(T64="OFF","OFF",VLOOKUP(T64,Positions!$C$7:$V$120,20,FALSE))))</f>
        <v/>
      </c>
      <c r="CN64" s="2" t="str">
        <f>IF(U64="","",IF(U64="ADO","ADO",IF(U64="OFF","OFF",VLOOKUP(U64,Positions!$C$7:$V$120,20,FALSE))))</f>
        <v/>
      </c>
      <c r="CO64" s="2" t="str">
        <f>IF(V64="","",IF(V64="ADO","ADO",IF(V64="OFF","OFF",VLOOKUP(V64,Positions!$C$7:$V$120,20,FALSE))))</f>
        <v/>
      </c>
      <c r="CP64" s="2" t="str">
        <f>IF(W64="","",IF(W64="ADO","ADO",IF(W64="OFF","OFF",VLOOKUP(W64,Positions!$C$7:$V$120,20,FALSE))))</f>
        <v/>
      </c>
      <c r="CQ64" s="2" t="str">
        <f>IF(X64="","",IF(X64="ADO","ADO",IF(X64="OFF","OFF",VLOOKUP(X64,Positions!$C$7:$V$120,20,FALSE))))</f>
        <v/>
      </c>
      <c r="CR64" s="2" t="str">
        <f>IF(Y64="","",IF(Y64="ADO","ADO",IF(Y64="OFF","OFF",VLOOKUP(Y64,Positions!$C$7:$V$120,20,FALSE))))</f>
        <v/>
      </c>
      <c r="CS64" s="2" t="str">
        <f>IF(Z64="","",IF(Z64="ADO","ADO",IF(Z64="OFF","OFF",VLOOKUP(Z64,Positions!$C$7:$V$120,20,FALSE))))</f>
        <v/>
      </c>
      <c r="CT64" s="2" t="str">
        <f>IF(AA64="","",IF(AA64="ADO","ADO",IF(AA64="OFF","OFF",VLOOKUP(AA64,Positions!$C$7:$V$120,20,FALSE))))</f>
        <v/>
      </c>
      <c r="CU64" s="2" t="str">
        <f>IF(AB64="","",IF(AB64="ADO","ADO",IF(AB64="OFF","OFF",VLOOKUP(AB64,Positions!$C$7:$V$120,20,FALSE))))</f>
        <v/>
      </c>
      <c r="CV64" s="2" t="str">
        <f>IF(AC64="","",IF(AC64="ADO","ADO",IF(AC64="OFF","OFF",VLOOKUP(AC64,Positions!$C$7:$V$120,20,FALSE))))</f>
        <v/>
      </c>
      <c r="CW64" s="2" t="str">
        <f>IF(AD64="","",IF(AD64="ADO","ADO",IF(AD64="OFF","OFF",VLOOKUP(AD64,Positions!$C$7:$V$120,20,FALSE))))</f>
        <v/>
      </c>
      <c r="CY64" s="2">
        <f t="shared" si="28"/>
        <v>0</v>
      </c>
      <c r="DE64" s="2" t="str">
        <f t="shared" si="59"/>
        <v/>
      </c>
      <c r="DF64" s="2" t="str">
        <f t="shared" si="59"/>
        <v/>
      </c>
      <c r="DG64" s="2" t="str">
        <f t="shared" si="59"/>
        <v/>
      </c>
      <c r="DH64" s="2" t="str">
        <f t="shared" si="59"/>
        <v/>
      </c>
      <c r="DI64" s="2" t="str">
        <f t="shared" si="59"/>
        <v/>
      </c>
      <c r="DJ64" s="2" t="str">
        <f t="shared" si="59"/>
        <v/>
      </c>
      <c r="DK64" s="2" t="str">
        <f t="shared" si="59"/>
        <v/>
      </c>
      <c r="DL64" s="2" t="str">
        <f t="shared" si="59"/>
        <v/>
      </c>
      <c r="DM64" s="2" t="str">
        <f t="shared" si="59"/>
        <v/>
      </c>
      <c r="DN64" s="2" t="str">
        <f t="shared" si="68"/>
        <v/>
      </c>
      <c r="DO64" s="2" t="str">
        <f t="shared" si="68"/>
        <v/>
      </c>
      <c r="DP64" s="2" t="str">
        <f t="shared" si="68"/>
        <v/>
      </c>
      <c r="DQ64" s="2" t="str">
        <f t="shared" si="68"/>
        <v/>
      </c>
      <c r="DR64" s="2" t="str">
        <f t="shared" si="68"/>
        <v/>
      </c>
      <c r="DS64" s="2" t="str">
        <f t="shared" si="68"/>
        <v/>
      </c>
      <c r="DT64" s="2" t="str">
        <f t="shared" si="68"/>
        <v/>
      </c>
      <c r="DU64" s="2" t="str">
        <f t="shared" si="68"/>
        <v/>
      </c>
      <c r="DV64" s="2" t="str">
        <f t="shared" si="68"/>
        <v/>
      </c>
      <c r="DW64" s="2" t="str">
        <f t="shared" si="68"/>
        <v/>
      </c>
      <c r="DX64" s="2" t="str">
        <f t="shared" si="70"/>
        <v/>
      </c>
      <c r="DY64" s="2" t="str">
        <f t="shared" si="70"/>
        <v/>
      </c>
      <c r="DZ64" s="2" t="str">
        <f t="shared" si="70"/>
        <v/>
      </c>
      <c r="EA64" s="2" t="str">
        <f t="shared" si="70"/>
        <v/>
      </c>
      <c r="EB64" s="2" t="str">
        <f t="shared" si="70"/>
        <v/>
      </c>
      <c r="EC64" s="2" t="str">
        <f t="shared" si="70"/>
        <v/>
      </c>
      <c r="ED64" s="2" t="str">
        <f t="shared" si="70"/>
        <v/>
      </c>
      <c r="EE64" s="2" t="str">
        <f t="shared" si="70"/>
        <v/>
      </c>
      <c r="EF64" s="2" t="str">
        <f t="shared" si="70"/>
        <v/>
      </c>
      <c r="EH64" s="189">
        <f t="shared" si="30"/>
        <v>0</v>
      </c>
      <c r="EI64" s="190">
        <f t="shared" si="31"/>
        <v>0</v>
      </c>
      <c r="EJ64" s="190">
        <f t="shared" si="32"/>
        <v>0</v>
      </c>
      <c r="EK64" s="190">
        <f t="shared" si="33"/>
        <v>0</v>
      </c>
      <c r="EL64" s="190">
        <f t="shared" si="34"/>
        <v>0</v>
      </c>
      <c r="EM64" s="12" t="str">
        <f t="shared" si="65"/>
        <v/>
      </c>
      <c r="EN64" s="12" t="str">
        <f t="shared" si="65"/>
        <v/>
      </c>
      <c r="EO64" s="12" t="str">
        <f t="shared" si="65"/>
        <v/>
      </c>
      <c r="EP64" s="12" t="str">
        <f t="shared" si="65"/>
        <v/>
      </c>
      <c r="EQ64" s="12" t="str">
        <f t="shared" si="65"/>
        <v/>
      </c>
      <c r="ER64" s="12" t="str">
        <f t="shared" si="65"/>
        <v/>
      </c>
      <c r="ES64" s="12" t="str">
        <f t="shared" si="65"/>
        <v/>
      </c>
      <c r="ET64" s="12" t="str">
        <f t="shared" si="65"/>
        <v/>
      </c>
      <c r="EU64" s="12" t="str">
        <f t="shared" si="65"/>
        <v/>
      </c>
      <c r="EV64" s="12" t="str">
        <f t="shared" si="65"/>
        <v/>
      </c>
      <c r="EW64" s="12" t="str">
        <f t="shared" si="65"/>
        <v/>
      </c>
      <c r="EX64" s="12" t="str">
        <f t="shared" si="65"/>
        <v/>
      </c>
      <c r="EY64" s="12" t="str">
        <f t="shared" si="65"/>
        <v/>
      </c>
      <c r="EZ64" s="12" t="str">
        <f t="shared" si="65"/>
        <v/>
      </c>
      <c r="FA64" s="12" t="str">
        <f t="shared" si="65"/>
        <v/>
      </c>
      <c r="FB64" s="12" t="str">
        <f t="shared" si="64"/>
        <v/>
      </c>
      <c r="FC64" s="12" t="str">
        <f t="shared" si="53"/>
        <v/>
      </c>
      <c r="FD64" s="12" t="str">
        <f t="shared" si="53"/>
        <v/>
      </c>
      <c r="FE64" s="12" t="str">
        <f t="shared" si="53"/>
        <v/>
      </c>
      <c r="FF64" s="12" t="str">
        <f t="shared" si="53"/>
        <v/>
      </c>
      <c r="FG64" s="12" t="str">
        <f t="shared" si="53"/>
        <v/>
      </c>
      <c r="FH64" s="12" t="str">
        <f t="shared" si="53"/>
        <v/>
      </c>
      <c r="FI64" s="12" t="str">
        <f t="shared" si="69"/>
        <v/>
      </c>
      <c r="FJ64" s="12" t="str">
        <f t="shared" si="69"/>
        <v/>
      </c>
      <c r="FK64" s="12" t="str">
        <f t="shared" si="69"/>
        <v/>
      </c>
      <c r="FL64" s="12" t="str">
        <f t="shared" si="69"/>
        <v/>
      </c>
      <c r="FM64" s="12" t="str">
        <f t="shared" si="69"/>
        <v/>
      </c>
      <c r="FN64" s="12" t="str">
        <f t="shared" si="69"/>
        <v/>
      </c>
      <c r="FP64" t="str">
        <f t="shared" si="36"/>
        <v>OK</v>
      </c>
      <c r="FQ64" t="str">
        <f t="shared" si="37"/>
        <v/>
      </c>
      <c r="GU64" s="176"/>
      <c r="GV64" s="177">
        <f t="shared" si="41"/>
        <v>0</v>
      </c>
      <c r="GW64" s="177">
        <f t="shared" si="42"/>
        <v>0</v>
      </c>
      <c r="GX64" s="177">
        <f t="shared" si="43"/>
        <v>0</v>
      </c>
      <c r="GY64" s="177">
        <f t="shared" si="44"/>
        <v>0</v>
      </c>
      <c r="HB64" s="193" t="str">
        <f>IF(Positions!C60&lt;&gt;"",Positions!C60,"")</f>
        <v/>
      </c>
    </row>
    <row r="65" spans="1:210" x14ac:dyDescent="0.25">
      <c r="A65" s="194"/>
      <c r="B65" s="186" t="str">
        <f t="shared" si="25"/>
        <v>0 (0, 0)</v>
      </c>
      <c r="C65" s="357"/>
      <c r="D65" s="470"/>
      <c r="E65" s="470"/>
      <c r="F65" s="470"/>
      <c r="G65" s="470"/>
      <c r="H65" s="470"/>
      <c r="I65" s="466"/>
      <c r="J65" s="357"/>
      <c r="K65" s="470"/>
      <c r="L65" s="470"/>
      <c r="M65" s="470"/>
      <c r="N65" s="470"/>
      <c r="O65" s="470"/>
      <c r="P65" s="466"/>
      <c r="Q65" s="357"/>
      <c r="R65" s="470"/>
      <c r="S65" s="470"/>
      <c r="T65" s="470"/>
      <c r="U65" s="470"/>
      <c r="V65" s="470"/>
      <c r="W65" s="466"/>
      <c r="X65" s="357"/>
      <c r="Y65" s="470"/>
      <c r="Z65" s="470"/>
      <c r="AA65" s="470"/>
      <c r="AB65" s="470"/>
      <c r="AC65" s="470"/>
      <c r="AD65" s="466"/>
      <c r="AE65" s="349"/>
      <c r="AF65" s="339">
        <f t="shared" si="61"/>
        <v>0</v>
      </c>
      <c r="AG65" s="340">
        <f t="shared" si="16"/>
        <v>0</v>
      </c>
      <c r="AH65" s="340">
        <f t="shared" si="16"/>
        <v>0</v>
      </c>
      <c r="AI65" s="341">
        <f t="shared" si="16"/>
        <v>0</v>
      </c>
      <c r="AJ65" s="342">
        <f t="shared" si="16"/>
        <v>0</v>
      </c>
      <c r="AK65" s="343">
        <f t="shared" si="26"/>
        <v>0</v>
      </c>
      <c r="AL65" s="192">
        <f>IF(A65&lt;&gt;"",VLOOKUP(A65,Positions!$AJ$9:$AK$30,2,FALSE),0)*IF(AJ65=160,AJ65/4*52*(38/40),AJ65/4*52)</f>
        <v>0</v>
      </c>
      <c r="AM65" s="188">
        <f t="shared" si="27"/>
        <v>0</v>
      </c>
      <c r="AN65" s="12" t="str">
        <f t="shared" si="67"/>
        <v/>
      </c>
      <c r="AO65" s="12" t="str">
        <f t="shared" si="67"/>
        <v/>
      </c>
      <c r="AP65" s="12" t="str">
        <f t="shared" si="67"/>
        <v/>
      </c>
      <c r="AQ65" s="12" t="str">
        <f t="shared" si="67"/>
        <v/>
      </c>
      <c r="AR65" s="12" t="str">
        <f t="shared" si="67"/>
        <v/>
      </c>
      <c r="AS65" s="12" t="str">
        <f t="shared" si="67"/>
        <v/>
      </c>
      <c r="AT65" s="12" t="str">
        <f t="shared" si="67"/>
        <v/>
      </c>
      <c r="AU65" s="12" t="str">
        <f t="shared" si="67"/>
        <v/>
      </c>
      <c r="AV65" s="12" t="str">
        <f t="shared" si="67"/>
        <v/>
      </c>
      <c r="AW65" s="12" t="str">
        <f t="shared" si="67"/>
        <v/>
      </c>
      <c r="AX65" s="12" t="str">
        <f t="shared" si="67"/>
        <v/>
      </c>
      <c r="AY65" s="12" t="str">
        <f t="shared" si="67"/>
        <v/>
      </c>
      <c r="AZ65" s="12" t="str">
        <f t="shared" si="67"/>
        <v/>
      </c>
      <c r="BA65" s="12" t="str">
        <f t="shared" si="67"/>
        <v/>
      </c>
      <c r="BB65" s="12" t="str">
        <f t="shared" si="67"/>
        <v/>
      </c>
      <c r="BC65" s="12" t="str">
        <f t="shared" si="52"/>
        <v/>
      </c>
      <c r="BD65" s="12" t="str">
        <f t="shared" si="52"/>
        <v/>
      </c>
      <c r="BE65" s="12" t="str">
        <f t="shared" si="52"/>
        <v/>
      </c>
      <c r="BF65" s="12" t="str">
        <f t="shared" si="52"/>
        <v/>
      </c>
      <c r="BG65" s="12" t="str">
        <f t="shared" si="52"/>
        <v/>
      </c>
      <c r="BH65" s="12" t="str">
        <f t="shared" si="52"/>
        <v/>
      </c>
      <c r="BI65" s="12" t="str">
        <f t="shared" si="52"/>
        <v/>
      </c>
      <c r="BJ65" s="12" t="str">
        <f t="shared" si="66"/>
        <v/>
      </c>
      <c r="BK65" s="12" t="str">
        <f t="shared" si="66"/>
        <v/>
      </c>
      <c r="BL65" s="12" t="str">
        <f t="shared" si="66"/>
        <v/>
      </c>
      <c r="BM65" s="12" t="str">
        <f t="shared" si="66"/>
        <v/>
      </c>
      <c r="BN65" s="12" t="str">
        <f t="shared" si="66"/>
        <v/>
      </c>
      <c r="BO65" s="12" t="str">
        <f t="shared" si="66"/>
        <v/>
      </c>
      <c r="BV65" s="2" t="str">
        <f>IF(C65="","",IF(C65="ADO","ADO",IF(C65="OFF","OFF",VLOOKUP(C65,Positions!$C$7:$V$120,20,FALSE))))</f>
        <v/>
      </c>
      <c r="BW65" s="2" t="str">
        <f>IF(D65="","",IF(D65="ADO","ADO",IF(D65="OFF","OFF",VLOOKUP(D65,Positions!$C$7:$V$120,20,FALSE))))</f>
        <v/>
      </c>
      <c r="BX65" s="2" t="str">
        <f>IF(E65="","",IF(E65="ADO","ADO",IF(E65="OFF","OFF",VLOOKUP(E65,Positions!$C$7:$V$120,20,FALSE))))</f>
        <v/>
      </c>
      <c r="BY65" s="2" t="str">
        <f>IF(F65="","",IF(F65="ADO","ADO",IF(F65="OFF","OFF",VLOOKUP(F65,Positions!$C$7:$V$120,20,FALSE))))</f>
        <v/>
      </c>
      <c r="BZ65" s="2" t="str">
        <f>IF(G65="","",IF(G65="ADO","ADO",IF(G65="OFF","OFF",VLOOKUP(G65,Positions!$C$7:$V$120,20,FALSE))))</f>
        <v/>
      </c>
      <c r="CA65" s="2" t="str">
        <f>IF(H65="","",IF(H65="ADO","ADO",IF(H65="OFF","OFF",VLOOKUP(H65,Positions!$C$7:$V$120,20,FALSE))))</f>
        <v/>
      </c>
      <c r="CB65" s="2" t="str">
        <f>IF(I65="","",IF(I65="ADO","ADO",IF(I65="OFF","OFF",VLOOKUP(I65,Positions!$C$7:$V$120,20,FALSE))))</f>
        <v/>
      </c>
      <c r="CC65" s="2" t="str">
        <f>IF(J65="","",IF(J65="ADO","ADO",IF(J65="OFF","OFF",VLOOKUP(J65,Positions!$C$7:$V$120,20,FALSE))))</f>
        <v/>
      </c>
      <c r="CD65" s="2" t="str">
        <f>IF(K65="","",IF(K65="ADO","ADO",IF(K65="OFF","OFF",VLOOKUP(K65,Positions!$C$7:$V$120,20,FALSE))))</f>
        <v/>
      </c>
      <c r="CE65" s="2" t="str">
        <f>IF(L65="","",IF(L65="ADO","ADO",IF(L65="OFF","OFF",VLOOKUP(L65,Positions!$C$7:$V$120,20,FALSE))))</f>
        <v/>
      </c>
      <c r="CF65" s="2" t="str">
        <f>IF(M65="","",IF(M65="ADO","ADO",IF(M65="OFF","OFF",VLOOKUP(M65,Positions!$C$7:$V$120,20,FALSE))))</f>
        <v/>
      </c>
      <c r="CG65" s="2" t="str">
        <f>IF(N65="","",IF(N65="ADO","ADO",IF(N65="OFF","OFF",VLOOKUP(N65,Positions!$C$7:$V$120,20,FALSE))))</f>
        <v/>
      </c>
      <c r="CH65" s="2" t="str">
        <f>IF(O65="","",IF(O65="ADO","ADO",IF(O65="OFF","OFF",VLOOKUP(O65,Positions!$C$7:$V$120,20,FALSE))))</f>
        <v/>
      </c>
      <c r="CI65" s="2" t="str">
        <f>IF(P65="","",IF(P65="ADO","ADO",IF(P65="OFF","OFF",VLOOKUP(P65,Positions!$C$7:$V$120,20,FALSE))))</f>
        <v/>
      </c>
      <c r="CJ65" s="2" t="str">
        <f>IF(Q65="","",IF(Q65="ADO","ADO",IF(Q65="OFF","OFF",VLOOKUP(Q65,Positions!$C$7:$V$120,20,FALSE))))</f>
        <v/>
      </c>
      <c r="CK65" s="2" t="str">
        <f>IF(R65="","",IF(R65="ADO","ADO",IF(R65="OFF","OFF",VLOOKUP(R65,Positions!$C$7:$V$120,20,FALSE))))</f>
        <v/>
      </c>
      <c r="CL65" s="2" t="str">
        <f>IF(S65="","",IF(S65="ADO","ADO",IF(S65="OFF","OFF",VLOOKUP(S65,Positions!$C$7:$V$120,20,FALSE))))</f>
        <v/>
      </c>
      <c r="CM65" s="2" t="str">
        <f>IF(T65="","",IF(T65="ADO","ADO",IF(T65="OFF","OFF",VLOOKUP(T65,Positions!$C$7:$V$120,20,FALSE))))</f>
        <v/>
      </c>
      <c r="CN65" s="2" t="str">
        <f>IF(U65="","",IF(U65="ADO","ADO",IF(U65="OFF","OFF",VLOOKUP(U65,Positions!$C$7:$V$120,20,FALSE))))</f>
        <v/>
      </c>
      <c r="CO65" s="2" t="str">
        <f>IF(V65="","",IF(V65="ADO","ADO",IF(V65="OFF","OFF",VLOOKUP(V65,Positions!$C$7:$V$120,20,FALSE))))</f>
        <v/>
      </c>
      <c r="CP65" s="2" t="str">
        <f>IF(W65="","",IF(W65="ADO","ADO",IF(W65="OFF","OFF",VLOOKUP(W65,Positions!$C$7:$V$120,20,FALSE))))</f>
        <v/>
      </c>
      <c r="CQ65" s="2" t="str">
        <f>IF(X65="","",IF(X65="ADO","ADO",IF(X65="OFF","OFF",VLOOKUP(X65,Positions!$C$7:$V$120,20,FALSE))))</f>
        <v/>
      </c>
      <c r="CR65" s="2" t="str">
        <f>IF(Y65="","",IF(Y65="ADO","ADO",IF(Y65="OFF","OFF",VLOOKUP(Y65,Positions!$C$7:$V$120,20,FALSE))))</f>
        <v/>
      </c>
      <c r="CS65" s="2" t="str">
        <f>IF(Z65="","",IF(Z65="ADO","ADO",IF(Z65="OFF","OFF",VLOOKUP(Z65,Positions!$C$7:$V$120,20,FALSE))))</f>
        <v/>
      </c>
      <c r="CT65" s="2" t="str">
        <f>IF(AA65="","",IF(AA65="ADO","ADO",IF(AA65="OFF","OFF",VLOOKUP(AA65,Positions!$C$7:$V$120,20,FALSE))))</f>
        <v/>
      </c>
      <c r="CU65" s="2" t="str">
        <f>IF(AB65="","",IF(AB65="ADO","ADO",IF(AB65="OFF","OFF",VLOOKUP(AB65,Positions!$C$7:$V$120,20,FALSE))))</f>
        <v/>
      </c>
      <c r="CV65" s="2" t="str">
        <f>IF(AC65="","",IF(AC65="ADO","ADO",IF(AC65="OFF","OFF",VLOOKUP(AC65,Positions!$C$7:$V$120,20,FALSE))))</f>
        <v/>
      </c>
      <c r="CW65" s="2" t="str">
        <f>IF(AD65="","",IF(AD65="ADO","ADO",IF(AD65="OFF","OFF",VLOOKUP(AD65,Positions!$C$7:$V$120,20,FALSE))))</f>
        <v/>
      </c>
      <c r="CY65" s="2">
        <f t="shared" si="28"/>
        <v>0</v>
      </c>
      <c r="DE65" s="2" t="str">
        <f t="shared" si="59"/>
        <v/>
      </c>
      <c r="DF65" s="2" t="str">
        <f t="shared" si="59"/>
        <v/>
      </c>
      <c r="DG65" s="2" t="str">
        <f t="shared" si="59"/>
        <v/>
      </c>
      <c r="DH65" s="2" t="str">
        <f t="shared" si="59"/>
        <v/>
      </c>
      <c r="DI65" s="2" t="str">
        <f t="shared" si="59"/>
        <v/>
      </c>
      <c r="DJ65" s="2" t="str">
        <f t="shared" si="59"/>
        <v/>
      </c>
      <c r="DK65" s="2" t="str">
        <f t="shared" si="59"/>
        <v/>
      </c>
      <c r="DL65" s="2" t="str">
        <f t="shared" si="59"/>
        <v/>
      </c>
      <c r="DM65" s="2" t="str">
        <f t="shared" si="59"/>
        <v/>
      </c>
      <c r="DN65" s="2" t="str">
        <f t="shared" si="68"/>
        <v/>
      </c>
      <c r="DO65" s="2" t="str">
        <f t="shared" si="68"/>
        <v/>
      </c>
      <c r="DP65" s="2" t="str">
        <f t="shared" si="68"/>
        <v/>
      </c>
      <c r="DQ65" s="2" t="str">
        <f t="shared" si="68"/>
        <v/>
      </c>
      <c r="DR65" s="2" t="str">
        <f t="shared" si="68"/>
        <v/>
      </c>
      <c r="DS65" s="2" t="str">
        <f t="shared" si="68"/>
        <v/>
      </c>
      <c r="DT65" s="2" t="str">
        <f t="shared" si="68"/>
        <v/>
      </c>
      <c r="DU65" s="2" t="str">
        <f t="shared" si="68"/>
        <v/>
      </c>
      <c r="DV65" s="2" t="str">
        <f t="shared" si="68"/>
        <v/>
      </c>
      <c r="DW65" s="2" t="str">
        <f t="shared" si="68"/>
        <v/>
      </c>
      <c r="DX65" s="2" t="str">
        <f t="shared" si="70"/>
        <v/>
      </c>
      <c r="DY65" s="2" t="str">
        <f t="shared" si="70"/>
        <v/>
      </c>
      <c r="DZ65" s="2" t="str">
        <f t="shared" si="70"/>
        <v/>
      </c>
      <c r="EA65" s="2" t="str">
        <f t="shared" si="70"/>
        <v/>
      </c>
      <c r="EB65" s="2" t="str">
        <f t="shared" si="70"/>
        <v/>
      </c>
      <c r="EC65" s="2" t="str">
        <f t="shared" si="70"/>
        <v/>
      </c>
      <c r="ED65" s="2" t="str">
        <f t="shared" si="70"/>
        <v/>
      </c>
      <c r="EE65" s="2" t="str">
        <f t="shared" si="70"/>
        <v/>
      </c>
      <c r="EF65" s="2" t="str">
        <f t="shared" si="70"/>
        <v/>
      </c>
      <c r="EH65" s="189">
        <f t="shared" si="30"/>
        <v>0</v>
      </c>
      <c r="EI65" s="190">
        <f t="shared" si="31"/>
        <v>0</v>
      </c>
      <c r="EJ65" s="190">
        <f t="shared" si="32"/>
        <v>0</v>
      </c>
      <c r="EK65" s="190">
        <f t="shared" si="33"/>
        <v>0</v>
      </c>
      <c r="EL65" s="190">
        <f t="shared" si="34"/>
        <v>0</v>
      </c>
      <c r="EM65" s="12" t="str">
        <f t="shared" si="65"/>
        <v/>
      </c>
      <c r="EN65" s="12" t="str">
        <f t="shared" si="65"/>
        <v/>
      </c>
      <c r="EO65" s="12" t="str">
        <f t="shared" si="65"/>
        <v/>
      </c>
      <c r="EP65" s="12" t="str">
        <f t="shared" si="65"/>
        <v/>
      </c>
      <c r="EQ65" s="12" t="str">
        <f t="shared" si="65"/>
        <v/>
      </c>
      <c r="ER65" s="12" t="str">
        <f t="shared" si="65"/>
        <v/>
      </c>
      <c r="ES65" s="12" t="str">
        <f t="shared" si="65"/>
        <v/>
      </c>
      <c r="ET65" s="12" t="str">
        <f t="shared" si="65"/>
        <v/>
      </c>
      <c r="EU65" s="12" t="str">
        <f t="shared" si="65"/>
        <v/>
      </c>
      <c r="EV65" s="12" t="str">
        <f t="shared" si="65"/>
        <v/>
      </c>
      <c r="EW65" s="12" t="str">
        <f t="shared" si="65"/>
        <v/>
      </c>
      <c r="EX65" s="12" t="str">
        <f t="shared" si="65"/>
        <v/>
      </c>
      <c r="EY65" s="12" t="str">
        <f t="shared" si="65"/>
        <v/>
      </c>
      <c r="EZ65" s="12" t="str">
        <f t="shared" si="65"/>
        <v/>
      </c>
      <c r="FA65" s="12" t="str">
        <f t="shared" si="65"/>
        <v/>
      </c>
      <c r="FB65" s="12" t="str">
        <f t="shared" si="64"/>
        <v/>
      </c>
      <c r="FC65" s="12" t="str">
        <f t="shared" si="53"/>
        <v/>
      </c>
      <c r="FD65" s="12" t="str">
        <f t="shared" si="53"/>
        <v/>
      </c>
      <c r="FE65" s="12" t="str">
        <f t="shared" si="53"/>
        <v/>
      </c>
      <c r="FF65" s="12" t="str">
        <f t="shared" si="53"/>
        <v/>
      </c>
      <c r="FG65" s="12" t="str">
        <f t="shared" si="53"/>
        <v/>
      </c>
      <c r="FH65" s="12" t="str">
        <f t="shared" si="53"/>
        <v/>
      </c>
      <c r="FI65" s="12" t="str">
        <f t="shared" si="69"/>
        <v/>
      </c>
      <c r="FJ65" s="12" t="str">
        <f t="shared" si="69"/>
        <v/>
      </c>
      <c r="FK65" s="12" t="str">
        <f t="shared" si="69"/>
        <v/>
      </c>
      <c r="FL65" s="12" t="str">
        <f t="shared" si="69"/>
        <v/>
      </c>
      <c r="FM65" s="12" t="str">
        <f t="shared" si="69"/>
        <v/>
      </c>
      <c r="FN65" s="12" t="str">
        <f t="shared" si="69"/>
        <v/>
      </c>
      <c r="FP65" t="str">
        <f t="shared" si="36"/>
        <v>OK</v>
      </c>
      <c r="FQ65" t="str">
        <f t="shared" si="37"/>
        <v/>
      </c>
      <c r="GU65" s="176"/>
      <c r="GV65" s="177">
        <f t="shared" si="41"/>
        <v>0</v>
      </c>
      <c r="GW65" s="177">
        <f t="shared" si="42"/>
        <v>0</v>
      </c>
      <c r="GX65" s="177">
        <f t="shared" si="43"/>
        <v>0</v>
      </c>
      <c r="GY65" s="177">
        <f t="shared" si="44"/>
        <v>0</v>
      </c>
      <c r="HB65" s="193" t="str">
        <f>IF(Positions!C61&lt;&gt;"",Positions!C61,"")</f>
        <v/>
      </c>
    </row>
    <row r="66" spans="1:210" x14ac:dyDescent="0.25">
      <c r="A66" s="194"/>
      <c r="B66" s="186" t="str">
        <f t="shared" si="25"/>
        <v>0 (0, 0)</v>
      </c>
      <c r="C66" s="357"/>
      <c r="D66" s="470"/>
      <c r="E66" s="470"/>
      <c r="F66" s="470"/>
      <c r="G66" s="470"/>
      <c r="H66" s="470"/>
      <c r="I66" s="466"/>
      <c r="J66" s="357"/>
      <c r="K66" s="470"/>
      <c r="L66" s="470"/>
      <c r="M66" s="470"/>
      <c r="N66" s="470"/>
      <c r="O66" s="470"/>
      <c r="P66" s="466"/>
      <c r="Q66" s="357"/>
      <c r="R66" s="470"/>
      <c r="S66" s="470"/>
      <c r="T66" s="470"/>
      <c r="U66" s="470"/>
      <c r="V66" s="470"/>
      <c r="W66" s="466"/>
      <c r="X66" s="357"/>
      <c r="Y66" s="470"/>
      <c r="Z66" s="470"/>
      <c r="AA66" s="470"/>
      <c r="AB66" s="470"/>
      <c r="AC66" s="470"/>
      <c r="AD66" s="466"/>
      <c r="AE66" s="349"/>
      <c r="AF66" s="339">
        <f t="shared" si="61"/>
        <v>0</v>
      </c>
      <c r="AG66" s="340">
        <f t="shared" si="16"/>
        <v>0</v>
      </c>
      <c r="AH66" s="340">
        <f t="shared" si="16"/>
        <v>0</v>
      </c>
      <c r="AI66" s="341">
        <f t="shared" si="16"/>
        <v>0</v>
      </c>
      <c r="AJ66" s="342">
        <f t="shared" si="16"/>
        <v>0</v>
      </c>
      <c r="AK66" s="343">
        <f t="shared" si="26"/>
        <v>0</v>
      </c>
      <c r="AL66" s="192">
        <f>IF(A66&lt;&gt;"",VLOOKUP(A66,Positions!$AJ$9:$AK$30,2,FALSE),0)*IF(AJ66=160,AJ66/4*52*(38/40),AJ66/4*52)</f>
        <v>0</v>
      </c>
      <c r="AM66" s="188">
        <f t="shared" si="27"/>
        <v>0</v>
      </c>
      <c r="AN66" s="12" t="str">
        <f t="shared" si="67"/>
        <v/>
      </c>
      <c r="AO66" s="12" t="str">
        <f t="shared" si="67"/>
        <v/>
      </c>
      <c r="AP66" s="12" t="str">
        <f t="shared" si="67"/>
        <v/>
      </c>
      <c r="AQ66" s="12" t="str">
        <f t="shared" si="67"/>
        <v/>
      </c>
      <c r="AR66" s="12" t="str">
        <f t="shared" si="67"/>
        <v/>
      </c>
      <c r="AS66" s="12" t="str">
        <f t="shared" si="67"/>
        <v/>
      </c>
      <c r="AT66" s="12" t="str">
        <f t="shared" si="67"/>
        <v/>
      </c>
      <c r="AU66" s="12" t="str">
        <f t="shared" si="67"/>
        <v/>
      </c>
      <c r="AV66" s="12" t="str">
        <f t="shared" si="67"/>
        <v/>
      </c>
      <c r="AW66" s="12" t="str">
        <f t="shared" si="67"/>
        <v/>
      </c>
      <c r="AX66" s="12" t="str">
        <f t="shared" si="67"/>
        <v/>
      </c>
      <c r="AY66" s="12" t="str">
        <f t="shared" si="67"/>
        <v/>
      </c>
      <c r="AZ66" s="12" t="str">
        <f t="shared" si="67"/>
        <v/>
      </c>
      <c r="BA66" s="12" t="str">
        <f t="shared" si="67"/>
        <v/>
      </c>
      <c r="BB66" s="12" t="str">
        <f t="shared" si="67"/>
        <v/>
      </c>
      <c r="BC66" s="12" t="str">
        <f t="shared" si="52"/>
        <v/>
      </c>
      <c r="BD66" s="12" t="str">
        <f t="shared" si="52"/>
        <v/>
      </c>
      <c r="BE66" s="12" t="str">
        <f t="shared" si="52"/>
        <v/>
      </c>
      <c r="BF66" s="12" t="str">
        <f t="shared" si="52"/>
        <v/>
      </c>
      <c r="BG66" s="12" t="str">
        <f t="shared" si="52"/>
        <v/>
      </c>
      <c r="BH66" s="12" t="str">
        <f t="shared" si="52"/>
        <v/>
      </c>
      <c r="BI66" s="12" t="str">
        <f t="shared" si="52"/>
        <v/>
      </c>
      <c r="BJ66" s="12" t="str">
        <f t="shared" si="66"/>
        <v/>
      </c>
      <c r="BK66" s="12" t="str">
        <f t="shared" si="66"/>
        <v/>
      </c>
      <c r="BL66" s="12" t="str">
        <f t="shared" si="66"/>
        <v/>
      </c>
      <c r="BM66" s="12" t="str">
        <f t="shared" si="66"/>
        <v/>
      </c>
      <c r="BN66" s="12" t="str">
        <f t="shared" si="66"/>
        <v/>
      </c>
      <c r="BO66" s="12" t="str">
        <f t="shared" si="66"/>
        <v/>
      </c>
      <c r="BV66" s="2" t="str">
        <f>IF(C66="","",IF(C66="ADO","ADO",IF(C66="OFF","OFF",VLOOKUP(C66,Positions!$C$7:$V$120,20,FALSE))))</f>
        <v/>
      </c>
      <c r="BW66" s="2" t="str">
        <f>IF(D66="","",IF(D66="ADO","ADO",IF(D66="OFF","OFF",VLOOKUP(D66,Positions!$C$7:$V$120,20,FALSE))))</f>
        <v/>
      </c>
      <c r="BX66" s="2" t="str">
        <f>IF(E66="","",IF(E66="ADO","ADO",IF(E66="OFF","OFF",VLOOKUP(E66,Positions!$C$7:$V$120,20,FALSE))))</f>
        <v/>
      </c>
      <c r="BY66" s="2" t="str">
        <f>IF(F66="","",IF(F66="ADO","ADO",IF(F66="OFF","OFF",VLOOKUP(F66,Positions!$C$7:$V$120,20,FALSE))))</f>
        <v/>
      </c>
      <c r="BZ66" s="2" t="str">
        <f>IF(G66="","",IF(G66="ADO","ADO",IF(G66="OFF","OFF",VLOOKUP(G66,Positions!$C$7:$V$120,20,FALSE))))</f>
        <v/>
      </c>
      <c r="CA66" s="2" t="str">
        <f>IF(H66="","",IF(H66="ADO","ADO",IF(H66="OFF","OFF",VLOOKUP(H66,Positions!$C$7:$V$120,20,FALSE))))</f>
        <v/>
      </c>
      <c r="CB66" s="2" t="str">
        <f>IF(I66="","",IF(I66="ADO","ADO",IF(I66="OFF","OFF",VLOOKUP(I66,Positions!$C$7:$V$120,20,FALSE))))</f>
        <v/>
      </c>
      <c r="CC66" s="2" t="str">
        <f>IF(J66="","",IF(J66="ADO","ADO",IF(J66="OFF","OFF",VLOOKUP(J66,Positions!$C$7:$V$120,20,FALSE))))</f>
        <v/>
      </c>
      <c r="CD66" s="2" t="str">
        <f>IF(K66="","",IF(K66="ADO","ADO",IF(K66="OFF","OFF",VLOOKUP(K66,Positions!$C$7:$V$120,20,FALSE))))</f>
        <v/>
      </c>
      <c r="CE66" s="2" t="str">
        <f>IF(L66="","",IF(L66="ADO","ADO",IF(L66="OFF","OFF",VLOOKUP(L66,Positions!$C$7:$V$120,20,FALSE))))</f>
        <v/>
      </c>
      <c r="CF66" s="2" t="str">
        <f>IF(M66="","",IF(M66="ADO","ADO",IF(M66="OFF","OFF",VLOOKUP(M66,Positions!$C$7:$V$120,20,FALSE))))</f>
        <v/>
      </c>
      <c r="CG66" s="2" t="str">
        <f>IF(N66="","",IF(N66="ADO","ADO",IF(N66="OFF","OFF",VLOOKUP(N66,Positions!$C$7:$V$120,20,FALSE))))</f>
        <v/>
      </c>
      <c r="CH66" s="2" t="str">
        <f>IF(O66="","",IF(O66="ADO","ADO",IF(O66="OFF","OFF",VLOOKUP(O66,Positions!$C$7:$V$120,20,FALSE))))</f>
        <v/>
      </c>
      <c r="CI66" s="2" t="str">
        <f>IF(P66="","",IF(P66="ADO","ADO",IF(P66="OFF","OFF",VLOOKUP(P66,Positions!$C$7:$V$120,20,FALSE))))</f>
        <v/>
      </c>
      <c r="CJ66" s="2" t="str">
        <f>IF(Q66="","",IF(Q66="ADO","ADO",IF(Q66="OFF","OFF",VLOOKUP(Q66,Positions!$C$7:$V$120,20,FALSE))))</f>
        <v/>
      </c>
      <c r="CK66" s="2" t="str">
        <f>IF(R66="","",IF(R66="ADO","ADO",IF(R66="OFF","OFF",VLOOKUP(R66,Positions!$C$7:$V$120,20,FALSE))))</f>
        <v/>
      </c>
      <c r="CL66" s="2" t="str">
        <f>IF(S66="","",IF(S66="ADO","ADO",IF(S66="OFF","OFF",VLOOKUP(S66,Positions!$C$7:$V$120,20,FALSE))))</f>
        <v/>
      </c>
      <c r="CM66" s="2" t="str">
        <f>IF(T66="","",IF(T66="ADO","ADO",IF(T66="OFF","OFF",VLOOKUP(T66,Positions!$C$7:$V$120,20,FALSE))))</f>
        <v/>
      </c>
      <c r="CN66" s="2" t="str">
        <f>IF(U66="","",IF(U66="ADO","ADO",IF(U66="OFF","OFF",VLOOKUP(U66,Positions!$C$7:$V$120,20,FALSE))))</f>
        <v/>
      </c>
      <c r="CO66" s="2" t="str">
        <f>IF(V66="","",IF(V66="ADO","ADO",IF(V66="OFF","OFF",VLOOKUP(V66,Positions!$C$7:$V$120,20,FALSE))))</f>
        <v/>
      </c>
      <c r="CP66" s="2" t="str">
        <f>IF(W66="","",IF(W66="ADO","ADO",IF(W66="OFF","OFF",VLOOKUP(W66,Positions!$C$7:$V$120,20,FALSE))))</f>
        <v/>
      </c>
      <c r="CQ66" s="2" t="str">
        <f>IF(X66="","",IF(X66="ADO","ADO",IF(X66="OFF","OFF",VLOOKUP(X66,Positions!$C$7:$V$120,20,FALSE))))</f>
        <v/>
      </c>
      <c r="CR66" s="2" t="str">
        <f>IF(Y66="","",IF(Y66="ADO","ADO",IF(Y66="OFF","OFF",VLOOKUP(Y66,Positions!$C$7:$V$120,20,FALSE))))</f>
        <v/>
      </c>
      <c r="CS66" s="2" t="str">
        <f>IF(Z66="","",IF(Z66="ADO","ADO",IF(Z66="OFF","OFF",VLOOKUP(Z66,Positions!$C$7:$V$120,20,FALSE))))</f>
        <v/>
      </c>
      <c r="CT66" s="2" t="str">
        <f>IF(AA66="","",IF(AA66="ADO","ADO",IF(AA66="OFF","OFF",VLOOKUP(AA66,Positions!$C$7:$V$120,20,FALSE))))</f>
        <v/>
      </c>
      <c r="CU66" s="2" t="str">
        <f>IF(AB66="","",IF(AB66="ADO","ADO",IF(AB66="OFF","OFF",VLOOKUP(AB66,Positions!$C$7:$V$120,20,FALSE))))</f>
        <v/>
      </c>
      <c r="CV66" s="2" t="str">
        <f>IF(AC66="","",IF(AC66="ADO","ADO",IF(AC66="OFF","OFF",VLOOKUP(AC66,Positions!$C$7:$V$120,20,FALSE))))</f>
        <v/>
      </c>
      <c r="CW66" s="2" t="str">
        <f>IF(AD66="","",IF(AD66="ADO","ADO",IF(AD66="OFF","OFF",VLOOKUP(AD66,Positions!$C$7:$V$120,20,FALSE))))</f>
        <v/>
      </c>
      <c r="CY66" s="2">
        <f t="shared" si="28"/>
        <v>0</v>
      </c>
      <c r="DE66" s="2" t="str">
        <f t="shared" si="59"/>
        <v/>
      </c>
      <c r="DF66" s="2" t="str">
        <f t="shared" si="59"/>
        <v/>
      </c>
      <c r="DG66" s="2" t="str">
        <f t="shared" si="59"/>
        <v/>
      </c>
      <c r="DH66" s="2" t="str">
        <f t="shared" si="59"/>
        <v/>
      </c>
      <c r="DI66" s="2" t="str">
        <f t="shared" si="59"/>
        <v/>
      </c>
      <c r="DJ66" s="2" t="str">
        <f t="shared" si="59"/>
        <v/>
      </c>
      <c r="DK66" s="2" t="str">
        <f t="shared" si="59"/>
        <v/>
      </c>
      <c r="DL66" s="2" t="str">
        <f t="shared" si="59"/>
        <v/>
      </c>
      <c r="DM66" s="2" t="str">
        <f t="shared" si="59"/>
        <v/>
      </c>
      <c r="DN66" s="2" t="str">
        <f t="shared" si="68"/>
        <v/>
      </c>
      <c r="DO66" s="2" t="str">
        <f t="shared" si="68"/>
        <v/>
      </c>
      <c r="DP66" s="2" t="str">
        <f t="shared" si="68"/>
        <v/>
      </c>
      <c r="DQ66" s="2" t="str">
        <f t="shared" si="68"/>
        <v/>
      </c>
      <c r="DR66" s="2" t="str">
        <f t="shared" si="68"/>
        <v/>
      </c>
      <c r="DS66" s="2" t="str">
        <f t="shared" si="68"/>
        <v/>
      </c>
      <c r="DT66" s="2" t="str">
        <f t="shared" si="68"/>
        <v/>
      </c>
      <c r="DU66" s="2" t="str">
        <f t="shared" si="68"/>
        <v/>
      </c>
      <c r="DV66" s="2" t="str">
        <f t="shared" si="68"/>
        <v/>
      </c>
      <c r="DW66" s="2" t="str">
        <f t="shared" si="68"/>
        <v/>
      </c>
      <c r="DX66" s="2" t="str">
        <f t="shared" si="70"/>
        <v/>
      </c>
      <c r="DY66" s="2" t="str">
        <f t="shared" si="70"/>
        <v/>
      </c>
      <c r="DZ66" s="2" t="str">
        <f t="shared" si="70"/>
        <v/>
      </c>
      <c r="EA66" s="2" t="str">
        <f t="shared" si="70"/>
        <v/>
      </c>
      <c r="EB66" s="2" t="str">
        <f t="shared" si="70"/>
        <v/>
      </c>
      <c r="EC66" s="2" t="str">
        <f t="shared" si="70"/>
        <v/>
      </c>
      <c r="ED66" s="2" t="str">
        <f t="shared" si="70"/>
        <v/>
      </c>
      <c r="EE66" s="2" t="str">
        <f t="shared" si="70"/>
        <v/>
      </c>
      <c r="EF66" s="2" t="str">
        <f t="shared" si="70"/>
        <v/>
      </c>
      <c r="EH66" s="189">
        <f t="shared" si="30"/>
        <v>0</v>
      </c>
      <c r="EI66" s="190">
        <f t="shared" si="31"/>
        <v>0</v>
      </c>
      <c r="EJ66" s="190">
        <f t="shared" si="32"/>
        <v>0</v>
      </c>
      <c r="EK66" s="190">
        <f t="shared" si="33"/>
        <v>0</v>
      </c>
      <c r="EL66" s="190">
        <f t="shared" si="34"/>
        <v>0</v>
      </c>
      <c r="EM66" s="12" t="str">
        <f t="shared" si="65"/>
        <v/>
      </c>
      <c r="EN66" s="12" t="str">
        <f t="shared" si="65"/>
        <v/>
      </c>
      <c r="EO66" s="12" t="str">
        <f t="shared" si="65"/>
        <v/>
      </c>
      <c r="EP66" s="12" t="str">
        <f t="shared" si="65"/>
        <v/>
      </c>
      <c r="EQ66" s="12" t="str">
        <f t="shared" si="65"/>
        <v/>
      </c>
      <c r="ER66" s="12" t="str">
        <f t="shared" si="65"/>
        <v/>
      </c>
      <c r="ES66" s="12" t="str">
        <f t="shared" si="65"/>
        <v/>
      </c>
      <c r="ET66" s="12" t="str">
        <f t="shared" si="65"/>
        <v/>
      </c>
      <c r="EU66" s="12" t="str">
        <f t="shared" si="65"/>
        <v/>
      </c>
      <c r="EV66" s="12" t="str">
        <f t="shared" si="65"/>
        <v/>
      </c>
      <c r="EW66" s="12" t="str">
        <f t="shared" si="65"/>
        <v/>
      </c>
      <c r="EX66" s="12" t="str">
        <f t="shared" si="65"/>
        <v/>
      </c>
      <c r="EY66" s="12" t="str">
        <f t="shared" si="65"/>
        <v/>
      </c>
      <c r="EZ66" s="12" t="str">
        <f t="shared" si="65"/>
        <v/>
      </c>
      <c r="FA66" s="12" t="str">
        <f t="shared" si="65"/>
        <v/>
      </c>
      <c r="FB66" s="12" t="str">
        <f t="shared" si="64"/>
        <v/>
      </c>
      <c r="FC66" s="12" t="str">
        <f t="shared" si="53"/>
        <v/>
      </c>
      <c r="FD66" s="12" t="str">
        <f t="shared" si="53"/>
        <v/>
      </c>
      <c r="FE66" s="12" t="str">
        <f t="shared" si="53"/>
        <v/>
      </c>
      <c r="FF66" s="12" t="str">
        <f t="shared" si="53"/>
        <v/>
      </c>
      <c r="FG66" s="12" t="str">
        <f t="shared" si="53"/>
        <v/>
      </c>
      <c r="FH66" s="12" t="str">
        <f t="shared" si="53"/>
        <v/>
      </c>
      <c r="FI66" s="12" t="str">
        <f t="shared" si="69"/>
        <v/>
      </c>
      <c r="FJ66" s="12" t="str">
        <f t="shared" si="69"/>
        <v/>
      </c>
      <c r="FK66" s="12" t="str">
        <f t="shared" si="69"/>
        <v/>
      </c>
      <c r="FL66" s="12" t="str">
        <f t="shared" si="69"/>
        <v/>
      </c>
      <c r="FM66" s="12" t="str">
        <f t="shared" si="69"/>
        <v/>
      </c>
      <c r="FN66" s="12" t="str">
        <f t="shared" si="69"/>
        <v/>
      </c>
      <c r="FP66" t="str">
        <f t="shared" si="36"/>
        <v>OK</v>
      </c>
      <c r="FQ66" t="str">
        <f t="shared" si="37"/>
        <v/>
      </c>
      <c r="GU66" s="176"/>
      <c r="GV66" s="177">
        <f t="shared" si="41"/>
        <v>0</v>
      </c>
      <c r="GW66" s="177">
        <f t="shared" si="42"/>
        <v>0</v>
      </c>
      <c r="GX66" s="177">
        <f t="shared" si="43"/>
        <v>0</v>
      </c>
      <c r="GY66" s="177">
        <f t="shared" si="44"/>
        <v>0</v>
      </c>
      <c r="HB66" s="193" t="str">
        <f>IF(Positions!C62&lt;&gt;"",Positions!C62,"")</f>
        <v/>
      </c>
    </row>
    <row r="67" spans="1:210" x14ac:dyDescent="0.25">
      <c r="A67" s="194"/>
      <c r="B67" s="186" t="str">
        <f t="shared" si="25"/>
        <v>0 (0, 0)</v>
      </c>
      <c r="C67" s="357"/>
      <c r="D67" s="470"/>
      <c r="E67" s="470"/>
      <c r="F67" s="470"/>
      <c r="G67" s="470"/>
      <c r="H67" s="470"/>
      <c r="I67" s="466"/>
      <c r="J67" s="357"/>
      <c r="K67" s="470"/>
      <c r="L67" s="470"/>
      <c r="M67" s="470"/>
      <c r="N67" s="470"/>
      <c r="O67" s="470"/>
      <c r="P67" s="466"/>
      <c r="Q67" s="357"/>
      <c r="R67" s="470"/>
      <c r="S67" s="470"/>
      <c r="T67" s="470"/>
      <c r="U67" s="470"/>
      <c r="V67" s="470"/>
      <c r="W67" s="466"/>
      <c r="X67" s="357"/>
      <c r="Y67" s="470"/>
      <c r="Z67" s="470"/>
      <c r="AA67" s="470"/>
      <c r="AB67" s="470"/>
      <c r="AC67" s="470"/>
      <c r="AD67" s="466"/>
      <c r="AE67" s="349"/>
      <c r="AF67" s="339">
        <f t="shared" si="61"/>
        <v>0</v>
      </c>
      <c r="AG67" s="340">
        <f>EI67</f>
        <v>0</v>
      </c>
      <c r="AH67" s="340">
        <f>EJ67</f>
        <v>0</v>
      </c>
      <c r="AI67" s="341">
        <f>EK67</f>
        <v>0</v>
      </c>
      <c r="AJ67" s="342">
        <f>EL67</f>
        <v>0</v>
      </c>
      <c r="AK67" s="343">
        <f t="shared" si="26"/>
        <v>0</v>
      </c>
      <c r="AL67" s="192">
        <f>IF(A67&lt;&gt;"",VLOOKUP(A67,Positions!$AJ$9:$AK$30,2,FALSE),0)*IF(AJ67=160,AJ67/4*52*(38/40),AJ67/4*52)</f>
        <v>0</v>
      </c>
      <c r="AM67" s="188">
        <f t="shared" si="27"/>
        <v>0</v>
      </c>
      <c r="AN67" s="12" t="str">
        <f t="shared" si="67"/>
        <v/>
      </c>
      <c r="AO67" s="12" t="str">
        <f t="shared" si="67"/>
        <v/>
      </c>
      <c r="AP67" s="12" t="str">
        <f t="shared" si="67"/>
        <v/>
      </c>
      <c r="AQ67" s="12" t="str">
        <f t="shared" si="67"/>
        <v/>
      </c>
      <c r="AR67" s="12" t="str">
        <f t="shared" si="67"/>
        <v/>
      </c>
      <c r="AS67" s="12" t="str">
        <f t="shared" si="67"/>
        <v/>
      </c>
      <c r="AT67" s="12" t="str">
        <f t="shared" si="67"/>
        <v/>
      </c>
      <c r="AU67" s="12" t="str">
        <f t="shared" si="67"/>
        <v/>
      </c>
      <c r="AV67" s="12" t="str">
        <f t="shared" si="67"/>
        <v/>
      </c>
      <c r="AW67" s="12" t="str">
        <f t="shared" si="67"/>
        <v/>
      </c>
      <c r="AX67" s="12" t="str">
        <f t="shared" si="67"/>
        <v/>
      </c>
      <c r="AY67" s="12" t="str">
        <f t="shared" si="67"/>
        <v/>
      </c>
      <c r="AZ67" s="12" t="str">
        <f t="shared" si="67"/>
        <v/>
      </c>
      <c r="BA67" s="12" t="str">
        <f t="shared" si="67"/>
        <v/>
      </c>
      <c r="BB67" s="12" t="str">
        <f t="shared" si="67"/>
        <v/>
      </c>
      <c r="BC67" s="12" t="str">
        <f t="shared" si="52"/>
        <v/>
      </c>
      <c r="BD67" s="12" t="str">
        <f t="shared" si="52"/>
        <v/>
      </c>
      <c r="BE67" s="12" t="str">
        <f t="shared" si="52"/>
        <v/>
      </c>
      <c r="BF67" s="12" t="str">
        <f t="shared" si="52"/>
        <v/>
      </c>
      <c r="BG67" s="12" t="str">
        <f t="shared" si="52"/>
        <v/>
      </c>
      <c r="BH67" s="12" t="str">
        <f t="shared" si="52"/>
        <v/>
      </c>
      <c r="BI67" s="12" t="str">
        <f t="shared" si="52"/>
        <v/>
      </c>
      <c r="BJ67" s="12" t="str">
        <f t="shared" si="66"/>
        <v/>
      </c>
      <c r="BK67" s="12" t="str">
        <f t="shared" si="66"/>
        <v/>
      </c>
      <c r="BL67" s="12" t="str">
        <f t="shared" si="66"/>
        <v/>
      </c>
      <c r="BM67" s="12" t="str">
        <f t="shared" si="66"/>
        <v/>
      </c>
      <c r="BN67" s="12" t="str">
        <f t="shared" si="66"/>
        <v/>
      </c>
      <c r="BO67" s="12" t="str">
        <f t="shared" si="66"/>
        <v/>
      </c>
      <c r="BV67" s="2" t="str">
        <f>IF(C67="","",IF(C67="ADO","ADO",IF(C67="OFF","OFF",VLOOKUP(C67,Positions!$C$7:$V$120,20,FALSE))))</f>
        <v/>
      </c>
      <c r="BW67" s="2" t="str">
        <f>IF(D67="","",IF(D67="ADO","ADO",IF(D67="OFF","OFF",VLOOKUP(D67,Positions!$C$7:$V$120,20,FALSE))))</f>
        <v/>
      </c>
      <c r="BX67" s="2" t="str">
        <f>IF(E67="","",IF(E67="ADO","ADO",IF(E67="OFF","OFF",VLOOKUP(E67,Positions!$C$7:$V$120,20,FALSE))))</f>
        <v/>
      </c>
      <c r="BY67" s="2" t="str">
        <f>IF(F67="","",IF(F67="ADO","ADO",IF(F67="OFF","OFF",VLOOKUP(F67,Positions!$C$7:$V$120,20,FALSE))))</f>
        <v/>
      </c>
      <c r="BZ67" s="2" t="str">
        <f>IF(G67="","",IF(G67="ADO","ADO",IF(G67="OFF","OFF",VLOOKUP(G67,Positions!$C$7:$V$120,20,FALSE))))</f>
        <v/>
      </c>
      <c r="CA67" s="2" t="str">
        <f>IF(H67="","",IF(H67="ADO","ADO",IF(H67="OFF","OFF",VLOOKUP(H67,Positions!$C$7:$V$120,20,FALSE))))</f>
        <v/>
      </c>
      <c r="CB67" s="2" t="str">
        <f>IF(I67="","",IF(I67="ADO","ADO",IF(I67="OFF","OFF",VLOOKUP(I67,Positions!$C$7:$V$120,20,FALSE))))</f>
        <v/>
      </c>
      <c r="CC67" s="2" t="str">
        <f>IF(J67="","",IF(J67="ADO","ADO",IF(J67="OFF","OFF",VLOOKUP(J67,Positions!$C$7:$V$120,20,FALSE))))</f>
        <v/>
      </c>
      <c r="CD67" s="2" t="str">
        <f>IF(K67="","",IF(K67="ADO","ADO",IF(K67="OFF","OFF",VLOOKUP(K67,Positions!$C$7:$V$120,20,FALSE))))</f>
        <v/>
      </c>
      <c r="CE67" s="2" t="str">
        <f>IF(L67="","",IF(L67="ADO","ADO",IF(L67="OFF","OFF",VLOOKUP(L67,Positions!$C$7:$V$120,20,FALSE))))</f>
        <v/>
      </c>
      <c r="CF67" s="2" t="str">
        <f>IF(M67="","",IF(M67="ADO","ADO",IF(M67="OFF","OFF",VLOOKUP(M67,Positions!$C$7:$V$120,20,FALSE))))</f>
        <v/>
      </c>
      <c r="CG67" s="2" t="str">
        <f>IF(N67="","",IF(N67="ADO","ADO",IF(N67="OFF","OFF",VLOOKUP(N67,Positions!$C$7:$V$120,20,FALSE))))</f>
        <v/>
      </c>
      <c r="CH67" s="2" t="str">
        <f>IF(O67="","",IF(O67="ADO","ADO",IF(O67="OFF","OFF",VLOOKUP(O67,Positions!$C$7:$V$120,20,FALSE))))</f>
        <v/>
      </c>
      <c r="CI67" s="2" t="str">
        <f>IF(P67="","",IF(P67="ADO","ADO",IF(P67="OFF","OFF",VLOOKUP(P67,Positions!$C$7:$V$120,20,FALSE))))</f>
        <v/>
      </c>
      <c r="CJ67" s="2" t="str">
        <f>IF(Q67="","",IF(Q67="ADO","ADO",IF(Q67="OFF","OFF",VLOOKUP(Q67,Positions!$C$7:$V$120,20,FALSE))))</f>
        <v/>
      </c>
      <c r="CK67" s="2" t="str">
        <f>IF(R67="","",IF(R67="ADO","ADO",IF(R67="OFF","OFF",VLOOKUP(R67,Positions!$C$7:$V$120,20,FALSE))))</f>
        <v/>
      </c>
      <c r="CL67" s="2" t="str">
        <f>IF(S67="","",IF(S67="ADO","ADO",IF(S67="OFF","OFF",VLOOKUP(S67,Positions!$C$7:$V$120,20,FALSE))))</f>
        <v/>
      </c>
      <c r="CM67" s="2" t="str">
        <f>IF(T67="","",IF(T67="ADO","ADO",IF(T67="OFF","OFF",VLOOKUP(T67,Positions!$C$7:$V$120,20,FALSE))))</f>
        <v/>
      </c>
      <c r="CN67" s="2" t="str">
        <f>IF(U67="","",IF(U67="ADO","ADO",IF(U67="OFF","OFF",VLOOKUP(U67,Positions!$C$7:$V$120,20,FALSE))))</f>
        <v/>
      </c>
      <c r="CO67" s="2" t="str">
        <f>IF(V67="","",IF(V67="ADO","ADO",IF(V67="OFF","OFF",VLOOKUP(V67,Positions!$C$7:$V$120,20,FALSE))))</f>
        <v/>
      </c>
      <c r="CP67" s="2" t="str">
        <f>IF(W67="","",IF(W67="ADO","ADO",IF(W67="OFF","OFF",VLOOKUP(W67,Positions!$C$7:$V$120,20,FALSE))))</f>
        <v/>
      </c>
      <c r="CQ67" s="2" t="str">
        <f>IF(X67="","",IF(X67="ADO","ADO",IF(X67="OFF","OFF",VLOOKUP(X67,Positions!$C$7:$V$120,20,FALSE))))</f>
        <v/>
      </c>
      <c r="CR67" s="2" t="str">
        <f>IF(Y67="","",IF(Y67="ADO","ADO",IF(Y67="OFF","OFF",VLOOKUP(Y67,Positions!$C$7:$V$120,20,FALSE))))</f>
        <v/>
      </c>
      <c r="CS67" s="2" t="str">
        <f>IF(Z67="","",IF(Z67="ADO","ADO",IF(Z67="OFF","OFF",VLOOKUP(Z67,Positions!$C$7:$V$120,20,FALSE))))</f>
        <v/>
      </c>
      <c r="CT67" s="2" t="str">
        <f>IF(AA67="","",IF(AA67="ADO","ADO",IF(AA67="OFF","OFF",VLOOKUP(AA67,Positions!$C$7:$V$120,20,FALSE))))</f>
        <v/>
      </c>
      <c r="CU67" s="2" t="str">
        <f>IF(AB67="","",IF(AB67="ADO","ADO",IF(AB67="OFF","OFF",VLOOKUP(AB67,Positions!$C$7:$V$120,20,FALSE))))</f>
        <v/>
      </c>
      <c r="CV67" s="2" t="str">
        <f>IF(AC67="","",IF(AC67="ADO","ADO",IF(AC67="OFF","OFF",VLOOKUP(AC67,Positions!$C$7:$V$120,20,FALSE))))</f>
        <v/>
      </c>
      <c r="CW67" s="2" t="str">
        <f>IF(AD67="","",IF(AD67="ADO","ADO",IF(AD67="OFF","OFF",VLOOKUP(AD67,Positions!$C$7:$V$120,20,FALSE))))</f>
        <v/>
      </c>
      <c r="CY67" s="2">
        <f t="shared" si="28"/>
        <v>0</v>
      </c>
      <c r="DE67" s="2" t="str">
        <f t="shared" si="59"/>
        <v/>
      </c>
      <c r="DF67" s="2" t="str">
        <f t="shared" si="59"/>
        <v/>
      </c>
      <c r="DG67" s="2" t="str">
        <f t="shared" si="59"/>
        <v/>
      </c>
      <c r="DH67" s="2" t="str">
        <f t="shared" si="59"/>
        <v/>
      </c>
      <c r="DI67" s="2" t="str">
        <f t="shared" si="59"/>
        <v/>
      </c>
      <c r="DJ67" s="2" t="str">
        <f t="shared" si="59"/>
        <v/>
      </c>
      <c r="DK67" s="2" t="str">
        <f t="shared" si="59"/>
        <v/>
      </c>
      <c r="DL67" s="2" t="str">
        <f t="shared" si="59"/>
        <v/>
      </c>
      <c r="DM67" s="2" t="str">
        <f t="shared" si="59"/>
        <v/>
      </c>
      <c r="DN67" s="2" t="str">
        <f t="shared" si="68"/>
        <v/>
      </c>
      <c r="DO67" s="2" t="str">
        <f t="shared" si="68"/>
        <v/>
      </c>
      <c r="DP67" s="2" t="str">
        <f t="shared" si="68"/>
        <v/>
      </c>
      <c r="DQ67" s="2" t="str">
        <f t="shared" si="68"/>
        <v/>
      </c>
      <c r="DR67" s="2" t="str">
        <f t="shared" si="68"/>
        <v/>
      </c>
      <c r="DS67" s="2" t="str">
        <f t="shared" si="68"/>
        <v/>
      </c>
      <c r="DT67" s="2" t="str">
        <f t="shared" si="68"/>
        <v/>
      </c>
      <c r="DU67" s="2" t="str">
        <f t="shared" si="68"/>
        <v/>
      </c>
      <c r="DV67" s="2" t="str">
        <f t="shared" si="68"/>
        <v/>
      </c>
      <c r="DW67" s="2" t="str">
        <f t="shared" si="68"/>
        <v/>
      </c>
      <c r="DX67" s="2" t="str">
        <f t="shared" si="70"/>
        <v/>
      </c>
      <c r="DY67" s="2" t="str">
        <f t="shared" si="70"/>
        <v/>
      </c>
      <c r="DZ67" s="2" t="str">
        <f t="shared" si="70"/>
        <v/>
      </c>
      <c r="EA67" s="2" t="str">
        <f t="shared" si="70"/>
        <v/>
      </c>
      <c r="EB67" s="2" t="str">
        <f t="shared" si="70"/>
        <v/>
      </c>
      <c r="EC67" s="2" t="str">
        <f t="shared" si="70"/>
        <v/>
      </c>
      <c r="ED67" s="2" t="str">
        <f t="shared" si="70"/>
        <v/>
      </c>
      <c r="EE67" s="2" t="str">
        <f t="shared" si="70"/>
        <v/>
      </c>
      <c r="EF67" s="2" t="str">
        <f t="shared" si="70"/>
        <v/>
      </c>
      <c r="EH67" s="189">
        <f t="shared" si="30"/>
        <v>0</v>
      </c>
      <c r="EI67" s="190">
        <f t="shared" si="31"/>
        <v>0</v>
      </c>
      <c r="EJ67" s="190">
        <f t="shared" si="32"/>
        <v>0</v>
      </c>
      <c r="EK67" s="190">
        <f t="shared" si="33"/>
        <v>0</v>
      </c>
      <c r="EL67" s="190">
        <f t="shared" si="34"/>
        <v>0</v>
      </c>
      <c r="EM67" s="12" t="str">
        <f t="shared" si="65"/>
        <v/>
      </c>
      <c r="EN67" s="12" t="str">
        <f t="shared" si="65"/>
        <v/>
      </c>
      <c r="EO67" s="12" t="str">
        <f t="shared" si="65"/>
        <v/>
      </c>
      <c r="EP67" s="12" t="str">
        <f t="shared" si="65"/>
        <v/>
      </c>
      <c r="EQ67" s="12" t="str">
        <f t="shared" si="65"/>
        <v/>
      </c>
      <c r="ER67" s="12" t="str">
        <f t="shared" si="65"/>
        <v/>
      </c>
      <c r="ES67" s="12" t="str">
        <f t="shared" si="65"/>
        <v/>
      </c>
      <c r="ET67" s="12" t="str">
        <f t="shared" si="65"/>
        <v/>
      </c>
      <c r="EU67" s="12" t="str">
        <f t="shared" si="65"/>
        <v/>
      </c>
      <c r="EV67" s="12" t="str">
        <f t="shared" si="65"/>
        <v/>
      </c>
      <c r="EW67" s="12" t="str">
        <f t="shared" si="65"/>
        <v/>
      </c>
      <c r="EX67" s="12" t="str">
        <f t="shared" si="65"/>
        <v/>
      </c>
      <c r="EY67" s="12" t="str">
        <f t="shared" si="65"/>
        <v/>
      </c>
      <c r="EZ67" s="12" t="str">
        <f t="shared" si="65"/>
        <v/>
      </c>
      <c r="FA67" s="12" t="str">
        <f t="shared" si="65"/>
        <v/>
      </c>
      <c r="FB67" s="12" t="str">
        <f t="shared" si="64"/>
        <v/>
      </c>
      <c r="FC67" s="12" t="str">
        <f t="shared" si="53"/>
        <v/>
      </c>
      <c r="FD67" s="12" t="str">
        <f t="shared" si="53"/>
        <v/>
      </c>
      <c r="FE67" s="12" t="str">
        <f t="shared" si="53"/>
        <v/>
      </c>
      <c r="FF67" s="12" t="str">
        <f t="shared" si="53"/>
        <v/>
      </c>
      <c r="FG67" s="12" t="str">
        <f t="shared" si="53"/>
        <v/>
      </c>
      <c r="FH67" s="12" t="str">
        <f t="shared" si="53"/>
        <v/>
      </c>
      <c r="FI67" s="12" t="str">
        <f t="shared" si="69"/>
        <v/>
      </c>
      <c r="FJ67" s="12" t="str">
        <f t="shared" si="69"/>
        <v/>
      </c>
      <c r="FK67" s="12" t="str">
        <f t="shared" si="69"/>
        <v/>
      </c>
      <c r="FL67" s="12" t="str">
        <f t="shared" si="69"/>
        <v/>
      </c>
      <c r="FM67" s="12" t="str">
        <f t="shared" si="69"/>
        <v/>
      </c>
      <c r="FN67" s="12" t="str">
        <f t="shared" si="69"/>
        <v/>
      </c>
      <c r="FP67" t="str">
        <f t="shared" si="36"/>
        <v>OK</v>
      </c>
      <c r="FQ67" t="str">
        <f t="shared" si="37"/>
        <v/>
      </c>
      <c r="GU67" s="176"/>
      <c r="GV67" s="177">
        <f t="shared" si="41"/>
        <v>0</v>
      </c>
      <c r="GW67" s="177">
        <f t="shared" si="42"/>
        <v>0</v>
      </c>
      <c r="GX67" s="177">
        <f t="shared" si="43"/>
        <v>0</v>
      </c>
      <c r="GY67" s="177">
        <f t="shared" si="44"/>
        <v>0</v>
      </c>
      <c r="HB67" s="193" t="str">
        <f>IF(Positions!C63&lt;&gt;"",Positions!C63,"")</f>
        <v/>
      </c>
    </row>
    <row r="68" spans="1:210" x14ac:dyDescent="0.25">
      <c r="A68" s="194"/>
      <c r="B68" s="186" t="str">
        <f t="shared" si="25"/>
        <v>0 (0, 0)</v>
      </c>
      <c r="C68" s="357"/>
      <c r="D68" s="470"/>
      <c r="E68" s="470"/>
      <c r="F68" s="470"/>
      <c r="G68" s="470"/>
      <c r="H68" s="470"/>
      <c r="I68" s="466"/>
      <c r="J68" s="357"/>
      <c r="K68" s="470"/>
      <c r="L68" s="470"/>
      <c r="M68" s="470"/>
      <c r="N68" s="470"/>
      <c r="O68" s="470"/>
      <c r="P68" s="466"/>
      <c r="Q68" s="357"/>
      <c r="R68" s="470"/>
      <c r="S68" s="470"/>
      <c r="T68" s="470"/>
      <c r="U68" s="470"/>
      <c r="V68" s="470"/>
      <c r="W68" s="466"/>
      <c r="X68" s="357"/>
      <c r="Y68" s="470"/>
      <c r="Z68" s="470"/>
      <c r="AA68" s="470"/>
      <c r="AB68" s="470"/>
      <c r="AC68" s="470"/>
      <c r="AD68" s="466"/>
      <c r="AE68" s="349"/>
      <c r="AF68" s="339">
        <f t="shared" ref="AF68:AJ118" si="71">EH68</f>
        <v>0</v>
      </c>
      <c r="AG68" s="340">
        <f t="shared" si="71"/>
        <v>0</v>
      </c>
      <c r="AH68" s="340">
        <f t="shared" si="71"/>
        <v>0</v>
      </c>
      <c r="AI68" s="341">
        <f t="shared" si="71"/>
        <v>0</v>
      </c>
      <c r="AJ68" s="342">
        <f t="shared" si="71"/>
        <v>0</v>
      </c>
      <c r="AK68" s="343">
        <f t="shared" si="26"/>
        <v>0</v>
      </c>
      <c r="AL68" s="192">
        <f>IF(A68&lt;&gt;"",VLOOKUP(A68,Positions!$AJ$9:$AK$30,2,FALSE),0)*IF(AJ68=160,AJ68/4*52*(38/40),AJ68/4*52)</f>
        <v>0</v>
      </c>
      <c r="AM68" s="188">
        <f t="shared" si="27"/>
        <v>0</v>
      </c>
      <c r="AN68" s="12" t="str">
        <f t="shared" si="67"/>
        <v/>
      </c>
      <c r="AO68" s="12" t="str">
        <f t="shared" si="67"/>
        <v/>
      </c>
      <c r="AP68" s="12" t="str">
        <f t="shared" si="67"/>
        <v/>
      </c>
      <c r="AQ68" s="12" t="str">
        <f t="shared" si="67"/>
        <v/>
      </c>
      <c r="AR68" s="12" t="str">
        <f t="shared" si="67"/>
        <v/>
      </c>
      <c r="AS68" s="12" t="str">
        <f t="shared" si="67"/>
        <v/>
      </c>
      <c r="AT68" s="12" t="str">
        <f t="shared" si="67"/>
        <v/>
      </c>
      <c r="AU68" s="12" t="str">
        <f t="shared" si="67"/>
        <v/>
      </c>
      <c r="AV68" s="12" t="str">
        <f t="shared" si="67"/>
        <v/>
      </c>
      <c r="AW68" s="12" t="str">
        <f t="shared" si="67"/>
        <v/>
      </c>
      <c r="AX68" s="12" t="str">
        <f t="shared" si="67"/>
        <v/>
      </c>
      <c r="AY68" s="12" t="str">
        <f t="shared" si="67"/>
        <v/>
      </c>
      <c r="AZ68" s="12" t="str">
        <f t="shared" si="67"/>
        <v/>
      </c>
      <c r="BA68" s="12" t="str">
        <f t="shared" si="67"/>
        <v/>
      </c>
      <c r="BB68" s="12" t="str">
        <f t="shared" si="67"/>
        <v/>
      </c>
      <c r="BC68" s="12" t="str">
        <f t="shared" si="52"/>
        <v/>
      </c>
      <c r="BD68" s="12" t="str">
        <f t="shared" si="52"/>
        <v/>
      </c>
      <c r="BE68" s="12" t="str">
        <f t="shared" si="52"/>
        <v/>
      </c>
      <c r="BF68" s="12" t="str">
        <f t="shared" si="52"/>
        <v/>
      </c>
      <c r="BG68" s="12" t="str">
        <f t="shared" si="52"/>
        <v/>
      </c>
      <c r="BH68" s="12" t="str">
        <f t="shared" si="52"/>
        <v/>
      </c>
      <c r="BI68" s="12" t="str">
        <f t="shared" si="52"/>
        <v/>
      </c>
      <c r="BJ68" s="12" t="str">
        <f t="shared" si="66"/>
        <v/>
      </c>
      <c r="BK68" s="12" t="str">
        <f t="shared" si="66"/>
        <v/>
      </c>
      <c r="BL68" s="12" t="str">
        <f t="shared" si="66"/>
        <v/>
      </c>
      <c r="BM68" s="12" t="str">
        <f t="shared" si="66"/>
        <v/>
      </c>
      <c r="BN68" s="12" t="str">
        <f t="shared" si="66"/>
        <v/>
      </c>
      <c r="BO68" s="12" t="str">
        <f t="shared" si="66"/>
        <v/>
      </c>
      <c r="BV68" s="2" t="str">
        <f>IF(C68="","",IF(C68="ADO","ADO",IF(C68="OFF","OFF",VLOOKUP(C68,Positions!$C$7:$V$120,20,FALSE))))</f>
        <v/>
      </c>
      <c r="BW68" s="2" t="str">
        <f>IF(D68="","",IF(D68="ADO","ADO",IF(D68="OFF","OFF",VLOOKUP(D68,Positions!$C$7:$V$120,20,FALSE))))</f>
        <v/>
      </c>
      <c r="BX68" s="2" t="str">
        <f>IF(E68="","",IF(E68="ADO","ADO",IF(E68="OFF","OFF",VLOOKUP(E68,Positions!$C$7:$V$120,20,FALSE))))</f>
        <v/>
      </c>
      <c r="BY68" s="2" t="str">
        <f>IF(F68="","",IF(F68="ADO","ADO",IF(F68="OFF","OFF",VLOOKUP(F68,Positions!$C$7:$V$120,20,FALSE))))</f>
        <v/>
      </c>
      <c r="BZ68" s="2" t="str">
        <f>IF(G68="","",IF(G68="ADO","ADO",IF(G68="OFF","OFF",VLOOKUP(G68,Positions!$C$7:$V$120,20,FALSE))))</f>
        <v/>
      </c>
      <c r="CA68" s="2" t="str">
        <f>IF(H68="","",IF(H68="ADO","ADO",IF(H68="OFF","OFF",VLOOKUP(H68,Positions!$C$7:$V$120,20,FALSE))))</f>
        <v/>
      </c>
      <c r="CB68" s="2" t="str">
        <f>IF(I68="","",IF(I68="ADO","ADO",IF(I68="OFF","OFF",VLOOKUP(I68,Positions!$C$7:$V$120,20,FALSE))))</f>
        <v/>
      </c>
      <c r="CC68" s="2" t="str">
        <f>IF(J68="","",IF(J68="ADO","ADO",IF(J68="OFF","OFF",VLOOKUP(J68,Positions!$C$7:$V$120,20,FALSE))))</f>
        <v/>
      </c>
      <c r="CD68" s="2" t="str">
        <f>IF(K68="","",IF(K68="ADO","ADO",IF(K68="OFF","OFF",VLOOKUP(K68,Positions!$C$7:$V$120,20,FALSE))))</f>
        <v/>
      </c>
      <c r="CE68" s="2" t="str">
        <f>IF(L68="","",IF(L68="ADO","ADO",IF(L68="OFF","OFF",VLOOKUP(L68,Positions!$C$7:$V$120,20,FALSE))))</f>
        <v/>
      </c>
      <c r="CF68" s="2" t="str">
        <f>IF(M68="","",IF(M68="ADO","ADO",IF(M68="OFF","OFF",VLOOKUP(M68,Positions!$C$7:$V$120,20,FALSE))))</f>
        <v/>
      </c>
      <c r="CG68" s="2" t="str">
        <f>IF(N68="","",IF(N68="ADO","ADO",IF(N68="OFF","OFF",VLOOKUP(N68,Positions!$C$7:$V$120,20,FALSE))))</f>
        <v/>
      </c>
      <c r="CH68" s="2" t="str">
        <f>IF(O68="","",IF(O68="ADO","ADO",IF(O68="OFF","OFF",VLOOKUP(O68,Positions!$C$7:$V$120,20,FALSE))))</f>
        <v/>
      </c>
      <c r="CI68" s="2" t="str">
        <f>IF(P68="","",IF(P68="ADO","ADO",IF(P68="OFF","OFF",VLOOKUP(P68,Positions!$C$7:$V$120,20,FALSE))))</f>
        <v/>
      </c>
      <c r="CJ68" s="2" t="str">
        <f>IF(Q68="","",IF(Q68="ADO","ADO",IF(Q68="OFF","OFF",VLOOKUP(Q68,Positions!$C$7:$V$120,20,FALSE))))</f>
        <v/>
      </c>
      <c r="CK68" s="2" t="str">
        <f>IF(R68="","",IF(R68="ADO","ADO",IF(R68="OFF","OFF",VLOOKUP(R68,Positions!$C$7:$V$120,20,FALSE))))</f>
        <v/>
      </c>
      <c r="CL68" s="2" t="str">
        <f>IF(S68="","",IF(S68="ADO","ADO",IF(S68="OFF","OFF",VLOOKUP(S68,Positions!$C$7:$V$120,20,FALSE))))</f>
        <v/>
      </c>
      <c r="CM68" s="2" t="str">
        <f>IF(T68="","",IF(T68="ADO","ADO",IF(T68="OFF","OFF",VLOOKUP(T68,Positions!$C$7:$V$120,20,FALSE))))</f>
        <v/>
      </c>
      <c r="CN68" s="2" t="str">
        <f>IF(U68="","",IF(U68="ADO","ADO",IF(U68="OFF","OFF",VLOOKUP(U68,Positions!$C$7:$V$120,20,FALSE))))</f>
        <v/>
      </c>
      <c r="CO68" s="2" t="str">
        <f>IF(V68="","",IF(V68="ADO","ADO",IF(V68="OFF","OFF",VLOOKUP(V68,Positions!$C$7:$V$120,20,FALSE))))</f>
        <v/>
      </c>
      <c r="CP68" s="2" t="str">
        <f>IF(W68="","",IF(W68="ADO","ADO",IF(W68="OFF","OFF",VLOOKUP(W68,Positions!$C$7:$V$120,20,FALSE))))</f>
        <v/>
      </c>
      <c r="CQ68" s="2" t="str">
        <f>IF(X68="","",IF(X68="ADO","ADO",IF(X68="OFF","OFF",VLOOKUP(X68,Positions!$C$7:$V$120,20,FALSE))))</f>
        <v/>
      </c>
      <c r="CR68" s="2" t="str">
        <f>IF(Y68="","",IF(Y68="ADO","ADO",IF(Y68="OFF","OFF",VLOOKUP(Y68,Positions!$C$7:$V$120,20,FALSE))))</f>
        <v/>
      </c>
      <c r="CS68" s="2" t="str">
        <f>IF(Z68="","",IF(Z68="ADO","ADO",IF(Z68="OFF","OFF",VLOOKUP(Z68,Positions!$C$7:$V$120,20,FALSE))))</f>
        <v/>
      </c>
      <c r="CT68" s="2" t="str">
        <f>IF(AA68="","",IF(AA68="ADO","ADO",IF(AA68="OFF","OFF",VLOOKUP(AA68,Positions!$C$7:$V$120,20,FALSE))))</f>
        <v/>
      </c>
      <c r="CU68" s="2" t="str">
        <f>IF(AB68="","",IF(AB68="ADO","ADO",IF(AB68="OFF","OFF",VLOOKUP(AB68,Positions!$C$7:$V$120,20,FALSE))))</f>
        <v/>
      </c>
      <c r="CV68" s="2" t="str">
        <f>IF(AC68="","",IF(AC68="ADO","ADO",IF(AC68="OFF","OFF",VLOOKUP(AC68,Positions!$C$7:$V$120,20,FALSE))))</f>
        <v/>
      </c>
      <c r="CW68" s="2" t="str">
        <f>IF(AD68="","",IF(AD68="ADO","ADO",IF(AD68="OFF","OFF",VLOOKUP(AD68,Positions!$C$7:$V$120,20,FALSE))))</f>
        <v/>
      </c>
      <c r="CY68" s="2">
        <f t="shared" si="28"/>
        <v>0</v>
      </c>
      <c r="DE68" s="2" t="str">
        <f t="shared" si="59"/>
        <v/>
      </c>
      <c r="DF68" s="2" t="str">
        <f t="shared" si="59"/>
        <v/>
      </c>
      <c r="DG68" s="2" t="str">
        <f t="shared" si="59"/>
        <v/>
      </c>
      <c r="DH68" s="2" t="str">
        <f t="shared" si="59"/>
        <v/>
      </c>
      <c r="DI68" s="2" t="str">
        <f t="shared" si="59"/>
        <v/>
      </c>
      <c r="DJ68" s="2" t="str">
        <f t="shared" si="59"/>
        <v/>
      </c>
      <c r="DK68" s="2" t="str">
        <f t="shared" si="59"/>
        <v/>
      </c>
      <c r="DL68" s="2" t="str">
        <f t="shared" si="59"/>
        <v/>
      </c>
      <c r="DM68" s="2" t="str">
        <f t="shared" si="59"/>
        <v/>
      </c>
      <c r="DN68" s="2" t="str">
        <f t="shared" si="68"/>
        <v/>
      </c>
      <c r="DO68" s="2" t="str">
        <f t="shared" si="68"/>
        <v/>
      </c>
      <c r="DP68" s="2" t="str">
        <f t="shared" si="68"/>
        <v/>
      </c>
      <c r="DQ68" s="2" t="str">
        <f t="shared" si="68"/>
        <v/>
      </c>
      <c r="DR68" s="2" t="str">
        <f t="shared" si="68"/>
        <v/>
      </c>
      <c r="DS68" s="2" t="str">
        <f t="shared" si="68"/>
        <v/>
      </c>
      <c r="DT68" s="2" t="str">
        <f t="shared" si="68"/>
        <v/>
      </c>
      <c r="DU68" s="2" t="str">
        <f t="shared" si="68"/>
        <v/>
      </c>
      <c r="DV68" s="2" t="str">
        <f t="shared" si="68"/>
        <v/>
      </c>
      <c r="DW68" s="2" t="str">
        <f t="shared" si="68"/>
        <v/>
      </c>
      <c r="DX68" s="2" t="str">
        <f t="shared" si="70"/>
        <v/>
      </c>
      <c r="DY68" s="2" t="str">
        <f t="shared" si="70"/>
        <v/>
      </c>
      <c r="DZ68" s="2" t="str">
        <f t="shared" si="70"/>
        <v/>
      </c>
      <c r="EA68" s="2" t="str">
        <f t="shared" si="70"/>
        <v/>
      </c>
      <c r="EB68" s="2" t="str">
        <f t="shared" si="70"/>
        <v/>
      </c>
      <c r="EC68" s="2" t="str">
        <f t="shared" si="70"/>
        <v/>
      </c>
      <c r="ED68" s="2" t="str">
        <f t="shared" si="70"/>
        <v/>
      </c>
      <c r="EE68" s="2" t="str">
        <f t="shared" si="70"/>
        <v/>
      </c>
      <c r="EF68" s="2" t="str">
        <f t="shared" si="70"/>
        <v/>
      </c>
      <c r="EH68" s="189">
        <f t="shared" si="30"/>
        <v>0</v>
      </c>
      <c r="EI68" s="190">
        <f t="shared" si="31"/>
        <v>0</v>
      </c>
      <c r="EJ68" s="190">
        <f t="shared" si="32"/>
        <v>0</v>
      </c>
      <c r="EK68" s="190">
        <f t="shared" si="33"/>
        <v>0</v>
      </c>
      <c r="EL68" s="190">
        <f t="shared" si="34"/>
        <v>0</v>
      </c>
      <c r="EM68" s="12" t="str">
        <f t="shared" si="65"/>
        <v/>
      </c>
      <c r="EN68" s="12" t="str">
        <f t="shared" si="65"/>
        <v/>
      </c>
      <c r="EO68" s="12" t="str">
        <f t="shared" si="65"/>
        <v/>
      </c>
      <c r="EP68" s="12" t="str">
        <f t="shared" si="65"/>
        <v/>
      </c>
      <c r="EQ68" s="12" t="str">
        <f t="shared" si="65"/>
        <v/>
      </c>
      <c r="ER68" s="12" t="str">
        <f t="shared" si="65"/>
        <v/>
      </c>
      <c r="ES68" s="12" t="str">
        <f t="shared" si="65"/>
        <v/>
      </c>
      <c r="ET68" s="12" t="str">
        <f t="shared" si="65"/>
        <v/>
      </c>
      <c r="EU68" s="12" t="str">
        <f t="shared" si="65"/>
        <v/>
      </c>
      <c r="EV68" s="12" t="str">
        <f t="shared" si="65"/>
        <v/>
      </c>
      <c r="EW68" s="12" t="str">
        <f t="shared" si="65"/>
        <v/>
      </c>
      <c r="EX68" s="12" t="str">
        <f t="shared" si="65"/>
        <v/>
      </c>
      <c r="EY68" s="12" t="str">
        <f t="shared" si="65"/>
        <v/>
      </c>
      <c r="EZ68" s="12" t="str">
        <f t="shared" si="65"/>
        <v/>
      </c>
      <c r="FA68" s="12" t="str">
        <f t="shared" si="65"/>
        <v/>
      </c>
      <c r="FB68" s="12" t="str">
        <f t="shared" si="64"/>
        <v/>
      </c>
      <c r="FC68" s="12" t="str">
        <f t="shared" si="53"/>
        <v/>
      </c>
      <c r="FD68" s="12" t="str">
        <f t="shared" si="53"/>
        <v/>
      </c>
      <c r="FE68" s="12" t="str">
        <f t="shared" si="53"/>
        <v/>
      </c>
      <c r="FF68" s="12" t="str">
        <f t="shared" si="53"/>
        <v/>
      </c>
      <c r="FG68" s="12" t="str">
        <f t="shared" si="53"/>
        <v/>
      </c>
      <c r="FH68" s="12" t="str">
        <f t="shared" si="53"/>
        <v/>
      </c>
      <c r="FI68" s="12" t="str">
        <f t="shared" si="69"/>
        <v/>
      </c>
      <c r="FJ68" s="12" t="str">
        <f t="shared" si="69"/>
        <v/>
      </c>
      <c r="FK68" s="12" t="str">
        <f t="shared" si="69"/>
        <v/>
      </c>
      <c r="FL68" s="12" t="str">
        <f t="shared" si="69"/>
        <v/>
      </c>
      <c r="FM68" s="12" t="str">
        <f t="shared" si="69"/>
        <v/>
      </c>
      <c r="FN68" s="12" t="str">
        <f t="shared" si="69"/>
        <v/>
      </c>
      <c r="FP68" t="str">
        <f t="shared" si="36"/>
        <v>OK</v>
      </c>
      <c r="FQ68" t="str">
        <f t="shared" si="37"/>
        <v/>
      </c>
      <c r="GU68" s="176"/>
      <c r="GV68" s="177">
        <f t="shared" ref="GV68:GV131" si="72">SUM(FS68:FY68)</f>
        <v>0</v>
      </c>
      <c r="GW68" s="177">
        <f t="shared" ref="GW68:GW131" si="73">SUM(FZ68:GF68)</f>
        <v>0</v>
      </c>
      <c r="GX68" s="177">
        <f t="shared" ref="GX68:GX131" si="74">SUM(GG68:GM68)</f>
        <v>0</v>
      </c>
      <c r="GY68" s="177">
        <f t="shared" ref="GY68:GY131" si="75">SUM(GN68:GT68)</f>
        <v>0</v>
      </c>
      <c r="HB68" s="193" t="str">
        <f>IF(Positions!C64&lt;&gt;"",Positions!C64,"")</f>
        <v/>
      </c>
    </row>
    <row r="69" spans="1:210" x14ac:dyDescent="0.25">
      <c r="A69" s="194"/>
      <c r="B69" s="186" t="str">
        <f t="shared" si="25"/>
        <v>0 (0, 0)</v>
      </c>
      <c r="C69" s="357"/>
      <c r="D69" s="470"/>
      <c r="E69" s="470"/>
      <c r="F69" s="470"/>
      <c r="G69" s="470"/>
      <c r="H69" s="470"/>
      <c r="I69" s="466"/>
      <c r="J69" s="357"/>
      <c r="K69" s="470"/>
      <c r="L69" s="470"/>
      <c r="M69" s="470"/>
      <c r="N69" s="470"/>
      <c r="O69" s="470"/>
      <c r="P69" s="466"/>
      <c r="Q69" s="357"/>
      <c r="R69" s="470"/>
      <c r="S69" s="470"/>
      <c r="T69" s="470"/>
      <c r="U69" s="470"/>
      <c r="V69" s="470"/>
      <c r="W69" s="466"/>
      <c r="X69" s="357"/>
      <c r="Y69" s="470"/>
      <c r="Z69" s="470"/>
      <c r="AA69" s="470"/>
      <c r="AB69" s="470"/>
      <c r="AC69" s="470"/>
      <c r="AD69" s="466"/>
      <c r="AE69" s="349"/>
      <c r="AF69" s="339">
        <f t="shared" si="71"/>
        <v>0</v>
      </c>
      <c r="AG69" s="340">
        <f t="shared" si="71"/>
        <v>0</v>
      </c>
      <c r="AH69" s="340">
        <f t="shared" si="71"/>
        <v>0</v>
      </c>
      <c r="AI69" s="341">
        <f t="shared" si="71"/>
        <v>0</v>
      </c>
      <c r="AJ69" s="342">
        <f t="shared" si="71"/>
        <v>0</v>
      </c>
      <c r="AK69" s="343">
        <f t="shared" si="26"/>
        <v>0</v>
      </c>
      <c r="AL69" s="192">
        <f>IF(A69&lt;&gt;"",VLOOKUP(A69,Positions!$AJ$9:$AK$30,2,FALSE),0)*IF(AJ69=160,AJ69/4*52*(38/40),AJ69/4*52)</f>
        <v>0</v>
      </c>
      <c r="AM69" s="188">
        <f t="shared" si="27"/>
        <v>0</v>
      </c>
      <c r="AN69" s="12" t="str">
        <f t="shared" si="67"/>
        <v/>
      </c>
      <c r="AO69" s="12" t="str">
        <f t="shared" si="67"/>
        <v/>
      </c>
      <c r="AP69" s="12" t="str">
        <f t="shared" si="67"/>
        <v/>
      </c>
      <c r="AQ69" s="12" t="str">
        <f t="shared" si="67"/>
        <v/>
      </c>
      <c r="AR69" s="12" t="str">
        <f t="shared" si="67"/>
        <v/>
      </c>
      <c r="AS69" s="12" t="str">
        <f t="shared" si="67"/>
        <v/>
      </c>
      <c r="AT69" s="12" t="str">
        <f t="shared" si="67"/>
        <v/>
      </c>
      <c r="AU69" s="12" t="str">
        <f t="shared" si="67"/>
        <v/>
      </c>
      <c r="AV69" s="12" t="str">
        <f t="shared" si="67"/>
        <v/>
      </c>
      <c r="AW69" s="12" t="str">
        <f t="shared" si="67"/>
        <v/>
      </c>
      <c r="AX69" s="12" t="str">
        <f t="shared" si="67"/>
        <v/>
      </c>
      <c r="AY69" s="12" t="str">
        <f t="shared" si="67"/>
        <v/>
      </c>
      <c r="AZ69" s="12" t="str">
        <f t="shared" si="67"/>
        <v/>
      </c>
      <c r="BA69" s="12" t="str">
        <f t="shared" si="67"/>
        <v/>
      </c>
      <c r="BB69" s="12" t="str">
        <f t="shared" si="67"/>
        <v/>
      </c>
      <c r="BC69" s="12" t="str">
        <f t="shared" si="52"/>
        <v/>
      </c>
      <c r="BD69" s="12" t="str">
        <f t="shared" si="52"/>
        <v/>
      </c>
      <c r="BE69" s="12" t="str">
        <f t="shared" si="52"/>
        <v/>
      </c>
      <c r="BF69" s="12" t="str">
        <f t="shared" si="52"/>
        <v/>
      </c>
      <c r="BG69" s="12" t="str">
        <f t="shared" si="52"/>
        <v/>
      </c>
      <c r="BH69" s="12" t="str">
        <f t="shared" si="52"/>
        <v/>
      </c>
      <c r="BI69" s="12" t="str">
        <f t="shared" si="52"/>
        <v/>
      </c>
      <c r="BJ69" s="12" t="str">
        <f t="shared" si="66"/>
        <v/>
      </c>
      <c r="BK69" s="12" t="str">
        <f t="shared" si="66"/>
        <v/>
      </c>
      <c r="BL69" s="12" t="str">
        <f t="shared" si="66"/>
        <v/>
      </c>
      <c r="BM69" s="12" t="str">
        <f t="shared" si="66"/>
        <v/>
      </c>
      <c r="BN69" s="12" t="str">
        <f t="shared" si="66"/>
        <v/>
      </c>
      <c r="BO69" s="12" t="str">
        <f t="shared" si="66"/>
        <v/>
      </c>
      <c r="BV69" s="2" t="str">
        <f>IF(C69="","",IF(C69="ADO","ADO",IF(C69="OFF","OFF",VLOOKUP(C69,Positions!$C$7:$V$120,20,FALSE))))</f>
        <v/>
      </c>
      <c r="BW69" s="2" t="str">
        <f>IF(D69="","",IF(D69="ADO","ADO",IF(D69="OFF","OFF",VLOOKUP(D69,Positions!$C$7:$V$120,20,FALSE))))</f>
        <v/>
      </c>
      <c r="BX69" s="2" t="str">
        <f>IF(E69="","",IF(E69="ADO","ADO",IF(E69="OFF","OFF",VLOOKUP(E69,Positions!$C$7:$V$120,20,FALSE))))</f>
        <v/>
      </c>
      <c r="BY69" s="2" t="str">
        <f>IF(F69="","",IF(F69="ADO","ADO",IF(F69="OFF","OFF",VLOOKUP(F69,Positions!$C$7:$V$120,20,FALSE))))</f>
        <v/>
      </c>
      <c r="BZ69" s="2" t="str">
        <f>IF(G69="","",IF(G69="ADO","ADO",IF(G69="OFF","OFF",VLOOKUP(G69,Positions!$C$7:$V$120,20,FALSE))))</f>
        <v/>
      </c>
      <c r="CA69" s="2" t="str">
        <f>IF(H69="","",IF(H69="ADO","ADO",IF(H69="OFF","OFF",VLOOKUP(H69,Positions!$C$7:$V$120,20,FALSE))))</f>
        <v/>
      </c>
      <c r="CB69" s="2" t="str">
        <f>IF(I69="","",IF(I69="ADO","ADO",IF(I69="OFF","OFF",VLOOKUP(I69,Positions!$C$7:$V$120,20,FALSE))))</f>
        <v/>
      </c>
      <c r="CC69" s="2" t="str">
        <f>IF(J69="","",IF(J69="ADO","ADO",IF(J69="OFF","OFF",VLOOKUP(J69,Positions!$C$7:$V$120,20,FALSE))))</f>
        <v/>
      </c>
      <c r="CD69" s="2" t="str">
        <f>IF(K69="","",IF(K69="ADO","ADO",IF(K69="OFF","OFF",VLOOKUP(K69,Positions!$C$7:$V$120,20,FALSE))))</f>
        <v/>
      </c>
      <c r="CE69" s="2" t="str">
        <f>IF(L69="","",IF(L69="ADO","ADO",IF(L69="OFF","OFF",VLOOKUP(L69,Positions!$C$7:$V$120,20,FALSE))))</f>
        <v/>
      </c>
      <c r="CF69" s="2" t="str">
        <f>IF(M69="","",IF(M69="ADO","ADO",IF(M69="OFF","OFF",VLOOKUP(M69,Positions!$C$7:$V$120,20,FALSE))))</f>
        <v/>
      </c>
      <c r="CG69" s="2" t="str">
        <f>IF(N69="","",IF(N69="ADO","ADO",IF(N69="OFF","OFF",VLOOKUP(N69,Positions!$C$7:$V$120,20,FALSE))))</f>
        <v/>
      </c>
      <c r="CH69" s="2" t="str">
        <f>IF(O69="","",IF(O69="ADO","ADO",IF(O69="OFF","OFF",VLOOKUP(O69,Positions!$C$7:$V$120,20,FALSE))))</f>
        <v/>
      </c>
      <c r="CI69" s="2" t="str">
        <f>IF(P69="","",IF(P69="ADO","ADO",IF(P69="OFF","OFF",VLOOKUP(P69,Positions!$C$7:$V$120,20,FALSE))))</f>
        <v/>
      </c>
      <c r="CJ69" s="2" t="str">
        <f>IF(Q69="","",IF(Q69="ADO","ADO",IF(Q69="OFF","OFF",VLOOKUP(Q69,Positions!$C$7:$V$120,20,FALSE))))</f>
        <v/>
      </c>
      <c r="CK69" s="2" t="str">
        <f>IF(R69="","",IF(R69="ADO","ADO",IF(R69="OFF","OFF",VLOOKUP(R69,Positions!$C$7:$V$120,20,FALSE))))</f>
        <v/>
      </c>
      <c r="CL69" s="2" t="str">
        <f>IF(S69="","",IF(S69="ADO","ADO",IF(S69="OFF","OFF",VLOOKUP(S69,Positions!$C$7:$V$120,20,FALSE))))</f>
        <v/>
      </c>
      <c r="CM69" s="2" t="str">
        <f>IF(T69="","",IF(T69="ADO","ADO",IF(T69="OFF","OFF",VLOOKUP(T69,Positions!$C$7:$V$120,20,FALSE))))</f>
        <v/>
      </c>
      <c r="CN69" s="2" t="str">
        <f>IF(U69="","",IF(U69="ADO","ADO",IF(U69="OFF","OFF",VLOOKUP(U69,Positions!$C$7:$V$120,20,FALSE))))</f>
        <v/>
      </c>
      <c r="CO69" s="2" t="str">
        <f>IF(V69="","",IF(V69="ADO","ADO",IF(V69="OFF","OFF",VLOOKUP(V69,Positions!$C$7:$V$120,20,FALSE))))</f>
        <v/>
      </c>
      <c r="CP69" s="2" t="str">
        <f>IF(W69="","",IF(W69="ADO","ADO",IF(W69="OFF","OFF",VLOOKUP(W69,Positions!$C$7:$V$120,20,FALSE))))</f>
        <v/>
      </c>
      <c r="CQ69" s="2" t="str">
        <f>IF(X69="","",IF(X69="ADO","ADO",IF(X69="OFF","OFF",VLOOKUP(X69,Positions!$C$7:$V$120,20,FALSE))))</f>
        <v/>
      </c>
      <c r="CR69" s="2" t="str">
        <f>IF(Y69="","",IF(Y69="ADO","ADO",IF(Y69="OFF","OFF",VLOOKUP(Y69,Positions!$C$7:$V$120,20,FALSE))))</f>
        <v/>
      </c>
      <c r="CS69" s="2" t="str">
        <f>IF(Z69="","",IF(Z69="ADO","ADO",IF(Z69="OFF","OFF",VLOOKUP(Z69,Positions!$C$7:$V$120,20,FALSE))))</f>
        <v/>
      </c>
      <c r="CT69" s="2" t="str">
        <f>IF(AA69="","",IF(AA69="ADO","ADO",IF(AA69="OFF","OFF",VLOOKUP(AA69,Positions!$C$7:$V$120,20,FALSE))))</f>
        <v/>
      </c>
      <c r="CU69" s="2" t="str">
        <f>IF(AB69="","",IF(AB69="ADO","ADO",IF(AB69="OFF","OFF",VLOOKUP(AB69,Positions!$C$7:$V$120,20,FALSE))))</f>
        <v/>
      </c>
      <c r="CV69" s="2" t="str">
        <f>IF(AC69="","",IF(AC69="ADO","ADO",IF(AC69="OFF","OFF",VLOOKUP(AC69,Positions!$C$7:$V$120,20,FALSE))))</f>
        <v/>
      </c>
      <c r="CW69" s="2" t="str">
        <f>IF(AD69="","",IF(AD69="ADO","ADO",IF(AD69="OFF","OFF",VLOOKUP(AD69,Positions!$C$7:$V$120,20,FALSE))))</f>
        <v/>
      </c>
      <c r="CY69" s="2">
        <f t="shared" si="28"/>
        <v>0</v>
      </c>
      <c r="DE69" s="2" t="str">
        <f t="shared" si="59"/>
        <v/>
      </c>
      <c r="DF69" s="2" t="str">
        <f t="shared" si="59"/>
        <v/>
      </c>
      <c r="DG69" s="2" t="str">
        <f t="shared" si="59"/>
        <v/>
      </c>
      <c r="DH69" s="2" t="str">
        <f t="shared" si="59"/>
        <v/>
      </c>
      <c r="DI69" s="2" t="str">
        <f t="shared" si="59"/>
        <v/>
      </c>
      <c r="DJ69" s="2" t="str">
        <f t="shared" si="59"/>
        <v/>
      </c>
      <c r="DK69" s="2" t="str">
        <f t="shared" si="59"/>
        <v/>
      </c>
      <c r="DL69" s="2" t="str">
        <f t="shared" si="59"/>
        <v/>
      </c>
      <c r="DM69" s="2" t="str">
        <f t="shared" si="59"/>
        <v/>
      </c>
      <c r="DN69" s="2" t="str">
        <f t="shared" si="68"/>
        <v/>
      </c>
      <c r="DO69" s="2" t="str">
        <f t="shared" si="68"/>
        <v/>
      </c>
      <c r="DP69" s="2" t="str">
        <f t="shared" si="68"/>
        <v/>
      </c>
      <c r="DQ69" s="2" t="str">
        <f t="shared" si="68"/>
        <v/>
      </c>
      <c r="DR69" s="2" t="str">
        <f t="shared" si="68"/>
        <v/>
      </c>
      <c r="DS69" s="2" t="str">
        <f t="shared" si="68"/>
        <v/>
      </c>
      <c r="DT69" s="2" t="str">
        <f t="shared" si="68"/>
        <v/>
      </c>
      <c r="DU69" s="2" t="str">
        <f t="shared" si="68"/>
        <v/>
      </c>
      <c r="DV69" s="2" t="str">
        <f t="shared" si="68"/>
        <v/>
      </c>
      <c r="DW69" s="2" t="str">
        <f t="shared" si="68"/>
        <v/>
      </c>
      <c r="DX69" s="2" t="str">
        <f t="shared" si="70"/>
        <v/>
      </c>
      <c r="DY69" s="2" t="str">
        <f t="shared" si="70"/>
        <v/>
      </c>
      <c r="DZ69" s="2" t="str">
        <f t="shared" si="70"/>
        <v/>
      </c>
      <c r="EA69" s="2" t="str">
        <f t="shared" si="70"/>
        <v/>
      </c>
      <c r="EB69" s="2" t="str">
        <f t="shared" si="70"/>
        <v/>
      </c>
      <c r="EC69" s="2" t="str">
        <f t="shared" si="70"/>
        <v/>
      </c>
      <c r="ED69" s="2" t="str">
        <f t="shared" si="70"/>
        <v/>
      </c>
      <c r="EE69" s="2" t="str">
        <f t="shared" si="70"/>
        <v/>
      </c>
      <c r="EF69" s="2" t="str">
        <f t="shared" si="70"/>
        <v/>
      </c>
      <c r="EH69" s="189">
        <f t="shared" si="30"/>
        <v>0</v>
      </c>
      <c r="EI69" s="190">
        <f t="shared" si="31"/>
        <v>0</v>
      </c>
      <c r="EJ69" s="190">
        <f t="shared" si="32"/>
        <v>0</v>
      </c>
      <c r="EK69" s="190">
        <f t="shared" si="33"/>
        <v>0</v>
      </c>
      <c r="EL69" s="190">
        <f t="shared" si="34"/>
        <v>0</v>
      </c>
      <c r="EM69" s="12" t="str">
        <f t="shared" si="65"/>
        <v/>
      </c>
      <c r="EN69" s="12" t="str">
        <f t="shared" si="65"/>
        <v/>
      </c>
      <c r="EO69" s="12" t="str">
        <f t="shared" si="65"/>
        <v/>
      </c>
      <c r="EP69" s="12" t="str">
        <f t="shared" si="65"/>
        <v/>
      </c>
      <c r="EQ69" s="12" t="str">
        <f t="shared" si="65"/>
        <v/>
      </c>
      <c r="ER69" s="12" t="str">
        <f t="shared" si="65"/>
        <v/>
      </c>
      <c r="ES69" s="12" t="str">
        <f t="shared" si="65"/>
        <v/>
      </c>
      <c r="ET69" s="12" t="str">
        <f t="shared" si="65"/>
        <v/>
      </c>
      <c r="EU69" s="12" t="str">
        <f t="shared" si="65"/>
        <v/>
      </c>
      <c r="EV69" s="12" t="str">
        <f t="shared" si="65"/>
        <v/>
      </c>
      <c r="EW69" s="12" t="str">
        <f t="shared" si="65"/>
        <v/>
      </c>
      <c r="EX69" s="12" t="str">
        <f t="shared" si="65"/>
        <v/>
      </c>
      <c r="EY69" s="12" t="str">
        <f t="shared" si="65"/>
        <v/>
      </c>
      <c r="EZ69" s="12" t="str">
        <f t="shared" si="65"/>
        <v/>
      </c>
      <c r="FA69" s="12" t="str">
        <f t="shared" si="65"/>
        <v/>
      </c>
      <c r="FB69" s="12" t="str">
        <f t="shared" si="64"/>
        <v/>
      </c>
      <c r="FC69" s="12" t="str">
        <f t="shared" si="53"/>
        <v/>
      </c>
      <c r="FD69" s="12" t="str">
        <f t="shared" si="53"/>
        <v/>
      </c>
      <c r="FE69" s="12" t="str">
        <f t="shared" si="53"/>
        <v/>
      </c>
      <c r="FF69" s="12" t="str">
        <f t="shared" si="53"/>
        <v/>
      </c>
      <c r="FG69" s="12" t="str">
        <f t="shared" si="53"/>
        <v/>
      </c>
      <c r="FH69" s="12" t="str">
        <f t="shared" si="53"/>
        <v/>
      </c>
      <c r="FI69" s="12" t="str">
        <f t="shared" si="69"/>
        <v/>
      </c>
      <c r="FJ69" s="12" t="str">
        <f t="shared" si="69"/>
        <v/>
      </c>
      <c r="FK69" s="12" t="str">
        <f t="shared" si="69"/>
        <v/>
      </c>
      <c r="FL69" s="12" t="str">
        <f t="shared" si="69"/>
        <v/>
      </c>
      <c r="FM69" s="12" t="str">
        <f t="shared" si="69"/>
        <v/>
      </c>
      <c r="FN69" s="12" t="str">
        <f t="shared" si="69"/>
        <v/>
      </c>
      <c r="FP69" t="str">
        <f t="shared" si="36"/>
        <v>OK</v>
      </c>
      <c r="FQ69" t="str">
        <f t="shared" si="37"/>
        <v/>
      </c>
      <c r="GU69" s="176"/>
      <c r="GV69" s="177">
        <f t="shared" si="72"/>
        <v>0</v>
      </c>
      <c r="GW69" s="177">
        <f t="shared" si="73"/>
        <v>0</v>
      </c>
      <c r="GX69" s="177">
        <f t="shared" si="74"/>
        <v>0</v>
      </c>
      <c r="GY69" s="177">
        <f t="shared" si="75"/>
        <v>0</v>
      </c>
      <c r="HB69" s="193" t="str">
        <f>IF(Positions!C65&lt;&gt;"",Positions!C65,"")</f>
        <v/>
      </c>
    </row>
    <row r="70" spans="1:210" x14ac:dyDescent="0.25">
      <c r="A70" s="194"/>
      <c r="B70" s="186" t="str">
        <f t="shared" si="25"/>
        <v>0 (0, 0)</v>
      </c>
      <c r="C70" s="357"/>
      <c r="D70" s="470"/>
      <c r="E70" s="470"/>
      <c r="F70" s="470"/>
      <c r="G70" s="470"/>
      <c r="H70" s="470"/>
      <c r="I70" s="466"/>
      <c r="J70" s="357"/>
      <c r="K70" s="470"/>
      <c r="L70" s="470"/>
      <c r="M70" s="470"/>
      <c r="N70" s="470"/>
      <c r="O70" s="470"/>
      <c r="P70" s="466"/>
      <c r="Q70" s="357"/>
      <c r="R70" s="470"/>
      <c r="S70" s="470"/>
      <c r="T70" s="470"/>
      <c r="U70" s="470"/>
      <c r="V70" s="470"/>
      <c r="W70" s="466"/>
      <c r="X70" s="357"/>
      <c r="Y70" s="470"/>
      <c r="Z70" s="470"/>
      <c r="AA70" s="470"/>
      <c r="AB70" s="470"/>
      <c r="AC70" s="470"/>
      <c r="AD70" s="466"/>
      <c r="AE70" s="349"/>
      <c r="AF70" s="339">
        <f t="shared" si="71"/>
        <v>0</v>
      </c>
      <c r="AG70" s="340">
        <f t="shared" si="71"/>
        <v>0</v>
      </c>
      <c r="AH70" s="340">
        <f t="shared" si="71"/>
        <v>0</v>
      </c>
      <c r="AI70" s="341">
        <f t="shared" si="71"/>
        <v>0</v>
      </c>
      <c r="AJ70" s="342">
        <f t="shared" si="71"/>
        <v>0</v>
      </c>
      <c r="AK70" s="343">
        <f t="shared" si="26"/>
        <v>0</v>
      </c>
      <c r="AL70" s="192">
        <f>IF(A70&lt;&gt;"",VLOOKUP(A70,Positions!$AJ$9:$AK$30,2,FALSE),0)*IF(AJ70=160,AJ70/4*52*(38/40),AJ70/4*52)</f>
        <v>0</v>
      </c>
      <c r="AM70" s="188">
        <f t="shared" si="27"/>
        <v>0</v>
      </c>
      <c r="AN70" s="12" t="str">
        <f t="shared" si="67"/>
        <v/>
      </c>
      <c r="AO70" s="12" t="str">
        <f t="shared" si="67"/>
        <v/>
      </c>
      <c r="AP70" s="12" t="str">
        <f t="shared" si="67"/>
        <v/>
      </c>
      <c r="AQ70" s="12" t="str">
        <f t="shared" si="67"/>
        <v/>
      </c>
      <c r="AR70" s="12" t="str">
        <f t="shared" si="67"/>
        <v/>
      </c>
      <c r="AS70" s="12" t="str">
        <f t="shared" si="67"/>
        <v/>
      </c>
      <c r="AT70" s="12" t="str">
        <f t="shared" si="67"/>
        <v/>
      </c>
      <c r="AU70" s="12" t="str">
        <f t="shared" si="67"/>
        <v/>
      </c>
      <c r="AV70" s="12" t="str">
        <f t="shared" si="67"/>
        <v/>
      </c>
      <c r="AW70" s="12" t="str">
        <f t="shared" si="67"/>
        <v/>
      </c>
      <c r="AX70" s="12" t="str">
        <f t="shared" si="67"/>
        <v/>
      </c>
      <c r="AY70" s="12" t="str">
        <f t="shared" si="67"/>
        <v/>
      </c>
      <c r="AZ70" s="12" t="str">
        <f t="shared" si="67"/>
        <v/>
      </c>
      <c r="BA70" s="12" t="str">
        <f t="shared" si="67"/>
        <v/>
      </c>
      <c r="BB70" s="12" t="str">
        <f t="shared" si="67"/>
        <v/>
      </c>
      <c r="BC70" s="12" t="str">
        <f t="shared" si="52"/>
        <v/>
      </c>
      <c r="BD70" s="12" t="str">
        <f t="shared" si="52"/>
        <v/>
      </c>
      <c r="BE70" s="12" t="str">
        <f t="shared" si="52"/>
        <v/>
      </c>
      <c r="BF70" s="12" t="str">
        <f t="shared" si="52"/>
        <v/>
      </c>
      <c r="BG70" s="12" t="str">
        <f t="shared" si="52"/>
        <v/>
      </c>
      <c r="BH70" s="12" t="str">
        <f t="shared" si="52"/>
        <v/>
      </c>
      <c r="BI70" s="12" t="str">
        <f t="shared" si="52"/>
        <v/>
      </c>
      <c r="BJ70" s="12" t="str">
        <f t="shared" si="66"/>
        <v/>
      </c>
      <c r="BK70" s="12" t="str">
        <f t="shared" si="66"/>
        <v/>
      </c>
      <c r="BL70" s="12" t="str">
        <f t="shared" si="66"/>
        <v/>
      </c>
      <c r="BM70" s="12" t="str">
        <f t="shared" si="66"/>
        <v/>
      </c>
      <c r="BN70" s="12" t="str">
        <f t="shared" si="66"/>
        <v/>
      </c>
      <c r="BO70" s="12" t="str">
        <f t="shared" si="66"/>
        <v/>
      </c>
      <c r="BV70" s="2" t="str">
        <f>IF(C70="","",IF(C70="ADO","ADO",IF(C70="OFF","OFF",VLOOKUP(C70,Positions!$C$7:$V$120,20,FALSE))))</f>
        <v/>
      </c>
      <c r="BW70" s="2" t="str">
        <f>IF(D70="","",IF(D70="ADO","ADO",IF(D70="OFF","OFF",VLOOKUP(D70,Positions!$C$7:$V$120,20,FALSE))))</f>
        <v/>
      </c>
      <c r="BX70" s="2" t="str">
        <f>IF(E70="","",IF(E70="ADO","ADO",IF(E70="OFF","OFF",VLOOKUP(E70,Positions!$C$7:$V$120,20,FALSE))))</f>
        <v/>
      </c>
      <c r="BY70" s="2" t="str">
        <f>IF(F70="","",IF(F70="ADO","ADO",IF(F70="OFF","OFF",VLOOKUP(F70,Positions!$C$7:$V$120,20,FALSE))))</f>
        <v/>
      </c>
      <c r="BZ70" s="2" t="str">
        <f>IF(G70="","",IF(G70="ADO","ADO",IF(G70="OFF","OFF",VLOOKUP(G70,Positions!$C$7:$V$120,20,FALSE))))</f>
        <v/>
      </c>
      <c r="CA70" s="2" t="str">
        <f>IF(H70="","",IF(H70="ADO","ADO",IF(H70="OFF","OFF",VLOOKUP(H70,Positions!$C$7:$V$120,20,FALSE))))</f>
        <v/>
      </c>
      <c r="CB70" s="2" t="str">
        <f>IF(I70="","",IF(I70="ADO","ADO",IF(I70="OFF","OFF",VLOOKUP(I70,Positions!$C$7:$V$120,20,FALSE))))</f>
        <v/>
      </c>
      <c r="CC70" s="2" t="str">
        <f>IF(J70="","",IF(J70="ADO","ADO",IF(J70="OFF","OFF",VLOOKUP(J70,Positions!$C$7:$V$120,20,FALSE))))</f>
        <v/>
      </c>
      <c r="CD70" s="2" t="str">
        <f>IF(K70="","",IF(K70="ADO","ADO",IF(K70="OFF","OFF",VLOOKUP(K70,Positions!$C$7:$V$120,20,FALSE))))</f>
        <v/>
      </c>
      <c r="CE70" s="2" t="str">
        <f>IF(L70="","",IF(L70="ADO","ADO",IF(L70="OFF","OFF",VLOOKUP(L70,Positions!$C$7:$V$120,20,FALSE))))</f>
        <v/>
      </c>
      <c r="CF70" s="2" t="str">
        <f>IF(M70="","",IF(M70="ADO","ADO",IF(M70="OFF","OFF",VLOOKUP(M70,Positions!$C$7:$V$120,20,FALSE))))</f>
        <v/>
      </c>
      <c r="CG70" s="2" t="str">
        <f>IF(N70="","",IF(N70="ADO","ADO",IF(N70="OFF","OFF",VLOOKUP(N70,Positions!$C$7:$V$120,20,FALSE))))</f>
        <v/>
      </c>
      <c r="CH70" s="2" t="str">
        <f>IF(O70="","",IF(O70="ADO","ADO",IF(O70="OFF","OFF",VLOOKUP(O70,Positions!$C$7:$V$120,20,FALSE))))</f>
        <v/>
      </c>
      <c r="CI70" s="2" t="str">
        <f>IF(P70="","",IF(P70="ADO","ADO",IF(P70="OFF","OFF",VLOOKUP(P70,Positions!$C$7:$V$120,20,FALSE))))</f>
        <v/>
      </c>
      <c r="CJ70" s="2" t="str">
        <f>IF(Q70="","",IF(Q70="ADO","ADO",IF(Q70="OFF","OFF",VLOOKUP(Q70,Positions!$C$7:$V$120,20,FALSE))))</f>
        <v/>
      </c>
      <c r="CK70" s="2" t="str">
        <f>IF(R70="","",IF(R70="ADO","ADO",IF(R70="OFF","OFF",VLOOKUP(R70,Positions!$C$7:$V$120,20,FALSE))))</f>
        <v/>
      </c>
      <c r="CL70" s="2" t="str">
        <f>IF(S70="","",IF(S70="ADO","ADO",IF(S70="OFF","OFF",VLOOKUP(S70,Positions!$C$7:$V$120,20,FALSE))))</f>
        <v/>
      </c>
      <c r="CM70" s="2" t="str">
        <f>IF(T70="","",IF(T70="ADO","ADO",IF(T70="OFF","OFF",VLOOKUP(T70,Positions!$C$7:$V$120,20,FALSE))))</f>
        <v/>
      </c>
      <c r="CN70" s="2" t="str">
        <f>IF(U70="","",IF(U70="ADO","ADO",IF(U70="OFF","OFF",VLOOKUP(U70,Positions!$C$7:$V$120,20,FALSE))))</f>
        <v/>
      </c>
      <c r="CO70" s="2" t="str">
        <f>IF(V70="","",IF(V70="ADO","ADO",IF(V70="OFF","OFF",VLOOKUP(V70,Positions!$C$7:$V$120,20,FALSE))))</f>
        <v/>
      </c>
      <c r="CP70" s="2" t="str">
        <f>IF(W70="","",IF(W70="ADO","ADO",IF(W70="OFF","OFF",VLOOKUP(W70,Positions!$C$7:$V$120,20,FALSE))))</f>
        <v/>
      </c>
      <c r="CQ70" s="2" t="str">
        <f>IF(X70="","",IF(X70="ADO","ADO",IF(X70="OFF","OFF",VLOOKUP(X70,Positions!$C$7:$V$120,20,FALSE))))</f>
        <v/>
      </c>
      <c r="CR70" s="2" t="str">
        <f>IF(Y70="","",IF(Y70="ADO","ADO",IF(Y70="OFF","OFF",VLOOKUP(Y70,Positions!$C$7:$V$120,20,FALSE))))</f>
        <v/>
      </c>
      <c r="CS70" s="2" t="str">
        <f>IF(Z70="","",IF(Z70="ADO","ADO",IF(Z70="OFF","OFF",VLOOKUP(Z70,Positions!$C$7:$V$120,20,FALSE))))</f>
        <v/>
      </c>
      <c r="CT70" s="2" t="str">
        <f>IF(AA70="","",IF(AA70="ADO","ADO",IF(AA70="OFF","OFF",VLOOKUP(AA70,Positions!$C$7:$V$120,20,FALSE))))</f>
        <v/>
      </c>
      <c r="CU70" s="2" t="str">
        <f>IF(AB70="","",IF(AB70="ADO","ADO",IF(AB70="OFF","OFF",VLOOKUP(AB70,Positions!$C$7:$V$120,20,FALSE))))</f>
        <v/>
      </c>
      <c r="CV70" s="2" t="str">
        <f>IF(AC70="","",IF(AC70="ADO","ADO",IF(AC70="OFF","OFF",VLOOKUP(AC70,Positions!$C$7:$V$120,20,FALSE))))</f>
        <v/>
      </c>
      <c r="CW70" s="2" t="str">
        <f>IF(AD70="","",IF(AD70="ADO","ADO",IF(AD70="OFF","OFF",VLOOKUP(AD70,Positions!$C$7:$V$120,20,FALSE))))</f>
        <v/>
      </c>
      <c r="CY70" s="2">
        <f t="shared" si="28"/>
        <v>0</v>
      </c>
      <c r="DE70" s="2" t="str">
        <f t="shared" si="59"/>
        <v/>
      </c>
      <c r="DF70" s="2" t="str">
        <f t="shared" si="59"/>
        <v/>
      </c>
      <c r="DG70" s="2" t="str">
        <f t="shared" si="59"/>
        <v/>
      </c>
      <c r="DH70" s="2" t="str">
        <f t="shared" si="59"/>
        <v/>
      </c>
      <c r="DI70" s="2" t="str">
        <f t="shared" si="59"/>
        <v/>
      </c>
      <c r="DJ70" s="2" t="str">
        <f t="shared" si="59"/>
        <v/>
      </c>
      <c r="DK70" s="2" t="str">
        <f t="shared" si="59"/>
        <v/>
      </c>
      <c r="DL70" s="2" t="str">
        <f t="shared" si="59"/>
        <v/>
      </c>
      <c r="DM70" s="2" t="str">
        <f t="shared" si="59"/>
        <v/>
      </c>
      <c r="DN70" s="2" t="str">
        <f t="shared" si="68"/>
        <v/>
      </c>
      <c r="DO70" s="2" t="str">
        <f t="shared" si="68"/>
        <v/>
      </c>
      <c r="DP70" s="2" t="str">
        <f t="shared" si="68"/>
        <v/>
      </c>
      <c r="DQ70" s="2" t="str">
        <f t="shared" si="68"/>
        <v/>
      </c>
      <c r="DR70" s="2" t="str">
        <f t="shared" si="68"/>
        <v/>
      </c>
      <c r="DS70" s="2" t="str">
        <f t="shared" si="68"/>
        <v/>
      </c>
      <c r="DT70" s="2" t="str">
        <f t="shared" si="68"/>
        <v/>
      </c>
      <c r="DU70" s="2" t="str">
        <f t="shared" si="68"/>
        <v/>
      </c>
      <c r="DV70" s="2" t="str">
        <f t="shared" si="68"/>
        <v/>
      </c>
      <c r="DW70" s="2" t="str">
        <f t="shared" si="68"/>
        <v/>
      </c>
      <c r="DX70" s="2" t="str">
        <f t="shared" si="70"/>
        <v/>
      </c>
      <c r="DY70" s="2" t="str">
        <f t="shared" si="70"/>
        <v/>
      </c>
      <c r="DZ70" s="2" t="str">
        <f t="shared" si="70"/>
        <v/>
      </c>
      <c r="EA70" s="2" t="str">
        <f t="shared" si="70"/>
        <v/>
      </c>
      <c r="EB70" s="2" t="str">
        <f t="shared" si="70"/>
        <v/>
      </c>
      <c r="EC70" s="2" t="str">
        <f t="shared" si="70"/>
        <v/>
      </c>
      <c r="ED70" s="2" t="str">
        <f t="shared" si="70"/>
        <v/>
      </c>
      <c r="EE70" s="2" t="str">
        <f t="shared" si="70"/>
        <v/>
      </c>
      <c r="EF70" s="2" t="str">
        <f t="shared" si="70"/>
        <v/>
      </c>
      <c r="EH70" s="189">
        <f t="shared" si="30"/>
        <v>0</v>
      </c>
      <c r="EI70" s="190">
        <f t="shared" si="31"/>
        <v>0</v>
      </c>
      <c r="EJ70" s="190">
        <f t="shared" si="32"/>
        <v>0</v>
      </c>
      <c r="EK70" s="190">
        <f t="shared" si="33"/>
        <v>0</v>
      </c>
      <c r="EL70" s="190">
        <f t="shared" si="34"/>
        <v>0</v>
      </c>
      <c r="EM70" s="12" t="str">
        <f t="shared" si="65"/>
        <v/>
      </c>
      <c r="EN70" s="12" t="str">
        <f t="shared" si="65"/>
        <v/>
      </c>
      <c r="EO70" s="12" t="str">
        <f t="shared" si="65"/>
        <v/>
      </c>
      <c r="EP70" s="12" t="str">
        <f t="shared" si="65"/>
        <v/>
      </c>
      <c r="EQ70" s="12" t="str">
        <f t="shared" si="65"/>
        <v/>
      </c>
      <c r="ER70" s="12" t="str">
        <f t="shared" si="65"/>
        <v/>
      </c>
      <c r="ES70" s="12" t="str">
        <f t="shared" si="65"/>
        <v/>
      </c>
      <c r="ET70" s="12" t="str">
        <f t="shared" si="65"/>
        <v/>
      </c>
      <c r="EU70" s="12" t="str">
        <f t="shared" si="65"/>
        <v/>
      </c>
      <c r="EV70" s="12" t="str">
        <f t="shared" si="65"/>
        <v/>
      </c>
      <c r="EW70" s="12" t="str">
        <f t="shared" si="65"/>
        <v/>
      </c>
      <c r="EX70" s="12" t="str">
        <f t="shared" si="65"/>
        <v/>
      </c>
      <c r="EY70" s="12" t="str">
        <f t="shared" si="65"/>
        <v/>
      </c>
      <c r="EZ70" s="12" t="str">
        <f t="shared" si="65"/>
        <v/>
      </c>
      <c r="FA70" s="12" t="str">
        <f t="shared" si="65"/>
        <v/>
      </c>
      <c r="FB70" s="12" t="str">
        <f t="shared" si="64"/>
        <v/>
      </c>
      <c r="FC70" s="12" t="str">
        <f t="shared" si="53"/>
        <v/>
      </c>
      <c r="FD70" s="12" t="str">
        <f t="shared" si="53"/>
        <v/>
      </c>
      <c r="FE70" s="12" t="str">
        <f t="shared" si="53"/>
        <v/>
      </c>
      <c r="FF70" s="12" t="str">
        <f t="shared" si="53"/>
        <v/>
      </c>
      <c r="FG70" s="12" t="str">
        <f t="shared" si="53"/>
        <v/>
      </c>
      <c r="FH70" s="12" t="str">
        <f t="shared" si="53"/>
        <v/>
      </c>
      <c r="FI70" s="12" t="str">
        <f t="shared" si="69"/>
        <v/>
      </c>
      <c r="FJ70" s="12" t="str">
        <f t="shared" si="69"/>
        <v/>
      </c>
      <c r="FK70" s="12" t="str">
        <f t="shared" si="69"/>
        <v/>
      </c>
      <c r="FL70" s="12" t="str">
        <f t="shared" si="69"/>
        <v/>
      </c>
      <c r="FM70" s="12" t="str">
        <f t="shared" si="69"/>
        <v/>
      </c>
      <c r="FN70" s="12" t="str">
        <f t="shared" si="69"/>
        <v/>
      </c>
      <c r="FP70" t="str">
        <f t="shared" si="36"/>
        <v>OK</v>
      </c>
      <c r="FQ70" t="str">
        <f t="shared" si="37"/>
        <v/>
      </c>
      <c r="GU70" s="176"/>
      <c r="GV70" s="177">
        <f t="shared" si="72"/>
        <v>0</v>
      </c>
      <c r="GW70" s="177">
        <f t="shared" si="73"/>
        <v>0</v>
      </c>
      <c r="GX70" s="177">
        <f t="shared" si="74"/>
        <v>0</v>
      </c>
      <c r="GY70" s="177">
        <f t="shared" si="75"/>
        <v>0</v>
      </c>
      <c r="HB70" s="193" t="str">
        <f>IF(Positions!C66&lt;&gt;"",Positions!C66,"")</f>
        <v/>
      </c>
    </row>
    <row r="71" spans="1:210" x14ac:dyDescent="0.25">
      <c r="A71" s="194"/>
      <c r="B71" s="186" t="str">
        <f t="shared" si="25"/>
        <v>0 (0, 0)</v>
      </c>
      <c r="C71" s="357"/>
      <c r="D71" s="470"/>
      <c r="E71" s="470"/>
      <c r="F71" s="470"/>
      <c r="G71" s="470"/>
      <c r="H71" s="470"/>
      <c r="I71" s="466"/>
      <c r="J71" s="357"/>
      <c r="K71" s="470"/>
      <c r="L71" s="470"/>
      <c r="M71" s="470"/>
      <c r="N71" s="470"/>
      <c r="O71" s="470"/>
      <c r="P71" s="466"/>
      <c r="Q71" s="357"/>
      <c r="R71" s="470"/>
      <c r="S71" s="470"/>
      <c r="T71" s="470"/>
      <c r="U71" s="470"/>
      <c r="V71" s="470"/>
      <c r="W71" s="466"/>
      <c r="X71" s="357"/>
      <c r="Y71" s="470"/>
      <c r="Z71" s="470"/>
      <c r="AA71" s="470"/>
      <c r="AB71" s="470"/>
      <c r="AC71" s="470"/>
      <c r="AD71" s="466"/>
      <c r="AE71" s="349"/>
      <c r="AF71" s="339">
        <f t="shared" si="71"/>
        <v>0</v>
      </c>
      <c r="AG71" s="340">
        <f t="shared" si="71"/>
        <v>0</v>
      </c>
      <c r="AH71" s="340">
        <f t="shared" si="71"/>
        <v>0</v>
      </c>
      <c r="AI71" s="341">
        <f t="shared" si="71"/>
        <v>0</v>
      </c>
      <c r="AJ71" s="342">
        <f t="shared" si="71"/>
        <v>0</v>
      </c>
      <c r="AK71" s="343">
        <f t="shared" si="26"/>
        <v>0</v>
      </c>
      <c r="AL71" s="192">
        <f>IF(A71&lt;&gt;"",VLOOKUP(A71,Positions!$AJ$9:$AK$30,2,FALSE),0)*IF(AJ71=160,AJ71/4*52*(38/40),AJ71/4*52)</f>
        <v>0</v>
      </c>
      <c r="AM71" s="188">
        <f t="shared" si="27"/>
        <v>0</v>
      </c>
      <c r="AN71" s="12" t="str">
        <f t="shared" si="67"/>
        <v/>
      </c>
      <c r="AO71" s="12" t="str">
        <f t="shared" si="67"/>
        <v/>
      </c>
      <c r="AP71" s="12" t="str">
        <f t="shared" si="67"/>
        <v/>
      </c>
      <c r="AQ71" s="12" t="str">
        <f t="shared" si="67"/>
        <v/>
      </c>
      <c r="AR71" s="12" t="str">
        <f t="shared" si="67"/>
        <v/>
      </c>
      <c r="AS71" s="12" t="str">
        <f t="shared" si="67"/>
        <v/>
      </c>
      <c r="AT71" s="12" t="str">
        <f t="shared" si="67"/>
        <v/>
      </c>
      <c r="AU71" s="12" t="str">
        <f t="shared" si="67"/>
        <v/>
      </c>
      <c r="AV71" s="12" t="str">
        <f t="shared" si="67"/>
        <v/>
      </c>
      <c r="AW71" s="12" t="str">
        <f t="shared" si="67"/>
        <v/>
      </c>
      <c r="AX71" s="12" t="str">
        <f t="shared" si="67"/>
        <v/>
      </c>
      <c r="AY71" s="12" t="str">
        <f t="shared" si="67"/>
        <v/>
      </c>
      <c r="AZ71" s="12" t="str">
        <f t="shared" si="67"/>
        <v/>
      </c>
      <c r="BA71" s="12" t="str">
        <f t="shared" si="67"/>
        <v/>
      </c>
      <c r="BB71" s="12" t="str">
        <f t="shared" si="67"/>
        <v/>
      </c>
      <c r="BC71" s="12" t="str">
        <f t="shared" si="52"/>
        <v/>
      </c>
      <c r="BD71" s="12" t="str">
        <f t="shared" si="52"/>
        <v/>
      </c>
      <c r="BE71" s="12" t="str">
        <f t="shared" si="52"/>
        <v/>
      </c>
      <c r="BF71" s="12" t="str">
        <f t="shared" si="52"/>
        <v/>
      </c>
      <c r="BG71" s="12" t="str">
        <f t="shared" si="52"/>
        <v/>
      </c>
      <c r="BH71" s="12" t="str">
        <f t="shared" si="52"/>
        <v/>
      </c>
      <c r="BI71" s="12" t="str">
        <f t="shared" si="52"/>
        <v/>
      </c>
      <c r="BJ71" s="12" t="str">
        <f t="shared" si="66"/>
        <v/>
      </c>
      <c r="BK71" s="12" t="str">
        <f t="shared" si="66"/>
        <v/>
      </c>
      <c r="BL71" s="12" t="str">
        <f t="shared" si="66"/>
        <v/>
      </c>
      <c r="BM71" s="12" t="str">
        <f t="shared" si="66"/>
        <v/>
      </c>
      <c r="BN71" s="12" t="str">
        <f t="shared" si="66"/>
        <v/>
      </c>
      <c r="BO71" s="12" t="str">
        <f t="shared" si="66"/>
        <v/>
      </c>
      <c r="BV71" s="2" t="str">
        <f>IF(C71="","",IF(C71="ADO","ADO",IF(C71="OFF","OFF",VLOOKUP(C71,Positions!$C$7:$V$120,20,FALSE))))</f>
        <v/>
      </c>
      <c r="BW71" s="2" t="str">
        <f>IF(D71="","",IF(D71="ADO","ADO",IF(D71="OFF","OFF",VLOOKUP(D71,Positions!$C$7:$V$120,20,FALSE))))</f>
        <v/>
      </c>
      <c r="BX71" s="2" t="str">
        <f>IF(E71="","",IF(E71="ADO","ADO",IF(E71="OFF","OFF",VLOOKUP(E71,Positions!$C$7:$V$120,20,FALSE))))</f>
        <v/>
      </c>
      <c r="BY71" s="2" t="str">
        <f>IF(F71="","",IF(F71="ADO","ADO",IF(F71="OFF","OFF",VLOOKUP(F71,Positions!$C$7:$V$120,20,FALSE))))</f>
        <v/>
      </c>
      <c r="BZ71" s="2" t="str">
        <f>IF(G71="","",IF(G71="ADO","ADO",IF(G71="OFF","OFF",VLOOKUP(G71,Positions!$C$7:$V$120,20,FALSE))))</f>
        <v/>
      </c>
      <c r="CA71" s="2" t="str">
        <f>IF(H71="","",IF(H71="ADO","ADO",IF(H71="OFF","OFF",VLOOKUP(H71,Positions!$C$7:$V$120,20,FALSE))))</f>
        <v/>
      </c>
      <c r="CB71" s="2" t="str">
        <f>IF(I71="","",IF(I71="ADO","ADO",IF(I71="OFF","OFF",VLOOKUP(I71,Positions!$C$7:$V$120,20,FALSE))))</f>
        <v/>
      </c>
      <c r="CC71" s="2" t="str">
        <f>IF(J71="","",IF(J71="ADO","ADO",IF(J71="OFF","OFF",VLOOKUP(J71,Positions!$C$7:$V$120,20,FALSE))))</f>
        <v/>
      </c>
      <c r="CD71" s="2" t="str">
        <f>IF(K71="","",IF(K71="ADO","ADO",IF(K71="OFF","OFF",VLOOKUP(K71,Positions!$C$7:$V$120,20,FALSE))))</f>
        <v/>
      </c>
      <c r="CE71" s="2" t="str">
        <f>IF(L71="","",IF(L71="ADO","ADO",IF(L71="OFF","OFF",VLOOKUP(L71,Positions!$C$7:$V$120,20,FALSE))))</f>
        <v/>
      </c>
      <c r="CF71" s="2" t="str">
        <f>IF(M71="","",IF(M71="ADO","ADO",IF(M71="OFF","OFF",VLOOKUP(M71,Positions!$C$7:$V$120,20,FALSE))))</f>
        <v/>
      </c>
      <c r="CG71" s="2" t="str">
        <f>IF(N71="","",IF(N71="ADO","ADO",IF(N71="OFF","OFF",VLOOKUP(N71,Positions!$C$7:$V$120,20,FALSE))))</f>
        <v/>
      </c>
      <c r="CH71" s="2" t="str">
        <f>IF(O71="","",IF(O71="ADO","ADO",IF(O71="OFF","OFF",VLOOKUP(O71,Positions!$C$7:$V$120,20,FALSE))))</f>
        <v/>
      </c>
      <c r="CI71" s="2" t="str">
        <f>IF(P71="","",IF(P71="ADO","ADO",IF(P71="OFF","OFF",VLOOKUP(P71,Positions!$C$7:$V$120,20,FALSE))))</f>
        <v/>
      </c>
      <c r="CJ71" s="2" t="str">
        <f>IF(Q71="","",IF(Q71="ADO","ADO",IF(Q71="OFF","OFF",VLOOKUP(Q71,Positions!$C$7:$V$120,20,FALSE))))</f>
        <v/>
      </c>
      <c r="CK71" s="2" t="str">
        <f>IF(R71="","",IF(R71="ADO","ADO",IF(R71="OFF","OFF",VLOOKUP(R71,Positions!$C$7:$V$120,20,FALSE))))</f>
        <v/>
      </c>
      <c r="CL71" s="2" t="str">
        <f>IF(S71="","",IF(S71="ADO","ADO",IF(S71="OFF","OFF",VLOOKUP(S71,Positions!$C$7:$V$120,20,FALSE))))</f>
        <v/>
      </c>
      <c r="CM71" s="2" t="str">
        <f>IF(T71="","",IF(T71="ADO","ADO",IF(T71="OFF","OFF",VLOOKUP(T71,Positions!$C$7:$V$120,20,FALSE))))</f>
        <v/>
      </c>
      <c r="CN71" s="2" t="str">
        <f>IF(U71="","",IF(U71="ADO","ADO",IF(U71="OFF","OFF",VLOOKUP(U71,Positions!$C$7:$V$120,20,FALSE))))</f>
        <v/>
      </c>
      <c r="CO71" s="2" t="str">
        <f>IF(V71="","",IF(V71="ADO","ADO",IF(V71="OFF","OFF",VLOOKUP(V71,Positions!$C$7:$V$120,20,FALSE))))</f>
        <v/>
      </c>
      <c r="CP71" s="2" t="str">
        <f>IF(W71="","",IF(W71="ADO","ADO",IF(W71="OFF","OFF",VLOOKUP(W71,Positions!$C$7:$V$120,20,FALSE))))</f>
        <v/>
      </c>
      <c r="CQ71" s="2" t="str">
        <f>IF(X71="","",IF(X71="ADO","ADO",IF(X71="OFF","OFF",VLOOKUP(X71,Positions!$C$7:$V$120,20,FALSE))))</f>
        <v/>
      </c>
      <c r="CR71" s="2" t="str">
        <f>IF(Y71="","",IF(Y71="ADO","ADO",IF(Y71="OFF","OFF",VLOOKUP(Y71,Positions!$C$7:$V$120,20,FALSE))))</f>
        <v/>
      </c>
      <c r="CS71" s="2" t="str">
        <f>IF(Z71="","",IF(Z71="ADO","ADO",IF(Z71="OFF","OFF",VLOOKUP(Z71,Positions!$C$7:$V$120,20,FALSE))))</f>
        <v/>
      </c>
      <c r="CT71" s="2" t="str">
        <f>IF(AA71="","",IF(AA71="ADO","ADO",IF(AA71="OFF","OFF",VLOOKUP(AA71,Positions!$C$7:$V$120,20,FALSE))))</f>
        <v/>
      </c>
      <c r="CU71" s="2" t="str">
        <f>IF(AB71="","",IF(AB71="ADO","ADO",IF(AB71="OFF","OFF",VLOOKUP(AB71,Positions!$C$7:$V$120,20,FALSE))))</f>
        <v/>
      </c>
      <c r="CV71" s="2" t="str">
        <f>IF(AC71="","",IF(AC71="ADO","ADO",IF(AC71="OFF","OFF",VLOOKUP(AC71,Positions!$C$7:$V$120,20,FALSE))))</f>
        <v/>
      </c>
      <c r="CW71" s="2" t="str">
        <f>IF(AD71="","",IF(AD71="ADO","ADO",IF(AD71="OFF","OFF",VLOOKUP(AD71,Positions!$C$7:$V$120,20,FALSE))))</f>
        <v/>
      </c>
      <c r="CY71" s="2">
        <f t="shared" si="28"/>
        <v>0</v>
      </c>
      <c r="DE71" s="2" t="str">
        <f t="shared" si="59"/>
        <v/>
      </c>
      <c r="DF71" s="2" t="str">
        <f t="shared" si="59"/>
        <v/>
      </c>
      <c r="DG71" s="2" t="str">
        <f t="shared" si="59"/>
        <v/>
      </c>
      <c r="DH71" s="2" t="str">
        <f t="shared" si="59"/>
        <v/>
      </c>
      <c r="DI71" s="2" t="str">
        <f t="shared" si="59"/>
        <v/>
      </c>
      <c r="DJ71" s="2" t="str">
        <f t="shared" si="59"/>
        <v/>
      </c>
      <c r="DK71" s="2" t="str">
        <f t="shared" si="59"/>
        <v/>
      </c>
      <c r="DL71" s="2" t="str">
        <f t="shared" si="59"/>
        <v/>
      </c>
      <c r="DM71" s="2" t="str">
        <f t="shared" si="59"/>
        <v/>
      </c>
      <c r="DN71" s="2" t="str">
        <f t="shared" si="68"/>
        <v/>
      </c>
      <c r="DO71" s="2" t="str">
        <f t="shared" si="68"/>
        <v/>
      </c>
      <c r="DP71" s="2" t="str">
        <f t="shared" si="68"/>
        <v/>
      </c>
      <c r="DQ71" s="2" t="str">
        <f t="shared" si="68"/>
        <v/>
      </c>
      <c r="DR71" s="2" t="str">
        <f t="shared" si="68"/>
        <v/>
      </c>
      <c r="DS71" s="2" t="str">
        <f t="shared" si="68"/>
        <v/>
      </c>
      <c r="DT71" s="2" t="str">
        <f t="shared" si="68"/>
        <v/>
      </c>
      <c r="DU71" s="2" t="str">
        <f t="shared" si="68"/>
        <v/>
      </c>
      <c r="DV71" s="2" t="str">
        <f t="shared" si="68"/>
        <v/>
      </c>
      <c r="DW71" s="2" t="str">
        <f t="shared" si="68"/>
        <v/>
      </c>
      <c r="DX71" s="2" t="str">
        <f t="shared" si="70"/>
        <v/>
      </c>
      <c r="DY71" s="2" t="str">
        <f t="shared" si="70"/>
        <v/>
      </c>
      <c r="DZ71" s="2" t="str">
        <f t="shared" si="70"/>
        <v/>
      </c>
      <c r="EA71" s="2" t="str">
        <f t="shared" si="70"/>
        <v/>
      </c>
      <c r="EB71" s="2" t="str">
        <f t="shared" si="70"/>
        <v/>
      </c>
      <c r="EC71" s="2" t="str">
        <f t="shared" si="70"/>
        <v/>
      </c>
      <c r="ED71" s="2" t="str">
        <f t="shared" si="70"/>
        <v/>
      </c>
      <c r="EE71" s="2" t="str">
        <f t="shared" si="70"/>
        <v/>
      </c>
      <c r="EF71" s="2" t="str">
        <f t="shared" si="70"/>
        <v/>
      </c>
      <c r="EH71" s="189">
        <f t="shared" si="30"/>
        <v>0</v>
      </c>
      <c r="EI71" s="190">
        <f t="shared" si="31"/>
        <v>0</v>
      </c>
      <c r="EJ71" s="190">
        <f t="shared" si="32"/>
        <v>0</v>
      </c>
      <c r="EK71" s="190">
        <f t="shared" si="33"/>
        <v>0</v>
      </c>
      <c r="EL71" s="190">
        <f t="shared" si="34"/>
        <v>0</v>
      </c>
      <c r="EM71" s="12" t="str">
        <f t="shared" ref="EM71:FA87" si="76">IF(DE71="ADO",$CY71,DE71)</f>
        <v/>
      </c>
      <c r="EN71" s="12" t="str">
        <f t="shared" si="76"/>
        <v/>
      </c>
      <c r="EO71" s="12" t="str">
        <f t="shared" si="76"/>
        <v/>
      </c>
      <c r="EP71" s="12" t="str">
        <f t="shared" si="76"/>
        <v/>
      </c>
      <c r="EQ71" s="12" t="str">
        <f t="shared" si="76"/>
        <v/>
      </c>
      <c r="ER71" s="12" t="str">
        <f t="shared" si="76"/>
        <v/>
      </c>
      <c r="ES71" s="12" t="str">
        <f t="shared" si="76"/>
        <v/>
      </c>
      <c r="ET71" s="12" t="str">
        <f t="shared" si="76"/>
        <v/>
      </c>
      <c r="EU71" s="12" t="str">
        <f t="shared" si="76"/>
        <v/>
      </c>
      <c r="EV71" s="12" t="str">
        <f t="shared" si="76"/>
        <v/>
      </c>
      <c r="EW71" s="12" t="str">
        <f t="shared" si="76"/>
        <v/>
      </c>
      <c r="EX71" s="12" t="str">
        <f t="shared" si="76"/>
        <v/>
      </c>
      <c r="EY71" s="12" t="str">
        <f t="shared" si="76"/>
        <v/>
      </c>
      <c r="EZ71" s="12" t="str">
        <f t="shared" si="76"/>
        <v/>
      </c>
      <c r="FA71" s="12" t="str">
        <f t="shared" si="76"/>
        <v/>
      </c>
      <c r="FB71" s="12" t="str">
        <f t="shared" si="64"/>
        <v/>
      </c>
      <c r="FC71" s="12" t="str">
        <f t="shared" si="53"/>
        <v/>
      </c>
      <c r="FD71" s="12" t="str">
        <f t="shared" si="53"/>
        <v/>
      </c>
      <c r="FE71" s="12" t="str">
        <f t="shared" si="53"/>
        <v/>
      </c>
      <c r="FF71" s="12" t="str">
        <f t="shared" si="53"/>
        <v/>
      </c>
      <c r="FG71" s="12" t="str">
        <f t="shared" si="53"/>
        <v/>
      </c>
      <c r="FH71" s="12" t="str">
        <f t="shared" si="53"/>
        <v/>
      </c>
      <c r="FI71" s="12" t="str">
        <f t="shared" si="69"/>
        <v/>
      </c>
      <c r="FJ71" s="12" t="str">
        <f t="shared" si="69"/>
        <v/>
      </c>
      <c r="FK71" s="12" t="str">
        <f t="shared" si="69"/>
        <v/>
      </c>
      <c r="FL71" s="12" t="str">
        <f t="shared" si="69"/>
        <v/>
      </c>
      <c r="FM71" s="12" t="str">
        <f t="shared" si="69"/>
        <v/>
      </c>
      <c r="FN71" s="12" t="str">
        <f t="shared" si="69"/>
        <v/>
      </c>
      <c r="FP71" t="str">
        <f t="shared" si="36"/>
        <v>OK</v>
      </c>
      <c r="FQ71" t="str">
        <f t="shared" si="37"/>
        <v/>
      </c>
      <c r="GU71" s="176"/>
      <c r="GV71" s="177">
        <f t="shared" si="72"/>
        <v>0</v>
      </c>
      <c r="GW71" s="177">
        <f t="shared" si="73"/>
        <v>0</v>
      </c>
      <c r="GX71" s="177">
        <f t="shared" si="74"/>
        <v>0</v>
      </c>
      <c r="GY71" s="177">
        <f t="shared" si="75"/>
        <v>0</v>
      </c>
      <c r="HB71" s="193" t="str">
        <f>IF(Positions!C67&lt;&gt;"",Positions!C67,"")</f>
        <v/>
      </c>
    </row>
    <row r="72" spans="1:210" x14ac:dyDescent="0.25">
      <c r="A72" s="194"/>
      <c r="B72" s="186" t="str">
        <f t="shared" ref="B72:B135" si="77">AJ72&amp;" ("&amp;AF72+AG72&amp;", "&amp;AH72+AI72&amp;")"</f>
        <v>0 (0, 0)</v>
      </c>
      <c r="C72" s="357"/>
      <c r="D72" s="470"/>
      <c r="E72" s="470"/>
      <c r="F72" s="470"/>
      <c r="G72" s="470"/>
      <c r="H72" s="470"/>
      <c r="I72" s="466"/>
      <c r="J72" s="357"/>
      <c r="K72" s="470"/>
      <c r="L72" s="470"/>
      <c r="M72" s="470"/>
      <c r="N72" s="470"/>
      <c r="O72" s="470"/>
      <c r="P72" s="466"/>
      <c r="Q72" s="357"/>
      <c r="R72" s="470"/>
      <c r="S72" s="470"/>
      <c r="T72" s="470"/>
      <c r="U72" s="470"/>
      <c r="V72" s="470"/>
      <c r="W72" s="466"/>
      <c r="X72" s="357"/>
      <c r="Y72" s="470"/>
      <c r="Z72" s="470"/>
      <c r="AA72" s="470"/>
      <c r="AB72" s="470"/>
      <c r="AC72" s="470"/>
      <c r="AD72" s="466"/>
      <c r="AE72" s="349"/>
      <c r="AF72" s="339">
        <f t="shared" si="71"/>
        <v>0</v>
      </c>
      <c r="AG72" s="340">
        <f t="shared" si="71"/>
        <v>0</v>
      </c>
      <c r="AH72" s="340">
        <f t="shared" si="71"/>
        <v>0</v>
      </c>
      <c r="AI72" s="341">
        <f t="shared" si="71"/>
        <v>0</v>
      </c>
      <c r="AJ72" s="342">
        <f t="shared" si="71"/>
        <v>0</v>
      </c>
      <c r="AK72" s="343">
        <f t="shared" ref="AK72:AK135" si="78">IF(AJ72&gt;0,IF(AJ72=160,AJ72/160,AJ72/(38*4)),0)</f>
        <v>0</v>
      </c>
      <c r="AL72" s="192">
        <f>IF(A72&lt;&gt;"",VLOOKUP(A72,Positions!$AJ$9:$AK$30,2,FALSE),0)*IF(AJ72=160,AJ72/4*52*(38/40),AJ72/4*52)</f>
        <v>0</v>
      </c>
      <c r="AM72" s="188">
        <f t="shared" ref="AM72:AM135" si="79">COUNTIF(BV72:CW72,"ADO")</f>
        <v>0</v>
      </c>
      <c r="AN72" s="12" t="str">
        <f t="shared" si="67"/>
        <v/>
      </c>
      <c r="AO72" s="12" t="str">
        <f t="shared" si="67"/>
        <v/>
      </c>
      <c r="AP72" s="12" t="str">
        <f t="shared" si="67"/>
        <v/>
      </c>
      <c r="AQ72" s="12" t="str">
        <f t="shared" si="67"/>
        <v/>
      </c>
      <c r="AR72" s="12" t="str">
        <f t="shared" si="67"/>
        <v/>
      </c>
      <c r="AS72" s="12" t="str">
        <f t="shared" si="67"/>
        <v/>
      </c>
      <c r="AT72" s="12" t="str">
        <f t="shared" si="67"/>
        <v/>
      </c>
      <c r="AU72" s="12" t="str">
        <f t="shared" si="67"/>
        <v/>
      </c>
      <c r="AV72" s="12" t="str">
        <f t="shared" si="67"/>
        <v/>
      </c>
      <c r="AW72" s="12" t="str">
        <f t="shared" si="67"/>
        <v/>
      </c>
      <c r="AX72" s="12" t="str">
        <f t="shared" si="67"/>
        <v/>
      </c>
      <c r="AY72" s="12" t="str">
        <f t="shared" si="67"/>
        <v/>
      </c>
      <c r="AZ72" s="12" t="str">
        <f t="shared" si="67"/>
        <v/>
      </c>
      <c r="BA72" s="12" t="str">
        <f t="shared" si="67"/>
        <v/>
      </c>
      <c r="BB72" s="12" t="str">
        <f t="shared" si="67"/>
        <v/>
      </c>
      <c r="BC72" s="12" t="str">
        <f t="shared" si="52"/>
        <v/>
      </c>
      <c r="BD72" s="12" t="str">
        <f t="shared" si="52"/>
        <v/>
      </c>
      <c r="BE72" s="12" t="str">
        <f t="shared" si="52"/>
        <v/>
      </c>
      <c r="BF72" s="12" t="str">
        <f t="shared" si="52"/>
        <v/>
      </c>
      <c r="BG72" s="12" t="str">
        <f t="shared" si="52"/>
        <v/>
      </c>
      <c r="BH72" s="12" t="str">
        <f t="shared" si="52"/>
        <v/>
      </c>
      <c r="BI72" s="12" t="str">
        <f t="shared" si="52"/>
        <v/>
      </c>
      <c r="BJ72" s="12" t="str">
        <f t="shared" si="66"/>
        <v/>
      </c>
      <c r="BK72" s="12" t="str">
        <f t="shared" si="66"/>
        <v/>
      </c>
      <c r="BL72" s="12" t="str">
        <f t="shared" si="66"/>
        <v/>
      </c>
      <c r="BM72" s="12" t="str">
        <f t="shared" si="66"/>
        <v/>
      </c>
      <c r="BN72" s="12" t="str">
        <f t="shared" si="66"/>
        <v/>
      </c>
      <c r="BO72" s="12" t="str">
        <f t="shared" si="66"/>
        <v/>
      </c>
      <c r="BV72" s="2" t="str">
        <f>IF(C72="","",IF(C72="ADO","ADO",IF(C72="OFF","OFF",VLOOKUP(C72,Positions!$C$7:$V$120,20,FALSE))))</f>
        <v/>
      </c>
      <c r="BW72" s="2" t="str">
        <f>IF(D72="","",IF(D72="ADO","ADO",IF(D72="OFF","OFF",VLOOKUP(D72,Positions!$C$7:$V$120,20,FALSE))))</f>
        <v/>
      </c>
      <c r="BX72" s="2" t="str">
        <f>IF(E72="","",IF(E72="ADO","ADO",IF(E72="OFF","OFF",VLOOKUP(E72,Positions!$C$7:$V$120,20,FALSE))))</f>
        <v/>
      </c>
      <c r="BY72" s="2" t="str">
        <f>IF(F72="","",IF(F72="ADO","ADO",IF(F72="OFF","OFF",VLOOKUP(F72,Positions!$C$7:$V$120,20,FALSE))))</f>
        <v/>
      </c>
      <c r="BZ72" s="2" t="str">
        <f>IF(G72="","",IF(G72="ADO","ADO",IF(G72="OFF","OFF",VLOOKUP(G72,Positions!$C$7:$V$120,20,FALSE))))</f>
        <v/>
      </c>
      <c r="CA72" s="2" t="str">
        <f>IF(H72="","",IF(H72="ADO","ADO",IF(H72="OFF","OFF",VLOOKUP(H72,Positions!$C$7:$V$120,20,FALSE))))</f>
        <v/>
      </c>
      <c r="CB72" s="2" t="str">
        <f>IF(I72="","",IF(I72="ADO","ADO",IF(I72="OFF","OFF",VLOOKUP(I72,Positions!$C$7:$V$120,20,FALSE))))</f>
        <v/>
      </c>
      <c r="CC72" s="2" t="str">
        <f>IF(J72="","",IF(J72="ADO","ADO",IF(J72="OFF","OFF",VLOOKUP(J72,Positions!$C$7:$V$120,20,FALSE))))</f>
        <v/>
      </c>
      <c r="CD72" s="2" t="str">
        <f>IF(K72="","",IF(K72="ADO","ADO",IF(K72="OFF","OFF",VLOOKUP(K72,Positions!$C$7:$V$120,20,FALSE))))</f>
        <v/>
      </c>
      <c r="CE72" s="2" t="str">
        <f>IF(L72="","",IF(L72="ADO","ADO",IF(L72="OFF","OFF",VLOOKUP(L72,Positions!$C$7:$V$120,20,FALSE))))</f>
        <v/>
      </c>
      <c r="CF72" s="2" t="str">
        <f>IF(M72="","",IF(M72="ADO","ADO",IF(M72="OFF","OFF",VLOOKUP(M72,Positions!$C$7:$V$120,20,FALSE))))</f>
        <v/>
      </c>
      <c r="CG72" s="2" t="str">
        <f>IF(N72="","",IF(N72="ADO","ADO",IF(N72="OFF","OFF",VLOOKUP(N72,Positions!$C$7:$V$120,20,FALSE))))</f>
        <v/>
      </c>
      <c r="CH72" s="2" t="str">
        <f>IF(O72="","",IF(O72="ADO","ADO",IF(O72="OFF","OFF",VLOOKUP(O72,Positions!$C$7:$V$120,20,FALSE))))</f>
        <v/>
      </c>
      <c r="CI72" s="2" t="str">
        <f>IF(P72="","",IF(P72="ADO","ADO",IF(P72="OFF","OFF",VLOOKUP(P72,Positions!$C$7:$V$120,20,FALSE))))</f>
        <v/>
      </c>
      <c r="CJ72" s="2" t="str">
        <f>IF(Q72="","",IF(Q72="ADO","ADO",IF(Q72="OFF","OFF",VLOOKUP(Q72,Positions!$C$7:$V$120,20,FALSE))))</f>
        <v/>
      </c>
      <c r="CK72" s="2" t="str">
        <f>IF(R72="","",IF(R72="ADO","ADO",IF(R72="OFF","OFF",VLOOKUP(R72,Positions!$C$7:$V$120,20,FALSE))))</f>
        <v/>
      </c>
      <c r="CL72" s="2" t="str">
        <f>IF(S72="","",IF(S72="ADO","ADO",IF(S72="OFF","OFF",VLOOKUP(S72,Positions!$C$7:$V$120,20,FALSE))))</f>
        <v/>
      </c>
      <c r="CM72" s="2" t="str">
        <f>IF(T72="","",IF(T72="ADO","ADO",IF(T72="OFF","OFF",VLOOKUP(T72,Positions!$C$7:$V$120,20,FALSE))))</f>
        <v/>
      </c>
      <c r="CN72" s="2" t="str">
        <f>IF(U72="","",IF(U72="ADO","ADO",IF(U72="OFF","OFF",VLOOKUP(U72,Positions!$C$7:$V$120,20,FALSE))))</f>
        <v/>
      </c>
      <c r="CO72" s="2" t="str">
        <f>IF(V72="","",IF(V72="ADO","ADO",IF(V72="OFF","OFF",VLOOKUP(V72,Positions!$C$7:$V$120,20,FALSE))))</f>
        <v/>
      </c>
      <c r="CP72" s="2" t="str">
        <f>IF(W72="","",IF(W72="ADO","ADO",IF(W72="OFF","OFF",VLOOKUP(W72,Positions!$C$7:$V$120,20,FALSE))))</f>
        <v/>
      </c>
      <c r="CQ72" s="2" t="str">
        <f>IF(X72="","",IF(X72="ADO","ADO",IF(X72="OFF","OFF",VLOOKUP(X72,Positions!$C$7:$V$120,20,FALSE))))</f>
        <v/>
      </c>
      <c r="CR72" s="2" t="str">
        <f>IF(Y72="","",IF(Y72="ADO","ADO",IF(Y72="OFF","OFF",VLOOKUP(Y72,Positions!$C$7:$V$120,20,FALSE))))</f>
        <v/>
      </c>
      <c r="CS72" s="2" t="str">
        <f>IF(Z72="","",IF(Z72="ADO","ADO",IF(Z72="OFF","OFF",VLOOKUP(Z72,Positions!$C$7:$V$120,20,FALSE))))</f>
        <v/>
      </c>
      <c r="CT72" s="2" t="str">
        <f>IF(AA72="","",IF(AA72="ADO","ADO",IF(AA72="OFF","OFF",VLOOKUP(AA72,Positions!$C$7:$V$120,20,FALSE))))</f>
        <v/>
      </c>
      <c r="CU72" s="2" t="str">
        <f>IF(AB72="","",IF(AB72="ADO","ADO",IF(AB72="OFF","OFF",VLOOKUP(AB72,Positions!$C$7:$V$120,20,FALSE))))</f>
        <v/>
      </c>
      <c r="CV72" s="2" t="str">
        <f>IF(AC72="","",IF(AC72="ADO","ADO",IF(AC72="OFF","OFF",VLOOKUP(AC72,Positions!$C$7:$V$120,20,FALSE))))</f>
        <v/>
      </c>
      <c r="CW72" s="2" t="str">
        <f>IF(AD72="","",IF(AD72="ADO","ADO",IF(AD72="OFF","OFF",VLOOKUP(AD72,Positions!$C$7:$V$120,20,FALSE))))</f>
        <v/>
      </c>
      <c r="CY72" s="2">
        <f t="shared" ref="CY72:CY135" si="80">MAX(DE72:EF72)</f>
        <v>0</v>
      </c>
      <c r="DE72" s="2" t="str">
        <f t="shared" si="59"/>
        <v/>
      </c>
      <c r="DF72" s="2" t="str">
        <f t="shared" si="59"/>
        <v/>
      </c>
      <c r="DG72" s="2" t="str">
        <f t="shared" si="59"/>
        <v/>
      </c>
      <c r="DH72" s="2" t="str">
        <f t="shared" ref="DH72:DW97" si="81">IF(ISERROR(BY72),"",BY72)</f>
        <v/>
      </c>
      <c r="DI72" s="2" t="str">
        <f t="shared" si="81"/>
        <v/>
      </c>
      <c r="DJ72" s="2" t="str">
        <f t="shared" si="81"/>
        <v/>
      </c>
      <c r="DK72" s="2" t="str">
        <f t="shared" si="81"/>
        <v/>
      </c>
      <c r="DL72" s="2" t="str">
        <f t="shared" si="81"/>
        <v/>
      </c>
      <c r="DM72" s="2" t="str">
        <f t="shared" si="81"/>
        <v/>
      </c>
      <c r="DN72" s="2" t="str">
        <f t="shared" si="68"/>
        <v/>
      </c>
      <c r="DO72" s="2" t="str">
        <f t="shared" si="68"/>
        <v/>
      </c>
      <c r="DP72" s="2" t="str">
        <f t="shared" si="68"/>
        <v/>
      </c>
      <c r="DQ72" s="2" t="str">
        <f t="shared" si="68"/>
        <v/>
      </c>
      <c r="DR72" s="2" t="str">
        <f t="shared" si="68"/>
        <v/>
      </c>
      <c r="DS72" s="2" t="str">
        <f t="shared" si="68"/>
        <v/>
      </c>
      <c r="DT72" s="2" t="str">
        <f t="shared" si="68"/>
        <v/>
      </c>
      <c r="DU72" s="2" t="str">
        <f t="shared" si="68"/>
        <v/>
      </c>
      <c r="DV72" s="2" t="str">
        <f t="shared" si="68"/>
        <v/>
      </c>
      <c r="DW72" s="2" t="str">
        <f t="shared" si="68"/>
        <v/>
      </c>
      <c r="DX72" s="2" t="str">
        <f t="shared" si="70"/>
        <v/>
      </c>
      <c r="DY72" s="2" t="str">
        <f t="shared" si="70"/>
        <v/>
      </c>
      <c r="DZ72" s="2" t="str">
        <f t="shared" si="70"/>
        <v/>
      </c>
      <c r="EA72" s="2" t="str">
        <f t="shared" si="70"/>
        <v/>
      </c>
      <c r="EB72" s="2" t="str">
        <f t="shared" si="70"/>
        <v/>
      </c>
      <c r="EC72" s="2" t="str">
        <f t="shared" si="70"/>
        <v/>
      </c>
      <c r="ED72" s="2" t="str">
        <f t="shared" si="70"/>
        <v/>
      </c>
      <c r="EE72" s="2" t="str">
        <f t="shared" si="70"/>
        <v/>
      </c>
      <c r="EF72" s="2" t="str">
        <f t="shared" si="70"/>
        <v/>
      </c>
      <c r="EH72" s="189">
        <f t="shared" ref="EH72:EH135" si="82">SUM(EM72:ES72)</f>
        <v>0</v>
      </c>
      <c r="EI72" s="190">
        <f t="shared" ref="EI72:EI135" si="83">SUM(ET72:EZ72)</f>
        <v>0</v>
      </c>
      <c r="EJ72" s="190">
        <f t="shared" ref="EJ72:EJ135" si="84">SUM(FA72:FG72)</f>
        <v>0</v>
      </c>
      <c r="EK72" s="190">
        <f t="shared" ref="EK72:EK135" si="85">SUM(FH72:FN72)</f>
        <v>0</v>
      </c>
      <c r="EL72" s="190">
        <f t="shared" ref="EL72:EL135" si="86">SUM(EH72:EK72)</f>
        <v>0</v>
      </c>
      <c r="EM72" s="12" t="str">
        <f t="shared" si="76"/>
        <v/>
      </c>
      <c r="EN72" s="12" t="str">
        <f t="shared" si="76"/>
        <v/>
      </c>
      <c r="EO72" s="12" t="str">
        <f t="shared" si="76"/>
        <v/>
      </c>
      <c r="EP72" s="12" t="str">
        <f t="shared" si="76"/>
        <v/>
      </c>
      <c r="EQ72" s="12" t="str">
        <f t="shared" si="76"/>
        <v/>
      </c>
      <c r="ER72" s="12" t="str">
        <f t="shared" si="76"/>
        <v/>
      </c>
      <c r="ES72" s="12" t="str">
        <f t="shared" si="76"/>
        <v/>
      </c>
      <c r="ET72" s="12" t="str">
        <f t="shared" si="76"/>
        <v/>
      </c>
      <c r="EU72" s="12" t="str">
        <f t="shared" si="76"/>
        <v/>
      </c>
      <c r="EV72" s="12" t="str">
        <f t="shared" si="76"/>
        <v/>
      </c>
      <c r="EW72" s="12" t="str">
        <f t="shared" si="76"/>
        <v/>
      </c>
      <c r="EX72" s="12" t="str">
        <f t="shared" si="76"/>
        <v/>
      </c>
      <c r="EY72" s="12" t="str">
        <f t="shared" si="76"/>
        <v/>
      </c>
      <c r="EZ72" s="12" t="str">
        <f t="shared" si="76"/>
        <v/>
      </c>
      <c r="FA72" s="12" t="str">
        <f t="shared" si="76"/>
        <v/>
      </c>
      <c r="FB72" s="12" t="str">
        <f t="shared" si="64"/>
        <v/>
      </c>
      <c r="FC72" s="12" t="str">
        <f t="shared" si="53"/>
        <v/>
      </c>
      <c r="FD72" s="12" t="str">
        <f t="shared" si="53"/>
        <v/>
      </c>
      <c r="FE72" s="12" t="str">
        <f t="shared" si="53"/>
        <v/>
      </c>
      <c r="FF72" s="12" t="str">
        <f t="shared" si="53"/>
        <v/>
      </c>
      <c r="FG72" s="12" t="str">
        <f t="shared" si="53"/>
        <v/>
      </c>
      <c r="FH72" s="12" t="str">
        <f t="shared" si="53"/>
        <v/>
      </c>
      <c r="FI72" s="12" t="str">
        <f t="shared" si="69"/>
        <v/>
      </c>
      <c r="FJ72" s="12" t="str">
        <f t="shared" si="69"/>
        <v/>
      </c>
      <c r="FK72" s="12" t="str">
        <f t="shared" si="69"/>
        <v/>
      </c>
      <c r="FL72" s="12" t="str">
        <f t="shared" si="69"/>
        <v/>
      </c>
      <c r="FM72" s="12" t="str">
        <f t="shared" si="69"/>
        <v/>
      </c>
      <c r="FN72" s="12" t="str">
        <f t="shared" si="69"/>
        <v/>
      </c>
      <c r="FP72" t="str">
        <f t="shared" ref="FP72:FP135" si="87">IF(OR(EL72&gt;160,(EH72+EI72)&lt;&gt;EL72/2,(EJ72+EK72)&lt;&gt;EL72/2),"Not OK","OK")</f>
        <v>OK</v>
      </c>
      <c r="FQ72" t="str">
        <f t="shared" ref="FQ72:FQ135" si="88">LEFT(AE72,2)</f>
        <v/>
      </c>
      <c r="GU72" s="176"/>
      <c r="GV72" s="177">
        <f t="shared" si="72"/>
        <v>0</v>
      </c>
      <c r="GW72" s="177">
        <f t="shared" si="73"/>
        <v>0</v>
      </c>
      <c r="GX72" s="177">
        <f t="shared" si="74"/>
        <v>0</v>
      </c>
      <c r="GY72" s="177">
        <f t="shared" si="75"/>
        <v>0</v>
      </c>
      <c r="HB72" s="193" t="str">
        <f>IF(Positions!C68&lt;&gt;"",Positions!C68,"")</f>
        <v/>
      </c>
    </row>
    <row r="73" spans="1:210" x14ac:dyDescent="0.25">
      <c r="A73" s="194"/>
      <c r="B73" s="186" t="str">
        <f t="shared" si="77"/>
        <v>0 (0, 0)</v>
      </c>
      <c r="C73" s="357"/>
      <c r="D73" s="470"/>
      <c r="E73" s="470"/>
      <c r="F73" s="470"/>
      <c r="G73" s="470"/>
      <c r="H73" s="470"/>
      <c r="I73" s="466"/>
      <c r="J73" s="357"/>
      <c r="K73" s="470"/>
      <c r="L73" s="470"/>
      <c r="M73" s="470"/>
      <c r="N73" s="470"/>
      <c r="O73" s="470"/>
      <c r="P73" s="466"/>
      <c r="Q73" s="357"/>
      <c r="R73" s="470"/>
      <c r="S73" s="470"/>
      <c r="T73" s="470"/>
      <c r="U73" s="470"/>
      <c r="V73" s="470"/>
      <c r="W73" s="466"/>
      <c r="X73" s="357"/>
      <c r="Y73" s="470"/>
      <c r="Z73" s="470"/>
      <c r="AA73" s="470"/>
      <c r="AB73" s="470"/>
      <c r="AC73" s="470"/>
      <c r="AD73" s="466"/>
      <c r="AE73" s="349"/>
      <c r="AF73" s="339">
        <f t="shared" si="71"/>
        <v>0</v>
      </c>
      <c r="AG73" s="340">
        <f t="shared" si="71"/>
        <v>0</v>
      </c>
      <c r="AH73" s="340">
        <f t="shared" si="71"/>
        <v>0</v>
      </c>
      <c r="AI73" s="341">
        <f t="shared" si="71"/>
        <v>0</v>
      </c>
      <c r="AJ73" s="342">
        <f t="shared" si="71"/>
        <v>0</v>
      </c>
      <c r="AK73" s="343">
        <f t="shared" si="78"/>
        <v>0</v>
      </c>
      <c r="AL73" s="192">
        <f>IF(A73&lt;&gt;"",VLOOKUP(A73,Positions!$AJ$9:$AK$30,2,FALSE),0)*IF(AJ73=160,AJ73/4*52*(38/40),AJ73/4*52)</f>
        <v>0</v>
      </c>
      <c r="AM73" s="188">
        <f t="shared" si="79"/>
        <v>0</v>
      </c>
      <c r="AN73" s="12" t="str">
        <f t="shared" si="67"/>
        <v/>
      </c>
      <c r="AO73" s="12" t="str">
        <f t="shared" si="67"/>
        <v/>
      </c>
      <c r="AP73" s="12" t="str">
        <f t="shared" si="67"/>
        <v/>
      </c>
      <c r="AQ73" s="12" t="str">
        <f t="shared" si="67"/>
        <v/>
      </c>
      <c r="AR73" s="12" t="str">
        <f t="shared" si="67"/>
        <v/>
      </c>
      <c r="AS73" s="12" t="str">
        <f t="shared" si="67"/>
        <v/>
      </c>
      <c r="AT73" s="12" t="str">
        <f t="shared" si="67"/>
        <v/>
      </c>
      <c r="AU73" s="12" t="str">
        <f t="shared" si="67"/>
        <v/>
      </c>
      <c r="AV73" s="12" t="str">
        <f t="shared" si="67"/>
        <v/>
      </c>
      <c r="AW73" s="12" t="str">
        <f t="shared" si="67"/>
        <v/>
      </c>
      <c r="AX73" s="12" t="str">
        <f t="shared" si="67"/>
        <v/>
      </c>
      <c r="AY73" s="12" t="str">
        <f t="shared" si="67"/>
        <v/>
      </c>
      <c r="AZ73" s="12" t="str">
        <f t="shared" si="67"/>
        <v/>
      </c>
      <c r="BA73" s="12" t="str">
        <f t="shared" si="67"/>
        <v/>
      </c>
      <c r="BB73" s="12" t="str">
        <f t="shared" si="67"/>
        <v/>
      </c>
      <c r="BC73" s="12" t="str">
        <f t="shared" si="52"/>
        <v/>
      </c>
      <c r="BD73" s="12" t="str">
        <f t="shared" si="52"/>
        <v/>
      </c>
      <c r="BE73" s="12" t="str">
        <f t="shared" si="52"/>
        <v/>
      </c>
      <c r="BF73" s="12" t="str">
        <f t="shared" si="52"/>
        <v/>
      </c>
      <c r="BG73" s="12" t="str">
        <f t="shared" si="52"/>
        <v/>
      </c>
      <c r="BH73" s="12" t="str">
        <f t="shared" si="52"/>
        <v/>
      </c>
      <c r="BI73" s="12" t="str">
        <f t="shared" si="52"/>
        <v/>
      </c>
      <c r="BJ73" s="12" t="str">
        <f t="shared" si="66"/>
        <v/>
      </c>
      <c r="BK73" s="12" t="str">
        <f t="shared" si="66"/>
        <v/>
      </c>
      <c r="BL73" s="12" t="str">
        <f t="shared" si="66"/>
        <v/>
      </c>
      <c r="BM73" s="12" t="str">
        <f t="shared" si="66"/>
        <v/>
      </c>
      <c r="BN73" s="12" t="str">
        <f t="shared" si="66"/>
        <v/>
      </c>
      <c r="BO73" s="12" t="str">
        <f t="shared" si="66"/>
        <v/>
      </c>
      <c r="BV73" s="2" t="str">
        <f>IF(C73="","",IF(C73="ADO","ADO",IF(C73="OFF","OFF",VLOOKUP(C73,Positions!$C$7:$V$120,20,FALSE))))</f>
        <v/>
      </c>
      <c r="BW73" s="2" t="str">
        <f>IF(D73="","",IF(D73="ADO","ADO",IF(D73="OFF","OFF",VLOOKUP(D73,Positions!$C$7:$V$120,20,FALSE))))</f>
        <v/>
      </c>
      <c r="BX73" s="2" t="str">
        <f>IF(E73="","",IF(E73="ADO","ADO",IF(E73="OFF","OFF",VLOOKUP(E73,Positions!$C$7:$V$120,20,FALSE))))</f>
        <v/>
      </c>
      <c r="BY73" s="2" t="str">
        <f>IF(F73="","",IF(F73="ADO","ADO",IF(F73="OFF","OFF",VLOOKUP(F73,Positions!$C$7:$V$120,20,FALSE))))</f>
        <v/>
      </c>
      <c r="BZ73" s="2" t="str">
        <f>IF(G73="","",IF(G73="ADO","ADO",IF(G73="OFF","OFF",VLOOKUP(G73,Positions!$C$7:$V$120,20,FALSE))))</f>
        <v/>
      </c>
      <c r="CA73" s="2" t="str">
        <f>IF(H73="","",IF(H73="ADO","ADO",IF(H73="OFF","OFF",VLOOKUP(H73,Positions!$C$7:$V$120,20,FALSE))))</f>
        <v/>
      </c>
      <c r="CB73" s="2" t="str">
        <f>IF(I73="","",IF(I73="ADO","ADO",IF(I73="OFF","OFF",VLOOKUP(I73,Positions!$C$7:$V$120,20,FALSE))))</f>
        <v/>
      </c>
      <c r="CC73" s="2" t="str">
        <f>IF(J73="","",IF(J73="ADO","ADO",IF(J73="OFF","OFF",VLOOKUP(J73,Positions!$C$7:$V$120,20,FALSE))))</f>
        <v/>
      </c>
      <c r="CD73" s="2" t="str">
        <f>IF(K73="","",IF(K73="ADO","ADO",IF(K73="OFF","OFF",VLOOKUP(K73,Positions!$C$7:$V$120,20,FALSE))))</f>
        <v/>
      </c>
      <c r="CE73" s="2" t="str">
        <f>IF(L73="","",IF(L73="ADO","ADO",IF(L73="OFF","OFF",VLOOKUP(L73,Positions!$C$7:$V$120,20,FALSE))))</f>
        <v/>
      </c>
      <c r="CF73" s="2" t="str">
        <f>IF(M73="","",IF(M73="ADO","ADO",IF(M73="OFF","OFF",VLOOKUP(M73,Positions!$C$7:$V$120,20,FALSE))))</f>
        <v/>
      </c>
      <c r="CG73" s="2" t="str">
        <f>IF(N73="","",IF(N73="ADO","ADO",IF(N73="OFF","OFF",VLOOKUP(N73,Positions!$C$7:$V$120,20,FALSE))))</f>
        <v/>
      </c>
      <c r="CH73" s="2" t="str">
        <f>IF(O73="","",IF(O73="ADO","ADO",IF(O73="OFF","OFF",VLOOKUP(O73,Positions!$C$7:$V$120,20,FALSE))))</f>
        <v/>
      </c>
      <c r="CI73" s="2" t="str">
        <f>IF(P73="","",IF(P73="ADO","ADO",IF(P73="OFF","OFF",VLOOKUP(P73,Positions!$C$7:$V$120,20,FALSE))))</f>
        <v/>
      </c>
      <c r="CJ73" s="2" t="str">
        <f>IF(Q73="","",IF(Q73="ADO","ADO",IF(Q73="OFF","OFF",VLOOKUP(Q73,Positions!$C$7:$V$120,20,FALSE))))</f>
        <v/>
      </c>
      <c r="CK73" s="2" t="str">
        <f>IF(R73="","",IF(R73="ADO","ADO",IF(R73="OFF","OFF",VLOOKUP(R73,Positions!$C$7:$V$120,20,FALSE))))</f>
        <v/>
      </c>
      <c r="CL73" s="2" t="str">
        <f>IF(S73="","",IF(S73="ADO","ADO",IF(S73="OFF","OFF",VLOOKUP(S73,Positions!$C$7:$V$120,20,FALSE))))</f>
        <v/>
      </c>
      <c r="CM73" s="2" t="str">
        <f>IF(T73="","",IF(T73="ADO","ADO",IF(T73="OFF","OFF",VLOOKUP(T73,Positions!$C$7:$V$120,20,FALSE))))</f>
        <v/>
      </c>
      <c r="CN73" s="2" t="str">
        <f>IF(U73="","",IF(U73="ADO","ADO",IF(U73="OFF","OFF",VLOOKUP(U73,Positions!$C$7:$V$120,20,FALSE))))</f>
        <v/>
      </c>
      <c r="CO73" s="2" t="str">
        <f>IF(V73="","",IF(V73="ADO","ADO",IF(V73="OFF","OFF",VLOOKUP(V73,Positions!$C$7:$V$120,20,FALSE))))</f>
        <v/>
      </c>
      <c r="CP73" s="2" t="str">
        <f>IF(W73="","",IF(W73="ADO","ADO",IF(W73="OFF","OFF",VLOOKUP(W73,Positions!$C$7:$V$120,20,FALSE))))</f>
        <v/>
      </c>
      <c r="CQ73" s="2" t="str">
        <f>IF(X73="","",IF(X73="ADO","ADO",IF(X73="OFF","OFF",VLOOKUP(X73,Positions!$C$7:$V$120,20,FALSE))))</f>
        <v/>
      </c>
      <c r="CR73" s="2" t="str">
        <f>IF(Y73="","",IF(Y73="ADO","ADO",IF(Y73="OFF","OFF",VLOOKUP(Y73,Positions!$C$7:$V$120,20,FALSE))))</f>
        <v/>
      </c>
      <c r="CS73" s="2" t="str">
        <f>IF(Z73="","",IF(Z73="ADO","ADO",IF(Z73="OFF","OFF",VLOOKUP(Z73,Positions!$C$7:$V$120,20,FALSE))))</f>
        <v/>
      </c>
      <c r="CT73" s="2" t="str">
        <f>IF(AA73="","",IF(AA73="ADO","ADO",IF(AA73="OFF","OFF",VLOOKUP(AA73,Positions!$C$7:$V$120,20,FALSE))))</f>
        <v/>
      </c>
      <c r="CU73" s="2" t="str">
        <f>IF(AB73="","",IF(AB73="ADO","ADO",IF(AB73="OFF","OFF",VLOOKUP(AB73,Positions!$C$7:$V$120,20,FALSE))))</f>
        <v/>
      </c>
      <c r="CV73" s="2" t="str">
        <f>IF(AC73="","",IF(AC73="ADO","ADO",IF(AC73="OFF","OFF",VLOOKUP(AC73,Positions!$C$7:$V$120,20,FALSE))))</f>
        <v/>
      </c>
      <c r="CW73" s="2" t="str">
        <f>IF(AD73="","",IF(AD73="ADO","ADO",IF(AD73="OFF","OFF",VLOOKUP(AD73,Positions!$C$7:$V$120,20,FALSE))))</f>
        <v/>
      </c>
      <c r="CY73" s="2">
        <f t="shared" si="80"/>
        <v>0</v>
      </c>
      <c r="DE73" s="2" t="str">
        <f t="shared" ref="DE73:DE104" si="89">IF(ISERROR(BV73),"",BV73)</f>
        <v/>
      </c>
      <c r="DF73" s="2" t="str">
        <f t="shared" ref="DF73:DF104" si="90">IF(ISERROR(BW73),"",BW73)</f>
        <v/>
      </c>
      <c r="DG73" s="2" t="str">
        <f t="shared" ref="DG73:DG104" si="91">IF(ISERROR(BX73),"",BX73)</f>
        <v/>
      </c>
      <c r="DH73" s="2" t="str">
        <f t="shared" si="81"/>
        <v/>
      </c>
      <c r="DI73" s="2" t="str">
        <f t="shared" si="81"/>
        <v/>
      </c>
      <c r="DJ73" s="2" t="str">
        <f t="shared" si="81"/>
        <v/>
      </c>
      <c r="DK73" s="2" t="str">
        <f t="shared" si="81"/>
        <v/>
      </c>
      <c r="DL73" s="2" t="str">
        <f t="shared" si="81"/>
        <v/>
      </c>
      <c r="DM73" s="2" t="str">
        <f t="shared" si="81"/>
        <v/>
      </c>
      <c r="DN73" s="2" t="str">
        <f t="shared" si="68"/>
        <v/>
      </c>
      <c r="DO73" s="2" t="str">
        <f t="shared" si="68"/>
        <v/>
      </c>
      <c r="DP73" s="2" t="str">
        <f t="shared" si="68"/>
        <v/>
      </c>
      <c r="DQ73" s="2" t="str">
        <f t="shared" si="68"/>
        <v/>
      </c>
      <c r="DR73" s="2" t="str">
        <f t="shared" si="68"/>
        <v/>
      </c>
      <c r="DS73" s="2" t="str">
        <f t="shared" si="68"/>
        <v/>
      </c>
      <c r="DT73" s="2" t="str">
        <f t="shared" si="68"/>
        <v/>
      </c>
      <c r="DU73" s="2" t="str">
        <f t="shared" si="68"/>
        <v/>
      </c>
      <c r="DV73" s="2" t="str">
        <f t="shared" si="68"/>
        <v/>
      </c>
      <c r="DW73" s="2" t="str">
        <f t="shared" si="68"/>
        <v/>
      </c>
      <c r="DX73" s="2" t="str">
        <f t="shared" si="70"/>
        <v/>
      </c>
      <c r="DY73" s="2" t="str">
        <f t="shared" si="70"/>
        <v/>
      </c>
      <c r="DZ73" s="2" t="str">
        <f t="shared" si="70"/>
        <v/>
      </c>
      <c r="EA73" s="2" t="str">
        <f t="shared" si="70"/>
        <v/>
      </c>
      <c r="EB73" s="2" t="str">
        <f t="shared" si="70"/>
        <v/>
      </c>
      <c r="EC73" s="2" t="str">
        <f t="shared" si="70"/>
        <v/>
      </c>
      <c r="ED73" s="2" t="str">
        <f t="shared" si="70"/>
        <v/>
      </c>
      <c r="EE73" s="2" t="str">
        <f t="shared" si="70"/>
        <v/>
      </c>
      <c r="EF73" s="2" t="str">
        <f t="shared" si="70"/>
        <v/>
      </c>
      <c r="EH73" s="189">
        <f t="shared" si="82"/>
        <v>0</v>
      </c>
      <c r="EI73" s="190">
        <f t="shared" si="83"/>
        <v>0</v>
      </c>
      <c r="EJ73" s="190">
        <f t="shared" si="84"/>
        <v>0</v>
      </c>
      <c r="EK73" s="190">
        <f t="shared" si="85"/>
        <v>0</v>
      </c>
      <c r="EL73" s="190">
        <f t="shared" si="86"/>
        <v>0</v>
      </c>
      <c r="EM73" s="12" t="str">
        <f t="shared" si="76"/>
        <v/>
      </c>
      <c r="EN73" s="12" t="str">
        <f t="shared" si="76"/>
        <v/>
      </c>
      <c r="EO73" s="12" t="str">
        <f t="shared" si="76"/>
        <v/>
      </c>
      <c r="EP73" s="12" t="str">
        <f t="shared" si="76"/>
        <v/>
      </c>
      <c r="EQ73" s="12" t="str">
        <f t="shared" si="76"/>
        <v/>
      </c>
      <c r="ER73" s="12" t="str">
        <f t="shared" si="76"/>
        <v/>
      </c>
      <c r="ES73" s="12" t="str">
        <f t="shared" si="76"/>
        <v/>
      </c>
      <c r="ET73" s="12" t="str">
        <f t="shared" si="76"/>
        <v/>
      </c>
      <c r="EU73" s="12" t="str">
        <f t="shared" si="76"/>
        <v/>
      </c>
      <c r="EV73" s="12" t="str">
        <f t="shared" si="76"/>
        <v/>
      </c>
      <c r="EW73" s="12" t="str">
        <f t="shared" si="76"/>
        <v/>
      </c>
      <c r="EX73" s="12" t="str">
        <f t="shared" si="76"/>
        <v/>
      </c>
      <c r="EY73" s="12" t="str">
        <f t="shared" si="76"/>
        <v/>
      </c>
      <c r="EZ73" s="12" t="str">
        <f t="shared" si="76"/>
        <v/>
      </c>
      <c r="FA73" s="12" t="str">
        <f t="shared" si="76"/>
        <v/>
      </c>
      <c r="FB73" s="12" t="str">
        <f t="shared" si="64"/>
        <v/>
      </c>
      <c r="FC73" s="12" t="str">
        <f t="shared" si="53"/>
        <v/>
      </c>
      <c r="FD73" s="12" t="str">
        <f t="shared" si="53"/>
        <v/>
      </c>
      <c r="FE73" s="12" t="str">
        <f t="shared" si="53"/>
        <v/>
      </c>
      <c r="FF73" s="12" t="str">
        <f t="shared" si="53"/>
        <v/>
      </c>
      <c r="FG73" s="12" t="str">
        <f t="shared" si="53"/>
        <v/>
      </c>
      <c r="FH73" s="12" t="str">
        <f t="shared" si="53"/>
        <v/>
      </c>
      <c r="FI73" s="12" t="str">
        <f t="shared" si="69"/>
        <v/>
      </c>
      <c r="FJ73" s="12" t="str">
        <f t="shared" si="69"/>
        <v/>
      </c>
      <c r="FK73" s="12" t="str">
        <f t="shared" si="69"/>
        <v/>
      </c>
      <c r="FL73" s="12" t="str">
        <f t="shared" si="69"/>
        <v/>
      </c>
      <c r="FM73" s="12" t="str">
        <f t="shared" si="69"/>
        <v/>
      </c>
      <c r="FN73" s="12" t="str">
        <f t="shared" si="69"/>
        <v/>
      </c>
      <c r="FP73" t="str">
        <f t="shared" si="87"/>
        <v>OK</v>
      </c>
      <c r="FQ73" t="str">
        <f t="shared" si="88"/>
        <v/>
      </c>
      <c r="GU73" s="176"/>
      <c r="GV73" s="177">
        <f t="shared" si="72"/>
        <v>0</v>
      </c>
      <c r="GW73" s="177">
        <f t="shared" si="73"/>
        <v>0</v>
      </c>
      <c r="GX73" s="177">
        <f t="shared" si="74"/>
        <v>0</v>
      </c>
      <c r="GY73" s="177">
        <f t="shared" si="75"/>
        <v>0</v>
      </c>
      <c r="HB73" s="193" t="str">
        <f>IF(Positions!C69&lt;&gt;"",Positions!C69,"")</f>
        <v/>
      </c>
    </row>
    <row r="74" spans="1:210" x14ac:dyDescent="0.25">
      <c r="A74" s="194"/>
      <c r="B74" s="186" t="str">
        <f t="shared" si="77"/>
        <v>0 (0, 0)</v>
      </c>
      <c r="C74" s="357"/>
      <c r="D74" s="470"/>
      <c r="E74" s="470"/>
      <c r="F74" s="470"/>
      <c r="G74" s="470"/>
      <c r="H74" s="470"/>
      <c r="I74" s="466"/>
      <c r="J74" s="357"/>
      <c r="K74" s="470"/>
      <c r="L74" s="470"/>
      <c r="M74" s="470"/>
      <c r="N74" s="470"/>
      <c r="O74" s="470"/>
      <c r="P74" s="466"/>
      <c r="Q74" s="357"/>
      <c r="R74" s="470"/>
      <c r="S74" s="470"/>
      <c r="T74" s="470"/>
      <c r="U74" s="470"/>
      <c r="V74" s="470"/>
      <c r="W74" s="466"/>
      <c r="X74" s="357"/>
      <c r="Y74" s="470"/>
      <c r="Z74" s="470"/>
      <c r="AA74" s="470"/>
      <c r="AB74" s="470"/>
      <c r="AC74" s="470"/>
      <c r="AD74" s="466"/>
      <c r="AE74" s="349"/>
      <c r="AF74" s="339">
        <f t="shared" si="71"/>
        <v>0</v>
      </c>
      <c r="AG74" s="340">
        <f t="shared" si="71"/>
        <v>0</v>
      </c>
      <c r="AH74" s="340">
        <f t="shared" si="71"/>
        <v>0</v>
      </c>
      <c r="AI74" s="341">
        <f t="shared" si="71"/>
        <v>0</v>
      </c>
      <c r="AJ74" s="342">
        <f t="shared" si="71"/>
        <v>0</v>
      </c>
      <c r="AK74" s="343">
        <f t="shared" si="78"/>
        <v>0</v>
      </c>
      <c r="AL74" s="192">
        <f>IF(A74&lt;&gt;"",VLOOKUP(A74,Positions!$AJ$9:$AK$30,2,FALSE),0)*IF(AJ74=160,AJ74/4*52*(38/40),AJ74/4*52)</f>
        <v>0</v>
      </c>
      <c r="AM74" s="188">
        <f t="shared" si="79"/>
        <v>0</v>
      </c>
      <c r="AN74" s="12" t="str">
        <f t="shared" ref="AN74:BC90" si="92">EM74</f>
        <v/>
      </c>
      <c r="AO74" s="12" t="str">
        <f t="shared" si="92"/>
        <v/>
      </c>
      <c r="AP74" s="12" t="str">
        <f t="shared" si="92"/>
        <v/>
      </c>
      <c r="AQ74" s="12" t="str">
        <f t="shared" si="92"/>
        <v/>
      </c>
      <c r="AR74" s="12" t="str">
        <f t="shared" si="92"/>
        <v/>
      </c>
      <c r="AS74" s="12" t="str">
        <f t="shared" si="92"/>
        <v/>
      </c>
      <c r="AT74" s="12" t="str">
        <f t="shared" si="92"/>
        <v/>
      </c>
      <c r="AU74" s="12" t="str">
        <f t="shared" si="92"/>
        <v/>
      </c>
      <c r="AV74" s="12" t="str">
        <f t="shared" si="92"/>
        <v/>
      </c>
      <c r="AW74" s="12" t="str">
        <f t="shared" si="92"/>
        <v/>
      </c>
      <c r="AX74" s="12" t="str">
        <f t="shared" si="92"/>
        <v/>
      </c>
      <c r="AY74" s="12" t="str">
        <f t="shared" si="92"/>
        <v/>
      </c>
      <c r="AZ74" s="12" t="str">
        <f t="shared" si="92"/>
        <v/>
      </c>
      <c r="BA74" s="12" t="str">
        <f t="shared" si="92"/>
        <v/>
      </c>
      <c r="BB74" s="12" t="str">
        <f t="shared" si="92"/>
        <v/>
      </c>
      <c r="BC74" s="12" t="str">
        <f t="shared" si="52"/>
        <v/>
      </c>
      <c r="BD74" s="12" t="str">
        <f t="shared" si="52"/>
        <v/>
      </c>
      <c r="BE74" s="12" t="str">
        <f t="shared" si="52"/>
        <v/>
      </c>
      <c r="BF74" s="12" t="str">
        <f t="shared" si="52"/>
        <v/>
      </c>
      <c r="BG74" s="12" t="str">
        <f t="shared" si="52"/>
        <v/>
      </c>
      <c r="BH74" s="12" t="str">
        <f t="shared" si="52"/>
        <v/>
      </c>
      <c r="BI74" s="12" t="str">
        <f t="shared" si="52"/>
        <v/>
      </c>
      <c r="BJ74" s="12" t="str">
        <f t="shared" si="66"/>
        <v/>
      </c>
      <c r="BK74" s="12" t="str">
        <f t="shared" si="66"/>
        <v/>
      </c>
      <c r="BL74" s="12" t="str">
        <f t="shared" si="66"/>
        <v/>
      </c>
      <c r="BM74" s="12" t="str">
        <f t="shared" si="66"/>
        <v/>
      </c>
      <c r="BN74" s="12" t="str">
        <f t="shared" si="66"/>
        <v/>
      </c>
      <c r="BO74" s="12" t="str">
        <f t="shared" si="66"/>
        <v/>
      </c>
      <c r="BV74" s="2" t="str">
        <f>IF(C74="","",IF(C74="ADO","ADO",IF(C74="OFF","OFF",VLOOKUP(C74,Positions!$C$7:$V$120,20,FALSE))))</f>
        <v/>
      </c>
      <c r="BW74" s="2" t="str">
        <f>IF(D74="","",IF(D74="ADO","ADO",IF(D74="OFF","OFF",VLOOKUP(D74,Positions!$C$7:$V$120,20,FALSE))))</f>
        <v/>
      </c>
      <c r="BX74" s="2" t="str">
        <f>IF(E74="","",IF(E74="ADO","ADO",IF(E74="OFF","OFF",VLOOKUP(E74,Positions!$C$7:$V$120,20,FALSE))))</f>
        <v/>
      </c>
      <c r="BY74" s="2" t="str">
        <f>IF(F74="","",IF(F74="ADO","ADO",IF(F74="OFF","OFF",VLOOKUP(F74,Positions!$C$7:$V$120,20,FALSE))))</f>
        <v/>
      </c>
      <c r="BZ74" s="2" t="str">
        <f>IF(G74="","",IF(G74="ADO","ADO",IF(G74="OFF","OFF",VLOOKUP(G74,Positions!$C$7:$V$120,20,FALSE))))</f>
        <v/>
      </c>
      <c r="CA74" s="2" t="str">
        <f>IF(H74="","",IF(H74="ADO","ADO",IF(H74="OFF","OFF",VLOOKUP(H74,Positions!$C$7:$V$120,20,FALSE))))</f>
        <v/>
      </c>
      <c r="CB74" s="2" t="str">
        <f>IF(I74="","",IF(I74="ADO","ADO",IF(I74="OFF","OFF",VLOOKUP(I74,Positions!$C$7:$V$120,20,FALSE))))</f>
        <v/>
      </c>
      <c r="CC74" s="2" t="str">
        <f>IF(J74="","",IF(J74="ADO","ADO",IF(J74="OFF","OFF",VLOOKUP(J74,Positions!$C$7:$V$120,20,FALSE))))</f>
        <v/>
      </c>
      <c r="CD74" s="2" t="str">
        <f>IF(K74="","",IF(K74="ADO","ADO",IF(K74="OFF","OFF",VLOOKUP(K74,Positions!$C$7:$V$120,20,FALSE))))</f>
        <v/>
      </c>
      <c r="CE74" s="2" t="str">
        <f>IF(L74="","",IF(L74="ADO","ADO",IF(L74="OFF","OFF",VLOOKUP(L74,Positions!$C$7:$V$120,20,FALSE))))</f>
        <v/>
      </c>
      <c r="CF74" s="2" t="str">
        <f>IF(M74="","",IF(M74="ADO","ADO",IF(M74="OFF","OFF",VLOOKUP(M74,Positions!$C$7:$V$120,20,FALSE))))</f>
        <v/>
      </c>
      <c r="CG74" s="2" t="str">
        <f>IF(N74="","",IF(N74="ADO","ADO",IF(N74="OFF","OFF",VLOOKUP(N74,Positions!$C$7:$V$120,20,FALSE))))</f>
        <v/>
      </c>
      <c r="CH74" s="2" t="str">
        <f>IF(O74="","",IF(O74="ADO","ADO",IF(O74="OFF","OFF",VLOOKUP(O74,Positions!$C$7:$V$120,20,FALSE))))</f>
        <v/>
      </c>
      <c r="CI74" s="2" t="str">
        <f>IF(P74="","",IF(P74="ADO","ADO",IF(P74="OFF","OFF",VLOOKUP(P74,Positions!$C$7:$V$120,20,FALSE))))</f>
        <v/>
      </c>
      <c r="CJ74" s="2" t="str">
        <f>IF(Q74="","",IF(Q74="ADO","ADO",IF(Q74="OFF","OFF",VLOOKUP(Q74,Positions!$C$7:$V$120,20,FALSE))))</f>
        <v/>
      </c>
      <c r="CK74" s="2" t="str">
        <f>IF(R74="","",IF(R74="ADO","ADO",IF(R74="OFF","OFF",VLOOKUP(R74,Positions!$C$7:$V$120,20,FALSE))))</f>
        <v/>
      </c>
      <c r="CL74" s="2" t="str">
        <f>IF(S74="","",IF(S74="ADO","ADO",IF(S74="OFF","OFF",VLOOKUP(S74,Positions!$C$7:$V$120,20,FALSE))))</f>
        <v/>
      </c>
      <c r="CM74" s="2" t="str">
        <f>IF(T74="","",IF(T74="ADO","ADO",IF(T74="OFF","OFF",VLOOKUP(T74,Positions!$C$7:$V$120,20,FALSE))))</f>
        <v/>
      </c>
      <c r="CN74" s="2" t="str">
        <f>IF(U74="","",IF(U74="ADO","ADO",IF(U74="OFF","OFF",VLOOKUP(U74,Positions!$C$7:$V$120,20,FALSE))))</f>
        <v/>
      </c>
      <c r="CO74" s="2" t="str">
        <f>IF(V74="","",IF(V74="ADO","ADO",IF(V74="OFF","OFF",VLOOKUP(V74,Positions!$C$7:$V$120,20,FALSE))))</f>
        <v/>
      </c>
      <c r="CP74" s="2" t="str">
        <f>IF(W74="","",IF(W74="ADO","ADO",IF(W74="OFF","OFF",VLOOKUP(W74,Positions!$C$7:$V$120,20,FALSE))))</f>
        <v/>
      </c>
      <c r="CQ74" s="2" t="str">
        <f>IF(X74="","",IF(X74="ADO","ADO",IF(X74="OFF","OFF",VLOOKUP(X74,Positions!$C$7:$V$120,20,FALSE))))</f>
        <v/>
      </c>
      <c r="CR74" s="2" t="str">
        <f>IF(Y74="","",IF(Y74="ADO","ADO",IF(Y74="OFF","OFF",VLOOKUP(Y74,Positions!$C$7:$V$120,20,FALSE))))</f>
        <v/>
      </c>
      <c r="CS74" s="2" t="str">
        <f>IF(Z74="","",IF(Z74="ADO","ADO",IF(Z74="OFF","OFF",VLOOKUP(Z74,Positions!$C$7:$V$120,20,FALSE))))</f>
        <v/>
      </c>
      <c r="CT74" s="2" t="str">
        <f>IF(AA74="","",IF(AA74="ADO","ADO",IF(AA74="OFF","OFF",VLOOKUP(AA74,Positions!$C$7:$V$120,20,FALSE))))</f>
        <v/>
      </c>
      <c r="CU74" s="2" t="str">
        <f>IF(AB74="","",IF(AB74="ADO","ADO",IF(AB74="OFF","OFF",VLOOKUP(AB74,Positions!$C$7:$V$120,20,FALSE))))</f>
        <v/>
      </c>
      <c r="CV74" s="2" t="str">
        <f>IF(AC74="","",IF(AC74="ADO","ADO",IF(AC74="OFF","OFF",VLOOKUP(AC74,Positions!$C$7:$V$120,20,FALSE))))</f>
        <v/>
      </c>
      <c r="CW74" s="2" t="str">
        <f>IF(AD74="","",IF(AD74="ADO","ADO",IF(AD74="OFF","OFF",VLOOKUP(AD74,Positions!$C$7:$V$120,20,FALSE))))</f>
        <v/>
      </c>
      <c r="CY74" s="2">
        <f t="shared" si="80"/>
        <v>0</v>
      </c>
      <c r="DE74" s="2" t="str">
        <f t="shared" si="89"/>
        <v/>
      </c>
      <c r="DF74" s="2" t="str">
        <f t="shared" si="90"/>
        <v/>
      </c>
      <c r="DG74" s="2" t="str">
        <f t="shared" si="91"/>
        <v/>
      </c>
      <c r="DH74" s="2" t="str">
        <f t="shared" si="81"/>
        <v/>
      </c>
      <c r="DI74" s="2" t="str">
        <f t="shared" si="81"/>
        <v/>
      </c>
      <c r="DJ74" s="2" t="str">
        <f t="shared" si="81"/>
        <v/>
      </c>
      <c r="DK74" s="2" t="str">
        <f t="shared" si="81"/>
        <v/>
      </c>
      <c r="DL74" s="2" t="str">
        <f t="shared" si="81"/>
        <v/>
      </c>
      <c r="DM74" s="2" t="str">
        <f t="shared" si="81"/>
        <v/>
      </c>
      <c r="DN74" s="2" t="str">
        <f t="shared" si="68"/>
        <v/>
      </c>
      <c r="DO74" s="2" t="str">
        <f t="shared" si="68"/>
        <v/>
      </c>
      <c r="DP74" s="2" t="str">
        <f t="shared" si="68"/>
        <v/>
      </c>
      <c r="DQ74" s="2" t="str">
        <f t="shared" si="68"/>
        <v/>
      </c>
      <c r="DR74" s="2" t="str">
        <f t="shared" si="68"/>
        <v/>
      </c>
      <c r="DS74" s="2" t="str">
        <f t="shared" si="68"/>
        <v/>
      </c>
      <c r="DT74" s="2" t="str">
        <f t="shared" si="68"/>
        <v/>
      </c>
      <c r="DU74" s="2" t="str">
        <f t="shared" si="68"/>
        <v/>
      </c>
      <c r="DV74" s="2" t="str">
        <f t="shared" si="68"/>
        <v/>
      </c>
      <c r="DW74" s="2" t="str">
        <f t="shared" si="68"/>
        <v/>
      </c>
      <c r="DX74" s="2" t="str">
        <f t="shared" si="70"/>
        <v/>
      </c>
      <c r="DY74" s="2" t="str">
        <f t="shared" si="70"/>
        <v/>
      </c>
      <c r="DZ74" s="2" t="str">
        <f t="shared" si="70"/>
        <v/>
      </c>
      <c r="EA74" s="2" t="str">
        <f t="shared" si="70"/>
        <v/>
      </c>
      <c r="EB74" s="2" t="str">
        <f t="shared" si="70"/>
        <v/>
      </c>
      <c r="EC74" s="2" t="str">
        <f t="shared" si="70"/>
        <v/>
      </c>
      <c r="ED74" s="2" t="str">
        <f t="shared" si="70"/>
        <v/>
      </c>
      <c r="EE74" s="2" t="str">
        <f t="shared" si="70"/>
        <v/>
      </c>
      <c r="EF74" s="2" t="str">
        <f t="shared" si="70"/>
        <v/>
      </c>
      <c r="EH74" s="189">
        <f t="shared" si="82"/>
        <v>0</v>
      </c>
      <c r="EI74" s="190">
        <f t="shared" si="83"/>
        <v>0</v>
      </c>
      <c r="EJ74" s="190">
        <f t="shared" si="84"/>
        <v>0</v>
      </c>
      <c r="EK74" s="190">
        <f t="shared" si="85"/>
        <v>0</v>
      </c>
      <c r="EL74" s="190">
        <f t="shared" si="86"/>
        <v>0</v>
      </c>
      <c r="EM74" s="12" t="str">
        <f t="shared" si="76"/>
        <v/>
      </c>
      <c r="EN74" s="12" t="str">
        <f t="shared" si="76"/>
        <v/>
      </c>
      <c r="EO74" s="12" t="str">
        <f t="shared" si="76"/>
        <v/>
      </c>
      <c r="EP74" s="12" t="str">
        <f t="shared" si="76"/>
        <v/>
      </c>
      <c r="EQ74" s="12" t="str">
        <f t="shared" si="76"/>
        <v/>
      </c>
      <c r="ER74" s="12" t="str">
        <f t="shared" si="76"/>
        <v/>
      </c>
      <c r="ES74" s="12" t="str">
        <f t="shared" si="76"/>
        <v/>
      </c>
      <c r="ET74" s="12" t="str">
        <f t="shared" si="76"/>
        <v/>
      </c>
      <c r="EU74" s="12" t="str">
        <f t="shared" si="76"/>
        <v/>
      </c>
      <c r="EV74" s="12" t="str">
        <f t="shared" si="76"/>
        <v/>
      </c>
      <c r="EW74" s="12" t="str">
        <f t="shared" si="76"/>
        <v/>
      </c>
      <c r="EX74" s="12" t="str">
        <f t="shared" si="76"/>
        <v/>
      </c>
      <c r="EY74" s="12" t="str">
        <f t="shared" si="76"/>
        <v/>
      </c>
      <c r="EZ74" s="12" t="str">
        <f t="shared" si="76"/>
        <v/>
      </c>
      <c r="FA74" s="12" t="str">
        <f t="shared" si="76"/>
        <v/>
      </c>
      <c r="FB74" s="12" t="str">
        <f t="shared" si="64"/>
        <v/>
      </c>
      <c r="FC74" s="12" t="str">
        <f t="shared" si="53"/>
        <v/>
      </c>
      <c r="FD74" s="12" t="str">
        <f t="shared" si="53"/>
        <v/>
      </c>
      <c r="FE74" s="12" t="str">
        <f t="shared" si="53"/>
        <v/>
      </c>
      <c r="FF74" s="12" t="str">
        <f t="shared" si="53"/>
        <v/>
      </c>
      <c r="FG74" s="12" t="str">
        <f t="shared" si="53"/>
        <v/>
      </c>
      <c r="FH74" s="12" t="str">
        <f t="shared" si="53"/>
        <v/>
      </c>
      <c r="FI74" s="12" t="str">
        <f t="shared" si="69"/>
        <v/>
      </c>
      <c r="FJ74" s="12" t="str">
        <f t="shared" si="69"/>
        <v/>
      </c>
      <c r="FK74" s="12" t="str">
        <f t="shared" si="69"/>
        <v/>
      </c>
      <c r="FL74" s="12" t="str">
        <f t="shared" si="69"/>
        <v/>
      </c>
      <c r="FM74" s="12" t="str">
        <f t="shared" si="69"/>
        <v/>
      </c>
      <c r="FN74" s="12" t="str">
        <f t="shared" si="69"/>
        <v/>
      </c>
      <c r="FP74" t="str">
        <f t="shared" si="87"/>
        <v>OK</v>
      </c>
      <c r="FQ74" t="str">
        <f t="shared" si="88"/>
        <v/>
      </c>
      <c r="GU74" s="176"/>
      <c r="GV74" s="177">
        <f t="shared" si="72"/>
        <v>0</v>
      </c>
      <c r="GW74" s="177">
        <f t="shared" si="73"/>
        <v>0</v>
      </c>
      <c r="GX74" s="177">
        <f t="shared" si="74"/>
        <v>0</v>
      </c>
      <c r="GY74" s="177">
        <f t="shared" si="75"/>
        <v>0</v>
      </c>
      <c r="HB74" s="193" t="str">
        <f>IF(Positions!C70&lt;&gt;"",Positions!C70,"")</f>
        <v/>
      </c>
    </row>
    <row r="75" spans="1:210" x14ac:dyDescent="0.25">
      <c r="A75" s="194"/>
      <c r="B75" s="186" t="str">
        <f t="shared" si="77"/>
        <v>0 (0, 0)</v>
      </c>
      <c r="C75" s="357"/>
      <c r="D75" s="470"/>
      <c r="E75" s="470"/>
      <c r="F75" s="470"/>
      <c r="G75" s="470"/>
      <c r="H75" s="470"/>
      <c r="I75" s="466"/>
      <c r="J75" s="357"/>
      <c r="K75" s="470"/>
      <c r="L75" s="470"/>
      <c r="M75" s="470"/>
      <c r="N75" s="470"/>
      <c r="O75" s="470"/>
      <c r="P75" s="466"/>
      <c r="Q75" s="357"/>
      <c r="R75" s="470"/>
      <c r="S75" s="470"/>
      <c r="T75" s="470"/>
      <c r="U75" s="470"/>
      <c r="V75" s="470"/>
      <c r="W75" s="466"/>
      <c r="X75" s="357"/>
      <c r="Y75" s="470"/>
      <c r="Z75" s="470"/>
      <c r="AA75" s="470"/>
      <c r="AB75" s="470"/>
      <c r="AC75" s="470"/>
      <c r="AD75" s="466"/>
      <c r="AE75" s="349"/>
      <c r="AF75" s="339">
        <f t="shared" si="71"/>
        <v>0</v>
      </c>
      <c r="AG75" s="340">
        <f t="shared" si="71"/>
        <v>0</v>
      </c>
      <c r="AH75" s="340">
        <f t="shared" si="71"/>
        <v>0</v>
      </c>
      <c r="AI75" s="341">
        <f t="shared" si="71"/>
        <v>0</v>
      </c>
      <c r="AJ75" s="342">
        <f t="shared" si="71"/>
        <v>0</v>
      </c>
      <c r="AK75" s="343">
        <f t="shared" si="78"/>
        <v>0</v>
      </c>
      <c r="AL75" s="192">
        <f>IF(A75&lt;&gt;"",VLOOKUP(A75,Positions!$AJ$9:$AK$30,2,FALSE),0)*IF(AJ75=160,AJ75/4*52*(38/40),AJ75/4*52)</f>
        <v>0</v>
      </c>
      <c r="AM75" s="188">
        <f t="shared" si="79"/>
        <v>0</v>
      </c>
      <c r="AN75" s="12" t="str">
        <f t="shared" si="92"/>
        <v/>
      </c>
      <c r="AO75" s="12" t="str">
        <f t="shared" si="92"/>
        <v/>
      </c>
      <c r="AP75" s="12" t="str">
        <f t="shared" si="92"/>
        <v/>
      </c>
      <c r="AQ75" s="12" t="str">
        <f t="shared" si="92"/>
        <v/>
      </c>
      <c r="AR75" s="12" t="str">
        <f t="shared" si="92"/>
        <v/>
      </c>
      <c r="AS75" s="12" t="str">
        <f t="shared" si="92"/>
        <v/>
      </c>
      <c r="AT75" s="12" t="str">
        <f t="shared" si="92"/>
        <v/>
      </c>
      <c r="AU75" s="12" t="str">
        <f t="shared" si="92"/>
        <v/>
      </c>
      <c r="AV75" s="12" t="str">
        <f t="shared" si="92"/>
        <v/>
      </c>
      <c r="AW75" s="12" t="str">
        <f t="shared" si="92"/>
        <v/>
      </c>
      <c r="AX75" s="12" t="str">
        <f t="shared" si="92"/>
        <v/>
      </c>
      <c r="AY75" s="12" t="str">
        <f t="shared" si="92"/>
        <v/>
      </c>
      <c r="AZ75" s="12" t="str">
        <f t="shared" si="92"/>
        <v/>
      </c>
      <c r="BA75" s="12" t="str">
        <f t="shared" si="92"/>
        <v/>
      </c>
      <c r="BB75" s="12" t="str">
        <f t="shared" si="92"/>
        <v/>
      </c>
      <c r="BC75" s="12" t="str">
        <f t="shared" si="52"/>
        <v/>
      </c>
      <c r="BD75" s="12" t="str">
        <f t="shared" si="52"/>
        <v/>
      </c>
      <c r="BE75" s="12" t="str">
        <f t="shared" si="52"/>
        <v/>
      </c>
      <c r="BF75" s="12" t="str">
        <f t="shared" si="52"/>
        <v/>
      </c>
      <c r="BG75" s="12" t="str">
        <f t="shared" si="52"/>
        <v/>
      </c>
      <c r="BH75" s="12" t="str">
        <f t="shared" si="52"/>
        <v/>
      </c>
      <c r="BI75" s="12" t="str">
        <f t="shared" si="52"/>
        <v/>
      </c>
      <c r="BJ75" s="12" t="str">
        <f t="shared" si="66"/>
        <v/>
      </c>
      <c r="BK75" s="12" t="str">
        <f t="shared" si="66"/>
        <v/>
      </c>
      <c r="BL75" s="12" t="str">
        <f t="shared" si="66"/>
        <v/>
      </c>
      <c r="BM75" s="12" t="str">
        <f t="shared" si="66"/>
        <v/>
      </c>
      <c r="BN75" s="12" t="str">
        <f t="shared" si="66"/>
        <v/>
      </c>
      <c r="BO75" s="12" t="str">
        <f t="shared" si="66"/>
        <v/>
      </c>
      <c r="BV75" s="2" t="str">
        <f>IF(C75="","",IF(C75="ADO","ADO",IF(C75="OFF","OFF",VLOOKUP(C75,Positions!$C$7:$V$120,20,FALSE))))</f>
        <v/>
      </c>
      <c r="BW75" s="2" t="str">
        <f>IF(D75="","",IF(D75="ADO","ADO",IF(D75="OFF","OFF",VLOOKUP(D75,Positions!$C$7:$V$120,20,FALSE))))</f>
        <v/>
      </c>
      <c r="BX75" s="2" t="str">
        <f>IF(E75="","",IF(E75="ADO","ADO",IF(E75="OFF","OFF",VLOOKUP(E75,Positions!$C$7:$V$120,20,FALSE))))</f>
        <v/>
      </c>
      <c r="BY75" s="2" t="str">
        <f>IF(F75="","",IF(F75="ADO","ADO",IF(F75="OFF","OFF",VLOOKUP(F75,Positions!$C$7:$V$120,20,FALSE))))</f>
        <v/>
      </c>
      <c r="BZ75" s="2" t="str">
        <f>IF(G75="","",IF(G75="ADO","ADO",IF(G75="OFF","OFF",VLOOKUP(G75,Positions!$C$7:$V$120,20,FALSE))))</f>
        <v/>
      </c>
      <c r="CA75" s="2" t="str">
        <f>IF(H75="","",IF(H75="ADO","ADO",IF(H75="OFF","OFF",VLOOKUP(H75,Positions!$C$7:$V$120,20,FALSE))))</f>
        <v/>
      </c>
      <c r="CB75" s="2" t="str">
        <f>IF(I75="","",IF(I75="ADO","ADO",IF(I75="OFF","OFF",VLOOKUP(I75,Positions!$C$7:$V$120,20,FALSE))))</f>
        <v/>
      </c>
      <c r="CC75" s="2" t="str">
        <f>IF(J75="","",IF(J75="ADO","ADO",IF(J75="OFF","OFF",VLOOKUP(J75,Positions!$C$7:$V$120,20,FALSE))))</f>
        <v/>
      </c>
      <c r="CD75" s="2" t="str">
        <f>IF(K75="","",IF(K75="ADO","ADO",IF(K75="OFF","OFF",VLOOKUP(K75,Positions!$C$7:$V$120,20,FALSE))))</f>
        <v/>
      </c>
      <c r="CE75" s="2" t="str">
        <f>IF(L75="","",IF(L75="ADO","ADO",IF(L75="OFF","OFF",VLOOKUP(L75,Positions!$C$7:$V$120,20,FALSE))))</f>
        <v/>
      </c>
      <c r="CF75" s="2" t="str">
        <f>IF(M75="","",IF(M75="ADO","ADO",IF(M75="OFF","OFF",VLOOKUP(M75,Positions!$C$7:$V$120,20,FALSE))))</f>
        <v/>
      </c>
      <c r="CG75" s="2" t="str">
        <f>IF(N75="","",IF(N75="ADO","ADO",IF(N75="OFF","OFF",VLOOKUP(N75,Positions!$C$7:$V$120,20,FALSE))))</f>
        <v/>
      </c>
      <c r="CH75" s="2" t="str">
        <f>IF(O75="","",IF(O75="ADO","ADO",IF(O75="OFF","OFF",VLOOKUP(O75,Positions!$C$7:$V$120,20,FALSE))))</f>
        <v/>
      </c>
      <c r="CI75" s="2" t="str">
        <f>IF(P75="","",IF(P75="ADO","ADO",IF(P75="OFF","OFF",VLOOKUP(P75,Positions!$C$7:$V$120,20,FALSE))))</f>
        <v/>
      </c>
      <c r="CJ75" s="2" t="str">
        <f>IF(Q75="","",IF(Q75="ADO","ADO",IF(Q75="OFF","OFF",VLOOKUP(Q75,Positions!$C$7:$V$120,20,FALSE))))</f>
        <v/>
      </c>
      <c r="CK75" s="2" t="str">
        <f>IF(R75="","",IF(R75="ADO","ADO",IF(R75="OFF","OFF",VLOOKUP(R75,Positions!$C$7:$V$120,20,FALSE))))</f>
        <v/>
      </c>
      <c r="CL75" s="2" t="str">
        <f>IF(S75="","",IF(S75="ADO","ADO",IF(S75="OFF","OFF",VLOOKUP(S75,Positions!$C$7:$V$120,20,FALSE))))</f>
        <v/>
      </c>
      <c r="CM75" s="2" t="str">
        <f>IF(T75="","",IF(T75="ADO","ADO",IF(T75="OFF","OFF",VLOOKUP(T75,Positions!$C$7:$V$120,20,FALSE))))</f>
        <v/>
      </c>
      <c r="CN75" s="2" t="str">
        <f>IF(U75="","",IF(U75="ADO","ADO",IF(U75="OFF","OFF",VLOOKUP(U75,Positions!$C$7:$V$120,20,FALSE))))</f>
        <v/>
      </c>
      <c r="CO75" s="2" t="str">
        <f>IF(V75="","",IF(V75="ADO","ADO",IF(V75="OFF","OFF",VLOOKUP(V75,Positions!$C$7:$V$120,20,FALSE))))</f>
        <v/>
      </c>
      <c r="CP75" s="2" t="str">
        <f>IF(W75="","",IF(W75="ADO","ADO",IF(W75="OFF","OFF",VLOOKUP(W75,Positions!$C$7:$V$120,20,FALSE))))</f>
        <v/>
      </c>
      <c r="CQ75" s="2" t="str">
        <f>IF(X75="","",IF(X75="ADO","ADO",IF(X75="OFF","OFF",VLOOKUP(X75,Positions!$C$7:$V$120,20,FALSE))))</f>
        <v/>
      </c>
      <c r="CR75" s="2" t="str">
        <f>IF(Y75="","",IF(Y75="ADO","ADO",IF(Y75="OFF","OFF",VLOOKUP(Y75,Positions!$C$7:$V$120,20,FALSE))))</f>
        <v/>
      </c>
      <c r="CS75" s="2" t="str">
        <f>IF(Z75="","",IF(Z75="ADO","ADO",IF(Z75="OFF","OFF",VLOOKUP(Z75,Positions!$C$7:$V$120,20,FALSE))))</f>
        <v/>
      </c>
      <c r="CT75" s="2" t="str">
        <f>IF(AA75="","",IF(AA75="ADO","ADO",IF(AA75="OFF","OFF",VLOOKUP(AA75,Positions!$C$7:$V$120,20,FALSE))))</f>
        <v/>
      </c>
      <c r="CU75" s="2" t="str">
        <f>IF(AB75="","",IF(AB75="ADO","ADO",IF(AB75="OFF","OFF",VLOOKUP(AB75,Positions!$C$7:$V$120,20,FALSE))))</f>
        <v/>
      </c>
      <c r="CV75" s="2" t="str">
        <f>IF(AC75="","",IF(AC75="ADO","ADO",IF(AC75="OFF","OFF",VLOOKUP(AC75,Positions!$C$7:$V$120,20,FALSE))))</f>
        <v/>
      </c>
      <c r="CW75" s="2" t="str">
        <f>IF(AD75="","",IF(AD75="ADO","ADO",IF(AD75="OFF","OFF",VLOOKUP(AD75,Positions!$C$7:$V$120,20,FALSE))))</f>
        <v/>
      </c>
      <c r="CY75" s="2">
        <f t="shared" si="80"/>
        <v>0</v>
      </c>
      <c r="DE75" s="2" t="str">
        <f t="shared" si="89"/>
        <v/>
      </c>
      <c r="DF75" s="2" t="str">
        <f t="shared" si="90"/>
        <v/>
      </c>
      <c r="DG75" s="2" t="str">
        <f t="shared" si="91"/>
        <v/>
      </c>
      <c r="DH75" s="2" t="str">
        <f t="shared" si="81"/>
        <v/>
      </c>
      <c r="DI75" s="2" t="str">
        <f t="shared" si="81"/>
        <v/>
      </c>
      <c r="DJ75" s="2" t="str">
        <f t="shared" si="81"/>
        <v/>
      </c>
      <c r="DK75" s="2" t="str">
        <f t="shared" si="81"/>
        <v/>
      </c>
      <c r="DL75" s="2" t="str">
        <f t="shared" si="81"/>
        <v/>
      </c>
      <c r="DM75" s="2" t="str">
        <f t="shared" si="81"/>
        <v/>
      </c>
      <c r="DN75" s="2" t="str">
        <f t="shared" si="68"/>
        <v/>
      </c>
      <c r="DO75" s="2" t="str">
        <f t="shared" si="68"/>
        <v/>
      </c>
      <c r="DP75" s="2" t="str">
        <f t="shared" si="68"/>
        <v/>
      </c>
      <c r="DQ75" s="2" t="str">
        <f t="shared" si="68"/>
        <v/>
      </c>
      <c r="DR75" s="2" t="str">
        <f t="shared" si="68"/>
        <v/>
      </c>
      <c r="DS75" s="2" t="str">
        <f t="shared" si="68"/>
        <v/>
      </c>
      <c r="DT75" s="2" t="str">
        <f t="shared" si="68"/>
        <v/>
      </c>
      <c r="DU75" s="2" t="str">
        <f t="shared" si="68"/>
        <v/>
      </c>
      <c r="DV75" s="2" t="str">
        <f t="shared" si="68"/>
        <v/>
      </c>
      <c r="DW75" s="2" t="str">
        <f t="shared" si="68"/>
        <v/>
      </c>
      <c r="DX75" s="2" t="str">
        <f t="shared" si="70"/>
        <v/>
      </c>
      <c r="DY75" s="2" t="str">
        <f t="shared" si="70"/>
        <v/>
      </c>
      <c r="DZ75" s="2" t="str">
        <f t="shared" si="70"/>
        <v/>
      </c>
      <c r="EA75" s="2" t="str">
        <f t="shared" si="70"/>
        <v/>
      </c>
      <c r="EB75" s="2" t="str">
        <f t="shared" si="70"/>
        <v/>
      </c>
      <c r="EC75" s="2" t="str">
        <f t="shared" si="70"/>
        <v/>
      </c>
      <c r="ED75" s="2" t="str">
        <f t="shared" si="70"/>
        <v/>
      </c>
      <c r="EE75" s="2" t="str">
        <f t="shared" si="70"/>
        <v/>
      </c>
      <c r="EF75" s="2" t="str">
        <f t="shared" si="70"/>
        <v/>
      </c>
      <c r="EH75" s="189">
        <f t="shared" si="82"/>
        <v>0</v>
      </c>
      <c r="EI75" s="190">
        <f t="shared" si="83"/>
        <v>0</v>
      </c>
      <c r="EJ75" s="190">
        <f t="shared" si="84"/>
        <v>0</v>
      </c>
      <c r="EK75" s="190">
        <f t="shared" si="85"/>
        <v>0</v>
      </c>
      <c r="EL75" s="190">
        <f t="shared" si="86"/>
        <v>0</v>
      </c>
      <c r="EM75" s="12" t="str">
        <f t="shared" si="76"/>
        <v/>
      </c>
      <c r="EN75" s="12" t="str">
        <f t="shared" si="76"/>
        <v/>
      </c>
      <c r="EO75" s="12" t="str">
        <f t="shared" si="76"/>
        <v/>
      </c>
      <c r="EP75" s="12" t="str">
        <f t="shared" si="76"/>
        <v/>
      </c>
      <c r="EQ75" s="12" t="str">
        <f t="shared" si="76"/>
        <v/>
      </c>
      <c r="ER75" s="12" t="str">
        <f t="shared" si="76"/>
        <v/>
      </c>
      <c r="ES75" s="12" t="str">
        <f t="shared" si="76"/>
        <v/>
      </c>
      <c r="ET75" s="12" t="str">
        <f t="shared" si="76"/>
        <v/>
      </c>
      <c r="EU75" s="12" t="str">
        <f t="shared" si="76"/>
        <v/>
      </c>
      <c r="EV75" s="12" t="str">
        <f t="shared" si="76"/>
        <v/>
      </c>
      <c r="EW75" s="12" t="str">
        <f t="shared" si="76"/>
        <v/>
      </c>
      <c r="EX75" s="12" t="str">
        <f t="shared" si="76"/>
        <v/>
      </c>
      <c r="EY75" s="12" t="str">
        <f t="shared" si="76"/>
        <v/>
      </c>
      <c r="EZ75" s="12" t="str">
        <f t="shared" si="76"/>
        <v/>
      </c>
      <c r="FA75" s="12" t="str">
        <f t="shared" si="76"/>
        <v/>
      </c>
      <c r="FB75" s="12" t="str">
        <f t="shared" si="64"/>
        <v/>
      </c>
      <c r="FC75" s="12" t="str">
        <f t="shared" si="53"/>
        <v/>
      </c>
      <c r="FD75" s="12" t="str">
        <f t="shared" si="53"/>
        <v/>
      </c>
      <c r="FE75" s="12" t="str">
        <f t="shared" si="53"/>
        <v/>
      </c>
      <c r="FF75" s="12" t="str">
        <f t="shared" si="53"/>
        <v/>
      </c>
      <c r="FG75" s="12" t="str">
        <f t="shared" si="53"/>
        <v/>
      </c>
      <c r="FH75" s="12" t="str">
        <f t="shared" si="53"/>
        <v/>
      </c>
      <c r="FI75" s="12" t="str">
        <f t="shared" si="69"/>
        <v/>
      </c>
      <c r="FJ75" s="12" t="str">
        <f t="shared" si="69"/>
        <v/>
      </c>
      <c r="FK75" s="12" t="str">
        <f t="shared" si="69"/>
        <v/>
      </c>
      <c r="FL75" s="12" t="str">
        <f t="shared" si="69"/>
        <v/>
      </c>
      <c r="FM75" s="12" t="str">
        <f t="shared" si="69"/>
        <v/>
      </c>
      <c r="FN75" s="12" t="str">
        <f t="shared" si="69"/>
        <v/>
      </c>
      <c r="FP75" t="str">
        <f t="shared" si="87"/>
        <v>OK</v>
      </c>
      <c r="FQ75" t="str">
        <f t="shared" si="88"/>
        <v/>
      </c>
      <c r="GU75" s="176"/>
      <c r="GV75" s="177">
        <f t="shared" si="72"/>
        <v>0</v>
      </c>
      <c r="GW75" s="177">
        <f t="shared" si="73"/>
        <v>0</v>
      </c>
      <c r="GX75" s="177">
        <f t="shared" si="74"/>
        <v>0</v>
      </c>
      <c r="GY75" s="177">
        <f t="shared" si="75"/>
        <v>0</v>
      </c>
      <c r="HB75" s="193" t="str">
        <f>IF(Positions!C71&lt;&gt;"",Positions!C71,"")</f>
        <v/>
      </c>
    </row>
    <row r="76" spans="1:210" x14ac:dyDescent="0.25">
      <c r="A76" s="194"/>
      <c r="B76" s="186" t="str">
        <f t="shared" si="77"/>
        <v>0 (0, 0)</v>
      </c>
      <c r="C76" s="357"/>
      <c r="D76" s="470"/>
      <c r="E76" s="470"/>
      <c r="F76" s="470"/>
      <c r="G76" s="470"/>
      <c r="H76" s="470"/>
      <c r="I76" s="466"/>
      <c r="J76" s="357"/>
      <c r="K76" s="470"/>
      <c r="L76" s="470"/>
      <c r="M76" s="470"/>
      <c r="N76" s="470"/>
      <c r="O76" s="470"/>
      <c r="P76" s="466"/>
      <c r="Q76" s="357"/>
      <c r="R76" s="470"/>
      <c r="S76" s="470"/>
      <c r="T76" s="470"/>
      <c r="U76" s="470"/>
      <c r="V76" s="470"/>
      <c r="W76" s="466"/>
      <c r="X76" s="357"/>
      <c r="Y76" s="470"/>
      <c r="Z76" s="470"/>
      <c r="AA76" s="470"/>
      <c r="AB76" s="470"/>
      <c r="AC76" s="470"/>
      <c r="AD76" s="466"/>
      <c r="AE76" s="349"/>
      <c r="AF76" s="339">
        <f t="shared" si="71"/>
        <v>0</v>
      </c>
      <c r="AG76" s="340">
        <f t="shared" si="71"/>
        <v>0</v>
      </c>
      <c r="AH76" s="340">
        <f t="shared" si="71"/>
        <v>0</v>
      </c>
      <c r="AI76" s="341">
        <f t="shared" si="71"/>
        <v>0</v>
      </c>
      <c r="AJ76" s="342">
        <f t="shared" si="71"/>
        <v>0</v>
      </c>
      <c r="AK76" s="343">
        <f t="shared" si="78"/>
        <v>0</v>
      </c>
      <c r="AL76" s="192">
        <f>IF(A76&lt;&gt;"",VLOOKUP(A76,Positions!$AJ$9:$AK$30,2,FALSE),0)*IF(AJ76=160,AJ76/4*52*(38/40),AJ76/4*52)</f>
        <v>0</v>
      </c>
      <c r="AM76" s="188">
        <f t="shared" si="79"/>
        <v>0</v>
      </c>
      <c r="AN76" s="12" t="str">
        <f t="shared" si="92"/>
        <v/>
      </c>
      <c r="AO76" s="12" t="str">
        <f t="shared" si="92"/>
        <v/>
      </c>
      <c r="AP76" s="12" t="str">
        <f t="shared" si="92"/>
        <v/>
      </c>
      <c r="AQ76" s="12" t="str">
        <f t="shared" si="92"/>
        <v/>
      </c>
      <c r="AR76" s="12" t="str">
        <f t="shared" si="92"/>
        <v/>
      </c>
      <c r="AS76" s="12" t="str">
        <f t="shared" si="92"/>
        <v/>
      </c>
      <c r="AT76" s="12" t="str">
        <f t="shared" si="92"/>
        <v/>
      </c>
      <c r="AU76" s="12" t="str">
        <f t="shared" si="92"/>
        <v/>
      </c>
      <c r="AV76" s="12" t="str">
        <f t="shared" si="92"/>
        <v/>
      </c>
      <c r="AW76" s="12" t="str">
        <f t="shared" si="92"/>
        <v/>
      </c>
      <c r="AX76" s="12" t="str">
        <f t="shared" si="92"/>
        <v/>
      </c>
      <c r="AY76" s="12" t="str">
        <f t="shared" si="92"/>
        <v/>
      </c>
      <c r="AZ76" s="12" t="str">
        <f t="shared" si="92"/>
        <v/>
      </c>
      <c r="BA76" s="12" t="str">
        <f t="shared" si="92"/>
        <v/>
      </c>
      <c r="BB76" s="12" t="str">
        <f t="shared" si="92"/>
        <v/>
      </c>
      <c r="BC76" s="12" t="str">
        <f t="shared" si="52"/>
        <v/>
      </c>
      <c r="BD76" s="12" t="str">
        <f t="shared" si="52"/>
        <v/>
      </c>
      <c r="BE76" s="12" t="str">
        <f t="shared" si="52"/>
        <v/>
      </c>
      <c r="BF76" s="12" t="str">
        <f t="shared" ref="BF76:BL122" si="93">FE76</f>
        <v/>
      </c>
      <c r="BG76" s="12" t="str">
        <f t="shared" si="93"/>
        <v/>
      </c>
      <c r="BH76" s="12" t="str">
        <f t="shared" si="93"/>
        <v/>
      </c>
      <c r="BI76" s="12" t="str">
        <f t="shared" si="93"/>
        <v/>
      </c>
      <c r="BJ76" s="12" t="str">
        <f t="shared" si="66"/>
        <v/>
      </c>
      <c r="BK76" s="12" t="str">
        <f t="shared" si="66"/>
        <v/>
      </c>
      <c r="BL76" s="12" t="str">
        <f t="shared" si="66"/>
        <v/>
      </c>
      <c r="BM76" s="12" t="str">
        <f t="shared" si="66"/>
        <v/>
      </c>
      <c r="BN76" s="12" t="str">
        <f t="shared" si="66"/>
        <v/>
      </c>
      <c r="BO76" s="12" t="str">
        <f t="shared" si="66"/>
        <v/>
      </c>
      <c r="BV76" s="2" t="str">
        <f>IF(C76="","",IF(C76="ADO","ADO",IF(C76="OFF","OFF",VLOOKUP(C76,Positions!$C$7:$V$120,20,FALSE))))</f>
        <v/>
      </c>
      <c r="BW76" s="2" t="str">
        <f>IF(D76="","",IF(D76="ADO","ADO",IF(D76="OFF","OFF",VLOOKUP(D76,Positions!$C$7:$V$120,20,FALSE))))</f>
        <v/>
      </c>
      <c r="BX76" s="2" t="str">
        <f>IF(E76="","",IF(E76="ADO","ADO",IF(E76="OFF","OFF",VLOOKUP(E76,Positions!$C$7:$V$120,20,FALSE))))</f>
        <v/>
      </c>
      <c r="BY76" s="2" t="str">
        <f>IF(F76="","",IF(F76="ADO","ADO",IF(F76="OFF","OFF",VLOOKUP(F76,Positions!$C$7:$V$120,20,FALSE))))</f>
        <v/>
      </c>
      <c r="BZ76" s="2" t="str">
        <f>IF(G76="","",IF(G76="ADO","ADO",IF(G76="OFF","OFF",VLOOKUP(G76,Positions!$C$7:$V$120,20,FALSE))))</f>
        <v/>
      </c>
      <c r="CA76" s="2" t="str">
        <f>IF(H76="","",IF(H76="ADO","ADO",IF(H76="OFF","OFF",VLOOKUP(H76,Positions!$C$7:$V$120,20,FALSE))))</f>
        <v/>
      </c>
      <c r="CB76" s="2" t="str">
        <f>IF(I76="","",IF(I76="ADO","ADO",IF(I76="OFF","OFF",VLOOKUP(I76,Positions!$C$7:$V$120,20,FALSE))))</f>
        <v/>
      </c>
      <c r="CC76" s="2" t="str">
        <f>IF(J76="","",IF(J76="ADO","ADO",IF(J76="OFF","OFF",VLOOKUP(J76,Positions!$C$7:$V$120,20,FALSE))))</f>
        <v/>
      </c>
      <c r="CD76" s="2" t="str">
        <f>IF(K76="","",IF(K76="ADO","ADO",IF(K76="OFF","OFF",VLOOKUP(K76,Positions!$C$7:$V$120,20,FALSE))))</f>
        <v/>
      </c>
      <c r="CE76" s="2" t="str">
        <f>IF(L76="","",IF(L76="ADO","ADO",IF(L76="OFF","OFF",VLOOKUP(L76,Positions!$C$7:$V$120,20,FALSE))))</f>
        <v/>
      </c>
      <c r="CF76" s="2" t="str">
        <f>IF(M76="","",IF(M76="ADO","ADO",IF(M76="OFF","OFF",VLOOKUP(M76,Positions!$C$7:$V$120,20,FALSE))))</f>
        <v/>
      </c>
      <c r="CG76" s="2" t="str">
        <f>IF(N76="","",IF(N76="ADO","ADO",IF(N76="OFF","OFF",VLOOKUP(N76,Positions!$C$7:$V$120,20,FALSE))))</f>
        <v/>
      </c>
      <c r="CH76" s="2" t="str">
        <f>IF(O76="","",IF(O76="ADO","ADO",IF(O76="OFF","OFF",VLOOKUP(O76,Positions!$C$7:$V$120,20,FALSE))))</f>
        <v/>
      </c>
      <c r="CI76" s="2" t="str">
        <f>IF(P76="","",IF(P76="ADO","ADO",IF(P76="OFF","OFF",VLOOKUP(P76,Positions!$C$7:$V$120,20,FALSE))))</f>
        <v/>
      </c>
      <c r="CJ76" s="2" t="str">
        <f>IF(Q76="","",IF(Q76="ADO","ADO",IF(Q76="OFF","OFF",VLOOKUP(Q76,Positions!$C$7:$V$120,20,FALSE))))</f>
        <v/>
      </c>
      <c r="CK76" s="2" t="str">
        <f>IF(R76="","",IF(R76="ADO","ADO",IF(R76="OFF","OFF",VLOOKUP(R76,Positions!$C$7:$V$120,20,FALSE))))</f>
        <v/>
      </c>
      <c r="CL76" s="2" t="str">
        <f>IF(S76="","",IF(S76="ADO","ADO",IF(S76="OFF","OFF",VLOOKUP(S76,Positions!$C$7:$V$120,20,FALSE))))</f>
        <v/>
      </c>
      <c r="CM76" s="2" t="str">
        <f>IF(T76="","",IF(T76="ADO","ADO",IF(T76="OFF","OFF",VLOOKUP(T76,Positions!$C$7:$V$120,20,FALSE))))</f>
        <v/>
      </c>
      <c r="CN76" s="2" t="str">
        <f>IF(U76="","",IF(U76="ADO","ADO",IF(U76="OFF","OFF",VLOOKUP(U76,Positions!$C$7:$V$120,20,FALSE))))</f>
        <v/>
      </c>
      <c r="CO76" s="2" t="str">
        <f>IF(V76="","",IF(V76="ADO","ADO",IF(V76="OFF","OFF",VLOOKUP(V76,Positions!$C$7:$V$120,20,FALSE))))</f>
        <v/>
      </c>
      <c r="CP76" s="2" t="str">
        <f>IF(W76="","",IF(W76="ADO","ADO",IF(W76="OFF","OFF",VLOOKUP(W76,Positions!$C$7:$V$120,20,FALSE))))</f>
        <v/>
      </c>
      <c r="CQ76" s="2" t="str">
        <f>IF(X76="","",IF(X76="ADO","ADO",IF(X76="OFF","OFF",VLOOKUP(X76,Positions!$C$7:$V$120,20,FALSE))))</f>
        <v/>
      </c>
      <c r="CR76" s="2" t="str">
        <f>IF(Y76="","",IF(Y76="ADO","ADO",IF(Y76="OFF","OFF",VLOOKUP(Y76,Positions!$C$7:$V$120,20,FALSE))))</f>
        <v/>
      </c>
      <c r="CS76" s="2" t="str">
        <f>IF(Z76="","",IF(Z76="ADO","ADO",IF(Z76="OFF","OFF",VLOOKUP(Z76,Positions!$C$7:$V$120,20,FALSE))))</f>
        <v/>
      </c>
      <c r="CT76" s="2" t="str">
        <f>IF(AA76="","",IF(AA76="ADO","ADO",IF(AA76="OFF","OFF",VLOOKUP(AA76,Positions!$C$7:$V$120,20,FALSE))))</f>
        <v/>
      </c>
      <c r="CU76" s="2" t="str">
        <f>IF(AB76="","",IF(AB76="ADO","ADO",IF(AB76="OFF","OFF",VLOOKUP(AB76,Positions!$C$7:$V$120,20,FALSE))))</f>
        <v/>
      </c>
      <c r="CV76" s="2" t="str">
        <f>IF(AC76="","",IF(AC76="ADO","ADO",IF(AC76="OFF","OFF",VLOOKUP(AC76,Positions!$C$7:$V$120,20,FALSE))))</f>
        <v/>
      </c>
      <c r="CW76" s="2" t="str">
        <f>IF(AD76="","",IF(AD76="ADO","ADO",IF(AD76="OFF","OFF",VLOOKUP(AD76,Positions!$C$7:$V$120,20,FALSE))))</f>
        <v/>
      </c>
      <c r="CY76" s="2">
        <f t="shared" si="80"/>
        <v>0</v>
      </c>
      <c r="DE76" s="2" t="str">
        <f t="shared" si="89"/>
        <v/>
      </c>
      <c r="DF76" s="2" t="str">
        <f t="shared" si="90"/>
        <v/>
      </c>
      <c r="DG76" s="2" t="str">
        <f t="shared" si="91"/>
        <v/>
      </c>
      <c r="DH76" s="2" t="str">
        <f t="shared" si="81"/>
        <v/>
      </c>
      <c r="DI76" s="2" t="str">
        <f t="shared" si="81"/>
        <v/>
      </c>
      <c r="DJ76" s="2" t="str">
        <f t="shared" si="81"/>
        <v/>
      </c>
      <c r="DK76" s="2" t="str">
        <f t="shared" si="81"/>
        <v/>
      </c>
      <c r="DL76" s="2" t="str">
        <f t="shared" si="81"/>
        <v/>
      </c>
      <c r="DM76" s="2" t="str">
        <f t="shared" si="81"/>
        <v/>
      </c>
      <c r="DN76" s="2" t="str">
        <f t="shared" si="68"/>
        <v/>
      </c>
      <c r="DO76" s="2" t="str">
        <f t="shared" si="68"/>
        <v/>
      </c>
      <c r="DP76" s="2" t="str">
        <f t="shared" si="68"/>
        <v/>
      </c>
      <c r="DQ76" s="2" t="str">
        <f t="shared" si="68"/>
        <v/>
      </c>
      <c r="DR76" s="2" t="str">
        <f t="shared" si="68"/>
        <v/>
      </c>
      <c r="DS76" s="2" t="str">
        <f t="shared" si="68"/>
        <v/>
      </c>
      <c r="DT76" s="2" t="str">
        <f t="shared" si="68"/>
        <v/>
      </c>
      <c r="DU76" s="2" t="str">
        <f t="shared" si="68"/>
        <v/>
      </c>
      <c r="DV76" s="2" t="str">
        <f t="shared" si="68"/>
        <v/>
      </c>
      <c r="DW76" s="2" t="str">
        <f t="shared" si="68"/>
        <v/>
      </c>
      <c r="DX76" s="2" t="str">
        <f t="shared" si="70"/>
        <v/>
      </c>
      <c r="DY76" s="2" t="str">
        <f t="shared" si="70"/>
        <v/>
      </c>
      <c r="DZ76" s="2" t="str">
        <f t="shared" si="70"/>
        <v/>
      </c>
      <c r="EA76" s="2" t="str">
        <f t="shared" si="70"/>
        <v/>
      </c>
      <c r="EB76" s="2" t="str">
        <f t="shared" si="70"/>
        <v/>
      </c>
      <c r="EC76" s="2" t="str">
        <f t="shared" si="70"/>
        <v/>
      </c>
      <c r="ED76" s="2" t="str">
        <f t="shared" si="70"/>
        <v/>
      </c>
      <c r="EE76" s="2" t="str">
        <f t="shared" si="70"/>
        <v/>
      </c>
      <c r="EF76" s="2" t="str">
        <f t="shared" si="70"/>
        <v/>
      </c>
      <c r="EH76" s="189">
        <f t="shared" si="82"/>
        <v>0</v>
      </c>
      <c r="EI76" s="190">
        <f t="shared" si="83"/>
        <v>0</v>
      </c>
      <c r="EJ76" s="190">
        <f t="shared" si="84"/>
        <v>0</v>
      </c>
      <c r="EK76" s="190">
        <f t="shared" si="85"/>
        <v>0</v>
      </c>
      <c r="EL76" s="190">
        <f t="shared" si="86"/>
        <v>0</v>
      </c>
      <c r="EM76" s="12" t="str">
        <f t="shared" si="76"/>
        <v/>
      </c>
      <c r="EN76" s="12" t="str">
        <f t="shared" si="76"/>
        <v/>
      </c>
      <c r="EO76" s="12" t="str">
        <f t="shared" si="76"/>
        <v/>
      </c>
      <c r="EP76" s="12" t="str">
        <f t="shared" si="76"/>
        <v/>
      </c>
      <c r="EQ76" s="12" t="str">
        <f t="shared" si="76"/>
        <v/>
      </c>
      <c r="ER76" s="12" t="str">
        <f t="shared" si="76"/>
        <v/>
      </c>
      <c r="ES76" s="12" t="str">
        <f t="shared" si="76"/>
        <v/>
      </c>
      <c r="ET76" s="12" t="str">
        <f t="shared" si="76"/>
        <v/>
      </c>
      <c r="EU76" s="12" t="str">
        <f t="shared" si="76"/>
        <v/>
      </c>
      <c r="EV76" s="12" t="str">
        <f t="shared" si="76"/>
        <v/>
      </c>
      <c r="EW76" s="12" t="str">
        <f t="shared" si="76"/>
        <v/>
      </c>
      <c r="EX76" s="12" t="str">
        <f t="shared" si="76"/>
        <v/>
      </c>
      <c r="EY76" s="12" t="str">
        <f t="shared" si="76"/>
        <v/>
      </c>
      <c r="EZ76" s="12" t="str">
        <f t="shared" si="76"/>
        <v/>
      </c>
      <c r="FA76" s="12" t="str">
        <f t="shared" si="76"/>
        <v/>
      </c>
      <c r="FB76" s="12" t="str">
        <f t="shared" si="64"/>
        <v/>
      </c>
      <c r="FC76" s="12" t="str">
        <f t="shared" si="53"/>
        <v/>
      </c>
      <c r="FD76" s="12" t="str">
        <f t="shared" si="53"/>
        <v/>
      </c>
      <c r="FE76" s="12" t="str">
        <f t="shared" si="53"/>
        <v/>
      </c>
      <c r="FF76" s="12" t="str">
        <f t="shared" si="53"/>
        <v/>
      </c>
      <c r="FG76" s="12" t="str">
        <f t="shared" si="53"/>
        <v/>
      </c>
      <c r="FH76" s="12" t="str">
        <f t="shared" si="53"/>
        <v/>
      </c>
      <c r="FI76" s="12" t="str">
        <f t="shared" si="69"/>
        <v/>
      </c>
      <c r="FJ76" s="12" t="str">
        <f t="shared" si="69"/>
        <v/>
      </c>
      <c r="FK76" s="12" t="str">
        <f t="shared" si="69"/>
        <v/>
      </c>
      <c r="FL76" s="12" t="str">
        <f t="shared" si="69"/>
        <v/>
      </c>
      <c r="FM76" s="12" t="str">
        <f t="shared" si="69"/>
        <v/>
      </c>
      <c r="FN76" s="12" t="str">
        <f t="shared" si="69"/>
        <v/>
      </c>
      <c r="FP76" t="str">
        <f t="shared" si="87"/>
        <v>OK</v>
      </c>
      <c r="FQ76" t="str">
        <f t="shared" si="88"/>
        <v/>
      </c>
      <c r="GU76" s="176"/>
      <c r="GV76" s="177">
        <f t="shared" si="72"/>
        <v>0</v>
      </c>
      <c r="GW76" s="177">
        <f t="shared" si="73"/>
        <v>0</v>
      </c>
      <c r="GX76" s="177">
        <f t="shared" si="74"/>
        <v>0</v>
      </c>
      <c r="GY76" s="177">
        <f t="shared" si="75"/>
        <v>0</v>
      </c>
      <c r="HB76" s="193" t="str">
        <f>IF(Positions!C72&lt;&gt;"",Positions!C72,"")</f>
        <v/>
      </c>
    </row>
    <row r="77" spans="1:210" x14ac:dyDescent="0.25">
      <c r="A77" s="194"/>
      <c r="B77" s="186" t="str">
        <f t="shared" si="77"/>
        <v>0 (0, 0)</v>
      </c>
      <c r="C77" s="357"/>
      <c r="D77" s="470"/>
      <c r="E77" s="470"/>
      <c r="F77" s="470"/>
      <c r="G77" s="470"/>
      <c r="H77" s="470"/>
      <c r="I77" s="466"/>
      <c r="J77" s="357"/>
      <c r="K77" s="470"/>
      <c r="L77" s="470"/>
      <c r="M77" s="470"/>
      <c r="N77" s="470"/>
      <c r="O77" s="470"/>
      <c r="P77" s="466"/>
      <c r="Q77" s="357"/>
      <c r="R77" s="470"/>
      <c r="S77" s="470"/>
      <c r="T77" s="470"/>
      <c r="U77" s="470"/>
      <c r="V77" s="470"/>
      <c r="W77" s="466"/>
      <c r="X77" s="357"/>
      <c r="Y77" s="470"/>
      <c r="Z77" s="470"/>
      <c r="AA77" s="470"/>
      <c r="AB77" s="470"/>
      <c r="AC77" s="470"/>
      <c r="AD77" s="466"/>
      <c r="AE77" s="349"/>
      <c r="AF77" s="339">
        <f t="shared" si="71"/>
        <v>0</v>
      </c>
      <c r="AG77" s="340">
        <f t="shared" si="71"/>
        <v>0</v>
      </c>
      <c r="AH77" s="340">
        <f t="shared" si="71"/>
        <v>0</v>
      </c>
      <c r="AI77" s="341">
        <f t="shared" si="71"/>
        <v>0</v>
      </c>
      <c r="AJ77" s="342">
        <f t="shared" si="71"/>
        <v>0</v>
      </c>
      <c r="AK77" s="343">
        <f t="shared" si="78"/>
        <v>0</v>
      </c>
      <c r="AL77" s="192">
        <f>IF(A77&lt;&gt;"",VLOOKUP(A77,Positions!$AJ$9:$AK$30,2,FALSE),0)*IF(AJ77=160,AJ77/4*52*(38/40),AJ77/4*52)</f>
        <v>0</v>
      </c>
      <c r="AM77" s="188">
        <f t="shared" si="79"/>
        <v>0</v>
      </c>
      <c r="AN77" s="12" t="str">
        <f t="shared" si="92"/>
        <v/>
      </c>
      <c r="AO77" s="12" t="str">
        <f t="shared" si="92"/>
        <v/>
      </c>
      <c r="AP77" s="12" t="str">
        <f t="shared" si="92"/>
        <v/>
      </c>
      <c r="AQ77" s="12" t="str">
        <f t="shared" si="92"/>
        <v/>
      </c>
      <c r="AR77" s="12" t="str">
        <f t="shared" si="92"/>
        <v/>
      </c>
      <c r="AS77" s="12" t="str">
        <f t="shared" si="92"/>
        <v/>
      </c>
      <c r="AT77" s="12" t="str">
        <f t="shared" si="92"/>
        <v/>
      </c>
      <c r="AU77" s="12" t="str">
        <f t="shared" si="92"/>
        <v/>
      </c>
      <c r="AV77" s="12" t="str">
        <f t="shared" si="92"/>
        <v/>
      </c>
      <c r="AW77" s="12" t="str">
        <f t="shared" si="92"/>
        <v/>
      </c>
      <c r="AX77" s="12" t="str">
        <f t="shared" si="92"/>
        <v/>
      </c>
      <c r="AY77" s="12" t="str">
        <f t="shared" si="92"/>
        <v/>
      </c>
      <c r="AZ77" s="12" t="str">
        <f t="shared" si="92"/>
        <v/>
      </c>
      <c r="BA77" s="12" t="str">
        <f t="shared" si="92"/>
        <v/>
      </c>
      <c r="BB77" s="12" t="str">
        <f t="shared" si="92"/>
        <v/>
      </c>
      <c r="BC77" s="12" t="str">
        <f t="shared" si="92"/>
        <v/>
      </c>
      <c r="BD77" s="12" t="str">
        <f t="shared" ref="BD77:BG140" si="94">FC77</f>
        <v/>
      </c>
      <c r="BE77" s="12" t="str">
        <f t="shared" si="94"/>
        <v/>
      </c>
      <c r="BF77" s="12" t="str">
        <f t="shared" si="93"/>
        <v/>
      </c>
      <c r="BG77" s="12" t="str">
        <f t="shared" si="93"/>
        <v/>
      </c>
      <c r="BH77" s="12" t="str">
        <f t="shared" si="93"/>
        <v/>
      </c>
      <c r="BI77" s="12" t="str">
        <f t="shared" si="93"/>
        <v/>
      </c>
      <c r="BJ77" s="12" t="str">
        <f t="shared" si="66"/>
        <v/>
      </c>
      <c r="BK77" s="12" t="str">
        <f t="shared" si="66"/>
        <v/>
      </c>
      <c r="BL77" s="12" t="str">
        <f t="shared" si="66"/>
        <v/>
      </c>
      <c r="BM77" s="12" t="str">
        <f t="shared" si="66"/>
        <v/>
      </c>
      <c r="BN77" s="12" t="str">
        <f t="shared" si="66"/>
        <v/>
      </c>
      <c r="BO77" s="12" t="str">
        <f t="shared" si="66"/>
        <v/>
      </c>
      <c r="BV77" s="2" t="str">
        <f>IF(C77="","",IF(C77="ADO","ADO",IF(C77="OFF","OFF",VLOOKUP(C77,Positions!$C$7:$V$120,20,FALSE))))</f>
        <v/>
      </c>
      <c r="BW77" s="2" t="str">
        <f>IF(D77="","",IF(D77="ADO","ADO",IF(D77="OFF","OFF",VLOOKUP(D77,Positions!$C$7:$V$120,20,FALSE))))</f>
        <v/>
      </c>
      <c r="BX77" s="2" t="str">
        <f>IF(E77="","",IF(E77="ADO","ADO",IF(E77="OFF","OFF",VLOOKUP(E77,Positions!$C$7:$V$120,20,FALSE))))</f>
        <v/>
      </c>
      <c r="BY77" s="2" t="str">
        <f>IF(F77="","",IF(F77="ADO","ADO",IF(F77="OFF","OFF",VLOOKUP(F77,Positions!$C$7:$V$120,20,FALSE))))</f>
        <v/>
      </c>
      <c r="BZ77" s="2" t="str">
        <f>IF(G77="","",IF(G77="ADO","ADO",IF(G77="OFF","OFF",VLOOKUP(G77,Positions!$C$7:$V$120,20,FALSE))))</f>
        <v/>
      </c>
      <c r="CA77" s="2" t="str">
        <f>IF(H77="","",IF(H77="ADO","ADO",IF(H77="OFF","OFF",VLOOKUP(H77,Positions!$C$7:$V$120,20,FALSE))))</f>
        <v/>
      </c>
      <c r="CB77" s="2" t="str">
        <f>IF(I77="","",IF(I77="ADO","ADO",IF(I77="OFF","OFF",VLOOKUP(I77,Positions!$C$7:$V$120,20,FALSE))))</f>
        <v/>
      </c>
      <c r="CC77" s="2" t="str">
        <f>IF(J77="","",IF(J77="ADO","ADO",IF(J77="OFF","OFF",VLOOKUP(J77,Positions!$C$7:$V$120,20,FALSE))))</f>
        <v/>
      </c>
      <c r="CD77" s="2" t="str">
        <f>IF(K77="","",IF(K77="ADO","ADO",IF(K77="OFF","OFF",VLOOKUP(K77,Positions!$C$7:$V$120,20,FALSE))))</f>
        <v/>
      </c>
      <c r="CE77" s="2" t="str">
        <f>IF(L77="","",IF(L77="ADO","ADO",IF(L77="OFF","OFF",VLOOKUP(L77,Positions!$C$7:$V$120,20,FALSE))))</f>
        <v/>
      </c>
      <c r="CF77" s="2" t="str">
        <f>IF(M77="","",IF(M77="ADO","ADO",IF(M77="OFF","OFF",VLOOKUP(M77,Positions!$C$7:$V$120,20,FALSE))))</f>
        <v/>
      </c>
      <c r="CG77" s="2" t="str">
        <f>IF(N77="","",IF(N77="ADO","ADO",IF(N77="OFF","OFF",VLOOKUP(N77,Positions!$C$7:$V$120,20,FALSE))))</f>
        <v/>
      </c>
      <c r="CH77" s="2" t="str">
        <f>IF(O77="","",IF(O77="ADO","ADO",IF(O77="OFF","OFF",VLOOKUP(O77,Positions!$C$7:$V$120,20,FALSE))))</f>
        <v/>
      </c>
      <c r="CI77" s="2" t="str">
        <f>IF(P77="","",IF(P77="ADO","ADO",IF(P77="OFF","OFF",VLOOKUP(P77,Positions!$C$7:$V$120,20,FALSE))))</f>
        <v/>
      </c>
      <c r="CJ77" s="2" t="str">
        <f>IF(Q77="","",IF(Q77="ADO","ADO",IF(Q77="OFF","OFF",VLOOKUP(Q77,Positions!$C$7:$V$120,20,FALSE))))</f>
        <v/>
      </c>
      <c r="CK77" s="2" t="str">
        <f>IF(R77="","",IF(R77="ADO","ADO",IF(R77="OFF","OFF",VLOOKUP(R77,Positions!$C$7:$V$120,20,FALSE))))</f>
        <v/>
      </c>
      <c r="CL77" s="2" t="str">
        <f>IF(S77="","",IF(S77="ADO","ADO",IF(S77="OFF","OFF",VLOOKUP(S77,Positions!$C$7:$V$120,20,FALSE))))</f>
        <v/>
      </c>
      <c r="CM77" s="2" t="str">
        <f>IF(T77="","",IF(T77="ADO","ADO",IF(T77="OFF","OFF",VLOOKUP(T77,Positions!$C$7:$V$120,20,FALSE))))</f>
        <v/>
      </c>
      <c r="CN77" s="2" t="str">
        <f>IF(U77="","",IF(U77="ADO","ADO",IF(U77="OFF","OFF",VLOOKUP(U77,Positions!$C$7:$V$120,20,FALSE))))</f>
        <v/>
      </c>
      <c r="CO77" s="2" t="str">
        <f>IF(V77="","",IF(V77="ADO","ADO",IF(V77="OFF","OFF",VLOOKUP(V77,Positions!$C$7:$V$120,20,FALSE))))</f>
        <v/>
      </c>
      <c r="CP77" s="2" t="str">
        <f>IF(W77="","",IF(W77="ADO","ADO",IF(W77="OFF","OFF",VLOOKUP(W77,Positions!$C$7:$V$120,20,FALSE))))</f>
        <v/>
      </c>
      <c r="CQ77" s="2" t="str">
        <f>IF(X77="","",IF(X77="ADO","ADO",IF(X77="OFF","OFF",VLOOKUP(X77,Positions!$C$7:$V$120,20,FALSE))))</f>
        <v/>
      </c>
      <c r="CR77" s="2" t="str">
        <f>IF(Y77="","",IF(Y77="ADO","ADO",IF(Y77="OFF","OFF",VLOOKUP(Y77,Positions!$C$7:$V$120,20,FALSE))))</f>
        <v/>
      </c>
      <c r="CS77" s="2" t="str">
        <f>IF(Z77="","",IF(Z77="ADO","ADO",IF(Z77="OFF","OFF",VLOOKUP(Z77,Positions!$C$7:$V$120,20,FALSE))))</f>
        <v/>
      </c>
      <c r="CT77" s="2" t="str">
        <f>IF(AA77="","",IF(AA77="ADO","ADO",IF(AA77="OFF","OFF",VLOOKUP(AA77,Positions!$C$7:$V$120,20,FALSE))))</f>
        <v/>
      </c>
      <c r="CU77" s="2" t="str">
        <f>IF(AB77="","",IF(AB77="ADO","ADO",IF(AB77="OFF","OFF",VLOOKUP(AB77,Positions!$C$7:$V$120,20,FALSE))))</f>
        <v/>
      </c>
      <c r="CV77" s="2" t="str">
        <f>IF(AC77="","",IF(AC77="ADO","ADO",IF(AC77="OFF","OFF",VLOOKUP(AC77,Positions!$C$7:$V$120,20,FALSE))))</f>
        <v/>
      </c>
      <c r="CW77" s="2" t="str">
        <f>IF(AD77="","",IF(AD77="ADO","ADO",IF(AD77="OFF","OFF",VLOOKUP(AD77,Positions!$C$7:$V$120,20,FALSE))))</f>
        <v/>
      </c>
      <c r="CY77" s="2">
        <f t="shared" si="80"/>
        <v>0</v>
      </c>
      <c r="DE77" s="2" t="str">
        <f t="shared" si="89"/>
        <v/>
      </c>
      <c r="DF77" s="2" t="str">
        <f t="shared" si="90"/>
        <v/>
      </c>
      <c r="DG77" s="2" t="str">
        <f t="shared" si="91"/>
        <v/>
      </c>
      <c r="DH77" s="2" t="str">
        <f t="shared" si="81"/>
        <v/>
      </c>
      <c r="DI77" s="2" t="str">
        <f t="shared" si="81"/>
        <v/>
      </c>
      <c r="DJ77" s="2" t="str">
        <f t="shared" si="81"/>
        <v/>
      </c>
      <c r="DK77" s="2" t="str">
        <f t="shared" si="81"/>
        <v/>
      </c>
      <c r="DL77" s="2" t="str">
        <f t="shared" si="81"/>
        <v/>
      </c>
      <c r="DM77" s="2" t="str">
        <f t="shared" si="81"/>
        <v/>
      </c>
      <c r="DN77" s="2" t="str">
        <f t="shared" si="68"/>
        <v/>
      </c>
      <c r="DO77" s="2" t="str">
        <f t="shared" si="68"/>
        <v/>
      </c>
      <c r="DP77" s="2" t="str">
        <f t="shared" si="68"/>
        <v/>
      </c>
      <c r="DQ77" s="2" t="str">
        <f t="shared" si="68"/>
        <v/>
      </c>
      <c r="DR77" s="2" t="str">
        <f t="shared" si="68"/>
        <v/>
      </c>
      <c r="DS77" s="2" t="str">
        <f t="shared" si="68"/>
        <v/>
      </c>
      <c r="DT77" s="2" t="str">
        <f t="shared" si="68"/>
        <v/>
      </c>
      <c r="DU77" s="2" t="str">
        <f t="shared" si="68"/>
        <v/>
      </c>
      <c r="DV77" s="2" t="str">
        <f t="shared" si="68"/>
        <v/>
      </c>
      <c r="DW77" s="2" t="str">
        <f t="shared" si="68"/>
        <v/>
      </c>
      <c r="DX77" s="2" t="str">
        <f t="shared" si="70"/>
        <v/>
      </c>
      <c r="DY77" s="2" t="str">
        <f t="shared" si="70"/>
        <v/>
      </c>
      <c r="DZ77" s="2" t="str">
        <f t="shared" si="70"/>
        <v/>
      </c>
      <c r="EA77" s="2" t="str">
        <f t="shared" si="70"/>
        <v/>
      </c>
      <c r="EB77" s="2" t="str">
        <f t="shared" si="70"/>
        <v/>
      </c>
      <c r="EC77" s="2" t="str">
        <f t="shared" si="70"/>
        <v/>
      </c>
      <c r="ED77" s="2" t="str">
        <f t="shared" si="70"/>
        <v/>
      </c>
      <c r="EE77" s="2" t="str">
        <f t="shared" si="70"/>
        <v/>
      </c>
      <c r="EF77" s="2" t="str">
        <f t="shared" si="70"/>
        <v/>
      </c>
      <c r="EH77" s="189">
        <f t="shared" si="82"/>
        <v>0</v>
      </c>
      <c r="EI77" s="190">
        <f t="shared" si="83"/>
        <v>0</v>
      </c>
      <c r="EJ77" s="190">
        <f t="shared" si="84"/>
        <v>0</v>
      </c>
      <c r="EK77" s="190">
        <f t="shared" si="85"/>
        <v>0</v>
      </c>
      <c r="EL77" s="190">
        <f t="shared" si="86"/>
        <v>0</v>
      </c>
      <c r="EM77" s="12" t="str">
        <f t="shared" si="76"/>
        <v/>
      </c>
      <c r="EN77" s="12" t="str">
        <f t="shared" si="76"/>
        <v/>
      </c>
      <c r="EO77" s="12" t="str">
        <f t="shared" si="76"/>
        <v/>
      </c>
      <c r="EP77" s="12" t="str">
        <f t="shared" si="76"/>
        <v/>
      </c>
      <c r="EQ77" s="12" t="str">
        <f t="shared" si="76"/>
        <v/>
      </c>
      <c r="ER77" s="12" t="str">
        <f t="shared" si="76"/>
        <v/>
      </c>
      <c r="ES77" s="12" t="str">
        <f t="shared" si="76"/>
        <v/>
      </c>
      <c r="ET77" s="12" t="str">
        <f t="shared" si="76"/>
        <v/>
      </c>
      <c r="EU77" s="12" t="str">
        <f t="shared" si="76"/>
        <v/>
      </c>
      <c r="EV77" s="12" t="str">
        <f t="shared" si="76"/>
        <v/>
      </c>
      <c r="EW77" s="12" t="str">
        <f t="shared" si="76"/>
        <v/>
      </c>
      <c r="EX77" s="12" t="str">
        <f t="shared" si="76"/>
        <v/>
      </c>
      <c r="EY77" s="12" t="str">
        <f t="shared" si="76"/>
        <v/>
      </c>
      <c r="EZ77" s="12" t="str">
        <f t="shared" si="76"/>
        <v/>
      </c>
      <c r="FA77" s="12" t="str">
        <f t="shared" si="76"/>
        <v/>
      </c>
      <c r="FB77" s="12" t="str">
        <f t="shared" si="64"/>
        <v/>
      </c>
      <c r="FC77" s="12" t="str">
        <f t="shared" si="53"/>
        <v/>
      </c>
      <c r="FD77" s="12" t="str">
        <f t="shared" si="53"/>
        <v/>
      </c>
      <c r="FE77" s="12" t="str">
        <f t="shared" si="53"/>
        <v/>
      </c>
      <c r="FF77" s="12" t="str">
        <f t="shared" si="53"/>
        <v/>
      </c>
      <c r="FG77" s="12" t="str">
        <f t="shared" si="53"/>
        <v/>
      </c>
      <c r="FH77" s="12" t="str">
        <f t="shared" si="53"/>
        <v/>
      </c>
      <c r="FI77" s="12" t="str">
        <f t="shared" si="69"/>
        <v/>
      </c>
      <c r="FJ77" s="12" t="str">
        <f t="shared" si="69"/>
        <v/>
      </c>
      <c r="FK77" s="12" t="str">
        <f t="shared" si="69"/>
        <v/>
      </c>
      <c r="FL77" s="12" t="str">
        <f t="shared" si="69"/>
        <v/>
      </c>
      <c r="FM77" s="12" t="str">
        <f t="shared" si="69"/>
        <v/>
      </c>
      <c r="FN77" s="12" t="str">
        <f t="shared" si="69"/>
        <v/>
      </c>
      <c r="FP77" t="str">
        <f t="shared" si="87"/>
        <v>OK</v>
      </c>
      <c r="FQ77" t="str">
        <f t="shared" si="88"/>
        <v/>
      </c>
      <c r="GU77" s="176"/>
      <c r="GV77" s="177">
        <f t="shared" si="72"/>
        <v>0</v>
      </c>
      <c r="GW77" s="177">
        <f t="shared" si="73"/>
        <v>0</v>
      </c>
      <c r="GX77" s="177">
        <f t="shared" si="74"/>
        <v>0</v>
      </c>
      <c r="GY77" s="177">
        <f t="shared" si="75"/>
        <v>0</v>
      </c>
      <c r="HB77" s="193" t="str">
        <f>IF(Positions!C73&lt;&gt;"",Positions!C73,"")</f>
        <v/>
      </c>
    </row>
    <row r="78" spans="1:210" x14ac:dyDescent="0.25">
      <c r="A78" s="194"/>
      <c r="B78" s="186" t="str">
        <f t="shared" si="77"/>
        <v>0 (0, 0)</v>
      </c>
      <c r="C78" s="357"/>
      <c r="D78" s="470"/>
      <c r="E78" s="470"/>
      <c r="F78" s="470"/>
      <c r="G78" s="470"/>
      <c r="H78" s="470"/>
      <c r="I78" s="466"/>
      <c r="J78" s="357"/>
      <c r="K78" s="470"/>
      <c r="L78" s="470"/>
      <c r="M78" s="470"/>
      <c r="N78" s="470"/>
      <c r="O78" s="470"/>
      <c r="P78" s="466"/>
      <c r="Q78" s="357"/>
      <c r="R78" s="470"/>
      <c r="S78" s="470"/>
      <c r="T78" s="470"/>
      <c r="U78" s="470"/>
      <c r="V78" s="470"/>
      <c r="W78" s="466"/>
      <c r="X78" s="357"/>
      <c r="Y78" s="470"/>
      <c r="Z78" s="470"/>
      <c r="AA78" s="470"/>
      <c r="AB78" s="470"/>
      <c r="AC78" s="470"/>
      <c r="AD78" s="466"/>
      <c r="AE78" s="349"/>
      <c r="AF78" s="339">
        <f t="shared" si="71"/>
        <v>0</v>
      </c>
      <c r="AG78" s="340">
        <f t="shared" si="71"/>
        <v>0</v>
      </c>
      <c r="AH78" s="340">
        <f t="shared" si="71"/>
        <v>0</v>
      </c>
      <c r="AI78" s="341">
        <f t="shared" si="71"/>
        <v>0</v>
      </c>
      <c r="AJ78" s="342">
        <f t="shared" si="71"/>
        <v>0</v>
      </c>
      <c r="AK78" s="343">
        <f t="shared" si="78"/>
        <v>0</v>
      </c>
      <c r="AL78" s="192">
        <f>IF(A78&lt;&gt;"",VLOOKUP(A78,Positions!$AJ$9:$AK$30,2,FALSE),0)*IF(AJ78=160,AJ78/4*52*(38/40),AJ78/4*52)</f>
        <v>0</v>
      </c>
      <c r="AM78" s="188">
        <f t="shared" si="79"/>
        <v>0</v>
      </c>
      <c r="AN78" s="12" t="str">
        <f t="shared" si="92"/>
        <v/>
      </c>
      <c r="AO78" s="12" t="str">
        <f t="shared" si="92"/>
        <v/>
      </c>
      <c r="AP78" s="12" t="str">
        <f t="shared" si="92"/>
        <v/>
      </c>
      <c r="AQ78" s="12" t="str">
        <f t="shared" si="92"/>
        <v/>
      </c>
      <c r="AR78" s="12" t="str">
        <f t="shared" si="92"/>
        <v/>
      </c>
      <c r="AS78" s="12" t="str">
        <f t="shared" si="92"/>
        <v/>
      </c>
      <c r="AT78" s="12" t="str">
        <f t="shared" si="92"/>
        <v/>
      </c>
      <c r="AU78" s="12" t="str">
        <f t="shared" si="92"/>
        <v/>
      </c>
      <c r="AV78" s="12" t="str">
        <f t="shared" si="92"/>
        <v/>
      </c>
      <c r="AW78" s="12" t="str">
        <f t="shared" si="92"/>
        <v/>
      </c>
      <c r="AX78" s="12" t="str">
        <f t="shared" si="92"/>
        <v/>
      </c>
      <c r="AY78" s="12" t="str">
        <f t="shared" si="92"/>
        <v/>
      </c>
      <c r="AZ78" s="12" t="str">
        <f t="shared" si="92"/>
        <v/>
      </c>
      <c r="BA78" s="12" t="str">
        <f t="shared" si="92"/>
        <v/>
      </c>
      <c r="BB78" s="12" t="str">
        <f t="shared" si="92"/>
        <v/>
      </c>
      <c r="BC78" s="12" t="str">
        <f t="shared" si="92"/>
        <v/>
      </c>
      <c r="BD78" s="12" t="str">
        <f t="shared" si="94"/>
        <v/>
      </c>
      <c r="BE78" s="12" t="str">
        <f t="shared" si="94"/>
        <v/>
      </c>
      <c r="BF78" s="12" t="str">
        <f t="shared" si="93"/>
        <v/>
      </c>
      <c r="BG78" s="12" t="str">
        <f t="shared" si="93"/>
        <v/>
      </c>
      <c r="BH78" s="12" t="str">
        <f t="shared" si="93"/>
        <v/>
      </c>
      <c r="BI78" s="12" t="str">
        <f t="shared" si="93"/>
        <v/>
      </c>
      <c r="BJ78" s="12" t="str">
        <f t="shared" si="66"/>
        <v/>
      </c>
      <c r="BK78" s="12" t="str">
        <f t="shared" si="66"/>
        <v/>
      </c>
      <c r="BL78" s="12" t="str">
        <f t="shared" si="66"/>
        <v/>
      </c>
      <c r="BM78" s="12" t="str">
        <f t="shared" si="66"/>
        <v/>
      </c>
      <c r="BN78" s="12" t="str">
        <f t="shared" si="66"/>
        <v/>
      </c>
      <c r="BO78" s="12" t="str">
        <f t="shared" si="66"/>
        <v/>
      </c>
      <c r="BV78" s="2" t="str">
        <f>IF(C78="","",IF(C78="ADO","ADO",IF(C78="OFF","OFF",VLOOKUP(C78,Positions!$C$7:$V$120,20,FALSE))))</f>
        <v/>
      </c>
      <c r="BW78" s="2" t="str">
        <f>IF(D78="","",IF(D78="ADO","ADO",IF(D78="OFF","OFF",VLOOKUP(D78,Positions!$C$7:$V$120,20,FALSE))))</f>
        <v/>
      </c>
      <c r="BX78" s="2" t="str">
        <f>IF(E78="","",IF(E78="ADO","ADO",IF(E78="OFF","OFF",VLOOKUP(E78,Positions!$C$7:$V$120,20,FALSE))))</f>
        <v/>
      </c>
      <c r="BY78" s="2" t="str">
        <f>IF(F78="","",IF(F78="ADO","ADO",IF(F78="OFF","OFF",VLOOKUP(F78,Positions!$C$7:$V$120,20,FALSE))))</f>
        <v/>
      </c>
      <c r="BZ78" s="2" t="str">
        <f>IF(G78="","",IF(G78="ADO","ADO",IF(G78="OFF","OFF",VLOOKUP(G78,Positions!$C$7:$V$120,20,FALSE))))</f>
        <v/>
      </c>
      <c r="CA78" s="2" t="str">
        <f>IF(H78="","",IF(H78="ADO","ADO",IF(H78="OFF","OFF",VLOOKUP(H78,Positions!$C$7:$V$120,20,FALSE))))</f>
        <v/>
      </c>
      <c r="CB78" s="2" t="str">
        <f>IF(I78="","",IF(I78="ADO","ADO",IF(I78="OFF","OFF",VLOOKUP(I78,Positions!$C$7:$V$120,20,FALSE))))</f>
        <v/>
      </c>
      <c r="CC78" s="2" t="str">
        <f>IF(J78="","",IF(J78="ADO","ADO",IF(J78="OFF","OFF",VLOOKUP(J78,Positions!$C$7:$V$120,20,FALSE))))</f>
        <v/>
      </c>
      <c r="CD78" s="2" t="str">
        <f>IF(K78="","",IF(K78="ADO","ADO",IF(K78="OFF","OFF",VLOOKUP(K78,Positions!$C$7:$V$120,20,FALSE))))</f>
        <v/>
      </c>
      <c r="CE78" s="2" t="str">
        <f>IF(L78="","",IF(L78="ADO","ADO",IF(L78="OFF","OFF",VLOOKUP(L78,Positions!$C$7:$V$120,20,FALSE))))</f>
        <v/>
      </c>
      <c r="CF78" s="2" t="str">
        <f>IF(M78="","",IF(M78="ADO","ADO",IF(M78="OFF","OFF",VLOOKUP(M78,Positions!$C$7:$V$120,20,FALSE))))</f>
        <v/>
      </c>
      <c r="CG78" s="2" t="str">
        <f>IF(N78="","",IF(N78="ADO","ADO",IF(N78="OFF","OFF",VLOOKUP(N78,Positions!$C$7:$V$120,20,FALSE))))</f>
        <v/>
      </c>
      <c r="CH78" s="2" t="str">
        <f>IF(O78="","",IF(O78="ADO","ADO",IF(O78="OFF","OFF",VLOOKUP(O78,Positions!$C$7:$V$120,20,FALSE))))</f>
        <v/>
      </c>
      <c r="CI78" s="2" t="str">
        <f>IF(P78="","",IF(P78="ADO","ADO",IF(P78="OFF","OFF",VLOOKUP(P78,Positions!$C$7:$V$120,20,FALSE))))</f>
        <v/>
      </c>
      <c r="CJ78" s="2" t="str">
        <f>IF(Q78="","",IF(Q78="ADO","ADO",IF(Q78="OFF","OFF",VLOOKUP(Q78,Positions!$C$7:$V$120,20,FALSE))))</f>
        <v/>
      </c>
      <c r="CK78" s="2" t="str">
        <f>IF(R78="","",IF(R78="ADO","ADO",IF(R78="OFF","OFF",VLOOKUP(R78,Positions!$C$7:$V$120,20,FALSE))))</f>
        <v/>
      </c>
      <c r="CL78" s="2" t="str">
        <f>IF(S78="","",IF(S78="ADO","ADO",IF(S78="OFF","OFF",VLOOKUP(S78,Positions!$C$7:$V$120,20,FALSE))))</f>
        <v/>
      </c>
      <c r="CM78" s="2" t="str">
        <f>IF(T78="","",IF(T78="ADO","ADO",IF(T78="OFF","OFF",VLOOKUP(T78,Positions!$C$7:$V$120,20,FALSE))))</f>
        <v/>
      </c>
      <c r="CN78" s="2" t="str">
        <f>IF(U78="","",IF(U78="ADO","ADO",IF(U78="OFF","OFF",VLOOKUP(U78,Positions!$C$7:$V$120,20,FALSE))))</f>
        <v/>
      </c>
      <c r="CO78" s="2" t="str">
        <f>IF(V78="","",IF(V78="ADO","ADO",IF(V78="OFF","OFF",VLOOKUP(V78,Positions!$C$7:$V$120,20,FALSE))))</f>
        <v/>
      </c>
      <c r="CP78" s="2" t="str">
        <f>IF(W78="","",IF(W78="ADO","ADO",IF(W78="OFF","OFF",VLOOKUP(W78,Positions!$C$7:$V$120,20,FALSE))))</f>
        <v/>
      </c>
      <c r="CQ78" s="2" t="str">
        <f>IF(X78="","",IF(X78="ADO","ADO",IF(X78="OFF","OFF",VLOOKUP(X78,Positions!$C$7:$V$120,20,FALSE))))</f>
        <v/>
      </c>
      <c r="CR78" s="2" t="str">
        <f>IF(Y78="","",IF(Y78="ADO","ADO",IF(Y78="OFF","OFF",VLOOKUP(Y78,Positions!$C$7:$V$120,20,FALSE))))</f>
        <v/>
      </c>
      <c r="CS78" s="2" t="str">
        <f>IF(Z78="","",IF(Z78="ADO","ADO",IF(Z78="OFF","OFF",VLOOKUP(Z78,Positions!$C$7:$V$120,20,FALSE))))</f>
        <v/>
      </c>
      <c r="CT78" s="2" t="str">
        <f>IF(AA78="","",IF(AA78="ADO","ADO",IF(AA78="OFF","OFF",VLOOKUP(AA78,Positions!$C$7:$V$120,20,FALSE))))</f>
        <v/>
      </c>
      <c r="CU78" s="2" t="str">
        <f>IF(AB78="","",IF(AB78="ADO","ADO",IF(AB78="OFF","OFF",VLOOKUP(AB78,Positions!$C$7:$V$120,20,FALSE))))</f>
        <v/>
      </c>
      <c r="CV78" s="2" t="str">
        <f>IF(AC78="","",IF(AC78="ADO","ADO",IF(AC78="OFF","OFF",VLOOKUP(AC78,Positions!$C$7:$V$120,20,FALSE))))</f>
        <v/>
      </c>
      <c r="CW78" s="2" t="str">
        <f>IF(AD78="","",IF(AD78="ADO","ADO",IF(AD78="OFF","OFF",VLOOKUP(AD78,Positions!$C$7:$V$120,20,FALSE))))</f>
        <v/>
      </c>
      <c r="CY78" s="2">
        <f t="shared" si="80"/>
        <v>0</v>
      </c>
      <c r="DE78" s="2" t="str">
        <f t="shared" si="89"/>
        <v/>
      </c>
      <c r="DF78" s="2" t="str">
        <f t="shared" si="90"/>
        <v/>
      </c>
      <c r="DG78" s="2" t="str">
        <f t="shared" si="91"/>
        <v/>
      </c>
      <c r="DH78" s="2" t="str">
        <f t="shared" si="81"/>
        <v/>
      </c>
      <c r="DI78" s="2" t="str">
        <f t="shared" si="81"/>
        <v/>
      </c>
      <c r="DJ78" s="2" t="str">
        <f t="shared" si="81"/>
        <v/>
      </c>
      <c r="DK78" s="2" t="str">
        <f t="shared" si="81"/>
        <v/>
      </c>
      <c r="DL78" s="2" t="str">
        <f t="shared" si="81"/>
        <v/>
      </c>
      <c r="DM78" s="2" t="str">
        <f t="shared" si="81"/>
        <v/>
      </c>
      <c r="DN78" s="2" t="str">
        <f t="shared" si="68"/>
        <v/>
      </c>
      <c r="DO78" s="2" t="str">
        <f t="shared" si="68"/>
        <v/>
      </c>
      <c r="DP78" s="2" t="str">
        <f t="shared" si="68"/>
        <v/>
      </c>
      <c r="DQ78" s="2" t="str">
        <f t="shared" si="68"/>
        <v/>
      </c>
      <c r="DR78" s="2" t="str">
        <f t="shared" si="68"/>
        <v/>
      </c>
      <c r="DS78" s="2" t="str">
        <f t="shared" si="68"/>
        <v/>
      </c>
      <c r="DT78" s="2" t="str">
        <f t="shared" si="68"/>
        <v/>
      </c>
      <c r="DU78" s="2" t="str">
        <f t="shared" si="68"/>
        <v/>
      </c>
      <c r="DV78" s="2" t="str">
        <f t="shared" si="68"/>
        <v/>
      </c>
      <c r="DW78" s="2" t="str">
        <f t="shared" si="68"/>
        <v/>
      </c>
      <c r="DX78" s="2" t="str">
        <f t="shared" si="70"/>
        <v/>
      </c>
      <c r="DY78" s="2" t="str">
        <f t="shared" si="70"/>
        <v/>
      </c>
      <c r="DZ78" s="2" t="str">
        <f t="shared" si="70"/>
        <v/>
      </c>
      <c r="EA78" s="2" t="str">
        <f t="shared" si="70"/>
        <v/>
      </c>
      <c r="EB78" s="2" t="str">
        <f t="shared" si="70"/>
        <v/>
      </c>
      <c r="EC78" s="2" t="str">
        <f t="shared" si="70"/>
        <v/>
      </c>
      <c r="ED78" s="2" t="str">
        <f t="shared" si="70"/>
        <v/>
      </c>
      <c r="EE78" s="2" t="str">
        <f t="shared" si="70"/>
        <v/>
      </c>
      <c r="EF78" s="2" t="str">
        <f t="shared" si="70"/>
        <v/>
      </c>
      <c r="EH78" s="189">
        <f t="shared" si="82"/>
        <v>0</v>
      </c>
      <c r="EI78" s="190">
        <f t="shared" si="83"/>
        <v>0</v>
      </c>
      <c r="EJ78" s="190">
        <f t="shared" si="84"/>
        <v>0</v>
      </c>
      <c r="EK78" s="190">
        <f t="shared" si="85"/>
        <v>0</v>
      </c>
      <c r="EL78" s="190">
        <f t="shared" si="86"/>
        <v>0</v>
      </c>
      <c r="EM78" s="12" t="str">
        <f t="shared" si="76"/>
        <v/>
      </c>
      <c r="EN78" s="12" t="str">
        <f t="shared" si="76"/>
        <v/>
      </c>
      <c r="EO78" s="12" t="str">
        <f t="shared" si="76"/>
        <v/>
      </c>
      <c r="EP78" s="12" t="str">
        <f t="shared" si="76"/>
        <v/>
      </c>
      <c r="EQ78" s="12" t="str">
        <f t="shared" si="76"/>
        <v/>
      </c>
      <c r="ER78" s="12" t="str">
        <f t="shared" si="76"/>
        <v/>
      </c>
      <c r="ES78" s="12" t="str">
        <f t="shared" si="76"/>
        <v/>
      </c>
      <c r="ET78" s="12" t="str">
        <f t="shared" si="76"/>
        <v/>
      </c>
      <c r="EU78" s="12" t="str">
        <f t="shared" si="76"/>
        <v/>
      </c>
      <c r="EV78" s="12" t="str">
        <f t="shared" si="76"/>
        <v/>
      </c>
      <c r="EW78" s="12" t="str">
        <f t="shared" si="76"/>
        <v/>
      </c>
      <c r="EX78" s="12" t="str">
        <f t="shared" si="76"/>
        <v/>
      </c>
      <c r="EY78" s="12" t="str">
        <f t="shared" si="76"/>
        <v/>
      </c>
      <c r="EZ78" s="12" t="str">
        <f t="shared" si="76"/>
        <v/>
      </c>
      <c r="FA78" s="12" t="str">
        <f t="shared" si="76"/>
        <v/>
      </c>
      <c r="FB78" s="12" t="str">
        <f t="shared" si="64"/>
        <v/>
      </c>
      <c r="FC78" s="12" t="str">
        <f t="shared" si="53"/>
        <v/>
      </c>
      <c r="FD78" s="12" t="str">
        <f t="shared" si="53"/>
        <v/>
      </c>
      <c r="FE78" s="12" t="str">
        <f t="shared" si="53"/>
        <v/>
      </c>
      <c r="FF78" s="12" t="str">
        <f t="shared" si="53"/>
        <v/>
      </c>
      <c r="FG78" s="12" t="str">
        <f t="shared" si="53"/>
        <v/>
      </c>
      <c r="FH78" s="12" t="str">
        <f t="shared" si="53"/>
        <v/>
      </c>
      <c r="FI78" s="12" t="str">
        <f t="shared" si="69"/>
        <v/>
      </c>
      <c r="FJ78" s="12" t="str">
        <f t="shared" si="69"/>
        <v/>
      </c>
      <c r="FK78" s="12" t="str">
        <f t="shared" si="69"/>
        <v/>
      </c>
      <c r="FL78" s="12" t="str">
        <f t="shared" si="69"/>
        <v/>
      </c>
      <c r="FM78" s="12" t="str">
        <f t="shared" si="69"/>
        <v/>
      </c>
      <c r="FN78" s="12" t="str">
        <f t="shared" si="69"/>
        <v/>
      </c>
      <c r="FP78" t="str">
        <f t="shared" si="87"/>
        <v>OK</v>
      </c>
      <c r="FQ78" t="str">
        <f t="shared" si="88"/>
        <v/>
      </c>
      <c r="GU78" s="176"/>
      <c r="GV78" s="177">
        <f t="shared" si="72"/>
        <v>0</v>
      </c>
      <c r="GW78" s="177">
        <f t="shared" si="73"/>
        <v>0</v>
      </c>
      <c r="GX78" s="177">
        <f t="shared" si="74"/>
        <v>0</v>
      </c>
      <c r="GY78" s="177">
        <f t="shared" si="75"/>
        <v>0</v>
      </c>
      <c r="HB78" s="193" t="str">
        <f>IF(Positions!C74&lt;&gt;"",Positions!C74,"")</f>
        <v/>
      </c>
    </row>
    <row r="79" spans="1:210" x14ac:dyDescent="0.25">
      <c r="A79" s="194"/>
      <c r="B79" s="186" t="str">
        <f t="shared" si="77"/>
        <v>0 (0, 0)</v>
      </c>
      <c r="C79" s="357"/>
      <c r="D79" s="470"/>
      <c r="E79" s="470"/>
      <c r="F79" s="470"/>
      <c r="G79" s="470"/>
      <c r="H79" s="470"/>
      <c r="I79" s="466"/>
      <c r="J79" s="357"/>
      <c r="K79" s="470"/>
      <c r="L79" s="470"/>
      <c r="M79" s="470"/>
      <c r="N79" s="470"/>
      <c r="O79" s="470"/>
      <c r="P79" s="466"/>
      <c r="Q79" s="357"/>
      <c r="R79" s="470"/>
      <c r="S79" s="470"/>
      <c r="T79" s="470"/>
      <c r="U79" s="470"/>
      <c r="V79" s="470"/>
      <c r="W79" s="466"/>
      <c r="X79" s="357"/>
      <c r="Y79" s="470"/>
      <c r="Z79" s="470"/>
      <c r="AA79" s="470"/>
      <c r="AB79" s="470"/>
      <c r="AC79" s="470"/>
      <c r="AD79" s="466"/>
      <c r="AE79" s="349"/>
      <c r="AF79" s="339">
        <f t="shared" si="71"/>
        <v>0</v>
      </c>
      <c r="AG79" s="340">
        <f t="shared" si="71"/>
        <v>0</v>
      </c>
      <c r="AH79" s="340">
        <f t="shared" si="71"/>
        <v>0</v>
      </c>
      <c r="AI79" s="341">
        <f t="shared" si="71"/>
        <v>0</v>
      </c>
      <c r="AJ79" s="342">
        <f t="shared" si="71"/>
        <v>0</v>
      </c>
      <c r="AK79" s="343">
        <f t="shared" si="78"/>
        <v>0</v>
      </c>
      <c r="AL79" s="192">
        <f>IF(A79&lt;&gt;"",VLOOKUP(A79,Positions!$AJ$9:$AK$30,2,FALSE),0)*IF(AJ79=160,AJ79/4*52*(38/40),AJ79/4*52)</f>
        <v>0</v>
      </c>
      <c r="AM79" s="188">
        <f t="shared" si="79"/>
        <v>0</v>
      </c>
      <c r="AN79" s="12" t="str">
        <f t="shared" si="92"/>
        <v/>
      </c>
      <c r="AO79" s="12" t="str">
        <f t="shared" si="92"/>
        <v/>
      </c>
      <c r="AP79" s="12" t="str">
        <f t="shared" si="92"/>
        <v/>
      </c>
      <c r="AQ79" s="12" t="str">
        <f t="shared" si="92"/>
        <v/>
      </c>
      <c r="AR79" s="12" t="str">
        <f t="shared" si="92"/>
        <v/>
      </c>
      <c r="AS79" s="12" t="str">
        <f t="shared" si="92"/>
        <v/>
      </c>
      <c r="AT79" s="12" t="str">
        <f t="shared" si="92"/>
        <v/>
      </c>
      <c r="AU79" s="12" t="str">
        <f t="shared" si="92"/>
        <v/>
      </c>
      <c r="AV79" s="12" t="str">
        <f t="shared" si="92"/>
        <v/>
      </c>
      <c r="AW79" s="12" t="str">
        <f t="shared" si="92"/>
        <v/>
      </c>
      <c r="AX79" s="12" t="str">
        <f t="shared" si="92"/>
        <v/>
      </c>
      <c r="AY79" s="12" t="str">
        <f t="shared" si="92"/>
        <v/>
      </c>
      <c r="AZ79" s="12" t="str">
        <f t="shared" si="92"/>
        <v/>
      </c>
      <c r="BA79" s="12" t="str">
        <f t="shared" si="92"/>
        <v/>
      </c>
      <c r="BB79" s="12" t="str">
        <f t="shared" si="92"/>
        <v/>
      </c>
      <c r="BC79" s="12" t="str">
        <f t="shared" si="92"/>
        <v/>
      </c>
      <c r="BD79" s="12" t="str">
        <f t="shared" si="94"/>
        <v/>
      </c>
      <c r="BE79" s="12" t="str">
        <f t="shared" si="94"/>
        <v/>
      </c>
      <c r="BF79" s="12" t="str">
        <f t="shared" si="93"/>
        <v/>
      </c>
      <c r="BG79" s="12" t="str">
        <f t="shared" si="93"/>
        <v/>
      </c>
      <c r="BH79" s="12" t="str">
        <f t="shared" si="93"/>
        <v/>
      </c>
      <c r="BI79" s="12" t="str">
        <f t="shared" si="93"/>
        <v/>
      </c>
      <c r="BJ79" s="12" t="str">
        <f t="shared" si="66"/>
        <v/>
      </c>
      <c r="BK79" s="12" t="str">
        <f t="shared" si="66"/>
        <v/>
      </c>
      <c r="BL79" s="12" t="str">
        <f t="shared" si="66"/>
        <v/>
      </c>
      <c r="BM79" s="12" t="str">
        <f t="shared" si="66"/>
        <v/>
      </c>
      <c r="BN79" s="12" t="str">
        <f t="shared" si="66"/>
        <v/>
      </c>
      <c r="BO79" s="12" t="str">
        <f t="shared" si="66"/>
        <v/>
      </c>
      <c r="BV79" s="2" t="str">
        <f>IF(C79="","",IF(C79="ADO","ADO",IF(C79="OFF","OFF",VLOOKUP(C79,Positions!$C$7:$V$120,20,FALSE))))</f>
        <v/>
      </c>
      <c r="BW79" s="2" t="str">
        <f>IF(D79="","",IF(D79="ADO","ADO",IF(D79="OFF","OFF",VLOOKUP(D79,Positions!$C$7:$V$120,20,FALSE))))</f>
        <v/>
      </c>
      <c r="BX79" s="2" t="str">
        <f>IF(E79="","",IF(E79="ADO","ADO",IF(E79="OFF","OFF",VLOOKUP(E79,Positions!$C$7:$V$120,20,FALSE))))</f>
        <v/>
      </c>
      <c r="BY79" s="2" t="str">
        <f>IF(F79="","",IF(F79="ADO","ADO",IF(F79="OFF","OFF",VLOOKUP(F79,Positions!$C$7:$V$120,20,FALSE))))</f>
        <v/>
      </c>
      <c r="BZ79" s="2" t="str">
        <f>IF(G79="","",IF(G79="ADO","ADO",IF(G79="OFF","OFF",VLOOKUP(G79,Positions!$C$7:$V$120,20,FALSE))))</f>
        <v/>
      </c>
      <c r="CA79" s="2" t="str">
        <f>IF(H79="","",IF(H79="ADO","ADO",IF(H79="OFF","OFF",VLOOKUP(H79,Positions!$C$7:$V$120,20,FALSE))))</f>
        <v/>
      </c>
      <c r="CB79" s="2" t="str">
        <f>IF(I79="","",IF(I79="ADO","ADO",IF(I79="OFF","OFF",VLOOKUP(I79,Positions!$C$7:$V$120,20,FALSE))))</f>
        <v/>
      </c>
      <c r="CC79" s="2" t="str">
        <f>IF(J79="","",IF(J79="ADO","ADO",IF(J79="OFF","OFF",VLOOKUP(J79,Positions!$C$7:$V$120,20,FALSE))))</f>
        <v/>
      </c>
      <c r="CD79" s="2" t="str">
        <f>IF(K79="","",IF(K79="ADO","ADO",IF(K79="OFF","OFF",VLOOKUP(K79,Positions!$C$7:$V$120,20,FALSE))))</f>
        <v/>
      </c>
      <c r="CE79" s="2" t="str">
        <f>IF(L79="","",IF(L79="ADO","ADO",IF(L79="OFF","OFF",VLOOKUP(L79,Positions!$C$7:$V$120,20,FALSE))))</f>
        <v/>
      </c>
      <c r="CF79" s="2" t="str">
        <f>IF(M79="","",IF(M79="ADO","ADO",IF(M79="OFF","OFF",VLOOKUP(M79,Positions!$C$7:$V$120,20,FALSE))))</f>
        <v/>
      </c>
      <c r="CG79" s="2" t="str">
        <f>IF(N79="","",IF(N79="ADO","ADO",IF(N79="OFF","OFF",VLOOKUP(N79,Positions!$C$7:$V$120,20,FALSE))))</f>
        <v/>
      </c>
      <c r="CH79" s="2" t="str">
        <f>IF(O79="","",IF(O79="ADO","ADO",IF(O79="OFF","OFF",VLOOKUP(O79,Positions!$C$7:$V$120,20,FALSE))))</f>
        <v/>
      </c>
      <c r="CI79" s="2" t="str">
        <f>IF(P79="","",IF(P79="ADO","ADO",IF(P79="OFF","OFF",VLOOKUP(P79,Positions!$C$7:$V$120,20,FALSE))))</f>
        <v/>
      </c>
      <c r="CJ79" s="2" t="str">
        <f>IF(Q79="","",IF(Q79="ADO","ADO",IF(Q79="OFF","OFF",VLOOKUP(Q79,Positions!$C$7:$V$120,20,FALSE))))</f>
        <v/>
      </c>
      <c r="CK79" s="2" t="str">
        <f>IF(R79="","",IF(R79="ADO","ADO",IF(R79="OFF","OFF",VLOOKUP(R79,Positions!$C$7:$V$120,20,FALSE))))</f>
        <v/>
      </c>
      <c r="CL79" s="2" t="str">
        <f>IF(S79="","",IF(S79="ADO","ADO",IF(S79="OFF","OFF",VLOOKUP(S79,Positions!$C$7:$V$120,20,FALSE))))</f>
        <v/>
      </c>
      <c r="CM79" s="2" t="str">
        <f>IF(T79="","",IF(T79="ADO","ADO",IF(T79="OFF","OFF",VLOOKUP(T79,Positions!$C$7:$V$120,20,FALSE))))</f>
        <v/>
      </c>
      <c r="CN79" s="2" t="str">
        <f>IF(U79="","",IF(U79="ADO","ADO",IF(U79="OFF","OFF",VLOOKUP(U79,Positions!$C$7:$V$120,20,FALSE))))</f>
        <v/>
      </c>
      <c r="CO79" s="2" t="str">
        <f>IF(V79="","",IF(V79="ADO","ADO",IF(V79="OFF","OFF",VLOOKUP(V79,Positions!$C$7:$V$120,20,FALSE))))</f>
        <v/>
      </c>
      <c r="CP79" s="2" t="str">
        <f>IF(W79="","",IF(W79="ADO","ADO",IF(W79="OFF","OFF",VLOOKUP(W79,Positions!$C$7:$V$120,20,FALSE))))</f>
        <v/>
      </c>
      <c r="CQ79" s="2" t="str">
        <f>IF(X79="","",IF(X79="ADO","ADO",IF(X79="OFF","OFF",VLOOKUP(X79,Positions!$C$7:$V$120,20,FALSE))))</f>
        <v/>
      </c>
      <c r="CR79" s="2" t="str">
        <f>IF(Y79="","",IF(Y79="ADO","ADO",IF(Y79="OFF","OFF",VLOOKUP(Y79,Positions!$C$7:$V$120,20,FALSE))))</f>
        <v/>
      </c>
      <c r="CS79" s="2" t="str">
        <f>IF(Z79="","",IF(Z79="ADO","ADO",IF(Z79="OFF","OFF",VLOOKUP(Z79,Positions!$C$7:$V$120,20,FALSE))))</f>
        <v/>
      </c>
      <c r="CT79" s="2" t="str">
        <f>IF(AA79="","",IF(AA79="ADO","ADO",IF(AA79="OFF","OFF",VLOOKUP(AA79,Positions!$C$7:$V$120,20,FALSE))))</f>
        <v/>
      </c>
      <c r="CU79" s="2" t="str">
        <f>IF(AB79="","",IF(AB79="ADO","ADO",IF(AB79="OFF","OFF",VLOOKUP(AB79,Positions!$C$7:$V$120,20,FALSE))))</f>
        <v/>
      </c>
      <c r="CV79" s="2" t="str">
        <f>IF(AC79="","",IF(AC79="ADO","ADO",IF(AC79="OFF","OFF",VLOOKUP(AC79,Positions!$C$7:$V$120,20,FALSE))))</f>
        <v/>
      </c>
      <c r="CW79" s="2" t="str">
        <f>IF(AD79="","",IF(AD79="ADO","ADO",IF(AD79="OFF","OFF",VLOOKUP(AD79,Positions!$C$7:$V$120,20,FALSE))))</f>
        <v/>
      </c>
      <c r="CY79" s="2">
        <f t="shared" si="80"/>
        <v>0</v>
      </c>
      <c r="DE79" s="2" t="str">
        <f t="shared" si="89"/>
        <v/>
      </c>
      <c r="DF79" s="2" t="str">
        <f t="shared" si="90"/>
        <v/>
      </c>
      <c r="DG79" s="2" t="str">
        <f t="shared" si="91"/>
        <v/>
      </c>
      <c r="DH79" s="2" t="str">
        <f t="shared" si="81"/>
        <v/>
      </c>
      <c r="DI79" s="2" t="str">
        <f t="shared" si="81"/>
        <v/>
      </c>
      <c r="DJ79" s="2" t="str">
        <f t="shared" si="81"/>
        <v/>
      </c>
      <c r="DK79" s="2" t="str">
        <f t="shared" si="81"/>
        <v/>
      </c>
      <c r="DL79" s="2" t="str">
        <f t="shared" si="81"/>
        <v/>
      </c>
      <c r="DM79" s="2" t="str">
        <f t="shared" si="81"/>
        <v/>
      </c>
      <c r="DN79" s="2" t="str">
        <f t="shared" si="68"/>
        <v/>
      </c>
      <c r="DO79" s="2" t="str">
        <f t="shared" si="68"/>
        <v/>
      </c>
      <c r="DP79" s="2" t="str">
        <f t="shared" si="68"/>
        <v/>
      </c>
      <c r="DQ79" s="2" t="str">
        <f t="shared" si="68"/>
        <v/>
      </c>
      <c r="DR79" s="2" t="str">
        <f t="shared" si="68"/>
        <v/>
      </c>
      <c r="DS79" s="2" t="str">
        <f t="shared" si="68"/>
        <v/>
      </c>
      <c r="DT79" s="2" t="str">
        <f t="shared" si="68"/>
        <v/>
      </c>
      <c r="DU79" s="2" t="str">
        <f t="shared" si="68"/>
        <v/>
      </c>
      <c r="DV79" s="2" t="str">
        <f t="shared" si="68"/>
        <v/>
      </c>
      <c r="DW79" s="2" t="str">
        <f t="shared" si="68"/>
        <v/>
      </c>
      <c r="DX79" s="2" t="str">
        <f t="shared" si="70"/>
        <v/>
      </c>
      <c r="DY79" s="2" t="str">
        <f t="shared" si="70"/>
        <v/>
      </c>
      <c r="DZ79" s="2" t="str">
        <f t="shared" si="70"/>
        <v/>
      </c>
      <c r="EA79" s="2" t="str">
        <f t="shared" si="70"/>
        <v/>
      </c>
      <c r="EB79" s="2" t="str">
        <f t="shared" si="70"/>
        <v/>
      </c>
      <c r="EC79" s="2" t="str">
        <f t="shared" si="70"/>
        <v/>
      </c>
      <c r="ED79" s="2" t="str">
        <f t="shared" si="70"/>
        <v/>
      </c>
      <c r="EE79" s="2" t="str">
        <f t="shared" si="70"/>
        <v/>
      </c>
      <c r="EF79" s="2" t="str">
        <f t="shared" si="70"/>
        <v/>
      </c>
      <c r="EH79" s="189">
        <f t="shared" si="82"/>
        <v>0</v>
      </c>
      <c r="EI79" s="190">
        <f t="shared" si="83"/>
        <v>0</v>
      </c>
      <c r="EJ79" s="190">
        <f t="shared" si="84"/>
        <v>0</v>
      </c>
      <c r="EK79" s="190">
        <f t="shared" si="85"/>
        <v>0</v>
      </c>
      <c r="EL79" s="190">
        <f t="shared" si="86"/>
        <v>0</v>
      </c>
      <c r="EM79" s="12" t="str">
        <f t="shared" si="76"/>
        <v/>
      </c>
      <c r="EN79" s="12" t="str">
        <f t="shared" si="76"/>
        <v/>
      </c>
      <c r="EO79" s="12" t="str">
        <f t="shared" si="76"/>
        <v/>
      </c>
      <c r="EP79" s="12" t="str">
        <f t="shared" si="76"/>
        <v/>
      </c>
      <c r="EQ79" s="12" t="str">
        <f t="shared" si="76"/>
        <v/>
      </c>
      <c r="ER79" s="12" t="str">
        <f t="shared" si="76"/>
        <v/>
      </c>
      <c r="ES79" s="12" t="str">
        <f t="shared" si="76"/>
        <v/>
      </c>
      <c r="ET79" s="12" t="str">
        <f t="shared" si="76"/>
        <v/>
      </c>
      <c r="EU79" s="12" t="str">
        <f t="shared" si="76"/>
        <v/>
      </c>
      <c r="EV79" s="12" t="str">
        <f t="shared" si="76"/>
        <v/>
      </c>
      <c r="EW79" s="12" t="str">
        <f t="shared" si="76"/>
        <v/>
      </c>
      <c r="EX79" s="12" t="str">
        <f t="shared" si="76"/>
        <v/>
      </c>
      <c r="EY79" s="12" t="str">
        <f t="shared" si="76"/>
        <v/>
      </c>
      <c r="EZ79" s="12" t="str">
        <f t="shared" si="76"/>
        <v/>
      </c>
      <c r="FA79" s="12" t="str">
        <f t="shared" si="76"/>
        <v/>
      </c>
      <c r="FB79" s="12" t="str">
        <f t="shared" si="64"/>
        <v/>
      </c>
      <c r="FC79" s="12" t="str">
        <f t="shared" si="53"/>
        <v/>
      </c>
      <c r="FD79" s="12" t="str">
        <f t="shared" si="53"/>
        <v/>
      </c>
      <c r="FE79" s="12" t="str">
        <f t="shared" si="53"/>
        <v/>
      </c>
      <c r="FF79" s="12" t="str">
        <f t="shared" si="53"/>
        <v/>
      </c>
      <c r="FG79" s="12" t="str">
        <f t="shared" si="53"/>
        <v/>
      </c>
      <c r="FH79" s="12" t="str">
        <f t="shared" si="53"/>
        <v/>
      </c>
      <c r="FI79" s="12" t="str">
        <f t="shared" si="69"/>
        <v/>
      </c>
      <c r="FJ79" s="12" t="str">
        <f t="shared" si="69"/>
        <v/>
      </c>
      <c r="FK79" s="12" t="str">
        <f t="shared" si="69"/>
        <v/>
      </c>
      <c r="FL79" s="12" t="str">
        <f t="shared" si="69"/>
        <v/>
      </c>
      <c r="FM79" s="12" t="str">
        <f t="shared" si="69"/>
        <v/>
      </c>
      <c r="FN79" s="12" t="str">
        <f t="shared" si="69"/>
        <v/>
      </c>
      <c r="FP79" t="str">
        <f t="shared" si="87"/>
        <v>OK</v>
      </c>
      <c r="FQ79" t="str">
        <f t="shared" si="88"/>
        <v/>
      </c>
      <c r="GU79" s="176"/>
      <c r="GV79" s="177">
        <f t="shared" si="72"/>
        <v>0</v>
      </c>
      <c r="GW79" s="177">
        <f t="shared" si="73"/>
        <v>0</v>
      </c>
      <c r="GX79" s="177">
        <f t="shared" si="74"/>
        <v>0</v>
      </c>
      <c r="GY79" s="177">
        <f t="shared" si="75"/>
        <v>0</v>
      </c>
      <c r="HB79" s="193" t="str">
        <f>IF(Positions!C75&lt;&gt;"",Positions!C75,"")</f>
        <v/>
      </c>
    </row>
    <row r="80" spans="1:210" x14ac:dyDescent="0.25">
      <c r="A80" s="194"/>
      <c r="B80" s="186" t="str">
        <f t="shared" si="77"/>
        <v>0 (0, 0)</v>
      </c>
      <c r="C80" s="357"/>
      <c r="D80" s="470"/>
      <c r="E80" s="470"/>
      <c r="F80" s="470"/>
      <c r="G80" s="470"/>
      <c r="H80" s="470"/>
      <c r="I80" s="466"/>
      <c r="J80" s="357"/>
      <c r="K80" s="470"/>
      <c r="L80" s="470"/>
      <c r="M80" s="470"/>
      <c r="N80" s="470"/>
      <c r="O80" s="470"/>
      <c r="P80" s="466"/>
      <c r="Q80" s="357"/>
      <c r="R80" s="470"/>
      <c r="S80" s="470"/>
      <c r="T80" s="470"/>
      <c r="U80" s="470"/>
      <c r="V80" s="470"/>
      <c r="W80" s="466"/>
      <c r="X80" s="357"/>
      <c r="Y80" s="470"/>
      <c r="Z80" s="470"/>
      <c r="AA80" s="470"/>
      <c r="AB80" s="470"/>
      <c r="AC80" s="470"/>
      <c r="AD80" s="466"/>
      <c r="AE80" s="349"/>
      <c r="AF80" s="339">
        <f t="shared" si="71"/>
        <v>0</v>
      </c>
      <c r="AG80" s="340">
        <f t="shared" si="71"/>
        <v>0</v>
      </c>
      <c r="AH80" s="340">
        <f t="shared" si="71"/>
        <v>0</v>
      </c>
      <c r="AI80" s="341">
        <f t="shared" si="71"/>
        <v>0</v>
      </c>
      <c r="AJ80" s="342">
        <f t="shared" si="71"/>
        <v>0</v>
      </c>
      <c r="AK80" s="343">
        <f t="shared" si="78"/>
        <v>0</v>
      </c>
      <c r="AL80" s="192">
        <f>IF(A80&lt;&gt;"",VLOOKUP(A80,Positions!$AJ$9:$AK$30,2,FALSE),0)*IF(AJ80=160,AJ80/4*52*(38/40),AJ80/4*52)</f>
        <v>0</v>
      </c>
      <c r="AM80" s="188">
        <f t="shared" si="79"/>
        <v>0</v>
      </c>
      <c r="AN80" s="12" t="str">
        <f t="shared" si="92"/>
        <v/>
      </c>
      <c r="AO80" s="12" t="str">
        <f t="shared" si="92"/>
        <v/>
      </c>
      <c r="AP80" s="12" t="str">
        <f t="shared" si="92"/>
        <v/>
      </c>
      <c r="AQ80" s="12" t="str">
        <f t="shared" si="92"/>
        <v/>
      </c>
      <c r="AR80" s="12" t="str">
        <f t="shared" si="92"/>
        <v/>
      </c>
      <c r="AS80" s="12" t="str">
        <f t="shared" si="92"/>
        <v/>
      </c>
      <c r="AT80" s="12" t="str">
        <f t="shared" si="92"/>
        <v/>
      </c>
      <c r="AU80" s="12" t="str">
        <f t="shared" si="92"/>
        <v/>
      </c>
      <c r="AV80" s="12" t="str">
        <f t="shared" si="92"/>
        <v/>
      </c>
      <c r="AW80" s="12" t="str">
        <f t="shared" si="92"/>
        <v/>
      </c>
      <c r="AX80" s="12" t="str">
        <f t="shared" si="92"/>
        <v/>
      </c>
      <c r="AY80" s="12" t="str">
        <f t="shared" si="92"/>
        <v/>
      </c>
      <c r="AZ80" s="12" t="str">
        <f t="shared" si="92"/>
        <v/>
      </c>
      <c r="BA80" s="12" t="str">
        <f t="shared" si="92"/>
        <v/>
      </c>
      <c r="BB80" s="12" t="str">
        <f t="shared" si="92"/>
        <v/>
      </c>
      <c r="BC80" s="12" t="str">
        <f t="shared" si="92"/>
        <v/>
      </c>
      <c r="BD80" s="12" t="str">
        <f t="shared" si="94"/>
        <v/>
      </c>
      <c r="BE80" s="12" t="str">
        <f t="shared" si="94"/>
        <v/>
      </c>
      <c r="BF80" s="12" t="str">
        <f t="shared" si="93"/>
        <v/>
      </c>
      <c r="BG80" s="12" t="str">
        <f t="shared" si="93"/>
        <v/>
      </c>
      <c r="BH80" s="12" t="str">
        <f t="shared" si="93"/>
        <v/>
      </c>
      <c r="BI80" s="12" t="str">
        <f t="shared" si="93"/>
        <v/>
      </c>
      <c r="BJ80" s="12" t="str">
        <f t="shared" si="66"/>
        <v/>
      </c>
      <c r="BK80" s="12" t="str">
        <f t="shared" si="66"/>
        <v/>
      </c>
      <c r="BL80" s="12" t="str">
        <f t="shared" si="66"/>
        <v/>
      </c>
      <c r="BM80" s="12" t="str">
        <f t="shared" si="66"/>
        <v/>
      </c>
      <c r="BN80" s="12" t="str">
        <f t="shared" si="66"/>
        <v/>
      </c>
      <c r="BO80" s="12" t="str">
        <f t="shared" si="66"/>
        <v/>
      </c>
      <c r="BV80" s="2" t="str">
        <f>IF(C80="","",IF(C80="ADO","ADO",IF(C80="OFF","OFF",VLOOKUP(C80,Positions!$C$7:$V$120,20,FALSE))))</f>
        <v/>
      </c>
      <c r="BW80" s="2" t="str">
        <f>IF(D80="","",IF(D80="ADO","ADO",IF(D80="OFF","OFF",VLOOKUP(D80,Positions!$C$7:$V$120,20,FALSE))))</f>
        <v/>
      </c>
      <c r="BX80" s="2" t="str">
        <f>IF(E80="","",IF(E80="ADO","ADO",IF(E80="OFF","OFF",VLOOKUP(E80,Positions!$C$7:$V$120,20,FALSE))))</f>
        <v/>
      </c>
      <c r="BY80" s="2" t="str">
        <f>IF(F80="","",IF(F80="ADO","ADO",IF(F80="OFF","OFF",VLOOKUP(F80,Positions!$C$7:$V$120,20,FALSE))))</f>
        <v/>
      </c>
      <c r="BZ80" s="2" t="str">
        <f>IF(G80="","",IF(G80="ADO","ADO",IF(G80="OFF","OFF",VLOOKUP(G80,Positions!$C$7:$V$120,20,FALSE))))</f>
        <v/>
      </c>
      <c r="CA80" s="2" t="str">
        <f>IF(H80="","",IF(H80="ADO","ADO",IF(H80="OFF","OFF",VLOOKUP(H80,Positions!$C$7:$V$120,20,FALSE))))</f>
        <v/>
      </c>
      <c r="CB80" s="2" t="str">
        <f>IF(I80="","",IF(I80="ADO","ADO",IF(I80="OFF","OFF",VLOOKUP(I80,Positions!$C$7:$V$120,20,FALSE))))</f>
        <v/>
      </c>
      <c r="CC80" s="2" t="str">
        <f>IF(J80="","",IF(J80="ADO","ADO",IF(J80="OFF","OFF",VLOOKUP(J80,Positions!$C$7:$V$120,20,FALSE))))</f>
        <v/>
      </c>
      <c r="CD80" s="2" t="str">
        <f>IF(K80="","",IF(K80="ADO","ADO",IF(K80="OFF","OFF",VLOOKUP(K80,Positions!$C$7:$V$120,20,FALSE))))</f>
        <v/>
      </c>
      <c r="CE80" s="2" t="str">
        <f>IF(L80="","",IF(L80="ADO","ADO",IF(L80="OFF","OFF",VLOOKUP(L80,Positions!$C$7:$V$120,20,FALSE))))</f>
        <v/>
      </c>
      <c r="CF80" s="2" t="str">
        <f>IF(M80="","",IF(M80="ADO","ADO",IF(M80="OFF","OFF",VLOOKUP(M80,Positions!$C$7:$V$120,20,FALSE))))</f>
        <v/>
      </c>
      <c r="CG80" s="2" t="str">
        <f>IF(N80="","",IF(N80="ADO","ADO",IF(N80="OFF","OFF",VLOOKUP(N80,Positions!$C$7:$V$120,20,FALSE))))</f>
        <v/>
      </c>
      <c r="CH80" s="2" t="str">
        <f>IF(O80="","",IF(O80="ADO","ADO",IF(O80="OFF","OFF",VLOOKUP(O80,Positions!$C$7:$V$120,20,FALSE))))</f>
        <v/>
      </c>
      <c r="CI80" s="2" t="str">
        <f>IF(P80="","",IF(P80="ADO","ADO",IF(P80="OFF","OFF",VLOOKUP(P80,Positions!$C$7:$V$120,20,FALSE))))</f>
        <v/>
      </c>
      <c r="CJ80" s="2" t="str">
        <f>IF(Q80="","",IF(Q80="ADO","ADO",IF(Q80="OFF","OFF",VLOOKUP(Q80,Positions!$C$7:$V$120,20,FALSE))))</f>
        <v/>
      </c>
      <c r="CK80" s="2" t="str">
        <f>IF(R80="","",IF(R80="ADO","ADO",IF(R80="OFF","OFF",VLOOKUP(R80,Positions!$C$7:$V$120,20,FALSE))))</f>
        <v/>
      </c>
      <c r="CL80" s="2" t="str">
        <f>IF(S80="","",IF(S80="ADO","ADO",IF(S80="OFF","OFF",VLOOKUP(S80,Positions!$C$7:$V$120,20,FALSE))))</f>
        <v/>
      </c>
      <c r="CM80" s="2" t="str">
        <f>IF(T80="","",IF(T80="ADO","ADO",IF(T80="OFF","OFF",VLOOKUP(T80,Positions!$C$7:$V$120,20,FALSE))))</f>
        <v/>
      </c>
      <c r="CN80" s="2" t="str">
        <f>IF(U80="","",IF(U80="ADO","ADO",IF(U80="OFF","OFF",VLOOKUP(U80,Positions!$C$7:$V$120,20,FALSE))))</f>
        <v/>
      </c>
      <c r="CO80" s="2" t="str">
        <f>IF(V80="","",IF(V80="ADO","ADO",IF(V80="OFF","OFF",VLOOKUP(V80,Positions!$C$7:$V$120,20,FALSE))))</f>
        <v/>
      </c>
      <c r="CP80" s="2" t="str">
        <f>IF(W80="","",IF(W80="ADO","ADO",IF(W80="OFF","OFF",VLOOKUP(W80,Positions!$C$7:$V$120,20,FALSE))))</f>
        <v/>
      </c>
      <c r="CQ80" s="2" t="str">
        <f>IF(X80="","",IF(X80="ADO","ADO",IF(X80="OFF","OFF",VLOOKUP(X80,Positions!$C$7:$V$120,20,FALSE))))</f>
        <v/>
      </c>
      <c r="CR80" s="2" t="str">
        <f>IF(Y80="","",IF(Y80="ADO","ADO",IF(Y80="OFF","OFF",VLOOKUP(Y80,Positions!$C$7:$V$120,20,FALSE))))</f>
        <v/>
      </c>
      <c r="CS80" s="2" t="str">
        <f>IF(Z80="","",IF(Z80="ADO","ADO",IF(Z80="OFF","OFF",VLOOKUP(Z80,Positions!$C$7:$V$120,20,FALSE))))</f>
        <v/>
      </c>
      <c r="CT80" s="2" t="str">
        <f>IF(AA80="","",IF(AA80="ADO","ADO",IF(AA80="OFF","OFF",VLOOKUP(AA80,Positions!$C$7:$V$120,20,FALSE))))</f>
        <v/>
      </c>
      <c r="CU80" s="2" t="str">
        <f>IF(AB80="","",IF(AB80="ADO","ADO",IF(AB80="OFF","OFF",VLOOKUP(AB80,Positions!$C$7:$V$120,20,FALSE))))</f>
        <v/>
      </c>
      <c r="CV80" s="2" t="str">
        <f>IF(AC80="","",IF(AC80="ADO","ADO",IF(AC80="OFF","OFF",VLOOKUP(AC80,Positions!$C$7:$V$120,20,FALSE))))</f>
        <v/>
      </c>
      <c r="CW80" s="2" t="str">
        <f>IF(AD80="","",IF(AD80="ADO","ADO",IF(AD80="OFF","OFF",VLOOKUP(AD80,Positions!$C$7:$V$120,20,FALSE))))</f>
        <v/>
      </c>
      <c r="CY80" s="2">
        <f t="shared" si="80"/>
        <v>0</v>
      </c>
      <c r="DE80" s="2" t="str">
        <f t="shared" si="89"/>
        <v/>
      </c>
      <c r="DF80" s="2" t="str">
        <f t="shared" si="90"/>
        <v/>
      </c>
      <c r="DG80" s="2" t="str">
        <f t="shared" si="91"/>
        <v/>
      </c>
      <c r="DH80" s="2" t="str">
        <f t="shared" si="81"/>
        <v/>
      </c>
      <c r="DI80" s="2" t="str">
        <f t="shared" si="81"/>
        <v/>
      </c>
      <c r="DJ80" s="2" t="str">
        <f t="shared" si="81"/>
        <v/>
      </c>
      <c r="DK80" s="2" t="str">
        <f t="shared" si="81"/>
        <v/>
      </c>
      <c r="DL80" s="2" t="str">
        <f t="shared" si="81"/>
        <v/>
      </c>
      <c r="DM80" s="2" t="str">
        <f t="shared" si="81"/>
        <v/>
      </c>
      <c r="DN80" s="2" t="str">
        <f t="shared" si="68"/>
        <v/>
      </c>
      <c r="DO80" s="2" t="str">
        <f t="shared" si="68"/>
        <v/>
      </c>
      <c r="DP80" s="2" t="str">
        <f t="shared" si="68"/>
        <v/>
      </c>
      <c r="DQ80" s="2" t="str">
        <f t="shared" si="68"/>
        <v/>
      </c>
      <c r="DR80" s="2" t="str">
        <f t="shared" si="68"/>
        <v/>
      </c>
      <c r="DS80" s="2" t="str">
        <f t="shared" si="68"/>
        <v/>
      </c>
      <c r="DT80" s="2" t="str">
        <f t="shared" si="68"/>
        <v/>
      </c>
      <c r="DU80" s="2" t="str">
        <f t="shared" si="68"/>
        <v/>
      </c>
      <c r="DV80" s="2" t="str">
        <f t="shared" si="68"/>
        <v/>
      </c>
      <c r="DW80" s="2" t="str">
        <f t="shared" si="68"/>
        <v/>
      </c>
      <c r="DX80" s="2" t="str">
        <f t="shared" si="70"/>
        <v/>
      </c>
      <c r="DY80" s="2" t="str">
        <f t="shared" si="70"/>
        <v/>
      </c>
      <c r="DZ80" s="2" t="str">
        <f t="shared" si="70"/>
        <v/>
      </c>
      <c r="EA80" s="2" t="str">
        <f t="shared" si="70"/>
        <v/>
      </c>
      <c r="EB80" s="2" t="str">
        <f t="shared" si="70"/>
        <v/>
      </c>
      <c r="EC80" s="2" t="str">
        <f t="shared" si="70"/>
        <v/>
      </c>
      <c r="ED80" s="2" t="str">
        <f t="shared" si="70"/>
        <v/>
      </c>
      <c r="EE80" s="2" t="str">
        <f t="shared" si="70"/>
        <v/>
      </c>
      <c r="EF80" s="2" t="str">
        <f t="shared" si="70"/>
        <v/>
      </c>
      <c r="EH80" s="189">
        <f t="shared" si="82"/>
        <v>0</v>
      </c>
      <c r="EI80" s="190">
        <f t="shared" si="83"/>
        <v>0</v>
      </c>
      <c r="EJ80" s="190">
        <f t="shared" si="84"/>
        <v>0</v>
      </c>
      <c r="EK80" s="190">
        <f t="shared" si="85"/>
        <v>0</v>
      </c>
      <c r="EL80" s="190">
        <f t="shared" si="86"/>
        <v>0</v>
      </c>
      <c r="EM80" s="12" t="str">
        <f t="shared" si="76"/>
        <v/>
      </c>
      <c r="EN80" s="12" t="str">
        <f t="shared" si="76"/>
        <v/>
      </c>
      <c r="EO80" s="12" t="str">
        <f t="shared" si="76"/>
        <v/>
      </c>
      <c r="EP80" s="12" t="str">
        <f t="shared" si="76"/>
        <v/>
      </c>
      <c r="EQ80" s="12" t="str">
        <f t="shared" si="76"/>
        <v/>
      </c>
      <c r="ER80" s="12" t="str">
        <f t="shared" si="76"/>
        <v/>
      </c>
      <c r="ES80" s="12" t="str">
        <f t="shared" si="76"/>
        <v/>
      </c>
      <c r="ET80" s="12" t="str">
        <f t="shared" si="76"/>
        <v/>
      </c>
      <c r="EU80" s="12" t="str">
        <f t="shared" si="76"/>
        <v/>
      </c>
      <c r="EV80" s="12" t="str">
        <f t="shared" si="76"/>
        <v/>
      </c>
      <c r="EW80" s="12" t="str">
        <f t="shared" si="76"/>
        <v/>
      </c>
      <c r="EX80" s="12" t="str">
        <f t="shared" si="76"/>
        <v/>
      </c>
      <c r="EY80" s="12" t="str">
        <f t="shared" si="76"/>
        <v/>
      </c>
      <c r="EZ80" s="12" t="str">
        <f t="shared" si="76"/>
        <v/>
      </c>
      <c r="FA80" s="12" t="str">
        <f t="shared" si="76"/>
        <v/>
      </c>
      <c r="FB80" s="12" t="str">
        <f t="shared" si="64"/>
        <v/>
      </c>
      <c r="FC80" s="12" t="str">
        <f t="shared" si="53"/>
        <v/>
      </c>
      <c r="FD80" s="12" t="str">
        <f t="shared" si="53"/>
        <v/>
      </c>
      <c r="FE80" s="12" t="str">
        <f t="shared" si="53"/>
        <v/>
      </c>
      <c r="FF80" s="12" t="str">
        <f t="shared" si="53"/>
        <v/>
      </c>
      <c r="FG80" s="12" t="str">
        <f t="shared" si="53"/>
        <v/>
      </c>
      <c r="FH80" s="12" t="str">
        <f t="shared" si="53"/>
        <v/>
      </c>
      <c r="FI80" s="12" t="str">
        <f t="shared" si="69"/>
        <v/>
      </c>
      <c r="FJ80" s="12" t="str">
        <f t="shared" si="69"/>
        <v/>
      </c>
      <c r="FK80" s="12" t="str">
        <f t="shared" si="69"/>
        <v/>
      </c>
      <c r="FL80" s="12" t="str">
        <f t="shared" si="69"/>
        <v/>
      </c>
      <c r="FM80" s="12" t="str">
        <f t="shared" si="69"/>
        <v/>
      </c>
      <c r="FN80" s="12" t="str">
        <f t="shared" si="69"/>
        <v/>
      </c>
      <c r="FP80" t="str">
        <f t="shared" si="87"/>
        <v>OK</v>
      </c>
      <c r="FQ80" t="str">
        <f t="shared" si="88"/>
        <v/>
      </c>
      <c r="GU80" s="176"/>
      <c r="GV80" s="177">
        <f t="shared" si="72"/>
        <v>0</v>
      </c>
      <c r="GW80" s="177">
        <f t="shared" si="73"/>
        <v>0</v>
      </c>
      <c r="GX80" s="177">
        <f t="shared" si="74"/>
        <v>0</v>
      </c>
      <c r="GY80" s="177">
        <f t="shared" si="75"/>
        <v>0</v>
      </c>
      <c r="HB80" s="193" t="str">
        <f>IF(Positions!C76&lt;&gt;"",Positions!C76,"")</f>
        <v/>
      </c>
    </row>
    <row r="81" spans="1:210" x14ac:dyDescent="0.25">
      <c r="A81" s="194"/>
      <c r="B81" s="186" t="str">
        <f t="shared" si="77"/>
        <v>0 (0, 0)</v>
      </c>
      <c r="C81" s="357"/>
      <c r="D81" s="470"/>
      <c r="E81" s="470"/>
      <c r="F81" s="470"/>
      <c r="G81" s="470"/>
      <c r="H81" s="470"/>
      <c r="I81" s="466"/>
      <c r="J81" s="357"/>
      <c r="K81" s="470"/>
      <c r="L81" s="470"/>
      <c r="M81" s="470"/>
      <c r="N81" s="470"/>
      <c r="O81" s="470"/>
      <c r="P81" s="466"/>
      <c r="Q81" s="357"/>
      <c r="R81" s="470"/>
      <c r="S81" s="470"/>
      <c r="T81" s="470"/>
      <c r="U81" s="470"/>
      <c r="V81" s="470"/>
      <c r="W81" s="466"/>
      <c r="X81" s="357"/>
      <c r="Y81" s="470"/>
      <c r="Z81" s="470"/>
      <c r="AA81" s="470"/>
      <c r="AB81" s="470"/>
      <c r="AC81" s="470"/>
      <c r="AD81" s="466"/>
      <c r="AE81" s="349"/>
      <c r="AF81" s="339">
        <f t="shared" si="71"/>
        <v>0</v>
      </c>
      <c r="AG81" s="340">
        <f t="shared" si="71"/>
        <v>0</v>
      </c>
      <c r="AH81" s="340">
        <f t="shared" si="71"/>
        <v>0</v>
      </c>
      <c r="AI81" s="341">
        <f t="shared" si="71"/>
        <v>0</v>
      </c>
      <c r="AJ81" s="342">
        <f t="shared" si="71"/>
        <v>0</v>
      </c>
      <c r="AK81" s="343">
        <f t="shared" si="78"/>
        <v>0</v>
      </c>
      <c r="AL81" s="192">
        <f>IF(A81&lt;&gt;"",VLOOKUP(A81,Positions!$AJ$9:$AK$30,2,FALSE),0)*IF(AJ81=160,AJ81/4*52*(38/40),AJ81/4*52)</f>
        <v>0</v>
      </c>
      <c r="AM81" s="188">
        <f t="shared" si="79"/>
        <v>0</v>
      </c>
      <c r="AN81" s="12" t="str">
        <f t="shared" si="92"/>
        <v/>
      </c>
      <c r="AO81" s="12" t="str">
        <f t="shared" si="92"/>
        <v/>
      </c>
      <c r="AP81" s="12" t="str">
        <f t="shared" si="92"/>
        <v/>
      </c>
      <c r="AQ81" s="12" t="str">
        <f t="shared" si="92"/>
        <v/>
      </c>
      <c r="AR81" s="12" t="str">
        <f t="shared" si="92"/>
        <v/>
      </c>
      <c r="AS81" s="12" t="str">
        <f t="shared" si="92"/>
        <v/>
      </c>
      <c r="AT81" s="12" t="str">
        <f t="shared" si="92"/>
        <v/>
      </c>
      <c r="AU81" s="12" t="str">
        <f t="shared" si="92"/>
        <v/>
      </c>
      <c r="AV81" s="12" t="str">
        <f t="shared" si="92"/>
        <v/>
      </c>
      <c r="AW81" s="12" t="str">
        <f t="shared" si="92"/>
        <v/>
      </c>
      <c r="AX81" s="12" t="str">
        <f t="shared" si="92"/>
        <v/>
      </c>
      <c r="AY81" s="12" t="str">
        <f t="shared" si="92"/>
        <v/>
      </c>
      <c r="AZ81" s="12" t="str">
        <f t="shared" si="92"/>
        <v/>
      </c>
      <c r="BA81" s="12" t="str">
        <f t="shared" si="92"/>
        <v/>
      </c>
      <c r="BB81" s="12" t="str">
        <f t="shared" si="92"/>
        <v/>
      </c>
      <c r="BC81" s="12" t="str">
        <f t="shared" si="92"/>
        <v/>
      </c>
      <c r="BD81" s="12" t="str">
        <f t="shared" si="94"/>
        <v/>
      </c>
      <c r="BE81" s="12" t="str">
        <f t="shared" si="94"/>
        <v/>
      </c>
      <c r="BF81" s="12" t="str">
        <f t="shared" si="93"/>
        <v/>
      </c>
      <c r="BG81" s="12" t="str">
        <f t="shared" si="93"/>
        <v/>
      </c>
      <c r="BH81" s="12" t="str">
        <f t="shared" si="93"/>
        <v/>
      </c>
      <c r="BI81" s="12" t="str">
        <f t="shared" si="93"/>
        <v/>
      </c>
      <c r="BJ81" s="12" t="str">
        <f t="shared" si="66"/>
        <v/>
      </c>
      <c r="BK81" s="12" t="str">
        <f t="shared" si="66"/>
        <v/>
      </c>
      <c r="BL81" s="12" t="str">
        <f t="shared" si="66"/>
        <v/>
      </c>
      <c r="BM81" s="12" t="str">
        <f t="shared" si="66"/>
        <v/>
      </c>
      <c r="BN81" s="12" t="str">
        <f t="shared" si="66"/>
        <v/>
      </c>
      <c r="BO81" s="12" t="str">
        <f t="shared" si="66"/>
        <v/>
      </c>
      <c r="BV81" s="2" t="str">
        <f>IF(C81="","",IF(C81="ADO","ADO",IF(C81="OFF","OFF",VLOOKUP(C81,Positions!$C$7:$V$120,20,FALSE))))</f>
        <v/>
      </c>
      <c r="BW81" s="2" t="str">
        <f>IF(D81="","",IF(D81="ADO","ADO",IF(D81="OFF","OFF",VLOOKUP(D81,Positions!$C$7:$V$120,20,FALSE))))</f>
        <v/>
      </c>
      <c r="BX81" s="2" t="str">
        <f>IF(E81="","",IF(E81="ADO","ADO",IF(E81="OFF","OFF",VLOOKUP(E81,Positions!$C$7:$V$120,20,FALSE))))</f>
        <v/>
      </c>
      <c r="BY81" s="2" t="str">
        <f>IF(F81="","",IF(F81="ADO","ADO",IF(F81="OFF","OFF",VLOOKUP(F81,Positions!$C$7:$V$120,20,FALSE))))</f>
        <v/>
      </c>
      <c r="BZ81" s="2" t="str">
        <f>IF(G81="","",IF(G81="ADO","ADO",IF(G81="OFF","OFF",VLOOKUP(G81,Positions!$C$7:$V$120,20,FALSE))))</f>
        <v/>
      </c>
      <c r="CA81" s="2" t="str">
        <f>IF(H81="","",IF(H81="ADO","ADO",IF(H81="OFF","OFF",VLOOKUP(H81,Positions!$C$7:$V$120,20,FALSE))))</f>
        <v/>
      </c>
      <c r="CB81" s="2" t="str">
        <f>IF(I81="","",IF(I81="ADO","ADO",IF(I81="OFF","OFF",VLOOKUP(I81,Positions!$C$7:$V$120,20,FALSE))))</f>
        <v/>
      </c>
      <c r="CC81" s="2" t="str">
        <f>IF(J81="","",IF(J81="ADO","ADO",IF(J81="OFF","OFF",VLOOKUP(J81,Positions!$C$7:$V$120,20,FALSE))))</f>
        <v/>
      </c>
      <c r="CD81" s="2" t="str">
        <f>IF(K81="","",IF(K81="ADO","ADO",IF(K81="OFF","OFF",VLOOKUP(K81,Positions!$C$7:$V$120,20,FALSE))))</f>
        <v/>
      </c>
      <c r="CE81" s="2" t="str">
        <f>IF(L81="","",IF(L81="ADO","ADO",IF(L81="OFF","OFF",VLOOKUP(L81,Positions!$C$7:$V$120,20,FALSE))))</f>
        <v/>
      </c>
      <c r="CF81" s="2" t="str">
        <f>IF(M81="","",IF(M81="ADO","ADO",IF(M81="OFF","OFF",VLOOKUP(M81,Positions!$C$7:$V$120,20,FALSE))))</f>
        <v/>
      </c>
      <c r="CG81" s="2" t="str">
        <f>IF(N81="","",IF(N81="ADO","ADO",IF(N81="OFF","OFF",VLOOKUP(N81,Positions!$C$7:$V$120,20,FALSE))))</f>
        <v/>
      </c>
      <c r="CH81" s="2" t="str">
        <f>IF(O81="","",IF(O81="ADO","ADO",IF(O81="OFF","OFF",VLOOKUP(O81,Positions!$C$7:$V$120,20,FALSE))))</f>
        <v/>
      </c>
      <c r="CI81" s="2" t="str">
        <f>IF(P81="","",IF(P81="ADO","ADO",IF(P81="OFF","OFF",VLOOKUP(P81,Positions!$C$7:$V$120,20,FALSE))))</f>
        <v/>
      </c>
      <c r="CJ81" s="2" t="str">
        <f>IF(Q81="","",IF(Q81="ADO","ADO",IF(Q81="OFF","OFF",VLOOKUP(Q81,Positions!$C$7:$V$120,20,FALSE))))</f>
        <v/>
      </c>
      <c r="CK81" s="2" t="str">
        <f>IF(R81="","",IF(R81="ADO","ADO",IF(R81="OFF","OFF",VLOOKUP(R81,Positions!$C$7:$V$120,20,FALSE))))</f>
        <v/>
      </c>
      <c r="CL81" s="2" t="str">
        <f>IF(S81="","",IF(S81="ADO","ADO",IF(S81="OFF","OFF",VLOOKUP(S81,Positions!$C$7:$V$120,20,FALSE))))</f>
        <v/>
      </c>
      <c r="CM81" s="2" t="str">
        <f>IF(T81="","",IF(T81="ADO","ADO",IF(T81="OFF","OFF",VLOOKUP(T81,Positions!$C$7:$V$120,20,FALSE))))</f>
        <v/>
      </c>
      <c r="CN81" s="2" t="str">
        <f>IF(U81="","",IF(U81="ADO","ADO",IF(U81="OFF","OFF",VLOOKUP(U81,Positions!$C$7:$V$120,20,FALSE))))</f>
        <v/>
      </c>
      <c r="CO81" s="2" t="str">
        <f>IF(V81="","",IF(V81="ADO","ADO",IF(V81="OFF","OFF",VLOOKUP(V81,Positions!$C$7:$V$120,20,FALSE))))</f>
        <v/>
      </c>
      <c r="CP81" s="2" t="str">
        <f>IF(W81="","",IF(W81="ADO","ADO",IF(W81="OFF","OFF",VLOOKUP(W81,Positions!$C$7:$V$120,20,FALSE))))</f>
        <v/>
      </c>
      <c r="CQ81" s="2" t="str">
        <f>IF(X81="","",IF(X81="ADO","ADO",IF(X81="OFF","OFF",VLOOKUP(X81,Positions!$C$7:$V$120,20,FALSE))))</f>
        <v/>
      </c>
      <c r="CR81" s="2" t="str">
        <f>IF(Y81="","",IF(Y81="ADO","ADO",IF(Y81="OFF","OFF",VLOOKUP(Y81,Positions!$C$7:$V$120,20,FALSE))))</f>
        <v/>
      </c>
      <c r="CS81" s="2" t="str">
        <f>IF(Z81="","",IF(Z81="ADO","ADO",IF(Z81="OFF","OFF",VLOOKUP(Z81,Positions!$C$7:$V$120,20,FALSE))))</f>
        <v/>
      </c>
      <c r="CT81" s="2" t="str">
        <f>IF(AA81="","",IF(AA81="ADO","ADO",IF(AA81="OFF","OFF",VLOOKUP(AA81,Positions!$C$7:$V$120,20,FALSE))))</f>
        <v/>
      </c>
      <c r="CU81" s="2" t="str">
        <f>IF(AB81="","",IF(AB81="ADO","ADO",IF(AB81="OFF","OFF",VLOOKUP(AB81,Positions!$C$7:$V$120,20,FALSE))))</f>
        <v/>
      </c>
      <c r="CV81" s="2" t="str">
        <f>IF(AC81="","",IF(AC81="ADO","ADO",IF(AC81="OFF","OFF",VLOOKUP(AC81,Positions!$C$7:$V$120,20,FALSE))))</f>
        <v/>
      </c>
      <c r="CW81" s="2" t="str">
        <f>IF(AD81="","",IF(AD81="ADO","ADO",IF(AD81="OFF","OFF",VLOOKUP(AD81,Positions!$C$7:$V$120,20,FALSE))))</f>
        <v/>
      </c>
      <c r="CY81" s="2">
        <f t="shared" si="80"/>
        <v>0</v>
      </c>
      <c r="DE81" s="2" t="str">
        <f t="shared" si="89"/>
        <v/>
      </c>
      <c r="DF81" s="2" t="str">
        <f t="shared" si="90"/>
        <v/>
      </c>
      <c r="DG81" s="2" t="str">
        <f t="shared" si="91"/>
        <v/>
      </c>
      <c r="DH81" s="2" t="str">
        <f t="shared" si="81"/>
        <v/>
      </c>
      <c r="DI81" s="2" t="str">
        <f t="shared" si="81"/>
        <v/>
      </c>
      <c r="DJ81" s="2" t="str">
        <f t="shared" si="81"/>
        <v/>
      </c>
      <c r="DK81" s="2" t="str">
        <f t="shared" si="81"/>
        <v/>
      </c>
      <c r="DL81" s="2" t="str">
        <f t="shared" si="81"/>
        <v/>
      </c>
      <c r="DM81" s="2" t="str">
        <f t="shared" si="81"/>
        <v/>
      </c>
      <c r="DN81" s="2" t="str">
        <f t="shared" si="68"/>
        <v/>
      </c>
      <c r="DO81" s="2" t="str">
        <f t="shared" si="68"/>
        <v/>
      </c>
      <c r="DP81" s="2" t="str">
        <f t="shared" si="68"/>
        <v/>
      </c>
      <c r="DQ81" s="2" t="str">
        <f t="shared" si="68"/>
        <v/>
      </c>
      <c r="DR81" s="2" t="str">
        <f t="shared" si="68"/>
        <v/>
      </c>
      <c r="DS81" s="2" t="str">
        <f t="shared" si="68"/>
        <v/>
      </c>
      <c r="DT81" s="2" t="str">
        <f t="shared" si="68"/>
        <v/>
      </c>
      <c r="DU81" s="2" t="str">
        <f t="shared" si="68"/>
        <v/>
      </c>
      <c r="DV81" s="2" t="str">
        <f t="shared" si="68"/>
        <v/>
      </c>
      <c r="DW81" s="2" t="str">
        <f t="shared" si="68"/>
        <v/>
      </c>
      <c r="DX81" s="2" t="str">
        <f t="shared" si="70"/>
        <v/>
      </c>
      <c r="DY81" s="2" t="str">
        <f t="shared" si="70"/>
        <v/>
      </c>
      <c r="DZ81" s="2" t="str">
        <f t="shared" si="70"/>
        <v/>
      </c>
      <c r="EA81" s="2" t="str">
        <f t="shared" si="70"/>
        <v/>
      </c>
      <c r="EB81" s="2" t="str">
        <f t="shared" si="70"/>
        <v/>
      </c>
      <c r="EC81" s="2" t="str">
        <f t="shared" si="70"/>
        <v/>
      </c>
      <c r="ED81" s="2" t="str">
        <f t="shared" si="70"/>
        <v/>
      </c>
      <c r="EE81" s="2" t="str">
        <f t="shared" si="70"/>
        <v/>
      </c>
      <c r="EF81" s="2" t="str">
        <f t="shared" si="70"/>
        <v/>
      </c>
      <c r="EH81" s="189">
        <f t="shared" si="82"/>
        <v>0</v>
      </c>
      <c r="EI81" s="190">
        <f t="shared" si="83"/>
        <v>0</v>
      </c>
      <c r="EJ81" s="190">
        <f t="shared" si="84"/>
        <v>0</v>
      </c>
      <c r="EK81" s="190">
        <f t="shared" si="85"/>
        <v>0</v>
      </c>
      <c r="EL81" s="190">
        <f t="shared" si="86"/>
        <v>0</v>
      </c>
      <c r="EM81" s="12" t="str">
        <f t="shared" si="76"/>
        <v/>
      </c>
      <c r="EN81" s="12" t="str">
        <f t="shared" si="76"/>
        <v/>
      </c>
      <c r="EO81" s="12" t="str">
        <f t="shared" si="76"/>
        <v/>
      </c>
      <c r="EP81" s="12" t="str">
        <f t="shared" si="76"/>
        <v/>
      </c>
      <c r="EQ81" s="12" t="str">
        <f t="shared" si="76"/>
        <v/>
      </c>
      <c r="ER81" s="12" t="str">
        <f t="shared" si="76"/>
        <v/>
      </c>
      <c r="ES81" s="12" t="str">
        <f t="shared" si="76"/>
        <v/>
      </c>
      <c r="ET81" s="12" t="str">
        <f t="shared" si="76"/>
        <v/>
      </c>
      <c r="EU81" s="12" t="str">
        <f t="shared" si="76"/>
        <v/>
      </c>
      <c r="EV81" s="12" t="str">
        <f t="shared" si="76"/>
        <v/>
      </c>
      <c r="EW81" s="12" t="str">
        <f t="shared" si="76"/>
        <v/>
      </c>
      <c r="EX81" s="12" t="str">
        <f t="shared" si="76"/>
        <v/>
      </c>
      <c r="EY81" s="12" t="str">
        <f t="shared" si="76"/>
        <v/>
      </c>
      <c r="EZ81" s="12" t="str">
        <f t="shared" si="76"/>
        <v/>
      </c>
      <c r="FA81" s="12" t="str">
        <f t="shared" si="76"/>
        <v/>
      </c>
      <c r="FB81" s="12" t="str">
        <f t="shared" si="64"/>
        <v/>
      </c>
      <c r="FC81" s="12" t="str">
        <f t="shared" si="53"/>
        <v/>
      </c>
      <c r="FD81" s="12" t="str">
        <f t="shared" si="53"/>
        <v/>
      </c>
      <c r="FE81" s="12" t="str">
        <f t="shared" si="53"/>
        <v/>
      </c>
      <c r="FF81" s="12" t="str">
        <f t="shared" si="53"/>
        <v/>
      </c>
      <c r="FG81" s="12" t="str">
        <f t="shared" si="53"/>
        <v/>
      </c>
      <c r="FH81" s="12" t="str">
        <f t="shared" si="53"/>
        <v/>
      </c>
      <c r="FI81" s="12" t="str">
        <f t="shared" si="69"/>
        <v/>
      </c>
      <c r="FJ81" s="12" t="str">
        <f t="shared" si="69"/>
        <v/>
      </c>
      <c r="FK81" s="12" t="str">
        <f t="shared" si="69"/>
        <v/>
      </c>
      <c r="FL81" s="12" t="str">
        <f t="shared" si="69"/>
        <v/>
      </c>
      <c r="FM81" s="12" t="str">
        <f t="shared" si="69"/>
        <v/>
      </c>
      <c r="FN81" s="12" t="str">
        <f t="shared" si="69"/>
        <v/>
      </c>
      <c r="FP81" t="str">
        <f t="shared" si="87"/>
        <v>OK</v>
      </c>
      <c r="FQ81" t="str">
        <f t="shared" si="88"/>
        <v/>
      </c>
      <c r="GU81" s="176"/>
      <c r="GV81" s="177">
        <f t="shared" si="72"/>
        <v>0</v>
      </c>
      <c r="GW81" s="177">
        <f t="shared" si="73"/>
        <v>0</v>
      </c>
      <c r="GX81" s="177">
        <f t="shared" si="74"/>
        <v>0</v>
      </c>
      <c r="GY81" s="177">
        <f t="shared" si="75"/>
        <v>0</v>
      </c>
      <c r="HB81" s="193" t="str">
        <f>IF(Positions!C77&lt;&gt;"",Positions!C77,"")</f>
        <v/>
      </c>
    </row>
    <row r="82" spans="1:210" x14ac:dyDescent="0.25">
      <c r="A82" s="194"/>
      <c r="B82" s="186" t="str">
        <f t="shared" si="77"/>
        <v>0 (0, 0)</v>
      </c>
      <c r="C82" s="357"/>
      <c r="D82" s="470"/>
      <c r="E82" s="470"/>
      <c r="F82" s="470"/>
      <c r="G82" s="470"/>
      <c r="H82" s="470"/>
      <c r="I82" s="466"/>
      <c r="J82" s="357"/>
      <c r="K82" s="470"/>
      <c r="L82" s="470"/>
      <c r="M82" s="470"/>
      <c r="N82" s="470"/>
      <c r="O82" s="470"/>
      <c r="P82" s="466"/>
      <c r="Q82" s="357"/>
      <c r="R82" s="470"/>
      <c r="S82" s="470"/>
      <c r="T82" s="470"/>
      <c r="U82" s="470"/>
      <c r="V82" s="470"/>
      <c r="W82" s="466"/>
      <c r="X82" s="357"/>
      <c r="Y82" s="470"/>
      <c r="Z82" s="470"/>
      <c r="AA82" s="470"/>
      <c r="AB82" s="470"/>
      <c r="AC82" s="470"/>
      <c r="AD82" s="466"/>
      <c r="AE82" s="349"/>
      <c r="AF82" s="339">
        <f t="shared" si="71"/>
        <v>0</v>
      </c>
      <c r="AG82" s="340">
        <f t="shared" si="71"/>
        <v>0</v>
      </c>
      <c r="AH82" s="340">
        <f t="shared" si="71"/>
        <v>0</v>
      </c>
      <c r="AI82" s="341">
        <f t="shared" si="71"/>
        <v>0</v>
      </c>
      <c r="AJ82" s="342">
        <f t="shared" si="71"/>
        <v>0</v>
      </c>
      <c r="AK82" s="343">
        <f t="shared" si="78"/>
        <v>0</v>
      </c>
      <c r="AL82" s="192">
        <f>IF(A82&lt;&gt;"",VLOOKUP(A82,Positions!$AJ$9:$AK$30,2,FALSE),0)*IF(AJ82=160,AJ82/4*52*(38/40),AJ82/4*52)</f>
        <v>0</v>
      </c>
      <c r="AM82" s="188">
        <f t="shared" si="79"/>
        <v>0</v>
      </c>
      <c r="AN82" s="12" t="str">
        <f t="shared" si="92"/>
        <v/>
      </c>
      <c r="AO82" s="12" t="str">
        <f t="shared" si="92"/>
        <v/>
      </c>
      <c r="AP82" s="12" t="str">
        <f t="shared" si="92"/>
        <v/>
      </c>
      <c r="AQ82" s="12" t="str">
        <f t="shared" si="92"/>
        <v/>
      </c>
      <c r="AR82" s="12" t="str">
        <f t="shared" si="92"/>
        <v/>
      </c>
      <c r="AS82" s="12" t="str">
        <f t="shared" si="92"/>
        <v/>
      </c>
      <c r="AT82" s="12" t="str">
        <f t="shared" si="92"/>
        <v/>
      </c>
      <c r="AU82" s="12" t="str">
        <f t="shared" si="92"/>
        <v/>
      </c>
      <c r="AV82" s="12" t="str">
        <f t="shared" si="92"/>
        <v/>
      </c>
      <c r="AW82" s="12" t="str">
        <f t="shared" si="92"/>
        <v/>
      </c>
      <c r="AX82" s="12" t="str">
        <f t="shared" si="92"/>
        <v/>
      </c>
      <c r="AY82" s="12" t="str">
        <f t="shared" si="92"/>
        <v/>
      </c>
      <c r="AZ82" s="12" t="str">
        <f t="shared" si="92"/>
        <v/>
      </c>
      <c r="BA82" s="12" t="str">
        <f t="shared" si="92"/>
        <v/>
      </c>
      <c r="BB82" s="12" t="str">
        <f t="shared" si="92"/>
        <v/>
      </c>
      <c r="BC82" s="12" t="str">
        <f t="shared" si="92"/>
        <v/>
      </c>
      <c r="BD82" s="12" t="str">
        <f t="shared" si="94"/>
        <v/>
      </c>
      <c r="BE82" s="12" t="str">
        <f t="shared" si="94"/>
        <v/>
      </c>
      <c r="BF82" s="12" t="str">
        <f t="shared" si="93"/>
        <v/>
      </c>
      <c r="BG82" s="12" t="str">
        <f t="shared" si="93"/>
        <v/>
      </c>
      <c r="BH82" s="12" t="str">
        <f t="shared" si="93"/>
        <v/>
      </c>
      <c r="BI82" s="12" t="str">
        <f t="shared" si="93"/>
        <v/>
      </c>
      <c r="BJ82" s="12" t="str">
        <f t="shared" si="66"/>
        <v/>
      </c>
      <c r="BK82" s="12" t="str">
        <f t="shared" si="66"/>
        <v/>
      </c>
      <c r="BL82" s="12" t="str">
        <f t="shared" si="66"/>
        <v/>
      </c>
      <c r="BM82" s="12" t="str">
        <f t="shared" si="66"/>
        <v/>
      </c>
      <c r="BN82" s="12" t="str">
        <f t="shared" si="66"/>
        <v/>
      </c>
      <c r="BO82" s="12" t="str">
        <f t="shared" si="66"/>
        <v/>
      </c>
      <c r="BV82" s="2" t="str">
        <f>IF(C82="","",IF(C82="ADO","ADO",IF(C82="OFF","OFF",VLOOKUP(C82,Positions!$C$7:$V$120,20,FALSE))))</f>
        <v/>
      </c>
      <c r="BW82" s="2" t="str">
        <f>IF(D82="","",IF(D82="ADO","ADO",IF(D82="OFF","OFF",VLOOKUP(D82,Positions!$C$7:$V$120,20,FALSE))))</f>
        <v/>
      </c>
      <c r="BX82" s="2" t="str">
        <f>IF(E82="","",IF(E82="ADO","ADO",IF(E82="OFF","OFF",VLOOKUP(E82,Positions!$C$7:$V$120,20,FALSE))))</f>
        <v/>
      </c>
      <c r="BY82" s="2" t="str">
        <f>IF(F82="","",IF(F82="ADO","ADO",IF(F82="OFF","OFF",VLOOKUP(F82,Positions!$C$7:$V$120,20,FALSE))))</f>
        <v/>
      </c>
      <c r="BZ82" s="2" t="str">
        <f>IF(G82="","",IF(G82="ADO","ADO",IF(G82="OFF","OFF",VLOOKUP(G82,Positions!$C$7:$V$120,20,FALSE))))</f>
        <v/>
      </c>
      <c r="CA82" s="2" t="str">
        <f>IF(H82="","",IF(H82="ADO","ADO",IF(H82="OFF","OFF",VLOOKUP(H82,Positions!$C$7:$V$120,20,FALSE))))</f>
        <v/>
      </c>
      <c r="CB82" s="2" t="str">
        <f>IF(I82="","",IF(I82="ADO","ADO",IF(I82="OFF","OFF",VLOOKUP(I82,Positions!$C$7:$V$120,20,FALSE))))</f>
        <v/>
      </c>
      <c r="CC82" s="2" t="str">
        <f>IF(J82="","",IF(J82="ADO","ADO",IF(J82="OFF","OFF",VLOOKUP(J82,Positions!$C$7:$V$120,20,FALSE))))</f>
        <v/>
      </c>
      <c r="CD82" s="2" t="str">
        <f>IF(K82="","",IF(K82="ADO","ADO",IF(K82="OFF","OFF",VLOOKUP(K82,Positions!$C$7:$V$120,20,FALSE))))</f>
        <v/>
      </c>
      <c r="CE82" s="2" t="str">
        <f>IF(L82="","",IF(L82="ADO","ADO",IF(L82="OFF","OFF",VLOOKUP(L82,Positions!$C$7:$V$120,20,FALSE))))</f>
        <v/>
      </c>
      <c r="CF82" s="2" t="str">
        <f>IF(M82="","",IF(M82="ADO","ADO",IF(M82="OFF","OFF",VLOOKUP(M82,Positions!$C$7:$V$120,20,FALSE))))</f>
        <v/>
      </c>
      <c r="CG82" s="2" t="str">
        <f>IF(N82="","",IF(N82="ADO","ADO",IF(N82="OFF","OFF",VLOOKUP(N82,Positions!$C$7:$V$120,20,FALSE))))</f>
        <v/>
      </c>
      <c r="CH82" s="2" t="str">
        <f>IF(O82="","",IF(O82="ADO","ADO",IF(O82="OFF","OFF",VLOOKUP(O82,Positions!$C$7:$V$120,20,FALSE))))</f>
        <v/>
      </c>
      <c r="CI82" s="2" t="str">
        <f>IF(P82="","",IF(P82="ADO","ADO",IF(P82="OFF","OFF",VLOOKUP(P82,Positions!$C$7:$V$120,20,FALSE))))</f>
        <v/>
      </c>
      <c r="CJ82" s="2" t="str">
        <f>IF(Q82="","",IF(Q82="ADO","ADO",IF(Q82="OFF","OFF",VLOOKUP(Q82,Positions!$C$7:$V$120,20,FALSE))))</f>
        <v/>
      </c>
      <c r="CK82" s="2" t="str">
        <f>IF(R82="","",IF(R82="ADO","ADO",IF(R82="OFF","OFF",VLOOKUP(R82,Positions!$C$7:$V$120,20,FALSE))))</f>
        <v/>
      </c>
      <c r="CL82" s="2" t="str">
        <f>IF(S82="","",IF(S82="ADO","ADO",IF(S82="OFF","OFF",VLOOKUP(S82,Positions!$C$7:$V$120,20,FALSE))))</f>
        <v/>
      </c>
      <c r="CM82" s="2" t="str">
        <f>IF(T82="","",IF(T82="ADO","ADO",IF(T82="OFF","OFF",VLOOKUP(T82,Positions!$C$7:$V$120,20,FALSE))))</f>
        <v/>
      </c>
      <c r="CN82" s="2" t="str">
        <f>IF(U82="","",IF(U82="ADO","ADO",IF(U82="OFF","OFF",VLOOKUP(U82,Positions!$C$7:$V$120,20,FALSE))))</f>
        <v/>
      </c>
      <c r="CO82" s="2" t="str">
        <f>IF(V82="","",IF(V82="ADO","ADO",IF(V82="OFF","OFF",VLOOKUP(V82,Positions!$C$7:$V$120,20,FALSE))))</f>
        <v/>
      </c>
      <c r="CP82" s="2" t="str">
        <f>IF(W82="","",IF(W82="ADO","ADO",IF(W82="OFF","OFF",VLOOKUP(W82,Positions!$C$7:$V$120,20,FALSE))))</f>
        <v/>
      </c>
      <c r="CQ82" s="2" t="str">
        <f>IF(X82="","",IF(X82="ADO","ADO",IF(X82="OFF","OFF",VLOOKUP(X82,Positions!$C$7:$V$120,20,FALSE))))</f>
        <v/>
      </c>
      <c r="CR82" s="2" t="str">
        <f>IF(Y82="","",IF(Y82="ADO","ADO",IF(Y82="OFF","OFF",VLOOKUP(Y82,Positions!$C$7:$V$120,20,FALSE))))</f>
        <v/>
      </c>
      <c r="CS82" s="2" t="str">
        <f>IF(Z82="","",IF(Z82="ADO","ADO",IF(Z82="OFF","OFF",VLOOKUP(Z82,Positions!$C$7:$V$120,20,FALSE))))</f>
        <v/>
      </c>
      <c r="CT82" s="2" t="str">
        <f>IF(AA82="","",IF(AA82="ADO","ADO",IF(AA82="OFF","OFF",VLOOKUP(AA82,Positions!$C$7:$V$120,20,FALSE))))</f>
        <v/>
      </c>
      <c r="CU82" s="2" t="str">
        <f>IF(AB82="","",IF(AB82="ADO","ADO",IF(AB82="OFF","OFF",VLOOKUP(AB82,Positions!$C$7:$V$120,20,FALSE))))</f>
        <v/>
      </c>
      <c r="CV82" s="2" t="str">
        <f>IF(AC82="","",IF(AC82="ADO","ADO",IF(AC82="OFF","OFF",VLOOKUP(AC82,Positions!$C$7:$V$120,20,FALSE))))</f>
        <v/>
      </c>
      <c r="CW82" s="2" t="str">
        <f>IF(AD82="","",IF(AD82="ADO","ADO",IF(AD82="OFF","OFF",VLOOKUP(AD82,Positions!$C$7:$V$120,20,FALSE))))</f>
        <v/>
      </c>
      <c r="CY82" s="2">
        <f t="shared" si="80"/>
        <v>0</v>
      </c>
      <c r="DE82" s="2" t="str">
        <f t="shared" si="89"/>
        <v/>
      </c>
      <c r="DF82" s="2" t="str">
        <f t="shared" si="90"/>
        <v/>
      </c>
      <c r="DG82" s="2" t="str">
        <f t="shared" si="91"/>
        <v/>
      </c>
      <c r="DH82" s="2" t="str">
        <f t="shared" si="81"/>
        <v/>
      </c>
      <c r="DI82" s="2" t="str">
        <f t="shared" si="81"/>
        <v/>
      </c>
      <c r="DJ82" s="2" t="str">
        <f t="shared" si="81"/>
        <v/>
      </c>
      <c r="DK82" s="2" t="str">
        <f t="shared" si="81"/>
        <v/>
      </c>
      <c r="DL82" s="2" t="str">
        <f t="shared" si="81"/>
        <v/>
      </c>
      <c r="DM82" s="2" t="str">
        <f t="shared" si="81"/>
        <v/>
      </c>
      <c r="DN82" s="2" t="str">
        <f t="shared" si="68"/>
        <v/>
      </c>
      <c r="DO82" s="2" t="str">
        <f t="shared" si="68"/>
        <v/>
      </c>
      <c r="DP82" s="2" t="str">
        <f t="shared" si="68"/>
        <v/>
      </c>
      <c r="DQ82" s="2" t="str">
        <f t="shared" si="68"/>
        <v/>
      </c>
      <c r="DR82" s="2" t="str">
        <f t="shared" si="68"/>
        <v/>
      </c>
      <c r="DS82" s="2" t="str">
        <f t="shared" si="68"/>
        <v/>
      </c>
      <c r="DT82" s="2" t="str">
        <f t="shared" si="68"/>
        <v/>
      </c>
      <c r="DU82" s="2" t="str">
        <f t="shared" si="68"/>
        <v/>
      </c>
      <c r="DV82" s="2" t="str">
        <f t="shared" si="68"/>
        <v/>
      </c>
      <c r="DW82" s="2" t="str">
        <f t="shared" si="68"/>
        <v/>
      </c>
      <c r="DX82" s="2" t="str">
        <f t="shared" si="70"/>
        <v/>
      </c>
      <c r="DY82" s="2" t="str">
        <f t="shared" si="70"/>
        <v/>
      </c>
      <c r="DZ82" s="2" t="str">
        <f t="shared" si="70"/>
        <v/>
      </c>
      <c r="EA82" s="2" t="str">
        <f t="shared" si="70"/>
        <v/>
      </c>
      <c r="EB82" s="2" t="str">
        <f t="shared" si="70"/>
        <v/>
      </c>
      <c r="EC82" s="2" t="str">
        <f t="shared" si="70"/>
        <v/>
      </c>
      <c r="ED82" s="2" t="str">
        <f t="shared" si="70"/>
        <v/>
      </c>
      <c r="EE82" s="2" t="str">
        <f t="shared" si="70"/>
        <v/>
      </c>
      <c r="EF82" s="2" t="str">
        <f t="shared" si="70"/>
        <v/>
      </c>
      <c r="EH82" s="189">
        <f t="shared" si="82"/>
        <v>0</v>
      </c>
      <c r="EI82" s="190">
        <f t="shared" si="83"/>
        <v>0</v>
      </c>
      <c r="EJ82" s="190">
        <f t="shared" si="84"/>
        <v>0</v>
      </c>
      <c r="EK82" s="190">
        <f t="shared" si="85"/>
        <v>0</v>
      </c>
      <c r="EL82" s="190">
        <f t="shared" si="86"/>
        <v>0</v>
      </c>
      <c r="EM82" s="12" t="str">
        <f t="shared" si="76"/>
        <v/>
      </c>
      <c r="EN82" s="12" t="str">
        <f t="shared" si="76"/>
        <v/>
      </c>
      <c r="EO82" s="12" t="str">
        <f t="shared" si="76"/>
        <v/>
      </c>
      <c r="EP82" s="12" t="str">
        <f t="shared" si="76"/>
        <v/>
      </c>
      <c r="EQ82" s="12" t="str">
        <f t="shared" si="76"/>
        <v/>
      </c>
      <c r="ER82" s="12" t="str">
        <f t="shared" si="76"/>
        <v/>
      </c>
      <c r="ES82" s="12" t="str">
        <f t="shared" si="76"/>
        <v/>
      </c>
      <c r="ET82" s="12" t="str">
        <f t="shared" si="76"/>
        <v/>
      </c>
      <c r="EU82" s="12" t="str">
        <f t="shared" si="76"/>
        <v/>
      </c>
      <c r="EV82" s="12" t="str">
        <f t="shared" si="76"/>
        <v/>
      </c>
      <c r="EW82" s="12" t="str">
        <f t="shared" si="76"/>
        <v/>
      </c>
      <c r="EX82" s="12" t="str">
        <f t="shared" si="76"/>
        <v/>
      </c>
      <c r="EY82" s="12" t="str">
        <f t="shared" si="76"/>
        <v/>
      </c>
      <c r="EZ82" s="12" t="str">
        <f t="shared" si="76"/>
        <v/>
      </c>
      <c r="FA82" s="12" t="str">
        <f t="shared" si="76"/>
        <v/>
      </c>
      <c r="FB82" s="12" t="str">
        <f t="shared" si="64"/>
        <v/>
      </c>
      <c r="FC82" s="12" t="str">
        <f t="shared" si="53"/>
        <v/>
      </c>
      <c r="FD82" s="12" t="str">
        <f t="shared" si="53"/>
        <v/>
      </c>
      <c r="FE82" s="12" t="str">
        <f t="shared" si="53"/>
        <v/>
      </c>
      <c r="FF82" s="12" t="str">
        <f t="shared" si="53"/>
        <v/>
      </c>
      <c r="FG82" s="12" t="str">
        <f t="shared" si="53"/>
        <v/>
      </c>
      <c r="FH82" s="12" t="str">
        <f t="shared" si="53"/>
        <v/>
      </c>
      <c r="FI82" s="12" t="str">
        <f t="shared" si="69"/>
        <v/>
      </c>
      <c r="FJ82" s="12" t="str">
        <f t="shared" si="69"/>
        <v/>
      </c>
      <c r="FK82" s="12" t="str">
        <f t="shared" si="69"/>
        <v/>
      </c>
      <c r="FL82" s="12" t="str">
        <f t="shared" si="69"/>
        <v/>
      </c>
      <c r="FM82" s="12" t="str">
        <f t="shared" si="69"/>
        <v/>
      </c>
      <c r="FN82" s="12" t="str">
        <f t="shared" si="69"/>
        <v/>
      </c>
      <c r="FP82" t="str">
        <f t="shared" si="87"/>
        <v>OK</v>
      </c>
      <c r="FQ82" t="str">
        <f t="shared" si="88"/>
        <v/>
      </c>
      <c r="GU82" s="176"/>
      <c r="GV82" s="177">
        <f t="shared" si="72"/>
        <v>0</v>
      </c>
      <c r="GW82" s="177">
        <f t="shared" si="73"/>
        <v>0</v>
      </c>
      <c r="GX82" s="177">
        <f t="shared" si="74"/>
        <v>0</v>
      </c>
      <c r="GY82" s="177">
        <f t="shared" si="75"/>
        <v>0</v>
      </c>
      <c r="HB82" s="193" t="str">
        <f>IF(Positions!C78&lt;&gt;"",Positions!C78,"")</f>
        <v/>
      </c>
    </row>
    <row r="83" spans="1:210" x14ac:dyDescent="0.25">
      <c r="A83" s="194"/>
      <c r="B83" s="186" t="str">
        <f t="shared" si="77"/>
        <v>0 (0, 0)</v>
      </c>
      <c r="C83" s="357"/>
      <c r="D83" s="470"/>
      <c r="E83" s="470"/>
      <c r="F83" s="470"/>
      <c r="G83" s="470"/>
      <c r="H83" s="470"/>
      <c r="I83" s="466"/>
      <c r="J83" s="357"/>
      <c r="K83" s="470"/>
      <c r="L83" s="470"/>
      <c r="M83" s="470"/>
      <c r="N83" s="470"/>
      <c r="O83" s="470"/>
      <c r="P83" s="466"/>
      <c r="Q83" s="357"/>
      <c r="R83" s="470"/>
      <c r="S83" s="470"/>
      <c r="T83" s="470"/>
      <c r="U83" s="470"/>
      <c r="V83" s="470"/>
      <c r="W83" s="466"/>
      <c r="X83" s="357"/>
      <c r="Y83" s="470"/>
      <c r="Z83" s="470"/>
      <c r="AA83" s="470"/>
      <c r="AB83" s="470"/>
      <c r="AC83" s="470"/>
      <c r="AD83" s="466"/>
      <c r="AE83" s="349"/>
      <c r="AF83" s="339">
        <f t="shared" si="71"/>
        <v>0</v>
      </c>
      <c r="AG83" s="340">
        <f t="shared" si="71"/>
        <v>0</v>
      </c>
      <c r="AH83" s="340">
        <f t="shared" si="71"/>
        <v>0</v>
      </c>
      <c r="AI83" s="341">
        <f t="shared" si="71"/>
        <v>0</v>
      </c>
      <c r="AJ83" s="342">
        <f t="shared" si="71"/>
        <v>0</v>
      </c>
      <c r="AK83" s="343">
        <f t="shared" si="78"/>
        <v>0</v>
      </c>
      <c r="AL83" s="192">
        <f>IF(A83&lt;&gt;"",VLOOKUP(A83,Positions!$AJ$9:$AK$30,2,FALSE),0)*IF(AJ83=160,AJ83/4*52*(38/40),AJ83/4*52)</f>
        <v>0</v>
      </c>
      <c r="AM83" s="188">
        <f t="shared" si="79"/>
        <v>0</v>
      </c>
      <c r="AN83" s="12" t="str">
        <f t="shared" si="92"/>
        <v/>
      </c>
      <c r="AO83" s="12" t="str">
        <f t="shared" si="92"/>
        <v/>
      </c>
      <c r="AP83" s="12" t="str">
        <f t="shared" si="92"/>
        <v/>
      </c>
      <c r="AQ83" s="12" t="str">
        <f t="shared" si="92"/>
        <v/>
      </c>
      <c r="AR83" s="12" t="str">
        <f t="shared" si="92"/>
        <v/>
      </c>
      <c r="AS83" s="12" t="str">
        <f t="shared" si="92"/>
        <v/>
      </c>
      <c r="AT83" s="12" t="str">
        <f t="shared" si="92"/>
        <v/>
      </c>
      <c r="AU83" s="12" t="str">
        <f t="shared" si="92"/>
        <v/>
      </c>
      <c r="AV83" s="12" t="str">
        <f t="shared" si="92"/>
        <v/>
      </c>
      <c r="AW83" s="12" t="str">
        <f t="shared" si="92"/>
        <v/>
      </c>
      <c r="AX83" s="12" t="str">
        <f t="shared" si="92"/>
        <v/>
      </c>
      <c r="AY83" s="12" t="str">
        <f t="shared" si="92"/>
        <v/>
      </c>
      <c r="AZ83" s="12" t="str">
        <f t="shared" si="92"/>
        <v/>
      </c>
      <c r="BA83" s="12" t="str">
        <f t="shared" si="92"/>
        <v/>
      </c>
      <c r="BB83" s="12" t="str">
        <f t="shared" si="92"/>
        <v/>
      </c>
      <c r="BC83" s="12" t="str">
        <f t="shared" si="92"/>
        <v/>
      </c>
      <c r="BD83" s="12" t="str">
        <f t="shared" si="94"/>
        <v/>
      </c>
      <c r="BE83" s="12" t="str">
        <f t="shared" si="94"/>
        <v/>
      </c>
      <c r="BF83" s="12" t="str">
        <f t="shared" si="93"/>
        <v/>
      </c>
      <c r="BG83" s="12" t="str">
        <f t="shared" si="93"/>
        <v/>
      </c>
      <c r="BH83" s="12" t="str">
        <f t="shared" si="93"/>
        <v/>
      </c>
      <c r="BI83" s="12" t="str">
        <f t="shared" si="93"/>
        <v/>
      </c>
      <c r="BJ83" s="12" t="str">
        <f t="shared" si="66"/>
        <v/>
      </c>
      <c r="BK83" s="12" t="str">
        <f t="shared" si="66"/>
        <v/>
      </c>
      <c r="BL83" s="12" t="str">
        <f t="shared" si="66"/>
        <v/>
      </c>
      <c r="BM83" s="12" t="str">
        <f t="shared" si="66"/>
        <v/>
      </c>
      <c r="BN83" s="12" t="str">
        <f t="shared" si="66"/>
        <v/>
      </c>
      <c r="BO83" s="12" t="str">
        <f t="shared" si="66"/>
        <v/>
      </c>
      <c r="BV83" s="2" t="str">
        <f>IF(C83="","",IF(C83="ADO","ADO",IF(C83="OFF","OFF",VLOOKUP(C83,Positions!$C$7:$V$120,20,FALSE))))</f>
        <v/>
      </c>
      <c r="BW83" s="2" t="str">
        <f>IF(D83="","",IF(D83="ADO","ADO",IF(D83="OFF","OFF",VLOOKUP(D83,Positions!$C$7:$V$120,20,FALSE))))</f>
        <v/>
      </c>
      <c r="BX83" s="2" t="str">
        <f>IF(E83="","",IF(E83="ADO","ADO",IF(E83="OFF","OFF",VLOOKUP(E83,Positions!$C$7:$V$120,20,FALSE))))</f>
        <v/>
      </c>
      <c r="BY83" s="2" t="str">
        <f>IF(F83="","",IF(F83="ADO","ADO",IF(F83="OFF","OFF",VLOOKUP(F83,Positions!$C$7:$V$120,20,FALSE))))</f>
        <v/>
      </c>
      <c r="BZ83" s="2" t="str">
        <f>IF(G83="","",IF(G83="ADO","ADO",IF(G83="OFF","OFF",VLOOKUP(G83,Positions!$C$7:$V$120,20,FALSE))))</f>
        <v/>
      </c>
      <c r="CA83" s="2" t="str">
        <f>IF(H83="","",IF(H83="ADO","ADO",IF(H83="OFF","OFF",VLOOKUP(H83,Positions!$C$7:$V$120,20,FALSE))))</f>
        <v/>
      </c>
      <c r="CB83" s="2" t="str">
        <f>IF(I83="","",IF(I83="ADO","ADO",IF(I83="OFF","OFF",VLOOKUP(I83,Positions!$C$7:$V$120,20,FALSE))))</f>
        <v/>
      </c>
      <c r="CC83" s="2" t="str">
        <f>IF(J83="","",IF(J83="ADO","ADO",IF(J83="OFF","OFF",VLOOKUP(J83,Positions!$C$7:$V$120,20,FALSE))))</f>
        <v/>
      </c>
      <c r="CD83" s="2" t="str">
        <f>IF(K83="","",IF(K83="ADO","ADO",IF(K83="OFF","OFF",VLOOKUP(K83,Positions!$C$7:$V$120,20,FALSE))))</f>
        <v/>
      </c>
      <c r="CE83" s="2" t="str">
        <f>IF(L83="","",IF(L83="ADO","ADO",IF(L83="OFF","OFF",VLOOKUP(L83,Positions!$C$7:$V$120,20,FALSE))))</f>
        <v/>
      </c>
      <c r="CF83" s="2" t="str">
        <f>IF(M83="","",IF(M83="ADO","ADO",IF(M83="OFF","OFF",VLOOKUP(M83,Positions!$C$7:$V$120,20,FALSE))))</f>
        <v/>
      </c>
      <c r="CG83" s="2" t="str">
        <f>IF(N83="","",IF(N83="ADO","ADO",IF(N83="OFF","OFF",VLOOKUP(N83,Positions!$C$7:$V$120,20,FALSE))))</f>
        <v/>
      </c>
      <c r="CH83" s="2" t="str">
        <f>IF(O83="","",IF(O83="ADO","ADO",IF(O83="OFF","OFF",VLOOKUP(O83,Positions!$C$7:$V$120,20,FALSE))))</f>
        <v/>
      </c>
      <c r="CI83" s="2" t="str">
        <f>IF(P83="","",IF(P83="ADO","ADO",IF(P83="OFF","OFF",VLOOKUP(P83,Positions!$C$7:$V$120,20,FALSE))))</f>
        <v/>
      </c>
      <c r="CJ83" s="2" t="str">
        <f>IF(Q83="","",IF(Q83="ADO","ADO",IF(Q83="OFF","OFF",VLOOKUP(Q83,Positions!$C$7:$V$120,20,FALSE))))</f>
        <v/>
      </c>
      <c r="CK83" s="2" t="str">
        <f>IF(R83="","",IF(R83="ADO","ADO",IF(R83="OFF","OFF",VLOOKUP(R83,Positions!$C$7:$V$120,20,FALSE))))</f>
        <v/>
      </c>
      <c r="CL83" s="2" t="str">
        <f>IF(S83="","",IF(S83="ADO","ADO",IF(S83="OFF","OFF",VLOOKUP(S83,Positions!$C$7:$V$120,20,FALSE))))</f>
        <v/>
      </c>
      <c r="CM83" s="2" t="str">
        <f>IF(T83="","",IF(T83="ADO","ADO",IF(T83="OFF","OFF",VLOOKUP(T83,Positions!$C$7:$V$120,20,FALSE))))</f>
        <v/>
      </c>
      <c r="CN83" s="2" t="str">
        <f>IF(U83="","",IF(U83="ADO","ADO",IF(U83="OFF","OFF",VLOOKUP(U83,Positions!$C$7:$V$120,20,FALSE))))</f>
        <v/>
      </c>
      <c r="CO83" s="2" t="str">
        <f>IF(V83="","",IF(V83="ADO","ADO",IF(V83="OFF","OFF",VLOOKUP(V83,Positions!$C$7:$V$120,20,FALSE))))</f>
        <v/>
      </c>
      <c r="CP83" s="2" t="str">
        <f>IF(W83="","",IF(W83="ADO","ADO",IF(W83="OFF","OFF",VLOOKUP(W83,Positions!$C$7:$V$120,20,FALSE))))</f>
        <v/>
      </c>
      <c r="CQ83" s="2" t="str">
        <f>IF(X83="","",IF(X83="ADO","ADO",IF(X83="OFF","OFF",VLOOKUP(X83,Positions!$C$7:$V$120,20,FALSE))))</f>
        <v/>
      </c>
      <c r="CR83" s="2" t="str">
        <f>IF(Y83="","",IF(Y83="ADO","ADO",IF(Y83="OFF","OFF",VLOOKUP(Y83,Positions!$C$7:$V$120,20,FALSE))))</f>
        <v/>
      </c>
      <c r="CS83" s="2" t="str">
        <f>IF(Z83="","",IF(Z83="ADO","ADO",IF(Z83="OFF","OFF",VLOOKUP(Z83,Positions!$C$7:$V$120,20,FALSE))))</f>
        <v/>
      </c>
      <c r="CT83" s="2" t="str">
        <f>IF(AA83="","",IF(AA83="ADO","ADO",IF(AA83="OFF","OFF",VLOOKUP(AA83,Positions!$C$7:$V$120,20,FALSE))))</f>
        <v/>
      </c>
      <c r="CU83" s="2" t="str">
        <f>IF(AB83="","",IF(AB83="ADO","ADO",IF(AB83="OFF","OFF",VLOOKUP(AB83,Positions!$C$7:$V$120,20,FALSE))))</f>
        <v/>
      </c>
      <c r="CV83" s="2" t="str">
        <f>IF(AC83="","",IF(AC83="ADO","ADO",IF(AC83="OFF","OFF",VLOOKUP(AC83,Positions!$C$7:$V$120,20,FALSE))))</f>
        <v/>
      </c>
      <c r="CW83" s="2" t="str">
        <f>IF(AD83="","",IF(AD83="ADO","ADO",IF(AD83="OFF","OFF",VLOOKUP(AD83,Positions!$C$7:$V$120,20,FALSE))))</f>
        <v/>
      </c>
      <c r="CY83" s="2">
        <f t="shared" si="80"/>
        <v>0</v>
      </c>
      <c r="DE83" s="2" t="str">
        <f t="shared" si="89"/>
        <v/>
      </c>
      <c r="DF83" s="2" t="str">
        <f t="shared" si="90"/>
        <v/>
      </c>
      <c r="DG83" s="2" t="str">
        <f t="shared" si="91"/>
        <v/>
      </c>
      <c r="DH83" s="2" t="str">
        <f t="shared" si="81"/>
        <v/>
      </c>
      <c r="DI83" s="2" t="str">
        <f t="shared" si="81"/>
        <v/>
      </c>
      <c r="DJ83" s="2" t="str">
        <f t="shared" si="81"/>
        <v/>
      </c>
      <c r="DK83" s="2" t="str">
        <f t="shared" si="81"/>
        <v/>
      </c>
      <c r="DL83" s="2" t="str">
        <f t="shared" si="81"/>
        <v/>
      </c>
      <c r="DM83" s="2" t="str">
        <f t="shared" si="81"/>
        <v/>
      </c>
      <c r="DN83" s="2" t="str">
        <f t="shared" si="81"/>
        <v/>
      </c>
      <c r="DO83" s="2" t="str">
        <f t="shared" si="81"/>
        <v/>
      </c>
      <c r="DP83" s="2" t="str">
        <f t="shared" si="81"/>
        <v/>
      </c>
      <c r="DQ83" s="2" t="str">
        <f t="shared" si="81"/>
        <v/>
      </c>
      <c r="DR83" s="2" t="str">
        <f t="shared" si="81"/>
        <v/>
      </c>
      <c r="DS83" s="2" t="str">
        <f t="shared" si="81"/>
        <v/>
      </c>
      <c r="DT83" s="2" t="str">
        <f t="shared" si="81"/>
        <v/>
      </c>
      <c r="DU83" s="2" t="str">
        <f t="shared" si="81"/>
        <v/>
      </c>
      <c r="DV83" s="2" t="str">
        <f t="shared" si="81"/>
        <v/>
      </c>
      <c r="DW83" s="2" t="str">
        <f t="shared" si="81"/>
        <v/>
      </c>
      <c r="DX83" s="2" t="str">
        <f t="shared" si="70"/>
        <v/>
      </c>
      <c r="DY83" s="2" t="str">
        <f t="shared" si="70"/>
        <v/>
      </c>
      <c r="DZ83" s="2" t="str">
        <f t="shared" si="70"/>
        <v/>
      </c>
      <c r="EA83" s="2" t="str">
        <f t="shared" si="70"/>
        <v/>
      </c>
      <c r="EB83" s="2" t="str">
        <f t="shared" si="70"/>
        <v/>
      </c>
      <c r="EC83" s="2" t="str">
        <f t="shared" si="70"/>
        <v/>
      </c>
      <c r="ED83" s="2" t="str">
        <f t="shared" si="70"/>
        <v/>
      </c>
      <c r="EE83" s="2" t="str">
        <f t="shared" si="70"/>
        <v/>
      </c>
      <c r="EF83" s="2" t="str">
        <f t="shared" si="70"/>
        <v/>
      </c>
      <c r="EH83" s="189">
        <f t="shared" si="82"/>
        <v>0</v>
      </c>
      <c r="EI83" s="190">
        <f t="shared" si="83"/>
        <v>0</v>
      </c>
      <c r="EJ83" s="190">
        <f t="shared" si="84"/>
        <v>0</v>
      </c>
      <c r="EK83" s="190">
        <f t="shared" si="85"/>
        <v>0</v>
      </c>
      <c r="EL83" s="190">
        <f t="shared" si="86"/>
        <v>0</v>
      </c>
      <c r="EM83" s="12" t="str">
        <f t="shared" si="76"/>
        <v/>
      </c>
      <c r="EN83" s="12" t="str">
        <f t="shared" si="76"/>
        <v/>
      </c>
      <c r="EO83" s="12" t="str">
        <f t="shared" si="76"/>
        <v/>
      </c>
      <c r="EP83" s="12" t="str">
        <f t="shared" si="76"/>
        <v/>
      </c>
      <c r="EQ83" s="12" t="str">
        <f t="shared" si="76"/>
        <v/>
      </c>
      <c r="ER83" s="12" t="str">
        <f t="shared" si="76"/>
        <v/>
      </c>
      <c r="ES83" s="12" t="str">
        <f t="shared" si="76"/>
        <v/>
      </c>
      <c r="ET83" s="12" t="str">
        <f t="shared" si="76"/>
        <v/>
      </c>
      <c r="EU83" s="12" t="str">
        <f t="shared" si="76"/>
        <v/>
      </c>
      <c r="EV83" s="12" t="str">
        <f t="shared" si="76"/>
        <v/>
      </c>
      <c r="EW83" s="12" t="str">
        <f t="shared" si="76"/>
        <v/>
      </c>
      <c r="EX83" s="12" t="str">
        <f t="shared" si="76"/>
        <v/>
      </c>
      <c r="EY83" s="12" t="str">
        <f t="shared" si="76"/>
        <v/>
      </c>
      <c r="EZ83" s="12" t="str">
        <f t="shared" si="76"/>
        <v/>
      </c>
      <c r="FA83" s="12" t="str">
        <f t="shared" si="76"/>
        <v/>
      </c>
      <c r="FB83" s="12" t="str">
        <f t="shared" si="64"/>
        <v/>
      </c>
      <c r="FC83" s="12" t="str">
        <f t="shared" si="53"/>
        <v/>
      </c>
      <c r="FD83" s="12" t="str">
        <f t="shared" si="53"/>
        <v/>
      </c>
      <c r="FE83" s="12" t="str">
        <f t="shared" si="53"/>
        <v/>
      </c>
      <c r="FF83" s="12" t="str">
        <f t="shared" si="53"/>
        <v/>
      </c>
      <c r="FG83" s="12" t="str">
        <f t="shared" si="53"/>
        <v/>
      </c>
      <c r="FH83" s="12" t="str">
        <f t="shared" si="53"/>
        <v/>
      </c>
      <c r="FI83" s="12" t="str">
        <f t="shared" si="69"/>
        <v/>
      </c>
      <c r="FJ83" s="12" t="str">
        <f t="shared" si="69"/>
        <v/>
      </c>
      <c r="FK83" s="12" t="str">
        <f t="shared" si="69"/>
        <v/>
      </c>
      <c r="FL83" s="12" t="str">
        <f t="shared" si="69"/>
        <v/>
      </c>
      <c r="FM83" s="12" t="str">
        <f t="shared" si="69"/>
        <v/>
      </c>
      <c r="FN83" s="12" t="str">
        <f t="shared" si="69"/>
        <v/>
      </c>
      <c r="FP83" t="str">
        <f t="shared" si="87"/>
        <v>OK</v>
      </c>
      <c r="FQ83" t="str">
        <f t="shared" si="88"/>
        <v/>
      </c>
      <c r="GU83" s="176"/>
      <c r="GV83" s="177">
        <f t="shared" si="72"/>
        <v>0</v>
      </c>
      <c r="GW83" s="177">
        <f t="shared" si="73"/>
        <v>0</v>
      </c>
      <c r="GX83" s="177">
        <f t="shared" si="74"/>
        <v>0</v>
      </c>
      <c r="GY83" s="177">
        <f t="shared" si="75"/>
        <v>0</v>
      </c>
      <c r="HB83" s="193" t="str">
        <f>IF(Positions!C79&lt;&gt;"",Positions!C79,"")</f>
        <v/>
      </c>
    </row>
    <row r="84" spans="1:210" x14ac:dyDescent="0.25">
      <c r="A84" s="194"/>
      <c r="B84" s="186" t="str">
        <f t="shared" si="77"/>
        <v>0 (0, 0)</v>
      </c>
      <c r="C84" s="357"/>
      <c r="D84" s="470"/>
      <c r="E84" s="470"/>
      <c r="F84" s="470"/>
      <c r="G84" s="470"/>
      <c r="H84" s="470"/>
      <c r="I84" s="466"/>
      <c r="J84" s="357"/>
      <c r="K84" s="470"/>
      <c r="L84" s="470"/>
      <c r="M84" s="470"/>
      <c r="N84" s="470"/>
      <c r="O84" s="470"/>
      <c r="P84" s="466"/>
      <c r="Q84" s="357"/>
      <c r="R84" s="470"/>
      <c r="S84" s="470"/>
      <c r="T84" s="470"/>
      <c r="U84" s="470"/>
      <c r="V84" s="470"/>
      <c r="W84" s="466"/>
      <c r="X84" s="357"/>
      <c r="Y84" s="470"/>
      <c r="Z84" s="470"/>
      <c r="AA84" s="470"/>
      <c r="AB84" s="470"/>
      <c r="AC84" s="470"/>
      <c r="AD84" s="466"/>
      <c r="AE84" s="349"/>
      <c r="AF84" s="339">
        <f t="shared" si="71"/>
        <v>0</v>
      </c>
      <c r="AG84" s="340">
        <f t="shared" si="71"/>
        <v>0</v>
      </c>
      <c r="AH84" s="340">
        <f t="shared" si="71"/>
        <v>0</v>
      </c>
      <c r="AI84" s="341">
        <f t="shared" si="71"/>
        <v>0</v>
      </c>
      <c r="AJ84" s="342">
        <f t="shared" si="71"/>
        <v>0</v>
      </c>
      <c r="AK84" s="343">
        <f t="shared" si="78"/>
        <v>0</v>
      </c>
      <c r="AL84" s="192">
        <f>IF(A84&lt;&gt;"",VLOOKUP(A84,Positions!$AJ$9:$AK$30,2,FALSE),0)*IF(AJ84=160,AJ84/4*52*(38/40),AJ84/4*52)</f>
        <v>0</v>
      </c>
      <c r="AM84" s="188">
        <f t="shared" si="79"/>
        <v>0</v>
      </c>
      <c r="AN84" s="12" t="str">
        <f t="shared" si="92"/>
        <v/>
      </c>
      <c r="AO84" s="12" t="str">
        <f t="shared" si="92"/>
        <v/>
      </c>
      <c r="AP84" s="12" t="str">
        <f t="shared" si="92"/>
        <v/>
      </c>
      <c r="AQ84" s="12" t="str">
        <f t="shared" si="92"/>
        <v/>
      </c>
      <c r="AR84" s="12" t="str">
        <f t="shared" si="92"/>
        <v/>
      </c>
      <c r="AS84" s="12" t="str">
        <f t="shared" si="92"/>
        <v/>
      </c>
      <c r="AT84" s="12" t="str">
        <f t="shared" si="92"/>
        <v/>
      </c>
      <c r="AU84" s="12" t="str">
        <f t="shared" si="92"/>
        <v/>
      </c>
      <c r="AV84" s="12" t="str">
        <f t="shared" si="92"/>
        <v/>
      </c>
      <c r="AW84" s="12" t="str">
        <f t="shared" si="92"/>
        <v/>
      </c>
      <c r="AX84" s="12" t="str">
        <f t="shared" si="92"/>
        <v/>
      </c>
      <c r="AY84" s="12" t="str">
        <f t="shared" si="92"/>
        <v/>
      </c>
      <c r="AZ84" s="12" t="str">
        <f t="shared" si="92"/>
        <v/>
      </c>
      <c r="BA84" s="12" t="str">
        <f t="shared" si="92"/>
        <v/>
      </c>
      <c r="BB84" s="12" t="str">
        <f t="shared" si="92"/>
        <v/>
      </c>
      <c r="BC84" s="12" t="str">
        <f t="shared" si="92"/>
        <v/>
      </c>
      <c r="BD84" s="12" t="str">
        <f t="shared" si="94"/>
        <v/>
      </c>
      <c r="BE84" s="12" t="str">
        <f t="shared" si="94"/>
        <v/>
      </c>
      <c r="BF84" s="12" t="str">
        <f t="shared" si="93"/>
        <v/>
      </c>
      <c r="BG84" s="12" t="str">
        <f t="shared" si="93"/>
        <v/>
      </c>
      <c r="BH84" s="12" t="str">
        <f t="shared" si="93"/>
        <v/>
      </c>
      <c r="BI84" s="12" t="str">
        <f t="shared" si="93"/>
        <v/>
      </c>
      <c r="BJ84" s="12" t="str">
        <f t="shared" si="66"/>
        <v/>
      </c>
      <c r="BK84" s="12" t="str">
        <f t="shared" si="66"/>
        <v/>
      </c>
      <c r="BL84" s="12" t="str">
        <f t="shared" si="66"/>
        <v/>
      </c>
      <c r="BM84" s="12" t="str">
        <f t="shared" si="66"/>
        <v/>
      </c>
      <c r="BN84" s="12" t="str">
        <f t="shared" si="66"/>
        <v/>
      </c>
      <c r="BO84" s="12" t="str">
        <f t="shared" si="66"/>
        <v/>
      </c>
      <c r="BV84" s="2" t="str">
        <f>IF(C84="","",IF(C84="ADO","ADO",IF(C84="OFF","OFF",VLOOKUP(C84,Positions!$C$7:$V$120,20,FALSE))))</f>
        <v/>
      </c>
      <c r="BW84" s="2" t="str">
        <f>IF(D84="","",IF(D84="ADO","ADO",IF(D84="OFF","OFF",VLOOKUP(D84,Positions!$C$7:$V$120,20,FALSE))))</f>
        <v/>
      </c>
      <c r="BX84" s="2" t="str">
        <f>IF(E84="","",IF(E84="ADO","ADO",IF(E84="OFF","OFF",VLOOKUP(E84,Positions!$C$7:$V$120,20,FALSE))))</f>
        <v/>
      </c>
      <c r="BY84" s="2" t="str">
        <f>IF(F84="","",IF(F84="ADO","ADO",IF(F84="OFF","OFF",VLOOKUP(F84,Positions!$C$7:$V$120,20,FALSE))))</f>
        <v/>
      </c>
      <c r="BZ84" s="2" t="str">
        <f>IF(G84="","",IF(G84="ADO","ADO",IF(G84="OFF","OFF",VLOOKUP(G84,Positions!$C$7:$V$120,20,FALSE))))</f>
        <v/>
      </c>
      <c r="CA84" s="2" t="str">
        <f>IF(H84="","",IF(H84="ADO","ADO",IF(H84="OFF","OFF",VLOOKUP(H84,Positions!$C$7:$V$120,20,FALSE))))</f>
        <v/>
      </c>
      <c r="CB84" s="2" t="str">
        <f>IF(I84="","",IF(I84="ADO","ADO",IF(I84="OFF","OFF",VLOOKUP(I84,Positions!$C$7:$V$120,20,FALSE))))</f>
        <v/>
      </c>
      <c r="CC84" s="2" t="str">
        <f>IF(J84="","",IF(J84="ADO","ADO",IF(J84="OFF","OFF",VLOOKUP(J84,Positions!$C$7:$V$120,20,FALSE))))</f>
        <v/>
      </c>
      <c r="CD84" s="2" t="str">
        <f>IF(K84="","",IF(K84="ADO","ADO",IF(K84="OFF","OFF",VLOOKUP(K84,Positions!$C$7:$V$120,20,FALSE))))</f>
        <v/>
      </c>
      <c r="CE84" s="2" t="str">
        <f>IF(L84="","",IF(L84="ADO","ADO",IF(L84="OFF","OFF",VLOOKUP(L84,Positions!$C$7:$V$120,20,FALSE))))</f>
        <v/>
      </c>
      <c r="CF84" s="2" t="str">
        <f>IF(M84="","",IF(M84="ADO","ADO",IF(M84="OFF","OFF",VLOOKUP(M84,Positions!$C$7:$V$120,20,FALSE))))</f>
        <v/>
      </c>
      <c r="CG84" s="2" t="str">
        <f>IF(N84="","",IF(N84="ADO","ADO",IF(N84="OFF","OFF",VLOOKUP(N84,Positions!$C$7:$V$120,20,FALSE))))</f>
        <v/>
      </c>
      <c r="CH84" s="2" t="str">
        <f>IF(O84="","",IF(O84="ADO","ADO",IF(O84="OFF","OFF",VLOOKUP(O84,Positions!$C$7:$V$120,20,FALSE))))</f>
        <v/>
      </c>
      <c r="CI84" s="2" t="str">
        <f>IF(P84="","",IF(P84="ADO","ADO",IF(P84="OFF","OFF",VLOOKUP(P84,Positions!$C$7:$V$120,20,FALSE))))</f>
        <v/>
      </c>
      <c r="CJ84" s="2" t="str">
        <f>IF(Q84="","",IF(Q84="ADO","ADO",IF(Q84="OFF","OFF",VLOOKUP(Q84,Positions!$C$7:$V$120,20,FALSE))))</f>
        <v/>
      </c>
      <c r="CK84" s="2" t="str">
        <f>IF(R84="","",IF(R84="ADO","ADO",IF(R84="OFF","OFF",VLOOKUP(R84,Positions!$C$7:$V$120,20,FALSE))))</f>
        <v/>
      </c>
      <c r="CL84" s="2" t="str">
        <f>IF(S84="","",IF(S84="ADO","ADO",IF(S84="OFF","OFF",VLOOKUP(S84,Positions!$C$7:$V$120,20,FALSE))))</f>
        <v/>
      </c>
      <c r="CM84" s="2" t="str">
        <f>IF(T84="","",IF(T84="ADO","ADO",IF(T84="OFF","OFF",VLOOKUP(T84,Positions!$C$7:$V$120,20,FALSE))))</f>
        <v/>
      </c>
      <c r="CN84" s="2" t="str">
        <f>IF(U84="","",IF(U84="ADO","ADO",IF(U84="OFF","OFF",VLOOKUP(U84,Positions!$C$7:$V$120,20,FALSE))))</f>
        <v/>
      </c>
      <c r="CO84" s="2" t="str">
        <f>IF(V84="","",IF(V84="ADO","ADO",IF(V84="OFF","OFF",VLOOKUP(V84,Positions!$C$7:$V$120,20,FALSE))))</f>
        <v/>
      </c>
      <c r="CP84" s="2" t="str">
        <f>IF(W84="","",IF(W84="ADO","ADO",IF(W84="OFF","OFF",VLOOKUP(W84,Positions!$C$7:$V$120,20,FALSE))))</f>
        <v/>
      </c>
      <c r="CQ84" s="2" t="str">
        <f>IF(X84="","",IF(X84="ADO","ADO",IF(X84="OFF","OFF",VLOOKUP(X84,Positions!$C$7:$V$120,20,FALSE))))</f>
        <v/>
      </c>
      <c r="CR84" s="2" t="str">
        <f>IF(Y84="","",IF(Y84="ADO","ADO",IF(Y84="OFF","OFF",VLOOKUP(Y84,Positions!$C$7:$V$120,20,FALSE))))</f>
        <v/>
      </c>
      <c r="CS84" s="2" t="str">
        <f>IF(Z84="","",IF(Z84="ADO","ADO",IF(Z84="OFF","OFF",VLOOKUP(Z84,Positions!$C$7:$V$120,20,FALSE))))</f>
        <v/>
      </c>
      <c r="CT84" s="2" t="str">
        <f>IF(AA84="","",IF(AA84="ADO","ADO",IF(AA84="OFF","OFF",VLOOKUP(AA84,Positions!$C$7:$V$120,20,FALSE))))</f>
        <v/>
      </c>
      <c r="CU84" s="2" t="str">
        <f>IF(AB84="","",IF(AB84="ADO","ADO",IF(AB84="OFF","OFF",VLOOKUP(AB84,Positions!$C$7:$V$120,20,FALSE))))</f>
        <v/>
      </c>
      <c r="CV84" s="2" t="str">
        <f>IF(AC84="","",IF(AC84="ADO","ADO",IF(AC84="OFF","OFF",VLOOKUP(AC84,Positions!$C$7:$V$120,20,FALSE))))</f>
        <v/>
      </c>
      <c r="CW84" s="2" t="str">
        <f>IF(AD84="","",IF(AD84="ADO","ADO",IF(AD84="OFF","OFF",VLOOKUP(AD84,Positions!$C$7:$V$120,20,FALSE))))</f>
        <v/>
      </c>
      <c r="CY84" s="2">
        <f t="shared" si="80"/>
        <v>0</v>
      </c>
      <c r="DE84" s="2" t="str">
        <f t="shared" si="89"/>
        <v/>
      </c>
      <c r="DF84" s="2" t="str">
        <f t="shared" si="90"/>
        <v/>
      </c>
      <c r="DG84" s="2" t="str">
        <f t="shared" si="91"/>
        <v/>
      </c>
      <c r="DH84" s="2" t="str">
        <f t="shared" si="81"/>
        <v/>
      </c>
      <c r="DI84" s="2" t="str">
        <f t="shared" si="81"/>
        <v/>
      </c>
      <c r="DJ84" s="2" t="str">
        <f t="shared" si="81"/>
        <v/>
      </c>
      <c r="DK84" s="2" t="str">
        <f t="shared" si="81"/>
        <v/>
      </c>
      <c r="DL84" s="2" t="str">
        <f t="shared" si="81"/>
        <v/>
      </c>
      <c r="DM84" s="2" t="str">
        <f t="shared" si="81"/>
        <v/>
      </c>
      <c r="DN84" s="2" t="str">
        <f t="shared" si="81"/>
        <v/>
      </c>
      <c r="DO84" s="2" t="str">
        <f t="shared" si="81"/>
        <v/>
      </c>
      <c r="DP84" s="2" t="str">
        <f t="shared" si="81"/>
        <v/>
      </c>
      <c r="DQ84" s="2" t="str">
        <f t="shared" si="81"/>
        <v/>
      </c>
      <c r="DR84" s="2" t="str">
        <f t="shared" si="81"/>
        <v/>
      </c>
      <c r="DS84" s="2" t="str">
        <f t="shared" si="81"/>
        <v/>
      </c>
      <c r="DT84" s="2" t="str">
        <f t="shared" si="81"/>
        <v/>
      </c>
      <c r="DU84" s="2" t="str">
        <f t="shared" si="81"/>
        <v/>
      </c>
      <c r="DV84" s="2" t="str">
        <f t="shared" si="81"/>
        <v/>
      </c>
      <c r="DW84" s="2" t="str">
        <f t="shared" si="81"/>
        <v/>
      </c>
      <c r="DX84" s="2" t="str">
        <f t="shared" si="70"/>
        <v/>
      </c>
      <c r="DY84" s="2" t="str">
        <f t="shared" si="70"/>
        <v/>
      </c>
      <c r="DZ84" s="2" t="str">
        <f t="shared" si="70"/>
        <v/>
      </c>
      <c r="EA84" s="2" t="str">
        <f t="shared" si="70"/>
        <v/>
      </c>
      <c r="EB84" s="2" t="str">
        <f t="shared" si="70"/>
        <v/>
      </c>
      <c r="EC84" s="2" t="str">
        <f t="shared" si="70"/>
        <v/>
      </c>
      <c r="ED84" s="2" t="str">
        <f t="shared" si="70"/>
        <v/>
      </c>
      <c r="EE84" s="2" t="str">
        <f t="shared" si="70"/>
        <v/>
      </c>
      <c r="EF84" s="2" t="str">
        <f t="shared" si="70"/>
        <v/>
      </c>
      <c r="EH84" s="189">
        <f t="shared" si="82"/>
        <v>0</v>
      </c>
      <c r="EI84" s="190">
        <f t="shared" si="83"/>
        <v>0</v>
      </c>
      <c r="EJ84" s="190">
        <f t="shared" si="84"/>
        <v>0</v>
      </c>
      <c r="EK84" s="190">
        <f t="shared" si="85"/>
        <v>0</v>
      </c>
      <c r="EL84" s="190">
        <f t="shared" si="86"/>
        <v>0</v>
      </c>
      <c r="EM84" s="12" t="str">
        <f t="shared" si="76"/>
        <v/>
      </c>
      <c r="EN84" s="12" t="str">
        <f t="shared" si="76"/>
        <v/>
      </c>
      <c r="EO84" s="12" t="str">
        <f t="shared" si="76"/>
        <v/>
      </c>
      <c r="EP84" s="12" t="str">
        <f t="shared" si="76"/>
        <v/>
      </c>
      <c r="EQ84" s="12" t="str">
        <f t="shared" si="76"/>
        <v/>
      </c>
      <c r="ER84" s="12" t="str">
        <f t="shared" si="76"/>
        <v/>
      </c>
      <c r="ES84" s="12" t="str">
        <f t="shared" si="76"/>
        <v/>
      </c>
      <c r="ET84" s="12" t="str">
        <f t="shared" si="76"/>
        <v/>
      </c>
      <c r="EU84" s="12" t="str">
        <f t="shared" si="76"/>
        <v/>
      </c>
      <c r="EV84" s="12" t="str">
        <f t="shared" si="76"/>
        <v/>
      </c>
      <c r="EW84" s="12" t="str">
        <f t="shared" si="76"/>
        <v/>
      </c>
      <c r="EX84" s="12" t="str">
        <f t="shared" si="76"/>
        <v/>
      </c>
      <c r="EY84" s="12" t="str">
        <f t="shared" si="76"/>
        <v/>
      </c>
      <c r="EZ84" s="12" t="str">
        <f t="shared" si="76"/>
        <v/>
      </c>
      <c r="FA84" s="12" t="str">
        <f t="shared" si="76"/>
        <v/>
      </c>
      <c r="FB84" s="12" t="str">
        <f t="shared" si="64"/>
        <v/>
      </c>
      <c r="FC84" s="12" t="str">
        <f t="shared" si="53"/>
        <v/>
      </c>
      <c r="FD84" s="12" t="str">
        <f t="shared" si="53"/>
        <v/>
      </c>
      <c r="FE84" s="12" t="str">
        <f t="shared" si="53"/>
        <v/>
      </c>
      <c r="FF84" s="12" t="str">
        <f t="shared" si="53"/>
        <v/>
      </c>
      <c r="FG84" s="12" t="str">
        <f t="shared" si="53"/>
        <v/>
      </c>
      <c r="FH84" s="12" t="str">
        <f t="shared" si="53"/>
        <v/>
      </c>
      <c r="FI84" s="12" t="str">
        <f t="shared" si="69"/>
        <v/>
      </c>
      <c r="FJ84" s="12" t="str">
        <f t="shared" si="69"/>
        <v/>
      </c>
      <c r="FK84" s="12" t="str">
        <f t="shared" si="69"/>
        <v/>
      </c>
      <c r="FL84" s="12" t="str">
        <f t="shared" si="69"/>
        <v/>
      </c>
      <c r="FM84" s="12" t="str">
        <f t="shared" si="69"/>
        <v/>
      </c>
      <c r="FN84" s="12" t="str">
        <f t="shared" si="69"/>
        <v/>
      </c>
      <c r="FP84" t="str">
        <f t="shared" si="87"/>
        <v>OK</v>
      </c>
      <c r="FQ84" t="str">
        <f t="shared" si="88"/>
        <v/>
      </c>
      <c r="GU84" s="176"/>
      <c r="GV84" s="177">
        <f t="shared" si="72"/>
        <v>0</v>
      </c>
      <c r="GW84" s="177">
        <f t="shared" si="73"/>
        <v>0</v>
      </c>
      <c r="GX84" s="177">
        <f t="shared" si="74"/>
        <v>0</v>
      </c>
      <c r="GY84" s="177">
        <f t="shared" si="75"/>
        <v>0</v>
      </c>
      <c r="HB84" s="193" t="str">
        <f>IF(Positions!C80&lt;&gt;"",Positions!C80,"")</f>
        <v/>
      </c>
    </row>
    <row r="85" spans="1:210" x14ac:dyDescent="0.25">
      <c r="A85" s="194"/>
      <c r="B85" s="186" t="str">
        <f t="shared" si="77"/>
        <v>0 (0, 0)</v>
      </c>
      <c r="C85" s="357"/>
      <c r="D85" s="470"/>
      <c r="E85" s="470"/>
      <c r="F85" s="470"/>
      <c r="G85" s="470"/>
      <c r="H85" s="470"/>
      <c r="I85" s="466"/>
      <c r="J85" s="357"/>
      <c r="K85" s="470"/>
      <c r="L85" s="470"/>
      <c r="M85" s="470"/>
      <c r="N85" s="470"/>
      <c r="O85" s="470"/>
      <c r="P85" s="466"/>
      <c r="Q85" s="357"/>
      <c r="R85" s="470"/>
      <c r="S85" s="470"/>
      <c r="T85" s="470"/>
      <c r="U85" s="470"/>
      <c r="V85" s="470"/>
      <c r="W85" s="466"/>
      <c r="X85" s="357"/>
      <c r="Y85" s="470"/>
      <c r="Z85" s="470"/>
      <c r="AA85" s="470"/>
      <c r="AB85" s="470"/>
      <c r="AC85" s="470"/>
      <c r="AD85" s="466"/>
      <c r="AE85" s="349"/>
      <c r="AF85" s="339">
        <f t="shared" si="71"/>
        <v>0</v>
      </c>
      <c r="AG85" s="340">
        <f t="shared" si="71"/>
        <v>0</v>
      </c>
      <c r="AH85" s="340">
        <f t="shared" si="71"/>
        <v>0</v>
      </c>
      <c r="AI85" s="341">
        <f t="shared" si="71"/>
        <v>0</v>
      </c>
      <c r="AJ85" s="342">
        <f t="shared" si="71"/>
        <v>0</v>
      </c>
      <c r="AK85" s="343">
        <f t="shared" si="78"/>
        <v>0</v>
      </c>
      <c r="AL85" s="192">
        <f>IF(A85&lt;&gt;"",VLOOKUP(A85,Positions!$AJ$9:$AK$30,2,FALSE),0)*IF(AJ85=160,AJ85/4*52*(38/40),AJ85/4*52)</f>
        <v>0</v>
      </c>
      <c r="AM85" s="188">
        <f t="shared" si="79"/>
        <v>0</v>
      </c>
      <c r="AN85" s="12" t="str">
        <f t="shared" si="92"/>
        <v/>
      </c>
      <c r="AO85" s="12" t="str">
        <f t="shared" si="92"/>
        <v/>
      </c>
      <c r="AP85" s="12" t="str">
        <f t="shared" si="92"/>
        <v/>
      </c>
      <c r="AQ85" s="12" t="str">
        <f t="shared" si="92"/>
        <v/>
      </c>
      <c r="AR85" s="12" t="str">
        <f t="shared" si="92"/>
        <v/>
      </c>
      <c r="AS85" s="12" t="str">
        <f t="shared" si="92"/>
        <v/>
      </c>
      <c r="AT85" s="12" t="str">
        <f t="shared" si="92"/>
        <v/>
      </c>
      <c r="AU85" s="12" t="str">
        <f t="shared" si="92"/>
        <v/>
      </c>
      <c r="AV85" s="12" t="str">
        <f t="shared" si="92"/>
        <v/>
      </c>
      <c r="AW85" s="12" t="str">
        <f t="shared" si="92"/>
        <v/>
      </c>
      <c r="AX85" s="12" t="str">
        <f t="shared" si="92"/>
        <v/>
      </c>
      <c r="AY85" s="12" t="str">
        <f t="shared" si="92"/>
        <v/>
      </c>
      <c r="AZ85" s="12" t="str">
        <f t="shared" si="92"/>
        <v/>
      </c>
      <c r="BA85" s="12" t="str">
        <f t="shared" si="92"/>
        <v/>
      </c>
      <c r="BB85" s="12" t="str">
        <f t="shared" si="92"/>
        <v/>
      </c>
      <c r="BC85" s="12" t="str">
        <f t="shared" si="92"/>
        <v/>
      </c>
      <c r="BD85" s="12" t="str">
        <f t="shared" si="94"/>
        <v/>
      </c>
      <c r="BE85" s="12" t="str">
        <f t="shared" si="94"/>
        <v/>
      </c>
      <c r="BF85" s="12" t="str">
        <f t="shared" si="93"/>
        <v/>
      </c>
      <c r="BG85" s="12" t="str">
        <f t="shared" si="93"/>
        <v/>
      </c>
      <c r="BH85" s="12" t="str">
        <f t="shared" si="93"/>
        <v/>
      </c>
      <c r="BI85" s="12" t="str">
        <f t="shared" si="93"/>
        <v/>
      </c>
      <c r="BJ85" s="12" t="str">
        <f t="shared" si="66"/>
        <v/>
      </c>
      <c r="BK85" s="12" t="str">
        <f t="shared" si="66"/>
        <v/>
      </c>
      <c r="BL85" s="12" t="str">
        <f t="shared" si="66"/>
        <v/>
      </c>
      <c r="BM85" s="12" t="str">
        <f t="shared" si="66"/>
        <v/>
      </c>
      <c r="BN85" s="12" t="str">
        <f t="shared" si="66"/>
        <v/>
      </c>
      <c r="BO85" s="12" t="str">
        <f t="shared" si="66"/>
        <v/>
      </c>
      <c r="BV85" s="2" t="str">
        <f>IF(C85="","",IF(C85="ADO","ADO",IF(C85="OFF","OFF",VLOOKUP(C85,Positions!$C$7:$V$120,20,FALSE))))</f>
        <v/>
      </c>
      <c r="BW85" s="2" t="str">
        <f>IF(D85="","",IF(D85="ADO","ADO",IF(D85="OFF","OFF",VLOOKUP(D85,Positions!$C$7:$V$120,20,FALSE))))</f>
        <v/>
      </c>
      <c r="BX85" s="2" t="str">
        <f>IF(E85="","",IF(E85="ADO","ADO",IF(E85="OFF","OFF",VLOOKUP(E85,Positions!$C$7:$V$120,20,FALSE))))</f>
        <v/>
      </c>
      <c r="BY85" s="2" t="str">
        <f>IF(F85="","",IF(F85="ADO","ADO",IF(F85="OFF","OFF",VLOOKUP(F85,Positions!$C$7:$V$120,20,FALSE))))</f>
        <v/>
      </c>
      <c r="BZ85" s="2" t="str">
        <f>IF(G85="","",IF(G85="ADO","ADO",IF(G85="OFF","OFF",VLOOKUP(G85,Positions!$C$7:$V$120,20,FALSE))))</f>
        <v/>
      </c>
      <c r="CA85" s="2" t="str">
        <f>IF(H85="","",IF(H85="ADO","ADO",IF(H85="OFF","OFF",VLOOKUP(H85,Positions!$C$7:$V$120,20,FALSE))))</f>
        <v/>
      </c>
      <c r="CB85" s="2" t="str">
        <f>IF(I85="","",IF(I85="ADO","ADO",IF(I85="OFF","OFF",VLOOKUP(I85,Positions!$C$7:$V$120,20,FALSE))))</f>
        <v/>
      </c>
      <c r="CC85" s="2" t="str">
        <f>IF(J85="","",IF(J85="ADO","ADO",IF(J85="OFF","OFF",VLOOKUP(J85,Positions!$C$7:$V$120,20,FALSE))))</f>
        <v/>
      </c>
      <c r="CD85" s="2" t="str">
        <f>IF(K85="","",IF(K85="ADO","ADO",IF(K85="OFF","OFF",VLOOKUP(K85,Positions!$C$7:$V$120,20,FALSE))))</f>
        <v/>
      </c>
      <c r="CE85" s="2" t="str">
        <f>IF(L85="","",IF(L85="ADO","ADO",IF(L85="OFF","OFF",VLOOKUP(L85,Positions!$C$7:$V$120,20,FALSE))))</f>
        <v/>
      </c>
      <c r="CF85" s="2" t="str">
        <f>IF(M85="","",IF(M85="ADO","ADO",IF(M85="OFF","OFF",VLOOKUP(M85,Positions!$C$7:$V$120,20,FALSE))))</f>
        <v/>
      </c>
      <c r="CG85" s="2" t="str">
        <f>IF(N85="","",IF(N85="ADO","ADO",IF(N85="OFF","OFF",VLOOKUP(N85,Positions!$C$7:$V$120,20,FALSE))))</f>
        <v/>
      </c>
      <c r="CH85" s="2" t="str">
        <f>IF(O85="","",IF(O85="ADO","ADO",IF(O85="OFF","OFF",VLOOKUP(O85,Positions!$C$7:$V$120,20,FALSE))))</f>
        <v/>
      </c>
      <c r="CI85" s="2" t="str">
        <f>IF(P85="","",IF(P85="ADO","ADO",IF(P85="OFF","OFF",VLOOKUP(P85,Positions!$C$7:$V$120,20,FALSE))))</f>
        <v/>
      </c>
      <c r="CJ85" s="2" t="str">
        <f>IF(Q85="","",IF(Q85="ADO","ADO",IF(Q85="OFF","OFF",VLOOKUP(Q85,Positions!$C$7:$V$120,20,FALSE))))</f>
        <v/>
      </c>
      <c r="CK85" s="2" t="str">
        <f>IF(R85="","",IF(R85="ADO","ADO",IF(R85="OFF","OFF",VLOOKUP(R85,Positions!$C$7:$V$120,20,FALSE))))</f>
        <v/>
      </c>
      <c r="CL85" s="2" t="str">
        <f>IF(S85="","",IF(S85="ADO","ADO",IF(S85="OFF","OFF",VLOOKUP(S85,Positions!$C$7:$V$120,20,FALSE))))</f>
        <v/>
      </c>
      <c r="CM85" s="2" t="str">
        <f>IF(T85="","",IF(T85="ADO","ADO",IF(T85="OFF","OFF",VLOOKUP(T85,Positions!$C$7:$V$120,20,FALSE))))</f>
        <v/>
      </c>
      <c r="CN85" s="2" t="str">
        <f>IF(U85="","",IF(U85="ADO","ADO",IF(U85="OFF","OFF",VLOOKUP(U85,Positions!$C$7:$V$120,20,FALSE))))</f>
        <v/>
      </c>
      <c r="CO85" s="2" t="str">
        <f>IF(V85="","",IF(V85="ADO","ADO",IF(V85="OFF","OFF",VLOOKUP(V85,Positions!$C$7:$V$120,20,FALSE))))</f>
        <v/>
      </c>
      <c r="CP85" s="2" t="str">
        <f>IF(W85="","",IF(W85="ADO","ADO",IF(W85="OFF","OFF",VLOOKUP(W85,Positions!$C$7:$V$120,20,FALSE))))</f>
        <v/>
      </c>
      <c r="CQ85" s="2" t="str">
        <f>IF(X85="","",IF(X85="ADO","ADO",IF(X85="OFF","OFF",VLOOKUP(X85,Positions!$C$7:$V$120,20,FALSE))))</f>
        <v/>
      </c>
      <c r="CR85" s="2" t="str">
        <f>IF(Y85="","",IF(Y85="ADO","ADO",IF(Y85="OFF","OFF",VLOOKUP(Y85,Positions!$C$7:$V$120,20,FALSE))))</f>
        <v/>
      </c>
      <c r="CS85" s="2" t="str">
        <f>IF(Z85="","",IF(Z85="ADO","ADO",IF(Z85="OFF","OFF",VLOOKUP(Z85,Positions!$C$7:$V$120,20,FALSE))))</f>
        <v/>
      </c>
      <c r="CT85" s="2" t="str">
        <f>IF(AA85="","",IF(AA85="ADO","ADO",IF(AA85="OFF","OFF",VLOOKUP(AA85,Positions!$C$7:$V$120,20,FALSE))))</f>
        <v/>
      </c>
      <c r="CU85" s="2" t="str">
        <f>IF(AB85="","",IF(AB85="ADO","ADO",IF(AB85="OFF","OFF",VLOOKUP(AB85,Positions!$C$7:$V$120,20,FALSE))))</f>
        <v/>
      </c>
      <c r="CV85" s="2" t="str">
        <f>IF(AC85="","",IF(AC85="ADO","ADO",IF(AC85="OFF","OFF",VLOOKUP(AC85,Positions!$C$7:$V$120,20,FALSE))))</f>
        <v/>
      </c>
      <c r="CW85" s="2" t="str">
        <f>IF(AD85="","",IF(AD85="ADO","ADO",IF(AD85="OFF","OFF",VLOOKUP(AD85,Positions!$C$7:$V$120,20,FALSE))))</f>
        <v/>
      </c>
      <c r="CY85" s="2">
        <f t="shared" si="80"/>
        <v>0</v>
      </c>
      <c r="DE85" s="2" t="str">
        <f t="shared" si="89"/>
        <v/>
      </c>
      <c r="DF85" s="2" t="str">
        <f t="shared" si="90"/>
        <v/>
      </c>
      <c r="DG85" s="2" t="str">
        <f t="shared" si="91"/>
        <v/>
      </c>
      <c r="DH85" s="2" t="str">
        <f t="shared" si="81"/>
        <v/>
      </c>
      <c r="DI85" s="2" t="str">
        <f t="shared" si="81"/>
        <v/>
      </c>
      <c r="DJ85" s="2" t="str">
        <f t="shared" si="81"/>
        <v/>
      </c>
      <c r="DK85" s="2" t="str">
        <f t="shared" si="81"/>
        <v/>
      </c>
      <c r="DL85" s="2" t="str">
        <f t="shared" si="81"/>
        <v/>
      </c>
      <c r="DM85" s="2" t="str">
        <f t="shared" si="81"/>
        <v/>
      </c>
      <c r="DN85" s="2" t="str">
        <f t="shared" si="81"/>
        <v/>
      </c>
      <c r="DO85" s="2" t="str">
        <f t="shared" si="81"/>
        <v/>
      </c>
      <c r="DP85" s="2" t="str">
        <f t="shared" si="81"/>
        <v/>
      </c>
      <c r="DQ85" s="2" t="str">
        <f t="shared" si="81"/>
        <v/>
      </c>
      <c r="DR85" s="2" t="str">
        <f t="shared" si="81"/>
        <v/>
      </c>
      <c r="DS85" s="2" t="str">
        <f t="shared" si="81"/>
        <v/>
      </c>
      <c r="DT85" s="2" t="str">
        <f t="shared" si="81"/>
        <v/>
      </c>
      <c r="DU85" s="2" t="str">
        <f t="shared" si="81"/>
        <v/>
      </c>
      <c r="DV85" s="2" t="str">
        <f t="shared" si="81"/>
        <v/>
      </c>
      <c r="DW85" s="2" t="str">
        <f t="shared" si="81"/>
        <v/>
      </c>
      <c r="DX85" s="2" t="str">
        <f t="shared" si="70"/>
        <v/>
      </c>
      <c r="DY85" s="2" t="str">
        <f t="shared" si="70"/>
        <v/>
      </c>
      <c r="DZ85" s="2" t="str">
        <f t="shared" si="70"/>
        <v/>
      </c>
      <c r="EA85" s="2" t="str">
        <f t="shared" si="70"/>
        <v/>
      </c>
      <c r="EB85" s="2" t="str">
        <f t="shared" si="70"/>
        <v/>
      </c>
      <c r="EC85" s="2" t="str">
        <f t="shared" si="70"/>
        <v/>
      </c>
      <c r="ED85" s="2" t="str">
        <f t="shared" si="70"/>
        <v/>
      </c>
      <c r="EE85" s="2" t="str">
        <f t="shared" si="70"/>
        <v/>
      </c>
      <c r="EF85" s="2" t="str">
        <f t="shared" si="70"/>
        <v/>
      </c>
      <c r="EH85" s="189">
        <f t="shared" si="82"/>
        <v>0</v>
      </c>
      <c r="EI85" s="190">
        <f t="shared" si="83"/>
        <v>0</v>
      </c>
      <c r="EJ85" s="190">
        <f t="shared" si="84"/>
        <v>0</v>
      </c>
      <c r="EK85" s="190">
        <f t="shared" si="85"/>
        <v>0</v>
      </c>
      <c r="EL85" s="190">
        <f t="shared" si="86"/>
        <v>0</v>
      </c>
      <c r="EM85" s="12" t="str">
        <f t="shared" si="76"/>
        <v/>
      </c>
      <c r="EN85" s="12" t="str">
        <f t="shared" si="76"/>
        <v/>
      </c>
      <c r="EO85" s="12" t="str">
        <f t="shared" si="76"/>
        <v/>
      </c>
      <c r="EP85" s="12" t="str">
        <f t="shared" si="76"/>
        <v/>
      </c>
      <c r="EQ85" s="12" t="str">
        <f t="shared" si="76"/>
        <v/>
      </c>
      <c r="ER85" s="12" t="str">
        <f t="shared" si="76"/>
        <v/>
      </c>
      <c r="ES85" s="12" t="str">
        <f t="shared" si="76"/>
        <v/>
      </c>
      <c r="ET85" s="12" t="str">
        <f t="shared" si="76"/>
        <v/>
      </c>
      <c r="EU85" s="12" t="str">
        <f t="shared" si="76"/>
        <v/>
      </c>
      <c r="EV85" s="12" t="str">
        <f t="shared" si="76"/>
        <v/>
      </c>
      <c r="EW85" s="12" t="str">
        <f t="shared" si="76"/>
        <v/>
      </c>
      <c r="EX85" s="12" t="str">
        <f t="shared" si="76"/>
        <v/>
      </c>
      <c r="EY85" s="12" t="str">
        <f t="shared" si="76"/>
        <v/>
      </c>
      <c r="EZ85" s="12" t="str">
        <f t="shared" si="76"/>
        <v/>
      </c>
      <c r="FA85" s="12" t="str">
        <f t="shared" si="76"/>
        <v/>
      </c>
      <c r="FB85" s="12" t="str">
        <f t="shared" ref="FB85:FB112" si="95">IF(DT85="ADO",$CY85,DT85)</f>
        <v/>
      </c>
      <c r="FC85" s="12" t="str">
        <f t="shared" si="53"/>
        <v/>
      </c>
      <c r="FD85" s="12" t="str">
        <f t="shared" si="53"/>
        <v/>
      </c>
      <c r="FE85" s="12" t="str">
        <f t="shared" si="53"/>
        <v/>
      </c>
      <c r="FF85" s="12" t="str">
        <f t="shared" si="53"/>
        <v/>
      </c>
      <c r="FG85" s="12" t="str">
        <f t="shared" si="53"/>
        <v/>
      </c>
      <c r="FH85" s="12" t="str">
        <f t="shared" si="53"/>
        <v/>
      </c>
      <c r="FI85" s="12" t="str">
        <f t="shared" si="69"/>
        <v/>
      </c>
      <c r="FJ85" s="12" t="str">
        <f t="shared" si="69"/>
        <v/>
      </c>
      <c r="FK85" s="12" t="str">
        <f t="shared" si="69"/>
        <v/>
      </c>
      <c r="FL85" s="12" t="str">
        <f t="shared" si="69"/>
        <v/>
      </c>
      <c r="FM85" s="12" t="str">
        <f t="shared" si="69"/>
        <v/>
      </c>
      <c r="FN85" s="12" t="str">
        <f t="shared" si="69"/>
        <v/>
      </c>
      <c r="FP85" t="str">
        <f t="shared" si="87"/>
        <v>OK</v>
      </c>
      <c r="FQ85" t="str">
        <f t="shared" si="88"/>
        <v/>
      </c>
      <c r="GU85" s="176"/>
      <c r="GV85" s="177">
        <f t="shared" si="72"/>
        <v>0</v>
      </c>
      <c r="GW85" s="177">
        <f t="shared" si="73"/>
        <v>0</v>
      </c>
      <c r="GX85" s="177">
        <f t="shared" si="74"/>
        <v>0</v>
      </c>
      <c r="GY85" s="177">
        <f t="shared" si="75"/>
        <v>0</v>
      </c>
      <c r="HB85" s="193" t="str">
        <f>IF(Positions!C81&lt;&gt;"",Positions!C81,"")</f>
        <v/>
      </c>
    </row>
    <row r="86" spans="1:210" x14ac:dyDescent="0.25">
      <c r="A86" s="194"/>
      <c r="B86" s="186" t="str">
        <f t="shared" si="77"/>
        <v>0 (0, 0)</v>
      </c>
      <c r="C86" s="357"/>
      <c r="D86" s="470"/>
      <c r="E86" s="470"/>
      <c r="F86" s="470"/>
      <c r="G86" s="470"/>
      <c r="H86" s="470"/>
      <c r="I86" s="466"/>
      <c r="J86" s="357"/>
      <c r="K86" s="470"/>
      <c r="L86" s="470"/>
      <c r="M86" s="470"/>
      <c r="N86" s="470"/>
      <c r="O86" s="470"/>
      <c r="P86" s="466"/>
      <c r="Q86" s="357"/>
      <c r="R86" s="470"/>
      <c r="S86" s="470"/>
      <c r="T86" s="470"/>
      <c r="U86" s="470"/>
      <c r="V86" s="470"/>
      <c r="W86" s="466"/>
      <c r="X86" s="357"/>
      <c r="Y86" s="470"/>
      <c r="Z86" s="470"/>
      <c r="AA86" s="470"/>
      <c r="AB86" s="470"/>
      <c r="AC86" s="470"/>
      <c r="AD86" s="466"/>
      <c r="AE86" s="349"/>
      <c r="AF86" s="339">
        <f t="shared" si="71"/>
        <v>0</v>
      </c>
      <c r="AG86" s="340">
        <f t="shared" si="71"/>
        <v>0</v>
      </c>
      <c r="AH86" s="340">
        <f t="shared" si="71"/>
        <v>0</v>
      </c>
      <c r="AI86" s="341">
        <f t="shared" si="71"/>
        <v>0</v>
      </c>
      <c r="AJ86" s="342">
        <f t="shared" si="71"/>
        <v>0</v>
      </c>
      <c r="AK86" s="343">
        <f t="shared" si="78"/>
        <v>0</v>
      </c>
      <c r="AL86" s="192">
        <f>IF(A86&lt;&gt;"",VLOOKUP(A86,Positions!$AJ$9:$AK$30,2,FALSE),0)*IF(AJ86=160,AJ86/4*52*(38/40),AJ86/4*52)</f>
        <v>0</v>
      </c>
      <c r="AM86" s="188">
        <f t="shared" si="79"/>
        <v>0</v>
      </c>
      <c r="AN86" s="12" t="str">
        <f t="shared" si="92"/>
        <v/>
      </c>
      <c r="AO86" s="12" t="str">
        <f t="shared" si="92"/>
        <v/>
      </c>
      <c r="AP86" s="12" t="str">
        <f t="shared" si="92"/>
        <v/>
      </c>
      <c r="AQ86" s="12" t="str">
        <f t="shared" si="92"/>
        <v/>
      </c>
      <c r="AR86" s="12" t="str">
        <f t="shared" si="92"/>
        <v/>
      </c>
      <c r="AS86" s="12" t="str">
        <f t="shared" si="92"/>
        <v/>
      </c>
      <c r="AT86" s="12" t="str">
        <f t="shared" si="92"/>
        <v/>
      </c>
      <c r="AU86" s="12" t="str">
        <f t="shared" si="92"/>
        <v/>
      </c>
      <c r="AV86" s="12" t="str">
        <f t="shared" si="92"/>
        <v/>
      </c>
      <c r="AW86" s="12" t="str">
        <f t="shared" si="92"/>
        <v/>
      </c>
      <c r="AX86" s="12" t="str">
        <f t="shared" si="92"/>
        <v/>
      </c>
      <c r="AY86" s="12" t="str">
        <f t="shared" si="92"/>
        <v/>
      </c>
      <c r="AZ86" s="12" t="str">
        <f t="shared" si="92"/>
        <v/>
      </c>
      <c r="BA86" s="12" t="str">
        <f t="shared" si="92"/>
        <v/>
      </c>
      <c r="BB86" s="12" t="str">
        <f t="shared" si="92"/>
        <v/>
      </c>
      <c r="BC86" s="12" t="str">
        <f t="shared" si="92"/>
        <v/>
      </c>
      <c r="BD86" s="12" t="str">
        <f t="shared" si="94"/>
        <v/>
      </c>
      <c r="BE86" s="12" t="str">
        <f t="shared" si="94"/>
        <v/>
      </c>
      <c r="BF86" s="12" t="str">
        <f t="shared" si="93"/>
        <v/>
      </c>
      <c r="BG86" s="12" t="str">
        <f t="shared" si="93"/>
        <v/>
      </c>
      <c r="BH86" s="12" t="str">
        <f t="shared" si="93"/>
        <v/>
      </c>
      <c r="BI86" s="12" t="str">
        <f t="shared" si="93"/>
        <v/>
      </c>
      <c r="BJ86" s="12" t="str">
        <f t="shared" si="66"/>
        <v/>
      </c>
      <c r="BK86" s="12" t="str">
        <f t="shared" si="66"/>
        <v/>
      </c>
      <c r="BL86" s="12" t="str">
        <f t="shared" si="66"/>
        <v/>
      </c>
      <c r="BM86" s="12" t="str">
        <f t="shared" si="66"/>
        <v/>
      </c>
      <c r="BN86" s="12" t="str">
        <f t="shared" si="66"/>
        <v/>
      </c>
      <c r="BO86" s="12" t="str">
        <f t="shared" si="66"/>
        <v/>
      </c>
      <c r="BV86" s="2" t="str">
        <f>IF(C86="","",IF(C86="ADO","ADO",IF(C86="OFF","OFF",VLOOKUP(C86,Positions!$C$7:$V$120,20,FALSE))))</f>
        <v/>
      </c>
      <c r="BW86" s="2" t="str">
        <f>IF(D86="","",IF(D86="ADO","ADO",IF(D86="OFF","OFF",VLOOKUP(D86,Positions!$C$7:$V$120,20,FALSE))))</f>
        <v/>
      </c>
      <c r="BX86" s="2" t="str">
        <f>IF(E86="","",IF(E86="ADO","ADO",IF(E86="OFF","OFF",VLOOKUP(E86,Positions!$C$7:$V$120,20,FALSE))))</f>
        <v/>
      </c>
      <c r="BY86" s="2" t="str">
        <f>IF(F86="","",IF(F86="ADO","ADO",IF(F86="OFF","OFF",VLOOKUP(F86,Positions!$C$7:$V$120,20,FALSE))))</f>
        <v/>
      </c>
      <c r="BZ86" s="2" t="str">
        <f>IF(G86="","",IF(G86="ADO","ADO",IF(G86="OFF","OFF",VLOOKUP(G86,Positions!$C$7:$V$120,20,FALSE))))</f>
        <v/>
      </c>
      <c r="CA86" s="2" t="str">
        <f>IF(H86="","",IF(H86="ADO","ADO",IF(H86="OFF","OFF",VLOOKUP(H86,Positions!$C$7:$V$120,20,FALSE))))</f>
        <v/>
      </c>
      <c r="CB86" s="2" t="str">
        <f>IF(I86="","",IF(I86="ADO","ADO",IF(I86="OFF","OFF",VLOOKUP(I86,Positions!$C$7:$V$120,20,FALSE))))</f>
        <v/>
      </c>
      <c r="CC86" s="2" t="str">
        <f>IF(J86="","",IF(J86="ADO","ADO",IF(J86="OFF","OFF",VLOOKUP(J86,Positions!$C$7:$V$120,20,FALSE))))</f>
        <v/>
      </c>
      <c r="CD86" s="2" t="str">
        <f>IF(K86="","",IF(K86="ADO","ADO",IF(K86="OFF","OFF",VLOOKUP(K86,Positions!$C$7:$V$120,20,FALSE))))</f>
        <v/>
      </c>
      <c r="CE86" s="2" t="str">
        <f>IF(L86="","",IF(L86="ADO","ADO",IF(L86="OFF","OFF",VLOOKUP(L86,Positions!$C$7:$V$120,20,FALSE))))</f>
        <v/>
      </c>
      <c r="CF86" s="2" t="str">
        <f>IF(M86="","",IF(M86="ADO","ADO",IF(M86="OFF","OFF",VLOOKUP(M86,Positions!$C$7:$V$120,20,FALSE))))</f>
        <v/>
      </c>
      <c r="CG86" s="2" t="str">
        <f>IF(N86="","",IF(N86="ADO","ADO",IF(N86="OFF","OFF",VLOOKUP(N86,Positions!$C$7:$V$120,20,FALSE))))</f>
        <v/>
      </c>
      <c r="CH86" s="2" t="str">
        <f>IF(O86="","",IF(O86="ADO","ADO",IF(O86="OFF","OFF",VLOOKUP(O86,Positions!$C$7:$V$120,20,FALSE))))</f>
        <v/>
      </c>
      <c r="CI86" s="2" t="str">
        <f>IF(P86="","",IF(P86="ADO","ADO",IF(P86="OFF","OFF",VLOOKUP(P86,Positions!$C$7:$V$120,20,FALSE))))</f>
        <v/>
      </c>
      <c r="CJ86" s="2" t="str">
        <f>IF(Q86="","",IF(Q86="ADO","ADO",IF(Q86="OFF","OFF",VLOOKUP(Q86,Positions!$C$7:$V$120,20,FALSE))))</f>
        <v/>
      </c>
      <c r="CK86" s="2" t="str">
        <f>IF(R86="","",IF(R86="ADO","ADO",IF(R86="OFF","OFF",VLOOKUP(R86,Positions!$C$7:$V$120,20,FALSE))))</f>
        <v/>
      </c>
      <c r="CL86" s="2" t="str">
        <f>IF(S86="","",IF(S86="ADO","ADO",IF(S86="OFF","OFF",VLOOKUP(S86,Positions!$C$7:$V$120,20,FALSE))))</f>
        <v/>
      </c>
      <c r="CM86" s="2" t="str">
        <f>IF(T86="","",IF(T86="ADO","ADO",IF(T86="OFF","OFF",VLOOKUP(T86,Positions!$C$7:$V$120,20,FALSE))))</f>
        <v/>
      </c>
      <c r="CN86" s="2" t="str">
        <f>IF(U86="","",IF(U86="ADO","ADO",IF(U86="OFF","OFF",VLOOKUP(U86,Positions!$C$7:$V$120,20,FALSE))))</f>
        <v/>
      </c>
      <c r="CO86" s="2" t="str">
        <f>IF(V86="","",IF(V86="ADO","ADO",IF(V86="OFF","OFF",VLOOKUP(V86,Positions!$C$7:$V$120,20,FALSE))))</f>
        <v/>
      </c>
      <c r="CP86" s="2" t="str">
        <f>IF(W86="","",IF(W86="ADO","ADO",IF(W86="OFF","OFF",VLOOKUP(W86,Positions!$C$7:$V$120,20,FALSE))))</f>
        <v/>
      </c>
      <c r="CQ86" s="2" t="str">
        <f>IF(X86="","",IF(X86="ADO","ADO",IF(X86="OFF","OFF",VLOOKUP(X86,Positions!$C$7:$V$120,20,FALSE))))</f>
        <v/>
      </c>
      <c r="CR86" s="2" t="str">
        <f>IF(Y86="","",IF(Y86="ADO","ADO",IF(Y86="OFF","OFF",VLOOKUP(Y86,Positions!$C$7:$V$120,20,FALSE))))</f>
        <v/>
      </c>
      <c r="CS86" s="2" t="str">
        <f>IF(Z86="","",IF(Z86="ADO","ADO",IF(Z86="OFF","OFF",VLOOKUP(Z86,Positions!$C$7:$V$120,20,FALSE))))</f>
        <v/>
      </c>
      <c r="CT86" s="2" t="str">
        <f>IF(AA86="","",IF(AA86="ADO","ADO",IF(AA86="OFF","OFF",VLOOKUP(AA86,Positions!$C$7:$V$120,20,FALSE))))</f>
        <v/>
      </c>
      <c r="CU86" s="2" t="str">
        <f>IF(AB86="","",IF(AB86="ADO","ADO",IF(AB86="OFF","OFF",VLOOKUP(AB86,Positions!$C$7:$V$120,20,FALSE))))</f>
        <v/>
      </c>
      <c r="CV86" s="2" t="str">
        <f>IF(AC86="","",IF(AC86="ADO","ADO",IF(AC86="OFF","OFF",VLOOKUP(AC86,Positions!$C$7:$V$120,20,FALSE))))</f>
        <v/>
      </c>
      <c r="CW86" s="2" t="str">
        <f>IF(AD86="","",IF(AD86="ADO","ADO",IF(AD86="OFF","OFF",VLOOKUP(AD86,Positions!$C$7:$V$120,20,FALSE))))</f>
        <v/>
      </c>
      <c r="CY86" s="2">
        <f t="shared" si="80"/>
        <v>0</v>
      </c>
      <c r="DE86" s="2" t="str">
        <f t="shared" si="89"/>
        <v/>
      </c>
      <c r="DF86" s="2" t="str">
        <f t="shared" si="90"/>
        <v/>
      </c>
      <c r="DG86" s="2" t="str">
        <f t="shared" si="91"/>
        <v/>
      </c>
      <c r="DH86" s="2" t="str">
        <f t="shared" si="81"/>
        <v/>
      </c>
      <c r="DI86" s="2" t="str">
        <f t="shared" si="81"/>
        <v/>
      </c>
      <c r="DJ86" s="2" t="str">
        <f t="shared" si="81"/>
        <v/>
      </c>
      <c r="DK86" s="2" t="str">
        <f t="shared" si="81"/>
        <v/>
      </c>
      <c r="DL86" s="2" t="str">
        <f t="shared" si="81"/>
        <v/>
      </c>
      <c r="DM86" s="2" t="str">
        <f t="shared" si="81"/>
        <v/>
      </c>
      <c r="DN86" s="2" t="str">
        <f t="shared" si="81"/>
        <v/>
      </c>
      <c r="DO86" s="2" t="str">
        <f t="shared" si="81"/>
        <v/>
      </c>
      <c r="DP86" s="2" t="str">
        <f t="shared" si="81"/>
        <v/>
      </c>
      <c r="DQ86" s="2" t="str">
        <f t="shared" si="81"/>
        <v/>
      </c>
      <c r="DR86" s="2" t="str">
        <f t="shared" si="81"/>
        <v/>
      </c>
      <c r="DS86" s="2" t="str">
        <f t="shared" si="81"/>
        <v/>
      </c>
      <c r="DT86" s="2" t="str">
        <f t="shared" si="81"/>
        <v/>
      </c>
      <c r="DU86" s="2" t="str">
        <f t="shared" si="81"/>
        <v/>
      </c>
      <c r="DV86" s="2" t="str">
        <f t="shared" si="81"/>
        <v/>
      </c>
      <c r="DW86" s="2" t="str">
        <f t="shared" si="81"/>
        <v/>
      </c>
      <c r="DX86" s="2" t="str">
        <f t="shared" si="70"/>
        <v/>
      </c>
      <c r="DY86" s="2" t="str">
        <f t="shared" si="70"/>
        <v/>
      </c>
      <c r="DZ86" s="2" t="str">
        <f t="shared" si="70"/>
        <v/>
      </c>
      <c r="EA86" s="2" t="str">
        <f t="shared" si="70"/>
        <v/>
      </c>
      <c r="EB86" s="2" t="str">
        <f t="shared" si="70"/>
        <v/>
      </c>
      <c r="EC86" s="2" t="str">
        <f t="shared" si="70"/>
        <v/>
      </c>
      <c r="ED86" s="2" t="str">
        <f t="shared" si="70"/>
        <v/>
      </c>
      <c r="EE86" s="2" t="str">
        <f t="shared" si="70"/>
        <v/>
      </c>
      <c r="EF86" s="2" t="str">
        <f t="shared" si="70"/>
        <v/>
      </c>
      <c r="EH86" s="189">
        <f t="shared" si="82"/>
        <v>0</v>
      </c>
      <c r="EI86" s="190">
        <f t="shared" si="83"/>
        <v>0</v>
      </c>
      <c r="EJ86" s="190">
        <f t="shared" si="84"/>
        <v>0</v>
      </c>
      <c r="EK86" s="190">
        <f t="shared" si="85"/>
        <v>0</v>
      </c>
      <c r="EL86" s="190">
        <f t="shared" si="86"/>
        <v>0</v>
      </c>
      <c r="EM86" s="12" t="str">
        <f t="shared" si="76"/>
        <v/>
      </c>
      <c r="EN86" s="12" t="str">
        <f t="shared" si="76"/>
        <v/>
      </c>
      <c r="EO86" s="12" t="str">
        <f t="shared" si="76"/>
        <v/>
      </c>
      <c r="EP86" s="12" t="str">
        <f t="shared" si="76"/>
        <v/>
      </c>
      <c r="EQ86" s="12" t="str">
        <f t="shared" si="76"/>
        <v/>
      </c>
      <c r="ER86" s="12" t="str">
        <f t="shared" si="76"/>
        <v/>
      </c>
      <c r="ES86" s="12" t="str">
        <f t="shared" si="76"/>
        <v/>
      </c>
      <c r="ET86" s="12" t="str">
        <f t="shared" si="76"/>
        <v/>
      </c>
      <c r="EU86" s="12" t="str">
        <f t="shared" si="76"/>
        <v/>
      </c>
      <c r="EV86" s="12" t="str">
        <f t="shared" si="76"/>
        <v/>
      </c>
      <c r="EW86" s="12" t="str">
        <f t="shared" si="76"/>
        <v/>
      </c>
      <c r="EX86" s="12" t="str">
        <f t="shared" si="76"/>
        <v/>
      </c>
      <c r="EY86" s="12" t="str">
        <f t="shared" si="76"/>
        <v/>
      </c>
      <c r="EZ86" s="12" t="str">
        <f t="shared" si="76"/>
        <v/>
      </c>
      <c r="FA86" s="12" t="str">
        <f t="shared" si="76"/>
        <v/>
      </c>
      <c r="FB86" s="12" t="str">
        <f t="shared" si="95"/>
        <v/>
      </c>
      <c r="FC86" s="12" t="str">
        <f t="shared" ref="FC86:FC112" si="96">IF(DU86="ADO",$CY86,DU86)</f>
        <v/>
      </c>
      <c r="FD86" s="12" t="str">
        <f t="shared" ref="FD86:FD112" si="97">IF(DV86="ADO",$CY86,DV86)</f>
        <v/>
      </c>
      <c r="FE86" s="12" t="str">
        <f t="shared" ref="FE86:FE112" si="98">IF(DW86="ADO",$CY86,DW86)</f>
        <v/>
      </c>
      <c r="FF86" s="12" t="str">
        <f t="shared" ref="FF86:FF112" si="99">IF(DX86="ADO",$CY86,DX86)</f>
        <v/>
      </c>
      <c r="FG86" s="12" t="str">
        <f t="shared" ref="FG86:FG112" si="100">IF(DY86="ADO",$CY86,DY86)</f>
        <v/>
      </c>
      <c r="FH86" s="12" t="str">
        <f t="shared" ref="FH86:FH112" si="101">IF(DZ86="ADO",$CY86,DZ86)</f>
        <v/>
      </c>
      <c r="FI86" s="12" t="str">
        <f t="shared" si="69"/>
        <v/>
      </c>
      <c r="FJ86" s="12" t="str">
        <f t="shared" si="69"/>
        <v/>
      </c>
      <c r="FK86" s="12" t="str">
        <f t="shared" si="69"/>
        <v/>
      </c>
      <c r="FL86" s="12" t="str">
        <f t="shared" si="69"/>
        <v/>
      </c>
      <c r="FM86" s="12" t="str">
        <f t="shared" si="69"/>
        <v/>
      </c>
      <c r="FN86" s="12" t="str">
        <f t="shared" si="69"/>
        <v/>
      </c>
      <c r="FP86" t="str">
        <f t="shared" si="87"/>
        <v>OK</v>
      </c>
      <c r="FQ86" t="str">
        <f t="shared" si="88"/>
        <v/>
      </c>
      <c r="GU86" s="176"/>
      <c r="GV86" s="177">
        <f t="shared" si="72"/>
        <v>0</v>
      </c>
      <c r="GW86" s="177">
        <f t="shared" si="73"/>
        <v>0</v>
      </c>
      <c r="GX86" s="177">
        <f t="shared" si="74"/>
        <v>0</v>
      </c>
      <c r="GY86" s="177">
        <f t="shared" si="75"/>
        <v>0</v>
      </c>
      <c r="HB86" s="193" t="str">
        <f>IF(Positions!C82&lt;&gt;"",Positions!C82,"")</f>
        <v/>
      </c>
    </row>
    <row r="87" spans="1:210" x14ac:dyDescent="0.25">
      <c r="A87" s="194"/>
      <c r="B87" s="186" t="str">
        <f t="shared" si="77"/>
        <v>0 (0, 0)</v>
      </c>
      <c r="C87" s="357"/>
      <c r="D87" s="470"/>
      <c r="E87" s="470"/>
      <c r="F87" s="470"/>
      <c r="G87" s="470"/>
      <c r="H87" s="470"/>
      <c r="I87" s="466"/>
      <c r="J87" s="357"/>
      <c r="K87" s="470"/>
      <c r="L87" s="470"/>
      <c r="M87" s="470"/>
      <c r="N87" s="470"/>
      <c r="O87" s="470"/>
      <c r="P87" s="466"/>
      <c r="Q87" s="357"/>
      <c r="R87" s="470"/>
      <c r="S87" s="470"/>
      <c r="T87" s="470"/>
      <c r="U87" s="470"/>
      <c r="V87" s="470"/>
      <c r="W87" s="466"/>
      <c r="X87" s="357"/>
      <c r="Y87" s="470"/>
      <c r="Z87" s="470"/>
      <c r="AA87" s="470"/>
      <c r="AB87" s="470"/>
      <c r="AC87" s="470"/>
      <c r="AD87" s="466"/>
      <c r="AE87" s="349"/>
      <c r="AF87" s="339">
        <f t="shared" si="71"/>
        <v>0</v>
      </c>
      <c r="AG87" s="340">
        <f t="shared" si="71"/>
        <v>0</v>
      </c>
      <c r="AH87" s="340">
        <f t="shared" si="71"/>
        <v>0</v>
      </c>
      <c r="AI87" s="341">
        <f t="shared" si="71"/>
        <v>0</v>
      </c>
      <c r="AJ87" s="342">
        <f t="shared" si="71"/>
        <v>0</v>
      </c>
      <c r="AK87" s="343">
        <f t="shared" si="78"/>
        <v>0</v>
      </c>
      <c r="AL87" s="192">
        <f>IF(A87&lt;&gt;"",VLOOKUP(A87,Positions!$AJ$9:$AK$30,2,FALSE),0)*IF(AJ87=160,AJ87/4*52*(38/40),AJ87/4*52)</f>
        <v>0</v>
      </c>
      <c r="AM87" s="188">
        <f t="shared" si="79"/>
        <v>0</v>
      </c>
      <c r="AN87" s="12" t="str">
        <f t="shared" si="92"/>
        <v/>
      </c>
      <c r="AO87" s="12" t="str">
        <f t="shared" si="92"/>
        <v/>
      </c>
      <c r="AP87" s="12" t="str">
        <f t="shared" si="92"/>
        <v/>
      </c>
      <c r="AQ87" s="12" t="str">
        <f t="shared" si="92"/>
        <v/>
      </c>
      <c r="AR87" s="12" t="str">
        <f t="shared" si="92"/>
        <v/>
      </c>
      <c r="AS87" s="12" t="str">
        <f t="shared" si="92"/>
        <v/>
      </c>
      <c r="AT87" s="12" t="str">
        <f t="shared" si="92"/>
        <v/>
      </c>
      <c r="AU87" s="12" t="str">
        <f t="shared" si="92"/>
        <v/>
      </c>
      <c r="AV87" s="12" t="str">
        <f t="shared" si="92"/>
        <v/>
      </c>
      <c r="AW87" s="12" t="str">
        <f t="shared" si="92"/>
        <v/>
      </c>
      <c r="AX87" s="12" t="str">
        <f t="shared" si="92"/>
        <v/>
      </c>
      <c r="AY87" s="12" t="str">
        <f t="shared" si="92"/>
        <v/>
      </c>
      <c r="AZ87" s="12" t="str">
        <f t="shared" si="92"/>
        <v/>
      </c>
      <c r="BA87" s="12" t="str">
        <f t="shared" si="92"/>
        <v/>
      </c>
      <c r="BB87" s="12" t="str">
        <f t="shared" si="92"/>
        <v/>
      </c>
      <c r="BC87" s="12" t="str">
        <f t="shared" si="92"/>
        <v/>
      </c>
      <c r="BD87" s="12" t="str">
        <f t="shared" si="94"/>
        <v/>
      </c>
      <c r="BE87" s="12" t="str">
        <f t="shared" si="94"/>
        <v/>
      </c>
      <c r="BF87" s="12" t="str">
        <f t="shared" si="93"/>
        <v/>
      </c>
      <c r="BG87" s="12" t="str">
        <f t="shared" si="93"/>
        <v/>
      </c>
      <c r="BH87" s="12" t="str">
        <f t="shared" si="93"/>
        <v/>
      </c>
      <c r="BI87" s="12" t="str">
        <f t="shared" si="93"/>
        <v/>
      </c>
      <c r="BJ87" s="12" t="str">
        <f t="shared" si="66"/>
        <v/>
      </c>
      <c r="BK87" s="12" t="str">
        <f t="shared" si="66"/>
        <v/>
      </c>
      <c r="BL87" s="12" t="str">
        <f t="shared" si="66"/>
        <v/>
      </c>
      <c r="BM87" s="12" t="str">
        <f t="shared" si="66"/>
        <v/>
      </c>
      <c r="BN87" s="12" t="str">
        <f t="shared" si="66"/>
        <v/>
      </c>
      <c r="BO87" s="12" t="str">
        <f t="shared" si="66"/>
        <v/>
      </c>
      <c r="BV87" s="2" t="str">
        <f>IF(C87="","",IF(C87="ADO","ADO",IF(C87="OFF","OFF",VLOOKUP(C87,Positions!$C$7:$V$120,20,FALSE))))</f>
        <v/>
      </c>
      <c r="BW87" s="2" t="str">
        <f>IF(D87="","",IF(D87="ADO","ADO",IF(D87="OFF","OFF",VLOOKUP(D87,Positions!$C$7:$V$120,20,FALSE))))</f>
        <v/>
      </c>
      <c r="BX87" s="2" t="str">
        <f>IF(E87="","",IF(E87="ADO","ADO",IF(E87="OFF","OFF",VLOOKUP(E87,Positions!$C$7:$V$120,20,FALSE))))</f>
        <v/>
      </c>
      <c r="BY87" s="2" t="str">
        <f>IF(F87="","",IF(F87="ADO","ADO",IF(F87="OFF","OFF",VLOOKUP(F87,Positions!$C$7:$V$120,20,FALSE))))</f>
        <v/>
      </c>
      <c r="BZ87" s="2" t="str">
        <f>IF(G87="","",IF(G87="ADO","ADO",IF(G87="OFF","OFF",VLOOKUP(G87,Positions!$C$7:$V$120,20,FALSE))))</f>
        <v/>
      </c>
      <c r="CA87" s="2" t="str">
        <f>IF(H87="","",IF(H87="ADO","ADO",IF(H87="OFF","OFF",VLOOKUP(H87,Positions!$C$7:$V$120,20,FALSE))))</f>
        <v/>
      </c>
      <c r="CB87" s="2" t="str">
        <f>IF(I87="","",IF(I87="ADO","ADO",IF(I87="OFF","OFF",VLOOKUP(I87,Positions!$C$7:$V$120,20,FALSE))))</f>
        <v/>
      </c>
      <c r="CC87" s="2" t="str">
        <f>IF(J87="","",IF(J87="ADO","ADO",IF(J87="OFF","OFF",VLOOKUP(J87,Positions!$C$7:$V$120,20,FALSE))))</f>
        <v/>
      </c>
      <c r="CD87" s="2" t="str">
        <f>IF(K87="","",IF(K87="ADO","ADO",IF(K87="OFF","OFF",VLOOKUP(K87,Positions!$C$7:$V$120,20,FALSE))))</f>
        <v/>
      </c>
      <c r="CE87" s="2" t="str">
        <f>IF(L87="","",IF(L87="ADO","ADO",IF(L87="OFF","OFF",VLOOKUP(L87,Positions!$C$7:$V$120,20,FALSE))))</f>
        <v/>
      </c>
      <c r="CF87" s="2" t="str">
        <f>IF(M87="","",IF(M87="ADO","ADO",IF(M87="OFF","OFF",VLOOKUP(M87,Positions!$C$7:$V$120,20,FALSE))))</f>
        <v/>
      </c>
      <c r="CG87" s="2" t="str">
        <f>IF(N87="","",IF(N87="ADO","ADO",IF(N87="OFF","OFF",VLOOKUP(N87,Positions!$C$7:$V$120,20,FALSE))))</f>
        <v/>
      </c>
      <c r="CH87" s="2" t="str">
        <f>IF(O87="","",IF(O87="ADO","ADO",IF(O87="OFF","OFF",VLOOKUP(O87,Positions!$C$7:$V$120,20,FALSE))))</f>
        <v/>
      </c>
      <c r="CI87" s="2" t="str">
        <f>IF(P87="","",IF(P87="ADO","ADO",IF(P87="OFF","OFF",VLOOKUP(P87,Positions!$C$7:$V$120,20,FALSE))))</f>
        <v/>
      </c>
      <c r="CJ87" s="2" t="str">
        <f>IF(Q87="","",IF(Q87="ADO","ADO",IF(Q87="OFF","OFF",VLOOKUP(Q87,Positions!$C$7:$V$120,20,FALSE))))</f>
        <v/>
      </c>
      <c r="CK87" s="2" t="str">
        <f>IF(R87="","",IF(R87="ADO","ADO",IF(R87="OFF","OFF",VLOOKUP(R87,Positions!$C$7:$V$120,20,FALSE))))</f>
        <v/>
      </c>
      <c r="CL87" s="2" t="str">
        <f>IF(S87="","",IF(S87="ADO","ADO",IF(S87="OFF","OFF",VLOOKUP(S87,Positions!$C$7:$V$120,20,FALSE))))</f>
        <v/>
      </c>
      <c r="CM87" s="2" t="str">
        <f>IF(T87="","",IF(T87="ADO","ADO",IF(T87="OFF","OFF",VLOOKUP(T87,Positions!$C$7:$V$120,20,FALSE))))</f>
        <v/>
      </c>
      <c r="CN87" s="2" t="str">
        <f>IF(U87="","",IF(U87="ADO","ADO",IF(U87="OFF","OFF",VLOOKUP(U87,Positions!$C$7:$V$120,20,FALSE))))</f>
        <v/>
      </c>
      <c r="CO87" s="2" t="str">
        <f>IF(V87="","",IF(V87="ADO","ADO",IF(V87="OFF","OFF",VLOOKUP(V87,Positions!$C$7:$V$120,20,FALSE))))</f>
        <v/>
      </c>
      <c r="CP87" s="2" t="str">
        <f>IF(W87="","",IF(W87="ADO","ADO",IF(W87="OFF","OFF",VLOOKUP(W87,Positions!$C$7:$V$120,20,FALSE))))</f>
        <v/>
      </c>
      <c r="CQ87" s="2" t="str">
        <f>IF(X87="","",IF(X87="ADO","ADO",IF(X87="OFF","OFF",VLOOKUP(X87,Positions!$C$7:$V$120,20,FALSE))))</f>
        <v/>
      </c>
      <c r="CR87" s="2" t="str">
        <f>IF(Y87="","",IF(Y87="ADO","ADO",IF(Y87="OFF","OFF",VLOOKUP(Y87,Positions!$C$7:$V$120,20,FALSE))))</f>
        <v/>
      </c>
      <c r="CS87" s="2" t="str">
        <f>IF(Z87="","",IF(Z87="ADO","ADO",IF(Z87="OFF","OFF",VLOOKUP(Z87,Positions!$C$7:$V$120,20,FALSE))))</f>
        <v/>
      </c>
      <c r="CT87" s="2" t="str">
        <f>IF(AA87="","",IF(AA87="ADO","ADO",IF(AA87="OFF","OFF",VLOOKUP(AA87,Positions!$C$7:$V$120,20,FALSE))))</f>
        <v/>
      </c>
      <c r="CU87" s="2" t="str">
        <f>IF(AB87="","",IF(AB87="ADO","ADO",IF(AB87="OFF","OFF",VLOOKUP(AB87,Positions!$C$7:$V$120,20,FALSE))))</f>
        <v/>
      </c>
      <c r="CV87" s="2" t="str">
        <f>IF(AC87="","",IF(AC87="ADO","ADO",IF(AC87="OFF","OFF",VLOOKUP(AC87,Positions!$C$7:$V$120,20,FALSE))))</f>
        <v/>
      </c>
      <c r="CW87" s="2" t="str">
        <f>IF(AD87="","",IF(AD87="ADO","ADO",IF(AD87="OFF","OFF",VLOOKUP(AD87,Positions!$C$7:$V$120,20,FALSE))))</f>
        <v/>
      </c>
      <c r="CY87" s="2">
        <f t="shared" si="80"/>
        <v>0</v>
      </c>
      <c r="DE87" s="2" t="str">
        <f t="shared" si="89"/>
        <v/>
      </c>
      <c r="DF87" s="2" t="str">
        <f t="shared" si="90"/>
        <v/>
      </c>
      <c r="DG87" s="2" t="str">
        <f t="shared" si="91"/>
        <v/>
      </c>
      <c r="DH87" s="2" t="str">
        <f t="shared" si="81"/>
        <v/>
      </c>
      <c r="DI87" s="2" t="str">
        <f t="shared" si="81"/>
        <v/>
      </c>
      <c r="DJ87" s="2" t="str">
        <f t="shared" si="81"/>
        <v/>
      </c>
      <c r="DK87" s="2" t="str">
        <f t="shared" si="81"/>
        <v/>
      </c>
      <c r="DL87" s="2" t="str">
        <f t="shared" si="81"/>
        <v/>
      </c>
      <c r="DM87" s="2" t="str">
        <f t="shared" si="81"/>
        <v/>
      </c>
      <c r="DN87" s="2" t="str">
        <f t="shared" si="81"/>
        <v/>
      </c>
      <c r="DO87" s="2" t="str">
        <f t="shared" si="81"/>
        <v/>
      </c>
      <c r="DP87" s="2" t="str">
        <f t="shared" si="81"/>
        <v/>
      </c>
      <c r="DQ87" s="2" t="str">
        <f t="shared" si="81"/>
        <v/>
      </c>
      <c r="DR87" s="2" t="str">
        <f t="shared" si="81"/>
        <v/>
      </c>
      <c r="DS87" s="2" t="str">
        <f t="shared" si="81"/>
        <v/>
      </c>
      <c r="DT87" s="2" t="str">
        <f t="shared" si="81"/>
        <v/>
      </c>
      <c r="DU87" s="2" t="str">
        <f t="shared" si="81"/>
        <v/>
      </c>
      <c r="DV87" s="2" t="str">
        <f t="shared" si="81"/>
        <v/>
      </c>
      <c r="DW87" s="2" t="str">
        <f t="shared" si="81"/>
        <v/>
      </c>
      <c r="DX87" s="2" t="str">
        <f t="shared" si="70"/>
        <v/>
      </c>
      <c r="DY87" s="2" t="str">
        <f t="shared" si="70"/>
        <v/>
      </c>
      <c r="DZ87" s="2" t="str">
        <f t="shared" si="70"/>
        <v/>
      </c>
      <c r="EA87" s="2" t="str">
        <f t="shared" si="70"/>
        <v/>
      </c>
      <c r="EB87" s="2" t="str">
        <f t="shared" si="70"/>
        <v/>
      </c>
      <c r="EC87" s="2" t="str">
        <f t="shared" si="70"/>
        <v/>
      </c>
      <c r="ED87" s="2" t="str">
        <f t="shared" si="70"/>
        <v/>
      </c>
      <c r="EE87" s="2" t="str">
        <f t="shared" si="70"/>
        <v/>
      </c>
      <c r="EF87" s="2" t="str">
        <f t="shared" si="70"/>
        <v/>
      </c>
      <c r="EH87" s="189">
        <f t="shared" si="82"/>
        <v>0</v>
      </c>
      <c r="EI87" s="190">
        <f t="shared" si="83"/>
        <v>0</v>
      </c>
      <c r="EJ87" s="190">
        <f t="shared" si="84"/>
        <v>0</v>
      </c>
      <c r="EK87" s="190">
        <f t="shared" si="85"/>
        <v>0</v>
      </c>
      <c r="EL87" s="190">
        <f t="shared" si="86"/>
        <v>0</v>
      </c>
      <c r="EM87" s="12" t="str">
        <f t="shared" si="76"/>
        <v/>
      </c>
      <c r="EN87" s="12" t="str">
        <f t="shared" si="76"/>
        <v/>
      </c>
      <c r="EO87" s="12" t="str">
        <f t="shared" si="76"/>
        <v/>
      </c>
      <c r="EP87" s="12" t="str">
        <f t="shared" si="76"/>
        <v/>
      </c>
      <c r="EQ87" s="12" t="str">
        <f t="shared" si="76"/>
        <v/>
      </c>
      <c r="ER87" s="12" t="str">
        <f t="shared" si="76"/>
        <v/>
      </c>
      <c r="ES87" s="12" t="str">
        <f t="shared" si="76"/>
        <v/>
      </c>
      <c r="ET87" s="12" t="str">
        <f t="shared" si="76"/>
        <v/>
      </c>
      <c r="EU87" s="12" t="str">
        <f t="shared" si="76"/>
        <v/>
      </c>
      <c r="EV87" s="12" t="str">
        <f t="shared" si="76"/>
        <v/>
      </c>
      <c r="EW87" s="12" t="str">
        <f t="shared" si="76"/>
        <v/>
      </c>
      <c r="EX87" s="12" t="str">
        <f t="shared" si="76"/>
        <v/>
      </c>
      <c r="EY87" s="12" t="str">
        <f t="shared" si="76"/>
        <v/>
      </c>
      <c r="EZ87" s="12" t="str">
        <f t="shared" si="76"/>
        <v/>
      </c>
      <c r="FA87" s="12" t="str">
        <f t="shared" si="76"/>
        <v/>
      </c>
      <c r="FB87" s="12" t="str">
        <f t="shared" si="95"/>
        <v/>
      </c>
      <c r="FC87" s="12" t="str">
        <f t="shared" si="96"/>
        <v/>
      </c>
      <c r="FD87" s="12" t="str">
        <f t="shared" si="97"/>
        <v/>
      </c>
      <c r="FE87" s="12" t="str">
        <f t="shared" si="98"/>
        <v/>
      </c>
      <c r="FF87" s="12" t="str">
        <f t="shared" si="99"/>
        <v/>
      </c>
      <c r="FG87" s="12" t="str">
        <f t="shared" si="100"/>
        <v/>
      </c>
      <c r="FH87" s="12" t="str">
        <f t="shared" si="101"/>
        <v/>
      </c>
      <c r="FI87" s="12" t="str">
        <f t="shared" si="69"/>
        <v/>
      </c>
      <c r="FJ87" s="12" t="str">
        <f t="shared" si="69"/>
        <v/>
      </c>
      <c r="FK87" s="12" t="str">
        <f t="shared" si="69"/>
        <v/>
      </c>
      <c r="FL87" s="12" t="str">
        <f t="shared" si="69"/>
        <v/>
      </c>
      <c r="FM87" s="12" t="str">
        <f t="shared" si="69"/>
        <v/>
      </c>
      <c r="FN87" s="12" t="str">
        <f t="shared" si="69"/>
        <v/>
      </c>
      <c r="FP87" t="str">
        <f t="shared" si="87"/>
        <v>OK</v>
      </c>
      <c r="FQ87" t="str">
        <f t="shared" si="88"/>
        <v/>
      </c>
      <c r="GU87" s="176"/>
      <c r="GV87" s="177">
        <f t="shared" si="72"/>
        <v>0</v>
      </c>
      <c r="GW87" s="177">
        <f t="shared" si="73"/>
        <v>0</v>
      </c>
      <c r="GX87" s="177">
        <f t="shared" si="74"/>
        <v>0</v>
      </c>
      <c r="GY87" s="177">
        <f t="shared" si="75"/>
        <v>0</v>
      </c>
      <c r="HB87" s="193" t="str">
        <f>IF(Positions!C83&lt;&gt;"",Positions!C83,"")</f>
        <v/>
      </c>
    </row>
    <row r="88" spans="1:210" x14ac:dyDescent="0.25">
      <c r="A88" s="194"/>
      <c r="B88" s="186" t="str">
        <f t="shared" si="77"/>
        <v>0 (0, 0)</v>
      </c>
      <c r="C88" s="357"/>
      <c r="D88" s="470"/>
      <c r="E88" s="470"/>
      <c r="F88" s="470"/>
      <c r="G88" s="470"/>
      <c r="H88" s="470"/>
      <c r="I88" s="466"/>
      <c r="J88" s="357"/>
      <c r="K88" s="470"/>
      <c r="L88" s="470"/>
      <c r="M88" s="470"/>
      <c r="N88" s="470"/>
      <c r="O88" s="470"/>
      <c r="P88" s="466"/>
      <c r="Q88" s="357"/>
      <c r="R88" s="470"/>
      <c r="S88" s="470"/>
      <c r="T88" s="470"/>
      <c r="U88" s="470"/>
      <c r="V88" s="470"/>
      <c r="W88" s="466"/>
      <c r="X88" s="357"/>
      <c r="Y88" s="470"/>
      <c r="Z88" s="470"/>
      <c r="AA88" s="470"/>
      <c r="AB88" s="470"/>
      <c r="AC88" s="470"/>
      <c r="AD88" s="466"/>
      <c r="AE88" s="349"/>
      <c r="AF88" s="339">
        <f t="shared" si="71"/>
        <v>0</v>
      </c>
      <c r="AG88" s="340">
        <f t="shared" si="71"/>
        <v>0</v>
      </c>
      <c r="AH88" s="340">
        <f t="shared" si="71"/>
        <v>0</v>
      </c>
      <c r="AI88" s="341">
        <f t="shared" si="71"/>
        <v>0</v>
      </c>
      <c r="AJ88" s="342">
        <f t="shared" si="71"/>
        <v>0</v>
      </c>
      <c r="AK88" s="343">
        <f t="shared" si="78"/>
        <v>0</v>
      </c>
      <c r="AL88" s="192">
        <f>IF(A88&lt;&gt;"",VLOOKUP(A88,Positions!$AJ$9:$AK$30,2,FALSE),0)*IF(AJ88=160,AJ88/4*52*(38/40),AJ88/4*52)</f>
        <v>0</v>
      </c>
      <c r="AM88" s="188">
        <f t="shared" si="79"/>
        <v>0</v>
      </c>
      <c r="AN88" s="12" t="str">
        <f t="shared" si="92"/>
        <v/>
      </c>
      <c r="AO88" s="12" t="str">
        <f t="shared" si="92"/>
        <v/>
      </c>
      <c r="AP88" s="12" t="str">
        <f t="shared" si="92"/>
        <v/>
      </c>
      <c r="AQ88" s="12" t="str">
        <f t="shared" si="92"/>
        <v/>
      </c>
      <c r="AR88" s="12" t="str">
        <f t="shared" si="92"/>
        <v/>
      </c>
      <c r="AS88" s="12" t="str">
        <f t="shared" si="92"/>
        <v/>
      </c>
      <c r="AT88" s="12" t="str">
        <f t="shared" si="92"/>
        <v/>
      </c>
      <c r="AU88" s="12" t="str">
        <f t="shared" si="92"/>
        <v/>
      </c>
      <c r="AV88" s="12" t="str">
        <f t="shared" si="92"/>
        <v/>
      </c>
      <c r="AW88" s="12" t="str">
        <f t="shared" si="92"/>
        <v/>
      </c>
      <c r="AX88" s="12" t="str">
        <f t="shared" si="92"/>
        <v/>
      </c>
      <c r="AY88" s="12" t="str">
        <f t="shared" si="92"/>
        <v/>
      </c>
      <c r="AZ88" s="12" t="str">
        <f t="shared" si="92"/>
        <v/>
      </c>
      <c r="BA88" s="12" t="str">
        <f t="shared" si="92"/>
        <v/>
      </c>
      <c r="BB88" s="12" t="str">
        <f t="shared" si="92"/>
        <v/>
      </c>
      <c r="BC88" s="12" t="str">
        <f t="shared" si="92"/>
        <v/>
      </c>
      <c r="BD88" s="12" t="str">
        <f t="shared" si="94"/>
        <v/>
      </c>
      <c r="BE88" s="12" t="str">
        <f t="shared" si="94"/>
        <v/>
      </c>
      <c r="BF88" s="12" t="str">
        <f t="shared" si="93"/>
        <v/>
      </c>
      <c r="BG88" s="12" t="str">
        <f t="shared" si="93"/>
        <v/>
      </c>
      <c r="BH88" s="12" t="str">
        <f t="shared" si="93"/>
        <v/>
      </c>
      <c r="BI88" s="12" t="str">
        <f t="shared" si="93"/>
        <v/>
      </c>
      <c r="BJ88" s="12" t="str">
        <f t="shared" si="66"/>
        <v/>
      </c>
      <c r="BK88" s="12" t="str">
        <f t="shared" si="66"/>
        <v/>
      </c>
      <c r="BL88" s="12" t="str">
        <f t="shared" si="66"/>
        <v/>
      </c>
      <c r="BM88" s="12" t="str">
        <f t="shared" si="66"/>
        <v/>
      </c>
      <c r="BN88" s="12" t="str">
        <f t="shared" si="66"/>
        <v/>
      </c>
      <c r="BO88" s="12" t="str">
        <f t="shared" si="66"/>
        <v/>
      </c>
      <c r="BV88" s="2" t="str">
        <f>IF(C88="","",IF(C88="ADO","ADO",IF(C88="OFF","OFF",VLOOKUP(C88,Positions!$C$7:$V$120,20,FALSE))))</f>
        <v/>
      </c>
      <c r="BW88" s="2" t="str">
        <f>IF(D88="","",IF(D88="ADO","ADO",IF(D88="OFF","OFF",VLOOKUP(D88,Positions!$C$7:$V$120,20,FALSE))))</f>
        <v/>
      </c>
      <c r="BX88" s="2" t="str">
        <f>IF(E88="","",IF(E88="ADO","ADO",IF(E88="OFF","OFF",VLOOKUP(E88,Positions!$C$7:$V$120,20,FALSE))))</f>
        <v/>
      </c>
      <c r="BY88" s="2" t="str">
        <f>IF(F88="","",IF(F88="ADO","ADO",IF(F88="OFF","OFF",VLOOKUP(F88,Positions!$C$7:$V$120,20,FALSE))))</f>
        <v/>
      </c>
      <c r="BZ88" s="2" t="str">
        <f>IF(G88="","",IF(G88="ADO","ADO",IF(G88="OFF","OFF",VLOOKUP(G88,Positions!$C$7:$V$120,20,FALSE))))</f>
        <v/>
      </c>
      <c r="CA88" s="2" t="str">
        <f>IF(H88="","",IF(H88="ADO","ADO",IF(H88="OFF","OFF",VLOOKUP(H88,Positions!$C$7:$V$120,20,FALSE))))</f>
        <v/>
      </c>
      <c r="CB88" s="2" t="str">
        <f>IF(I88="","",IF(I88="ADO","ADO",IF(I88="OFF","OFF",VLOOKUP(I88,Positions!$C$7:$V$120,20,FALSE))))</f>
        <v/>
      </c>
      <c r="CC88" s="2" t="str">
        <f>IF(J88="","",IF(J88="ADO","ADO",IF(J88="OFF","OFF",VLOOKUP(J88,Positions!$C$7:$V$120,20,FALSE))))</f>
        <v/>
      </c>
      <c r="CD88" s="2" t="str">
        <f>IF(K88="","",IF(K88="ADO","ADO",IF(K88="OFF","OFF",VLOOKUP(K88,Positions!$C$7:$V$120,20,FALSE))))</f>
        <v/>
      </c>
      <c r="CE88" s="2" t="str">
        <f>IF(L88="","",IF(L88="ADO","ADO",IF(L88="OFF","OFF",VLOOKUP(L88,Positions!$C$7:$V$120,20,FALSE))))</f>
        <v/>
      </c>
      <c r="CF88" s="2" t="str">
        <f>IF(M88="","",IF(M88="ADO","ADO",IF(M88="OFF","OFF",VLOOKUP(M88,Positions!$C$7:$V$120,20,FALSE))))</f>
        <v/>
      </c>
      <c r="CG88" s="2" t="str">
        <f>IF(N88="","",IF(N88="ADO","ADO",IF(N88="OFF","OFF",VLOOKUP(N88,Positions!$C$7:$V$120,20,FALSE))))</f>
        <v/>
      </c>
      <c r="CH88" s="2" t="str">
        <f>IF(O88="","",IF(O88="ADO","ADO",IF(O88="OFF","OFF",VLOOKUP(O88,Positions!$C$7:$V$120,20,FALSE))))</f>
        <v/>
      </c>
      <c r="CI88" s="2" t="str">
        <f>IF(P88="","",IF(P88="ADO","ADO",IF(P88="OFF","OFF",VLOOKUP(P88,Positions!$C$7:$V$120,20,FALSE))))</f>
        <v/>
      </c>
      <c r="CJ88" s="2" t="str">
        <f>IF(Q88="","",IF(Q88="ADO","ADO",IF(Q88="OFF","OFF",VLOOKUP(Q88,Positions!$C$7:$V$120,20,FALSE))))</f>
        <v/>
      </c>
      <c r="CK88" s="2" t="str">
        <f>IF(R88="","",IF(R88="ADO","ADO",IF(R88="OFF","OFF",VLOOKUP(R88,Positions!$C$7:$V$120,20,FALSE))))</f>
        <v/>
      </c>
      <c r="CL88" s="2" t="str">
        <f>IF(S88="","",IF(S88="ADO","ADO",IF(S88="OFF","OFF",VLOOKUP(S88,Positions!$C$7:$V$120,20,FALSE))))</f>
        <v/>
      </c>
      <c r="CM88" s="2" t="str">
        <f>IF(T88="","",IF(T88="ADO","ADO",IF(T88="OFF","OFF",VLOOKUP(T88,Positions!$C$7:$V$120,20,FALSE))))</f>
        <v/>
      </c>
      <c r="CN88" s="2" t="str">
        <f>IF(U88="","",IF(U88="ADO","ADO",IF(U88="OFF","OFF",VLOOKUP(U88,Positions!$C$7:$V$120,20,FALSE))))</f>
        <v/>
      </c>
      <c r="CO88" s="2" t="str">
        <f>IF(V88="","",IF(V88="ADO","ADO",IF(V88="OFF","OFF",VLOOKUP(V88,Positions!$C$7:$V$120,20,FALSE))))</f>
        <v/>
      </c>
      <c r="CP88" s="2" t="str">
        <f>IF(W88="","",IF(W88="ADO","ADO",IF(W88="OFF","OFF",VLOOKUP(W88,Positions!$C$7:$V$120,20,FALSE))))</f>
        <v/>
      </c>
      <c r="CQ88" s="2" t="str">
        <f>IF(X88="","",IF(X88="ADO","ADO",IF(X88="OFF","OFF",VLOOKUP(X88,Positions!$C$7:$V$120,20,FALSE))))</f>
        <v/>
      </c>
      <c r="CR88" s="2" t="str">
        <f>IF(Y88="","",IF(Y88="ADO","ADO",IF(Y88="OFF","OFF",VLOOKUP(Y88,Positions!$C$7:$V$120,20,FALSE))))</f>
        <v/>
      </c>
      <c r="CS88" s="2" t="str">
        <f>IF(Z88="","",IF(Z88="ADO","ADO",IF(Z88="OFF","OFF",VLOOKUP(Z88,Positions!$C$7:$V$120,20,FALSE))))</f>
        <v/>
      </c>
      <c r="CT88" s="2" t="str">
        <f>IF(AA88="","",IF(AA88="ADO","ADO",IF(AA88="OFF","OFF",VLOOKUP(AA88,Positions!$C$7:$V$120,20,FALSE))))</f>
        <v/>
      </c>
      <c r="CU88" s="2" t="str">
        <f>IF(AB88="","",IF(AB88="ADO","ADO",IF(AB88="OFF","OFF",VLOOKUP(AB88,Positions!$C$7:$V$120,20,FALSE))))</f>
        <v/>
      </c>
      <c r="CV88" s="2" t="str">
        <f>IF(AC88="","",IF(AC88="ADO","ADO",IF(AC88="OFF","OFF",VLOOKUP(AC88,Positions!$C$7:$V$120,20,FALSE))))</f>
        <v/>
      </c>
      <c r="CW88" s="2" t="str">
        <f>IF(AD88="","",IF(AD88="ADO","ADO",IF(AD88="OFF","OFF",VLOOKUP(AD88,Positions!$C$7:$V$120,20,FALSE))))</f>
        <v/>
      </c>
      <c r="CY88" s="2">
        <f t="shared" si="80"/>
        <v>0</v>
      </c>
      <c r="DE88" s="2" t="str">
        <f t="shared" si="89"/>
        <v/>
      </c>
      <c r="DF88" s="2" t="str">
        <f t="shared" si="90"/>
        <v/>
      </c>
      <c r="DG88" s="2" t="str">
        <f t="shared" si="91"/>
        <v/>
      </c>
      <c r="DH88" s="2" t="str">
        <f t="shared" si="81"/>
        <v/>
      </c>
      <c r="DI88" s="2" t="str">
        <f t="shared" si="81"/>
        <v/>
      </c>
      <c r="DJ88" s="2" t="str">
        <f t="shared" si="81"/>
        <v/>
      </c>
      <c r="DK88" s="2" t="str">
        <f t="shared" si="81"/>
        <v/>
      </c>
      <c r="DL88" s="2" t="str">
        <f t="shared" si="81"/>
        <v/>
      </c>
      <c r="DM88" s="2" t="str">
        <f t="shared" si="81"/>
        <v/>
      </c>
      <c r="DN88" s="2" t="str">
        <f t="shared" si="81"/>
        <v/>
      </c>
      <c r="DO88" s="2" t="str">
        <f t="shared" si="81"/>
        <v/>
      </c>
      <c r="DP88" s="2" t="str">
        <f t="shared" si="81"/>
        <v/>
      </c>
      <c r="DQ88" s="2" t="str">
        <f t="shared" si="81"/>
        <v/>
      </c>
      <c r="DR88" s="2" t="str">
        <f t="shared" si="81"/>
        <v/>
      </c>
      <c r="DS88" s="2" t="str">
        <f t="shared" si="81"/>
        <v/>
      </c>
      <c r="DT88" s="2" t="str">
        <f t="shared" si="81"/>
        <v/>
      </c>
      <c r="DU88" s="2" t="str">
        <f t="shared" si="81"/>
        <v/>
      </c>
      <c r="DV88" s="2" t="str">
        <f t="shared" si="81"/>
        <v/>
      </c>
      <c r="DW88" s="2" t="str">
        <f t="shared" si="81"/>
        <v/>
      </c>
      <c r="DX88" s="2" t="str">
        <f t="shared" si="70"/>
        <v/>
      </c>
      <c r="DY88" s="2" t="str">
        <f t="shared" si="70"/>
        <v/>
      </c>
      <c r="DZ88" s="2" t="str">
        <f t="shared" si="70"/>
        <v/>
      </c>
      <c r="EA88" s="2" t="str">
        <f t="shared" si="70"/>
        <v/>
      </c>
      <c r="EB88" s="2" t="str">
        <f t="shared" si="70"/>
        <v/>
      </c>
      <c r="EC88" s="2" t="str">
        <f t="shared" si="70"/>
        <v/>
      </c>
      <c r="ED88" s="2" t="str">
        <f t="shared" si="70"/>
        <v/>
      </c>
      <c r="EE88" s="2" t="str">
        <f t="shared" si="70"/>
        <v/>
      </c>
      <c r="EF88" s="2" t="str">
        <f t="shared" si="70"/>
        <v/>
      </c>
      <c r="EH88" s="189">
        <f t="shared" si="82"/>
        <v>0</v>
      </c>
      <c r="EI88" s="190">
        <f t="shared" si="83"/>
        <v>0</v>
      </c>
      <c r="EJ88" s="190">
        <f t="shared" si="84"/>
        <v>0</v>
      </c>
      <c r="EK88" s="190">
        <f t="shared" si="85"/>
        <v>0</v>
      </c>
      <c r="EL88" s="190">
        <f t="shared" si="86"/>
        <v>0</v>
      </c>
      <c r="EM88" s="12" t="str">
        <f t="shared" ref="EM88:FA104" si="102">IF(DE88="ADO",$CY88,DE88)</f>
        <v/>
      </c>
      <c r="EN88" s="12" t="str">
        <f t="shared" si="102"/>
        <v/>
      </c>
      <c r="EO88" s="12" t="str">
        <f t="shared" si="102"/>
        <v/>
      </c>
      <c r="EP88" s="12" t="str">
        <f t="shared" si="102"/>
        <v/>
      </c>
      <c r="EQ88" s="12" t="str">
        <f t="shared" si="102"/>
        <v/>
      </c>
      <c r="ER88" s="12" t="str">
        <f t="shared" si="102"/>
        <v/>
      </c>
      <c r="ES88" s="12" t="str">
        <f t="shared" si="102"/>
        <v/>
      </c>
      <c r="ET88" s="12" t="str">
        <f t="shared" si="102"/>
        <v/>
      </c>
      <c r="EU88" s="12" t="str">
        <f t="shared" si="102"/>
        <v/>
      </c>
      <c r="EV88" s="12" t="str">
        <f t="shared" si="102"/>
        <v/>
      </c>
      <c r="EW88" s="12" t="str">
        <f t="shared" si="102"/>
        <v/>
      </c>
      <c r="EX88" s="12" t="str">
        <f t="shared" si="102"/>
        <v/>
      </c>
      <c r="EY88" s="12" t="str">
        <f t="shared" si="102"/>
        <v/>
      </c>
      <c r="EZ88" s="12" t="str">
        <f t="shared" si="102"/>
        <v/>
      </c>
      <c r="FA88" s="12" t="str">
        <f t="shared" si="102"/>
        <v/>
      </c>
      <c r="FB88" s="12" t="str">
        <f t="shared" si="95"/>
        <v/>
      </c>
      <c r="FC88" s="12" t="str">
        <f t="shared" si="96"/>
        <v/>
      </c>
      <c r="FD88" s="12" t="str">
        <f t="shared" si="97"/>
        <v/>
      </c>
      <c r="FE88" s="12" t="str">
        <f t="shared" si="98"/>
        <v/>
      </c>
      <c r="FF88" s="12" t="str">
        <f t="shared" si="99"/>
        <v/>
      </c>
      <c r="FG88" s="12" t="str">
        <f t="shared" si="100"/>
        <v/>
      </c>
      <c r="FH88" s="12" t="str">
        <f t="shared" si="101"/>
        <v/>
      </c>
      <c r="FI88" s="12" t="str">
        <f t="shared" si="69"/>
        <v/>
      </c>
      <c r="FJ88" s="12" t="str">
        <f t="shared" si="69"/>
        <v/>
      </c>
      <c r="FK88" s="12" t="str">
        <f t="shared" si="69"/>
        <v/>
      </c>
      <c r="FL88" s="12" t="str">
        <f t="shared" si="69"/>
        <v/>
      </c>
      <c r="FM88" s="12" t="str">
        <f t="shared" si="69"/>
        <v/>
      </c>
      <c r="FN88" s="12" t="str">
        <f t="shared" si="69"/>
        <v/>
      </c>
      <c r="FP88" t="str">
        <f t="shared" si="87"/>
        <v>OK</v>
      </c>
      <c r="FQ88" t="str">
        <f t="shared" si="88"/>
        <v/>
      </c>
      <c r="GU88" s="176"/>
      <c r="GV88" s="177">
        <f t="shared" si="72"/>
        <v>0</v>
      </c>
      <c r="GW88" s="177">
        <f t="shared" si="73"/>
        <v>0</v>
      </c>
      <c r="GX88" s="177">
        <f t="shared" si="74"/>
        <v>0</v>
      </c>
      <c r="GY88" s="177">
        <f t="shared" si="75"/>
        <v>0</v>
      </c>
      <c r="HB88" s="193" t="str">
        <f>IF(Positions!C84&lt;&gt;"",Positions!C84,"")</f>
        <v/>
      </c>
    </row>
    <row r="89" spans="1:210" x14ac:dyDescent="0.25">
      <c r="A89" s="194"/>
      <c r="B89" s="186" t="str">
        <f t="shared" si="77"/>
        <v>0 (0, 0)</v>
      </c>
      <c r="C89" s="357"/>
      <c r="D89" s="470"/>
      <c r="E89" s="470"/>
      <c r="F89" s="470"/>
      <c r="G89" s="470"/>
      <c r="H89" s="470"/>
      <c r="I89" s="466"/>
      <c r="J89" s="357"/>
      <c r="K89" s="470"/>
      <c r="L89" s="470"/>
      <c r="M89" s="470"/>
      <c r="N89" s="470"/>
      <c r="O89" s="470"/>
      <c r="P89" s="466"/>
      <c r="Q89" s="357"/>
      <c r="R89" s="470"/>
      <c r="S89" s="470"/>
      <c r="T89" s="470"/>
      <c r="U89" s="470"/>
      <c r="V89" s="470"/>
      <c r="W89" s="466"/>
      <c r="X89" s="357"/>
      <c r="Y89" s="470"/>
      <c r="Z89" s="470"/>
      <c r="AA89" s="470"/>
      <c r="AB89" s="470"/>
      <c r="AC89" s="470"/>
      <c r="AD89" s="466"/>
      <c r="AE89" s="349"/>
      <c r="AF89" s="339">
        <f t="shared" si="71"/>
        <v>0</v>
      </c>
      <c r="AG89" s="340">
        <f t="shared" si="71"/>
        <v>0</v>
      </c>
      <c r="AH89" s="340">
        <f t="shared" si="71"/>
        <v>0</v>
      </c>
      <c r="AI89" s="341">
        <f t="shared" si="71"/>
        <v>0</v>
      </c>
      <c r="AJ89" s="342">
        <f t="shared" si="71"/>
        <v>0</v>
      </c>
      <c r="AK89" s="343">
        <f t="shared" si="78"/>
        <v>0</v>
      </c>
      <c r="AL89" s="192">
        <f>IF(A89&lt;&gt;"",VLOOKUP(A89,Positions!$AJ$9:$AK$30,2,FALSE),0)*IF(AJ89=160,AJ89/4*52*(38/40),AJ89/4*52)</f>
        <v>0</v>
      </c>
      <c r="AM89" s="188">
        <f t="shared" si="79"/>
        <v>0</v>
      </c>
      <c r="AN89" s="12" t="str">
        <f t="shared" si="92"/>
        <v/>
      </c>
      <c r="AO89" s="12" t="str">
        <f t="shared" si="92"/>
        <v/>
      </c>
      <c r="AP89" s="12" t="str">
        <f t="shared" si="92"/>
        <v/>
      </c>
      <c r="AQ89" s="12" t="str">
        <f t="shared" si="92"/>
        <v/>
      </c>
      <c r="AR89" s="12" t="str">
        <f t="shared" si="92"/>
        <v/>
      </c>
      <c r="AS89" s="12" t="str">
        <f t="shared" si="92"/>
        <v/>
      </c>
      <c r="AT89" s="12" t="str">
        <f t="shared" si="92"/>
        <v/>
      </c>
      <c r="AU89" s="12" t="str">
        <f t="shared" si="92"/>
        <v/>
      </c>
      <c r="AV89" s="12" t="str">
        <f t="shared" si="92"/>
        <v/>
      </c>
      <c r="AW89" s="12" t="str">
        <f t="shared" si="92"/>
        <v/>
      </c>
      <c r="AX89" s="12" t="str">
        <f t="shared" si="92"/>
        <v/>
      </c>
      <c r="AY89" s="12" t="str">
        <f t="shared" si="92"/>
        <v/>
      </c>
      <c r="AZ89" s="12" t="str">
        <f t="shared" si="92"/>
        <v/>
      </c>
      <c r="BA89" s="12" t="str">
        <f t="shared" si="92"/>
        <v/>
      </c>
      <c r="BB89" s="12" t="str">
        <f t="shared" si="92"/>
        <v/>
      </c>
      <c r="BC89" s="12" t="str">
        <f t="shared" si="92"/>
        <v/>
      </c>
      <c r="BD89" s="12" t="str">
        <f t="shared" si="94"/>
        <v/>
      </c>
      <c r="BE89" s="12" t="str">
        <f t="shared" si="94"/>
        <v/>
      </c>
      <c r="BF89" s="12" t="str">
        <f t="shared" si="93"/>
        <v/>
      </c>
      <c r="BG89" s="12" t="str">
        <f t="shared" si="93"/>
        <v/>
      </c>
      <c r="BH89" s="12" t="str">
        <f t="shared" si="93"/>
        <v/>
      </c>
      <c r="BI89" s="12" t="str">
        <f t="shared" si="93"/>
        <v/>
      </c>
      <c r="BJ89" s="12" t="str">
        <f t="shared" si="66"/>
        <v/>
      </c>
      <c r="BK89" s="12" t="str">
        <f t="shared" si="66"/>
        <v/>
      </c>
      <c r="BL89" s="12" t="str">
        <f t="shared" si="66"/>
        <v/>
      </c>
      <c r="BM89" s="12" t="str">
        <f t="shared" si="66"/>
        <v/>
      </c>
      <c r="BN89" s="12" t="str">
        <f t="shared" si="66"/>
        <v/>
      </c>
      <c r="BO89" s="12" t="str">
        <f t="shared" si="66"/>
        <v/>
      </c>
      <c r="BV89" s="2" t="str">
        <f>IF(C89="","",IF(C89="ADO","ADO",IF(C89="OFF","OFF",VLOOKUP(C89,Positions!$C$7:$V$120,20,FALSE))))</f>
        <v/>
      </c>
      <c r="BW89" s="2" t="str">
        <f>IF(D89="","",IF(D89="ADO","ADO",IF(D89="OFF","OFF",VLOOKUP(D89,Positions!$C$7:$V$120,20,FALSE))))</f>
        <v/>
      </c>
      <c r="BX89" s="2" t="str">
        <f>IF(E89="","",IF(E89="ADO","ADO",IF(E89="OFF","OFF",VLOOKUP(E89,Positions!$C$7:$V$120,20,FALSE))))</f>
        <v/>
      </c>
      <c r="BY89" s="2" t="str">
        <f>IF(F89="","",IF(F89="ADO","ADO",IF(F89="OFF","OFF",VLOOKUP(F89,Positions!$C$7:$V$120,20,FALSE))))</f>
        <v/>
      </c>
      <c r="BZ89" s="2" t="str">
        <f>IF(G89="","",IF(G89="ADO","ADO",IF(G89="OFF","OFF",VLOOKUP(G89,Positions!$C$7:$V$120,20,FALSE))))</f>
        <v/>
      </c>
      <c r="CA89" s="2" t="str">
        <f>IF(H89="","",IF(H89="ADO","ADO",IF(H89="OFF","OFF",VLOOKUP(H89,Positions!$C$7:$V$120,20,FALSE))))</f>
        <v/>
      </c>
      <c r="CB89" s="2" t="str">
        <f>IF(I89="","",IF(I89="ADO","ADO",IF(I89="OFF","OFF",VLOOKUP(I89,Positions!$C$7:$V$120,20,FALSE))))</f>
        <v/>
      </c>
      <c r="CC89" s="2" t="str">
        <f>IF(J89="","",IF(J89="ADO","ADO",IF(J89="OFF","OFF",VLOOKUP(J89,Positions!$C$7:$V$120,20,FALSE))))</f>
        <v/>
      </c>
      <c r="CD89" s="2" t="str">
        <f>IF(K89="","",IF(K89="ADO","ADO",IF(K89="OFF","OFF",VLOOKUP(K89,Positions!$C$7:$V$120,20,FALSE))))</f>
        <v/>
      </c>
      <c r="CE89" s="2" t="str">
        <f>IF(L89="","",IF(L89="ADO","ADO",IF(L89="OFF","OFF",VLOOKUP(L89,Positions!$C$7:$V$120,20,FALSE))))</f>
        <v/>
      </c>
      <c r="CF89" s="2" t="str">
        <f>IF(M89="","",IF(M89="ADO","ADO",IF(M89="OFF","OFF",VLOOKUP(M89,Positions!$C$7:$V$120,20,FALSE))))</f>
        <v/>
      </c>
      <c r="CG89" s="2" t="str">
        <f>IF(N89="","",IF(N89="ADO","ADO",IF(N89="OFF","OFF",VLOOKUP(N89,Positions!$C$7:$V$120,20,FALSE))))</f>
        <v/>
      </c>
      <c r="CH89" s="2" t="str">
        <f>IF(O89="","",IF(O89="ADO","ADO",IF(O89="OFF","OFF",VLOOKUP(O89,Positions!$C$7:$V$120,20,FALSE))))</f>
        <v/>
      </c>
      <c r="CI89" s="2" t="str">
        <f>IF(P89="","",IF(P89="ADO","ADO",IF(P89="OFF","OFF",VLOOKUP(P89,Positions!$C$7:$V$120,20,FALSE))))</f>
        <v/>
      </c>
      <c r="CJ89" s="2" t="str">
        <f>IF(Q89="","",IF(Q89="ADO","ADO",IF(Q89="OFF","OFF",VLOOKUP(Q89,Positions!$C$7:$V$120,20,FALSE))))</f>
        <v/>
      </c>
      <c r="CK89" s="2" t="str">
        <f>IF(R89="","",IF(R89="ADO","ADO",IF(R89="OFF","OFF",VLOOKUP(R89,Positions!$C$7:$V$120,20,FALSE))))</f>
        <v/>
      </c>
      <c r="CL89" s="2" t="str">
        <f>IF(S89="","",IF(S89="ADO","ADO",IF(S89="OFF","OFF",VLOOKUP(S89,Positions!$C$7:$V$120,20,FALSE))))</f>
        <v/>
      </c>
      <c r="CM89" s="2" t="str">
        <f>IF(T89="","",IF(T89="ADO","ADO",IF(T89="OFF","OFF",VLOOKUP(T89,Positions!$C$7:$V$120,20,FALSE))))</f>
        <v/>
      </c>
      <c r="CN89" s="2" t="str">
        <f>IF(U89="","",IF(U89="ADO","ADO",IF(U89="OFF","OFF",VLOOKUP(U89,Positions!$C$7:$V$120,20,FALSE))))</f>
        <v/>
      </c>
      <c r="CO89" s="2" t="str">
        <f>IF(V89="","",IF(V89="ADO","ADO",IF(V89="OFF","OFF",VLOOKUP(V89,Positions!$C$7:$V$120,20,FALSE))))</f>
        <v/>
      </c>
      <c r="CP89" s="2" t="str">
        <f>IF(W89="","",IF(W89="ADO","ADO",IF(W89="OFF","OFF",VLOOKUP(W89,Positions!$C$7:$V$120,20,FALSE))))</f>
        <v/>
      </c>
      <c r="CQ89" s="2" t="str">
        <f>IF(X89="","",IF(X89="ADO","ADO",IF(X89="OFF","OFF",VLOOKUP(X89,Positions!$C$7:$V$120,20,FALSE))))</f>
        <v/>
      </c>
      <c r="CR89" s="2" t="str">
        <f>IF(Y89="","",IF(Y89="ADO","ADO",IF(Y89="OFF","OFF",VLOOKUP(Y89,Positions!$C$7:$V$120,20,FALSE))))</f>
        <v/>
      </c>
      <c r="CS89" s="2" t="str">
        <f>IF(Z89="","",IF(Z89="ADO","ADO",IF(Z89="OFF","OFF",VLOOKUP(Z89,Positions!$C$7:$V$120,20,FALSE))))</f>
        <v/>
      </c>
      <c r="CT89" s="2" t="str">
        <f>IF(AA89="","",IF(AA89="ADO","ADO",IF(AA89="OFF","OFF",VLOOKUP(AA89,Positions!$C$7:$V$120,20,FALSE))))</f>
        <v/>
      </c>
      <c r="CU89" s="2" t="str">
        <f>IF(AB89="","",IF(AB89="ADO","ADO",IF(AB89="OFF","OFF",VLOOKUP(AB89,Positions!$C$7:$V$120,20,FALSE))))</f>
        <v/>
      </c>
      <c r="CV89" s="2" t="str">
        <f>IF(AC89="","",IF(AC89="ADO","ADO",IF(AC89="OFF","OFF",VLOOKUP(AC89,Positions!$C$7:$V$120,20,FALSE))))</f>
        <v/>
      </c>
      <c r="CW89" s="2" t="str">
        <f>IF(AD89="","",IF(AD89="ADO","ADO",IF(AD89="OFF","OFF",VLOOKUP(AD89,Positions!$C$7:$V$120,20,FALSE))))</f>
        <v/>
      </c>
      <c r="CY89" s="2">
        <f t="shared" si="80"/>
        <v>0</v>
      </c>
      <c r="DE89" s="2" t="str">
        <f t="shared" si="89"/>
        <v/>
      </c>
      <c r="DF89" s="2" t="str">
        <f t="shared" si="90"/>
        <v/>
      </c>
      <c r="DG89" s="2" t="str">
        <f t="shared" si="91"/>
        <v/>
      </c>
      <c r="DH89" s="2" t="str">
        <f t="shared" si="81"/>
        <v/>
      </c>
      <c r="DI89" s="2" t="str">
        <f t="shared" si="81"/>
        <v/>
      </c>
      <c r="DJ89" s="2" t="str">
        <f t="shared" si="81"/>
        <v/>
      </c>
      <c r="DK89" s="2" t="str">
        <f t="shared" si="81"/>
        <v/>
      </c>
      <c r="DL89" s="2" t="str">
        <f t="shared" si="81"/>
        <v/>
      </c>
      <c r="DM89" s="2" t="str">
        <f t="shared" si="81"/>
        <v/>
      </c>
      <c r="DN89" s="2" t="str">
        <f t="shared" si="81"/>
        <v/>
      </c>
      <c r="DO89" s="2" t="str">
        <f t="shared" si="81"/>
        <v/>
      </c>
      <c r="DP89" s="2" t="str">
        <f t="shared" si="81"/>
        <v/>
      </c>
      <c r="DQ89" s="2" t="str">
        <f t="shared" si="81"/>
        <v/>
      </c>
      <c r="DR89" s="2" t="str">
        <f t="shared" si="81"/>
        <v/>
      </c>
      <c r="DS89" s="2" t="str">
        <f t="shared" si="81"/>
        <v/>
      </c>
      <c r="DT89" s="2" t="str">
        <f t="shared" si="81"/>
        <v/>
      </c>
      <c r="DU89" s="2" t="str">
        <f t="shared" si="81"/>
        <v/>
      </c>
      <c r="DV89" s="2" t="str">
        <f t="shared" si="81"/>
        <v/>
      </c>
      <c r="DW89" s="2" t="str">
        <f t="shared" si="81"/>
        <v/>
      </c>
      <c r="DX89" s="2" t="str">
        <f t="shared" si="70"/>
        <v/>
      </c>
      <c r="DY89" s="2" t="str">
        <f t="shared" si="70"/>
        <v/>
      </c>
      <c r="DZ89" s="2" t="str">
        <f t="shared" si="70"/>
        <v/>
      </c>
      <c r="EA89" s="2" t="str">
        <f t="shared" si="70"/>
        <v/>
      </c>
      <c r="EB89" s="2" t="str">
        <f t="shared" si="70"/>
        <v/>
      </c>
      <c r="EC89" s="2" t="str">
        <f t="shared" si="70"/>
        <v/>
      </c>
      <c r="ED89" s="2" t="str">
        <f t="shared" si="70"/>
        <v/>
      </c>
      <c r="EE89" s="2" t="str">
        <f t="shared" si="70"/>
        <v/>
      </c>
      <c r="EF89" s="2" t="str">
        <f t="shared" si="70"/>
        <v/>
      </c>
      <c r="EH89" s="189">
        <f t="shared" si="82"/>
        <v>0</v>
      </c>
      <c r="EI89" s="190">
        <f t="shared" si="83"/>
        <v>0</v>
      </c>
      <c r="EJ89" s="190">
        <f t="shared" si="84"/>
        <v>0</v>
      </c>
      <c r="EK89" s="190">
        <f t="shared" si="85"/>
        <v>0</v>
      </c>
      <c r="EL89" s="190">
        <f t="shared" si="86"/>
        <v>0</v>
      </c>
      <c r="EM89" s="12" t="str">
        <f t="shared" si="102"/>
        <v/>
      </c>
      <c r="EN89" s="12" t="str">
        <f t="shared" si="102"/>
        <v/>
      </c>
      <c r="EO89" s="12" t="str">
        <f t="shared" si="102"/>
        <v/>
      </c>
      <c r="EP89" s="12" t="str">
        <f t="shared" si="102"/>
        <v/>
      </c>
      <c r="EQ89" s="12" t="str">
        <f t="shared" si="102"/>
        <v/>
      </c>
      <c r="ER89" s="12" t="str">
        <f t="shared" si="102"/>
        <v/>
      </c>
      <c r="ES89" s="12" t="str">
        <f t="shared" si="102"/>
        <v/>
      </c>
      <c r="ET89" s="12" t="str">
        <f t="shared" si="102"/>
        <v/>
      </c>
      <c r="EU89" s="12" t="str">
        <f t="shared" si="102"/>
        <v/>
      </c>
      <c r="EV89" s="12" t="str">
        <f t="shared" si="102"/>
        <v/>
      </c>
      <c r="EW89" s="12" t="str">
        <f t="shared" si="102"/>
        <v/>
      </c>
      <c r="EX89" s="12" t="str">
        <f t="shared" si="102"/>
        <v/>
      </c>
      <c r="EY89" s="12" t="str">
        <f t="shared" si="102"/>
        <v/>
      </c>
      <c r="EZ89" s="12" t="str">
        <f t="shared" si="102"/>
        <v/>
      </c>
      <c r="FA89" s="12" t="str">
        <f t="shared" si="102"/>
        <v/>
      </c>
      <c r="FB89" s="12" t="str">
        <f t="shared" si="95"/>
        <v/>
      </c>
      <c r="FC89" s="12" t="str">
        <f t="shared" si="96"/>
        <v/>
      </c>
      <c r="FD89" s="12" t="str">
        <f t="shared" si="97"/>
        <v/>
      </c>
      <c r="FE89" s="12" t="str">
        <f t="shared" si="98"/>
        <v/>
      </c>
      <c r="FF89" s="12" t="str">
        <f t="shared" si="99"/>
        <v/>
      </c>
      <c r="FG89" s="12" t="str">
        <f t="shared" si="100"/>
        <v/>
      </c>
      <c r="FH89" s="12" t="str">
        <f t="shared" si="101"/>
        <v/>
      </c>
      <c r="FI89" s="12" t="str">
        <f t="shared" si="69"/>
        <v/>
      </c>
      <c r="FJ89" s="12" t="str">
        <f t="shared" si="69"/>
        <v/>
      </c>
      <c r="FK89" s="12" t="str">
        <f t="shared" si="69"/>
        <v/>
      </c>
      <c r="FL89" s="12" t="str">
        <f t="shared" si="69"/>
        <v/>
      </c>
      <c r="FM89" s="12" t="str">
        <f t="shared" si="69"/>
        <v/>
      </c>
      <c r="FN89" s="12" t="str">
        <f t="shared" si="69"/>
        <v/>
      </c>
      <c r="FP89" t="str">
        <f t="shared" si="87"/>
        <v>OK</v>
      </c>
      <c r="FQ89" t="str">
        <f t="shared" si="88"/>
        <v/>
      </c>
      <c r="GU89" s="176"/>
      <c r="GV89" s="177">
        <f t="shared" si="72"/>
        <v>0</v>
      </c>
      <c r="GW89" s="177">
        <f t="shared" si="73"/>
        <v>0</v>
      </c>
      <c r="GX89" s="177">
        <f t="shared" si="74"/>
        <v>0</v>
      </c>
      <c r="GY89" s="177">
        <f t="shared" si="75"/>
        <v>0</v>
      </c>
      <c r="HB89" s="193" t="str">
        <f>IF(Positions!C85&lt;&gt;"",Positions!C85,"")</f>
        <v/>
      </c>
    </row>
    <row r="90" spans="1:210" x14ac:dyDescent="0.25">
      <c r="A90" s="194"/>
      <c r="B90" s="186" t="str">
        <f t="shared" si="77"/>
        <v>0 (0, 0)</v>
      </c>
      <c r="C90" s="357"/>
      <c r="D90" s="470"/>
      <c r="E90" s="470"/>
      <c r="F90" s="470"/>
      <c r="G90" s="470"/>
      <c r="H90" s="470"/>
      <c r="I90" s="466"/>
      <c r="J90" s="357"/>
      <c r="K90" s="470"/>
      <c r="L90" s="470"/>
      <c r="M90" s="470"/>
      <c r="N90" s="470"/>
      <c r="O90" s="470"/>
      <c r="P90" s="466"/>
      <c r="Q90" s="357"/>
      <c r="R90" s="470"/>
      <c r="S90" s="470"/>
      <c r="T90" s="470"/>
      <c r="U90" s="470"/>
      <c r="V90" s="470"/>
      <c r="W90" s="466"/>
      <c r="X90" s="357"/>
      <c r="Y90" s="470"/>
      <c r="Z90" s="470"/>
      <c r="AA90" s="470"/>
      <c r="AB90" s="470"/>
      <c r="AC90" s="470"/>
      <c r="AD90" s="466"/>
      <c r="AE90" s="349"/>
      <c r="AF90" s="339">
        <f t="shared" si="71"/>
        <v>0</v>
      </c>
      <c r="AG90" s="340">
        <f t="shared" si="71"/>
        <v>0</v>
      </c>
      <c r="AH90" s="340">
        <f t="shared" si="71"/>
        <v>0</v>
      </c>
      <c r="AI90" s="341">
        <f t="shared" si="71"/>
        <v>0</v>
      </c>
      <c r="AJ90" s="342">
        <f t="shared" si="71"/>
        <v>0</v>
      </c>
      <c r="AK90" s="343">
        <f t="shared" si="78"/>
        <v>0</v>
      </c>
      <c r="AL90" s="192">
        <f>IF(A90&lt;&gt;"",VLOOKUP(A90,Positions!$AJ$9:$AK$30,2,FALSE),0)*IF(AJ90=160,AJ90/4*52*(38/40),AJ90/4*52)</f>
        <v>0</v>
      </c>
      <c r="AM90" s="188">
        <f t="shared" si="79"/>
        <v>0</v>
      </c>
      <c r="AN90" s="12" t="str">
        <f t="shared" si="92"/>
        <v/>
      </c>
      <c r="AO90" s="12" t="str">
        <f t="shared" si="92"/>
        <v/>
      </c>
      <c r="AP90" s="12" t="str">
        <f t="shared" ref="AP90:BC108" si="103">EO90</f>
        <v/>
      </c>
      <c r="AQ90" s="12" t="str">
        <f t="shared" si="103"/>
        <v/>
      </c>
      <c r="AR90" s="12" t="str">
        <f t="shared" si="103"/>
        <v/>
      </c>
      <c r="AS90" s="12" t="str">
        <f t="shared" si="103"/>
        <v/>
      </c>
      <c r="AT90" s="12" t="str">
        <f t="shared" si="103"/>
        <v/>
      </c>
      <c r="AU90" s="12" t="str">
        <f t="shared" si="103"/>
        <v/>
      </c>
      <c r="AV90" s="12" t="str">
        <f t="shared" si="103"/>
        <v/>
      </c>
      <c r="AW90" s="12" t="str">
        <f t="shared" si="103"/>
        <v/>
      </c>
      <c r="AX90" s="12" t="str">
        <f t="shared" si="103"/>
        <v/>
      </c>
      <c r="AY90" s="12" t="str">
        <f t="shared" si="103"/>
        <v/>
      </c>
      <c r="AZ90" s="12" t="str">
        <f t="shared" si="103"/>
        <v/>
      </c>
      <c r="BA90" s="12" t="str">
        <f t="shared" si="103"/>
        <v/>
      </c>
      <c r="BB90" s="12" t="str">
        <f t="shared" si="103"/>
        <v/>
      </c>
      <c r="BC90" s="12" t="str">
        <f t="shared" si="103"/>
        <v/>
      </c>
      <c r="BD90" s="12" t="str">
        <f t="shared" si="94"/>
        <v/>
      </c>
      <c r="BE90" s="12" t="str">
        <f t="shared" si="94"/>
        <v/>
      </c>
      <c r="BF90" s="12" t="str">
        <f t="shared" si="93"/>
        <v/>
      </c>
      <c r="BG90" s="12" t="str">
        <f t="shared" si="93"/>
        <v/>
      </c>
      <c r="BH90" s="12" t="str">
        <f t="shared" si="93"/>
        <v/>
      </c>
      <c r="BI90" s="12" t="str">
        <f t="shared" si="93"/>
        <v/>
      </c>
      <c r="BJ90" s="12" t="str">
        <f t="shared" si="66"/>
        <v/>
      </c>
      <c r="BK90" s="12" t="str">
        <f t="shared" si="66"/>
        <v/>
      </c>
      <c r="BL90" s="12" t="str">
        <f t="shared" si="66"/>
        <v/>
      </c>
      <c r="BM90" s="12" t="str">
        <f t="shared" si="66"/>
        <v/>
      </c>
      <c r="BN90" s="12" t="str">
        <f t="shared" si="66"/>
        <v/>
      </c>
      <c r="BO90" s="12" t="str">
        <f t="shared" si="66"/>
        <v/>
      </c>
      <c r="BV90" s="2" t="str">
        <f>IF(C90="","",IF(C90="ADO","ADO",IF(C90="OFF","OFF",VLOOKUP(C90,Positions!$C$7:$V$120,20,FALSE))))</f>
        <v/>
      </c>
      <c r="BW90" s="2" t="str">
        <f>IF(D90="","",IF(D90="ADO","ADO",IF(D90="OFF","OFF",VLOOKUP(D90,Positions!$C$7:$V$120,20,FALSE))))</f>
        <v/>
      </c>
      <c r="BX90" s="2" t="str">
        <f>IF(E90="","",IF(E90="ADO","ADO",IF(E90="OFF","OFF",VLOOKUP(E90,Positions!$C$7:$V$120,20,FALSE))))</f>
        <v/>
      </c>
      <c r="BY90" s="2" t="str">
        <f>IF(F90="","",IF(F90="ADO","ADO",IF(F90="OFF","OFF",VLOOKUP(F90,Positions!$C$7:$V$120,20,FALSE))))</f>
        <v/>
      </c>
      <c r="BZ90" s="2" t="str">
        <f>IF(G90="","",IF(G90="ADO","ADO",IF(G90="OFF","OFF",VLOOKUP(G90,Positions!$C$7:$V$120,20,FALSE))))</f>
        <v/>
      </c>
      <c r="CA90" s="2" t="str">
        <f>IF(H90="","",IF(H90="ADO","ADO",IF(H90="OFF","OFF",VLOOKUP(H90,Positions!$C$7:$V$120,20,FALSE))))</f>
        <v/>
      </c>
      <c r="CB90" s="2" t="str">
        <f>IF(I90="","",IF(I90="ADO","ADO",IF(I90="OFF","OFF",VLOOKUP(I90,Positions!$C$7:$V$120,20,FALSE))))</f>
        <v/>
      </c>
      <c r="CC90" s="2" t="str">
        <f>IF(J90="","",IF(J90="ADO","ADO",IF(J90="OFF","OFF",VLOOKUP(J90,Positions!$C$7:$V$120,20,FALSE))))</f>
        <v/>
      </c>
      <c r="CD90" s="2" t="str">
        <f>IF(K90="","",IF(K90="ADO","ADO",IF(K90="OFF","OFF",VLOOKUP(K90,Positions!$C$7:$V$120,20,FALSE))))</f>
        <v/>
      </c>
      <c r="CE90" s="2" t="str">
        <f>IF(L90="","",IF(L90="ADO","ADO",IF(L90="OFF","OFF",VLOOKUP(L90,Positions!$C$7:$V$120,20,FALSE))))</f>
        <v/>
      </c>
      <c r="CF90" s="2" t="str">
        <f>IF(M90="","",IF(M90="ADO","ADO",IF(M90="OFF","OFF",VLOOKUP(M90,Positions!$C$7:$V$120,20,FALSE))))</f>
        <v/>
      </c>
      <c r="CG90" s="2" t="str">
        <f>IF(N90="","",IF(N90="ADO","ADO",IF(N90="OFF","OFF",VLOOKUP(N90,Positions!$C$7:$V$120,20,FALSE))))</f>
        <v/>
      </c>
      <c r="CH90" s="2" t="str">
        <f>IF(O90="","",IF(O90="ADO","ADO",IF(O90="OFF","OFF",VLOOKUP(O90,Positions!$C$7:$V$120,20,FALSE))))</f>
        <v/>
      </c>
      <c r="CI90" s="2" t="str">
        <f>IF(P90="","",IF(P90="ADO","ADO",IF(P90="OFF","OFF",VLOOKUP(P90,Positions!$C$7:$V$120,20,FALSE))))</f>
        <v/>
      </c>
      <c r="CJ90" s="2" t="str">
        <f>IF(Q90="","",IF(Q90="ADO","ADO",IF(Q90="OFF","OFF",VLOOKUP(Q90,Positions!$C$7:$V$120,20,FALSE))))</f>
        <v/>
      </c>
      <c r="CK90" s="2" t="str">
        <f>IF(R90="","",IF(R90="ADO","ADO",IF(R90="OFF","OFF",VLOOKUP(R90,Positions!$C$7:$V$120,20,FALSE))))</f>
        <v/>
      </c>
      <c r="CL90" s="2" t="str">
        <f>IF(S90="","",IF(S90="ADO","ADO",IF(S90="OFF","OFF",VLOOKUP(S90,Positions!$C$7:$V$120,20,FALSE))))</f>
        <v/>
      </c>
      <c r="CM90" s="2" t="str">
        <f>IF(T90="","",IF(T90="ADO","ADO",IF(T90="OFF","OFF",VLOOKUP(T90,Positions!$C$7:$V$120,20,FALSE))))</f>
        <v/>
      </c>
      <c r="CN90" s="2" t="str">
        <f>IF(U90="","",IF(U90="ADO","ADO",IF(U90="OFF","OFF",VLOOKUP(U90,Positions!$C$7:$V$120,20,FALSE))))</f>
        <v/>
      </c>
      <c r="CO90" s="2" t="str">
        <f>IF(V90="","",IF(V90="ADO","ADO",IF(V90="OFF","OFF",VLOOKUP(V90,Positions!$C$7:$V$120,20,FALSE))))</f>
        <v/>
      </c>
      <c r="CP90" s="2" t="str">
        <f>IF(W90="","",IF(W90="ADO","ADO",IF(W90="OFF","OFF",VLOOKUP(W90,Positions!$C$7:$V$120,20,FALSE))))</f>
        <v/>
      </c>
      <c r="CQ90" s="2" t="str">
        <f>IF(X90="","",IF(X90="ADO","ADO",IF(X90="OFF","OFF",VLOOKUP(X90,Positions!$C$7:$V$120,20,FALSE))))</f>
        <v/>
      </c>
      <c r="CR90" s="2" t="str">
        <f>IF(Y90="","",IF(Y90="ADO","ADO",IF(Y90="OFF","OFF",VLOOKUP(Y90,Positions!$C$7:$V$120,20,FALSE))))</f>
        <v/>
      </c>
      <c r="CS90" s="2" t="str">
        <f>IF(Z90="","",IF(Z90="ADO","ADO",IF(Z90="OFF","OFF",VLOOKUP(Z90,Positions!$C$7:$V$120,20,FALSE))))</f>
        <v/>
      </c>
      <c r="CT90" s="2" t="str">
        <f>IF(AA90="","",IF(AA90="ADO","ADO",IF(AA90="OFF","OFF",VLOOKUP(AA90,Positions!$C$7:$V$120,20,FALSE))))</f>
        <v/>
      </c>
      <c r="CU90" s="2" t="str">
        <f>IF(AB90="","",IF(AB90="ADO","ADO",IF(AB90="OFF","OFF",VLOOKUP(AB90,Positions!$C$7:$V$120,20,FALSE))))</f>
        <v/>
      </c>
      <c r="CV90" s="2" t="str">
        <f>IF(AC90="","",IF(AC90="ADO","ADO",IF(AC90="OFF","OFF",VLOOKUP(AC90,Positions!$C$7:$V$120,20,FALSE))))</f>
        <v/>
      </c>
      <c r="CW90" s="2" t="str">
        <f>IF(AD90="","",IF(AD90="ADO","ADO",IF(AD90="OFF","OFF",VLOOKUP(AD90,Positions!$C$7:$V$120,20,FALSE))))</f>
        <v/>
      </c>
      <c r="CY90" s="2">
        <f t="shared" si="80"/>
        <v>0</v>
      </c>
      <c r="DE90" s="2" t="str">
        <f t="shared" si="89"/>
        <v/>
      </c>
      <c r="DF90" s="2" t="str">
        <f t="shared" si="90"/>
        <v/>
      </c>
      <c r="DG90" s="2" t="str">
        <f t="shared" si="91"/>
        <v/>
      </c>
      <c r="DH90" s="2" t="str">
        <f t="shared" si="81"/>
        <v/>
      </c>
      <c r="DI90" s="2" t="str">
        <f t="shared" si="81"/>
        <v/>
      </c>
      <c r="DJ90" s="2" t="str">
        <f t="shared" si="81"/>
        <v/>
      </c>
      <c r="DK90" s="2" t="str">
        <f t="shared" si="81"/>
        <v/>
      </c>
      <c r="DL90" s="2" t="str">
        <f t="shared" si="81"/>
        <v/>
      </c>
      <c r="DM90" s="2" t="str">
        <f t="shared" si="81"/>
        <v/>
      </c>
      <c r="DN90" s="2" t="str">
        <f t="shared" si="81"/>
        <v/>
      </c>
      <c r="DO90" s="2" t="str">
        <f t="shared" si="81"/>
        <v/>
      </c>
      <c r="DP90" s="2" t="str">
        <f t="shared" si="81"/>
        <v/>
      </c>
      <c r="DQ90" s="2" t="str">
        <f t="shared" si="81"/>
        <v/>
      </c>
      <c r="DR90" s="2" t="str">
        <f t="shared" si="81"/>
        <v/>
      </c>
      <c r="DS90" s="2" t="str">
        <f t="shared" si="81"/>
        <v/>
      </c>
      <c r="DT90" s="2" t="str">
        <f t="shared" si="81"/>
        <v/>
      </c>
      <c r="DU90" s="2" t="str">
        <f t="shared" si="81"/>
        <v/>
      </c>
      <c r="DV90" s="2" t="str">
        <f t="shared" si="81"/>
        <v/>
      </c>
      <c r="DW90" s="2" t="str">
        <f t="shared" si="81"/>
        <v/>
      </c>
      <c r="DX90" s="2" t="str">
        <f t="shared" si="70"/>
        <v/>
      </c>
      <c r="DY90" s="2" t="str">
        <f t="shared" si="70"/>
        <v/>
      </c>
      <c r="DZ90" s="2" t="str">
        <f t="shared" si="70"/>
        <v/>
      </c>
      <c r="EA90" s="2" t="str">
        <f t="shared" si="70"/>
        <v/>
      </c>
      <c r="EB90" s="2" t="str">
        <f t="shared" si="70"/>
        <v/>
      </c>
      <c r="EC90" s="2" t="str">
        <f t="shared" si="70"/>
        <v/>
      </c>
      <c r="ED90" s="2" t="str">
        <f t="shared" ref="EA90:EF132" si="104">IF(ISERROR(CU90),"",CU90)</f>
        <v/>
      </c>
      <c r="EE90" s="2" t="str">
        <f t="shared" si="104"/>
        <v/>
      </c>
      <c r="EF90" s="2" t="str">
        <f t="shared" si="104"/>
        <v/>
      </c>
      <c r="EH90" s="189">
        <f t="shared" si="82"/>
        <v>0</v>
      </c>
      <c r="EI90" s="190">
        <f t="shared" si="83"/>
        <v>0</v>
      </c>
      <c r="EJ90" s="190">
        <f t="shared" si="84"/>
        <v>0</v>
      </c>
      <c r="EK90" s="190">
        <f t="shared" si="85"/>
        <v>0</v>
      </c>
      <c r="EL90" s="190">
        <f t="shared" si="86"/>
        <v>0</v>
      </c>
      <c r="EM90" s="12" t="str">
        <f t="shared" si="102"/>
        <v/>
      </c>
      <c r="EN90" s="12" t="str">
        <f t="shared" si="102"/>
        <v/>
      </c>
      <c r="EO90" s="12" t="str">
        <f t="shared" si="102"/>
        <v/>
      </c>
      <c r="EP90" s="12" t="str">
        <f t="shared" si="102"/>
        <v/>
      </c>
      <c r="EQ90" s="12" t="str">
        <f t="shared" si="102"/>
        <v/>
      </c>
      <c r="ER90" s="12" t="str">
        <f t="shared" si="102"/>
        <v/>
      </c>
      <c r="ES90" s="12" t="str">
        <f t="shared" si="102"/>
        <v/>
      </c>
      <c r="ET90" s="12" t="str">
        <f t="shared" si="102"/>
        <v/>
      </c>
      <c r="EU90" s="12" t="str">
        <f t="shared" si="102"/>
        <v/>
      </c>
      <c r="EV90" s="12" t="str">
        <f t="shared" si="102"/>
        <v/>
      </c>
      <c r="EW90" s="12" t="str">
        <f t="shared" si="102"/>
        <v/>
      </c>
      <c r="EX90" s="12" t="str">
        <f t="shared" si="102"/>
        <v/>
      </c>
      <c r="EY90" s="12" t="str">
        <f t="shared" si="102"/>
        <v/>
      </c>
      <c r="EZ90" s="12" t="str">
        <f t="shared" si="102"/>
        <v/>
      </c>
      <c r="FA90" s="12" t="str">
        <f t="shared" si="102"/>
        <v/>
      </c>
      <c r="FB90" s="12" t="str">
        <f t="shared" si="95"/>
        <v/>
      </c>
      <c r="FC90" s="12" t="str">
        <f t="shared" si="96"/>
        <v/>
      </c>
      <c r="FD90" s="12" t="str">
        <f t="shared" si="97"/>
        <v/>
      </c>
      <c r="FE90" s="12" t="str">
        <f t="shared" si="98"/>
        <v/>
      </c>
      <c r="FF90" s="12" t="str">
        <f t="shared" si="99"/>
        <v/>
      </c>
      <c r="FG90" s="12" t="str">
        <f t="shared" si="100"/>
        <v/>
      </c>
      <c r="FH90" s="12" t="str">
        <f t="shared" si="101"/>
        <v/>
      </c>
      <c r="FI90" s="12" t="str">
        <f t="shared" si="69"/>
        <v/>
      </c>
      <c r="FJ90" s="12" t="str">
        <f t="shared" si="69"/>
        <v/>
      </c>
      <c r="FK90" s="12" t="str">
        <f t="shared" si="69"/>
        <v/>
      </c>
      <c r="FL90" s="12" t="str">
        <f t="shared" si="69"/>
        <v/>
      </c>
      <c r="FM90" s="12" t="str">
        <f t="shared" si="69"/>
        <v/>
      </c>
      <c r="FN90" s="12" t="str">
        <f t="shared" si="69"/>
        <v/>
      </c>
      <c r="FP90" t="str">
        <f t="shared" si="87"/>
        <v>OK</v>
      </c>
      <c r="FQ90" t="str">
        <f t="shared" si="88"/>
        <v/>
      </c>
      <c r="GU90" s="176"/>
      <c r="GV90" s="177">
        <f t="shared" si="72"/>
        <v>0</v>
      </c>
      <c r="GW90" s="177">
        <f t="shared" si="73"/>
        <v>0</v>
      </c>
      <c r="GX90" s="177">
        <f t="shared" si="74"/>
        <v>0</v>
      </c>
      <c r="GY90" s="177">
        <f t="shared" si="75"/>
        <v>0</v>
      </c>
      <c r="HB90" s="193" t="str">
        <f>IF(Positions!C86&lt;&gt;"",Positions!C86,"")</f>
        <v/>
      </c>
    </row>
    <row r="91" spans="1:210" x14ac:dyDescent="0.25">
      <c r="A91" s="194"/>
      <c r="B91" s="186" t="str">
        <f t="shared" si="77"/>
        <v>0 (0, 0)</v>
      </c>
      <c r="C91" s="357"/>
      <c r="D91" s="470"/>
      <c r="E91" s="470"/>
      <c r="F91" s="470"/>
      <c r="G91" s="470"/>
      <c r="H91" s="470"/>
      <c r="I91" s="466"/>
      <c r="J91" s="357"/>
      <c r="K91" s="470"/>
      <c r="L91" s="470"/>
      <c r="M91" s="470"/>
      <c r="N91" s="470"/>
      <c r="O91" s="470"/>
      <c r="P91" s="466"/>
      <c r="Q91" s="357"/>
      <c r="R91" s="470"/>
      <c r="S91" s="470"/>
      <c r="T91" s="470"/>
      <c r="U91" s="470"/>
      <c r="V91" s="470"/>
      <c r="W91" s="466"/>
      <c r="X91" s="357"/>
      <c r="Y91" s="470"/>
      <c r="Z91" s="470"/>
      <c r="AA91" s="470"/>
      <c r="AB91" s="470"/>
      <c r="AC91" s="470"/>
      <c r="AD91" s="466"/>
      <c r="AE91" s="349"/>
      <c r="AF91" s="339">
        <f t="shared" si="71"/>
        <v>0</v>
      </c>
      <c r="AG91" s="340">
        <f t="shared" si="71"/>
        <v>0</v>
      </c>
      <c r="AH91" s="340">
        <f t="shared" si="71"/>
        <v>0</v>
      </c>
      <c r="AI91" s="341">
        <f t="shared" si="71"/>
        <v>0</v>
      </c>
      <c r="AJ91" s="342">
        <f t="shared" si="71"/>
        <v>0</v>
      </c>
      <c r="AK91" s="343">
        <f t="shared" si="78"/>
        <v>0</v>
      </c>
      <c r="AL91" s="192">
        <f>IF(A91&lt;&gt;"",VLOOKUP(A91,Positions!$AJ$9:$AK$30,2,FALSE),0)*IF(AJ91=160,AJ91/4*52*(38/40),AJ91/4*52)</f>
        <v>0</v>
      </c>
      <c r="AM91" s="188">
        <f t="shared" si="79"/>
        <v>0</v>
      </c>
      <c r="AN91" s="12" t="str">
        <f t="shared" ref="AN91:AT146" si="105">EM91</f>
        <v/>
      </c>
      <c r="AO91" s="12" t="str">
        <f t="shared" si="105"/>
        <v/>
      </c>
      <c r="AP91" s="12" t="str">
        <f t="shared" si="103"/>
        <v/>
      </c>
      <c r="AQ91" s="12" t="str">
        <f t="shared" si="103"/>
        <v/>
      </c>
      <c r="AR91" s="12" t="str">
        <f t="shared" si="103"/>
        <v/>
      </c>
      <c r="AS91" s="12" t="str">
        <f t="shared" si="103"/>
        <v/>
      </c>
      <c r="AT91" s="12" t="str">
        <f t="shared" si="103"/>
        <v/>
      </c>
      <c r="AU91" s="12" t="str">
        <f t="shared" si="103"/>
        <v/>
      </c>
      <c r="AV91" s="12" t="str">
        <f t="shared" si="103"/>
        <v/>
      </c>
      <c r="AW91" s="12" t="str">
        <f t="shared" si="103"/>
        <v/>
      </c>
      <c r="AX91" s="12" t="str">
        <f t="shared" si="103"/>
        <v/>
      </c>
      <c r="AY91" s="12" t="str">
        <f t="shared" si="103"/>
        <v/>
      </c>
      <c r="AZ91" s="12" t="str">
        <f t="shared" si="103"/>
        <v/>
      </c>
      <c r="BA91" s="12" t="str">
        <f t="shared" si="103"/>
        <v/>
      </c>
      <c r="BB91" s="12" t="str">
        <f t="shared" si="103"/>
        <v/>
      </c>
      <c r="BC91" s="12" t="str">
        <f t="shared" si="103"/>
        <v/>
      </c>
      <c r="BD91" s="12" t="str">
        <f t="shared" si="94"/>
        <v/>
      </c>
      <c r="BE91" s="12" t="str">
        <f t="shared" si="94"/>
        <v/>
      </c>
      <c r="BF91" s="12" t="str">
        <f t="shared" si="93"/>
        <v/>
      </c>
      <c r="BG91" s="12" t="str">
        <f t="shared" si="93"/>
        <v/>
      </c>
      <c r="BH91" s="12" t="str">
        <f t="shared" si="93"/>
        <v/>
      </c>
      <c r="BI91" s="12" t="str">
        <f t="shared" si="93"/>
        <v/>
      </c>
      <c r="BJ91" s="12" t="str">
        <f t="shared" si="66"/>
        <v/>
      </c>
      <c r="BK91" s="12" t="str">
        <f t="shared" si="66"/>
        <v/>
      </c>
      <c r="BL91" s="12" t="str">
        <f t="shared" si="66"/>
        <v/>
      </c>
      <c r="BM91" s="12" t="str">
        <f t="shared" si="66"/>
        <v/>
      </c>
      <c r="BN91" s="12" t="str">
        <f t="shared" si="66"/>
        <v/>
      </c>
      <c r="BO91" s="12" t="str">
        <f t="shared" si="66"/>
        <v/>
      </c>
      <c r="BV91" s="2" t="str">
        <f>IF(C91="","",IF(C91="ADO","ADO",IF(C91="OFF","OFF",VLOOKUP(C91,Positions!$C$7:$V$120,20,FALSE))))</f>
        <v/>
      </c>
      <c r="BW91" s="2" t="str">
        <f>IF(D91="","",IF(D91="ADO","ADO",IF(D91="OFF","OFF",VLOOKUP(D91,Positions!$C$7:$V$120,20,FALSE))))</f>
        <v/>
      </c>
      <c r="BX91" s="2" t="str">
        <f>IF(E91="","",IF(E91="ADO","ADO",IF(E91="OFF","OFF",VLOOKUP(E91,Positions!$C$7:$V$120,20,FALSE))))</f>
        <v/>
      </c>
      <c r="BY91" s="2" t="str">
        <f>IF(F91="","",IF(F91="ADO","ADO",IF(F91="OFF","OFF",VLOOKUP(F91,Positions!$C$7:$V$120,20,FALSE))))</f>
        <v/>
      </c>
      <c r="BZ91" s="2" t="str">
        <f>IF(G91="","",IF(G91="ADO","ADO",IF(G91="OFF","OFF",VLOOKUP(G91,Positions!$C$7:$V$120,20,FALSE))))</f>
        <v/>
      </c>
      <c r="CA91" s="2" t="str">
        <f>IF(H91="","",IF(H91="ADO","ADO",IF(H91="OFF","OFF",VLOOKUP(H91,Positions!$C$7:$V$120,20,FALSE))))</f>
        <v/>
      </c>
      <c r="CB91" s="2" t="str">
        <f>IF(I91="","",IF(I91="ADO","ADO",IF(I91="OFF","OFF",VLOOKUP(I91,Positions!$C$7:$V$120,20,FALSE))))</f>
        <v/>
      </c>
      <c r="CC91" s="2" t="str">
        <f>IF(J91="","",IF(J91="ADO","ADO",IF(J91="OFF","OFF",VLOOKUP(J91,Positions!$C$7:$V$120,20,FALSE))))</f>
        <v/>
      </c>
      <c r="CD91" s="2" t="str">
        <f>IF(K91="","",IF(K91="ADO","ADO",IF(K91="OFF","OFF",VLOOKUP(K91,Positions!$C$7:$V$120,20,FALSE))))</f>
        <v/>
      </c>
      <c r="CE91" s="2" t="str">
        <f>IF(L91="","",IF(L91="ADO","ADO",IF(L91="OFF","OFF",VLOOKUP(L91,Positions!$C$7:$V$120,20,FALSE))))</f>
        <v/>
      </c>
      <c r="CF91" s="2" t="str">
        <f>IF(M91="","",IF(M91="ADO","ADO",IF(M91="OFF","OFF",VLOOKUP(M91,Positions!$C$7:$V$120,20,FALSE))))</f>
        <v/>
      </c>
      <c r="CG91" s="2" t="str">
        <f>IF(N91="","",IF(N91="ADO","ADO",IF(N91="OFF","OFF",VLOOKUP(N91,Positions!$C$7:$V$120,20,FALSE))))</f>
        <v/>
      </c>
      <c r="CH91" s="2" t="str">
        <f>IF(O91="","",IF(O91="ADO","ADO",IF(O91="OFF","OFF",VLOOKUP(O91,Positions!$C$7:$V$120,20,FALSE))))</f>
        <v/>
      </c>
      <c r="CI91" s="2" t="str">
        <f>IF(P91="","",IF(P91="ADO","ADO",IF(P91="OFF","OFF",VLOOKUP(P91,Positions!$C$7:$V$120,20,FALSE))))</f>
        <v/>
      </c>
      <c r="CJ91" s="2" t="str">
        <f>IF(Q91="","",IF(Q91="ADO","ADO",IF(Q91="OFF","OFF",VLOOKUP(Q91,Positions!$C$7:$V$120,20,FALSE))))</f>
        <v/>
      </c>
      <c r="CK91" s="2" t="str">
        <f>IF(R91="","",IF(R91="ADO","ADO",IF(R91="OFF","OFF",VLOOKUP(R91,Positions!$C$7:$V$120,20,FALSE))))</f>
        <v/>
      </c>
      <c r="CL91" s="2" t="str">
        <f>IF(S91="","",IF(S91="ADO","ADO",IF(S91="OFF","OFF",VLOOKUP(S91,Positions!$C$7:$V$120,20,FALSE))))</f>
        <v/>
      </c>
      <c r="CM91" s="2" t="str">
        <f>IF(T91="","",IF(T91="ADO","ADO",IF(T91="OFF","OFF",VLOOKUP(T91,Positions!$C$7:$V$120,20,FALSE))))</f>
        <v/>
      </c>
      <c r="CN91" s="2" t="str">
        <f>IF(U91="","",IF(U91="ADO","ADO",IF(U91="OFF","OFF",VLOOKUP(U91,Positions!$C$7:$V$120,20,FALSE))))</f>
        <v/>
      </c>
      <c r="CO91" s="2" t="str">
        <f>IF(V91="","",IF(V91="ADO","ADO",IF(V91="OFF","OFF",VLOOKUP(V91,Positions!$C$7:$V$120,20,FALSE))))</f>
        <v/>
      </c>
      <c r="CP91" s="2" t="str">
        <f>IF(W91="","",IF(W91="ADO","ADO",IF(W91="OFF","OFF",VLOOKUP(W91,Positions!$C$7:$V$120,20,FALSE))))</f>
        <v/>
      </c>
      <c r="CQ91" s="2" t="str">
        <f>IF(X91="","",IF(X91="ADO","ADO",IF(X91="OFF","OFF",VLOOKUP(X91,Positions!$C$7:$V$120,20,FALSE))))</f>
        <v/>
      </c>
      <c r="CR91" s="2" t="str">
        <f>IF(Y91="","",IF(Y91="ADO","ADO",IF(Y91="OFF","OFF",VLOOKUP(Y91,Positions!$C$7:$V$120,20,FALSE))))</f>
        <v/>
      </c>
      <c r="CS91" s="2" t="str">
        <f>IF(Z91="","",IF(Z91="ADO","ADO",IF(Z91="OFF","OFF",VLOOKUP(Z91,Positions!$C$7:$V$120,20,FALSE))))</f>
        <v/>
      </c>
      <c r="CT91" s="2" t="str">
        <f>IF(AA91="","",IF(AA91="ADO","ADO",IF(AA91="OFF","OFF",VLOOKUP(AA91,Positions!$C$7:$V$120,20,FALSE))))</f>
        <v/>
      </c>
      <c r="CU91" s="2" t="str">
        <f>IF(AB91="","",IF(AB91="ADO","ADO",IF(AB91="OFF","OFF",VLOOKUP(AB91,Positions!$C$7:$V$120,20,FALSE))))</f>
        <v/>
      </c>
      <c r="CV91" s="2" t="str">
        <f>IF(AC91="","",IF(AC91="ADO","ADO",IF(AC91="OFF","OFF",VLOOKUP(AC91,Positions!$C$7:$V$120,20,FALSE))))</f>
        <v/>
      </c>
      <c r="CW91" s="2" t="str">
        <f>IF(AD91="","",IF(AD91="ADO","ADO",IF(AD91="OFF","OFF",VLOOKUP(AD91,Positions!$C$7:$V$120,20,FALSE))))</f>
        <v/>
      </c>
      <c r="CY91" s="2">
        <f t="shared" si="80"/>
        <v>0</v>
      </c>
      <c r="DE91" s="2" t="str">
        <f t="shared" si="89"/>
        <v/>
      </c>
      <c r="DF91" s="2" t="str">
        <f t="shared" si="90"/>
        <v/>
      </c>
      <c r="DG91" s="2" t="str">
        <f t="shared" si="91"/>
        <v/>
      </c>
      <c r="DH91" s="2" t="str">
        <f t="shared" si="81"/>
        <v/>
      </c>
      <c r="DI91" s="2" t="str">
        <f t="shared" si="81"/>
        <v/>
      </c>
      <c r="DJ91" s="2" t="str">
        <f t="shared" si="81"/>
        <v/>
      </c>
      <c r="DK91" s="2" t="str">
        <f t="shared" si="81"/>
        <v/>
      </c>
      <c r="DL91" s="2" t="str">
        <f t="shared" si="81"/>
        <v/>
      </c>
      <c r="DM91" s="2" t="str">
        <f t="shared" si="81"/>
        <v/>
      </c>
      <c r="DN91" s="2" t="str">
        <f t="shared" si="81"/>
        <v/>
      </c>
      <c r="DO91" s="2" t="str">
        <f t="shared" si="81"/>
        <v/>
      </c>
      <c r="DP91" s="2" t="str">
        <f t="shared" si="81"/>
        <v/>
      </c>
      <c r="DQ91" s="2" t="str">
        <f t="shared" si="81"/>
        <v/>
      </c>
      <c r="DR91" s="2" t="str">
        <f t="shared" si="81"/>
        <v/>
      </c>
      <c r="DS91" s="2" t="str">
        <f t="shared" si="81"/>
        <v/>
      </c>
      <c r="DT91" s="2" t="str">
        <f t="shared" si="81"/>
        <v/>
      </c>
      <c r="DU91" s="2" t="str">
        <f t="shared" si="81"/>
        <v/>
      </c>
      <c r="DV91" s="2" t="str">
        <f t="shared" si="81"/>
        <v/>
      </c>
      <c r="DW91" s="2" t="str">
        <f t="shared" si="81"/>
        <v/>
      </c>
      <c r="DX91" s="2" t="str">
        <f t="shared" ref="DP91:DZ114" si="106">IF(ISERROR(CO91),"",CO91)</f>
        <v/>
      </c>
      <c r="DY91" s="2" t="str">
        <f t="shared" si="106"/>
        <v/>
      </c>
      <c r="DZ91" s="2" t="str">
        <f t="shared" si="106"/>
        <v/>
      </c>
      <c r="EA91" s="2" t="str">
        <f t="shared" si="104"/>
        <v/>
      </c>
      <c r="EB91" s="2" t="str">
        <f t="shared" si="104"/>
        <v/>
      </c>
      <c r="EC91" s="2" t="str">
        <f t="shared" si="104"/>
        <v/>
      </c>
      <c r="ED91" s="2" t="str">
        <f t="shared" si="104"/>
        <v/>
      </c>
      <c r="EE91" s="2" t="str">
        <f t="shared" si="104"/>
        <v/>
      </c>
      <c r="EF91" s="2" t="str">
        <f t="shared" si="104"/>
        <v/>
      </c>
      <c r="EH91" s="189">
        <f t="shared" si="82"/>
        <v>0</v>
      </c>
      <c r="EI91" s="190">
        <f t="shared" si="83"/>
        <v>0</v>
      </c>
      <c r="EJ91" s="190">
        <f t="shared" si="84"/>
        <v>0</v>
      </c>
      <c r="EK91" s="190">
        <f t="shared" si="85"/>
        <v>0</v>
      </c>
      <c r="EL91" s="190">
        <f t="shared" si="86"/>
        <v>0</v>
      </c>
      <c r="EM91" s="12" t="str">
        <f t="shared" si="102"/>
        <v/>
      </c>
      <c r="EN91" s="12" t="str">
        <f t="shared" si="102"/>
        <v/>
      </c>
      <c r="EO91" s="12" t="str">
        <f t="shared" si="102"/>
        <v/>
      </c>
      <c r="EP91" s="12" t="str">
        <f t="shared" si="102"/>
        <v/>
      </c>
      <c r="EQ91" s="12" t="str">
        <f t="shared" si="102"/>
        <v/>
      </c>
      <c r="ER91" s="12" t="str">
        <f t="shared" si="102"/>
        <v/>
      </c>
      <c r="ES91" s="12" t="str">
        <f t="shared" si="102"/>
        <v/>
      </c>
      <c r="ET91" s="12" t="str">
        <f t="shared" si="102"/>
        <v/>
      </c>
      <c r="EU91" s="12" t="str">
        <f t="shared" si="102"/>
        <v/>
      </c>
      <c r="EV91" s="12" t="str">
        <f t="shared" si="102"/>
        <v/>
      </c>
      <c r="EW91" s="12" t="str">
        <f t="shared" si="102"/>
        <v/>
      </c>
      <c r="EX91" s="12" t="str">
        <f t="shared" si="102"/>
        <v/>
      </c>
      <c r="EY91" s="12" t="str">
        <f t="shared" si="102"/>
        <v/>
      </c>
      <c r="EZ91" s="12" t="str">
        <f t="shared" si="102"/>
        <v/>
      </c>
      <c r="FA91" s="12" t="str">
        <f t="shared" si="102"/>
        <v/>
      </c>
      <c r="FB91" s="12" t="str">
        <f t="shared" si="95"/>
        <v/>
      </c>
      <c r="FC91" s="12" t="str">
        <f t="shared" si="96"/>
        <v/>
      </c>
      <c r="FD91" s="12" t="str">
        <f t="shared" si="97"/>
        <v/>
      </c>
      <c r="FE91" s="12" t="str">
        <f t="shared" si="98"/>
        <v/>
      </c>
      <c r="FF91" s="12" t="str">
        <f t="shared" si="99"/>
        <v/>
      </c>
      <c r="FG91" s="12" t="str">
        <f t="shared" si="100"/>
        <v/>
      </c>
      <c r="FH91" s="12" t="str">
        <f t="shared" si="101"/>
        <v/>
      </c>
      <c r="FI91" s="12" t="str">
        <f t="shared" si="69"/>
        <v/>
      </c>
      <c r="FJ91" s="12" t="str">
        <f t="shared" si="69"/>
        <v/>
      </c>
      <c r="FK91" s="12" t="str">
        <f t="shared" si="69"/>
        <v/>
      </c>
      <c r="FL91" s="12" t="str">
        <f t="shared" si="69"/>
        <v/>
      </c>
      <c r="FM91" s="12" t="str">
        <f t="shared" si="69"/>
        <v/>
      </c>
      <c r="FN91" s="12" t="str">
        <f t="shared" si="69"/>
        <v/>
      </c>
      <c r="FP91" t="str">
        <f t="shared" si="87"/>
        <v>OK</v>
      </c>
      <c r="FQ91" t="str">
        <f t="shared" si="88"/>
        <v/>
      </c>
      <c r="GU91" s="176"/>
      <c r="GV91" s="177">
        <f t="shared" si="72"/>
        <v>0</v>
      </c>
      <c r="GW91" s="177">
        <f t="shared" si="73"/>
        <v>0</v>
      </c>
      <c r="GX91" s="177">
        <f t="shared" si="74"/>
        <v>0</v>
      </c>
      <c r="GY91" s="177">
        <f t="shared" si="75"/>
        <v>0</v>
      </c>
      <c r="HB91" s="193" t="str">
        <f>IF(Positions!C87&lt;&gt;"",Positions!C87,"")</f>
        <v/>
      </c>
    </row>
    <row r="92" spans="1:210" x14ac:dyDescent="0.25">
      <c r="A92" s="194"/>
      <c r="B92" s="186" t="str">
        <f t="shared" si="77"/>
        <v>0 (0, 0)</v>
      </c>
      <c r="C92" s="357"/>
      <c r="D92" s="470"/>
      <c r="E92" s="470"/>
      <c r="F92" s="470"/>
      <c r="G92" s="470"/>
      <c r="H92" s="470"/>
      <c r="I92" s="466"/>
      <c r="J92" s="357"/>
      <c r="K92" s="470"/>
      <c r="L92" s="470"/>
      <c r="M92" s="470"/>
      <c r="N92" s="470"/>
      <c r="O92" s="470"/>
      <c r="P92" s="466"/>
      <c r="Q92" s="357"/>
      <c r="R92" s="470"/>
      <c r="S92" s="470"/>
      <c r="T92" s="470"/>
      <c r="U92" s="470"/>
      <c r="V92" s="470"/>
      <c r="W92" s="466"/>
      <c r="X92" s="357"/>
      <c r="Y92" s="470"/>
      <c r="Z92" s="470"/>
      <c r="AA92" s="470"/>
      <c r="AB92" s="470"/>
      <c r="AC92" s="470"/>
      <c r="AD92" s="466"/>
      <c r="AE92" s="349"/>
      <c r="AF92" s="339">
        <f t="shared" si="71"/>
        <v>0</v>
      </c>
      <c r="AG92" s="340">
        <f t="shared" si="71"/>
        <v>0</v>
      </c>
      <c r="AH92" s="340">
        <f t="shared" si="71"/>
        <v>0</v>
      </c>
      <c r="AI92" s="341">
        <f t="shared" si="71"/>
        <v>0</v>
      </c>
      <c r="AJ92" s="342">
        <f t="shared" si="71"/>
        <v>0</v>
      </c>
      <c r="AK92" s="343">
        <f t="shared" si="78"/>
        <v>0</v>
      </c>
      <c r="AL92" s="192">
        <f>IF(A92&lt;&gt;"",VLOOKUP(A92,Positions!$AJ$9:$AK$30,2,FALSE),0)*IF(AJ92=160,AJ92/4*52*(38/40),AJ92/4*52)</f>
        <v>0</v>
      </c>
      <c r="AM92" s="188">
        <f t="shared" si="79"/>
        <v>0</v>
      </c>
      <c r="AN92" s="12" t="str">
        <f t="shared" si="105"/>
        <v/>
      </c>
      <c r="AO92" s="12" t="str">
        <f t="shared" si="105"/>
        <v/>
      </c>
      <c r="AP92" s="12" t="str">
        <f t="shared" si="103"/>
        <v/>
      </c>
      <c r="AQ92" s="12" t="str">
        <f t="shared" si="103"/>
        <v/>
      </c>
      <c r="AR92" s="12" t="str">
        <f t="shared" si="103"/>
        <v/>
      </c>
      <c r="AS92" s="12" t="str">
        <f t="shared" si="103"/>
        <v/>
      </c>
      <c r="AT92" s="12" t="str">
        <f t="shared" si="103"/>
        <v/>
      </c>
      <c r="AU92" s="12" t="str">
        <f t="shared" si="103"/>
        <v/>
      </c>
      <c r="AV92" s="12" t="str">
        <f t="shared" si="103"/>
        <v/>
      </c>
      <c r="AW92" s="12" t="str">
        <f t="shared" si="103"/>
        <v/>
      </c>
      <c r="AX92" s="12" t="str">
        <f t="shared" si="103"/>
        <v/>
      </c>
      <c r="AY92" s="12" t="str">
        <f t="shared" si="103"/>
        <v/>
      </c>
      <c r="AZ92" s="12" t="str">
        <f t="shared" si="103"/>
        <v/>
      </c>
      <c r="BA92" s="12" t="str">
        <f t="shared" si="103"/>
        <v/>
      </c>
      <c r="BB92" s="12" t="str">
        <f t="shared" si="103"/>
        <v/>
      </c>
      <c r="BC92" s="12" t="str">
        <f t="shared" si="103"/>
        <v/>
      </c>
      <c r="BD92" s="12" t="str">
        <f t="shared" si="94"/>
        <v/>
      </c>
      <c r="BE92" s="12" t="str">
        <f t="shared" si="94"/>
        <v/>
      </c>
      <c r="BF92" s="12" t="str">
        <f t="shared" si="93"/>
        <v/>
      </c>
      <c r="BG92" s="12" t="str">
        <f t="shared" si="93"/>
        <v/>
      </c>
      <c r="BH92" s="12" t="str">
        <f t="shared" si="93"/>
        <v/>
      </c>
      <c r="BI92" s="12" t="str">
        <f t="shared" si="93"/>
        <v/>
      </c>
      <c r="BJ92" s="12" t="str">
        <f t="shared" si="66"/>
        <v/>
      </c>
      <c r="BK92" s="12" t="str">
        <f t="shared" si="66"/>
        <v/>
      </c>
      <c r="BL92" s="12" t="str">
        <f t="shared" si="66"/>
        <v/>
      </c>
      <c r="BM92" s="12" t="str">
        <f t="shared" si="66"/>
        <v/>
      </c>
      <c r="BN92" s="12" t="str">
        <f t="shared" si="66"/>
        <v/>
      </c>
      <c r="BO92" s="12" t="str">
        <f t="shared" si="66"/>
        <v/>
      </c>
      <c r="BV92" s="2" t="str">
        <f>IF(C92="","",IF(C92="ADO","ADO",IF(C92="OFF","OFF",VLOOKUP(C92,Positions!$C$7:$V$120,20,FALSE))))</f>
        <v/>
      </c>
      <c r="BW92" s="2" t="str">
        <f>IF(D92="","",IF(D92="ADO","ADO",IF(D92="OFF","OFF",VLOOKUP(D92,Positions!$C$7:$V$120,20,FALSE))))</f>
        <v/>
      </c>
      <c r="BX92" s="2" t="str">
        <f>IF(E92="","",IF(E92="ADO","ADO",IF(E92="OFF","OFF",VLOOKUP(E92,Positions!$C$7:$V$120,20,FALSE))))</f>
        <v/>
      </c>
      <c r="BY92" s="2" t="str">
        <f>IF(F92="","",IF(F92="ADO","ADO",IF(F92="OFF","OFF",VLOOKUP(F92,Positions!$C$7:$V$120,20,FALSE))))</f>
        <v/>
      </c>
      <c r="BZ92" s="2" t="str">
        <f>IF(G92="","",IF(G92="ADO","ADO",IF(G92="OFF","OFF",VLOOKUP(G92,Positions!$C$7:$V$120,20,FALSE))))</f>
        <v/>
      </c>
      <c r="CA92" s="2" t="str">
        <f>IF(H92="","",IF(H92="ADO","ADO",IF(H92="OFF","OFF",VLOOKUP(H92,Positions!$C$7:$V$120,20,FALSE))))</f>
        <v/>
      </c>
      <c r="CB92" s="2" t="str">
        <f>IF(I92="","",IF(I92="ADO","ADO",IF(I92="OFF","OFF",VLOOKUP(I92,Positions!$C$7:$V$120,20,FALSE))))</f>
        <v/>
      </c>
      <c r="CC92" s="2" t="str">
        <f>IF(J92="","",IF(J92="ADO","ADO",IF(J92="OFF","OFF",VLOOKUP(J92,Positions!$C$7:$V$120,20,FALSE))))</f>
        <v/>
      </c>
      <c r="CD92" s="2" t="str">
        <f>IF(K92="","",IF(K92="ADO","ADO",IF(K92="OFF","OFF",VLOOKUP(K92,Positions!$C$7:$V$120,20,FALSE))))</f>
        <v/>
      </c>
      <c r="CE92" s="2" t="str">
        <f>IF(L92="","",IF(L92="ADO","ADO",IF(L92="OFF","OFF",VLOOKUP(L92,Positions!$C$7:$V$120,20,FALSE))))</f>
        <v/>
      </c>
      <c r="CF92" s="2" t="str">
        <f>IF(M92="","",IF(M92="ADO","ADO",IF(M92="OFF","OFF",VLOOKUP(M92,Positions!$C$7:$V$120,20,FALSE))))</f>
        <v/>
      </c>
      <c r="CG92" s="2" t="str">
        <f>IF(N92="","",IF(N92="ADO","ADO",IF(N92="OFF","OFF",VLOOKUP(N92,Positions!$C$7:$V$120,20,FALSE))))</f>
        <v/>
      </c>
      <c r="CH92" s="2" t="str">
        <f>IF(O92="","",IF(O92="ADO","ADO",IF(O92="OFF","OFF",VLOOKUP(O92,Positions!$C$7:$V$120,20,FALSE))))</f>
        <v/>
      </c>
      <c r="CI92" s="2" t="str">
        <f>IF(P92="","",IF(P92="ADO","ADO",IF(P92="OFF","OFF",VLOOKUP(P92,Positions!$C$7:$V$120,20,FALSE))))</f>
        <v/>
      </c>
      <c r="CJ92" s="2" t="str">
        <f>IF(Q92="","",IF(Q92="ADO","ADO",IF(Q92="OFF","OFF",VLOOKUP(Q92,Positions!$C$7:$V$120,20,FALSE))))</f>
        <v/>
      </c>
      <c r="CK92" s="2" t="str">
        <f>IF(R92="","",IF(R92="ADO","ADO",IF(R92="OFF","OFF",VLOOKUP(R92,Positions!$C$7:$V$120,20,FALSE))))</f>
        <v/>
      </c>
      <c r="CL92" s="2" t="str">
        <f>IF(S92="","",IF(S92="ADO","ADO",IF(S92="OFF","OFF",VLOOKUP(S92,Positions!$C$7:$V$120,20,FALSE))))</f>
        <v/>
      </c>
      <c r="CM92" s="2" t="str">
        <f>IF(T92="","",IF(T92="ADO","ADO",IF(T92="OFF","OFF",VLOOKUP(T92,Positions!$C$7:$V$120,20,FALSE))))</f>
        <v/>
      </c>
      <c r="CN92" s="2" t="str">
        <f>IF(U92="","",IF(U92="ADO","ADO",IF(U92="OFF","OFF",VLOOKUP(U92,Positions!$C$7:$V$120,20,FALSE))))</f>
        <v/>
      </c>
      <c r="CO92" s="2" t="str">
        <f>IF(V92="","",IF(V92="ADO","ADO",IF(V92="OFF","OFF",VLOOKUP(V92,Positions!$C$7:$V$120,20,FALSE))))</f>
        <v/>
      </c>
      <c r="CP92" s="2" t="str">
        <f>IF(W92="","",IF(W92="ADO","ADO",IF(W92="OFF","OFF",VLOOKUP(W92,Positions!$C$7:$V$120,20,FALSE))))</f>
        <v/>
      </c>
      <c r="CQ92" s="2" t="str">
        <f>IF(X92="","",IF(X92="ADO","ADO",IF(X92="OFF","OFF",VLOOKUP(X92,Positions!$C$7:$V$120,20,FALSE))))</f>
        <v/>
      </c>
      <c r="CR92" s="2" t="str">
        <f>IF(Y92="","",IF(Y92="ADO","ADO",IF(Y92="OFF","OFF",VLOOKUP(Y92,Positions!$C$7:$V$120,20,FALSE))))</f>
        <v/>
      </c>
      <c r="CS92" s="2" t="str">
        <f>IF(Z92="","",IF(Z92="ADO","ADO",IF(Z92="OFF","OFF",VLOOKUP(Z92,Positions!$C$7:$V$120,20,FALSE))))</f>
        <v/>
      </c>
      <c r="CT92" s="2" t="str">
        <f>IF(AA92="","",IF(AA92="ADO","ADO",IF(AA92="OFF","OFF",VLOOKUP(AA92,Positions!$C$7:$V$120,20,FALSE))))</f>
        <v/>
      </c>
      <c r="CU92" s="2" t="str">
        <f>IF(AB92="","",IF(AB92="ADO","ADO",IF(AB92="OFF","OFF",VLOOKUP(AB92,Positions!$C$7:$V$120,20,FALSE))))</f>
        <v/>
      </c>
      <c r="CV92" s="2" t="str">
        <f>IF(AC92="","",IF(AC92="ADO","ADO",IF(AC92="OFF","OFF",VLOOKUP(AC92,Positions!$C$7:$V$120,20,FALSE))))</f>
        <v/>
      </c>
      <c r="CW92" s="2" t="str">
        <f>IF(AD92="","",IF(AD92="ADO","ADO",IF(AD92="OFF","OFF",VLOOKUP(AD92,Positions!$C$7:$V$120,20,FALSE))))</f>
        <v/>
      </c>
      <c r="CY92" s="2">
        <f t="shared" si="80"/>
        <v>0</v>
      </c>
      <c r="DE92" s="2" t="str">
        <f t="shared" si="89"/>
        <v/>
      </c>
      <c r="DF92" s="2" t="str">
        <f t="shared" si="90"/>
        <v/>
      </c>
      <c r="DG92" s="2" t="str">
        <f t="shared" si="91"/>
        <v/>
      </c>
      <c r="DH92" s="2" t="str">
        <f t="shared" si="81"/>
        <v/>
      </c>
      <c r="DI92" s="2" t="str">
        <f t="shared" si="81"/>
        <v/>
      </c>
      <c r="DJ92" s="2" t="str">
        <f t="shared" si="81"/>
        <v/>
      </c>
      <c r="DK92" s="2" t="str">
        <f t="shared" si="81"/>
        <v/>
      </c>
      <c r="DL92" s="2" t="str">
        <f t="shared" si="81"/>
        <v/>
      </c>
      <c r="DM92" s="2" t="str">
        <f t="shared" si="81"/>
        <v/>
      </c>
      <c r="DN92" s="2" t="str">
        <f t="shared" si="81"/>
        <v/>
      </c>
      <c r="DO92" s="2" t="str">
        <f t="shared" si="81"/>
        <v/>
      </c>
      <c r="DP92" s="2" t="str">
        <f t="shared" si="106"/>
        <v/>
      </c>
      <c r="DQ92" s="2" t="str">
        <f t="shared" si="106"/>
        <v/>
      </c>
      <c r="DR92" s="2" t="str">
        <f t="shared" si="106"/>
        <v/>
      </c>
      <c r="DS92" s="2" t="str">
        <f t="shared" si="106"/>
        <v/>
      </c>
      <c r="DT92" s="2" t="str">
        <f t="shared" si="106"/>
        <v/>
      </c>
      <c r="DU92" s="2" t="str">
        <f t="shared" si="106"/>
        <v/>
      </c>
      <c r="DV92" s="2" t="str">
        <f t="shared" si="106"/>
        <v/>
      </c>
      <c r="DW92" s="2" t="str">
        <f t="shared" si="106"/>
        <v/>
      </c>
      <c r="DX92" s="2" t="str">
        <f t="shared" si="106"/>
        <v/>
      </c>
      <c r="DY92" s="2" t="str">
        <f t="shared" si="106"/>
        <v/>
      </c>
      <c r="DZ92" s="2" t="str">
        <f t="shared" si="106"/>
        <v/>
      </c>
      <c r="EA92" s="2" t="str">
        <f t="shared" si="104"/>
        <v/>
      </c>
      <c r="EB92" s="2" t="str">
        <f t="shared" si="104"/>
        <v/>
      </c>
      <c r="EC92" s="2" t="str">
        <f t="shared" si="104"/>
        <v/>
      </c>
      <c r="ED92" s="2" t="str">
        <f t="shared" si="104"/>
        <v/>
      </c>
      <c r="EE92" s="2" t="str">
        <f t="shared" si="104"/>
        <v/>
      </c>
      <c r="EF92" s="2" t="str">
        <f t="shared" si="104"/>
        <v/>
      </c>
      <c r="EH92" s="189">
        <f t="shared" si="82"/>
        <v>0</v>
      </c>
      <c r="EI92" s="190">
        <f t="shared" si="83"/>
        <v>0</v>
      </c>
      <c r="EJ92" s="190">
        <f t="shared" si="84"/>
        <v>0</v>
      </c>
      <c r="EK92" s="190">
        <f t="shared" si="85"/>
        <v>0</v>
      </c>
      <c r="EL92" s="190">
        <f t="shared" si="86"/>
        <v>0</v>
      </c>
      <c r="EM92" s="12" t="str">
        <f t="shared" si="102"/>
        <v/>
      </c>
      <c r="EN92" s="12" t="str">
        <f t="shared" si="102"/>
        <v/>
      </c>
      <c r="EO92" s="12" t="str">
        <f t="shared" si="102"/>
        <v/>
      </c>
      <c r="EP92" s="12" t="str">
        <f t="shared" si="102"/>
        <v/>
      </c>
      <c r="EQ92" s="12" t="str">
        <f t="shared" si="102"/>
        <v/>
      </c>
      <c r="ER92" s="12" t="str">
        <f t="shared" si="102"/>
        <v/>
      </c>
      <c r="ES92" s="12" t="str">
        <f t="shared" si="102"/>
        <v/>
      </c>
      <c r="ET92" s="12" t="str">
        <f t="shared" si="102"/>
        <v/>
      </c>
      <c r="EU92" s="12" t="str">
        <f t="shared" si="102"/>
        <v/>
      </c>
      <c r="EV92" s="12" t="str">
        <f t="shared" si="102"/>
        <v/>
      </c>
      <c r="EW92" s="12" t="str">
        <f t="shared" si="102"/>
        <v/>
      </c>
      <c r="EX92" s="12" t="str">
        <f t="shared" si="102"/>
        <v/>
      </c>
      <c r="EY92" s="12" t="str">
        <f t="shared" si="102"/>
        <v/>
      </c>
      <c r="EZ92" s="12" t="str">
        <f t="shared" si="102"/>
        <v/>
      </c>
      <c r="FA92" s="12" t="str">
        <f t="shared" si="102"/>
        <v/>
      </c>
      <c r="FB92" s="12" t="str">
        <f t="shared" si="95"/>
        <v/>
      </c>
      <c r="FC92" s="12" t="str">
        <f t="shared" si="96"/>
        <v/>
      </c>
      <c r="FD92" s="12" t="str">
        <f t="shared" si="97"/>
        <v/>
      </c>
      <c r="FE92" s="12" t="str">
        <f t="shared" si="98"/>
        <v/>
      </c>
      <c r="FF92" s="12" t="str">
        <f t="shared" si="99"/>
        <v/>
      </c>
      <c r="FG92" s="12" t="str">
        <f t="shared" si="100"/>
        <v/>
      </c>
      <c r="FH92" s="12" t="str">
        <f t="shared" si="101"/>
        <v/>
      </c>
      <c r="FI92" s="12" t="str">
        <f t="shared" si="69"/>
        <v/>
      </c>
      <c r="FJ92" s="12" t="str">
        <f t="shared" si="69"/>
        <v/>
      </c>
      <c r="FK92" s="12" t="str">
        <f t="shared" si="69"/>
        <v/>
      </c>
      <c r="FL92" s="12" t="str">
        <f t="shared" si="69"/>
        <v/>
      </c>
      <c r="FM92" s="12" t="str">
        <f t="shared" si="69"/>
        <v/>
      </c>
      <c r="FN92" s="12" t="str">
        <f t="shared" si="69"/>
        <v/>
      </c>
      <c r="FP92" t="str">
        <f t="shared" si="87"/>
        <v>OK</v>
      </c>
      <c r="FQ92" t="str">
        <f t="shared" si="88"/>
        <v/>
      </c>
      <c r="GU92" s="176"/>
      <c r="GV92" s="177">
        <f t="shared" si="72"/>
        <v>0</v>
      </c>
      <c r="GW92" s="177">
        <f t="shared" si="73"/>
        <v>0</v>
      </c>
      <c r="GX92" s="177">
        <f t="shared" si="74"/>
        <v>0</v>
      </c>
      <c r="GY92" s="177">
        <f t="shared" si="75"/>
        <v>0</v>
      </c>
      <c r="HB92" s="193" t="str">
        <f>IF(Positions!C88&lt;&gt;"",Positions!C88,"")</f>
        <v/>
      </c>
    </row>
    <row r="93" spans="1:210" x14ac:dyDescent="0.25">
      <c r="A93" s="194"/>
      <c r="B93" s="186" t="str">
        <f t="shared" si="77"/>
        <v>0 (0, 0)</v>
      </c>
      <c r="C93" s="357"/>
      <c r="D93" s="470"/>
      <c r="E93" s="470"/>
      <c r="F93" s="470"/>
      <c r="G93" s="470"/>
      <c r="H93" s="470"/>
      <c r="I93" s="466"/>
      <c r="J93" s="357"/>
      <c r="K93" s="470"/>
      <c r="L93" s="470"/>
      <c r="M93" s="470"/>
      <c r="N93" s="470"/>
      <c r="O93" s="470"/>
      <c r="P93" s="466"/>
      <c r="Q93" s="357"/>
      <c r="R93" s="470"/>
      <c r="S93" s="470"/>
      <c r="T93" s="470"/>
      <c r="U93" s="470"/>
      <c r="V93" s="470"/>
      <c r="W93" s="466"/>
      <c r="X93" s="357"/>
      <c r="Y93" s="470"/>
      <c r="Z93" s="470"/>
      <c r="AA93" s="470"/>
      <c r="AB93" s="470"/>
      <c r="AC93" s="470"/>
      <c r="AD93" s="466"/>
      <c r="AE93" s="349"/>
      <c r="AF93" s="339">
        <f t="shared" si="71"/>
        <v>0</v>
      </c>
      <c r="AG93" s="340">
        <f t="shared" si="71"/>
        <v>0</v>
      </c>
      <c r="AH93" s="340">
        <f t="shared" si="71"/>
        <v>0</v>
      </c>
      <c r="AI93" s="341">
        <f t="shared" si="71"/>
        <v>0</v>
      </c>
      <c r="AJ93" s="342">
        <f t="shared" si="71"/>
        <v>0</v>
      </c>
      <c r="AK93" s="343">
        <f t="shared" si="78"/>
        <v>0</v>
      </c>
      <c r="AL93" s="192">
        <f>IF(A93&lt;&gt;"",VLOOKUP(A93,Positions!$AJ$9:$AK$30,2,FALSE),0)*IF(AJ93=160,AJ93/4*52*(38/40),AJ93/4*52)</f>
        <v>0</v>
      </c>
      <c r="AM93" s="188">
        <f t="shared" si="79"/>
        <v>0</v>
      </c>
      <c r="AN93" s="12" t="str">
        <f t="shared" si="105"/>
        <v/>
      </c>
      <c r="AO93" s="12" t="str">
        <f t="shared" si="105"/>
        <v/>
      </c>
      <c r="AP93" s="12" t="str">
        <f t="shared" si="103"/>
        <v/>
      </c>
      <c r="AQ93" s="12" t="str">
        <f t="shared" si="103"/>
        <v/>
      </c>
      <c r="AR93" s="12" t="str">
        <f t="shared" si="103"/>
        <v/>
      </c>
      <c r="AS93" s="12" t="str">
        <f t="shared" si="103"/>
        <v/>
      </c>
      <c r="AT93" s="12" t="str">
        <f t="shared" si="103"/>
        <v/>
      </c>
      <c r="AU93" s="12" t="str">
        <f t="shared" si="103"/>
        <v/>
      </c>
      <c r="AV93" s="12" t="str">
        <f t="shared" si="103"/>
        <v/>
      </c>
      <c r="AW93" s="12" t="str">
        <f t="shared" si="103"/>
        <v/>
      </c>
      <c r="AX93" s="12" t="str">
        <f t="shared" si="103"/>
        <v/>
      </c>
      <c r="AY93" s="12" t="str">
        <f t="shared" si="103"/>
        <v/>
      </c>
      <c r="AZ93" s="12" t="str">
        <f t="shared" si="103"/>
        <v/>
      </c>
      <c r="BA93" s="12" t="str">
        <f t="shared" si="103"/>
        <v/>
      </c>
      <c r="BB93" s="12" t="str">
        <f t="shared" si="103"/>
        <v/>
      </c>
      <c r="BC93" s="12" t="str">
        <f t="shared" si="103"/>
        <v/>
      </c>
      <c r="BD93" s="12" t="str">
        <f t="shared" si="94"/>
        <v/>
      </c>
      <c r="BE93" s="12" t="str">
        <f t="shared" si="94"/>
        <v/>
      </c>
      <c r="BF93" s="12" t="str">
        <f t="shared" si="93"/>
        <v/>
      </c>
      <c r="BG93" s="12" t="str">
        <f t="shared" si="93"/>
        <v/>
      </c>
      <c r="BH93" s="12" t="str">
        <f t="shared" si="93"/>
        <v/>
      </c>
      <c r="BI93" s="12" t="str">
        <f t="shared" si="93"/>
        <v/>
      </c>
      <c r="BJ93" s="12" t="str">
        <f t="shared" si="66"/>
        <v/>
      </c>
      <c r="BK93" s="12" t="str">
        <f t="shared" si="66"/>
        <v/>
      </c>
      <c r="BL93" s="12" t="str">
        <f t="shared" si="66"/>
        <v/>
      </c>
      <c r="BM93" s="12" t="str">
        <f t="shared" si="66"/>
        <v/>
      </c>
      <c r="BN93" s="12" t="str">
        <f t="shared" si="66"/>
        <v/>
      </c>
      <c r="BO93" s="12" t="str">
        <f t="shared" si="66"/>
        <v/>
      </c>
      <c r="BV93" s="2" t="str">
        <f>IF(C93="","",IF(C93="ADO","ADO",IF(C93="OFF","OFF",VLOOKUP(C93,Positions!$C$7:$V$120,20,FALSE))))</f>
        <v/>
      </c>
      <c r="BW93" s="2" t="str">
        <f>IF(D93="","",IF(D93="ADO","ADO",IF(D93="OFF","OFF",VLOOKUP(D93,Positions!$C$7:$V$120,20,FALSE))))</f>
        <v/>
      </c>
      <c r="BX93" s="2" t="str">
        <f>IF(E93="","",IF(E93="ADO","ADO",IF(E93="OFF","OFF",VLOOKUP(E93,Positions!$C$7:$V$120,20,FALSE))))</f>
        <v/>
      </c>
      <c r="BY93" s="2" t="str">
        <f>IF(F93="","",IF(F93="ADO","ADO",IF(F93="OFF","OFF",VLOOKUP(F93,Positions!$C$7:$V$120,20,FALSE))))</f>
        <v/>
      </c>
      <c r="BZ93" s="2" t="str">
        <f>IF(G93="","",IF(G93="ADO","ADO",IF(G93="OFF","OFF",VLOOKUP(G93,Positions!$C$7:$V$120,20,FALSE))))</f>
        <v/>
      </c>
      <c r="CA93" s="2" t="str">
        <f>IF(H93="","",IF(H93="ADO","ADO",IF(H93="OFF","OFF",VLOOKUP(H93,Positions!$C$7:$V$120,20,FALSE))))</f>
        <v/>
      </c>
      <c r="CB93" s="2" t="str">
        <f>IF(I93="","",IF(I93="ADO","ADO",IF(I93="OFF","OFF",VLOOKUP(I93,Positions!$C$7:$V$120,20,FALSE))))</f>
        <v/>
      </c>
      <c r="CC93" s="2" t="str">
        <f>IF(J93="","",IF(J93="ADO","ADO",IF(J93="OFF","OFF",VLOOKUP(J93,Positions!$C$7:$V$120,20,FALSE))))</f>
        <v/>
      </c>
      <c r="CD93" s="2" t="str">
        <f>IF(K93="","",IF(K93="ADO","ADO",IF(K93="OFF","OFF",VLOOKUP(K93,Positions!$C$7:$V$120,20,FALSE))))</f>
        <v/>
      </c>
      <c r="CE93" s="2" t="str">
        <f>IF(L93="","",IF(L93="ADO","ADO",IF(L93="OFF","OFF",VLOOKUP(L93,Positions!$C$7:$V$120,20,FALSE))))</f>
        <v/>
      </c>
      <c r="CF93" s="2" t="str">
        <f>IF(M93="","",IF(M93="ADO","ADO",IF(M93="OFF","OFF",VLOOKUP(M93,Positions!$C$7:$V$120,20,FALSE))))</f>
        <v/>
      </c>
      <c r="CG93" s="2" t="str">
        <f>IF(N93="","",IF(N93="ADO","ADO",IF(N93="OFF","OFF",VLOOKUP(N93,Positions!$C$7:$V$120,20,FALSE))))</f>
        <v/>
      </c>
      <c r="CH93" s="2" t="str">
        <f>IF(O93="","",IF(O93="ADO","ADO",IF(O93="OFF","OFF",VLOOKUP(O93,Positions!$C$7:$V$120,20,FALSE))))</f>
        <v/>
      </c>
      <c r="CI93" s="2" t="str">
        <f>IF(P93="","",IF(P93="ADO","ADO",IF(P93="OFF","OFF",VLOOKUP(P93,Positions!$C$7:$V$120,20,FALSE))))</f>
        <v/>
      </c>
      <c r="CJ93" s="2" t="str">
        <f>IF(Q93="","",IF(Q93="ADO","ADO",IF(Q93="OFF","OFF",VLOOKUP(Q93,Positions!$C$7:$V$120,20,FALSE))))</f>
        <v/>
      </c>
      <c r="CK93" s="2" t="str">
        <f>IF(R93="","",IF(R93="ADO","ADO",IF(R93="OFF","OFF",VLOOKUP(R93,Positions!$C$7:$V$120,20,FALSE))))</f>
        <v/>
      </c>
      <c r="CL93" s="2" t="str">
        <f>IF(S93="","",IF(S93="ADO","ADO",IF(S93="OFF","OFF",VLOOKUP(S93,Positions!$C$7:$V$120,20,FALSE))))</f>
        <v/>
      </c>
      <c r="CM93" s="2" t="str">
        <f>IF(T93="","",IF(T93="ADO","ADO",IF(T93="OFF","OFF",VLOOKUP(T93,Positions!$C$7:$V$120,20,FALSE))))</f>
        <v/>
      </c>
      <c r="CN93" s="2" t="str">
        <f>IF(U93="","",IF(U93="ADO","ADO",IF(U93="OFF","OFF",VLOOKUP(U93,Positions!$C$7:$V$120,20,FALSE))))</f>
        <v/>
      </c>
      <c r="CO93" s="2" t="str">
        <f>IF(V93="","",IF(V93="ADO","ADO",IF(V93="OFF","OFF",VLOOKUP(V93,Positions!$C$7:$V$120,20,FALSE))))</f>
        <v/>
      </c>
      <c r="CP93" s="2" t="str">
        <f>IF(W93="","",IF(W93="ADO","ADO",IF(W93="OFF","OFF",VLOOKUP(W93,Positions!$C$7:$V$120,20,FALSE))))</f>
        <v/>
      </c>
      <c r="CQ93" s="2" t="str">
        <f>IF(X93="","",IF(X93="ADO","ADO",IF(X93="OFF","OFF",VLOOKUP(X93,Positions!$C$7:$V$120,20,FALSE))))</f>
        <v/>
      </c>
      <c r="CR93" s="2" t="str">
        <f>IF(Y93="","",IF(Y93="ADO","ADO",IF(Y93="OFF","OFF",VLOOKUP(Y93,Positions!$C$7:$V$120,20,FALSE))))</f>
        <v/>
      </c>
      <c r="CS93" s="2" t="str">
        <f>IF(Z93="","",IF(Z93="ADO","ADO",IF(Z93="OFF","OFF",VLOOKUP(Z93,Positions!$C$7:$V$120,20,FALSE))))</f>
        <v/>
      </c>
      <c r="CT93" s="2" t="str">
        <f>IF(AA93="","",IF(AA93="ADO","ADO",IF(AA93="OFF","OFF",VLOOKUP(AA93,Positions!$C$7:$V$120,20,FALSE))))</f>
        <v/>
      </c>
      <c r="CU93" s="2" t="str">
        <f>IF(AB93="","",IF(AB93="ADO","ADO",IF(AB93="OFF","OFF",VLOOKUP(AB93,Positions!$C$7:$V$120,20,FALSE))))</f>
        <v/>
      </c>
      <c r="CV93" s="2" t="str">
        <f>IF(AC93="","",IF(AC93="ADO","ADO",IF(AC93="OFF","OFF",VLOOKUP(AC93,Positions!$C$7:$V$120,20,FALSE))))</f>
        <v/>
      </c>
      <c r="CW93" s="2" t="str">
        <f>IF(AD93="","",IF(AD93="ADO","ADO",IF(AD93="OFF","OFF",VLOOKUP(AD93,Positions!$C$7:$V$120,20,FALSE))))</f>
        <v/>
      </c>
      <c r="CY93" s="2">
        <f t="shared" si="80"/>
        <v>0</v>
      </c>
      <c r="DE93" s="2" t="str">
        <f t="shared" si="89"/>
        <v/>
      </c>
      <c r="DF93" s="2" t="str">
        <f t="shared" si="90"/>
        <v/>
      </c>
      <c r="DG93" s="2" t="str">
        <f t="shared" si="91"/>
        <v/>
      </c>
      <c r="DH93" s="2" t="str">
        <f t="shared" si="81"/>
        <v/>
      </c>
      <c r="DI93" s="2" t="str">
        <f t="shared" si="81"/>
        <v/>
      </c>
      <c r="DJ93" s="2" t="str">
        <f t="shared" si="81"/>
        <v/>
      </c>
      <c r="DK93" s="2" t="str">
        <f t="shared" si="81"/>
        <v/>
      </c>
      <c r="DL93" s="2" t="str">
        <f t="shared" si="81"/>
        <v/>
      </c>
      <c r="DM93" s="2" t="str">
        <f t="shared" si="81"/>
        <v/>
      </c>
      <c r="DN93" s="2" t="str">
        <f t="shared" si="81"/>
        <v/>
      </c>
      <c r="DO93" s="2" t="str">
        <f t="shared" si="81"/>
        <v/>
      </c>
      <c r="DP93" s="2" t="str">
        <f t="shared" si="106"/>
        <v/>
      </c>
      <c r="DQ93" s="2" t="str">
        <f t="shared" si="106"/>
        <v/>
      </c>
      <c r="DR93" s="2" t="str">
        <f t="shared" si="106"/>
        <v/>
      </c>
      <c r="DS93" s="2" t="str">
        <f t="shared" si="106"/>
        <v/>
      </c>
      <c r="DT93" s="2" t="str">
        <f t="shared" si="106"/>
        <v/>
      </c>
      <c r="DU93" s="2" t="str">
        <f t="shared" si="106"/>
        <v/>
      </c>
      <c r="DV93" s="2" t="str">
        <f t="shared" si="106"/>
        <v/>
      </c>
      <c r="DW93" s="2" t="str">
        <f t="shared" si="106"/>
        <v/>
      </c>
      <c r="DX93" s="2" t="str">
        <f t="shared" si="106"/>
        <v/>
      </c>
      <c r="DY93" s="2" t="str">
        <f t="shared" si="106"/>
        <v/>
      </c>
      <c r="DZ93" s="2" t="str">
        <f t="shared" si="106"/>
        <v/>
      </c>
      <c r="EA93" s="2" t="str">
        <f t="shared" si="104"/>
        <v/>
      </c>
      <c r="EB93" s="2" t="str">
        <f t="shared" si="104"/>
        <v/>
      </c>
      <c r="EC93" s="2" t="str">
        <f t="shared" si="104"/>
        <v/>
      </c>
      <c r="ED93" s="2" t="str">
        <f t="shared" si="104"/>
        <v/>
      </c>
      <c r="EE93" s="2" t="str">
        <f t="shared" si="104"/>
        <v/>
      </c>
      <c r="EF93" s="2" t="str">
        <f t="shared" si="104"/>
        <v/>
      </c>
      <c r="EH93" s="189">
        <f t="shared" si="82"/>
        <v>0</v>
      </c>
      <c r="EI93" s="190">
        <f t="shared" si="83"/>
        <v>0</v>
      </c>
      <c r="EJ93" s="190">
        <f t="shared" si="84"/>
        <v>0</v>
      </c>
      <c r="EK93" s="190">
        <f t="shared" si="85"/>
        <v>0</v>
      </c>
      <c r="EL93" s="190">
        <f t="shared" si="86"/>
        <v>0</v>
      </c>
      <c r="EM93" s="12" t="str">
        <f t="shared" si="102"/>
        <v/>
      </c>
      <c r="EN93" s="12" t="str">
        <f t="shared" si="102"/>
        <v/>
      </c>
      <c r="EO93" s="12" t="str">
        <f t="shared" si="102"/>
        <v/>
      </c>
      <c r="EP93" s="12" t="str">
        <f t="shared" si="102"/>
        <v/>
      </c>
      <c r="EQ93" s="12" t="str">
        <f t="shared" si="102"/>
        <v/>
      </c>
      <c r="ER93" s="12" t="str">
        <f t="shared" si="102"/>
        <v/>
      </c>
      <c r="ES93" s="12" t="str">
        <f t="shared" si="102"/>
        <v/>
      </c>
      <c r="ET93" s="12" t="str">
        <f t="shared" si="102"/>
        <v/>
      </c>
      <c r="EU93" s="12" t="str">
        <f t="shared" si="102"/>
        <v/>
      </c>
      <c r="EV93" s="12" t="str">
        <f t="shared" si="102"/>
        <v/>
      </c>
      <c r="EW93" s="12" t="str">
        <f t="shared" si="102"/>
        <v/>
      </c>
      <c r="EX93" s="12" t="str">
        <f t="shared" si="102"/>
        <v/>
      </c>
      <c r="EY93" s="12" t="str">
        <f t="shared" si="102"/>
        <v/>
      </c>
      <c r="EZ93" s="12" t="str">
        <f t="shared" si="102"/>
        <v/>
      </c>
      <c r="FA93" s="12" t="str">
        <f t="shared" si="102"/>
        <v/>
      </c>
      <c r="FB93" s="12" t="str">
        <f t="shared" si="95"/>
        <v/>
      </c>
      <c r="FC93" s="12" t="str">
        <f t="shared" si="96"/>
        <v/>
      </c>
      <c r="FD93" s="12" t="str">
        <f t="shared" si="97"/>
        <v/>
      </c>
      <c r="FE93" s="12" t="str">
        <f t="shared" si="98"/>
        <v/>
      </c>
      <c r="FF93" s="12" t="str">
        <f t="shared" si="99"/>
        <v/>
      </c>
      <c r="FG93" s="12" t="str">
        <f t="shared" si="100"/>
        <v/>
      </c>
      <c r="FH93" s="12" t="str">
        <f t="shared" si="101"/>
        <v/>
      </c>
      <c r="FI93" s="12" t="str">
        <f t="shared" si="69"/>
        <v/>
      </c>
      <c r="FJ93" s="12" t="str">
        <f t="shared" si="69"/>
        <v/>
      </c>
      <c r="FK93" s="12" t="str">
        <f t="shared" si="69"/>
        <v/>
      </c>
      <c r="FL93" s="12" t="str">
        <f t="shared" si="69"/>
        <v/>
      </c>
      <c r="FM93" s="12" t="str">
        <f t="shared" si="69"/>
        <v/>
      </c>
      <c r="FN93" s="12" t="str">
        <f t="shared" si="69"/>
        <v/>
      </c>
      <c r="FP93" t="str">
        <f t="shared" si="87"/>
        <v>OK</v>
      </c>
      <c r="FQ93" t="str">
        <f t="shared" si="88"/>
        <v/>
      </c>
      <c r="GU93" s="176"/>
      <c r="GV93" s="177">
        <f t="shared" si="72"/>
        <v>0</v>
      </c>
      <c r="GW93" s="177">
        <f t="shared" si="73"/>
        <v>0</v>
      </c>
      <c r="GX93" s="177">
        <f t="shared" si="74"/>
        <v>0</v>
      </c>
      <c r="GY93" s="177">
        <f t="shared" si="75"/>
        <v>0</v>
      </c>
      <c r="HB93" s="193" t="str">
        <f>IF(Positions!C89&lt;&gt;"",Positions!C89,"")</f>
        <v/>
      </c>
    </row>
    <row r="94" spans="1:210" x14ac:dyDescent="0.25">
      <c r="A94" s="194"/>
      <c r="B94" s="186" t="str">
        <f t="shared" si="77"/>
        <v>0 (0, 0)</v>
      </c>
      <c r="C94" s="357"/>
      <c r="D94" s="470"/>
      <c r="E94" s="470"/>
      <c r="F94" s="470"/>
      <c r="G94" s="470"/>
      <c r="H94" s="470"/>
      <c r="I94" s="466"/>
      <c r="J94" s="357"/>
      <c r="K94" s="470"/>
      <c r="L94" s="470"/>
      <c r="M94" s="470"/>
      <c r="N94" s="470"/>
      <c r="O94" s="470"/>
      <c r="P94" s="466"/>
      <c r="Q94" s="357"/>
      <c r="R94" s="470"/>
      <c r="S94" s="470"/>
      <c r="T94" s="470"/>
      <c r="U94" s="470"/>
      <c r="V94" s="470"/>
      <c r="W94" s="466"/>
      <c r="X94" s="357"/>
      <c r="Y94" s="470"/>
      <c r="Z94" s="470"/>
      <c r="AA94" s="470"/>
      <c r="AB94" s="470"/>
      <c r="AC94" s="470"/>
      <c r="AD94" s="466"/>
      <c r="AE94" s="349"/>
      <c r="AF94" s="339">
        <f t="shared" si="71"/>
        <v>0</v>
      </c>
      <c r="AG94" s="340">
        <f t="shared" si="71"/>
        <v>0</v>
      </c>
      <c r="AH94" s="340">
        <f t="shared" si="71"/>
        <v>0</v>
      </c>
      <c r="AI94" s="341">
        <f t="shared" si="71"/>
        <v>0</v>
      </c>
      <c r="AJ94" s="342">
        <f t="shared" si="71"/>
        <v>0</v>
      </c>
      <c r="AK94" s="343">
        <f t="shared" si="78"/>
        <v>0</v>
      </c>
      <c r="AL94" s="192">
        <f>IF(A94&lt;&gt;"",VLOOKUP(A94,Positions!$AJ$9:$AK$30,2,FALSE),0)*IF(AJ94=160,AJ94/4*52*(38/40),AJ94/4*52)</f>
        <v>0</v>
      </c>
      <c r="AM94" s="188">
        <f t="shared" si="79"/>
        <v>0</v>
      </c>
      <c r="AN94" s="12" t="str">
        <f t="shared" si="105"/>
        <v/>
      </c>
      <c r="AO94" s="12" t="str">
        <f t="shared" si="105"/>
        <v/>
      </c>
      <c r="AP94" s="12" t="str">
        <f t="shared" si="103"/>
        <v/>
      </c>
      <c r="AQ94" s="12" t="str">
        <f t="shared" si="103"/>
        <v/>
      </c>
      <c r="AR94" s="12" t="str">
        <f t="shared" si="103"/>
        <v/>
      </c>
      <c r="AS94" s="12" t="str">
        <f t="shared" si="103"/>
        <v/>
      </c>
      <c r="AT94" s="12" t="str">
        <f t="shared" si="103"/>
        <v/>
      </c>
      <c r="AU94" s="12" t="str">
        <f t="shared" si="103"/>
        <v/>
      </c>
      <c r="AV94" s="12" t="str">
        <f t="shared" si="103"/>
        <v/>
      </c>
      <c r="AW94" s="12" t="str">
        <f t="shared" si="103"/>
        <v/>
      </c>
      <c r="AX94" s="12" t="str">
        <f t="shared" si="103"/>
        <v/>
      </c>
      <c r="AY94" s="12" t="str">
        <f t="shared" si="103"/>
        <v/>
      </c>
      <c r="AZ94" s="12" t="str">
        <f t="shared" si="103"/>
        <v/>
      </c>
      <c r="BA94" s="12" t="str">
        <f t="shared" si="103"/>
        <v/>
      </c>
      <c r="BB94" s="12" t="str">
        <f t="shared" si="103"/>
        <v/>
      </c>
      <c r="BC94" s="12" t="str">
        <f t="shared" si="103"/>
        <v/>
      </c>
      <c r="BD94" s="12" t="str">
        <f t="shared" si="94"/>
        <v/>
      </c>
      <c r="BE94" s="12" t="str">
        <f t="shared" si="94"/>
        <v/>
      </c>
      <c r="BF94" s="12" t="str">
        <f t="shared" si="93"/>
        <v/>
      </c>
      <c r="BG94" s="12" t="str">
        <f t="shared" si="93"/>
        <v/>
      </c>
      <c r="BH94" s="12" t="str">
        <f t="shared" si="93"/>
        <v/>
      </c>
      <c r="BI94" s="12" t="str">
        <f t="shared" si="93"/>
        <v/>
      </c>
      <c r="BJ94" s="12" t="str">
        <f t="shared" si="66"/>
        <v/>
      </c>
      <c r="BK94" s="12" t="str">
        <f t="shared" si="66"/>
        <v/>
      </c>
      <c r="BL94" s="12" t="str">
        <f t="shared" si="66"/>
        <v/>
      </c>
      <c r="BM94" s="12" t="str">
        <f t="shared" si="66"/>
        <v/>
      </c>
      <c r="BN94" s="12" t="str">
        <f t="shared" si="66"/>
        <v/>
      </c>
      <c r="BO94" s="12" t="str">
        <f t="shared" si="66"/>
        <v/>
      </c>
      <c r="BV94" s="2" t="str">
        <f>IF(C94="","",IF(C94="ADO","ADO",IF(C94="OFF","OFF",VLOOKUP(C94,Positions!$C$7:$V$120,20,FALSE))))</f>
        <v/>
      </c>
      <c r="BW94" s="2" t="str">
        <f>IF(D94="","",IF(D94="ADO","ADO",IF(D94="OFF","OFF",VLOOKUP(D94,Positions!$C$7:$V$120,20,FALSE))))</f>
        <v/>
      </c>
      <c r="BX94" s="2" t="str">
        <f>IF(E94="","",IF(E94="ADO","ADO",IF(E94="OFF","OFF",VLOOKUP(E94,Positions!$C$7:$V$120,20,FALSE))))</f>
        <v/>
      </c>
      <c r="BY94" s="2" t="str">
        <f>IF(F94="","",IF(F94="ADO","ADO",IF(F94="OFF","OFF",VLOOKUP(F94,Positions!$C$7:$V$120,20,FALSE))))</f>
        <v/>
      </c>
      <c r="BZ94" s="2" t="str">
        <f>IF(G94="","",IF(G94="ADO","ADO",IF(G94="OFF","OFF",VLOOKUP(G94,Positions!$C$7:$V$120,20,FALSE))))</f>
        <v/>
      </c>
      <c r="CA94" s="2" t="str">
        <f>IF(H94="","",IF(H94="ADO","ADO",IF(H94="OFF","OFF",VLOOKUP(H94,Positions!$C$7:$V$120,20,FALSE))))</f>
        <v/>
      </c>
      <c r="CB94" s="2" t="str">
        <f>IF(I94="","",IF(I94="ADO","ADO",IF(I94="OFF","OFF",VLOOKUP(I94,Positions!$C$7:$V$120,20,FALSE))))</f>
        <v/>
      </c>
      <c r="CC94" s="2" t="str">
        <f>IF(J94="","",IF(J94="ADO","ADO",IF(J94="OFF","OFF",VLOOKUP(J94,Positions!$C$7:$V$120,20,FALSE))))</f>
        <v/>
      </c>
      <c r="CD94" s="2" t="str">
        <f>IF(K94="","",IF(K94="ADO","ADO",IF(K94="OFF","OFF",VLOOKUP(K94,Positions!$C$7:$V$120,20,FALSE))))</f>
        <v/>
      </c>
      <c r="CE94" s="2" t="str">
        <f>IF(L94="","",IF(L94="ADO","ADO",IF(L94="OFF","OFF",VLOOKUP(L94,Positions!$C$7:$V$120,20,FALSE))))</f>
        <v/>
      </c>
      <c r="CF94" s="2" t="str">
        <f>IF(M94="","",IF(M94="ADO","ADO",IF(M94="OFF","OFF",VLOOKUP(M94,Positions!$C$7:$V$120,20,FALSE))))</f>
        <v/>
      </c>
      <c r="CG94" s="2" t="str">
        <f>IF(N94="","",IF(N94="ADO","ADO",IF(N94="OFF","OFF",VLOOKUP(N94,Positions!$C$7:$V$120,20,FALSE))))</f>
        <v/>
      </c>
      <c r="CH94" s="2" t="str">
        <f>IF(O94="","",IF(O94="ADO","ADO",IF(O94="OFF","OFF",VLOOKUP(O94,Positions!$C$7:$V$120,20,FALSE))))</f>
        <v/>
      </c>
      <c r="CI94" s="2" t="str">
        <f>IF(P94="","",IF(P94="ADO","ADO",IF(P94="OFF","OFF",VLOOKUP(P94,Positions!$C$7:$V$120,20,FALSE))))</f>
        <v/>
      </c>
      <c r="CJ94" s="2" t="str">
        <f>IF(Q94="","",IF(Q94="ADO","ADO",IF(Q94="OFF","OFF",VLOOKUP(Q94,Positions!$C$7:$V$120,20,FALSE))))</f>
        <v/>
      </c>
      <c r="CK94" s="2" t="str">
        <f>IF(R94="","",IF(R94="ADO","ADO",IF(R94="OFF","OFF",VLOOKUP(R94,Positions!$C$7:$V$120,20,FALSE))))</f>
        <v/>
      </c>
      <c r="CL94" s="2" t="str">
        <f>IF(S94="","",IF(S94="ADO","ADO",IF(S94="OFF","OFF",VLOOKUP(S94,Positions!$C$7:$V$120,20,FALSE))))</f>
        <v/>
      </c>
      <c r="CM94" s="2" t="str">
        <f>IF(T94="","",IF(T94="ADO","ADO",IF(T94="OFF","OFF",VLOOKUP(T94,Positions!$C$7:$V$120,20,FALSE))))</f>
        <v/>
      </c>
      <c r="CN94" s="2" t="str">
        <f>IF(U94="","",IF(U94="ADO","ADO",IF(U94="OFF","OFF",VLOOKUP(U94,Positions!$C$7:$V$120,20,FALSE))))</f>
        <v/>
      </c>
      <c r="CO94" s="2" t="str">
        <f>IF(V94="","",IF(V94="ADO","ADO",IF(V94="OFF","OFF",VLOOKUP(V94,Positions!$C$7:$V$120,20,FALSE))))</f>
        <v/>
      </c>
      <c r="CP94" s="2" t="str">
        <f>IF(W94="","",IF(W94="ADO","ADO",IF(W94="OFF","OFF",VLOOKUP(W94,Positions!$C$7:$V$120,20,FALSE))))</f>
        <v/>
      </c>
      <c r="CQ94" s="2" t="str">
        <f>IF(X94="","",IF(X94="ADO","ADO",IF(X94="OFF","OFF",VLOOKUP(X94,Positions!$C$7:$V$120,20,FALSE))))</f>
        <v/>
      </c>
      <c r="CR94" s="2" t="str">
        <f>IF(Y94="","",IF(Y94="ADO","ADO",IF(Y94="OFF","OFF",VLOOKUP(Y94,Positions!$C$7:$V$120,20,FALSE))))</f>
        <v/>
      </c>
      <c r="CS94" s="2" t="str">
        <f>IF(Z94="","",IF(Z94="ADO","ADO",IF(Z94="OFF","OFF",VLOOKUP(Z94,Positions!$C$7:$V$120,20,FALSE))))</f>
        <v/>
      </c>
      <c r="CT94" s="2" t="str">
        <f>IF(AA94="","",IF(AA94="ADO","ADO",IF(AA94="OFF","OFF",VLOOKUP(AA94,Positions!$C$7:$V$120,20,FALSE))))</f>
        <v/>
      </c>
      <c r="CU94" s="2" t="str">
        <f>IF(AB94="","",IF(AB94="ADO","ADO",IF(AB94="OFF","OFF",VLOOKUP(AB94,Positions!$C$7:$V$120,20,FALSE))))</f>
        <v/>
      </c>
      <c r="CV94" s="2" t="str">
        <f>IF(AC94="","",IF(AC94="ADO","ADO",IF(AC94="OFF","OFF",VLOOKUP(AC94,Positions!$C$7:$V$120,20,FALSE))))</f>
        <v/>
      </c>
      <c r="CW94" s="2" t="str">
        <f>IF(AD94="","",IF(AD94="ADO","ADO",IF(AD94="OFF","OFF",VLOOKUP(AD94,Positions!$C$7:$V$120,20,FALSE))))</f>
        <v/>
      </c>
      <c r="CY94" s="2">
        <f t="shared" si="80"/>
        <v>0</v>
      </c>
      <c r="DE94" s="2" t="str">
        <f t="shared" si="89"/>
        <v/>
      </c>
      <c r="DF94" s="2" t="str">
        <f t="shared" si="90"/>
        <v/>
      </c>
      <c r="DG94" s="2" t="str">
        <f t="shared" si="91"/>
        <v/>
      </c>
      <c r="DH94" s="2" t="str">
        <f t="shared" si="81"/>
        <v/>
      </c>
      <c r="DI94" s="2" t="str">
        <f t="shared" si="81"/>
        <v/>
      </c>
      <c r="DJ94" s="2" t="str">
        <f t="shared" si="81"/>
        <v/>
      </c>
      <c r="DK94" s="2" t="str">
        <f t="shared" si="81"/>
        <v/>
      </c>
      <c r="DL94" s="2" t="str">
        <f t="shared" si="81"/>
        <v/>
      </c>
      <c r="DM94" s="2" t="str">
        <f t="shared" si="81"/>
        <v/>
      </c>
      <c r="DN94" s="2" t="str">
        <f t="shared" si="81"/>
        <v/>
      </c>
      <c r="DO94" s="2" t="str">
        <f t="shared" si="81"/>
        <v/>
      </c>
      <c r="DP94" s="2" t="str">
        <f t="shared" si="106"/>
        <v/>
      </c>
      <c r="DQ94" s="2" t="str">
        <f t="shared" si="106"/>
        <v/>
      </c>
      <c r="DR94" s="2" t="str">
        <f t="shared" si="106"/>
        <v/>
      </c>
      <c r="DS94" s="2" t="str">
        <f t="shared" si="106"/>
        <v/>
      </c>
      <c r="DT94" s="2" t="str">
        <f t="shared" si="106"/>
        <v/>
      </c>
      <c r="DU94" s="2" t="str">
        <f t="shared" si="106"/>
        <v/>
      </c>
      <c r="DV94" s="2" t="str">
        <f t="shared" si="106"/>
        <v/>
      </c>
      <c r="DW94" s="2" t="str">
        <f t="shared" si="106"/>
        <v/>
      </c>
      <c r="DX94" s="2" t="str">
        <f t="shared" si="106"/>
        <v/>
      </c>
      <c r="DY94" s="2" t="str">
        <f t="shared" si="106"/>
        <v/>
      </c>
      <c r="DZ94" s="2" t="str">
        <f t="shared" si="106"/>
        <v/>
      </c>
      <c r="EA94" s="2" t="str">
        <f t="shared" si="104"/>
        <v/>
      </c>
      <c r="EB94" s="2" t="str">
        <f t="shared" si="104"/>
        <v/>
      </c>
      <c r="EC94" s="2" t="str">
        <f t="shared" si="104"/>
        <v/>
      </c>
      <c r="ED94" s="2" t="str">
        <f t="shared" si="104"/>
        <v/>
      </c>
      <c r="EE94" s="2" t="str">
        <f t="shared" si="104"/>
        <v/>
      </c>
      <c r="EF94" s="2" t="str">
        <f t="shared" si="104"/>
        <v/>
      </c>
      <c r="EH94" s="189">
        <f t="shared" si="82"/>
        <v>0</v>
      </c>
      <c r="EI94" s="190">
        <f t="shared" si="83"/>
        <v>0</v>
      </c>
      <c r="EJ94" s="190">
        <f t="shared" si="84"/>
        <v>0</v>
      </c>
      <c r="EK94" s="190">
        <f t="shared" si="85"/>
        <v>0</v>
      </c>
      <c r="EL94" s="190">
        <f t="shared" si="86"/>
        <v>0</v>
      </c>
      <c r="EM94" s="12" t="str">
        <f t="shared" si="102"/>
        <v/>
      </c>
      <c r="EN94" s="12" t="str">
        <f t="shared" si="102"/>
        <v/>
      </c>
      <c r="EO94" s="12" t="str">
        <f t="shared" si="102"/>
        <v/>
      </c>
      <c r="EP94" s="12" t="str">
        <f t="shared" si="102"/>
        <v/>
      </c>
      <c r="EQ94" s="12" t="str">
        <f t="shared" si="102"/>
        <v/>
      </c>
      <c r="ER94" s="12" t="str">
        <f t="shared" si="102"/>
        <v/>
      </c>
      <c r="ES94" s="12" t="str">
        <f t="shared" si="102"/>
        <v/>
      </c>
      <c r="ET94" s="12" t="str">
        <f t="shared" si="102"/>
        <v/>
      </c>
      <c r="EU94" s="12" t="str">
        <f t="shared" si="102"/>
        <v/>
      </c>
      <c r="EV94" s="12" t="str">
        <f t="shared" si="102"/>
        <v/>
      </c>
      <c r="EW94" s="12" t="str">
        <f t="shared" si="102"/>
        <v/>
      </c>
      <c r="EX94" s="12" t="str">
        <f t="shared" si="102"/>
        <v/>
      </c>
      <c r="EY94" s="12" t="str">
        <f t="shared" si="102"/>
        <v/>
      </c>
      <c r="EZ94" s="12" t="str">
        <f t="shared" si="102"/>
        <v/>
      </c>
      <c r="FA94" s="12" t="str">
        <f t="shared" si="102"/>
        <v/>
      </c>
      <c r="FB94" s="12" t="str">
        <f t="shared" si="95"/>
        <v/>
      </c>
      <c r="FC94" s="12" t="str">
        <f t="shared" si="96"/>
        <v/>
      </c>
      <c r="FD94" s="12" t="str">
        <f t="shared" si="97"/>
        <v/>
      </c>
      <c r="FE94" s="12" t="str">
        <f t="shared" si="98"/>
        <v/>
      </c>
      <c r="FF94" s="12" t="str">
        <f t="shared" si="99"/>
        <v/>
      </c>
      <c r="FG94" s="12" t="str">
        <f t="shared" si="100"/>
        <v/>
      </c>
      <c r="FH94" s="12" t="str">
        <f t="shared" si="101"/>
        <v/>
      </c>
      <c r="FI94" s="12" t="str">
        <f t="shared" si="69"/>
        <v/>
      </c>
      <c r="FJ94" s="12" t="str">
        <f t="shared" si="69"/>
        <v/>
      </c>
      <c r="FK94" s="12" t="str">
        <f t="shared" si="69"/>
        <v/>
      </c>
      <c r="FL94" s="12" t="str">
        <f t="shared" si="69"/>
        <v/>
      </c>
      <c r="FM94" s="12" t="str">
        <f t="shared" si="69"/>
        <v/>
      </c>
      <c r="FN94" s="12" t="str">
        <f t="shared" si="69"/>
        <v/>
      </c>
      <c r="FP94" t="str">
        <f t="shared" si="87"/>
        <v>OK</v>
      </c>
      <c r="FQ94" t="str">
        <f t="shared" si="88"/>
        <v/>
      </c>
      <c r="GU94" s="176"/>
      <c r="GV94" s="177">
        <f t="shared" si="72"/>
        <v>0</v>
      </c>
      <c r="GW94" s="177">
        <f t="shared" si="73"/>
        <v>0</v>
      </c>
      <c r="GX94" s="177">
        <f t="shared" si="74"/>
        <v>0</v>
      </c>
      <c r="GY94" s="177">
        <f t="shared" si="75"/>
        <v>0</v>
      </c>
      <c r="HB94" s="193" t="str">
        <f>IF(Positions!C90&lt;&gt;"",Positions!C90,"")</f>
        <v/>
      </c>
    </row>
    <row r="95" spans="1:210" x14ac:dyDescent="0.25">
      <c r="A95" s="194"/>
      <c r="B95" s="186" t="str">
        <f t="shared" si="77"/>
        <v>0 (0, 0)</v>
      </c>
      <c r="C95" s="357"/>
      <c r="D95" s="470"/>
      <c r="E95" s="470"/>
      <c r="F95" s="470"/>
      <c r="G95" s="470"/>
      <c r="H95" s="470"/>
      <c r="I95" s="466"/>
      <c r="J95" s="357"/>
      <c r="K95" s="470"/>
      <c r="L95" s="470"/>
      <c r="M95" s="470"/>
      <c r="N95" s="470"/>
      <c r="O95" s="470"/>
      <c r="P95" s="466"/>
      <c r="Q95" s="357"/>
      <c r="R95" s="470"/>
      <c r="S95" s="470"/>
      <c r="T95" s="470"/>
      <c r="U95" s="470"/>
      <c r="V95" s="470"/>
      <c r="W95" s="466"/>
      <c r="X95" s="357"/>
      <c r="Y95" s="470"/>
      <c r="Z95" s="470"/>
      <c r="AA95" s="470"/>
      <c r="AB95" s="470"/>
      <c r="AC95" s="470"/>
      <c r="AD95" s="466"/>
      <c r="AE95" s="349"/>
      <c r="AF95" s="339">
        <f t="shared" si="71"/>
        <v>0</v>
      </c>
      <c r="AG95" s="340">
        <f t="shared" si="71"/>
        <v>0</v>
      </c>
      <c r="AH95" s="340">
        <f t="shared" si="71"/>
        <v>0</v>
      </c>
      <c r="AI95" s="341">
        <f t="shared" si="71"/>
        <v>0</v>
      </c>
      <c r="AJ95" s="342">
        <f t="shared" si="71"/>
        <v>0</v>
      </c>
      <c r="AK95" s="343">
        <f t="shared" si="78"/>
        <v>0</v>
      </c>
      <c r="AL95" s="192">
        <f>IF(A95&lt;&gt;"",VLOOKUP(A95,Positions!$AJ$9:$AK$30,2,FALSE),0)*IF(AJ95=160,AJ95/4*52*(38/40),AJ95/4*52)</f>
        <v>0</v>
      </c>
      <c r="AM95" s="188">
        <f t="shared" si="79"/>
        <v>0</v>
      </c>
      <c r="AN95" s="12" t="str">
        <f t="shared" si="105"/>
        <v/>
      </c>
      <c r="AO95" s="12" t="str">
        <f t="shared" si="105"/>
        <v/>
      </c>
      <c r="AP95" s="12" t="str">
        <f t="shared" si="103"/>
        <v/>
      </c>
      <c r="AQ95" s="12" t="str">
        <f t="shared" si="103"/>
        <v/>
      </c>
      <c r="AR95" s="12" t="str">
        <f t="shared" si="103"/>
        <v/>
      </c>
      <c r="AS95" s="12" t="str">
        <f t="shared" si="103"/>
        <v/>
      </c>
      <c r="AT95" s="12" t="str">
        <f t="shared" si="103"/>
        <v/>
      </c>
      <c r="AU95" s="12" t="str">
        <f t="shared" si="103"/>
        <v/>
      </c>
      <c r="AV95" s="12" t="str">
        <f t="shared" si="103"/>
        <v/>
      </c>
      <c r="AW95" s="12" t="str">
        <f t="shared" si="103"/>
        <v/>
      </c>
      <c r="AX95" s="12" t="str">
        <f t="shared" si="103"/>
        <v/>
      </c>
      <c r="AY95" s="12" t="str">
        <f t="shared" si="103"/>
        <v/>
      </c>
      <c r="AZ95" s="12" t="str">
        <f t="shared" si="103"/>
        <v/>
      </c>
      <c r="BA95" s="12" t="str">
        <f t="shared" si="103"/>
        <v/>
      </c>
      <c r="BB95" s="12" t="str">
        <f t="shared" si="103"/>
        <v/>
      </c>
      <c r="BC95" s="12" t="str">
        <f t="shared" si="103"/>
        <v/>
      </c>
      <c r="BD95" s="12" t="str">
        <f t="shared" si="94"/>
        <v/>
      </c>
      <c r="BE95" s="12" t="str">
        <f t="shared" si="94"/>
        <v/>
      </c>
      <c r="BF95" s="12" t="str">
        <f t="shared" si="93"/>
        <v/>
      </c>
      <c r="BG95" s="12" t="str">
        <f t="shared" si="93"/>
        <v/>
      </c>
      <c r="BH95" s="12" t="str">
        <f t="shared" si="93"/>
        <v/>
      </c>
      <c r="BI95" s="12" t="str">
        <f t="shared" si="93"/>
        <v/>
      </c>
      <c r="BJ95" s="12" t="str">
        <f t="shared" si="66"/>
        <v/>
      </c>
      <c r="BK95" s="12" t="str">
        <f t="shared" si="66"/>
        <v/>
      </c>
      <c r="BL95" s="12" t="str">
        <f t="shared" si="66"/>
        <v/>
      </c>
      <c r="BM95" s="12" t="str">
        <f t="shared" si="66"/>
        <v/>
      </c>
      <c r="BN95" s="12" t="str">
        <f t="shared" si="66"/>
        <v/>
      </c>
      <c r="BO95" s="12" t="str">
        <f t="shared" si="66"/>
        <v/>
      </c>
      <c r="BV95" s="2" t="str">
        <f>IF(C95="","",IF(C95="ADO","ADO",IF(C95="OFF","OFF",VLOOKUP(C95,Positions!$C$7:$V$120,20,FALSE))))</f>
        <v/>
      </c>
      <c r="BW95" s="2" t="str">
        <f>IF(D95="","",IF(D95="ADO","ADO",IF(D95="OFF","OFF",VLOOKUP(D95,Positions!$C$7:$V$120,20,FALSE))))</f>
        <v/>
      </c>
      <c r="BX95" s="2" t="str">
        <f>IF(E95="","",IF(E95="ADO","ADO",IF(E95="OFF","OFF",VLOOKUP(E95,Positions!$C$7:$V$120,20,FALSE))))</f>
        <v/>
      </c>
      <c r="BY95" s="2" t="str">
        <f>IF(F95="","",IF(F95="ADO","ADO",IF(F95="OFF","OFF",VLOOKUP(F95,Positions!$C$7:$V$120,20,FALSE))))</f>
        <v/>
      </c>
      <c r="BZ95" s="2" t="str">
        <f>IF(G95="","",IF(G95="ADO","ADO",IF(G95="OFF","OFF",VLOOKUP(G95,Positions!$C$7:$V$120,20,FALSE))))</f>
        <v/>
      </c>
      <c r="CA95" s="2" t="str">
        <f>IF(H95="","",IF(H95="ADO","ADO",IF(H95="OFF","OFF",VLOOKUP(H95,Positions!$C$7:$V$120,20,FALSE))))</f>
        <v/>
      </c>
      <c r="CB95" s="2" t="str">
        <f>IF(I95="","",IF(I95="ADO","ADO",IF(I95="OFF","OFF",VLOOKUP(I95,Positions!$C$7:$V$120,20,FALSE))))</f>
        <v/>
      </c>
      <c r="CC95" s="2" t="str">
        <f>IF(J95="","",IF(J95="ADO","ADO",IF(J95="OFF","OFF",VLOOKUP(J95,Positions!$C$7:$V$120,20,FALSE))))</f>
        <v/>
      </c>
      <c r="CD95" s="2" t="str">
        <f>IF(K95="","",IF(K95="ADO","ADO",IF(K95="OFF","OFF",VLOOKUP(K95,Positions!$C$7:$V$120,20,FALSE))))</f>
        <v/>
      </c>
      <c r="CE95" s="2" t="str">
        <f>IF(L95="","",IF(L95="ADO","ADO",IF(L95="OFF","OFF",VLOOKUP(L95,Positions!$C$7:$V$120,20,FALSE))))</f>
        <v/>
      </c>
      <c r="CF95" s="2" t="str">
        <f>IF(M95="","",IF(M95="ADO","ADO",IF(M95="OFF","OFF",VLOOKUP(M95,Positions!$C$7:$V$120,20,FALSE))))</f>
        <v/>
      </c>
      <c r="CG95" s="2" t="str">
        <f>IF(N95="","",IF(N95="ADO","ADO",IF(N95="OFF","OFF",VLOOKUP(N95,Positions!$C$7:$V$120,20,FALSE))))</f>
        <v/>
      </c>
      <c r="CH95" s="2" t="str">
        <f>IF(O95="","",IF(O95="ADO","ADO",IF(O95="OFF","OFF",VLOOKUP(O95,Positions!$C$7:$V$120,20,FALSE))))</f>
        <v/>
      </c>
      <c r="CI95" s="2" t="str">
        <f>IF(P95="","",IF(P95="ADO","ADO",IF(P95="OFF","OFF",VLOOKUP(P95,Positions!$C$7:$V$120,20,FALSE))))</f>
        <v/>
      </c>
      <c r="CJ95" s="2" t="str">
        <f>IF(Q95="","",IF(Q95="ADO","ADO",IF(Q95="OFF","OFF",VLOOKUP(Q95,Positions!$C$7:$V$120,20,FALSE))))</f>
        <v/>
      </c>
      <c r="CK95" s="2" t="str">
        <f>IF(R95="","",IF(R95="ADO","ADO",IF(R95="OFF","OFF",VLOOKUP(R95,Positions!$C$7:$V$120,20,FALSE))))</f>
        <v/>
      </c>
      <c r="CL95" s="2" t="str">
        <f>IF(S95="","",IF(S95="ADO","ADO",IF(S95="OFF","OFF",VLOOKUP(S95,Positions!$C$7:$V$120,20,FALSE))))</f>
        <v/>
      </c>
      <c r="CM95" s="2" t="str">
        <f>IF(T95="","",IF(T95="ADO","ADO",IF(T95="OFF","OFF",VLOOKUP(T95,Positions!$C$7:$V$120,20,FALSE))))</f>
        <v/>
      </c>
      <c r="CN95" s="2" t="str">
        <f>IF(U95="","",IF(U95="ADO","ADO",IF(U95="OFF","OFF",VLOOKUP(U95,Positions!$C$7:$V$120,20,FALSE))))</f>
        <v/>
      </c>
      <c r="CO95" s="2" t="str">
        <f>IF(V95="","",IF(V95="ADO","ADO",IF(V95="OFF","OFF",VLOOKUP(V95,Positions!$C$7:$V$120,20,FALSE))))</f>
        <v/>
      </c>
      <c r="CP95" s="2" t="str">
        <f>IF(W95="","",IF(W95="ADO","ADO",IF(W95="OFF","OFF",VLOOKUP(W95,Positions!$C$7:$V$120,20,FALSE))))</f>
        <v/>
      </c>
      <c r="CQ95" s="2" t="str">
        <f>IF(X95="","",IF(X95="ADO","ADO",IF(X95="OFF","OFF",VLOOKUP(X95,Positions!$C$7:$V$120,20,FALSE))))</f>
        <v/>
      </c>
      <c r="CR95" s="2" t="str">
        <f>IF(Y95="","",IF(Y95="ADO","ADO",IF(Y95="OFF","OFF",VLOOKUP(Y95,Positions!$C$7:$V$120,20,FALSE))))</f>
        <v/>
      </c>
      <c r="CS95" s="2" t="str">
        <f>IF(Z95="","",IF(Z95="ADO","ADO",IF(Z95="OFF","OFF",VLOOKUP(Z95,Positions!$C$7:$V$120,20,FALSE))))</f>
        <v/>
      </c>
      <c r="CT95" s="2" t="str">
        <f>IF(AA95="","",IF(AA95="ADO","ADO",IF(AA95="OFF","OFF",VLOOKUP(AA95,Positions!$C$7:$V$120,20,FALSE))))</f>
        <v/>
      </c>
      <c r="CU95" s="2" t="str">
        <f>IF(AB95="","",IF(AB95="ADO","ADO",IF(AB95="OFF","OFF",VLOOKUP(AB95,Positions!$C$7:$V$120,20,FALSE))))</f>
        <v/>
      </c>
      <c r="CV95" s="2" t="str">
        <f>IF(AC95="","",IF(AC95="ADO","ADO",IF(AC95="OFF","OFF",VLOOKUP(AC95,Positions!$C$7:$V$120,20,FALSE))))</f>
        <v/>
      </c>
      <c r="CW95" s="2" t="str">
        <f>IF(AD95="","",IF(AD95="ADO","ADO",IF(AD95="OFF","OFF",VLOOKUP(AD95,Positions!$C$7:$V$120,20,FALSE))))</f>
        <v/>
      </c>
      <c r="CY95" s="2">
        <f t="shared" si="80"/>
        <v>0</v>
      </c>
      <c r="DE95" s="2" t="str">
        <f t="shared" si="89"/>
        <v/>
      </c>
      <c r="DF95" s="2" t="str">
        <f t="shared" si="90"/>
        <v/>
      </c>
      <c r="DG95" s="2" t="str">
        <f t="shared" si="91"/>
        <v/>
      </c>
      <c r="DH95" s="2" t="str">
        <f t="shared" si="81"/>
        <v/>
      </c>
      <c r="DI95" s="2" t="str">
        <f t="shared" si="81"/>
        <v/>
      </c>
      <c r="DJ95" s="2" t="str">
        <f t="shared" si="81"/>
        <v/>
      </c>
      <c r="DK95" s="2" t="str">
        <f t="shared" si="81"/>
        <v/>
      </c>
      <c r="DL95" s="2" t="str">
        <f t="shared" si="81"/>
        <v/>
      </c>
      <c r="DM95" s="2" t="str">
        <f t="shared" si="81"/>
        <v/>
      </c>
      <c r="DN95" s="2" t="str">
        <f t="shared" si="81"/>
        <v/>
      </c>
      <c r="DO95" s="2" t="str">
        <f t="shared" si="81"/>
        <v/>
      </c>
      <c r="DP95" s="2" t="str">
        <f t="shared" si="106"/>
        <v/>
      </c>
      <c r="DQ95" s="2" t="str">
        <f t="shared" si="106"/>
        <v/>
      </c>
      <c r="DR95" s="2" t="str">
        <f t="shared" si="106"/>
        <v/>
      </c>
      <c r="DS95" s="2" t="str">
        <f t="shared" si="106"/>
        <v/>
      </c>
      <c r="DT95" s="2" t="str">
        <f t="shared" si="106"/>
        <v/>
      </c>
      <c r="DU95" s="2" t="str">
        <f t="shared" si="106"/>
        <v/>
      </c>
      <c r="DV95" s="2" t="str">
        <f t="shared" si="106"/>
        <v/>
      </c>
      <c r="DW95" s="2" t="str">
        <f t="shared" si="106"/>
        <v/>
      </c>
      <c r="DX95" s="2" t="str">
        <f t="shared" si="106"/>
        <v/>
      </c>
      <c r="DY95" s="2" t="str">
        <f t="shared" si="106"/>
        <v/>
      </c>
      <c r="DZ95" s="2" t="str">
        <f t="shared" si="106"/>
        <v/>
      </c>
      <c r="EA95" s="2" t="str">
        <f t="shared" si="104"/>
        <v/>
      </c>
      <c r="EB95" s="2" t="str">
        <f t="shared" si="104"/>
        <v/>
      </c>
      <c r="EC95" s="2" t="str">
        <f t="shared" si="104"/>
        <v/>
      </c>
      <c r="ED95" s="2" t="str">
        <f t="shared" si="104"/>
        <v/>
      </c>
      <c r="EE95" s="2" t="str">
        <f t="shared" si="104"/>
        <v/>
      </c>
      <c r="EF95" s="2" t="str">
        <f t="shared" si="104"/>
        <v/>
      </c>
      <c r="EH95" s="189">
        <f t="shared" si="82"/>
        <v>0</v>
      </c>
      <c r="EI95" s="190">
        <f t="shared" si="83"/>
        <v>0</v>
      </c>
      <c r="EJ95" s="190">
        <f t="shared" si="84"/>
        <v>0</v>
      </c>
      <c r="EK95" s="190">
        <f t="shared" si="85"/>
        <v>0</v>
      </c>
      <c r="EL95" s="190">
        <f t="shared" si="86"/>
        <v>0</v>
      </c>
      <c r="EM95" s="12" t="str">
        <f t="shared" si="102"/>
        <v/>
      </c>
      <c r="EN95" s="12" t="str">
        <f t="shared" si="102"/>
        <v/>
      </c>
      <c r="EO95" s="12" t="str">
        <f t="shared" si="102"/>
        <v/>
      </c>
      <c r="EP95" s="12" t="str">
        <f t="shared" si="102"/>
        <v/>
      </c>
      <c r="EQ95" s="12" t="str">
        <f t="shared" si="102"/>
        <v/>
      </c>
      <c r="ER95" s="12" t="str">
        <f t="shared" si="102"/>
        <v/>
      </c>
      <c r="ES95" s="12" t="str">
        <f t="shared" si="102"/>
        <v/>
      </c>
      <c r="ET95" s="12" t="str">
        <f t="shared" si="102"/>
        <v/>
      </c>
      <c r="EU95" s="12" t="str">
        <f t="shared" si="102"/>
        <v/>
      </c>
      <c r="EV95" s="12" t="str">
        <f t="shared" si="102"/>
        <v/>
      </c>
      <c r="EW95" s="12" t="str">
        <f t="shared" si="102"/>
        <v/>
      </c>
      <c r="EX95" s="12" t="str">
        <f t="shared" si="102"/>
        <v/>
      </c>
      <c r="EY95" s="12" t="str">
        <f t="shared" si="102"/>
        <v/>
      </c>
      <c r="EZ95" s="12" t="str">
        <f t="shared" si="102"/>
        <v/>
      </c>
      <c r="FA95" s="12" t="str">
        <f t="shared" si="102"/>
        <v/>
      </c>
      <c r="FB95" s="12" t="str">
        <f t="shared" si="95"/>
        <v/>
      </c>
      <c r="FC95" s="12" t="str">
        <f t="shared" si="96"/>
        <v/>
      </c>
      <c r="FD95" s="12" t="str">
        <f t="shared" si="97"/>
        <v/>
      </c>
      <c r="FE95" s="12" t="str">
        <f t="shared" si="98"/>
        <v/>
      </c>
      <c r="FF95" s="12" t="str">
        <f t="shared" si="99"/>
        <v/>
      </c>
      <c r="FG95" s="12" t="str">
        <f t="shared" si="100"/>
        <v/>
      </c>
      <c r="FH95" s="12" t="str">
        <f t="shared" si="101"/>
        <v/>
      </c>
      <c r="FI95" s="12" t="str">
        <f t="shared" si="69"/>
        <v/>
      </c>
      <c r="FJ95" s="12" t="str">
        <f t="shared" si="69"/>
        <v/>
      </c>
      <c r="FK95" s="12" t="str">
        <f t="shared" si="69"/>
        <v/>
      </c>
      <c r="FL95" s="12" t="str">
        <f t="shared" si="69"/>
        <v/>
      </c>
      <c r="FM95" s="12" t="str">
        <f t="shared" si="69"/>
        <v/>
      </c>
      <c r="FN95" s="12" t="str">
        <f t="shared" si="69"/>
        <v/>
      </c>
      <c r="FP95" t="str">
        <f t="shared" si="87"/>
        <v>OK</v>
      </c>
      <c r="FQ95" t="str">
        <f t="shared" si="88"/>
        <v/>
      </c>
      <c r="GU95" s="176"/>
      <c r="GV95" s="177">
        <f t="shared" si="72"/>
        <v>0</v>
      </c>
      <c r="GW95" s="177">
        <f t="shared" si="73"/>
        <v>0</v>
      </c>
      <c r="GX95" s="177">
        <f t="shared" si="74"/>
        <v>0</v>
      </c>
      <c r="GY95" s="177">
        <f t="shared" si="75"/>
        <v>0</v>
      </c>
      <c r="HB95" s="193" t="str">
        <f>IF(Positions!C91&lt;&gt;"",Positions!C91,"")</f>
        <v/>
      </c>
    </row>
    <row r="96" spans="1:210" x14ac:dyDescent="0.25">
      <c r="A96" s="194"/>
      <c r="B96" s="186" t="str">
        <f t="shared" si="77"/>
        <v>0 (0, 0)</v>
      </c>
      <c r="C96" s="357"/>
      <c r="D96" s="470"/>
      <c r="E96" s="470"/>
      <c r="F96" s="470"/>
      <c r="G96" s="470"/>
      <c r="H96" s="470"/>
      <c r="I96" s="466"/>
      <c r="J96" s="357"/>
      <c r="K96" s="470"/>
      <c r="L96" s="470"/>
      <c r="M96" s="470"/>
      <c r="N96" s="470"/>
      <c r="O96" s="470"/>
      <c r="P96" s="466"/>
      <c r="Q96" s="357"/>
      <c r="R96" s="470"/>
      <c r="S96" s="470"/>
      <c r="T96" s="470"/>
      <c r="U96" s="470"/>
      <c r="V96" s="470"/>
      <c r="W96" s="466"/>
      <c r="X96" s="357"/>
      <c r="Y96" s="470"/>
      <c r="Z96" s="470"/>
      <c r="AA96" s="470"/>
      <c r="AB96" s="470"/>
      <c r="AC96" s="470"/>
      <c r="AD96" s="466"/>
      <c r="AE96" s="349"/>
      <c r="AF96" s="339">
        <f t="shared" si="71"/>
        <v>0</v>
      </c>
      <c r="AG96" s="340">
        <f t="shared" si="71"/>
        <v>0</v>
      </c>
      <c r="AH96" s="340">
        <f t="shared" si="71"/>
        <v>0</v>
      </c>
      <c r="AI96" s="341">
        <f t="shared" si="71"/>
        <v>0</v>
      </c>
      <c r="AJ96" s="342">
        <f t="shared" si="71"/>
        <v>0</v>
      </c>
      <c r="AK96" s="343">
        <f t="shared" si="78"/>
        <v>0</v>
      </c>
      <c r="AL96" s="192">
        <f>IF(A96&lt;&gt;"",VLOOKUP(A96,Positions!$AJ$9:$AK$30,2,FALSE),0)*IF(AJ96=160,AJ96/4*52*(38/40),AJ96/4*52)</f>
        <v>0</v>
      </c>
      <c r="AM96" s="188">
        <f t="shared" si="79"/>
        <v>0</v>
      </c>
      <c r="AN96" s="12" t="str">
        <f t="shared" si="105"/>
        <v/>
      </c>
      <c r="AO96" s="12" t="str">
        <f t="shared" si="105"/>
        <v/>
      </c>
      <c r="AP96" s="12" t="str">
        <f t="shared" si="103"/>
        <v/>
      </c>
      <c r="AQ96" s="12" t="str">
        <f t="shared" si="103"/>
        <v/>
      </c>
      <c r="AR96" s="12" t="str">
        <f t="shared" si="103"/>
        <v/>
      </c>
      <c r="AS96" s="12" t="str">
        <f t="shared" si="103"/>
        <v/>
      </c>
      <c r="AT96" s="12" t="str">
        <f t="shared" si="103"/>
        <v/>
      </c>
      <c r="AU96" s="12" t="str">
        <f t="shared" si="103"/>
        <v/>
      </c>
      <c r="AV96" s="12" t="str">
        <f t="shared" si="103"/>
        <v/>
      </c>
      <c r="AW96" s="12" t="str">
        <f t="shared" si="103"/>
        <v/>
      </c>
      <c r="AX96" s="12" t="str">
        <f t="shared" si="103"/>
        <v/>
      </c>
      <c r="AY96" s="12" t="str">
        <f t="shared" si="103"/>
        <v/>
      </c>
      <c r="AZ96" s="12" t="str">
        <f t="shared" si="103"/>
        <v/>
      </c>
      <c r="BA96" s="12" t="str">
        <f t="shared" si="103"/>
        <v/>
      </c>
      <c r="BB96" s="12" t="str">
        <f t="shared" si="103"/>
        <v/>
      </c>
      <c r="BC96" s="12" t="str">
        <f t="shared" si="103"/>
        <v/>
      </c>
      <c r="BD96" s="12" t="str">
        <f t="shared" si="94"/>
        <v/>
      </c>
      <c r="BE96" s="12" t="str">
        <f t="shared" si="94"/>
        <v/>
      </c>
      <c r="BF96" s="12" t="str">
        <f t="shared" si="93"/>
        <v/>
      </c>
      <c r="BG96" s="12" t="str">
        <f t="shared" si="93"/>
        <v/>
      </c>
      <c r="BH96" s="12" t="str">
        <f t="shared" si="93"/>
        <v/>
      </c>
      <c r="BI96" s="12" t="str">
        <f t="shared" si="93"/>
        <v/>
      </c>
      <c r="BJ96" s="12" t="str">
        <f t="shared" si="66"/>
        <v/>
      </c>
      <c r="BK96" s="12" t="str">
        <f t="shared" si="66"/>
        <v/>
      </c>
      <c r="BL96" s="12" t="str">
        <f t="shared" si="66"/>
        <v/>
      </c>
      <c r="BM96" s="12" t="str">
        <f t="shared" si="66"/>
        <v/>
      </c>
      <c r="BN96" s="12" t="str">
        <f t="shared" si="66"/>
        <v/>
      </c>
      <c r="BO96" s="12" t="str">
        <f t="shared" si="66"/>
        <v/>
      </c>
      <c r="BV96" s="2" t="str">
        <f>IF(C96="","",IF(C96="ADO","ADO",IF(C96="OFF","OFF",VLOOKUP(C96,Positions!$C$7:$V$120,20,FALSE))))</f>
        <v/>
      </c>
      <c r="BW96" s="2" t="str">
        <f>IF(D96="","",IF(D96="ADO","ADO",IF(D96="OFF","OFF",VLOOKUP(D96,Positions!$C$7:$V$120,20,FALSE))))</f>
        <v/>
      </c>
      <c r="BX96" s="2" t="str">
        <f>IF(E96="","",IF(E96="ADO","ADO",IF(E96="OFF","OFF",VLOOKUP(E96,Positions!$C$7:$V$120,20,FALSE))))</f>
        <v/>
      </c>
      <c r="BY96" s="2" t="str">
        <f>IF(F96="","",IF(F96="ADO","ADO",IF(F96="OFF","OFF",VLOOKUP(F96,Positions!$C$7:$V$120,20,FALSE))))</f>
        <v/>
      </c>
      <c r="BZ96" s="2" t="str">
        <f>IF(G96="","",IF(G96="ADO","ADO",IF(G96="OFF","OFF",VLOOKUP(G96,Positions!$C$7:$V$120,20,FALSE))))</f>
        <v/>
      </c>
      <c r="CA96" s="2" t="str">
        <f>IF(H96="","",IF(H96="ADO","ADO",IF(H96="OFF","OFF",VLOOKUP(H96,Positions!$C$7:$V$120,20,FALSE))))</f>
        <v/>
      </c>
      <c r="CB96" s="2" t="str">
        <f>IF(I96="","",IF(I96="ADO","ADO",IF(I96="OFF","OFF",VLOOKUP(I96,Positions!$C$7:$V$120,20,FALSE))))</f>
        <v/>
      </c>
      <c r="CC96" s="2" t="str">
        <f>IF(J96="","",IF(J96="ADO","ADO",IF(J96="OFF","OFF",VLOOKUP(J96,Positions!$C$7:$V$120,20,FALSE))))</f>
        <v/>
      </c>
      <c r="CD96" s="2" t="str">
        <f>IF(K96="","",IF(K96="ADO","ADO",IF(K96="OFF","OFF",VLOOKUP(K96,Positions!$C$7:$V$120,20,FALSE))))</f>
        <v/>
      </c>
      <c r="CE96" s="2" t="str">
        <f>IF(L96="","",IF(L96="ADO","ADO",IF(L96="OFF","OFF",VLOOKUP(L96,Positions!$C$7:$V$120,20,FALSE))))</f>
        <v/>
      </c>
      <c r="CF96" s="2" t="str">
        <f>IF(M96="","",IF(M96="ADO","ADO",IF(M96="OFF","OFF",VLOOKUP(M96,Positions!$C$7:$V$120,20,FALSE))))</f>
        <v/>
      </c>
      <c r="CG96" s="2" t="str">
        <f>IF(N96="","",IF(N96="ADO","ADO",IF(N96="OFF","OFF",VLOOKUP(N96,Positions!$C$7:$V$120,20,FALSE))))</f>
        <v/>
      </c>
      <c r="CH96" s="2" t="str">
        <f>IF(O96="","",IF(O96="ADO","ADO",IF(O96="OFF","OFF",VLOOKUP(O96,Positions!$C$7:$V$120,20,FALSE))))</f>
        <v/>
      </c>
      <c r="CI96" s="2" t="str">
        <f>IF(P96="","",IF(P96="ADO","ADO",IF(P96="OFF","OFF",VLOOKUP(P96,Positions!$C$7:$V$120,20,FALSE))))</f>
        <v/>
      </c>
      <c r="CJ96" s="2" t="str">
        <f>IF(Q96="","",IF(Q96="ADO","ADO",IF(Q96="OFF","OFF",VLOOKUP(Q96,Positions!$C$7:$V$120,20,FALSE))))</f>
        <v/>
      </c>
      <c r="CK96" s="2" t="str">
        <f>IF(R96="","",IF(R96="ADO","ADO",IF(R96="OFF","OFF",VLOOKUP(R96,Positions!$C$7:$V$120,20,FALSE))))</f>
        <v/>
      </c>
      <c r="CL96" s="2" t="str">
        <f>IF(S96="","",IF(S96="ADO","ADO",IF(S96="OFF","OFF",VLOOKUP(S96,Positions!$C$7:$V$120,20,FALSE))))</f>
        <v/>
      </c>
      <c r="CM96" s="2" t="str">
        <f>IF(T96="","",IF(T96="ADO","ADO",IF(T96="OFF","OFF",VLOOKUP(T96,Positions!$C$7:$V$120,20,FALSE))))</f>
        <v/>
      </c>
      <c r="CN96" s="2" t="str">
        <f>IF(U96="","",IF(U96="ADO","ADO",IF(U96="OFF","OFF",VLOOKUP(U96,Positions!$C$7:$V$120,20,FALSE))))</f>
        <v/>
      </c>
      <c r="CO96" s="2" t="str">
        <f>IF(V96="","",IF(V96="ADO","ADO",IF(V96="OFF","OFF",VLOOKUP(V96,Positions!$C$7:$V$120,20,FALSE))))</f>
        <v/>
      </c>
      <c r="CP96" s="2" t="str">
        <f>IF(W96="","",IF(W96="ADO","ADO",IF(W96="OFF","OFF",VLOOKUP(W96,Positions!$C$7:$V$120,20,FALSE))))</f>
        <v/>
      </c>
      <c r="CQ96" s="2" t="str">
        <f>IF(X96="","",IF(X96="ADO","ADO",IF(X96="OFF","OFF",VLOOKUP(X96,Positions!$C$7:$V$120,20,FALSE))))</f>
        <v/>
      </c>
      <c r="CR96" s="2" t="str">
        <f>IF(Y96="","",IF(Y96="ADO","ADO",IF(Y96="OFF","OFF",VLOOKUP(Y96,Positions!$C$7:$V$120,20,FALSE))))</f>
        <v/>
      </c>
      <c r="CS96" s="2" t="str">
        <f>IF(Z96="","",IF(Z96="ADO","ADO",IF(Z96="OFF","OFF",VLOOKUP(Z96,Positions!$C$7:$V$120,20,FALSE))))</f>
        <v/>
      </c>
      <c r="CT96" s="2" t="str">
        <f>IF(AA96="","",IF(AA96="ADO","ADO",IF(AA96="OFF","OFF",VLOOKUP(AA96,Positions!$C$7:$V$120,20,FALSE))))</f>
        <v/>
      </c>
      <c r="CU96" s="2" t="str">
        <f>IF(AB96="","",IF(AB96="ADO","ADO",IF(AB96="OFF","OFF",VLOOKUP(AB96,Positions!$C$7:$V$120,20,FALSE))))</f>
        <v/>
      </c>
      <c r="CV96" s="2" t="str">
        <f>IF(AC96="","",IF(AC96="ADO","ADO",IF(AC96="OFF","OFF",VLOOKUP(AC96,Positions!$C$7:$V$120,20,FALSE))))</f>
        <v/>
      </c>
      <c r="CW96" s="2" t="str">
        <f>IF(AD96="","",IF(AD96="ADO","ADO",IF(AD96="OFF","OFF",VLOOKUP(AD96,Positions!$C$7:$V$120,20,FALSE))))</f>
        <v/>
      </c>
      <c r="CY96" s="2">
        <f t="shared" si="80"/>
        <v>0</v>
      </c>
      <c r="DE96" s="2" t="str">
        <f t="shared" si="89"/>
        <v/>
      </c>
      <c r="DF96" s="2" t="str">
        <f t="shared" si="90"/>
        <v/>
      </c>
      <c r="DG96" s="2" t="str">
        <f t="shared" si="91"/>
        <v/>
      </c>
      <c r="DH96" s="2" t="str">
        <f t="shared" si="81"/>
        <v/>
      </c>
      <c r="DI96" s="2" t="str">
        <f t="shared" si="81"/>
        <v/>
      </c>
      <c r="DJ96" s="2" t="str">
        <f t="shared" si="81"/>
        <v/>
      </c>
      <c r="DK96" s="2" t="str">
        <f t="shared" si="81"/>
        <v/>
      </c>
      <c r="DL96" s="2" t="str">
        <f t="shared" si="81"/>
        <v/>
      </c>
      <c r="DM96" s="2" t="str">
        <f t="shared" si="81"/>
        <v/>
      </c>
      <c r="DN96" s="2" t="str">
        <f t="shared" si="81"/>
        <v/>
      </c>
      <c r="DO96" s="2" t="str">
        <f t="shared" si="81"/>
        <v/>
      </c>
      <c r="DP96" s="2" t="str">
        <f t="shared" si="106"/>
        <v/>
      </c>
      <c r="DQ96" s="2" t="str">
        <f t="shared" si="106"/>
        <v/>
      </c>
      <c r="DR96" s="2" t="str">
        <f t="shared" si="106"/>
        <v/>
      </c>
      <c r="DS96" s="2" t="str">
        <f t="shared" si="106"/>
        <v/>
      </c>
      <c r="DT96" s="2" t="str">
        <f t="shared" si="106"/>
        <v/>
      </c>
      <c r="DU96" s="2" t="str">
        <f t="shared" si="106"/>
        <v/>
      </c>
      <c r="DV96" s="2" t="str">
        <f t="shared" si="106"/>
        <v/>
      </c>
      <c r="DW96" s="2" t="str">
        <f t="shared" si="106"/>
        <v/>
      </c>
      <c r="DX96" s="2" t="str">
        <f t="shared" si="106"/>
        <v/>
      </c>
      <c r="DY96" s="2" t="str">
        <f t="shared" si="106"/>
        <v/>
      </c>
      <c r="DZ96" s="2" t="str">
        <f t="shared" si="106"/>
        <v/>
      </c>
      <c r="EA96" s="2" t="str">
        <f t="shared" si="104"/>
        <v/>
      </c>
      <c r="EB96" s="2" t="str">
        <f t="shared" si="104"/>
        <v/>
      </c>
      <c r="EC96" s="2" t="str">
        <f t="shared" si="104"/>
        <v/>
      </c>
      <c r="ED96" s="2" t="str">
        <f t="shared" si="104"/>
        <v/>
      </c>
      <c r="EE96" s="2" t="str">
        <f t="shared" si="104"/>
        <v/>
      </c>
      <c r="EF96" s="2" t="str">
        <f t="shared" si="104"/>
        <v/>
      </c>
      <c r="EH96" s="189">
        <f t="shared" si="82"/>
        <v>0</v>
      </c>
      <c r="EI96" s="190">
        <f t="shared" si="83"/>
        <v>0</v>
      </c>
      <c r="EJ96" s="190">
        <f t="shared" si="84"/>
        <v>0</v>
      </c>
      <c r="EK96" s="190">
        <f t="shared" si="85"/>
        <v>0</v>
      </c>
      <c r="EL96" s="190">
        <f t="shared" si="86"/>
        <v>0</v>
      </c>
      <c r="EM96" s="12" t="str">
        <f t="shared" si="102"/>
        <v/>
      </c>
      <c r="EN96" s="12" t="str">
        <f t="shared" si="102"/>
        <v/>
      </c>
      <c r="EO96" s="12" t="str">
        <f t="shared" si="102"/>
        <v/>
      </c>
      <c r="EP96" s="12" t="str">
        <f t="shared" si="102"/>
        <v/>
      </c>
      <c r="EQ96" s="12" t="str">
        <f t="shared" si="102"/>
        <v/>
      </c>
      <c r="ER96" s="12" t="str">
        <f t="shared" si="102"/>
        <v/>
      </c>
      <c r="ES96" s="12" t="str">
        <f t="shared" si="102"/>
        <v/>
      </c>
      <c r="ET96" s="12" t="str">
        <f t="shared" si="102"/>
        <v/>
      </c>
      <c r="EU96" s="12" t="str">
        <f t="shared" si="102"/>
        <v/>
      </c>
      <c r="EV96" s="12" t="str">
        <f t="shared" si="102"/>
        <v/>
      </c>
      <c r="EW96" s="12" t="str">
        <f t="shared" si="102"/>
        <v/>
      </c>
      <c r="EX96" s="12" t="str">
        <f t="shared" si="102"/>
        <v/>
      </c>
      <c r="EY96" s="12" t="str">
        <f t="shared" si="102"/>
        <v/>
      </c>
      <c r="EZ96" s="12" t="str">
        <f t="shared" si="102"/>
        <v/>
      </c>
      <c r="FA96" s="12" t="str">
        <f t="shared" si="102"/>
        <v/>
      </c>
      <c r="FB96" s="12" t="str">
        <f t="shared" si="95"/>
        <v/>
      </c>
      <c r="FC96" s="12" t="str">
        <f t="shared" si="96"/>
        <v/>
      </c>
      <c r="FD96" s="12" t="str">
        <f t="shared" si="97"/>
        <v/>
      </c>
      <c r="FE96" s="12" t="str">
        <f t="shared" si="98"/>
        <v/>
      </c>
      <c r="FF96" s="12" t="str">
        <f t="shared" si="99"/>
        <v/>
      </c>
      <c r="FG96" s="12" t="str">
        <f t="shared" si="100"/>
        <v/>
      </c>
      <c r="FH96" s="12" t="str">
        <f t="shared" si="101"/>
        <v/>
      </c>
      <c r="FI96" s="12" t="str">
        <f t="shared" si="69"/>
        <v/>
      </c>
      <c r="FJ96" s="12" t="str">
        <f t="shared" si="69"/>
        <v/>
      </c>
      <c r="FK96" s="12" t="str">
        <f t="shared" si="69"/>
        <v/>
      </c>
      <c r="FL96" s="12" t="str">
        <f t="shared" si="69"/>
        <v/>
      </c>
      <c r="FM96" s="12" t="str">
        <f t="shared" si="69"/>
        <v/>
      </c>
      <c r="FN96" s="12" t="str">
        <f t="shared" si="69"/>
        <v/>
      </c>
      <c r="FP96" t="str">
        <f t="shared" si="87"/>
        <v>OK</v>
      </c>
      <c r="FQ96" t="str">
        <f t="shared" si="88"/>
        <v/>
      </c>
      <c r="GU96" s="176"/>
      <c r="GV96" s="177">
        <f t="shared" si="72"/>
        <v>0</v>
      </c>
      <c r="GW96" s="177">
        <f t="shared" si="73"/>
        <v>0</v>
      </c>
      <c r="GX96" s="177">
        <f t="shared" si="74"/>
        <v>0</v>
      </c>
      <c r="GY96" s="177">
        <f t="shared" si="75"/>
        <v>0</v>
      </c>
      <c r="HB96" s="193" t="str">
        <f>IF(Positions!C92&lt;&gt;"",Positions!C92,"")</f>
        <v/>
      </c>
    </row>
    <row r="97" spans="1:210" x14ac:dyDescent="0.25">
      <c r="A97" s="194"/>
      <c r="B97" s="186" t="str">
        <f t="shared" si="77"/>
        <v>0 (0, 0)</v>
      </c>
      <c r="C97" s="357"/>
      <c r="D97" s="470"/>
      <c r="E97" s="470"/>
      <c r="F97" s="470"/>
      <c r="G97" s="470"/>
      <c r="H97" s="470"/>
      <c r="I97" s="466"/>
      <c r="J97" s="357"/>
      <c r="K97" s="470"/>
      <c r="L97" s="470"/>
      <c r="M97" s="470"/>
      <c r="N97" s="470"/>
      <c r="O97" s="470"/>
      <c r="P97" s="466"/>
      <c r="Q97" s="357"/>
      <c r="R97" s="470"/>
      <c r="S97" s="470"/>
      <c r="T97" s="470"/>
      <c r="U97" s="470"/>
      <c r="V97" s="470"/>
      <c r="W97" s="466"/>
      <c r="X97" s="357"/>
      <c r="Y97" s="470"/>
      <c r="Z97" s="470"/>
      <c r="AA97" s="470"/>
      <c r="AB97" s="470"/>
      <c r="AC97" s="470"/>
      <c r="AD97" s="466"/>
      <c r="AE97" s="349"/>
      <c r="AF97" s="339">
        <f t="shared" si="71"/>
        <v>0</v>
      </c>
      <c r="AG97" s="340">
        <f t="shared" si="71"/>
        <v>0</v>
      </c>
      <c r="AH97" s="340">
        <f t="shared" si="71"/>
        <v>0</v>
      </c>
      <c r="AI97" s="341">
        <f t="shared" si="71"/>
        <v>0</v>
      </c>
      <c r="AJ97" s="342">
        <f t="shared" si="71"/>
        <v>0</v>
      </c>
      <c r="AK97" s="343">
        <f t="shared" si="78"/>
        <v>0</v>
      </c>
      <c r="AL97" s="192">
        <f>IF(A97&lt;&gt;"",VLOOKUP(A97,Positions!$AJ$9:$AK$30,2,FALSE),0)*IF(AJ97=160,AJ97/4*52*(38/40),AJ97/4*52)</f>
        <v>0</v>
      </c>
      <c r="AM97" s="188">
        <f t="shared" si="79"/>
        <v>0</v>
      </c>
      <c r="AN97" s="12" t="str">
        <f t="shared" si="105"/>
        <v/>
      </c>
      <c r="AO97" s="12" t="str">
        <f t="shared" si="105"/>
        <v/>
      </c>
      <c r="AP97" s="12" t="str">
        <f t="shared" si="103"/>
        <v/>
      </c>
      <c r="AQ97" s="12" t="str">
        <f t="shared" si="103"/>
        <v/>
      </c>
      <c r="AR97" s="12" t="str">
        <f t="shared" si="103"/>
        <v/>
      </c>
      <c r="AS97" s="12" t="str">
        <f t="shared" si="103"/>
        <v/>
      </c>
      <c r="AT97" s="12" t="str">
        <f t="shared" si="103"/>
        <v/>
      </c>
      <c r="AU97" s="12" t="str">
        <f t="shared" si="103"/>
        <v/>
      </c>
      <c r="AV97" s="12" t="str">
        <f t="shared" si="103"/>
        <v/>
      </c>
      <c r="AW97" s="12" t="str">
        <f t="shared" si="103"/>
        <v/>
      </c>
      <c r="AX97" s="12" t="str">
        <f t="shared" si="103"/>
        <v/>
      </c>
      <c r="AY97" s="12" t="str">
        <f t="shared" si="103"/>
        <v/>
      </c>
      <c r="AZ97" s="12" t="str">
        <f t="shared" si="103"/>
        <v/>
      </c>
      <c r="BA97" s="12" t="str">
        <f t="shared" si="103"/>
        <v/>
      </c>
      <c r="BB97" s="12" t="str">
        <f t="shared" si="103"/>
        <v/>
      </c>
      <c r="BC97" s="12" t="str">
        <f t="shared" si="103"/>
        <v/>
      </c>
      <c r="BD97" s="12" t="str">
        <f t="shared" si="94"/>
        <v/>
      </c>
      <c r="BE97" s="12" t="str">
        <f t="shared" si="94"/>
        <v/>
      </c>
      <c r="BF97" s="12" t="str">
        <f t="shared" si="93"/>
        <v/>
      </c>
      <c r="BG97" s="12" t="str">
        <f t="shared" si="93"/>
        <v/>
      </c>
      <c r="BH97" s="12" t="str">
        <f t="shared" si="93"/>
        <v/>
      </c>
      <c r="BI97" s="12" t="str">
        <f t="shared" si="93"/>
        <v/>
      </c>
      <c r="BJ97" s="12" t="str">
        <f t="shared" si="66"/>
        <v/>
      </c>
      <c r="BK97" s="12" t="str">
        <f t="shared" si="66"/>
        <v/>
      </c>
      <c r="BL97" s="12" t="str">
        <f t="shared" si="66"/>
        <v/>
      </c>
      <c r="BM97" s="12" t="str">
        <f t="shared" si="66"/>
        <v/>
      </c>
      <c r="BN97" s="12" t="str">
        <f t="shared" si="66"/>
        <v/>
      </c>
      <c r="BO97" s="12" t="str">
        <f t="shared" si="66"/>
        <v/>
      </c>
      <c r="BV97" s="2" t="str">
        <f>IF(C97="","",IF(C97="ADO","ADO",IF(C97="OFF","OFF",VLOOKUP(C97,Positions!$C$7:$V$120,20,FALSE))))</f>
        <v/>
      </c>
      <c r="BW97" s="2" t="str">
        <f>IF(D97="","",IF(D97="ADO","ADO",IF(D97="OFF","OFF",VLOOKUP(D97,Positions!$C$7:$V$120,20,FALSE))))</f>
        <v/>
      </c>
      <c r="BX97" s="2" t="str">
        <f>IF(E97="","",IF(E97="ADO","ADO",IF(E97="OFF","OFF",VLOOKUP(E97,Positions!$C$7:$V$120,20,FALSE))))</f>
        <v/>
      </c>
      <c r="BY97" s="2" t="str">
        <f>IF(F97="","",IF(F97="ADO","ADO",IF(F97="OFF","OFF",VLOOKUP(F97,Positions!$C$7:$V$120,20,FALSE))))</f>
        <v/>
      </c>
      <c r="BZ97" s="2" t="str">
        <f>IF(G97="","",IF(G97="ADO","ADO",IF(G97="OFF","OFF",VLOOKUP(G97,Positions!$C$7:$V$120,20,FALSE))))</f>
        <v/>
      </c>
      <c r="CA97" s="2" t="str">
        <f>IF(H97="","",IF(H97="ADO","ADO",IF(H97="OFF","OFF",VLOOKUP(H97,Positions!$C$7:$V$120,20,FALSE))))</f>
        <v/>
      </c>
      <c r="CB97" s="2" t="str">
        <f>IF(I97="","",IF(I97="ADO","ADO",IF(I97="OFF","OFF",VLOOKUP(I97,Positions!$C$7:$V$120,20,FALSE))))</f>
        <v/>
      </c>
      <c r="CC97" s="2" t="str">
        <f>IF(J97="","",IF(J97="ADO","ADO",IF(J97="OFF","OFF",VLOOKUP(J97,Positions!$C$7:$V$120,20,FALSE))))</f>
        <v/>
      </c>
      <c r="CD97" s="2" t="str">
        <f>IF(K97="","",IF(K97="ADO","ADO",IF(K97="OFF","OFF",VLOOKUP(K97,Positions!$C$7:$V$120,20,FALSE))))</f>
        <v/>
      </c>
      <c r="CE97" s="2" t="str">
        <f>IF(L97="","",IF(L97="ADO","ADO",IF(L97="OFF","OFF",VLOOKUP(L97,Positions!$C$7:$V$120,20,FALSE))))</f>
        <v/>
      </c>
      <c r="CF97" s="2" t="str">
        <f>IF(M97="","",IF(M97="ADO","ADO",IF(M97="OFF","OFF",VLOOKUP(M97,Positions!$C$7:$V$120,20,FALSE))))</f>
        <v/>
      </c>
      <c r="CG97" s="2" t="str">
        <f>IF(N97="","",IF(N97="ADO","ADO",IF(N97="OFF","OFF",VLOOKUP(N97,Positions!$C$7:$V$120,20,FALSE))))</f>
        <v/>
      </c>
      <c r="CH97" s="2" t="str">
        <f>IF(O97="","",IF(O97="ADO","ADO",IF(O97="OFF","OFF",VLOOKUP(O97,Positions!$C$7:$V$120,20,FALSE))))</f>
        <v/>
      </c>
      <c r="CI97" s="2" t="str">
        <f>IF(P97="","",IF(P97="ADO","ADO",IF(P97="OFF","OFF",VLOOKUP(P97,Positions!$C$7:$V$120,20,FALSE))))</f>
        <v/>
      </c>
      <c r="CJ97" s="2" t="str">
        <f>IF(Q97="","",IF(Q97="ADO","ADO",IF(Q97="OFF","OFF",VLOOKUP(Q97,Positions!$C$7:$V$120,20,FALSE))))</f>
        <v/>
      </c>
      <c r="CK97" s="2" t="str">
        <f>IF(R97="","",IF(R97="ADO","ADO",IF(R97="OFF","OFF",VLOOKUP(R97,Positions!$C$7:$V$120,20,FALSE))))</f>
        <v/>
      </c>
      <c r="CL97" s="2" t="str">
        <f>IF(S97="","",IF(S97="ADO","ADO",IF(S97="OFF","OFF",VLOOKUP(S97,Positions!$C$7:$V$120,20,FALSE))))</f>
        <v/>
      </c>
      <c r="CM97" s="2" t="str">
        <f>IF(T97="","",IF(T97="ADO","ADO",IF(T97="OFF","OFF",VLOOKUP(T97,Positions!$C$7:$V$120,20,FALSE))))</f>
        <v/>
      </c>
      <c r="CN97" s="2" t="str">
        <f>IF(U97="","",IF(U97="ADO","ADO",IF(U97="OFF","OFF",VLOOKUP(U97,Positions!$C$7:$V$120,20,FALSE))))</f>
        <v/>
      </c>
      <c r="CO97" s="2" t="str">
        <f>IF(V97="","",IF(V97="ADO","ADO",IF(V97="OFF","OFF",VLOOKUP(V97,Positions!$C$7:$V$120,20,FALSE))))</f>
        <v/>
      </c>
      <c r="CP97" s="2" t="str">
        <f>IF(W97="","",IF(W97="ADO","ADO",IF(W97="OFF","OFF",VLOOKUP(W97,Positions!$C$7:$V$120,20,FALSE))))</f>
        <v/>
      </c>
      <c r="CQ97" s="2" t="str">
        <f>IF(X97="","",IF(X97="ADO","ADO",IF(X97="OFF","OFF",VLOOKUP(X97,Positions!$C$7:$V$120,20,FALSE))))</f>
        <v/>
      </c>
      <c r="CR97" s="2" t="str">
        <f>IF(Y97="","",IF(Y97="ADO","ADO",IF(Y97="OFF","OFF",VLOOKUP(Y97,Positions!$C$7:$V$120,20,FALSE))))</f>
        <v/>
      </c>
      <c r="CS97" s="2" t="str">
        <f>IF(Z97="","",IF(Z97="ADO","ADO",IF(Z97="OFF","OFF",VLOOKUP(Z97,Positions!$C$7:$V$120,20,FALSE))))</f>
        <v/>
      </c>
      <c r="CT97" s="2" t="str">
        <f>IF(AA97="","",IF(AA97="ADO","ADO",IF(AA97="OFF","OFF",VLOOKUP(AA97,Positions!$C$7:$V$120,20,FALSE))))</f>
        <v/>
      </c>
      <c r="CU97" s="2" t="str">
        <f>IF(AB97="","",IF(AB97="ADO","ADO",IF(AB97="OFF","OFF",VLOOKUP(AB97,Positions!$C$7:$V$120,20,FALSE))))</f>
        <v/>
      </c>
      <c r="CV97" s="2" t="str">
        <f>IF(AC97="","",IF(AC97="ADO","ADO",IF(AC97="OFF","OFF",VLOOKUP(AC97,Positions!$C$7:$V$120,20,FALSE))))</f>
        <v/>
      </c>
      <c r="CW97" s="2" t="str">
        <f>IF(AD97="","",IF(AD97="ADO","ADO",IF(AD97="OFF","OFF",VLOOKUP(AD97,Positions!$C$7:$V$120,20,FALSE))))</f>
        <v/>
      </c>
      <c r="CY97" s="2">
        <f t="shared" si="80"/>
        <v>0</v>
      </c>
      <c r="DE97" s="2" t="str">
        <f t="shared" si="89"/>
        <v/>
      </c>
      <c r="DF97" s="2" t="str">
        <f t="shared" si="90"/>
        <v/>
      </c>
      <c r="DG97" s="2" t="str">
        <f t="shared" si="91"/>
        <v/>
      </c>
      <c r="DH97" s="2" t="str">
        <f t="shared" si="81"/>
        <v/>
      </c>
      <c r="DI97" s="2" t="str">
        <f t="shared" si="81"/>
        <v/>
      </c>
      <c r="DJ97" s="2" t="str">
        <f t="shared" si="81"/>
        <v/>
      </c>
      <c r="DK97" s="2" t="str">
        <f t="shared" si="81"/>
        <v/>
      </c>
      <c r="DL97" s="2" t="str">
        <f t="shared" si="81"/>
        <v/>
      </c>
      <c r="DM97" s="2" t="str">
        <f t="shared" ref="DH97:DW126" si="107">IF(ISERROR(CD97),"",CD97)</f>
        <v/>
      </c>
      <c r="DN97" s="2" t="str">
        <f t="shared" si="107"/>
        <v/>
      </c>
      <c r="DO97" s="2" t="str">
        <f t="shared" si="107"/>
        <v/>
      </c>
      <c r="DP97" s="2" t="str">
        <f t="shared" si="106"/>
        <v/>
      </c>
      <c r="DQ97" s="2" t="str">
        <f t="shared" si="106"/>
        <v/>
      </c>
      <c r="DR97" s="2" t="str">
        <f t="shared" si="106"/>
        <v/>
      </c>
      <c r="DS97" s="2" t="str">
        <f t="shared" si="106"/>
        <v/>
      </c>
      <c r="DT97" s="2" t="str">
        <f t="shared" si="106"/>
        <v/>
      </c>
      <c r="DU97" s="2" t="str">
        <f t="shared" si="106"/>
        <v/>
      </c>
      <c r="DV97" s="2" t="str">
        <f t="shared" si="106"/>
        <v/>
      </c>
      <c r="DW97" s="2" t="str">
        <f t="shared" si="106"/>
        <v/>
      </c>
      <c r="DX97" s="2" t="str">
        <f t="shared" si="106"/>
        <v/>
      </c>
      <c r="DY97" s="2" t="str">
        <f t="shared" si="106"/>
        <v/>
      </c>
      <c r="DZ97" s="2" t="str">
        <f t="shared" si="106"/>
        <v/>
      </c>
      <c r="EA97" s="2" t="str">
        <f t="shared" si="104"/>
        <v/>
      </c>
      <c r="EB97" s="2" t="str">
        <f t="shared" si="104"/>
        <v/>
      </c>
      <c r="EC97" s="2" t="str">
        <f t="shared" si="104"/>
        <v/>
      </c>
      <c r="ED97" s="2" t="str">
        <f t="shared" si="104"/>
        <v/>
      </c>
      <c r="EE97" s="2" t="str">
        <f t="shared" si="104"/>
        <v/>
      </c>
      <c r="EF97" s="2" t="str">
        <f t="shared" si="104"/>
        <v/>
      </c>
      <c r="EH97" s="189">
        <f t="shared" si="82"/>
        <v>0</v>
      </c>
      <c r="EI97" s="190">
        <f t="shared" si="83"/>
        <v>0</v>
      </c>
      <c r="EJ97" s="190">
        <f t="shared" si="84"/>
        <v>0</v>
      </c>
      <c r="EK97" s="190">
        <f t="shared" si="85"/>
        <v>0</v>
      </c>
      <c r="EL97" s="190">
        <f t="shared" si="86"/>
        <v>0</v>
      </c>
      <c r="EM97" s="12" t="str">
        <f t="shared" si="102"/>
        <v/>
      </c>
      <c r="EN97" s="12" t="str">
        <f t="shared" si="102"/>
        <v/>
      </c>
      <c r="EO97" s="12" t="str">
        <f t="shared" si="102"/>
        <v/>
      </c>
      <c r="EP97" s="12" t="str">
        <f t="shared" si="102"/>
        <v/>
      </c>
      <c r="EQ97" s="12" t="str">
        <f t="shared" si="102"/>
        <v/>
      </c>
      <c r="ER97" s="12" t="str">
        <f t="shared" si="102"/>
        <v/>
      </c>
      <c r="ES97" s="12" t="str">
        <f t="shared" si="102"/>
        <v/>
      </c>
      <c r="ET97" s="12" t="str">
        <f t="shared" si="102"/>
        <v/>
      </c>
      <c r="EU97" s="12" t="str">
        <f t="shared" si="102"/>
        <v/>
      </c>
      <c r="EV97" s="12" t="str">
        <f t="shared" si="102"/>
        <v/>
      </c>
      <c r="EW97" s="12" t="str">
        <f t="shared" si="102"/>
        <v/>
      </c>
      <c r="EX97" s="12" t="str">
        <f t="shared" si="102"/>
        <v/>
      </c>
      <c r="EY97" s="12" t="str">
        <f t="shared" si="102"/>
        <v/>
      </c>
      <c r="EZ97" s="12" t="str">
        <f t="shared" si="102"/>
        <v/>
      </c>
      <c r="FA97" s="12" t="str">
        <f t="shared" si="102"/>
        <v/>
      </c>
      <c r="FB97" s="12" t="str">
        <f t="shared" si="95"/>
        <v/>
      </c>
      <c r="FC97" s="12" t="str">
        <f t="shared" si="96"/>
        <v/>
      </c>
      <c r="FD97" s="12" t="str">
        <f t="shared" si="97"/>
        <v/>
      </c>
      <c r="FE97" s="12" t="str">
        <f t="shared" si="98"/>
        <v/>
      </c>
      <c r="FF97" s="12" t="str">
        <f t="shared" si="99"/>
        <v/>
      </c>
      <c r="FG97" s="12" t="str">
        <f t="shared" si="100"/>
        <v/>
      </c>
      <c r="FH97" s="12" t="str">
        <f t="shared" si="101"/>
        <v/>
      </c>
      <c r="FI97" s="12" t="str">
        <f t="shared" si="69"/>
        <v/>
      </c>
      <c r="FJ97" s="12" t="str">
        <f t="shared" si="69"/>
        <v/>
      </c>
      <c r="FK97" s="12" t="str">
        <f t="shared" si="69"/>
        <v/>
      </c>
      <c r="FL97" s="12" t="str">
        <f t="shared" si="69"/>
        <v/>
      </c>
      <c r="FM97" s="12" t="str">
        <f t="shared" si="69"/>
        <v/>
      </c>
      <c r="FN97" s="12" t="str">
        <f t="shared" si="69"/>
        <v/>
      </c>
      <c r="FP97" t="str">
        <f t="shared" si="87"/>
        <v>OK</v>
      </c>
      <c r="FQ97" t="str">
        <f t="shared" si="88"/>
        <v/>
      </c>
      <c r="GU97" s="176"/>
      <c r="GV97" s="177">
        <f t="shared" si="72"/>
        <v>0</v>
      </c>
      <c r="GW97" s="177">
        <f t="shared" si="73"/>
        <v>0</v>
      </c>
      <c r="GX97" s="177">
        <f t="shared" si="74"/>
        <v>0</v>
      </c>
      <c r="GY97" s="177">
        <f t="shared" si="75"/>
        <v>0</v>
      </c>
      <c r="HB97" s="193" t="str">
        <f>IF(Positions!C93&lt;&gt;"",Positions!C93,"")</f>
        <v/>
      </c>
    </row>
    <row r="98" spans="1:210" x14ac:dyDescent="0.25">
      <c r="A98" s="194"/>
      <c r="B98" s="186" t="str">
        <f t="shared" si="77"/>
        <v>0 (0, 0)</v>
      </c>
      <c r="C98" s="357"/>
      <c r="D98" s="470"/>
      <c r="E98" s="470"/>
      <c r="F98" s="470"/>
      <c r="G98" s="470"/>
      <c r="H98" s="470"/>
      <c r="I98" s="466"/>
      <c r="J98" s="357"/>
      <c r="K98" s="470"/>
      <c r="L98" s="470"/>
      <c r="M98" s="470"/>
      <c r="N98" s="470"/>
      <c r="O98" s="470"/>
      <c r="P98" s="466"/>
      <c r="Q98" s="357"/>
      <c r="R98" s="470"/>
      <c r="S98" s="470"/>
      <c r="T98" s="470"/>
      <c r="U98" s="470"/>
      <c r="V98" s="470"/>
      <c r="W98" s="466"/>
      <c r="X98" s="357"/>
      <c r="Y98" s="470"/>
      <c r="Z98" s="470"/>
      <c r="AA98" s="470"/>
      <c r="AB98" s="470"/>
      <c r="AC98" s="470"/>
      <c r="AD98" s="466"/>
      <c r="AE98" s="349"/>
      <c r="AF98" s="339">
        <f t="shared" si="71"/>
        <v>0</v>
      </c>
      <c r="AG98" s="340">
        <f t="shared" si="71"/>
        <v>0</v>
      </c>
      <c r="AH98" s="340">
        <f t="shared" si="71"/>
        <v>0</v>
      </c>
      <c r="AI98" s="341">
        <f t="shared" si="71"/>
        <v>0</v>
      </c>
      <c r="AJ98" s="342">
        <f t="shared" si="71"/>
        <v>0</v>
      </c>
      <c r="AK98" s="343">
        <f t="shared" si="78"/>
        <v>0</v>
      </c>
      <c r="AL98" s="192">
        <f>IF(A98&lt;&gt;"",VLOOKUP(A98,Positions!$AJ$9:$AK$30,2,FALSE),0)*IF(AJ98=160,AJ98/4*52*(38/40),AJ98/4*52)</f>
        <v>0</v>
      </c>
      <c r="AM98" s="188">
        <f t="shared" si="79"/>
        <v>0</v>
      </c>
      <c r="AN98" s="12" t="str">
        <f t="shared" si="105"/>
        <v/>
      </c>
      <c r="AO98" s="12" t="str">
        <f t="shared" si="105"/>
        <v/>
      </c>
      <c r="AP98" s="12" t="str">
        <f t="shared" si="103"/>
        <v/>
      </c>
      <c r="AQ98" s="12" t="str">
        <f t="shared" si="103"/>
        <v/>
      </c>
      <c r="AR98" s="12" t="str">
        <f t="shared" si="103"/>
        <v/>
      </c>
      <c r="AS98" s="12" t="str">
        <f t="shared" si="103"/>
        <v/>
      </c>
      <c r="AT98" s="12" t="str">
        <f t="shared" si="103"/>
        <v/>
      </c>
      <c r="AU98" s="12" t="str">
        <f t="shared" si="103"/>
        <v/>
      </c>
      <c r="AV98" s="12" t="str">
        <f t="shared" si="103"/>
        <v/>
      </c>
      <c r="AW98" s="12" t="str">
        <f t="shared" si="103"/>
        <v/>
      </c>
      <c r="AX98" s="12" t="str">
        <f t="shared" si="103"/>
        <v/>
      </c>
      <c r="AY98" s="12" t="str">
        <f t="shared" si="103"/>
        <v/>
      </c>
      <c r="AZ98" s="12" t="str">
        <f t="shared" si="103"/>
        <v/>
      </c>
      <c r="BA98" s="12" t="str">
        <f t="shared" si="103"/>
        <v/>
      </c>
      <c r="BB98" s="12" t="str">
        <f t="shared" si="103"/>
        <v/>
      </c>
      <c r="BC98" s="12" t="str">
        <f t="shared" si="103"/>
        <v/>
      </c>
      <c r="BD98" s="12" t="str">
        <f t="shared" si="94"/>
        <v/>
      </c>
      <c r="BE98" s="12" t="str">
        <f t="shared" si="94"/>
        <v/>
      </c>
      <c r="BF98" s="12" t="str">
        <f t="shared" si="93"/>
        <v/>
      </c>
      <c r="BG98" s="12" t="str">
        <f t="shared" si="93"/>
        <v/>
      </c>
      <c r="BH98" s="12" t="str">
        <f t="shared" si="93"/>
        <v/>
      </c>
      <c r="BI98" s="12" t="str">
        <f t="shared" si="93"/>
        <v/>
      </c>
      <c r="BJ98" s="12" t="str">
        <f t="shared" si="66"/>
        <v/>
      </c>
      <c r="BK98" s="12" t="str">
        <f t="shared" si="66"/>
        <v/>
      </c>
      <c r="BL98" s="12" t="str">
        <f t="shared" si="66"/>
        <v/>
      </c>
      <c r="BM98" s="12" t="str">
        <f t="shared" ref="BM98:BO161" si="108">FL98</f>
        <v/>
      </c>
      <c r="BN98" s="12" t="str">
        <f t="shared" si="108"/>
        <v/>
      </c>
      <c r="BO98" s="12" t="str">
        <f t="shared" si="108"/>
        <v/>
      </c>
      <c r="BV98" s="2" t="str">
        <f>IF(C98="","",IF(C98="ADO","ADO",IF(C98="OFF","OFF",VLOOKUP(C98,Positions!$C$7:$V$120,20,FALSE))))</f>
        <v/>
      </c>
      <c r="BW98" s="2" t="str">
        <f>IF(D98="","",IF(D98="ADO","ADO",IF(D98="OFF","OFF",VLOOKUP(D98,Positions!$C$7:$V$120,20,FALSE))))</f>
        <v/>
      </c>
      <c r="BX98" s="2" t="str">
        <f>IF(E98="","",IF(E98="ADO","ADO",IF(E98="OFF","OFF",VLOOKUP(E98,Positions!$C$7:$V$120,20,FALSE))))</f>
        <v/>
      </c>
      <c r="BY98" s="2" t="str">
        <f>IF(F98="","",IF(F98="ADO","ADO",IF(F98="OFF","OFF",VLOOKUP(F98,Positions!$C$7:$V$120,20,FALSE))))</f>
        <v/>
      </c>
      <c r="BZ98" s="2" t="str">
        <f>IF(G98="","",IF(G98="ADO","ADO",IF(G98="OFF","OFF",VLOOKUP(G98,Positions!$C$7:$V$120,20,FALSE))))</f>
        <v/>
      </c>
      <c r="CA98" s="2" t="str">
        <f>IF(H98="","",IF(H98="ADO","ADO",IF(H98="OFF","OFF",VLOOKUP(H98,Positions!$C$7:$V$120,20,FALSE))))</f>
        <v/>
      </c>
      <c r="CB98" s="2" t="str">
        <f>IF(I98="","",IF(I98="ADO","ADO",IF(I98="OFF","OFF",VLOOKUP(I98,Positions!$C$7:$V$120,20,FALSE))))</f>
        <v/>
      </c>
      <c r="CC98" s="2" t="str">
        <f>IF(J98="","",IF(J98="ADO","ADO",IF(J98="OFF","OFF",VLOOKUP(J98,Positions!$C$7:$V$120,20,FALSE))))</f>
        <v/>
      </c>
      <c r="CD98" s="2" t="str">
        <f>IF(K98="","",IF(K98="ADO","ADO",IF(K98="OFF","OFF",VLOOKUP(K98,Positions!$C$7:$V$120,20,FALSE))))</f>
        <v/>
      </c>
      <c r="CE98" s="2" t="str">
        <f>IF(L98="","",IF(L98="ADO","ADO",IF(L98="OFF","OFF",VLOOKUP(L98,Positions!$C$7:$V$120,20,FALSE))))</f>
        <v/>
      </c>
      <c r="CF98" s="2" t="str">
        <f>IF(M98="","",IF(M98="ADO","ADO",IF(M98="OFF","OFF",VLOOKUP(M98,Positions!$C$7:$V$120,20,FALSE))))</f>
        <v/>
      </c>
      <c r="CG98" s="2" t="str">
        <f>IF(N98="","",IF(N98="ADO","ADO",IF(N98="OFF","OFF",VLOOKUP(N98,Positions!$C$7:$V$120,20,FALSE))))</f>
        <v/>
      </c>
      <c r="CH98" s="2" t="str">
        <f>IF(O98="","",IF(O98="ADO","ADO",IF(O98="OFF","OFF",VLOOKUP(O98,Positions!$C$7:$V$120,20,FALSE))))</f>
        <v/>
      </c>
      <c r="CI98" s="2" t="str">
        <f>IF(P98="","",IF(P98="ADO","ADO",IF(P98="OFF","OFF",VLOOKUP(P98,Positions!$C$7:$V$120,20,FALSE))))</f>
        <v/>
      </c>
      <c r="CJ98" s="2" t="str">
        <f>IF(Q98="","",IF(Q98="ADO","ADO",IF(Q98="OFF","OFF",VLOOKUP(Q98,Positions!$C$7:$V$120,20,FALSE))))</f>
        <v/>
      </c>
      <c r="CK98" s="2" t="str">
        <f>IF(R98="","",IF(R98="ADO","ADO",IF(R98="OFF","OFF",VLOOKUP(R98,Positions!$C$7:$V$120,20,FALSE))))</f>
        <v/>
      </c>
      <c r="CL98" s="2" t="str">
        <f>IF(S98="","",IF(S98="ADO","ADO",IF(S98="OFF","OFF",VLOOKUP(S98,Positions!$C$7:$V$120,20,FALSE))))</f>
        <v/>
      </c>
      <c r="CM98" s="2" t="str">
        <f>IF(T98="","",IF(T98="ADO","ADO",IF(T98="OFF","OFF",VLOOKUP(T98,Positions!$C$7:$V$120,20,FALSE))))</f>
        <v/>
      </c>
      <c r="CN98" s="2" t="str">
        <f>IF(U98="","",IF(U98="ADO","ADO",IF(U98="OFF","OFF",VLOOKUP(U98,Positions!$C$7:$V$120,20,FALSE))))</f>
        <v/>
      </c>
      <c r="CO98" s="2" t="str">
        <f>IF(V98="","",IF(V98="ADO","ADO",IF(V98="OFF","OFF",VLOOKUP(V98,Positions!$C$7:$V$120,20,FALSE))))</f>
        <v/>
      </c>
      <c r="CP98" s="2" t="str">
        <f>IF(W98="","",IF(W98="ADO","ADO",IF(W98="OFF","OFF",VLOOKUP(W98,Positions!$C$7:$V$120,20,FALSE))))</f>
        <v/>
      </c>
      <c r="CQ98" s="2" t="str">
        <f>IF(X98="","",IF(X98="ADO","ADO",IF(X98="OFF","OFF",VLOOKUP(X98,Positions!$C$7:$V$120,20,FALSE))))</f>
        <v/>
      </c>
      <c r="CR98" s="2" t="str">
        <f>IF(Y98="","",IF(Y98="ADO","ADO",IF(Y98="OFF","OFF",VLOOKUP(Y98,Positions!$C$7:$V$120,20,FALSE))))</f>
        <v/>
      </c>
      <c r="CS98" s="2" t="str">
        <f>IF(Z98="","",IF(Z98="ADO","ADO",IF(Z98="OFF","OFF",VLOOKUP(Z98,Positions!$C$7:$V$120,20,FALSE))))</f>
        <v/>
      </c>
      <c r="CT98" s="2" t="str">
        <f>IF(AA98="","",IF(AA98="ADO","ADO",IF(AA98="OFF","OFF",VLOOKUP(AA98,Positions!$C$7:$V$120,20,FALSE))))</f>
        <v/>
      </c>
      <c r="CU98" s="2" t="str">
        <f>IF(AB98="","",IF(AB98="ADO","ADO",IF(AB98="OFF","OFF",VLOOKUP(AB98,Positions!$C$7:$V$120,20,FALSE))))</f>
        <v/>
      </c>
      <c r="CV98" s="2" t="str">
        <f>IF(AC98="","",IF(AC98="ADO","ADO",IF(AC98="OFF","OFF",VLOOKUP(AC98,Positions!$C$7:$V$120,20,FALSE))))</f>
        <v/>
      </c>
      <c r="CW98" s="2" t="str">
        <f>IF(AD98="","",IF(AD98="ADO","ADO",IF(AD98="OFF","OFF",VLOOKUP(AD98,Positions!$C$7:$V$120,20,FALSE))))</f>
        <v/>
      </c>
      <c r="CY98" s="2">
        <f t="shared" si="80"/>
        <v>0</v>
      </c>
      <c r="DE98" s="2" t="str">
        <f t="shared" si="89"/>
        <v/>
      </c>
      <c r="DF98" s="2" t="str">
        <f t="shared" si="90"/>
        <v/>
      </c>
      <c r="DG98" s="2" t="str">
        <f t="shared" si="91"/>
        <v/>
      </c>
      <c r="DH98" s="2" t="str">
        <f t="shared" si="107"/>
        <v/>
      </c>
      <c r="DI98" s="2" t="str">
        <f t="shared" si="107"/>
        <v/>
      </c>
      <c r="DJ98" s="2" t="str">
        <f t="shared" si="107"/>
        <v/>
      </c>
      <c r="DK98" s="2" t="str">
        <f t="shared" si="107"/>
        <v/>
      </c>
      <c r="DL98" s="2" t="str">
        <f t="shared" si="107"/>
        <v/>
      </c>
      <c r="DM98" s="2" t="str">
        <f t="shared" si="107"/>
        <v/>
      </c>
      <c r="DN98" s="2" t="str">
        <f t="shared" si="107"/>
        <v/>
      </c>
      <c r="DO98" s="2" t="str">
        <f t="shared" si="107"/>
        <v/>
      </c>
      <c r="DP98" s="2" t="str">
        <f t="shared" si="106"/>
        <v/>
      </c>
      <c r="DQ98" s="2" t="str">
        <f t="shared" si="106"/>
        <v/>
      </c>
      <c r="DR98" s="2" t="str">
        <f t="shared" si="106"/>
        <v/>
      </c>
      <c r="DS98" s="2" t="str">
        <f t="shared" si="106"/>
        <v/>
      </c>
      <c r="DT98" s="2" t="str">
        <f t="shared" si="106"/>
        <v/>
      </c>
      <c r="DU98" s="2" t="str">
        <f t="shared" si="106"/>
        <v/>
      </c>
      <c r="DV98" s="2" t="str">
        <f t="shared" si="106"/>
        <v/>
      </c>
      <c r="DW98" s="2" t="str">
        <f t="shared" si="106"/>
        <v/>
      </c>
      <c r="DX98" s="2" t="str">
        <f t="shared" si="106"/>
        <v/>
      </c>
      <c r="DY98" s="2" t="str">
        <f t="shared" si="106"/>
        <v/>
      </c>
      <c r="DZ98" s="2" t="str">
        <f t="shared" si="106"/>
        <v/>
      </c>
      <c r="EA98" s="2" t="str">
        <f t="shared" si="104"/>
        <v/>
      </c>
      <c r="EB98" s="2" t="str">
        <f t="shared" si="104"/>
        <v/>
      </c>
      <c r="EC98" s="2" t="str">
        <f t="shared" si="104"/>
        <v/>
      </c>
      <c r="ED98" s="2" t="str">
        <f t="shared" si="104"/>
        <v/>
      </c>
      <c r="EE98" s="2" t="str">
        <f t="shared" si="104"/>
        <v/>
      </c>
      <c r="EF98" s="2" t="str">
        <f t="shared" si="104"/>
        <v/>
      </c>
      <c r="EH98" s="189">
        <f t="shared" si="82"/>
        <v>0</v>
      </c>
      <c r="EI98" s="190">
        <f t="shared" si="83"/>
        <v>0</v>
      </c>
      <c r="EJ98" s="190">
        <f t="shared" si="84"/>
        <v>0</v>
      </c>
      <c r="EK98" s="190">
        <f t="shared" si="85"/>
        <v>0</v>
      </c>
      <c r="EL98" s="190">
        <f t="shared" si="86"/>
        <v>0</v>
      </c>
      <c r="EM98" s="12" t="str">
        <f t="shared" si="102"/>
        <v/>
      </c>
      <c r="EN98" s="12" t="str">
        <f t="shared" si="102"/>
        <v/>
      </c>
      <c r="EO98" s="12" t="str">
        <f t="shared" si="102"/>
        <v/>
      </c>
      <c r="EP98" s="12" t="str">
        <f t="shared" si="102"/>
        <v/>
      </c>
      <c r="EQ98" s="12" t="str">
        <f t="shared" si="102"/>
        <v/>
      </c>
      <c r="ER98" s="12" t="str">
        <f t="shared" si="102"/>
        <v/>
      </c>
      <c r="ES98" s="12" t="str">
        <f t="shared" si="102"/>
        <v/>
      </c>
      <c r="ET98" s="12" t="str">
        <f t="shared" si="102"/>
        <v/>
      </c>
      <c r="EU98" s="12" t="str">
        <f t="shared" si="102"/>
        <v/>
      </c>
      <c r="EV98" s="12" t="str">
        <f t="shared" si="102"/>
        <v/>
      </c>
      <c r="EW98" s="12" t="str">
        <f t="shared" si="102"/>
        <v/>
      </c>
      <c r="EX98" s="12" t="str">
        <f t="shared" si="102"/>
        <v/>
      </c>
      <c r="EY98" s="12" t="str">
        <f t="shared" si="102"/>
        <v/>
      </c>
      <c r="EZ98" s="12" t="str">
        <f t="shared" si="102"/>
        <v/>
      </c>
      <c r="FA98" s="12" t="str">
        <f t="shared" si="102"/>
        <v/>
      </c>
      <c r="FB98" s="12" t="str">
        <f t="shared" si="95"/>
        <v/>
      </c>
      <c r="FC98" s="12" t="str">
        <f t="shared" si="96"/>
        <v/>
      </c>
      <c r="FD98" s="12" t="str">
        <f t="shared" si="97"/>
        <v/>
      </c>
      <c r="FE98" s="12" t="str">
        <f t="shared" si="98"/>
        <v/>
      </c>
      <c r="FF98" s="12" t="str">
        <f t="shared" si="99"/>
        <v/>
      </c>
      <c r="FG98" s="12" t="str">
        <f t="shared" si="100"/>
        <v/>
      </c>
      <c r="FH98" s="12" t="str">
        <f t="shared" si="101"/>
        <v/>
      </c>
      <c r="FI98" s="12" t="str">
        <f t="shared" si="69"/>
        <v/>
      </c>
      <c r="FJ98" s="12" t="str">
        <f t="shared" si="69"/>
        <v/>
      </c>
      <c r="FK98" s="12" t="str">
        <f t="shared" si="69"/>
        <v/>
      </c>
      <c r="FL98" s="12" t="str">
        <f t="shared" si="69"/>
        <v/>
      </c>
      <c r="FM98" s="12" t="str">
        <f t="shared" si="69"/>
        <v/>
      </c>
      <c r="FN98" s="12" t="str">
        <f t="shared" si="69"/>
        <v/>
      </c>
      <c r="FP98" t="str">
        <f t="shared" si="87"/>
        <v>OK</v>
      </c>
      <c r="FQ98" t="str">
        <f t="shared" si="88"/>
        <v/>
      </c>
      <c r="GU98" s="176"/>
      <c r="GV98" s="177">
        <f t="shared" si="72"/>
        <v>0</v>
      </c>
      <c r="GW98" s="177">
        <f t="shared" si="73"/>
        <v>0</v>
      </c>
      <c r="GX98" s="177">
        <f t="shared" si="74"/>
        <v>0</v>
      </c>
      <c r="GY98" s="177">
        <f t="shared" si="75"/>
        <v>0</v>
      </c>
      <c r="HB98" s="193" t="str">
        <f>IF(Positions!C94&lt;&gt;"",Positions!C94,"")</f>
        <v/>
      </c>
    </row>
    <row r="99" spans="1:210" x14ac:dyDescent="0.25">
      <c r="A99" s="194"/>
      <c r="B99" s="186" t="str">
        <f t="shared" si="77"/>
        <v>0 (0, 0)</v>
      </c>
      <c r="C99" s="357"/>
      <c r="D99" s="470"/>
      <c r="E99" s="470"/>
      <c r="F99" s="470"/>
      <c r="G99" s="470"/>
      <c r="H99" s="470"/>
      <c r="I99" s="466"/>
      <c r="J99" s="357"/>
      <c r="K99" s="470"/>
      <c r="L99" s="470"/>
      <c r="M99" s="470"/>
      <c r="N99" s="470"/>
      <c r="O99" s="470"/>
      <c r="P99" s="466"/>
      <c r="Q99" s="357"/>
      <c r="R99" s="470"/>
      <c r="S99" s="470"/>
      <c r="T99" s="470"/>
      <c r="U99" s="470"/>
      <c r="V99" s="470"/>
      <c r="W99" s="466"/>
      <c r="X99" s="357"/>
      <c r="Y99" s="470"/>
      <c r="Z99" s="470"/>
      <c r="AA99" s="470"/>
      <c r="AB99" s="470"/>
      <c r="AC99" s="470"/>
      <c r="AD99" s="466"/>
      <c r="AE99" s="349"/>
      <c r="AF99" s="339">
        <f t="shared" si="71"/>
        <v>0</v>
      </c>
      <c r="AG99" s="340">
        <f t="shared" si="71"/>
        <v>0</v>
      </c>
      <c r="AH99" s="340">
        <f t="shared" si="71"/>
        <v>0</v>
      </c>
      <c r="AI99" s="341">
        <f t="shared" si="71"/>
        <v>0</v>
      </c>
      <c r="AJ99" s="342">
        <f t="shared" si="71"/>
        <v>0</v>
      </c>
      <c r="AK99" s="343">
        <f t="shared" si="78"/>
        <v>0</v>
      </c>
      <c r="AL99" s="192">
        <f>IF(A99&lt;&gt;"",VLOOKUP(A99,Positions!$AJ$9:$AK$30,2,FALSE),0)*IF(AJ99=160,AJ99/4*52*(38/40),AJ99/4*52)</f>
        <v>0</v>
      </c>
      <c r="AM99" s="188">
        <f t="shared" si="79"/>
        <v>0</v>
      </c>
      <c r="AN99" s="12" t="str">
        <f t="shared" si="105"/>
        <v/>
      </c>
      <c r="AO99" s="12" t="str">
        <f t="shared" si="105"/>
        <v/>
      </c>
      <c r="AP99" s="12" t="str">
        <f t="shared" si="103"/>
        <v/>
      </c>
      <c r="AQ99" s="12" t="str">
        <f t="shared" si="103"/>
        <v/>
      </c>
      <c r="AR99" s="12" t="str">
        <f t="shared" si="103"/>
        <v/>
      </c>
      <c r="AS99" s="12" t="str">
        <f t="shared" si="103"/>
        <v/>
      </c>
      <c r="AT99" s="12" t="str">
        <f t="shared" si="103"/>
        <v/>
      </c>
      <c r="AU99" s="12" t="str">
        <f t="shared" si="103"/>
        <v/>
      </c>
      <c r="AV99" s="12" t="str">
        <f t="shared" si="103"/>
        <v/>
      </c>
      <c r="AW99" s="12" t="str">
        <f t="shared" si="103"/>
        <v/>
      </c>
      <c r="AX99" s="12" t="str">
        <f t="shared" si="103"/>
        <v/>
      </c>
      <c r="AY99" s="12" t="str">
        <f t="shared" si="103"/>
        <v/>
      </c>
      <c r="AZ99" s="12" t="str">
        <f t="shared" si="103"/>
        <v/>
      </c>
      <c r="BA99" s="12" t="str">
        <f t="shared" si="103"/>
        <v/>
      </c>
      <c r="BB99" s="12" t="str">
        <f t="shared" si="103"/>
        <v/>
      </c>
      <c r="BC99" s="12" t="str">
        <f t="shared" si="103"/>
        <v/>
      </c>
      <c r="BD99" s="12" t="str">
        <f t="shared" si="94"/>
        <v/>
      </c>
      <c r="BE99" s="12" t="str">
        <f t="shared" si="94"/>
        <v/>
      </c>
      <c r="BF99" s="12" t="str">
        <f t="shared" si="93"/>
        <v/>
      </c>
      <c r="BG99" s="12" t="str">
        <f t="shared" si="93"/>
        <v/>
      </c>
      <c r="BH99" s="12" t="str">
        <f t="shared" si="93"/>
        <v/>
      </c>
      <c r="BI99" s="12" t="str">
        <f t="shared" si="93"/>
        <v/>
      </c>
      <c r="BJ99" s="12" t="str">
        <f t="shared" si="93"/>
        <v/>
      </c>
      <c r="BK99" s="12" t="str">
        <f t="shared" si="93"/>
        <v/>
      </c>
      <c r="BL99" s="12" t="str">
        <f t="shared" si="93"/>
        <v/>
      </c>
      <c r="BM99" s="12" t="str">
        <f t="shared" si="108"/>
        <v/>
      </c>
      <c r="BN99" s="12" t="str">
        <f t="shared" si="108"/>
        <v/>
      </c>
      <c r="BO99" s="12" t="str">
        <f t="shared" si="108"/>
        <v/>
      </c>
      <c r="BV99" s="2" t="str">
        <f>IF(C99="","",IF(C99="ADO","ADO",IF(C99="OFF","OFF",VLOOKUP(C99,Positions!$C$7:$V$120,20,FALSE))))</f>
        <v/>
      </c>
      <c r="BW99" s="2" t="str">
        <f>IF(D99="","",IF(D99="ADO","ADO",IF(D99="OFF","OFF",VLOOKUP(D99,Positions!$C$7:$V$120,20,FALSE))))</f>
        <v/>
      </c>
      <c r="BX99" s="2" t="str">
        <f>IF(E99="","",IF(E99="ADO","ADO",IF(E99="OFF","OFF",VLOOKUP(E99,Positions!$C$7:$V$120,20,FALSE))))</f>
        <v/>
      </c>
      <c r="BY99" s="2" t="str">
        <f>IF(F99="","",IF(F99="ADO","ADO",IF(F99="OFF","OFF",VLOOKUP(F99,Positions!$C$7:$V$120,20,FALSE))))</f>
        <v/>
      </c>
      <c r="BZ99" s="2" t="str">
        <f>IF(G99="","",IF(G99="ADO","ADO",IF(G99="OFF","OFF",VLOOKUP(G99,Positions!$C$7:$V$120,20,FALSE))))</f>
        <v/>
      </c>
      <c r="CA99" s="2" t="str">
        <f>IF(H99="","",IF(H99="ADO","ADO",IF(H99="OFF","OFF",VLOOKUP(H99,Positions!$C$7:$V$120,20,FALSE))))</f>
        <v/>
      </c>
      <c r="CB99" s="2" t="str">
        <f>IF(I99="","",IF(I99="ADO","ADO",IF(I99="OFF","OFF",VLOOKUP(I99,Positions!$C$7:$V$120,20,FALSE))))</f>
        <v/>
      </c>
      <c r="CC99" s="2" t="str">
        <f>IF(J99="","",IF(J99="ADO","ADO",IF(J99="OFF","OFF",VLOOKUP(J99,Positions!$C$7:$V$120,20,FALSE))))</f>
        <v/>
      </c>
      <c r="CD99" s="2" t="str">
        <f>IF(K99="","",IF(K99="ADO","ADO",IF(K99="OFF","OFF",VLOOKUP(K99,Positions!$C$7:$V$120,20,FALSE))))</f>
        <v/>
      </c>
      <c r="CE99" s="2" t="str">
        <f>IF(L99="","",IF(L99="ADO","ADO",IF(L99="OFF","OFF",VLOOKUP(L99,Positions!$C$7:$V$120,20,FALSE))))</f>
        <v/>
      </c>
      <c r="CF99" s="2" t="str">
        <f>IF(M99="","",IF(M99="ADO","ADO",IF(M99="OFF","OFF",VLOOKUP(M99,Positions!$C$7:$V$120,20,FALSE))))</f>
        <v/>
      </c>
      <c r="CG99" s="2" t="str">
        <f>IF(N99="","",IF(N99="ADO","ADO",IF(N99="OFF","OFF",VLOOKUP(N99,Positions!$C$7:$V$120,20,FALSE))))</f>
        <v/>
      </c>
      <c r="CH99" s="2" t="str">
        <f>IF(O99="","",IF(O99="ADO","ADO",IF(O99="OFF","OFF",VLOOKUP(O99,Positions!$C$7:$V$120,20,FALSE))))</f>
        <v/>
      </c>
      <c r="CI99" s="2" t="str">
        <f>IF(P99="","",IF(P99="ADO","ADO",IF(P99="OFF","OFF",VLOOKUP(P99,Positions!$C$7:$V$120,20,FALSE))))</f>
        <v/>
      </c>
      <c r="CJ99" s="2" t="str">
        <f>IF(Q99="","",IF(Q99="ADO","ADO",IF(Q99="OFF","OFF",VLOOKUP(Q99,Positions!$C$7:$V$120,20,FALSE))))</f>
        <v/>
      </c>
      <c r="CK99" s="2" t="str">
        <f>IF(R99="","",IF(R99="ADO","ADO",IF(R99="OFF","OFF",VLOOKUP(R99,Positions!$C$7:$V$120,20,FALSE))))</f>
        <v/>
      </c>
      <c r="CL99" s="2" t="str">
        <f>IF(S99="","",IF(S99="ADO","ADO",IF(S99="OFF","OFF",VLOOKUP(S99,Positions!$C$7:$V$120,20,FALSE))))</f>
        <v/>
      </c>
      <c r="CM99" s="2" t="str">
        <f>IF(T99="","",IF(T99="ADO","ADO",IF(T99="OFF","OFF",VLOOKUP(T99,Positions!$C$7:$V$120,20,FALSE))))</f>
        <v/>
      </c>
      <c r="CN99" s="2" t="str">
        <f>IF(U99="","",IF(U99="ADO","ADO",IF(U99="OFF","OFF",VLOOKUP(U99,Positions!$C$7:$V$120,20,FALSE))))</f>
        <v/>
      </c>
      <c r="CO99" s="2" t="str">
        <f>IF(V99="","",IF(V99="ADO","ADO",IF(V99="OFF","OFF",VLOOKUP(V99,Positions!$C$7:$V$120,20,FALSE))))</f>
        <v/>
      </c>
      <c r="CP99" s="2" t="str">
        <f>IF(W99="","",IF(W99="ADO","ADO",IF(W99="OFF","OFF",VLOOKUP(W99,Positions!$C$7:$V$120,20,FALSE))))</f>
        <v/>
      </c>
      <c r="CQ99" s="2" t="str">
        <f>IF(X99="","",IF(X99="ADO","ADO",IF(X99="OFF","OFF",VLOOKUP(X99,Positions!$C$7:$V$120,20,FALSE))))</f>
        <v/>
      </c>
      <c r="CR99" s="2" t="str">
        <f>IF(Y99="","",IF(Y99="ADO","ADO",IF(Y99="OFF","OFF",VLOOKUP(Y99,Positions!$C$7:$V$120,20,FALSE))))</f>
        <v/>
      </c>
      <c r="CS99" s="2" t="str">
        <f>IF(Z99="","",IF(Z99="ADO","ADO",IF(Z99="OFF","OFF",VLOOKUP(Z99,Positions!$C$7:$V$120,20,FALSE))))</f>
        <v/>
      </c>
      <c r="CT99" s="2" t="str">
        <f>IF(AA99="","",IF(AA99="ADO","ADO",IF(AA99="OFF","OFF",VLOOKUP(AA99,Positions!$C$7:$V$120,20,FALSE))))</f>
        <v/>
      </c>
      <c r="CU99" s="2" t="str">
        <f>IF(AB99="","",IF(AB99="ADO","ADO",IF(AB99="OFF","OFF",VLOOKUP(AB99,Positions!$C$7:$V$120,20,FALSE))))</f>
        <v/>
      </c>
      <c r="CV99" s="2" t="str">
        <f>IF(AC99="","",IF(AC99="ADO","ADO",IF(AC99="OFF","OFF",VLOOKUP(AC99,Positions!$C$7:$V$120,20,FALSE))))</f>
        <v/>
      </c>
      <c r="CW99" s="2" t="str">
        <f>IF(AD99="","",IF(AD99="ADO","ADO",IF(AD99="OFF","OFF",VLOOKUP(AD99,Positions!$C$7:$V$120,20,FALSE))))</f>
        <v/>
      </c>
      <c r="CY99" s="2">
        <f t="shared" si="80"/>
        <v>0</v>
      </c>
      <c r="DE99" s="2" t="str">
        <f t="shared" si="89"/>
        <v/>
      </c>
      <c r="DF99" s="2" t="str">
        <f t="shared" si="90"/>
        <v/>
      </c>
      <c r="DG99" s="2" t="str">
        <f t="shared" si="91"/>
        <v/>
      </c>
      <c r="DH99" s="2" t="str">
        <f t="shared" si="107"/>
        <v/>
      </c>
      <c r="DI99" s="2" t="str">
        <f t="shared" si="107"/>
        <v/>
      </c>
      <c r="DJ99" s="2" t="str">
        <f t="shared" si="107"/>
        <v/>
      </c>
      <c r="DK99" s="2" t="str">
        <f t="shared" si="107"/>
        <v/>
      </c>
      <c r="DL99" s="2" t="str">
        <f t="shared" si="107"/>
        <v/>
      </c>
      <c r="DM99" s="2" t="str">
        <f t="shared" si="107"/>
        <v/>
      </c>
      <c r="DN99" s="2" t="str">
        <f t="shared" si="107"/>
        <v/>
      </c>
      <c r="DO99" s="2" t="str">
        <f t="shared" si="107"/>
        <v/>
      </c>
      <c r="DP99" s="2" t="str">
        <f t="shared" si="106"/>
        <v/>
      </c>
      <c r="DQ99" s="2" t="str">
        <f t="shared" si="106"/>
        <v/>
      </c>
      <c r="DR99" s="2" t="str">
        <f t="shared" si="106"/>
        <v/>
      </c>
      <c r="DS99" s="2" t="str">
        <f t="shared" si="106"/>
        <v/>
      </c>
      <c r="DT99" s="2" t="str">
        <f t="shared" si="106"/>
        <v/>
      </c>
      <c r="DU99" s="2" t="str">
        <f t="shared" si="106"/>
        <v/>
      </c>
      <c r="DV99" s="2" t="str">
        <f t="shared" si="106"/>
        <v/>
      </c>
      <c r="DW99" s="2" t="str">
        <f t="shared" si="106"/>
        <v/>
      </c>
      <c r="DX99" s="2" t="str">
        <f t="shared" si="106"/>
        <v/>
      </c>
      <c r="DY99" s="2" t="str">
        <f t="shared" si="106"/>
        <v/>
      </c>
      <c r="DZ99" s="2" t="str">
        <f t="shared" si="106"/>
        <v/>
      </c>
      <c r="EA99" s="2" t="str">
        <f t="shared" si="104"/>
        <v/>
      </c>
      <c r="EB99" s="2" t="str">
        <f t="shared" si="104"/>
        <v/>
      </c>
      <c r="EC99" s="2" t="str">
        <f t="shared" si="104"/>
        <v/>
      </c>
      <c r="ED99" s="2" t="str">
        <f t="shared" si="104"/>
        <v/>
      </c>
      <c r="EE99" s="2" t="str">
        <f t="shared" si="104"/>
        <v/>
      </c>
      <c r="EF99" s="2" t="str">
        <f t="shared" si="104"/>
        <v/>
      </c>
      <c r="EH99" s="189">
        <f t="shared" si="82"/>
        <v>0</v>
      </c>
      <c r="EI99" s="190">
        <f t="shared" si="83"/>
        <v>0</v>
      </c>
      <c r="EJ99" s="190">
        <f t="shared" si="84"/>
        <v>0</v>
      </c>
      <c r="EK99" s="190">
        <f t="shared" si="85"/>
        <v>0</v>
      </c>
      <c r="EL99" s="190">
        <f t="shared" si="86"/>
        <v>0</v>
      </c>
      <c r="EM99" s="12" t="str">
        <f t="shared" si="102"/>
        <v/>
      </c>
      <c r="EN99" s="12" t="str">
        <f t="shared" si="102"/>
        <v/>
      </c>
      <c r="EO99" s="12" t="str">
        <f t="shared" si="102"/>
        <v/>
      </c>
      <c r="EP99" s="12" t="str">
        <f t="shared" si="102"/>
        <v/>
      </c>
      <c r="EQ99" s="12" t="str">
        <f t="shared" si="102"/>
        <v/>
      </c>
      <c r="ER99" s="12" t="str">
        <f t="shared" si="102"/>
        <v/>
      </c>
      <c r="ES99" s="12" t="str">
        <f t="shared" si="102"/>
        <v/>
      </c>
      <c r="ET99" s="12" t="str">
        <f t="shared" si="102"/>
        <v/>
      </c>
      <c r="EU99" s="12" t="str">
        <f t="shared" si="102"/>
        <v/>
      </c>
      <c r="EV99" s="12" t="str">
        <f t="shared" si="102"/>
        <v/>
      </c>
      <c r="EW99" s="12" t="str">
        <f t="shared" si="102"/>
        <v/>
      </c>
      <c r="EX99" s="12" t="str">
        <f t="shared" si="102"/>
        <v/>
      </c>
      <c r="EY99" s="12" t="str">
        <f t="shared" si="102"/>
        <v/>
      </c>
      <c r="EZ99" s="12" t="str">
        <f t="shared" si="102"/>
        <v/>
      </c>
      <c r="FA99" s="12" t="str">
        <f t="shared" si="102"/>
        <v/>
      </c>
      <c r="FB99" s="12" t="str">
        <f t="shared" si="95"/>
        <v/>
      </c>
      <c r="FC99" s="12" t="str">
        <f t="shared" si="96"/>
        <v/>
      </c>
      <c r="FD99" s="12" t="str">
        <f t="shared" si="97"/>
        <v/>
      </c>
      <c r="FE99" s="12" t="str">
        <f t="shared" si="98"/>
        <v/>
      </c>
      <c r="FF99" s="12" t="str">
        <f t="shared" si="99"/>
        <v/>
      </c>
      <c r="FG99" s="12" t="str">
        <f t="shared" si="100"/>
        <v/>
      </c>
      <c r="FH99" s="12" t="str">
        <f t="shared" si="101"/>
        <v/>
      </c>
      <c r="FI99" s="12" t="str">
        <f t="shared" si="69"/>
        <v/>
      </c>
      <c r="FJ99" s="12" t="str">
        <f t="shared" si="69"/>
        <v/>
      </c>
      <c r="FK99" s="12" t="str">
        <f t="shared" si="69"/>
        <v/>
      </c>
      <c r="FL99" s="12" t="str">
        <f t="shared" si="69"/>
        <v/>
      </c>
      <c r="FM99" s="12" t="str">
        <f t="shared" si="69"/>
        <v/>
      </c>
      <c r="FN99" s="12" t="str">
        <f t="shared" si="69"/>
        <v/>
      </c>
      <c r="FP99" t="str">
        <f t="shared" si="87"/>
        <v>OK</v>
      </c>
      <c r="FQ99" t="str">
        <f t="shared" si="88"/>
        <v/>
      </c>
      <c r="GU99" s="176"/>
      <c r="GV99" s="177">
        <f t="shared" si="72"/>
        <v>0</v>
      </c>
      <c r="GW99" s="177">
        <f t="shared" si="73"/>
        <v>0</v>
      </c>
      <c r="GX99" s="177">
        <f t="shared" si="74"/>
        <v>0</v>
      </c>
      <c r="GY99" s="177">
        <f t="shared" si="75"/>
        <v>0</v>
      </c>
      <c r="HB99" s="193" t="str">
        <f>IF(Positions!C95&lt;&gt;"",Positions!C95,"")</f>
        <v/>
      </c>
    </row>
    <row r="100" spans="1:210" x14ac:dyDescent="0.25">
      <c r="A100" s="194"/>
      <c r="B100" s="186" t="str">
        <f t="shared" si="77"/>
        <v>0 (0, 0)</v>
      </c>
      <c r="C100" s="357"/>
      <c r="D100" s="470"/>
      <c r="E100" s="470"/>
      <c r="F100" s="470"/>
      <c r="G100" s="470"/>
      <c r="H100" s="470"/>
      <c r="I100" s="466"/>
      <c r="J100" s="357"/>
      <c r="K100" s="470"/>
      <c r="L100" s="470"/>
      <c r="M100" s="470"/>
      <c r="N100" s="470"/>
      <c r="O100" s="470"/>
      <c r="P100" s="466"/>
      <c r="Q100" s="357"/>
      <c r="R100" s="470"/>
      <c r="S100" s="470"/>
      <c r="T100" s="470"/>
      <c r="U100" s="470"/>
      <c r="V100" s="470"/>
      <c r="W100" s="466"/>
      <c r="X100" s="357"/>
      <c r="Y100" s="470"/>
      <c r="Z100" s="470"/>
      <c r="AA100" s="470"/>
      <c r="AB100" s="470"/>
      <c r="AC100" s="470"/>
      <c r="AD100" s="466"/>
      <c r="AE100" s="349"/>
      <c r="AF100" s="339">
        <f t="shared" si="71"/>
        <v>0</v>
      </c>
      <c r="AG100" s="340">
        <f t="shared" si="71"/>
        <v>0</v>
      </c>
      <c r="AH100" s="340">
        <f t="shared" si="71"/>
        <v>0</v>
      </c>
      <c r="AI100" s="341">
        <f t="shared" si="71"/>
        <v>0</v>
      </c>
      <c r="AJ100" s="342">
        <f t="shared" si="71"/>
        <v>0</v>
      </c>
      <c r="AK100" s="343">
        <f t="shared" si="78"/>
        <v>0</v>
      </c>
      <c r="AL100" s="192">
        <f>IF(A100&lt;&gt;"",VLOOKUP(A100,Positions!$AJ$9:$AK$30,2,FALSE),0)*IF(AJ100=160,AJ100/4*52*(38/40),AJ100/4*52)</f>
        <v>0</v>
      </c>
      <c r="AM100" s="188">
        <f t="shared" si="79"/>
        <v>0</v>
      </c>
      <c r="AN100" s="12" t="str">
        <f t="shared" si="105"/>
        <v/>
      </c>
      <c r="AO100" s="12" t="str">
        <f t="shared" si="105"/>
        <v/>
      </c>
      <c r="AP100" s="12" t="str">
        <f t="shared" si="103"/>
        <v/>
      </c>
      <c r="AQ100" s="12" t="str">
        <f t="shared" si="103"/>
        <v/>
      </c>
      <c r="AR100" s="12" t="str">
        <f t="shared" si="103"/>
        <v/>
      </c>
      <c r="AS100" s="12" t="str">
        <f t="shared" si="103"/>
        <v/>
      </c>
      <c r="AT100" s="12" t="str">
        <f t="shared" si="103"/>
        <v/>
      </c>
      <c r="AU100" s="12" t="str">
        <f t="shared" si="103"/>
        <v/>
      </c>
      <c r="AV100" s="12" t="str">
        <f t="shared" si="103"/>
        <v/>
      </c>
      <c r="AW100" s="12" t="str">
        <f t="shared" si="103"/>
        <v/>
      </c>
      <c r="AX100" s="12" t="str">
        <f t="shared" si="103"/>
        <v/>
      </c>
      <c r="AY100" s="12" t="str">
        <f t="shared" si="103"/>
        <v/>
      </c>
      <c r="AZ100" s="12" t="str">
        <f t="shared" si="103"/>
        <v/>
      </c>
      <c r="BA100" s="12" t="str">
        <f t="shared" si="103"/>
        <v/>
      </c>
      <c r="BB100" s="12" t="str">
        <f t="shared" si="103"/>
        <v/>
      </c>
      <c r="BC100" s="12" t="str">
        <f t="shared" si="103"/>
        <v/>
      </c>
      <c r="BD100" s="12" t="str">
        <f t="shared" si="94"/>
        <v/>
      </c>
      <c r="BE100" s="12" t="str">
        <f t="shared" si="94"/>
        <v/>
      </c>
      <c r="BF100" s="12" t="str">
        <f t="shared" si="93"/>
        <v/>
      </c>
      <c r="BG100" s="12" t="str">
        <f t="shared" si="93"/>
        <v/>
      </c>
      <c r="BH100" s="12" t="str">
        <f t="shared" si="93"/>
        <v/>
      </c>
      <c r="BI100" s="12" t="str">
        <f t="shared" si="93"/>
        <v/>
      </c>
      <c r="BJ100" s="12" t="str">
        <f t="shared" si="93"/>
        <v/>
      </c>
      <c r="BK100" s="12" t="str">
        <f t="shared" si="93"/>
        <v/>
      </c>
      <c r="BL100" s="12" t="str">
        <f t="shared" si="93"/>
        <v/>
      </c>
      <c r="BM100" s="12" t="str">
        <f t="shared" si="108"/>
        <v/>
      </c>
      <c r="BN100" s="12" t="str">
        <f t="shared" si="108"/>
        <v/>
      </c>
      <c r="BO100" s="12" t="str">
        <f t="shared" si="108"/>
        <v/>
      </c>
      <c r="BV100" s="2" t="str">
        <f>IF(C100="","",IF(C100="ADO","ADO",IF(C100="OFF","OFF",VLOOKUP(C100,Positions!$C$7:$V$120,20,FALSE))))</f>
        <v/>
      </c>
      <c r="BW100" s="2" t="str">
        <f>IF(D100="","",IF(D100="ADO","ADO",IF(D100="OFF","OFF",VLOOKUP(D100,Positions!$C$7:$V$120,20,FALSE))))</f>
        <v/>
      </c>
      <c r="BX100" s="2" t="str">
        <f>IF(E100="","",IF(E100="ADO","ADO",IF(E100="OFF","OFF",VLOOKUP(E100,Positions!$C$7:$V$120,20,FALSE))))</f>
        <v/>
      </c>
      <c r="BY100" s="2" t="str">
        <f>IF(F100="","",IF(F100="ADO","ADO",IF(F100="OFF","OFF",VLOOKUP(F100,Positions!$C$7:$V$120,20,FALSE))))</f>
        <v/>
      </c>
      <c r="BZ100" s="2" t="str">
        <f>IF(G100="","",IF(G100="ADO","ADO",IF(G100="OFF","OFF",VLOOKUP(G100,Positions!$C$7:$V$120,20,FALSE))))</f>
        <v/>
      </c>
      <c r="CA100" s="2" t="str">
        <f>IF(H100="","",IF(H100="ADO","ADO",IF(H100="OFF","OFF",VLOOKUP(H100,Positions!$C$7:$V$120,20,FALSE))))</f>
        <v/>
      </c>
      <c r="CB100" s="2" t="str">
        <f>IF(I100="","",IF(I100="ADO","ADO",IF(I100="OFF","OFF",VLOOKUP(I100,Positions!$C$7:$V$120,20,FALSE))))</f>
        <v/>
      </c>
      <c r="CC100" s="2" t="str">
        <f>IF(J100="","",IF(J100="ADO","ADO",IF(J100="OFF","OFF",VLOOKUP(J100,Positions!$C$7:$V$120,20,FALSE))))</f>
        <v/>
      </c>
      <c r="CD100" s="2" t="str">
        <f>IF(K100="","",IF(K100="ADO","ADO",IF(K100="OFF","OFF",VLOOKUP(K100,Positions!$C$7:$V$120,20,FALSE))))</f>
        <v/>
      </c>
      <c r="CE100" s="2" t="str">
        <f>IF(L100="","",IF(L100="ADO","ADO",IF(L100="OFF","OFF",VLOOKUP(L100,Positions!$C$7:$V$120,20,FALSE))))</f>
        <v/>
      </c>
      <c r="CF100" s="2" t="str">
        <f>IF(M100="","",IF(M100="ADO","ADO",IF(M100="OFF","OFF",VLOOKUP(M100,Positions!$C$7:$V$120,20,FALSE))))</f>
        <v/>
      </c>
      <c r="CG100" s="2" t="str">
        <f>IF(N100="","",IF(N100="ADO","ADO",IF(N100="OFF","OFF",VLOOKUP(N100,Positions!$C$7:$V$120,20,FALSE))))</f>
        <v/>
      </c>
      <c r="CH100" s="2" t="str">
        <f>IF(O100="","",IF(O100="ADO","ADO",IF(O100="OFF","OFF",VLOOKUP(O100,Positions!$C$7:$V$120,20,FALSE))))</f>
        <v/>
      </c>
      <c r="CI100" s="2" t="str">
        <f>IF(P100="","",IF(P100="ADO","ADO",IF(P100="OFF","OFF",VLOOKUP(P100,Positions!$C$7:$V$120,20,FALSE))))</f>
        <v/>
      </c>
      <c r="CJ100" s="2" t="str">
        <f>IF(Q100="","",IF(Q100="ADO","ADO",IF(Q100="OFF","OFF",VLOOKUP(Q100,Positions!$C$7:$V$120,20,FALSE))))</f>
        <v/>
      </c>
      <c r="CK100" s="2" t="str">
        <f>IF(R100="","",IF(R100="ADO","ADO",IF(R100="OFF","OFF",VLOOKUP(R100,Positions!$C$7:$V$120,20,FALSE))))</f>
        <v/>
      </c>
      <c r="CL100" s="2" t="str">
        <f>IF(S100="","",IF(S100="ADO","ADO",IF(S100="OFF","OFF",VLOOKUP(S100,Positions!$C$7:$V$120,20,FALSE))))</f>
        <v/>
      </c>
      <c r="CM100" s="2" t="str">
        <f>IF(T100="","",IF(T100="ADO","ADO",IF(T100="OFF","OFF",VLOOKUP(T100,Positions!$C$7:$V$120,20,FALSE))))</f>
        <v/>
      </c>
      <c r="CN100" s="2" t="str">
        <f>IF(U100="","",IF(U100="ADO","ADO",IF(U100="OFF","OFF",VLOOKUP(U100,Positions!$C$7:$V$120,20,FALSE))))</f>
        <v/>
      </c>
      <c r="CO100" s="2" t="str">
        <f>IF(V100="","",IF(V100="ADO","ADO",IF(V100="OFF","OFF",VLOOKUP(V100,Positions!$C$7:$V$120,20,FALSE))))</f>
        <v/>
      </c>
      <c r="CP100" s="2" t="str">
        <f>IF(W100="","",IF(W100="ADO","ADO",IF(W100="OFF","OFF",VLOOKUP(W100,Positions!$C$7:$V$120,20,FALSE))))</f>
        <v/>
      </c>
      <c r="CQ100" s="2" t="str">
        <f>IF(X100="","",IF(X100="ADO","ADO",IF(X100="OFF","OFF",VLOOKUP(X100,Positions!$C$7:$V$120,20,FALSE))))</f>
        <v/>
      </c>
      <c r="CR100" s="2" t="str">
        <f>IF(Y100="","",IF(Y100="ADO","ADO",IF(Y100="OFF","OFF",VLOOKUP(Y100,Positions!$C$7:$V$120,20,FALSE))))</f>
        <v/>
      </c>
      <c r="CS100" s="2" t="str">
        <f>IF(Z100="","",IF(Z100="ADO","ADO",IF(Z100="OFF","OFF",VLOOKUP(Z100,Positions!$C$7:$V$120,20,FALSE))))</f>
        <v/>
      </c>
      <c r="CT100" s="2" t="str">
        <f>IF(AA100="","",IF(AA100="ADO","ADO",IF(AA100="OFF","OFF",VLOOKUP(AA100,Positions!$C$7:$V$120,20,FALSE))))</f>
        <v/>
      </c>
      <c r="CU100" s="2" t="str">
        <f>IF(AB100="","",IF(AB100="ADO","ADO",IF(AB100="OFF","OFF",VLOOKUP(AB100,Positions!$C$7:$V$120,20,FALSE))))</f>
        <v/>
      </c>
      <c r="CV100" s="2" t="str">
        <f>IF(AC100="","",IF(AC100="ADO","ADO",IF(AC100="OFF","OFF",VLOOKUP(AC100,Positions!$C$7:$V$120,20,FALSE))))</f>
        <v/>
      </c>
      <c r="CW100" s="2" t="str">
        <f>IF(AD100="","",IF(AD100="ADO","ADO",IF(AD100="OFF","OFF",VLOOKUP(AD100,Positions!$C$7:$V$120,20,FALSE))))</f>
        <v/>
      </c>
      <c r="CY100" s="2">
        <f t="shared" si="80"/>
        <v>0</v>
      </c>
      <c r="DE100" s="2" t="str">
        <f t="shared" si="89"/>
        <v/>
      </c>
      <c r="DF100" s="2" t="str">
        <f t="shared" si="90"/>
        <v/>
      </c>
      <c r="DG100" s="2" t="str">
        <f t="shared" si="91"/>
        <v/>
      </c>
      <c r="DH100" s="2" t="str">
        <f t="shared" si="107"/>
        <v/>
      </c>
      <c r="DI100" s="2" t="str">
        <f t="shared" si="107"/>
        <v/>
      </c>
      <c r="DJ100" s="2" t="str">
        <f t="shared" si="107"/>
        <v/>
      </c>
      <c r="DK100" s="2" t="str">
        <f t="shared" si="107"/>
        <v/>
      </c>
      <c r="DL100" s="2" t="str">
        <f t="shared" si="107"/>
        <v/>
      </c>
      <c r="DM100" s="2" t="str">
        <f t="shared" si="107"/>
        <v/>
      </c>
      <c r="DN100" s="2" t="str">
        <f t="shared" si="107"/>
        <v/>
      </c>
      <c r="DO100" s="2" t="str">
        <f t="shared" si="107"/>
        <v/>
      </c>
      <c r="DP100" s="2" t="str">
        <f t="shared" si="106"/>
        <v/>
      </c>
      <c r="DQ100" s="2" t="str">
        <f t="shared" si="106"/>
        <v/>
      </c>
      <c r="DR100" s="2" t="str">
        <f t="shared" si="106"/>
        <v/>
      </c>
      <c r="DS100" s="2" t="str">
        <f t="shared" si="106"/>
        <v/>
      </c>
      <c r="DT100" s="2" t="str">
        <f t="shared" si="106"/>
        <v/>
      </c>
      <c r="DU100" s="2" t="str">
        <f t="shared" si="106"/>
        <v/>
      </c>
      <c r="DV100" s="2" t="str">
        <f t="shared" si="106"/>
        <v/>
      </c>
      <c r="DW100" s="2" t="str">
        <f t="shared" si="106"/>
        <v/>
      </c>
      <c r="DX100" s="2" t="str">
        <f t="shared" si="106"/>
        <v/>
      </c>
      <c r="DY100" s="2" t="str">
        <f t="shared" si="106"/>
        <v/>
      </c>
      <c r="DZ100" s="2" t="str">
        <f t="shared" si="106"/>
        <v/>
      </c>
      <c r="EA100" s="2" t="str">
        <f t="shared" si="104"/>
        <v/>
      </c>
      <c r="EB100" s="2" t="str">
        <f t="shared" si="104"/>
        <v/>
      </c>
      <c r="EC100" s="2" t="str">
        <f t="shared" si="104"/>
        <v/>
      </c>
      <c r="ED100" s="2" t="str">
        <f t="shared" si="104"/>
        <v/>
      </c>
      <c r="EE100" s="2" t="str">
        <f t="shared" si="104"/>
        <v/>
      </c>
      <c r="EF100" s="2" t="str">
        <f t="shared" si="104"/>
        <v/>
      </c>
      <c r="EH100" s="189">
        <f t="shared" si="82"/>
        <v>0</v>
      </c>
      <c r="EI100" s="190">
        <f t="shared" si="83"/>
        <v>0</v>
      </c>
      <c r="EJ100" s="190">
        <f t="shared" si="84"/>
        <v>0</v>
      </c>
      <c r="EK100" s="190">
        <f t="shared" si="85"/>
        <v>0</v>
      </c>
      <c r="EL100" s="190">
        <f t="shared" si="86"/>
        <v>0</v>
      </c>
      <c r="EM100" s="12" t="str">
        <f t="shared" si="102"/>
        <v/>
      </c>
      <c r="EN100" s="12" t="str">
        <f t="shared" si="102"/>
        <v/>
      </c>
      <c r="EO100" s="12" t="str">
        <f t="shared" si="102"/>
        <v/>
      </c>
      <c r="EP100" s="12" t="str">
        <f t="shared" si="102"/>
        <v/>
      </c>
      <c r="EQ100" s="12" t="str">
        <f t="shared" si="102"/>
        <v/>
      </c>
      <c r="ER100" s="12" t="str">
        <f t="shared" si="102"/>
        <v/>
      </c>
      <c r="ES100" s="12" t="str">
        <f t="shared" si="102"/>
        <v/>
      </c>
      <c r="ET100" s="12" t="str">
        <f t="shared" si="102"/>
        <v/>
      </c>
      <c r="EU100" s="12" t="str">
        <f t="shared" si="102"/>
        <v/>
      </c>
      <c r="EV100" s="12" t="str">
        <f t="shared" si="102"/>
        <v/>
      </c>
      <c r="EW100" s="12" t="str">
        <f t="shared" si="102"/>
        <v/>
      </c>
      <c r="EX100" s="12" t="str">
        <f t="shared" si="102"/>
        <v/>
      </c>
      <c r="EY100" s="12" t="str">
        <f t="shared" si="102"/>
        <v/>
      </c>
      <c r="EZ100" s="12" t="str">
        <f t="shared" si="102"/>
        <v/>
      </c>
      <c r="FA100" s="12" t="str">
        <f t="shared" si="102"/>
        <v/>
      </c>
      <c r="FB100" s="12" t="str">
        <f t="shared" si="95"/>
        <v/>
      </c>
      <c r="FC100" s="12" t="str">
        <f t="shared" si="96"/>
        <v/>
      </c>
      <c r="FD100" s="12" t="str">
        <f t="shared" si="97"/>
        <v/>
      </c>
      <c r="FE100" s="12" t="str">
        <f t="shared" si="98"/>
        <v/>
      </c>
      <c r="FF100" s="12" t="str">
        <f t="shared" si="99"/>
        <v/>
      </c>
      <c r="FG100" s="12" t="str">
        <f t="shared" si="100"/>
        <v/>
      </c>
      <c r="FH100" s="12" t="str">
        <f t="shared" si="101"/>
        <v/>
      </c>
      <c r="FI100" s="12" t="str">
        <f t="shared" si="69"/>
        <v/>
      </c>
      <c r="FJ100" s="12" t="str">
        <f t="shared" si="69"/>
        <v/>
      </c>
      <c r="FK100" s="12" t="str">
        <f t="shared" si="69"/>
        <v/>
      </c>
      <c r="FL100" s="12" t="str">
        <f t="shared" ref="FL100:FN163" si="109">IF(ED100="ADO",$CY100,ED100)</f>
        <v/>
      </c>
      <c r="FM100" s="12" t="str">
        <f t="shared" si="109"/>
        <v/>
      </c>
      <c r="FN100" s="12" t="str">
        <f t="shared" si="109"/>
        <v/>
      </c>
      <c r="FP100" t="str">
        <f t="shared" si="87"/>
        <v>OK</v>
      </c>
      <c r="FQ100" t="str">
        <f t="shared" si="88"/>
        <v/>
      </c>
      <c r="GU100" s="176"/>
      <c r="GV100" s="177">
        <f t="shared" si="72"/>
        <v>0</v>
      </c>
      <c r="GW100" s="177">
        <f t="shared" si="73"/>
        <v>0</v>
      </c>
      <c r="GX100" s="177">
        <f t="shared" si="74"/>
        <v>0</v>
      </c>
      <c r="GY100" s="177">
        <f t="shared" si="75"/>
        <v>0</v>
      </c>
      <c r="HB100" s="193" t="str">
        <f>IF(Positions!C96&lt;&gt;"",Positions!C96,"")</f>
        <v/>
      </c>
    </row>
    <row r="101" spans="1:210" x14ac:dyDescent="0.25">
      <c r="A101" s="194"/>
      <c r="B101" s="186" t="str">
        <f t="shared" si="77"/>
        <v>0 (0, 0)</v>
      </c>
      <c r="C101" s="357"/>
      <c r="D101" s="470"/>
      <c r="E101" s="470"/>
      <c r="F101" s="470"/>
      <c r="G101" s="470"/>
      <c r="H101" s="470"/>
      <c r="I101" s="466"/>
      <c r="J101" s="357"/>
      <c r="K101" s="470"/>
      <c r="L101" s="470"/>
      <c r="M101" s="470"/>
      <c r="N101" s="470"/>
      <c r="O101" s="470"/>
      <c r="P101" s="466"/>
      <c r="Q101" s="357"/>
      <c r="R101" s="470"/>
      <c r="S101" s="470"/>
      <c r="T101" s="470"/>
      <c r="U101" s="470"/>
      <c r="V101" s="470"/>
      <c r="W101" s="466"/>
      <c r="X101" s="357"/>
      <c r="Y101" s="470"/>
      <c r="Z101" s="470"/>
      <c r="AA101" s="470"/>
      <c r="AB101" s="470"/>
      <c r="AC101" s="470"/>
      <c r="AD101" s="466"/>
      <c r="AE101" s="349"/>
      <c r="AF101" s="339">
        <f t="shared" si="71"/>
        <v>0</v>
      </c>
      <c r="AG101" s="340">
        <f t="shared" si="71"/>
        <v>0</v>
      </c>
      <c r="AH101" s="340">
        <f t="shared" si="71"/>
        <v>0</v>
      </c>
      <c r="AI101" s="341">
        <f t="shared" si="71"/>
        <v>0</v>
      </c>
      <c r="AJ101" s="342">
        <f t="shared" si="71"/>
        <v>0</v>
      </c>
      <c r="AK101" s="343">
        <f t="shared" si="78"/>
        <v>0</v>
      </c>
      <c r="AL101" s="192">
        <f>IF(A101&lt;&gt;"",VLOOKUP(A101,Positions!$AJ$9:$AK$30,2,FALSE),0)*IF(AJ101=160,AJ101/4*52*(38/40),AJ101/4*52)</f>
        <v>0</v>
      </c>
      <c r="AM101" s="188">
        <f t="shared" si="79"/>
        <v>0</v>
      </c>
      <c r="AN101" s="12" t="str">
        <f t="shared" si="105"/>
        <v/>
      </c>
      <c r="AO101" s="12" t="str">
        <f t="shared" si="105"/>
        <v/>
      </c>
      <c r="AP101" s="12" t="str">
        <f t="shared" si="103"/>
        <v/>
      </c>
      <c r="AQ101" s="12" t="str">
        <f t="shared" si="103"/>
        <v/>
      </c>
      <c r="AR101" s="12" t="str">
        <f t="shared" si="103"/>
        <v/>
      </c>
      <c r="AS101" s="12" t="str">
        <f t="shared" si="103"/>
        <v/>
      </c>
      <c r="AT101" s="12" t="str">
        <f t="shared" si="103"/>
        <v/>
      </c>
      <c r="AU101" s="12" t="str">
        <f t="shared" si="103"/>
        <v/>
      </c>
      <c r="AV101" s="12" t="str">
        <f t="shared" si="103"/>
        <v/>
      </c>
      <c r="AW101" s="12" t="str">
        <f t="shared" si="103"/>
        <v/>
      </c>
      <c r="AX101" s="12" t="str">
        <f t="shared" si="103"/>
        <v/>
      </c>
      <c r="AY101" s="12" t="str">
        <f t="shared" si="103"/>
        <v/>
      </c>
      <c r="AZ101" s="12" t="str">
        <f t="shared" si="103"/>
        <v/>
      </c>
      <c r="BA101" s="12" t="str">
        <f t="shared" si="103"/>
        <v/>
      </c>
      <c r="BB101" s="12" t="str">
        <f t="shared" si="103"/>
        <v/>
      </c>
      <c r="BC101" s="12" t="str">
        <f t="shared" si="103"/>
        <v/>
      </c>
      <c r="BD101" s="12" t="str">
        <f t="shared" si="94"/>
        <v/>
      </c>
      <c r="BE101" s="12" t="str">
        <f t="shared" si="94"/>
        <v/>
      </c>
      <c r="BF101" s="12" t="str">
        <f t="shared" si="93"/>
        <v/>
      </c>
      <c r="BG101" s="12" t="str">
        <f t="shared" si="93"/>
        <v/>
      </c>
      <c r="BH101" s="12" t="str">
        <f t="shared" si="93"/>
        <v/>
      </c>
      <c r="BI101" s="12" t="str">
        <f t="shared" si="93"/>
        <v/>
      </c>
      <c r="BJ101" s="12" t="str">
        <f t="shared" si="93"/>
        <v/>
      </c>
      <c r="BK101" s="12" t="str">
        <f t="shared" si="93"/>
        <v/>
      </c>
      <c r="BL101" s="12" t="str">
        <f t="shared" si="93"/>
        <v/>
      </c>
      <c r="BM101" s="12" t="str">
        <f t="shared" si="108"/>
        <v/>
      </c>
      <c r="BN101" s="12" t="str">
        <f t="shared" si="108"/>
        <v/>
      </c>
      <c r="BO101" s="12" t="str">
        <f t="shared" si="108"/>
        <v/>
      </c>
      <c r="BV101" s="2" t="str">
        <f>IF(C101="","",IF(C101="ADO","ADO",IF(C101="OFF","OFF",VLOOKUP(C101,Positions!$C$7:$V$120,20,FALSE))))</f>
        <v/>
      </c>
      <c r="BW101" s="2" t="str">
        <f>IF(D101="","",IF(D101="ADO","ADO",IF(D101="OFF","OFF",VLOOKUP(D101,Positions!$C$7:$V$120,20,FALSE))))</f>
        <v/>
      </c>
      <c r="BX101" s="2" t="str">
        <f>IF(E101="","",IF(E101="ADO","ADO",IF(E101="OFF","OFF",VLOOKUP(E101,Positions!$C$7:$V$120,20,FALSE))))</f>
        <v/>
      </c>
      <c r="BY101" s="2" t="str">
        <f>IF(F101="","",IF(F101="ADO","ADO",IF(F101="OFF","OFF",VLOOKUP(F101,Positions!$C$7:$V$120,20,FALSE))))</f>
        <v/>
      </c>
      <c r="BZ101" s="2" t="str">
        <f>IF(G101="","",IF(G101="ADO","ADO",IF(G101="OFF","OFF",VLOOKUP(G101,Positions!$C$7:$V$120,20,FALSE))))</f>
        <v/>
      </c>
      <c r="CA101" s="2" t="str">
        <f>IF(H101="","",IF(H101="ADO","ADO",IF(H101="OFF","OFF",VLOOKUP(H101,Positions!$C$7:$V$120,20,FALSE))))</f>
        <v/>
      </c>
      <c r="CB101" s="2" t="str">
        <f>IF(I101="","",IF(I101="ADO","ADO",IF(I101="OFF","OFF",VLOOKUP(I101,Positions!$C$7:$V$120,20,FALSE))))</f>
        <v/>
      </c>
      <c r="CC101" s="2" t="str">
        <f>IF(J101="","",IF(J101="ADO","ADO",IF(J101="OFF","OFF",VLOOKUP(J101,Positions!$C$7:$V$120,20,FALSE))))</f>
        <v/>
      </c>
      <c r="CD101" s="2" t="str">
        <f>IF(K101="","",IF(K101="ADO","ADO",IF(K101="OFF","OFF",VLOOKUP(K101,Positions!$C$7:$V$120,20,FALSE))))</f>
        <v/>
      </c>
      <c r="CE101" s="2" t="str">
        <f>IF(L101="","",IF(L101="ADO","ADO",IF(L101="OFF","OFF",VLOOKUP(L101,Positions!$C$7:$V$120,20,FALSE))))</f>
        <v/>
      </c>
      <c r="CF101" s="2" t="str">
        <f>IF(M101="","",IF(M101="ADO","ADO",IF(M101="OFF","OFF",VLOOKUP(M101,Positions!$C$7:$V$120,20,FALSE))))</f>
        <v/>
      </c>
      <c r="CG101" s="2" t="str">
        <f>IF(N101="","",IF(N101="ADO","ADO",IF(N101="OFF","OFF",VLOOKUP(N101,Positions!$C$7:$V$120,20,FALSE))))</f>
        <v/>
      </c>
      <c r="CH101" s="2" t="str">
        <f>IF(O101="","",IF(O101="ADO","ADO",IF(O101="OFF","OFF",VLOOKUP(O101,Positions!$C$7:$V$120,20,FALSE))))</f>
        <v/>
      </c>
      <c r="CI101" s="2" t="str">
        <f>IF(P101="","",IF(P101="ADO","ADO",IF(P101="OFF","OFF",VLOOKUP(P101,Positions!$C$7:$V$120,20,FALSE))))</f>
        <v/>
      </c>
      <c r="CJ101" s="2" t="str">
        <f>IF(Q101="","",IF(Q101="ADO","ADO",IF(Q101="OFF","OFF",VLOOKUP(Q101,Positions!$C$7:$V$120,20,FALSE))))</f>
        <v/>
      </c>
      <c r="CK101" s="2" t="str">
        <f>IF(R101="","",IF(R101="ADO","ADO",IF(R101="OFF","OFF",VLOOKUP(R101,Positions!$C$7:$V$120,20,FALSE))))</f>
        <v/>
      </c>
      <c r="CL101" s="2" t="str">
        <f>IF(S101="","",IF(S101="ADO","ADO",IF(S101="OFF","OFF",VLOOKUP(S101,Positions!$C$7:$V$120,20,FALSE))))</f>
        <v/>
      </c>
      <c r="CM101" s="2" t="str">
        <f>IF(T101="","",IF(T101="ADO","ADO",IF(T101="OFF","OFF",VLOOKUP(T101,Positions!$C$7:$V$120,20,FALSE))))</f>
        <v/>
      </c>
      <c r="CN101" s="2" t="str">
        <f>IF(U101="","",IF(U101="ADO","ADO",IF(U101="OFF","OFF",VLOOKUP(U101,Positions!$C$7:$V$120,20,FALSE))))</f>
        <v/>
      </c>
      <c r="CO101" s="2" t="str">
        <f>IF(V101="","",IF(V101="ADO","ADO",IF(V101="OFF","OFF",VLOOKUP(V101,Positions!$C$7:$V$120,20,FALSE))))</f>
        <v/>
      </c>
      <c r="CP101" s="2" t="str">
        <f>IF(W101="","",IF(W101="ADO","ADO",IF(W101="OFF","OFF",VLOOKUP(W101,Positions!$C$7:$V$120,20,FALSE))))</f>
        <v/>
      </c>
      <c r="CQ101" s="2" t="str">
        <f>IF(X101="","",IF(X101="ADO","ADO",IF(X101="OFF","OFF",VLOOKUP(X101,Positions!$C$7:$V$120,20,FALSE))))</f>
        <v/>
      </c>
      <c r="CR101" s="2" t="str">
        <f>IF(Y101="","",IF(Y101="ADO","ADO",IF(Y101="OFF","OFF",VLOOKUP(Y101,Positions!$C$7:$V$120,20,FALSE))))</f>
        <v/>
      </c>
      <c r="CS101" s="2" t="str">
        <f>IF(Z101="","",IF(Z101="ADO","ADO",IF(Z101="OFF","OFF",VLOOKUP(Z101,Positions!$C$7:$V$120,20,FALSE))))</f>
        <v/>
      </c>
      <c r="CT101" s="2" t="str">
        <f>IF(AA101="","",IF(AA101="ADO","ADO",IF(AA101="OFF","OFF",VLOOKUP(AA101,Positions!$C$7:$V$120,20,FALSE))))</f>
        <v/>
      </c>
      <c r="CU101" s="2" t="str">
        <f>IF(AB101="","",IF(AB101="ADO","ADO",IF(AB101="OFF","OFF",VLOOKUP(AB101,Positions!$C$7:$V$120,20,FALSE))))</f>
        <v/>
      </c>
      <c r="CV101" s="2" t="str">
        <f>IF(AC101="","",IF(AC101="ADO","ADO",IF(AC101="OFF","OFF",VLOOKUP(AC101,Positions!$C$7:$V$120,20,FALSE))))</f>
        <v/>
      </c>
      <c r="CW101" s="2" t="str">
        <f>IF(AD101="","",IF(AD101="ADO","ADO",IF(AD101="OFF","OFF",VLOOKUP(AD101,Positions!$C$7:$V$120,20,FALSE))))</f>
        <v/>
      </c>
      <c r="CY101" s="2">
        <f t="shared" si="80"/>
        <v>0</v>
      </c>
      <c r="DE101" s="2" t="str">
        <f t="shared" si="89"/>
        <v/>
      </c>
      <c r="DF101" s="2" t="str">
        <f t="shared" si="90"/>
        <v/>
      </c>
      <c r="DG101" s="2" t="str">
        <f t="shared" si="91"/>
        <v/>
      </c>
      <c r="DH101" s="2" t="str">
        <f t="shared" si="107"/>
        <v/>
      </c>
      <c r="DI101" s="2" t="str">
        <f t="shared" si="107"/>
        <v/>
      </c>
      <c r="DJ101" s="2" t="str">
        <f t="shared" si="107"/>
        <v/>
      </c>
      <c r="DK101" s="2" t="str">
        <f t="shared" si="107"/>
        <v/>
      </c>
      <c r="DL101" s="2" t="str">
        <f t="shared" si="107"/>
        <v/>
      </c>
      <c r="DM101" s="2" t="str">
        <f t="shared" si="107"/>
        <v/>
      </c>
      <c r="DN101" s="2" t="str">
        <f t="shared" si="107"/>
        <v/>
      </c>
      <c r="DO101" s="2" t="str">
        <f t="shared" si="107"/>
        <v/>
      </c>
      <c r="DP101" s="2" t="str">
        <f t="shared" si="106"/>
        <v/>
      </c>
      <c r="DQ101" s="2" t="str">
        <f t="shared" si="106"/>
        <v/>
      </c>
      <c r="DR101" s="2" t="str">
        <f t="shared" si="106"/>
        <v/>
      </c>
      <c r="DS101" s="2" t="str">
        <f t="shared" si="106"/>
        <v/>
      </c>
      <c r="DT101" s="2" t="str">
        <f t="shared" si="106"/>
        <v/>
      </c>
      <c r="DU101" s="2" t="str">
        <f t="shared" si="106"/>
        <v/>
      </c>
      <c r="DV101" s="2" t="str">
        <f t="shared" si="106"/>
        <v/>
      </c>
      <c r="DW101" s="2" t="str">
        <f t="shared" si="106"/>
        <v/>
      </c>
      <c r="DX101" s="2" t="str">
        <f t="shared" si="106"/>
        <v/>
      </c>
      <c r="DY101" s="2" t="str">
        <f t="shared" si="106"/>
        <v/>
      </c>
      <c r="DZ101" s="2" t="str">
        <f t="shared" si="106"/>
        <v/>
      </c>
      <c r="EA101" s="2" t="str">
        <f t="shared" si="104"/>
        <v/>
      </c>
      <c r="EB101" s="2" t="str">
        <f t="shared" si="104"/>
        <v/>
      </c>
      <c r="EC101" s="2" t="str">
        <f t="shared" si="104"/>
        <v/>
      </c>
      <c r="ED101" s="2" t="str">
        <f t="shared" si="104"/>
        <v/>
      </c>
      <c r="EE101" s="2" t="str">
        <f t="shared" si="104"/>
        <v/>
      </c>
      <c r="EF101" s="2" t="str">
        <f t="shared" si="104"/>
        <v/>
      </c>
      <c r="EH101" s="189">
        <f t="shared" si="82"/>
        <v>0</v>
      </c>
      <c r="EI101" s="190">
        <f t="shared" si="83"/>
        <v>0</v>
      </c>
      <c r="EJ101" s="190">
        <f t="shared" si="84"/>
        <v>0</v>
      </c>
      <c r="EK101" s="190">
        <f t="shared" si="85"/>
        <v>0</v>
      </c>
      <c r="EL101" s="190">
        <f t="shared" si="86"/>
        <v>0</v>
      </c>
      <c r="EM101" s="12" t="str">
        <f t="shared" si="102"/>
        <v/>
      </c>
      <c r="EN101" s="12" t="str">
        <f t="shared" si="102"/>
        <v/>
      </c>
      <c r="EO101" s="12" t="str">
        <f t="shared" si="102"/>
        <v/>
      </c>
      <c r="EP101" s="12" t="str">
        <f t="shared" si="102"/>
        <v/>
      </c>
      <c r="EQ101" s="12" t="str">
        <f t="shared" si="102"/>
        <v/>
      </c>
      <c r="ER101" s="12" t="str">
        <f t="shared" si="102"/>
        <v/>
      </c>
      <c r="ES101" s="12" t="str">
        <f t="shared" si="102"/>
        <v/>
      </c>
      <c r="ET101" s="12" t="str">
        <f t="shared" si="102"/>
        <v/>
      </c>
      <c r="EU101" s="12" t="str">
        <f t="shared" si="102"/>
        <v/>
      </c>
      <c r="EV101" s="12" t="str">
        <f t="shared" si="102"/>
        <v/>
      </c>
      <c r="EW101" s="12" t="str">
        <f t="shared" si="102"/>
        <v/>
      </c>
      <c r="EX101" s="12" t="str">
        <f t="shared" si="102"/>
        <v/>
      </c>
      <c r="EY101" s="12" t="str">
        <f t="shared" si="102"/>
        <v/>
      </c>
      <c r="EZ101" s="12" t="str">
        <f t="shared" si="102"/>
        <v/>
      </c>
      <c r="FA101" s="12" t="str">
        <f t="shared" si="102"/>
        <v/>
      </c>
      <c r="FB101" s="12" t="str">
        <f t="shared" si="95"/>
        <v/>
      </c>
      <c r="FC101" s="12" t="str">
        <f t="shared" si="96"/>
        <v/>
      </c>
      <c r="FD101" s="12" t="str">
        <f t="shared" si="97"/>
        <v/>
      </c>
      <c r="FE101" s="12" t="str">
        <f t="shared" si="98"/>
        <v/>
      </c>
      <c r="FF101" s="12" t="str">
        <f t="shared" si="99"/>
        <v/>
      </c>
      <c r="FG101" s="12" t="str">
        <f t="shared" si="100"/>
        <v/>
      </c>
      <c r="FH101" s="12" t="str">
        <f t="shared" si="101"/>
        <v/>
      </c>
      <c r="FI101" s="12" t="str">
        <f t="shared" ref="FI101:FI111" si="110">IF(EA101="ADO",$CY101,EA101)</f>
        <v/>
      </c>
      <c r="FJ101" s="12" t="str">
        <f t="shared" ref="FJ101:FJ111" si="111">IF(EB101="ADO",$CY101,EB101)</f>
        <v/>
      </c>
      <c r="FK101" s="12" t="str">
        <f t="shared" ref="FK101:FK111" si="112">IF(EC101="ADO",$CY101,EC101)</f>
        <v/>
      </c>
      <c r="FL101" s="12" t="str">
        <f t="shared" si="109"/>
        <v/>
      </c>
      <c r="FM101" s="12" t="str">
        <f t="shared" si="109"/>
        <v/>
      </c>
      <c r="FN101" s="12" t="str">
        <f t="shared" si="109"/>
        <v/>
      </c>
      <c r="FP101" t="str">
        <f t="shared" si="87"/>
        <v>OK</v>
      </c>
      <c r="FQ101" t="str">
        <f t="shared" si="88"/>
        <v/>
      </c>
      <c r="GU101" s="176"/>
      <c r="GV101" s="177">
        <f t="shared" si="72"/>
        <v>0</v>
      </c>
      <c r="GW101" s="177">
        <f t="shared" si="73"/>
        <v>0</v>
      </c>
      <c r="GX101" s="177">
        <f t="shared" si="74"/>
        <v>0</v>
      </c>
      <c r="GY101" s="177">
        <f t="shared" si="75"/>
        <v>0</v>
      </c>
      <c r="HB101" s="193" t="str">
        <f>IF(Positions!C97&lt;&gt;"",Positions!C97,"")</f>
        <v/>
      </c>
    </row>
    <row r="102" spans="1:210" x14ac:dyDescent="0.25">
      <c r="A102" s="194"/>
      <c r="B102" s="186" t="str">
        <f t="shared" si="77"/>
        <v>0 (0, 0)</v>
      </c>
      <c r="C102" s="357"/>
      <c r="D102" s="470"/>
      <c r="E102" s="470"/>
      <c r="F102" s="470"/>
      <c r="G102" s="470"/>
      <c r="H102" s="470"/>
      <c r="I102" s="466"/>
      <c r="J102" s="357"/>
      <c r="K102" s="470"/>
      <c r="L102" s="470"/>
      <c r="M102" s="470"/>
      <c r="N102" s="470"/>
      <c r="O102" s="470"/>
      <c r="P102" s="466"/>
      <c r="Q102" s="357"/>
      <c r="R102" s="470"/>
      <c r="S102" s="470"/>
      <c r="T102" s="470"/>
      <c r="U102" s="470"/>
      <c r="V102" s="470"/>
      <c r="W102" s="466"/>
      <c r="X102" s="357"/>
      <c r="Y102" s="470"/>
      <c r="Z102" s="470"/>
      <c r="AA102" s="470"/>
      <c r="AB102" s="470"/>
      <c r="AC102" s="470"/>
      <c r="AD102" s="466"/>
      <c r="AE102" s="349"/>
      <c r="AF102" s="339">
        <f t="shared" si="71"/>
        <v>0</v>
      </c>
      <c r="AG102" s="340">
        <f t="shared" si="71"/>
        <v>0</v>
      </c>
      <c r="AH102" s="340">
        <f t="shared" si="71"/>
        <v>0</v>
      </c>
      <c r="AI102" s="341">
        <f t="shared" si="71"/>
        <v>0</v>
      </c>
      <c r="AJ102" s="342">
        <f t="shared" si="71"/>
        <v>0</v>
      </c>
      <c r="AK102" s="343">
        <f t="shared" si="78"/>
        <v>0</v>
      </c>
      <c r="AL102" s="192">
        <f>IF(A102&lt;&gt;"",VLOOKUP(A102,Positions!$AJ$9:$AK$30,2,FALSE),0)*IF(AJ102=160,AJ102/4*52*(38/40),AJ102/4*52)</f>
        <v>0</v>
      </c>
      <c r="AM102" s="188">
        <f t="shared" si="79"/>
        <v>0</v>
      </c>
      <c r="AN102" s="12" t="str">
        <f t="shared" si="105"/>
        <v/>
      </c>
      <c r="AO102" s="12" t="str">
        <f t="shared" si="105"/>
        <v/>
      </c>
      <c r="AP102" s="12" t="str">
        <f t="shared" si="103"/>
        <v/>
      </c>
      <c r="AQ102" s="12" t="str">
        <f t="shared" si="103"/>
        <v/>
      </c>
      <c r="AR102" s="12" t="str">
        <f t="shared" si="103"/>
        <v/>
      </c>
      <c r="AS102" s="12" t="str">
        <f t="shared" si="103"/>
        <v/>
      </c>
      <c r="AT102" s="12" t="str">
        <f t="shared" si="103"/>
        <v/>
      </c>
      <c r="AU102" s="12" t="str">
        <f t="shared" si="103"/>
        <v/>
      </c>
      <c r="AV102" s="12" t="str">
        <f t="shared" si="103"/>
        <v/>
      </c>
      <c r="AW102" s="12" t="str">
        <f t="shared" si="103"/>
        <v/>
      </c>
      <c r="AX102" s="12" t="str">
        <f t="shared" si="103"/>
        <v/>
      </c>
      <c r="AY102" s="12" t="str">
        <f t="shared" si="103"/>
        <v/>
      </c>
      <c r="AZ102" s="12" t="str">
        <f t="shared" si="103"/>
        <v/>
      </c>
      <c r="BA102" s="12" t="str">
        <f t="shared" si="103"/>
        <v/>
      </c>
      <c r="BB102" s="12" t="str">
        <f t="shared" si="103"/>
        <v/>
      </c>
      <c r="BC102" s="12" t="str">
        <f t="shared" si="103"/>
        <v/>
      </c>
      <c r="BD102" s="12" t="str">
        <f t="shared" si="94"/>
        <v/>
      </c>
      <c r="BE102" s="12" t="str">
        <f t="shared" si="94"/>
        <v/>
      </c>
      <c r="BF102" s="12" t="str">
        <f t="shared" si="93"/>
        <v/>
      </c>
      <c r="BG102" s="12" t="str">
        <f t="shared" si="93"/>
        <v/>
      </c>
      <c r="BH102" s="12" t="str">
        <f t="shared" si="93"/>
        <v/>
      </c>
      <c r="BI102" s="12" t="str">
        <f t="shared" si="93"/>
        <v/>
      </c>
      <c r="BJ102" s="12" t="str">
        <f t="shared" si="93"/>
        <v/>
      </c>
      <c r="BK102" s="12" t="str">
        <f t="shared" si="93"/>
        <v/>
      </c>
      <c r="BL102" s="12" t="str">
        <f t="shared" si="93"/>
        <v/>
      </c>
      <c r="BM102" s="12" t="str">
        <f t="shared" si="108"/>
        <v/>
      </c>
      <c r="BN102" s="12" t="str">
        <f t="shared" si="108"/>
        <v/>
      </c>
      <c r="BO102" s="12" t="str">
        <f t="shared" si="108"/>
        <v/>
      </c>
      <c r="BV102" s="2" t="str">
        <f>IF(C102="","",IF(C102="ADO","ADO",IF(C102="OFF","OFF",VLOOKUP(C102,Positions!$C$7:$V$120,20,FALSE))))</f>
        <v/>
      </c>
      <c r="BW102" s="2" t="str">
        <f>IF(D102="","",IF(D102="ADO","ADO",IF(D102="OFF","OFF",VLOOKUP(D102,Positions!$C$7:$V$120,20,FALSE))))</f>
        <v/>
      </c>
      <c r="BX102" s="2" t="str">
        <f>IF(E102="","",IF(E102="ADO","ADO",IF(E102="OFF","OFF",VLOOKUP(E102,Positions!$C$7:$V$120,20,FALSE))))</f>
        <v/>
      </c>
      <c r="BY102" s="2" t="str">
        <f>IF(F102="","",IF(F102="ADO","ADO",IF(F102="OFF","OFF",VLOOKUP(F102,Positions!$C$7:$V$120,20,FALSE))))</f>
        <v/>
      </c>
      <c r="BZ102" s="2" t="str">
        <f>IF(G102="","",IF(G102="ADO","ADO",IF(G102="OFF","OFF",VLOOKUP(G102,Positions!$C$7:$V$120,20,FALSE))))</f>
        <v/>
      </c>
      <c r="CA102" s="2" t="str">
        <f>IF(H102="","",IF(H102="ADO","ADO",IF(H102="OFF","OFF",VLOOKUP(H102,Positions!$C$7:$V$120,20,FALSE))))</f>
        <v/>
      </c>
      <c r="CB102" s="2" t="str">
        <f>IF(I102="","",IF(I102="ADO","ADO",IF(I102="OFF","OFF",VLOOKUP(I102,Positions!$C$7:$V$120,20,FALSE))))</f>
        <v/>
      </c>
      <c r="CC102" s="2" t="str">
        <f>IF(J102="","",IF(J102="ADO","ADO",IF(J102="OFF","OFF",VLOOKUP(J102,Positions!$C$7:$V$120,20,FALSE))))</f>
        <v/>
      </c>
      <c r="CD102" s="2" t="str">
        <f>IF(K102="","",IF(K102="ADO","ADO",IF(K102="OFF","OFF",VLOOKUP(K102,Positions!$C$7:$V$120,20,FALSE))))</f>
        <v/>
      </c>
      <c r="CE102" s="2" t="str">
        <f>IF(L102="","",IF(L102="ADO","ADO",IF(L102="OFF","OFF",VLOOKUP(L102,Positions!$C$7:$V$120,20,FALSE))))</f>
        <v/>
      </c>
      <c r="CF102" s="2" t="str">
        <f>IF(M102="","",IF(M102="ADO","ADO",IF(M102="OFF","OFF",VLOOKUP(M102,Positions!$C$7:$V$120,20,FALSE))))</f>
        <v/>
      </c>
      <c r="CG102" s="2" t="str">
        <f>IF(N102="","",IF(N102="ADO","ADO",IF(N102="OFF","OFF",VLOOKUP(N102,Positions!$C$7:$V$120,20,FALSE))))</f>
        <v/>
      </c>
      <c r="CH102" s="2" t="str">
        <f>IF(O102="","",IF(O102="ADO","ADO",IF(O102="OFF","OFF",VLOOKUP(O102,Positions!$C$7:$V$120,20,FALSE))))</f>
        <v/>
      </c>
      <c r="CI102" s="2" t="str">
        <f>IF(P102="","",IF(P102="ADO","ADO",IF(P102="OFF","OFF",VLOOKUP(P102,Positions!$C$7:$V$120,20,FALSE))))</f>
        <v/>
      </c>
      <c r="CJ102" s="2" t="str">
        <f>IF(Q102="","",IF(Q102="ADO","ADO",IF(Q102="OFF","OFF",VLOOKUP(Q102,Positions!$C$7:$V$120,20,FALSE))))</f>
        <v/>
      </c>
      <c r="CK102" s="2" t="str">
        <f>IF(R102="","",IF(R102="ADO","ADO",IF(R102="OFF","OFF",VLOOKUP(R102,Positions!$C$7:$V$120,20,FALSE))))</f>
        <v/>
      </c>
      <c r="CL102" s="2" t="str">
        <f>IF(S102="","",IF(S102="ADO","ADO",IF(S102="OFF","OFF",VLOOKUP(S102,Positions!$C$7:$V$120,20,FALSE))))</f>
        <v/>
      </c>
      <c r="CM102" s="2" t="str">
        <f>IF(T102="","",IF(T102="ADO","ADO",IF(T102="OFF","OFF",VLOOKUP(T102,Positions!$C$7:$V$120,20,FALSE))))</f>
        <v/>
      </c>
      <c r="CN102" s="2" t="str">
        <f>IF(U102="","",IF(U102="ADO","ADO",IF(U102="OFF","OFF",VLOOKUP(U102,Positions!$C$7:$V$120,20,FALSE))))</f>
        <v/>
      </c>
      <c r="CO102" s="2" t="str">
        <f>IF(V102="","",IF(V102="ADO","ADO",IF(V102="OFF","OFF",VLOOKUP(V102,Positions!$C$7:$V$120,20,FALSE))))</f>
        <v/>
      </c>
      <c r="CP102" s="2" t="str">
        <f>IF(W102="","",IF(W102="ADO","ADO",IF(W102="OFF","OFF",VLOOKUP(W102,Positions!$C$7:$V$120,20,FALSE))))</f>
        <v/>
      </c>
      <c r="CQ102" s="2" t="str">
        <f>IF(X102="","",IF(X102="ADO","ADO",IF(X102="OFF","OFF",VLOOKUP(X102,Positions!$C$7:$V$120,20,FALSE))))</f>
        <v/>
      </c>
      <c r="CR102" s="2" t="str">
        <f>IF(Y102="","",IF(Y102="ADO","ADO",IF(Y102="OFF","OFF",VLOOKUP(Y102,Positions!$C$7:$V$120,20,FALSE))))</f>
        <v/>
      </c>
      <c r="CS102" s="2" t="str">
        <f>IF(Z102="","",IF(Z102="ADO","ADO",IF(Z102="OFF","OFF",VLOOKUP(Z102,Positions!$C$7:$V$120,20,FALSE))))</f>
        <v/>
      </c>
      <c r="CT102" s="2" t="str">
        <f>IF(AA102="","",IF(AA102="ADO","ADO",IF(AA102="OFF","OFF",VLOOKUP(AA102,Positions!$C$7:$V$120,20,FALSE))))</f>
        <v/>
      </c>
      <c r="CU102" s="2" t="str">
        <f>IF(AB102="","",IF(AB102="ADO","ADO",IF(AB102="OFF","OFF",VLOOKUP(AB102,Positions!$C$7:$V$120,20,FALSE))))</f>
        <v/>
      </c>
      <c r="CV102" s="2" t="str">
        <f>IF(AC102="","",IF(AC102="ADO","ADO",IF(AC102="OFF","OFF",VLOOKUP(AC102,Positions!$C$7:$V$120,20,FALSE))))</f>
        <v/>
      </c>
      <c r="CW102" s="2" t="str">
        <f>IF(AD102="","",IF(AD102="ADO","ADO",IF(AD102="OFF","OFF",VLOOKUP(AD102,Positions!$C$7:$V$120,20,FALSE))))</f>
        <v/>
      </c>
      <c r="CY102" s="2">
        <f t="shared" si="80"/>
        <v>0</v>
      </c>
      <c r="DE102" s="2" t="str">
        <f t="shared" si="89"/>
        <v/>
      </c>
      <c r="DF102" s="2" t="str">
        <f t="shared" si="90"/>
        <v/>
      </c>
      <c r="DG102" s="2" t="str">
        <f t="shared" si="91"/>
        <v/>
      </c>
      <c r="DH102" s="2" t="str">
        <f t="shared" si="107"/>
        <v/>
      </c>
      <c r="DI102" s="2" t="str">
        <f t="shared" si="107"/>
        <v/>
      </c>
      <c r="DJ102" s="2" t="str">
        <f t="shared" si="107"/>
        <v/>
      </c>
      <c r="DK102" s="2" t="str">
        <f t="shared" si="107"/>
        <v/>
      </c>
      <c r="DL102" s="2" t="str">
        <f t="shared" si="107"/>
        <v/>
      </c>
      <c r="DM102" s="2" t="str">
        <f t="shared" si="107"/>
        <v/>
      </c>
      <c r="DN102" s="2" t="str">
        <f t="shared" si="107"/>
        <v/>
      </c>
      <c r="DO102" s="2" t="str">
        <f t="shared" si="107"/>
        <v/>
      </c>
      <c r="DP102" s="2" t="str">
        <f t="shared" si="106"/>
        <v/>
      </c>
      <c r="DQ102" s="2" t="str">
        <f t="shared" si="106"/>
        <v/>
      </c>
      <c r="DR102" s="2" t="str">
        <f t="shared" si="106"/>
        <v/>
      </c>
      <c r="DS102" s="2" t="str">
        <f t="shared" si="106"/>
        <v/>
      </c>
      <c r="DT102" s="2" t="str">
        <f t="shared" si="106"/>
        <v/>
      </c>
      <c r="DU102" s="2" t="str">
        <f t="shared" si="106"/>
        <v/>
      </c>
      <c r="DV102" s="2" t="str">
        <f t="shared" si="106"/>
        <v/>
      </c>
      <c r="DW102" s="2" t="str">
        <f t="shared" si="106"/>
        <v/>
      </c>
      <c r="DX102" s="2" t="str">
        <f t="shared" si="106"/>
        <v/>
      </c>
      <c r="DY102" s="2" t="str">
        <f t="shared" si="106"/>
        <v/>
      </c>
      <c r="DZ102" s="2" t="str">
        <f t="shared" si="106"/>
        <v/>
      </c>
      <c r="EA102" s="2" t="str">
        <f t="shared" si="104"/>
        <v/>
      </c>
      <c r="EB102" s="2" t="str">
        <f t="shared" si="104"/>
        <v/>
      </c>
      <c r="EC102" s="2" t="str">
        <f t="shared" si="104"/>
        <v/>
      </c>
      <c r="ED102" s="2" t="str">
        <f t="shared" si="104"/>
        <v/>
      </c>
      <c r="EE102" s="2" t="str">
        <f t="shared" si="104"/>
        <v/>
      </c>
      <c r="EF102" s="2" t="str">
        <f t="shared" si="104"/>
        <v/>
      </c>
      <c r="EH102" s="189">
        <f t="shared" si="82"/>
        <v>0</v>
      </c>
      <c r="EI102" s="190">
        <f t="shared" si="83"/>
        <v>0</v>
      </c>
      <c r="EJ102" s="190">
        <f t="shared" si="84"/>
        <v>0</v>
      </c>
      <c r="EK102" s="190">
        <f t="shared" si="85"/>
        <v>0</v>
      </c>
      <c r="EL102" s="190">
        <f t="shared" si="86"/>
        <v>0</v>
      </c>
      <c r="EM102" s="12" t="str">
        <f t="shared" si="102"/>
        <v/>
      </c>
      <c r="EN102" s="12" t="str">
        <f t="shared" si="102"/>
        <v/>
      </c>
      <c r="EO102" s="12" t="str">
        <f t="shared" si="102"/>
        <v/>
      </c>
      <c r="EP102" s="12" t="str">
        <f t="shared" si="102"/>
        <v/>
      </c>
      <c r="EQ102" s="12" t="str">
        <f t="shared" si="102"/>
        <v/>
      </c>
      <c r="ER102" s="12" t="str">
        <f t="shared" si="102"/>
        <v/>
      </c>
      <c r="ES102" s="12" t="str">
        <f t="shared" si="102"/>
        <v/>
      </c>
      <c r="ET102" s="12" t="str">
        <f t="shared" si="102"/>
        <v/>
      </c>
      <c r="EU102" s="12" t="str">
        <f t="shared" si="102"/>
        <v/>
      </c>
      <c r="EV102" s="12" t="str">
        <f t="shared" si="102"/>
        <v/>
      </c>
      <c r="EW102" s="12" t="str">
        <f t="shared" si="102"/>
        <v/>
      </c>
      <c r="EX102" s="12" t="str">
        <f t="shared" si="102"/>
        <v/>
      </c>
      <c r="EY102" s="12" t="str">
        <f t="shared" si="102"/>
        <v/>
      </c>
      <c r="EZ102" s="12" t="str">
        <f t="shared" si="102"/>
        <v/>
      </c>
      <c r="FA102" s="12" t="str">
        <f t="shared" si="102"/>
        <v/>
      </c>
      <c r="FB102" s="12" t="str">
        <f t="shared" si="95"/>
        <v/>
      </c>
      <c r="FC102" s="12" t="str">
        <f t="shared" si="96"/>
        <v/>
      </c>
      <c r="FD102" s="12" t="str">
        <f t="shared" si="97"/>
        <v/>
      </c>
      <c r="FE102" s="12" t="str">
        <f t="shared" si="98"/>
        <v/>
      </c>
      <c r="FF102" s="12" t="str">
        <f t="shared" si="99"/>
        <v/>
      </c>
      <c r="FG102" s="12" t="str">
        <f t="shared" si="100"/>
        <v/>
      </c>
      <c r="FH102" s="12" t="str">
        <f t="shared" si="101"/>
        <v/>
      </c>
      <c r="FI102" s="12" t="str">
        <f t="shared" si="110"/>
        <v/>
      </c>
      <c r="FJ102" s="12" t="str">
        <f t="shared" si="111"/>
        <v/>
      </c>
      <c r="FK102" s="12" t="str">
        <f t="shared" si="112"/>
        <v/>
      </c>
      <c r="FL102" s="12" t="str">
        <f t="shared" si="109"/>
        <v/>
      </c>
      <c r="FM102" s="12" t="str">
        <f t="shared" si="109"/>
        <v/>
      </c>
      <c r="FN102" s="12" t="str">
        <f t="shared" si="109"/>
        <v/>
      </c>
      <c r="FP102" t="str">
        <f t="shared" si="87"/>
        <v>OK</v>
      </c>
      <c r="FQ102" t="str">
        <f t="shared" si="88"/>
        <v/>
      </c>
      <c r="GU102" s="176"/>
      <c r="GV102" s="177">
        <f t="shared" si="72"/>
        <v>0</v>
      </c>
      <c r="GW102" s="177">
        <f t="shared" si="73"/>
        <v>0</v>
      </c>
      <c r="GX102" s="177">
        <f t="shared" si="74"/>
        <v>0</v>
      </c>
      <c r="GY102" s="177">
        <f t="shared" si="75"/>
        <v>0</v>
      </c>
      <c r="HB102" s="193" t="str">
        <f>IF(Positions!C98&lt;&gt;"",Positions!C98,"")</f>
        <v/>
      </c>
    </row>
    <row r="103" spans="1:210" x14ac:dyDescent="0.25">
      <c r="A103" s="194"/>
      <c r="B103" s="186" t="str">
        <f t="shared" si="77"/>
        <v>0 (0, 0)</v>
      </c>
      <c r="C103" s="357"/>
      <c r="D103" s="470"/>
      <c r="E103" s="470"/>
      <c r="F103" s="470"/>
      <c r="G103" s="470"/>
      <c r="H103" s="470"/>
      <c r="I103" s="466"/>
      <c r="J103" s="357"/>
      <c r="K103" s="470"/>
      <c r="L103" s="470"/>
      <c r="M103" s="470"/>
      <c r="N103" s="470"/>
      <c r="O103" s="470"/>
      <c r="P103" s="466"/>
      <c r="Q103" s="357"/>
      <c r="R103" s="470"/>
      <c r="S103" s="470"/>
      <c r="T103" s="470"/>
      <c r="U103" s="470"/>
      <c r="V103" s="470"/>
      <c r="W103" s="466"/>
      <c r="X103" s="357"/>
      <c r="Y103" s="470"/>
      <c r="Z103" s="470"/>
      <c r="AA103" s="470"/>
      <c r="AB103" s="470"/>
      <c r="AC103" s="470"/>
      <c r="AD103" s="466"/>
      <c r="AE103" s="349"/>
      <c r="AF103" s="339">
        <f t="shared" si="71"/>
        <v>0</v>
      </c>
      <c r="AG103" s="340">
        <f t="shared" si="71"/>
        <v>0</v>
      </c>
      <c r="AH103" s="340">
        <f t="shared" si="71"/>
        <v>0</v>
      </c>
      <c r="AI103" s="341">
        <f t="shared" si="71"/>
        <v>0</v>
      </c>
      <c r="AJ103" s="342">
        <f t="shared" si="71"/>
        <v>0</v>
      </c>
      <c r="AK103" s="343">
        <f t="shared" si="78"/>
        <v>0</v>
      </c>
      <c r="AL103" s="192">
        <f>IF(A103&lt;&gt;"",VLOOKUP(A103,Positions!$AJ$9:$AK$30,2,FALSE),0)*IF(AJ103=160,AJ103/4*52*(38/40),AJ103/4*52)</f>
        <v>0</v>
      </c>
      <c r="AM103" s="188">
        <f t="shared" si="79"/>
        <v>0</v>
      </c>
      <c r="AN103" s="12" t="str">
        <f t="shared" si="105"/>
        <v/>
      </c>
      <c r="AO103" s="12" t="str">
        <f t="shared" si="105"/>
        <v/>
      </c>
      <c r="AP103" s="12" t="str">
        <f t="shared" si="103"/>
        <v/>
      </c>
      <c r="AQ103" s="12" t="str">
        <f t="shared" si="103"/>
        <v/>
      </c>
      <c r="AR103" s="12" t="str">
        <f t="shared" si="103"/>
        <v/>
      </c>
      <c r="AS103" s="12" t="str">
        <f t="shared" si="103"/>
        <v/>
      </c>
      <c r="AT103" s="12" t="str">
        <f t="shared" si="103"/>
        <v/>
      </c>
      <c r="AU103" s="12" t="str">
        <f t="shared" si="103"/>
        <v/>
      </c>
      <c r="AV103" s="12" t="str">
        <f t="shared" si="103"/>
        <v/>
      </c>
      <c r="AW103" s="12" t="str">
        <f t="shared" si="103"/>
        <v/>
      </c>
      <c r="AX103" s="12" t="str">
        <f t="shared" si="103"/>
        <v/>
      </c>
      <c r="AY103" s="12" t="str">
        <f t="shared" si="103"/>
        <v/>
      </c>
      <c r="AZ103" s="12" t="str">
        <f t="shared" si="103"/>
        <v/>
      </c>
      <c r="BA103" s="12" t="str">
        <f t="shared" si="103"/>
        <v/>
      </c>
      <c r="BB103" s="12" t="str">
        <f t="shared" si="103"/>
        <v/>
      </c>
      <c r="BC103" s="12" t="str">
        <f t="shared" si="103"/>
        <v/>
      </c>
      <c r="BD103" s="12" t="str">
        <f t="shared" si="94"/>
        <v/>
      </c>
      <c r="BE103" s="12" t="str">
        <f t="shared" si="94"/>
        <v/>
      </c>
      <c r="BF103" s="12" t="str">
        <f t="shared" si="93"/>
        <v/>
      </c>
      <c r="BG103" s="12" t="str">
        <f t="shared" si="93"/>
        <v/>
      </c>
      <c r="BH103" s="12" t="str">
        <f t="shared" si="93"/>
        <v/>
      </c>
      <c r="BI103" s="12" t="str">
        <f t="shared" si="93"/>
        <v/>
      </c>
      <c r="BJ103" s="12" t="str">
        <f t="shared" si="93"/>
        <v/>
      </c>
      <c r="BK103" s="12" t="str">
        <f t="shared" si="93"/>
        <v/>
      </c>
      <c r="BL103" s="12" t="str">
        <f t="shared" si="93"/>
        <v/>
      </c>
      <c r="BM103" s="12" t="str">
        <f t="shared" si="108"/>
        <v/>
      </c>
      <c r="BN103" s="12" t="str">
        <f t="shared" si="108"/>
        <v/>
      </c>
      <c r="BO103" s="12" t="str">
        <f t="shared" si="108"/>
        <v/>
      </c>
      <c r="BV103" s="2" t="str">
        <f>IF(C103="","",IF(C103="ADO","ADO",IF(C103="OFF","OFF",VLOOKUP(C103,Positions!$C$7:$V$120,20,FALSE))))</f>
        <v/>
      </c>
      <c r="BW103" s="2" t="str">
        <f>IF(D103="","",IF(D103="ADO","ADO",IF(D103="OFF","OFF",VLOOKUP(D103,Positions!$C$7:$V$120,20,FALSE))))</f>
        <v/>
      </c>
      <c r="BX103" s="2" t="str">
        <f>IF(E103="","",IF(E103="ADO","ADO",IF(E103="OFF","OFF",VLOOKUP(E103,Positions!$C$7:$V$120,20,FALSE))))</f>
        <v/>
      </c>
      <c r="BY103" s="2" t="str">
        <f>IF(F103="","",IF(F103="ADO","ADO",IF(F103="OFF","OFF",VLOOKUP(F103,Positions!$C$7:$V$120,20,FALSE))))</f>
        <v/>
      </c>
      <c r="BZ103" s="2" t="str">
        <f>IF(G103="","",IF(G103="ADO","ADO",IF(G103="OFF","OFF",VLOOKUP(G103,Positions!$C$7:$V$120,20,FALSE))))</f>
        <v/>
      </c>
      <c r="CA103" s="2" t="str">
        <f>IF(H103="","",IF(H103="ADO","ADO",IF(H103="OFF","OFF",VLOOKUP(H103,Positions!$C$7:$V$120,20,FALSE))))</f>
        <v/>
      </c>
      <c r="CB103" s="2" t="str">
        <f>IF(I103="","",IF(I103="ADO","ADO",IF(I103="OFF","OFF",VLOOKUP(I103,Positions!$C$7:$V$120,20,FALSE))))</f>
        <v/>
      </c>
      <c r="CC103" s="2" t="str">
        <f>IF(J103="","",IF(J103="ADO","ADO",IF(J103="OFF","OFF",VLOOKUP(J103,Positions!$C$7:$V$120,20,FALSE))))</f>
        <v/>
      </c>
      <c r="CD103" s="2" t="str">
        <f>IF(K103="","",IF(K103="ADO","ADO",IF(K103="OFF","OFF",VLOOKUP(K103,Positions!$C$7:$V$120,20,FALSE))))</f>
        <v/>
      </c>
      <c r="CE103" s="2" t="str">
        <f>IF(L103="","",IF(L103="ADO","ADO",IF(L103="OFF","OFF",VLOOKUP(L103,Positions!$C$7:$V$120,20,FALSE))))</f>
        <v/>
      </c>
      <c r="CF103" s="2" t="str">
        <f>IF(M103="","",IF(M103="ADO","ADO",IF(M103="OFF","OFF",VLOOKUP(M103,Positions!$C$7:$V$120,20,FALSE))))</f>
        <v/>
      </c>
      <c r="CG103" s="2" t="str">
        <f>IF(N103="","",IF(N103="ADO","ADO",IF(N103="OFF","OFF",VLOOKUP(N103,Positions!$C$7:$V$120,20,FALSE))))</f>
        <v/>
      </c>
      <c r="CH103" s="2" t="str">
        <f>IF(O103="","",IF(O103="ADO","ADO",IF(O103="OFF","OFF",VLOOKUP(O103,Positions!$C$7:$V$120,20,FALSE))))</f>
        <v/>
      </c>
      <c r="CI103" s="2" t="str">
        <f>IF(P103="","",IF(P103="ADO","ADO",IF(P103="OFF","OFF",VLOOKUP(P103,Positions!$C$7:$V$120,20,FALSE))))</f>
        <v/>
      </c>
      <c r="CJ103" s="2" t="str">
        <f>IF(Q103="","",IF(Q103="ADO","ADO",IF(Q103="OFF","OFF",VLOOKUP(Q103,Positions!$C$7:$V$120,20,FALSE))))</f>
        <v/>
      </c>
      <c r="CK103" s="2" t="str">
        <f>IF(R103="","",IF(R103="ADO","ADO",IF(R103="OFF","OFF",VLOOKUP(R103,Positions!$C$7:$V$120,20,FALSE))))</f>
        <v/>
      </c>
      <c r="CL103" s="2" t="str">
        <f>IF(S103="","",IF(S103="ADO","ADO",IF(S103="OFF","OFF",VLOOKUP(S103,Positions!$C$7:$V$120,20,FALSE))))</f>
        <v/>
      </c>
      <c r="CM103" s="2" t="str">
        <f>IF(T103="","",IF(T103="ADO","ADO",IF(T103="OFF","OFF",VLOOKUP(T103,Positions!$C$7:$V$120,20,FALSE))))</f>
        <v/>
      </c>
      <c r="CN103" s="2" t="str">
        <f>IF(U103="","",IF(U103="ADO","ADO",IF(U103="OFF","OFF",VLOOKUP(U103,Positions!$C$7:$V$120,20,FALSE))))</f>
        <v/>
      </c>
      <c r="CO103" s="2" t="str">
        <f>IF(V103="","",IF(V103="ADO","ADO",IF(V103="OFF","OFF",VLOOKUP(V103,Positions!$C$7:$V$120,20,FALSE))))</f>
        <v/>
      </c>
      <c r="CP103" s="2" t="str">
        <f>IF(W103="","",IF(W103="ADO","ADO",IF(W103="OFF","OFF",VLOOKUP(W103,Positions!$C$7:$V$120,20,FALSE))))</f>
        <v/>
      </c>
      <c r="CQ103" s="2" t="str">
        <f>IF(X103="","",IF(X103="ADO","ADO",IF(X103="OFF","OFF",VLOOKUP(X103,Positions!$C$7:$V$120,20,FALSE))))</f>
        <v/>
      </c>
      <c r="CR103" s="2" t="str">
        <f>IF(Y103="","",IF(Y103="ADO","ADO",IF(Y103="OFF","OFF",VLOOKUP(Y103,Positions!$C$7:$V$120,20,FALSE))))</f>
        <v/>
      </c>
      <c r="CS103" s="2" t="str">
        <f>IF(Z103="","",IF(Z103="ADO","ADO",IF(Z103="OFF","OFF",VLOOKUP(Z103,Positions!$C$7:$V$120,20,FALSE))))</f>
        <v/>
      </c>
      <c r="CT103" s="2" t="str">
        <f>IF(AA103="","",IF(AA103="ADO","ADO",IF(AA103="OFF","OFF",VLOOKUP(AA103,Positions!$C$7:$V$120,20,FALSE))))</f>
        <v/>
      </c>
      <c r="CU103" s="2" t="str">
        <f>IF(AB103="","",IF(AB103="ADO","ADO",IF(AB103="OFF","OFF",VLOOKUP(AB103,Positions!$C$7:$V$120,20,FALSE))))</f>
        <v/>
      </c>
      <c r="CV103" s="2" t="str">
        <f>IF(AC103="","",IF(AC103="ADO","ADO",IF(AC103="OFF","OFF",VLOOKUP(AC103,Positions!$C$7:$V$120,20,FALSE))))</f>
        <v/>
      </c>
      <c r="CW103" s="2" t="str">
        <f>IF(AD103="","",IF(AD103="ADO","ADO",IF(AD103="OFF","OFF",VLOOKUP(AD103,Positions!$C$7:$V$120,20,FALSE))))</f>
        <v/>
      </c>
      <c r="CY103" s="2">
        <f t="shared" si="80"/>
        <v>0</v>
      </c>
      <c r="DE103" s="2" t="str">
        <f t="shared" si="89"/>
        <v/>
      </c>
      <c r="DF103" s="2" t="str">
        <f t="shared" si="90"/>
        <v/>
      </c>
      <c r="DG103" s="2" t="str">
        <f t="shared" si="91"/>
        <v/>
      </c>
      <c r="DH103" s="2" t="str">
        <f t="shared" si="107"/>
        <v/>
      </c>
      <c r="DI103" s="2" t="str">
        <f t="shared" si="107"/>
        <v/>
      </c>
      <c r="DJ103" s="2" t="str">
        <f t="shared" si="107"/>
        <v/>
      </c>
      <c r="DK103" s="2" t="str">
        <f t="shared" si="107"/>
        <v/>
      </c>
      <c r="DL103" s="2" t="str">
        <f t="shared" si="107"/>
        <v/>
      </c>
      <c r="DM103" s="2" t="str">
        <f t="shared" si="107"/>
        <v/>
      </c>
      <c r="DN103" s="2" t="str">
        <f t="shared" si="107"/>
        <v/>
      </c>
      <c r="DO103" s="2" t="str">
        <f t="shared" si="107"/>
        <v/>
      </c>
      <c r="DP103" s="2" t="str">
        <f t="shared" si="106"/>
        <v/>
      </c>
      <c r="DQ103" s="2" t="str">
        <f t="shared" si="106"/>
        <v/>
      </c>
      <c r="DR103" s="2" t="str">
        <f t="shared" si="106"/>
        <v/>
      </c>
      <c r="DS103" s="2" t="str">
        <f t="shared" si="106"/>
        <v/>
      </c>
      <c r="DT103" s="2" t="str">
        <f t="shared" si="106"/>
        <v/>
      </c>
      <c r="DU103" s="2" t="str">
        <f t="shared" si="106"/>
        <v/>
      </c>
      <c r="DV103" s="2" t="str">
        <f t="shared" si="106"/>
        <v/>
      </c>
      <c r="DW103" s="2" t="str">
        <f t="shared" si="106"/>
        <v/>
      </c>
      <c r="DX103" s="2" t="str">
        <f t="shared" si="106"/>
        <v/>
      </c>
      <c r="DY103" s="2" t="str">
        <f t="shared" si="106"/>
        <v/>
      </c>
      <c r="DZ103" s="2" t="str">
        <f t="shared" si="106"/>
        <v/>
      </c>
      <c r="EA103" s="2" t="str">
        <f t="shared" si="104"/>
        <v/>
      </c>
      <c r="EB103" s="2" t="str">
        <f t="shared" si="104"/>
        <v/>
      </c>
      <c r="EC103" s="2" t="str">
        <f t="shared" si="104"/>
        <v/>
      </c>
      <c r="ED103" s="2" t="str">
        <f t="shared" si="104"/>
        <v/>
      </c>
      <c r="EE103" s="2" t="str">
        <f t="shared" si="104"/>
        <v/>
      </c>
      <c r="EF103" s="2" t="str">
        <f t="shared" si="104"/>
        <v/>
      </c>
      <c r="EH103" s="189">
        <f t="shared" si="82"/>
        <v>0</v>
      </c>
      <c r="EI103" s="190">
        <f t="shared" si="83"/>
        <v>0</v>
      </c>
      <c r="EJ103" s="190">
        <f t="shared" si="84"/>
        <v>0</v>
      </c>
      <c r="EK103" s="190">
        <f t="shared" si="85"/>
        <v>0</v>
      </c>
      <c r="EL103" s="190">
        <f t="shared" si="86"/>
        <v>0</v>
      </c>
      <c r="EM103" s="12" t="str">
        <f t="shared" si="102"/>
        <v/>
      </c>
      <c r="EN103" s="12" t="str">
        <f t="shared" si="102"/>
        <v/>
      </c>
      <c r="EO103" s="12" t="str">
        <f t="shared" si="102"/>
        <v/>
      </c>
      <c r="EP103" s="12" t="str">
        <f t="shared" si="102"/>
        <v/>
      </c>
      <c r="EQ103" s="12" t="str">
        <f t="shared" si="102"/>
        <v/>
      </c>
      <c r="ER103" s="12" t="str">
        <f t="shared" si="102"/>
        <v/>
      </c>
      <c r="ES103" s="12" t="str">
        <f t="shared" si="102"/>
        <v/>
      </c>
      <c r="ET103" s="12" t="str">
        <f t="shared" si="102"/>
        <v/>
      </c>
      <c r="EU103" s="12" t="str">
        <f t="shared" si="102"/>
        <v/>
      </c>
      <c r="EV103" s="12" t="str">
        <f t="shared" si="102"/>
        <v/>
      </c>
      <c r="EW103" s="12" t="str">
        <f t="shared" si="102"/>
        <v/>
      </c>
      <c r="EX103" s="12" t="str">
        <f t="shared" si="102"/>
        <v/>
      </c>
      <c r="EY103" s="12" t="str">
        <f t="shared" si="102"/>
        <v/>
      </c>
      <c r="EZ103" s="12" t="str">
        <f t="shared" si="102"/>
        <v/>
      </c>
      <c r="FA103" s="12" t="str">
        <f t="shared" si="102"/>
        <v/>
      </c>
      <c r="FB103" s="12" t="str">
        <f t="shared" si="95"/>
        <v/>
      </c>
      <c r="FC103" s="12" t="str">
        <f t="shared" si="96"/>
        <v/>
      </c>
      <c r="FD103" s="12" t="str">
        <f t="shared" si="97"/>
        <v/>
      </c>
      <c r="FE103" s="12" t="str">
        <f t="shared" si="98"/>
        <v/>
      </c>
      <c r="FF103" s="12" t="str">
        <f t="shared" si="99"/>
        <v/>
      </c>
      <c r="FG103" s="12" t="str">
        <f t="shared" si="100"/>
        <v/>
      </c>
      <c r="FH103" s="12" t="str">
        <f t="shared" si="101"/>
        <v/>
      </c>
      <c r="FI103" s="12" t="str">
        <f t="shared" si="110"/>
        <v/>
      </c>
      <c r="FJ103" s="12" t="str">
        <f t="shared" si="111"/>
        <v/>
      </c>
      <c r="FK103" s="12" t="str">
        <f t="shared" si="112"/>
        <v/>
      </c>
      <c r="FL103" s="12" t="str">
        <f t="shared" si="109"/>
        <v/>
      </c>
      <c r="FM103" s="12" t="str">
        <f t="shared" si="109"/>
        <v/>
      </c>
      <c r="FN103" s="12" t="str">
        <f t="shared" si="109"/>
        <v/>
      </c>
      <c r="FP103" t="str">
        <f t="shared" si="87"/>
        <v>OK</v>
      </c>
      <c r="FQ103" t="str">
        <f t="shared" si="88"/>
        <v/>
      </c>
      <c r="GU103" s="176"/>
      <c r="GV103" s="177">
        <f t="shared" si="72"/>
        <v>0</v>
      </c>
      <c r="GW103" s="177">
        <f t="shared" si="73"/>
        <v>0</v>
      </c>
      <c r="GX103" s="177">
        <f t="shared" si="74"/>
        <v>0</v>
      </c>
      <c r="GY103" s="177">
        <f t="shared" si="75"/>
        <v>0</v>
      </c>
      <c r="HB103" s="193" t="str">
        <f>IF(Positions!C99&lt;&gt;"",Positions!C99,"")</f>
        <v/>
      </c>
    </row>
    <row r="104" spans="1:210" x14ac:dyDescent="0.25">
      <c r="A104" s="194"/>
      <c r="B104" s="186" t="str">
        <f t="shared" si="77"/>
        <v>0 (0, 0)</v>
      </c>
      <c r="C104" s="357"/>
      <c r="D104" s="470"/>
      <c r="E104" s="470"/>
      <c r="F104" s="470"/>
      <c r="G104" s="470"/>
      <c r="H104" s="470"/>
      <c r="I104" s="466"/>
      <c r="J104" s="357"/>
      <c r="K104" s="470"/>
      <c r="L104" s="470"/>
      <c r="M104" s="470"/>
      <c r="N104" s="470"/>
      <c r="O104" s="470"/>
      <c r="P104" s="466"/>
      <c r="Q104" s="357"/>
      <c r="R104" s="470"/>
      <c r="S104" s="470"/>
      <c r="T104" s="470"/>
      <c r="U104" s="470"/>
      <c r="V104" s="470"/>
      <c r="W104" s="466"/>
      <c r="X104" s="357"/>
      <c r="Y104" s="470"/>
      <c r="Z104" s="470"/>
      <c r="AA104" s="470"/>
      <c r="AB104" s="470"/>
      <c r="AC104" s="470"/>
      <c r="AD104" s="466"/>
      <c r="AE104" s="349"/>
      <c r="AF104" s="339">
        <f t="shared" si="71"/>
        <v>0</v>
      </c>
      <c r="AG104" s="340">
        <f t="shared" si="71"/>
        <v>0</v>
      </c>
      <c r="AH104" s="340">
        <f t="shared" si="71"/>
        <v>0</v>
      </c>
      <c r="AI104" s="341">
        <f t="shared" si="71"/>
        <v>0</v>
      </c>
      <c r="AJ104" s="342">
        <f t="shared" si="71"/>
        <v>0</v>
      </c>
      <c r="AK104" s="343">
        <f t="shared" si="78"/>
        <v>0</v>
      </c>
      <c r="AL104" s="192">
        <f>IF(A104&lt;&gt;"",VLOOKUP(A104,Positions!$AJ$9:$AK$30,2,FALSE),0)*IF(AJ104=160,AJ104/4*52*(38/40),AJ104/4*52)</f>
        <v>0</v>
      </c>
      <c r="AM104" s="188">
        <f t="shared" si="79"/>
        <v>0</v>
      </c>
      <c r="AN104" s="12" t="str">
        <f t="shared" si="105"/>
        <v/>
      </c>
      <c r="AO104" s="12" t="str">
        <f t="shared" si="105"/>
        <v/>
      </c>
      <c r="AP104" s="12" t="str">
        <f t="shared" si="103"/>
        <v/>
      </c>
      <c r="AQ104" s="12" t="str">
        <f t="shared" si="103"/>
        <v/>
      </c>
      <c r="AR104" s="12" t="str">
        <f t="shared" si="103"/>
        <v/>
      </c>
      <c r="AS104" s="12" t="str">
        <f t="shared" si="103"/>
        <v/>
      </c>
      <c r="AT104" s="12" t="str">
        <f t="shared" si="103"/>
        <v/>
      </c>
      <c r="AU104" s="12" t="str">
        <f t="shared" si="103"/>
        <v/>
      </c>
      <c r="AV104" s="12" t="str">
        <f t="shared" si="103"/>
        <v/>
      </c>
      <c r="AW104" s="12" t="str">
        <f t="shared" si="103"/>
        <v/>
      </c>
      <c r="AX104" s="12" t="str">
        <f t="shared" si="103"/>
        <v/>
      </c>
      <c r="AY104" s="12" t="str">
        <f t="shared" si="103"/>
        <v/>
      </c>
      <c r="AZ104" s="12" t="str">
        <f t="shared" si="103"/>
        <v/>
      </c>
      <c r="BA104" s="12" t="str">
        <f t="shared" si="103"/>
        <v/>
      </c>
      <c r="BB104" s="12" t="str">
        <f t="shared" si="103"/>
        <v/>
      </c>
      <c r="BC104" s="12" t="str">
        <f t="shared" si="103"/>
        <v/>
      </c>
      <c r="BD104" s="12" t="str">
        <f t="shared" si="94"/>
        <v/>
      </c>
      <c r="BE104" s="12" t="str">
        <f t="shared" si="94"/>
        <v/>
      </c>
      <c r="BF104" s="12" t="str">
        <f t="shared" si="93"/>
        <v/>
      </c>
      <c r="BG104" s="12" t="str">
        <f t="shared" si="93"/>
        <v/>
      </c>
      <c r="BH104" s="12" t="str">
        <f t="shared" si="93"/>
        <v/>
      </c>
      <c r="BI104" s="12" t="str">
        <f t="shared" si="93"/>
        <v/>
      </c>
      <c r="BJ104" s="12" t="str">
        <f t="shared" si="93"/>
        <v/>
      </c>
      <c r="BK104" s="12" t="str">
        <f t="shared" si="93"/>
        <v/>
      </c>
      <c r="BL104" s="12" t="str">
        <f t="shared" si="93"/>
        <v/>
      </c>
      <c r="BM104" s="12" t="str">
        <f t="shared" si="108"/>
        <v/>
      </c>
      <c r="BN104" s="12" t="str">
        <f t="shared" si="108"/>
        <v/>
      </c>
      <c r="BO104" s="12" t="str">
        <f t="shared" si="108"/>
        <v/>
      </c>
      <c r="BV104" s="2" t="str">
        <f>IF(C104="","",IF(C104="ADO","ADO",IF(C104="OFF","OFF",VLOOKUP(C104,Positions!$C$7:$V$120,20,FALSE))))</f>
        <v/>
      </c>
      <c r="BW104" s="2" t="str">
        <f>IF(D104="","",IF(D104="ADO","ADO",IF(D104="OFF","OFF",VLOOKUP(D104,Positions!$C$7:$V$120,20,FALSE))))</f>
        <v/>
      </c>
      <c r="BX104" s="2" t="str">
        <f>IF(E104="","",IF(E104="ADO","ADO",IF(E104="OFF","OFF",VLOOKUP(E104,Positions!$C$7:$V$120,20,FALSE))))</f>
        <v/>
      </c>
      <c r="BY104" s="2" t="str">
        <f>IF(F104="","",IF(F104="ADO","ADO",IF(F104="OFF","OFF",VLOOKUP(F104,Positions!$C$7:$V$120,20,FALSE))))</f>
        <v/>
      </c>
      <c r="BZ104" s="2" t="str">
        <f>IF(G104="","",IF(G104="ADO","ADO",IF(G104="OFF","OFF",VLOOKUP(G104,Positions!$C$7:$V$120,20,FALSE))))</f>
        <v/>
      </c>
      <c r="CA104" s="2" t="str">
        <f>IF(H104="","",IF(H104="ADO","ADO",IF(H104="OFF","OFF",VLOOKUP(H104,Positions!$C$7:$V$120,20,FALSE))))</f>
        <v/>
      </c>
      <c r="CB104" s="2" t="str">
        <f>IF(I104="","",IF(I104="ADO","ADO",IF(I104="OFF","OFF",VLOOKUP(I104,Positions!$C$7:$V$120,20,FALSE))))</f>
        <v/>
      </c>
      <c r="CC104" s="2" t="str">
        <f>IF(J104="","",IF(J104="ADO","ADO",IF(J104="OFF","OFF",VLOOKUP(J104,Positions!$C$7:$V$120,20,FALSE))))</f>
        <v/>
      </c>
      <c r="CD104" s="2" t="str">
        <f>IF(K104="","",IF(K104="ADO","ADO",IF(K104="OFF","OFF",VLOOKUP(K104,Positions!$C$7:$V$120,20,FALSE))))</f>
        <v/>
      </c>
      <c r="CE104" s="2" t="str">
        <f>IF(L104="","",IF(L104="ADO","ADO",IF(L104="OFF","OFF",VLOOKUP(L104,Positions!$C$7:$V$120,20,FALSE))))</f>
        <v/>
      </c>
      <c r="CF104" s="2" t="str">
        <f>IF(M104="","",IF(M104="ADO","ADO",IF(M104="OFF","OFF",VLOOKUP(M104,Positions!$C$7:$V$120,20,FALSE))))</f>
        <v/>
      </c>
      <c r="CG104" s="2" t="str">
        <f>IF(N104="","",IF(N104="ADO","ADO",IF(N104="OFF","OFF",VLOOKUP(N104,Positions!$C$7:$V$120,20,FALSE))))</f>
        <v/>
      </c>
      <c r="CH104" s="2" t="str">
        <f>IF(O104="","",IF(O104="ADO","ADO",IF(O104="OFF","OFF",VLOOKUP(O104,Positions!$C$7:$V$120,20,FALSE))))</f>
        <v/>
      </c>
      <c r="CI104" s="2" t="str">
        <f>IF(P104="","",IF(P104="ADO","ADO",IF(P104="OFF","OFF",VLOOKUP(P104,Positions!$C$7:$V$120,20,FALSE))))</f>
        <v/>
      </c>
      <c r="CJ104" s="2" t="str">
        <f>IF(Q104="","",IF(Q104="ADO","ADO",IF(Q104="OFF","OFF",VLOOKUP(Q104,Positions!$C$7:$V$120,20,FALSE))))</f>
        <v/>
      </c>
      <c r="CK104" s="2" t="str">
        <f>IF(R104="","",IF(R104="ADO","ADO",IF(R104="OFF","OFF",VLOOKUP(R104,Positions!$C$7:$V$120,20,FALSE))))</f>
        <v/>
      </c>
      <c r="CL104" s="2" t="str">
        <f>IF(S104="","",IF(S104="ADO","ADO",IF(S104="OFF","OFF",VLOOKUP(S104,Positions!$C$7:$V$120,20,FALSE))))</f>
        <v/>
      </c>
      <c r="CM104" s="2" t="str">
        <f>IF(T104="","",IF(T104="ADO","ADO",IF(T104="OFF","OFF",VLOOKUP(T104,Positions!$C$7:$V$120,20,FALSE))))</f>
        <v/>
      </c>
      <c r="CN104" s="2" t="str">
        <f>IF(U104="","",IF(U104="ADO","ADO",IF(U104="OFF","OFF",VLOOKUP(U104,Positions!$C$7:$V$120,20,FALSE))))</f>
        <v/>
      </c>
      <c r="CO104" s="2" t="str">
        <f>IF(V104="","",IF(V104="ADO","ADO",IF(V104="OFF","OFF",VLOOKUP(V104,Positions!$C$7:$V$120,20,FALSE))))</f>
        <v/>
      </c>
      <c r="CP104" s="2" t="str">
        <f>IF(W104="","",IF(W104="ADO","ADO",IF(W104="OFF","OFF",VLOOKUP(W104,Positions!$C$7:$V$120,20,FALSE))))</f>
        <v/>
      </c>
      <c r="CQ104" s="2" t="str">
        <f>IF(X104="","",IF(X104="ADO","ADO",IF(X104="OFF","OFF",VLOOKUP(X104,Positions!$C$7:$V$120,20,FALSE))))</f>
        <v/>
      </c>
      <c r="CR104" s="2" t="str">
        <f>IF(Y104="","",IF(Y104="ADO","ADO",IF(Y104="OFF","OFF",VLOOKUP(Y104,Positions!$C$7:$V$120,20,FALSE))))</f>
        <v/>
      </c>
      <c r="CS104" s="2" t="str">
        <f>IF(Z104="","",IF(Z104="ADO","ADO",IF(Z104="OFF","OFF",VLOOKUP(Z104,Positions!$C$7:$V$120,20,FALSE))))</f>
        <v/>
      </c>
      <c r="CT104" s="2" t="str">
        <f>IF(AA104="","",IF(AA104="ADO","ADO",IF(AA104="OFF","OFF",VLOOKUP(AA104,Positions!$C$7:$V$120,20,FALSE))))</f>
        <v/>
      </c>
      <c r="CU104" s="2" t="str">
        <f>IF(AB104="","",IF(AB104="ADO","ADO",IF(AB104="OFF","OFF",VLOOKUP(AB104,Positions!$C$7:$V$120,20,FALSE))))</f>
        <v/>
      </c>
      <c r="CV104" s="2" t="str">
        <f>IF(AC104="","",IF(AC104="ADO","ADO",IF(AC104="OFF","OFF",VLOOKUP(AC104,Positions!$C$7:$V$120,20,FALSE))))</f>
        <v/>
      </c>
      <c r="CW104" s="2" t="str">
        <f>IF(AD104="","",IF(AD104="ADO","ADO",IF(AD104="OFF","OFF",VLOOKUP(AD104,Positions!$C$7:$V$120,20,FALSE))))</f>
        <v/>
      </c>
      <c r="CY104" s="2">
        <f t="shared" si="80"/>
        <v>0</v>
      </c>
      <c r="DE104" s="2" t="str">
        <f t="shared" si="89"/>
        <v/>
      </c>
      <c r="DF104" s="2" t="str">
        <f t="shared" si="90"/>
        <v/>
      </c>
      <c r="DG104" s="2" t="str">
        <f t="shared" si="91"/>
        <v/>
      </c>
      <c r="DH104" s="2" t="str">
        <f t="shared" si="107"/>
        <v/>
      </c>
      <c r="DI104" s="2" t="str">
        <f t="shared" si="107"/>
        <v/>
      </c>
      <c r="DJ104" s="2" t="str">
        <f t="shared" si="107"/>
        <v/>
      </c>
      <c r="DK104" s="2" t="str">
        <f t="shared" si="107"/>
        <v/>
      </c>
      <c r="DL104" s="2" t="str">
        <f t="shared" si="107"/>
        <v/>
      </c>
      <c r="DM104" s="2" t="str">
        <f t="shared" si="107"/>
        <v/>
      </c>
      <c r="DN104" s="2" t="str">
        <f t="shared" si="107"/>
        <v/>
      </c>
      <c r="DO104" s="2" t="str">
        <f t="shared" si="107"/>
        <v/>
      </c>
      <c r="DP104" s="2" t="str">
        <f t="shared" si="106"/>
        <v/>
      </c>
      <c r="DQ104" s="2" t="str">
        <f t="shared" si="106"/>
        <v/>
      </c>
      <c r="DR104" s="2" t="str">
        <f t="shared" si="106"/>
        <v/>
      </c>
      <c r="DS104" s="2" t="str">
        <f t="shared" si="106"/>
        <v/>
      </c>
      <c r="DT104" s="2" t="str">
        <f t="shared" si="106"/>
        <v/>
      </c>
      <c r="DU104" s="2" t="str">
        <f t="shared" si="106"/>
        <v/>
      </c>
      <c r="DV104" s="2" t="str">
        <f t="shared" si="106"/>
        <v/>
      </c>
      <c r="DW104" s="2" t="str">
        <f t="shared" si="106"/>
        <v/>
      </c>
      <c r="DX104" s="2" t="str">
        <f t="shared" si="106"/>
        <v/>
      </c>
      <c r="DY104" s="2" t="str">
        <f t="shared" si="106"/>
        <v/>
      </c>
      <c r="DZ104" s="2" t="str">
        <f t="shared" si="106"/>
        <v/>
      </c>
      <c r="EA104" s="2" t="str">
        <f t="shared" si="104"/>
        <v/>
      </c>
      <c r="EB104" s="2" t="str">
        <f t="shared" si="104"/>
        <v/>
      </c>
      <c r="EC104" s="2" t="str">
        <f t="shared" si="104"/>
        <v/>
      </c>
      <c r="ED104" s="2" t="str">
        <f t="shared" si="104"/>
        <v/>
      </c>
      <c r="EE104" s="2" t="str">
        <f t="shared" si="104"/>
        <v/>
      </c>
      <c r="EF104" s="2" t="str">
        <f t="shared" si="104"/>
        <v/>
      </c>
      <c r="EH104" s="189">
        <f t="shared" si="82"/>
        <v>0</v>
      </c>
      <c r="EI104" s="190">
        <f t="shared" si="83"/>
        <v>0</v>
      </c>
      <c r="EJ104" s="190">
        <f t="shared" si="84"/>
        <v>0</v>
      </c>
      <c r="EK104" s="190">
        <f t="shared" si="85"/>
        <v>0</v>
      </c>
      <c r="EL104" s="190">
        <f t="shared" si="86"/>
        <v>0</v>
      </c>
      <c r="EM104" s="12" t="str">
        <f t="shared" si="102"/>
        <v/>
      </c>
      <c r="EN104" s="12" t="str">
        <f t="shared" si="102"/>
        <v/>
      </c>
      <c r="EO104" s="12" t="str">
        <f t="shared" si="102"/>
        <v/>
      </c>
      <c r="EP104" s="12" t="str">
        <f t="shared" si="102"/>
        <v/>
      </c>
      <c r="EQ104" s="12" t="str">
        <f t="shared" si="102"/>
        <v/>
      </c>
      <c r="ER104" s="12" t="str">
        <f t="shared" si="102"/>
        <v/>
      </c>
      <c r="ES104" s="12" t="str">
        <f t="shared" si="102"/>
        <v/>
      </c>
      <c r="ET104" s="12" t="str">
        <f t="shared" si="102"/>
        <v/>
      </c>
      <c r="EU104" s="12" t="str">
        <f t="shared" si="102"/>
        <v/>
      </c>
      <c r="EV104" s="12" t="str">
        <f t="shared" si="102"/>
        <v/>
      </c>
      <c r="EW104" s="12" t="str">
        <f t="shared" si="102"/>
        <v/>
      </c>
      <c r="EX104" s="12" t="str">
        <f t="shared" si="102"/>
        <v/>
      </c>
      <c r="EY104" s="12" t="str">
        <f t="shared" si="102"/>
        <v/>
      </c>
      <c r="EZ104" s="12" t="str">
        <f t="shared" si="102"/>
        <v/>
      </c>
      <c r="FA104" s="12" t="str">
        <f t="shared" si="102"/>
        <v/>
      </c>
      <c r="FB104" s="12" t="str">
        <f t="shared" si="95"/>
        <v/>
      </c>
      <c r="FC104" s="12" t="str">
        <f t="shared" si="96"/>
        <v/>
      </c>
      <c r="FD104" s="12" t="str">
        <f t="shared" si="97"/>
        <v/>
      </c>
      <c r="FE104" s="12" t="str">
        <f t="shared" si="98"/>
        <v/>
      </c>
      <c r="FF104" s="12" t="str">
        <f t="shared" si="99"/>
        <v/>
      </c>
      <c r="FG104" s="12" t="str">
        <f t="shared" si="100"/>
        <v/>
      </c>
      <c r="FH104" s="12" t="str">
        <f t="shared" si="101"/>
        <v/>
      </c>
      <c r="FI104" s="12" t="str">
        <f t="shared" si="110"/>
        <v/>
      </c>
      <c r="FJ104" s="12" t="str">
        <f t="shared" si="111"/>
        <v/>
      </c>
      <c r="FK104" s="12" t="str">
        <f t="shared" si="112"/>
        <v/>
      </c>
      <c r="FL104" s="12" t="str">
        <f t="shared" si="109"/>
        <v/>
      </c>
      <c r="FM104" s="12" t="str">
        <f t="shared" si="109"/>
        <v/>
      </c>
      <c r="FN104" s="12" t="str">
        <f t="shared" si="109"/>
        <v/>
      </c>
      <c r="FP104" t="str">
        <f t="shared" si="87"/>
        <v>OK</v>
      </c>
      <c r="FQ104" t="str">
        <f t="shared" si="88"/>
        <v/>
      </c>
      <c r="GU104" s="176"/>
      <c r="GV104" s="177">
        <f t="shared" si="72"/>
        <v>0</v>
      </c>
      <c r="GW104" s="177">
        <f t="shared" si="73"/>
        <v>0</v>
      </c>
      <c r="GX104" s="177">
        <f t="shared" si="74"/>
        <v>0</v>
      </c>
      <c r="GY104" s="177">
        <f t="shared" si="75"/>
        <v>0</v>
      </c>
      <c r="HB104" s="193" t="str">
        <f>IF(Positions!C100&lt;&gt;"",Positions!C100,"")</f>
        <v/>
      </c>
    </row>
    <row r="105" spans="1:210" x14ac:dyDescent="0.25">
      <c r="A105" s="194"/>
      <c r="B105" s="186" t="str">
        <f t="shared" si="77"/>
        <v>0 (0, 0)</v>
      </c>
      <c r="C105" s="357"/>
      <c r="D105" s="470"/>
      <c r="E105" s="470"/>
      <c r="F105" s="470"/>
      <c r="G105" s="470"/>
      <c r="H105" s="470"/>
      <c r="I105" s="466"/>
      <c r="J105" s="357"/>
      <c r="K105" s="470"/>
      <c r="L105" s="470"/>
      <c r="M105" s="470"/>
      <c r="N105" s="470"/>
      <c r="O105" s="470"/>
      <c r="P105" s="466"/>
      <c r="Q105" s="357"/>
      <c r="R105" s="470"/>
      <c r="S105" s="470"/>
      <c r="T105" s="470"/>
      <c r="U105" s="470"/>
      <c r="V105" s="470"/>
      <c r="W105" s="466"/>
      <c r="X105" s="357"/>
      <c r="Y105" s="470"/>
      <c r="Z105" s="470"/>
      <c r="AA105" s="470"/>
      <c r="AB105" s="470"/>
      <c r="AC105" s="470"/>
      <c r="AD105" s="466"/>
      <c r="AE105" s="349"/>
      <c r="AF105" s="339">
        <f t="shared" si="71"/>
        <v>0</v>
      </c>
      <c r="AG105" s="340">
        <f t="shared" si="71"/>
        <v>0</v>
      </c>
      <c r="AH105" s="340">
        <f t="shared" si="71"/>
        <v>0</v>
      </c>
      <c r="AI105" s="341">
        <f t="shared" si="71"/>
        <v>0</v>
      </c>
      <c r="AJ105" s="342">
        <f t="shared" si="71"/>
        <v>0</v>
      </c>
      <c r="AK105" s="343">
        <f t="shared" si="78"/>
        <v>0</v>
      </c>
      <c r="AL105" s="192">
        <f>IF(A105&lt;&gt;"",VLOOKUP(A105,Positions!$AJ$9:$AK$30,2,FALSE),0)*IF(AJ105=160,AJ105/4*52*(38/40),AJ105/4*52)</f>
        <v>0</v>
      </c>
      <c r="AM105" s="188">
        <f t="shared" si="79"/>
        <v>0</v>
      </c>
      <c r="AN105" s="12" t="str">
        <f t="shared" si="105"/>
        <v/>
      </c>
      <c r="AO105" s="12" t="str">
        <f t="shared" si="105"/>
        <v/>
      </c>
      <c r="AP105" s="12" t="str">
        <f t="shared" si="103"/>
        <v/>
      </c>
      <c r="AQ105" s="12" t="str">
        <f t="shared" si="103"/>
        <v/>
      </c>
      <c r="AR105" s="12" t="str">
        <f t="shared" si="103"/>
        <v/>
      </c>
      <c r="AS105" s="12" t="str">
        <f t="shared" si="103"/>
        <v/>
      </c>
      <c r="AT105" s="12" t="str">
        <f t="shared" si="103"/>
        <v/>
      </c>
      <c r="AU105" s="12" t="str">
        <f t="shared" si="103"/>
        <v/>
      </c>
      <c r="AV105" s="12" t="str">
        <f t="shared" si="103"/>
        <v/>
      </c>
      <c r="AW105" s="12" t="str">
        <f t="shared" si="103"/>
        <v/>
      </c>
      <c r="AX105" s="12" t="str">
        <f t="shared" si="103"/>
        <v/>
      </c>
      <c r="AY105" s="12" t="str">
        <f t="shared" si="103"/>
        <v/>
      </c>
      <c r="AZ105" s="12" t="str">
        <f t="shared" si="103"/>
        <v/>
      </c>
      <c r="BA105" s="12" t="str">
        <f t="shared" si="103"/>
        <v/>
      </c>
      <c r="BB105" s="12" t="str">
        <f t="shared" si="103"/>
        <v/>
      </c>
      <c r="BC105" s="12" t="str">
        <f t="shared" si="103"/>
        <v/>
      </c>
      <c r="BD105" s="12" t="str">
        <f t="shared" si="94"/>
        <v/>
      </c>
      <c r="BE105" s="12" t="str">
        <f t="shared" si="94"/>
        <v/>
      </c>
      <c r="BF105" s="12" t="str">
        <f t="shared" si="93"/>
        <v/>
      </c>
      <c r="BG105" s="12" t="str">
        <f t="shared" si="93"/>
        <v/>
      </c>
      <c r="BH105" s="12" t="str">
        <f t="shared" si="93"/>
        <v/>
      </c>
      <c r="BI105" s="12" t="str">
        <f t="shared" si="93"/>
        <v/>
      </c>
      <c r="BJ105" s="12" t="str">
        <f t="shared" si="93"/>
        <v/>
      </c>
      <c r="BK105" s="12" t="str">
        <f t="shared" si="93"/>
        <v/>
      </c>
      <c r="BL105" s="12" t="str">
        <f t="shared" si="93"/>
        <v/>
      </c>
      <c r="BM105" s="12" t="str">
        <f t="shared" si="108"/>
        <v/>
      </c>
      <c r="BN105" s="12" t="str">
        <f t="shared" si="108"/>
        <v/>
      </c>
      <c r="BO105" s="12" t="str">
        <f t="shared" si="108"/>
        <v/>
      </c>
      <c r="BV105" s="2" t="str">
        <f>IF(C105="","",IF(C105="ADO","ADO",IF(C105="OFF","OFF",VLOOKUP(C105,Positions!$C$7:$V$120,20,FALSE))))</f>
        <v/>
      </c>
      <c r="BW105" s="2" t="str">
        <f>IF(D105="","",IF(D105="ADO","ADO",IF(D105="OFF","OFF",VLOOKUP(D105,Positions!$C$7:$V$120,20,FALSE))))</f>
        <v/>
      </c>
      <c r="BX105" s="2" t="str">
        <f>IF(E105="","",IF(E105="ADO","ADO",IF(E105="OFF","OFF",VLOOKUP(E105,Positions!$C$7:$V$120,20,FALSE))))</f>
        <v/>
      </c>
      <c r="BY105" s="2" t="str">
        <f>IF(F105="","",IF(F105="ADO","ADO",IF(F105="OFF","OFF",VLOOKUP(F105,Positions!$C$7:$V$120,20,FALSE))))</f>
        <v/>
      </c>
      <c r="BZ105" s="2" t="str">
        <f>IF(G105="","",IF(G105="ADO","ADO",IF(G105="OFF","OFF",VLOOKUP(G105,Positions!$C$7:$V$120,20,FALSE))))</f>
        <v/>
      </c>
      <c r="CA105" s="2" t="str">
        <f>IF(H105="","",IF(H105="ADO","ADO",IF(H105="OFF","OFF",VLOOKUP(H105,Positions!$C$7:$V$120,20,FALSE))))</f>
        <v/>
      </c>
      <c r="CB105" s="2" t="str">
        <f>IF(I105="","",IF(I105="ADO","ADO",IF(I105="OFF","OFF",VLOOKUP(I105,Positions!$C$7:$V$120,20,FALSE))))</f>
        <v/>
      </c>
      <c r="CC105" s="2" t="str">
        <f>IF(J105="","",IF(J105="ADO","ADO",IF(J105="OFF","OFF",VLOOKUP(J105,Positions!$C$7:$V$120,20,FALSE))))</f>
        <v/>
      </c>
      <c r="CD105" s="2" t="str">
        <f>IF(K105="","",IF(K105="ADO","ADO",IF(K105="OFF","OFF",VLOOKUP(K105,Positions!$C$7:$V$120,20,FALSE))))</f>
        <v/>
      </c>
      <c r="CE105" s="2" t="str">
        <f>IF(L105="","",IF(L105="ADO","ADO",IF(L105="OFF","OFF",VLOOKUP(L105,Positions!$C$7:$V$120,20,FALSE))))</f>
        <v/>
      </c>
      <c r="CF105" s="2" t="str">
        <f>IF(M105="","",IF(M105="ADO","ADO",IF(M105="OFF","OFF",VLOOKUP(M105,Positions!$C$7:$V$120,20,FALSE))))</f>
        <v/>
      </c>
      <c r="CG105" s="2" t="str">
        <f>IF(N105="","",IF(N105="ADO","ADO",IF(N105="OFF","OFF",VLOOKUP(N105,Positions!$C$7:$V$120,20,FALSE))))</f>
        <v/>
      </c>
      <c r="CH105" s="2" t="str">
        <f>IF(O105="","",IF(O105="ADO","ADO",IF(O105="OFF","OFF",VLOOKUP(O105,Positions!$C$7:$V$120,20,FALSE))))</f>
        <v/>
      </c>
      <c r="CI105" s="2" t="str">
        <f>IF(P105="","",IF(P105="ADO","ADO",IF(P105="OFF","OFF",VLOOKUP(P105,Positions!$C$7:$V$120,20,FALSE))))</f>
        <v/>
      </c>
      <c r="CJ105" s="2" t="str">
        <f>IF(Q105="","",IF(Q105="ADO","ADO",IF(Q105="OFF","OFF",VLOOKUP(Q105,Positions!$C$7:$V$120,20,FALSE))))</f>
        <v/>
      </c>
      <c r="CK105" s="2" t="str">
        <f>IF(R105="","",IF(R105="ADO","ADO",IF(R105="OFF","OFF",VLOOKUP(R105,Positions!$C$7:$V$120,20,FALSE))))</f>
        <v/>
      </c>
      <c r="CL105" s="2" t="str">
        <f>IF(S105="","",IF(S105="ADO","ADO",IF(S105="OFF","OFF",VLOOKUP(S105,Positions!$C$7:$V$120,20,FALSE))))</f>
        <v/>
      </c>
      <c r="CM105" s="2" t="str">
        <f>IF(T105="","",IF(T105="ADO","ADO",IF(T105="OFF","OFF",VLOOKUP(T105,Positions!$C$7:$V$120,20,FALSE))))</f>
        <v/>
      </c>
      <c r="CN105" s="2" t="str">
        <f>IF(U105="","",IF(U105="ADO","ADO",IF(U105="OFF","OFF",VLOOKUP(U105,Positions!$C$7:$V$120,20,FALSE))))</f>
        <v/>
      </c>
      <c r="CO105" s="2" t="str">
        <f>IF(V105="","",IF(V105="ADO","ADO",IF(V105="OFF","OFF",VLOOKUP(V105,Positions!$C$7:$V$120,20,FALSE))))</f>
        <v/>
      </c>
      <c r="CP105" s="2" t="str">
        <f>IF(W105="","",IF(W105="ADO","ADO",IF(W105="OFF","OFF",VLOOKUP(W105,Positions!$C$7:$V$120,20,FALSE))))</f>
        <v/>
      </c>
      <c r="CQ105" s="2" t="str">
        <f>IF(X105="","",IF(X105="ADO","ADO",IF(X105="OFF","OFF",VLOOKUP(X105,Positions!$C$7:$V$120,20,FALSE))))</f>
        <v/>
      </c>
      <c r="CR105" s="2" t="str">
        <f>IF(Y105="","",IF(Y105="ADO","ADO",IF(Y105="OFF","OFF",VLOOKUP(Y105,Positions!$C$7:$V$120,20,FALSE))))</f>
        <v/>
      </c>
      <c r="CS105" s="2" t="str">
        <f>IF(Z105="","",IF(Z105="ADO","ADO",IF(Z105="OFF","OFF",VLOOKUP(Z105,Positions!$C$7:$V$120,20,FALSE))))</f>
        <v/>
      </c>
      <c r="CT105" s="2" t="str">
        <f>IF(AA105="","",IF(AA105="ADO","ADO",IF(AA105="OFF","OFF",VLOOKUP(AA105,Positions!$C$7:$V$120,20,FALSE))))</f>
        <v/>
      </c>
      <c r="CU105" s="2" t="str">
        <f>IF(AB105="","",IF(AB105="ADO","ADO",IF(AB105="OFF","OFF",VLOOKUP(AB105,Positions!$C$7:$V$120,20,FALSE))))</f>
        <v/>
      </c>
      <c r="CV105" s="2" t="str">
        <f>IF(AC105="","",IF(AC105="ADO","ADO",IF(AC105="OFF","OFF",VLOOKUP(AC105,Positions!$C$7:$V$120,20,FALSE))))</f>
        <v/>
      </c>
      <c r="CW105" s="2" t="str">
        <f>IF(AD105="","",IF(AD105="ADO","ADO",IF(AD105="OFF","OFF",VLOOKUP(AD105,Positions!$C$7:$V$120,20,FALSE))))</f>
        <v/>
      </c>
      <c r="CY105" s="2">
        <f t="shared" si="80"/>
        <v>0</v>
      </c>
      <c r="DE105" s="2" t="str">
        <f t="shared" ref="DE105:DE136" si="113">IF(ISERROR(BV105),"",BV105)</f>
        <v/>
      </c>
      <c r="DF105" s="2" t="str">
        <f t="shared" ref="DF105:DF136" si="114">IF(ISERROR(BW105),"",BW105)</f>
        <v/>
      </c>
      <c r="DG105" s="2" t="str">
        <f t="shared" ref="DG105:DG136" si="115">IF(ISERROR(BX105),"",BX105)</f>
        <v/>
      </c>
      <c r="DH105" s="2" t="str">
        <f t="shared" si="107"/>
        <v/>
      </c>
      <c r="DI105" s="2" t="str">
        <f t="shared" si="107"/>
        <v/>
      </c>
      <c r="DJ105" s="2" t="str">
        <f t="shared" si="107"/>
        <v/>
      </c>
      <c r="DK105" s="2" t="str">
        <f t="shared" si="107"/>
        <v/>
      </c>
      <c r="DL105" s="2" t="str">
        <f t="shared" si="107"/>
        <v/>
      </c>
      <c r="DM105" s="2" t="str">
        <f t="shared" si="107"/>
        <v/>
      </c>
      <c r="DN105" s="2" t="str">
        <f t="shared" si="107"/>
        <v/>
      </c>
      <c r="DO105" s="2" t="str">
        <f t="shared" si="107"/>
        <v/>
      </c>
      <c r="DP105" s="2" t="str">
        <f t="shared" si="106"/>
        <v/>
      </c>
      <c r="DQ105" s="2" t="str">
        <f t="shared" si="106"/>
        <v/>
      </c>
      <c r="DR105" s="2" t="str">
        <f t="shared" si="106"/>
        <v/>
      </c>
      <c r="DS105" s="2" t="str">
        <f t="shared" si="106"/>
        <v/>
      </c>
      <c r="DT105" s="2" t="str">
        <f t="shared" si="106"/>
        <v/>
      </c>
      <c r="DU105" s="2" t="str">
        <f t="shared" si="106"/>
        <v/>
      </c>
      <c r="DV105" s="2" t="str">
        <f t="shared" si="106"/>
        <v/>
      </c>
      <c r="DW105" s="2" t="str">
        <f t="shared" si="106"/>
        <v/>
      </c>
      <c r="DX105" s="2" t="str">
        <f t="shared" si="106"/>
        <v/>
      </c>
      <c r="DY105" s="2" t="str">
        <f t="shared" si="106"/>
        <v/>
      </c>
      <c r="DZ105" s="2" t="str">
        <f t="shared" si="106"/>
        <v/>
      </c>
      <c r="EA105" s="2" t="str">
        <f t="shared" si="104"/>
        <v/>
      </c>
      <c r="EB105" s="2" t="str">
        <f t="shared" si="104"/>
        <v/>
      </c>
      <c r="EC105" s="2" t="str">
        <f t="shared" si="104"/>
        <v/>
      </c>
      <c r="ED105" s="2" t="str">
        <f t="shared" si="104"/>
        <v/>
      </c>
      <c r="EE105" s="2" t="str">
        <f t="shared" si="104"/>
        <v/>
      </c>
      <c r="EF105" s="2" t="str">
        <f t="shared" si="104"/>
        <v/>
      </c>
      <c r="EH105" s="189">
        <f t="shared" si="82"/>
        <v>0</v>
      </c>
      <c r="EI105" s="190">
        <f t="shared" si="83"/>
        <v>0</v>
      </c>
      <c r="EJ105" s="190">
        <f t="shared" si="84"/>
        <v>0</v>
      </c>
      <c r="EK105" s="190">
        <f t="shared" si="85"/>
        <v>0</v>
      </c>
      <c r="EL105" s="190">
        <f t="shared" si="86"/>
        <v>0</v>
      </c>
      <c r="EM105" s="12" t="str">
        <f t="shared" ref="EM105:FB121" si="116">IF(DE105="ADO",$CY105,DE105)</f>
        <v/>
      </c>
      <c r="EN105" s="12" t="str">
        <f t="shared" si="116"/>
        <v/>
      </c>
      <c r="EO105" s="12" t="str">
        <f t="shared" si="116"/>
        <v/>
      </c>
      <c r="EP105" s="12" t="str">
        <f t="shared" si="116"/>
        <v/>
      </c>
      <c r="EQ105" s="12" t="str">
        <f t="shared" si="116"/>
        <v/>
      </c>
      <c r="ER105" s="12" t="str">
        <f t="shared" si="116"/>
        <v/>
      </c>
      <c r="ES105" s="12" t="str">
        <f t="shared" si="116"/>
        <v/>
      </c>
      <c r="ET105" s="12" t="str">
        <f t="shared" si="116"/>
        <v/>
      </c>
      <c r="EU105" s="12" t="str">
        <f t="shared" si="116"/>
        <v/>
      </c>
      <c r="EV105" s="12" t="str">
        <f t="shared" si="116"/>
        <v/>
      </c>
      <c r="EW105" s="12" t="str">
        <f t="shared" si="116"/>
        <v/>
      </c>
      <c r="EX105" s="12" t="str">
        <f t="shared" si="116"/>
        <v/>
      </c>
      <c r="EY105" s="12" t="str">
        <f t="shared" si="116"/>
        <v/>
      </c>
      <c r="EZ105" s="12" t="str">
        <f t="shared" si="116"/>
        <v/>
      </c>
      <c r="FA105" s="12" t="str">
        <f t="shared" si="116"/>
        <v/>
      </c>
      <c r="FB105" s="12" t="str">
        <f t="shared" si="95"/>
        <v/>
      </c>
      <c r="FC105" s="12" t="str">
        <f t="shared" si="96"/>
        <v/>
      </c>
      <c r="FD105" s="12" t="str">
        <f t="shared" si="97"/>
        <v/>
      </c>
      <c r="FE105" s="12" t="str">
        <f t="shared" si="98"/>
        <v/>
      </c>
      <c r="FF105" s="12" t="str">
        <f t="shared" si="99"/>
        <v/>
      </c>
      <c r="FG105" s="12" t="str">
        <f t="shared" si="100"/>
        <v/>
      </c>
      <c r="FH105" s="12" t="str">
        <f t="shared" si="101"/>
        <v/>
      </c>
      <c r="FI105" s="12" t="str">
        <f t="shared" si="110"/>
        <v/>
      </c>
      <c r="FJ105" s="12" t="str">
        <f t="shared" si="111"/>
        <v/>
      </c>
      <c r="FK105" s="12" t="str">
        <f t="shared" si="112"/>
        <v/>
      </c>
      <c r="FL105" s="12" t="str">
        <f t="shared" si="109"/>
        <v/>
      </c>
      <c r="FM105" s="12" t="str">
        <f t="shared" si="109"/>
        <v/>
      </c>
      <c r="FN105" s="12" t="str">
        <f t="shared" si="109"/>
        <v/>
      </c>
      <c r="FP105" t="str">
        <f t="shared" si="87"/>
        <v>OK</v>
      </c>
      <c r="FQ105" t="str">
        <f t="shared" si="88"/>
        <v/>
      </c>
      <c r="GU105" s="176"/>
      <c r="GV105" s="177">
        <f t="shared" si="72"/>
        <v>0</v>
      </c>
      <c r="GW105" s="177">
        <f t="shared" si="73"/>
        <v>0</v>
      </c>
      <c r="GX105" s="177">
        <f t="shared" si="74"/>
        <v>0</v>
      </c>
      <c r="GY105" s="177">
        <f t="shared" si="75"/>
        <v>0</v>
      </c>
      <c r="HB105" s="193" t="str">
        <f>IF(Positions!C101&lt;&gt;"",Positions!C101,"")</f>
        <v/>
      </c>
    </row>
    <row r="106" spans="1:210" x14ac:dyDescent="0.25">
      <c r="A106" s="194"/>
      <c r="B106" s="186" t="str">
        <f t="shared" si="77"/>
        <v>0 (0, 0)</v>
      </c>
      <c r="C106" s="357"/>
      <c r="D106" s="470"/>
      <c r="E106" s="470"/>
      <c r="F106" s="470"/>
      <c r="G106" s="470"/>
      <c r="H106" s="470"/>
      <c r="I106" s="466"/>
      <c r="J106" s="357"/>
      <c r="K106" s="470"/>
      <c r="L106" s="470"/>
      <c r="M106" s="470"/>
      <c r="N106" s="470"/>
      <c r="O106" s="470"/>
      <c r="P106" s="466"/>
      <c r="Q106" s="357"/>
      <c r="R106" s="470"/>
      <c r="S106" s="470"/>
      <c r="T106" s="470"/>
      <c r="U106" s="470"/>
      <c r="V106" s="470"/>
      <c r="W106" s="466"/>
      <c r="X106" s="357"/>
      <c r="Y106" s="470"/>
      <c r="Z106" s="470"/>
      <c r="AA106" s="470"/>
      <c r="AB106" s="470"/>
      <c r="AC106" s="470"/>
      <c r="AD106" s="466"/>
      <c r="AE106" s="349"/>
      <c r="AF106" s="339">
        <f t="shared" si="71"/>
        <v>0</v>
      </c>
      <c r="AG106" s="340">
        <f t="shared" si="71"/>
        <v>0</v>
      </c>
      <c r="AH106" s="340">
        <f t="shared" si="71"/>
        <v>0</v>
      </c>
      <c r="AI106" s="341">
        <f t="shared" si="71"/>
        <v>0</v>
      </c>
      <c r="AJ106" s="342">
        <f t="shared" si="71"/>
        <v>0</v>
      </c>
      <c r="AK106" s="343">
        <f t="shared" si="78"/>
        <v>0</v>
      </c>
      <c r="AL106" s="192">
        <f>IF(A106&lt;&gt;"",VLOOKUP(A106,Positions!$AJ$9:$AK$30,2,FALSE),0)*IF(AJ106=160,AJ106/4*52*(38/40),AJ106/4*52)</f>
        <v>0</v>
      </c>
      <c r="AM106" s="188">
        <f t="shared" si="79"/>
        <v>0</v>
      </c>
      <c r="AN106" s="12" t="str">
        <f t="shared" si="105"/>
        <v/>
      </c>
      <c r="AO106" s="12" t="str">
        <f t="shared" si="105"/>
        <v/>
      </c>
      <c r="AP106" s="12" t="str">
        <f t="shared" si="103"/>
        <v/>
      </c>
      <c r="AQ106" s="12" t="str">
        <f t="shared" si="103"/>
        <v/>
      </c>
      <c r="AR106" s="12" t="str">
        <f t="shared" si="103"/>
        <v/>
      </c>
      <c r="AS106" s="12" t="str">
        <f t="shared" si="103"/>
        <v/>
      </c>
      <c r="AT106" s="12" t="str">
        <f t="shared" si="103"/>
        <v/>
      </c>
      <c r="AU106" s="12" t="str">
        <f t="shared" si="103"/>
        <v/>
      </c>
      <c r="AV106" s="12" t="str">
        <f t="shared" si="103"/>
        <v/>
      </c>
      <c r="AW106" s="12" t="str">
        <f t="shared" si="103"/>
        <v/>
      </c>
      <c r="AX106" s="12" t="str">
        <f t="shared" si="103"/>
        <v/>
      </c>
      <c r="AY106" s="12" t="str">
        <f t="shared" si="103"/>
        <v/>
      </c>
      <c r="AZ106" s="12" t="str">
        <f t="shared" si="103"/>
        <v/>
      </c>
      <c r="BA106" s="12" t="str">
        <f t="shared" si="103"/>
        <v/>
      </c>
      <c r="BB106" s="12" t="str">
        <f t="shared" si="103"/>
        <v/>
      </c>
      <c r="BC106" s="12" t="str">
        <f t="shared" si="103"/>
        <v/>
      </c>
      <c r="BD106" s="12" t="str">
        <f t="shared" si="94"/>
        <v/>
      </c>
      <c r="BE106" s="12" t="str">
        <f t="shared" si="94"/>
        <v/>
      </c>
      <c r="BF106" s="12" t="str">
        <f t="shared" si="93"/>
        <v/>
      </c>
      <c r="BG106" s="12" t="str">
        <f t="shared" si="93"/>
        <v/>
      </c>
      <c r="BH106" s="12" t="str">
        <f t="shared" si="93"/>
        <v/>
      </c>
      <c r="BI106" s="12" t="str">
        <f t="shared" si="93"/>
        <v/>
      </c>
      <c r="BJ106" s="12" t="str">
        <f t="shared" si="93"/>
        <v/>
      </c>
      <c r="BK106" s="12" t="str">
        <f t="shared" si="93"/>
        <v/>
      </c>
      <c r="BL106" s="12" t="str">
        <f t="shared" si="93"/>
        <v/>
      </c>
      <c r="BM106" s="12" t="str">
        <f t="shared" si="108"/>
        <v/>
      </c>
      <c r="BN106" s="12" t="str">
        <f t="shared" si="108"/>
        <v/>
      </c>
      <c r="BO106" s="12" t="str">
        <f t="shared" si="108"/>
        <v/>
      </c>
      <c r="BV106" s="2" t="str">
        <f>IF(C106="","",IF(C106="ADO","ADO",IF(C106="OFF","OFF",VLOOKUP(C106,Positions!$C$7:$V$120,20,FALSE))))</f>
        <v/>
      </c>
      <c r="BW106" s="2" t="str">
        <f>IF(D106="","",IF(D106="ADO","ADO",IF(D106="OFF","OFF",VLOOKUP(D106,Positions!$C$7:$V$120,20,FALSE))))</f>
        <v/>
      </c>
      <c r="BX106" s="2" t="str">
        <f>IF(E106="","",IF(E106="ADO","ADO",IF(E106="OFF","OFF",VLOOKUP(E106,Positions!$C$7:$V$120,20,FALSE))))</f>
        <v/>
      </c>
      <c r="BY106" s="2" t="str">
        <f>IF(F106="","",IF(F106="ADO","ADO",IF(F106="OFF","OFF",VLOOKUP(F106,Positions!$C$7:$V$120,20,FALSE))))</f>
        <v/>
      </c>
      <c r="BZ106" s="2" t="str">
        <f>IF(G106="","",IF(G106="ADO","ADO",IF(G106="OFF","OFF",VLOOKUP(G106,Positions!$C$7:$V$120,20,FALSE))))</f>
        <v/>
      </c>
      <c r="CA106" s="2" t="str">
        <f>IF(H106="","",IF(H106="ADO","ADO",IF(H106="OFF","OFF",VLOOKUP(H106,Positions!$C$7:$V$120,20,FALSE))))</f>
        <v/>
      </c>
      <c r="CB106" s="2" t="str">
        <f>IF(I106="","",IF(I106="ADO","ADO",IF(I106="OFF","OFF",VLOOKUP(I106,Positions!$C$7:$V$120,20,FALSE))))</f>
        <v/>
      </c>
      <c r="CC106" s="2" t="str">
        <f>IF(J106="","",IF(J106="ADO","ADO",IF(J106="OFF","OFF",VLOOKUP(J106,Positions!$C$7:$V$120,20,FALSE))))</f>
        <v/>
      </c>
      <c r="CD106" s="2" t="str">
        <f>IF(K106="","",IF(K106="ADO","ADO",IF(K106="OFF","OFF",VLOOKUP(K106,Positions!$C$7:$V$120,20,FALSE))))</f>
        <v/>
      </c>
      <c r="CE106" s="2" t="str">
        <f>IF(L106="","",IF(L106="ADO","ADO",IF(L106="OFF","OFF",VLOOKUP(L106,Positions!$C$7:$V$120,20,FALSE))))</f>
        <v/>
      </c>
      <c r="CF106" s="2" t="str">
        <f>IF(M106="","",IF(M106="ADO","ADO",IF(M106="OFF","OFF",VLOOKUP(M106,Positions!$C$7:$V$120,20,FALSE))))</f>
        <v/>
      </c>
      <c r="CG106" s="2" t="str">
        <f>IF(N106="","",IF(N106="ADO","ADO",IF(N106="OFF","OFF",VLOOKUP(N106,Positions!$C$7:$V$120,20,FALSE))))</f>
        <v/>
      </c>
      <c r="CH106" s="2" t="str">
        <f>IF(O106="","",IF(O106="ADO","ADO",IF(O106="OFF","OFF",VLOOKUP(O106,Positions!$C$7:$V$120,20,FALSE))))</f>
        <v/>
      </c>
      <c r="CI106" s="2" t="str">
        <f>IF(P106="","",IF(P106="ADO","ADO",IF(P106="OFF","OFF",VLOOKUP(P106,Positions!$C$7:$V$120,20,FALSE))))</f>
        <v/>
      </c>
      <c r="CJ106" s="2" t="str">
        <f>IF(Q106="","",IF(Q106="ADO","ADO",IF(Q106="OFF","OFF",VLOOKUP(Q106,Positions!$C$7:$V$120,20,FALSE))))</f>
        <v/>
      </c>
      <c r="CK106" s="2" t="str">
        <f>IF(R106="","",IF(R106="ADO","ADO",IF(R106="OFF","OFF",VLOOKUP(R106,Positions!$C$7:$V$120,20,FALSE))))</f>
        <v/>
      </c>
      <c r="CL106" s="2" t="str">
        <f>IF(S106="","",IF(S106="ADO","ADO",IF(S106="OFF","OFF",VLOOKUP(S106,Positions!$C$7:$V$120,20,FALSE))))</f>
        <v/>
      </c>
      <c r="CM106" s="2" t="str">
        <f>IF(T106="","",IF(T106="ADO","ADO",IF(T106="OFF","OFF",VLOOKUP(T106,Positions!$C$7:$V$120,20,FALSE))))</f>
        <v/>
      </c>
      <c r="CN106" s="2" t="str">
        <f>IF(U106="","",IF(U106="ADO","ADO",IF(U106="OFF","OFF",VLOOKUP(U106,Positions!$C$7:$V$120,20,FALSE))))</f>
        <v/>
      </c>
      <c r="CO106" s="2" t="str">
        <f>IF(V106="","",IF(V106="ADO","ADO",IF(V106="OFF","OFF",VLOOKUP(V106,Positions!$C$7:$V$120,20,FALSE))))</f>
        <v/>
      </c>
      <c r="CP106" s="2" t="str">
        <f>IF(W106="","",IF(W106="ADO","ADO",IF(W106="OFF","OFF",VLOOKUP(W106,Positions!$C$7:$V$120,20,FALSE))))</f>
        <v/>
      </c>
      <c r="CQ106" s="2" t="str">
        <f>IF(X106="","",IF(X106="ADO","ADO",IF(X106="OFF","OFF",VLOOKUP(X106,Positions!$C$7:$V$120,20,FALSE))))</f>
        <v/>
      </c>
      <c r="CR106" s="2" t="str">
        <f>IF(Y106="","",IF(Y106="ADO","ADO",IF(Y106="OFF","OFF",VLOOKUP(Y106,Positions!$C$7:$V$120,20,FALSE))))</f>
        <v/>
      </c>
      <c r="CS106" s="2" t="str">
        <f>IF(Z106="","",IF(Z106="ADO","ADO",IF(Z106="OFF","OFF",VLOOKUP(Z106,Positions!$C$7:$V$120,20,FALSE))))</f>
        <v/>
      </c>
      <c r="CT106" s="2" t="str">
        <f>IF(AA106="","",IF(AA106="ADO","ADO",IF(AA106="OFF","OFF",VLOOKUP(AA106,Positions!$C$7:$V$120,20,FALSE))))</f>
        <v/>
      </c>
      <c r="CU106" s="2" t="str">
        <f>IF(AB106="","",IF(AB106="ADO","ADO",IF(AB106="OFF","OFF",VLOOKUP(AB106,Positions!$C$7:$V$120,20,FALSE))))</f>
        <v/>
      </c>
      <c r="CV106" s="2" t="str">
        <f>IF(AC106="","",IF(AC106="ADO","ADO",IF(AC106="OFF","OFF",VLOOKUP(AC106,Positions!$C$7:$V$120,20,FALSE))))</f>
        <v/>
      </c>
      <c r="CW106" s="2" t="str">
        <f>IF(AD106="","",IF(AD106="ADO","ADO",IF(AD106="OFF","OFF",VLOOKUP(AD106,Positions!$C$7:$V$120,20,FALSE))))</f>
        <v/>
      </c>
      <c r="CY106" s="2">
        <f t="shared" si="80"/>
        <v>0</v>
      </c>
      <c r="DE106" s="2" t="str">
        <f t="shared" si="113"/>
        <v/>
      </c>
      <c r="DF106" s="2" t="str">
        <f t="shared" si="114"/>
        <v/>
      </c>
      <c r="DG106" s="2" t="str">
        <f t="shared" si="115"/>
        <v/>
      </c>
      <c r="DH106" s="2" t="str">
        <f t="shared" si="107"/>
        <v/>
      </c>
      <c r="DI106" s="2" t="str">
        <f t="shared" si="107"/>
        <v/>
      </c>
      <c r="DJ106" s="2" t="str">
        <f t="shared" si="107"/>
        <v/>
      </c>
      <c r="DK106" s="2" t="str">
        <f t="shared" si="107"/>
        <v/>
      </c>
      <c r="DL106" s="2" t="str">
        <f t="shared" si="107"/>
        <v/>
      </c>
      <c r="DM106" s="2" t="str">
        <f t="shared" si="107"/>
        <v/>
      </c>
      <c r="DN106" s="2" t="str">
        <f t="shared" si="107"/>
        <v/>
      </c>
      <c r="DO106" s="2" t="str">
        <f t="shared" si="107"/>
        <v/>
      </c>
      <c r="DP106" s="2" t="str">
        <f t="shared" si="106"/>
        <v/>
      </c>
      <c r="DQ106" s="2" t="str">
        <f t="shared" si="106"/>
        <v/>
      </c>
      <c r="DR106" s="2" t="str">
        <f t="shared" si="106"/>
        <v/>
      </c>
      <c r="DS106" s="2" t="str">
        <f t="shared" si="106"/>
        <v/>
      </c>
      <c r="DT106" s="2" t="str">
        <f t="shared" si="106"/>
        <v/>
      </c>
      <c r="DU106" s="2" t="str">
        <f t="shared" si="106"/>
        <v/>
      </c>
      <c r="DV106" s="2" t="str">
        <f t="shared" si="106"/>
        <v/>
      </c>
      <c r="DW106" s="2" t="str">
        <f t="shared" si="106"/>
        <v/>
      </c>
      <c r="DX106" s="2" t="str">
        <f t="shared" si="106"/>
        <v/>
      </c>
      <c r="DY106" s="2" t="str">
        <f t="shared" si="106"/>
        <v/>
      </c>
      <c r="DZ106" s="2" t="str">
        <f t="shared" si="106"/>
        <v/>
      </c>
      <c r="EA106" s="2" t="str">
        <f t="shared" si="104"/>
        <v/>
      </c>
      <c r="EB106" s="2" t="str">
        <f t="shared" si="104"/>
        <v/>
      </c>
      <c r="EC106" s="2" t="str">
        <f t="shared" si="104"/>
        <v/>
      </c>
      <c r="ED106" s="2" t="str">
        <f t="shared" si="104"/>
        <v/>
      </c>
      <c r="EE106" s="2" t="str">
        <f t="shared" si="104"/>
        <v/>
      </c>
      <c r="EF106" s="2" t="str">
        <f t="shared" si="104"/>
        <v/>
      </c>
      <c r="EH106" s="189">
        <f t="shared" si="82"/>
        <v>0</v>
      </c>
      <c r="EI106" s="190">
        <f t="shared" si="83"/>
        <v>0</v>
      </c>
      <c r="EJ106" s="190">
        <f t="shared" si="84"/>
        <v>0</v>
      </c>
      <c r="EK106" s="190">
        <f t="shared" si="85"/>
        <v>0</v>
      </c>
      <c r="EL106" s="190">
        <f t="shared" si="86"/>
        <v>0</v>
      </c>
      <c r="EM106" s="12" t="str">
        <f t="shared" si="116"/>
        <v/>
      </c>
      <c r="EN106" s="12" t="str">
        <f t="shared" si="116"/>
        <v/>
      </c>
      <c r="EO106" s="12" t="str">
        <f t="shared" si="116"/>
        <v/>
      </c>
      <c r="EP106" s="12" t="str">
        <f t="shared" si="116"/>
        <v/>
      </c>
      <c r="EQ106" s="12" t="str">
        <f t="shared" si="116"/>
        <v/>
      </c>
      <c r="ER106" s="12" t="str">
        <f t="shared" si="116"/>
        <v/>
      </c>
      <c r="ES106" s="12" t="str">
        <f t="shared" si="116"/>
        <v/>
      </c>
      <c r="ET106" s="12" t="str">
        <f t="shared" si="116"/>
        <v/>
      </c>
      <c r="EU106" s="12" t="str">
        <f t="shared" si="116"/>
        <v/>
      </c>
      <c r="EV106" s="12" t="str">
        <f t="shared" si="116"/>
        <v/>
      </c>
      <c r="EW106" s="12" t="str">
        <f t="shared" si="116"/>
        <v/>
      </c>
      <c r="EX106" s="12" t="str">
        <f t="shared" si="116"/>
        <v/>
      </c>
      <c r="EY106" s="12" t="str">
        <f t="shared" si="116"/>
        <v/>
      </c>
      <c r="EZ106" s="12" t="str">
        <f t="shared" si="116"/>
        <v/>
      </c>
      <c r="FA106" s="12" t="str">
        <f t="shared" si="116"/>
        <v/>
      </c>
      <c r="FB106" s="12" t="str">
        <f t="shared" si="95"/>
        <v/>
      </c>
      <c r="FC106" s="12" t="str">
        <f t="shared" si="96"/>
        <v/>
      </c>
      <c r="FD106" s="12" t="str">
        <f t="shared" si="97"/>
        <v/>
      </c>
      <c r="FE106" s="12" t="str">
        <f t="shared" si="98"/>
        <v/>
      </c>
      <c r="FF106" s="12" t="str">
        <f t="shared" si="99"/>
        <v/>
      </c>
      <c r="FG106" s="12" t="str">
        <f t="shared" si="100"/>
        <v/>
      </c>
      <c r="FH106" s="12" t="str">
        <f t="shared" si="101"/>
        <v/>
      </c>
      <c r="FI106" s="12" t="str">
        <f t="shared" si="110"/>
        <v/>
      </c>
      <c r="FJ106" s="12" t="str">
        <f t="shared" si="111"/>
        <v/>
      </c>
      <c r="FK106" s="12" t="str">
        <f t="shared" si="112"/>
        <v/>
      </c>
      <c r="FL106" s="12" t="str">
        <f t="shared" si="109"/>
        <v/>
      </c>
      <c r="FM106" s="12" t="str">
        <f t="shared" si="109"/>
        <v/>
      </c>
      <c r="FN106" s="12" t="str">
        <f t="shared" si="109"/>
        <v/>
      </c>
      <c r="FP106" t="str">
        <f t="shared" si="87"/>
        <v>OK</v>
      </c>
      <c r="FQ106" t="str">
        <f t="shared" si="88"/>
        <v/>
      </c>
      <c r="GU106" s="176"/>
      <c r="GV106" s="177">
        <f t="shared" si="72"/>
        <v>0</v>
      </c>
      <c r="GW106" s="177">
        <f t="shared" si="73"/>
        <v>0</v>
      </c>
      <c r="GX106" s="177">
        <f t="shared" si="74"/>
        <v>0</v>
      </c>
      <c r="GY106" s="177">
        <f t="shared" si="75"/>
        <v>0</v>
      </c>
      <c r="HB106" s="193" t="str">
        <f>IF(Positions!C102&lt;&gt;"",Positions!C102,"")</f>
        <v/>
      </c>
    </row>
    <row r="107" spans="1:210" x14ac:dyDescent="0.25">
      <c r="A107" s="194"/>
      <c r="B107" s="186" t="str">
        <f t="shared" si="77"/>
        <v>0 (0, 0)</v>
      </c>
      <c r="C107" s="357"/>
      <c r="D107" s="470"/>
      <c r="E107" s="470"/>
      <c r="F107" s="470"/>
      <c r="G107" s="470"/>
      <c r="H107" s="470"/>
      <c r="I107" s="466"/>
      <c r="J107" s="357"/>
      <c r="K107" s="470"/>
      <c r="L107" s="470"/>
      <c r="M107" s="470"/>
      <c r="N107" s="470"/>
      <c r="O107" s="470"/>
      <c r="P107" s="466"/>
      <c r="Q107" s="357"/>
      <c r="R107" s="470"/>
      <c r="S107" s="470"/>
      <c r="T107" s="470"/>
      <c r="U107" s="470"/>
      <c r="V107" s="470"/>
      <c r="W107" s="466"/>
      <c r="X107" s="357"/>
      <c r="Y107" s="470"/>
      <c r="Z107" s="470"/>
      <c r="AA107" s="470"/>
      <c r="AB107" s="470"/>
      <c r="AC107" s="470"/>
      <c r="AD107" s="466"/>
      <c r="AE107" s="349"/>
      <c r="AF107" s="339">
        <f t="shared" si="71"/>
        <v>0</v>
      </c>
      <c r="AG107" s="340">
        <f t="shared" si="71"/>
        <v>0</v>
      </c>
      <c r="AH107" s="340">
        <f t="shared" si="71"/>
        <v>0</v>
      </c>
      <c r="AI107" s="341">
        <f t="shared" si="71"/>
        <v>0</v>
      </c>
      <c r="AJ107" s="342">
        <f t="shared" si="71"/>
        <v>0</v>
      </c>
      <c r="AK107" s="343">
        <f t="shared" si="78"/>
        <v>0</v>
      </c>
      <c r="AL107" s="192">
        <f>IF(A107&lt;&gt;"",VLOOKUP(A107,Positions!$AJ$9:$AK$30,2,FALSE),0)*IF(AJ107=160,AJ107/4*52*(38/40),AJ107/4*52)</f>
        <v>0</v>
      </c>
      <c r="AM107" s="188">
        <f t="shared" si="79"/>
        <v>0</v>
      </c>
      <c r="AN107" s="12" t="str">
        <f t="shared" si="105"/>
        <v/>
      </c>
      <c r="AO107" s="12" t="str">
        <f t="shared" si="105"/>
        <v/>
      </c>
      <c r="AP107" s="12" t="str">
        <f t="shared" si="103"/>
        <v/>
      </c>
      <c r="AQ107" s="12" t="str">
        <f t="shared" si="103"/>
        <v/>
      </c>
      <c r="AR107" s="12" t="str">
        <f t="shared" si="103"/>
        <v/>
      </c>
      <c r="AS107" s="12" t="str">
        <f t="shared" si="103"/>
        <v/>
      </c>
      <c r="AT107" s="12" t="str">
        <f t="shared" si="103"/>
        <v/>
      </c>
      <c r="AU107" s="12" t="str">
        <f t="shared" si="103"/>
        <v/>
      </c>
      <c r="AV107" s="12" t="str">
        <f t="shared" si="103"/>
        <v/>
      </c>
      <c r="AW107" s="12" t="str">
        <f t="shared" si="103"/>
        <v/>
      </c>
      <c r="AX107" s="12" t="str">
        <f t="shared" si="103"/>
        <v/>
      </c>
      <c r="AY107" s="12" t="str">
        <f t="shared" si="103"/>
        <v/>
      </c>
      <c r="AZ107" s="12" t="str">
        <f t="shared" si="103"/>
        <v/>
      </c>
      <c r="BA107" s="12" t="str">
        <f t="shared" si="103"/>
        <v/>
      </c>
      <c r="BB107" s="12" t="str">
        <f t="shared" si="103"/>
        <v/>
      </c>
      <c r="BC107" s="12" t="str">
        <f t="shared" si="103"/>
        <v/>
      </c>
      <c r="BD107" s="12" t="str">
        <f t="shared" si="94"/>
        <v/>
      </c>
      <c r="BE107" s="12" t="str">
        <f t="shared" si="94"/>
        <v/>
      </c>
      <c r="BF107" s="12" t="str">
        <f t="shared" si="93"/>
        <v/>
      </c>
      <c r="BG107" s="12" t="str">
        <f t="shared" si="93"/>
        <v/>
      </c>
      <c r="BH107" s="12" t="str">
        <f t="shared" si="93"/>
        <v/>
      </c>
      <c r="BI107" s="12" t="str">
        <f t="shared" si="93"/>
        <v/>
      </c>
      <c r="BJ107" s="12" t="str">
        <f t="shared" si="93"/>
        <v/>
      </c>
      <c r="BK107" s="12" t="str">
        <f t="shared" si="93"/>
        <v/>
      </c>
      <c r="BL107" s="12" t="str">
        <f t="shared" si="93"/>
        <v/>
      </c>
      <c r="BM107" s="12" t="str">
        <f t="shared" si="108"/>
        <v/>
      </c>
      <c r="BN107" s="12" t="str">
        <f t="shared" si="108"/>
        <v/>
      </c>
      <c r="BO107" s="12" t="str">
        <f t="shared" si="108"/>
        <v/>
      </c>
      <c r="BV107" s="2" t="str">
        <f>IF(C107="","",IF(C107="ADO","ADO",IF(C107="OFF","OFF",VLOOKUP(C107,Positions!$C$7:$V$120,20,FALSE))))</f>
        <v/>
      </c>
      <c r="BW107" s="2" t="str">
        <f>IF(D107="","",IF(D107="ADO","ADO",IF(D107="OFF","OFF",VLOOKUP(D107,Positions!$C$7:$V$120,20,FALSE))))</f>
        <v/>
      </c>
      <c r="BX107" s="2" t="str">
        <f>IF(E107="","",IF(E107="ADO","ADO",IF(E107="OFF","OFF",VLOOKUP(E107,Positions!$C$7:$V$120,20,FALSE))))</f>
        <v/>
      </c>
      <c r="BY107" s="2" t="str">
        <f>IF(F107="","",IF(F107="ADO","ADO",IF(F107="OFF","OFF",VLOOKUP(F107,Positions!$C$7:$V$120,20,FALSE))))</f>
        <v/>
      </c>
      <c r="BZ107" s="2" t="str">
        <f>IF(G107="","",IF(G107="ADO","ADO",IF(G107="OFF","OFF",VLOOKUP(G107,Positions!$C$7:$V$120,20,FALSE))))</f>
        <v/>
      </c>
      <c r="CA107" s="2" t="str">
        <f>IF(H107="","",IF(H107="ADO","ADO",IF(H107="OFF","OFF",VLOOKUP(H107,Positions!$C$7:$V$120,20,FALSE))))</f>
        <v/>
      </c>
      <c r="CB107" s="2" t="str">
        <f>IF(I107="","",IF(I107="ADO","ADO",IF(I107="OFF","OFF",VLOOKUP(I107,Positions!$C$7:$V$120,20,FALSE))))</f>
        <v/>
      </c>
      <c r="CC107" s="2" t="str">
        <f>IF(J107="","",IF(J107="ADO","ADO",IF(J107="OFF","OFF",VLOOKUP(J107,Positions!$C$7:$V$120,20,FALSE))))</f>
        <v/>
      </c>
      <c r="CD107" s="2" t="str">
        <f>IF(K107="","",IF(K107="ADO","ADO",IF(K107="OFF","OFF",VLOOKUP(K107,Positions!$C$7:$V$120,20,FALSE))))</f>
        <v/>
      </c>
      <c r="CE107" s="2" t="str">
        <f>IF(L107="","",IF(L107="ADO","ADO",IF(L107="OFF","OFF",VLOOKUP(L107,Positions!$C$7:$V$120,20,FALSE))))</f>
        <v/>
      </c>
      <c r="CF107" s="2" t="str">
        <f>IF(M107="","",IF(M107="ADO","ADO",IF(M107="OFF","OFF",VLOOKUP(M107,Positions!$C$7:$V$120,20,FALSE))))</f>
        <v/>
      </c>
      <c r="CG107" s="2" t="str">
        <f>IF(N107="","",IF(N107="ADO","ADO",IF(N107="OFF","OFF",VLOOKUP(N107,Positions!$C$7:$V$120,20,FALSE))))</f>
        <v/>
      </c>
      <c r="CH107" s="2" t="str">
        <f>IF(O107="","",IF(O107="ADO","ADO",IF(O107="OFF","OFF",VLOOKUP(O107,Positions!$C$7:$V$120,20,FALSE))))</f>
        <v/>
      </c>
      <c r="CI107" s="2" t="str">
        <f>IF(P107="","",IF(P107="ADO","ADO",IF(P107="OFF","OFF",VLOOKUP(P107,Positions!$C$7:$V$120,20,FALSE))))</f>
        <v/>
      </c>
      <c r="CJ107" s="2" t="str">
        <f>IF(Q107="","",IF(Q107="ADO","ADO",IF(Q107="OFF","OFF",VLOOKUP(Q107,Positions!$C$7:$V$120,20,FALSE))))</f>
        <v/>
      </c>
      <c r="CK107" s="2" t="str">
        <f>IF(R107="","",IF(R107="ADO","ADO",IF(R107="OFF","OFF",VLOOKUP(R107,Positions!$C$7:$V$120,20,FALSE))))</f>
        <v/>
      </c>
      <c r="CL107" s="2" t="str">
        <f>IF(S107="","",IF(S107="ADO","ADO",IF(S107="OFF","OFF",VLOOKUP(S107,Positions!$C$7:$V$120,20,FALSE))))</f>
        <v/>
      </c>
      <c r="CM107" s="2" t="str">
        <f>IF(T107="","",IF(T107="ADO","ADO",IF(T107="OFF","OFF",VLOOKUP(T107,Positions!$C$7:$V$120,20,FALSE))))</f>
        <v/>
      </c>
      <c r="CN107" s="2" t="str">
        <f>IF(U107="","",IF(U107="ADO","ADO",IF(U107="OFF","OFF",VLOOKUP(U107,Positions!$C$7:$V$120,20,FALSE))))</f>
        <v/>
      </c>
      <c r="CO107" s="2" t="str">
        <f>IF(V107="","",IF(V107="ADO","ADO",IF(V107="OFF","OFF",VLOOKUP(V107,Positions!$C$7:$V$120,20,FALSE))))</f>
        <v/>
      </c>
      <c r="CP107" s="2" t="str">
        <f>IF(W107="","",IF(W107="ADO","ADO",IF(W107="OFF","OFF",VLOOKUP(W107,Positions!$C$7:$V$120,20,FALSE))))</f>
        <v/>
      </c>
      <c r="CQ107" s="2" t="str">
        <f>IF(X107="","",IF(X107="ADO","ADO",IF(X107="OFF","OFF",VLOOKUP(X107,Positions!$C$7:$V$120,20,FALSE))))</f>
        <v/>
      </c>
      <c r="CR107" s="2" t="str">
        <f>IF(Y107="","",IF(Y107="ADO","ADO",IF(Y107="OFF","OFF",VLOOKUP(Y107,Positions!$C$7:$V$120,20,FALSE))))</f>
        <v/>
      </c>
      <c r="CS107" s="2" t="str">
        <f>IF(Z107="","",IF(Z107="ADO","ADO",IF(Z107="OFF","OFF",VLOOKUP(Z107,Positions!$C$7:$V$120,20,FALSE))))</f>
        <v/>
      </c>
      <c r="CT107" s="2" t="str">
        <f>IF(AA107="","",IF(AA107="ADO","ADO",IF(AA107="OFF","OFF",VLOOKUP(AA107,Positions!$C$7:$V$120,20,FALSE))))</f>
        <v/>
      </c>
      <c r="CU107" s="2" t="str">
        <f>IF(AB107="","",IF(AB107="ADO","ADO",IF(AB107="OFF","OFF",VLOOKUP(AB107,Positions!$C$7:$V$120,20,FALSE))))</f>
        <v/>
      </c>
      <c r="CV107" s="2" t="str">
        <f>IF(AC107="","",IF(AC107="ADO","ADO",IF(AC107="OFF","OFF",VLOOKUP(AC107,Positions!$C$7:$V$120,20,FALSE))))</f>
        <v/>
      </c>
      <c r="CW107" s="2" t="str">
        <f>IF(AD107="","",IF(AD107="ADO","ADO",IF(AD107="OFF","OFF",VLOOKUP(AD107,Positions!$C$7:$V$120,20,FALSE))))</f>
        <v/>
      </c>
      <c r="CY107" s="2">
        <f t="shared" si="80"/>
        <v>0</v>
      </c>
      <c r="DE107" s="2" t="str">
        <f t="shared" si="113"/>
        <v/>
      </c>
      <c r="DF107" s="2" t="str">
        <f t="shared" si="114"/>
        <v/>
      </c>
      <c r="DG107" s="2" t="str">
        <f t="shared" si="115"/>
        <v/>
      </c>
      <c r="DH107" s="2" t="str">
        <f t="shared" si="107"/>
        <v/>
      </c>
      <c r="DI107" s="2" t="str">
        <f t="shared" si="107"/>
        <v/>
      </c>
      <c r="DJ107" s="2" t="str">
        <f t="shared" si="107"/>
        <v/>
      </c>
      <c r="DK107" s="2" t="str">
        <f t="shared" si="107"/>
        <v/>
      </c>
      <c r="DL107" s="2" t="str">
        <f t="shared" si="107"/>
        <v/>
      </c>
      <c r="DM107" s="2" t="str">
        <f t="shared" si="107"/>
        <v/>
      </c>
      <c r="DN107" s="2" t="str">
        <f t="shared" si="107"/>
        <v/>
      </c>
      <c r="DO107" s="2" t="str">
        <f t="shared" si="107"/>
        <v/>
      </c>
      <c r="DP107" s="2" t="str">
        <f t="shared" si="106"/>
        <v/>
      </c>
      <c r="DQ107" s="2" t="str">
        <f t="shared" si="106"/>
        <v/>
      </c>
      <c r="DR107" s="2" t="str">
        <f t="shared" si="106"/>
        <v/>
      </c>
      <c r="DS107" s="2" t="str">
        <f t="shared" si="106"/>
        <v/>
      </c>
      <c r="DT107" s="2" t="str">
        <f t="shared" si="106"/>
        <v/>
      </c>
      <c r="DU107" s="2" t="str">
        <f t="shared" si="106"/>
        <v/>
      </c>
      <c r="DV107" s="2" t="str">
        <f t="shared" si="106"/>
        <v/>
      </c>
      <c r="DW107" s="2" t="str">
        <f t="shared" si="106"/>
        <v/>
      </c>
      <c r="DX107" s="2" t="str">
        <f t="shared" si="106"/>
        <v/>
      </c>
      <c r="DY107" s="2" t="str">
        <f t="shared" si="106"/>
        <v/>
      </c>
      <c r="DZ107" s="2" t="str">
        <f t="shared" si="106"/>
        <v/>
      </c>
      <c r="EA107" s="2" t="str">
        <f t="shared" si="104"/>
        <v/>
      </c>
      <c r="EB107" s="2" t="str">
        <f t="shared" si="104"/>
        <v/>
      </c>
      <c r="EC107" s="2" t="str">
        <f t="shared" si="104"/>
        <v/>
      </c>
      <c r="ED107" s="2" t="str">
        <f t="shared" si="104"/>
        <v/>
      </c>
      <c r="EE107" s="2" t="str">
        <f t="shared" si="104"/>
        <v/>
      </c>
      <c r="EF107" s="2" t="str">
        <f t="shared" si="104"/>
        <v/>
      </c>
      <c r="EH107" s="189">
        <f t="shared" si="82"/>
        <v>0</v>
      </c>
      <c r="EI107" s="190">
        <f t="shared" si="83"/>
        <v>0</v>
      </c>
      <c r="EJ107" s="190">
        <f t="shared" si="84"/>
        <v>0</v>
      </c>
      <c r="EK107" s="190">
        <f t="shared" si="85"/>
        <v>0</v>
      </c>
      <c r="EL107" s="190">
        <f t="shared" si="86"/>
        <v>0</v>
      </c>
      <c r="EM107" s="12" t="str">
        <f t="shared" si="116"/>
        <v/>
      </c>
      <c r="EN107" s="12" t="str">
        <f t="shared" si="116"/>
        <v/>
      </c>
      <c r="EO107" s="12" t="str">
        <f t="shared" si="116"/>
        <v/>
      </c>
      <c r="EP107" s="12" t="str">
        <f t="shared" si="116"/>
        <v/>
      </c>
      <c r="EQ107" s="12" t="str">
        <f t="shared" si="116"/>
        <v/>
      </c>
      <c r="ER107" s="12" t="str">
        <f t="shared" si="116"/>
        <v/>
      </c>
      <c r="ES107" s="12" t="str">
        <f t="shared" si="116"/>
        <v/>
      </c>
      <c r="ET107" s="12" t="str">
        <f t="shared" si="116"/>
        <v/>
      </c>
      <c r="EU107" s="12" t="str">
        <f t="shared" si="116"/>
        <v/>
      </c>
      <c r="EV107" s="12" t="str">
        <f t="shared" si="116"/>
        <v/>
      </c>
      <c r="EW107" s="12" t="str">
        <f t="shared" si="116"/>
        <v/>
      </c>
      <c r="EX107" s="12" t="str">
        <f t="shared" si="116"/>
        <v/>
      </c>
      <c r="EY107" s="12" t="str">
        <f t="shared" si="116"/>
        <v/>
      </c>
      <c r="EZ107" s="12" t="str">
        <f t="shared" si="116"/>
        <v/>
      </c>
      <c r="FA107" s="12" t="str">
        <f t="shared" si="116"/>
        <v/>
      </c>
      <c r="FB107" s="12" t="str">
        <f t="shared" si="95"/>
        <v/>
      </c>
      <c r="FC107" s="12" t="str">
        <f t="shared" si="96"/>
        <v/>
      </c>
      <c r="FD107" s="12" t="str">
        <f t="shared" si="97"/>
        <v/>
      </c>
      <c r="FE107" s="12" t="str">
        <f t="shared" si="98"/>
        <v/>
      </c>
      <c r="FF107" s="12" t="str">
        <f t="shared" si="99"/>
        <v/>
      </c>
      <c r="FG107" s="12" t="str">
        <f t="shared" si="100"/>
        <v/>
      </c>
      <c r="FH107" s="12" t="str">
        <f t="shared" si="101"/>
        <v/>
      </c>
      <c r="FI107" s="12" t="str">
        <f t="shared" si="110"/>
        <v/>
      </c>
      <c r="FJ107" s="12" t="str">
        <f t="shared" si="111"/>
        <v/>
      </c>
      <c r="FK107" s="12" t="str">
        <f t="shared" si="112"/>
        <v/>
      </c>
      <c r="FL107" s="12" t="str">
        <f t="shared" si="109"/>
        <v/>
      </c>
      <c r="FM107" s="12" t="str">
        <f t="shared" si="109"/>
        <v/>
      </c>
      <c r="FN107" s="12" t="str">
        <f t="shared" si="109"/>
        <v/>
      </c>
      <c r="FP107" t="str">
        <f t="shared" si="87"/>
        <v>OK</v>
      </c>
      <c r="FQ107" t="str">
        <f t="shared" si="88"/>
        <v/>
      </c>
      <c r="GU107" s="176"/>
      <c r="GV107" s="177">
        <f t="shared" si="72"/>
        <v>0</v>
      </c>
      <c r="GW107" s="177">
        <f t="shared" si="73"/>
        <v>0</v>
      </c>
      <c r="GX107" s="177">
        <f t="shared" si="74"/>
        <v>0</v>
      </c>
      <c r="GY107" s="177">
        <f t="shared" si="75"/>
        <v>0</v>
      </c>
      <c r="HB107" s="193" t="str">
        <f>IF(Positions!C103&lt;&gt;"",Positions!C103,"")</f>
        <v/>
      </c>
    </row>
    <row r="108" spans="1:210" x14ac:dyDescent="0.25">
      <c r="A108" s="194"/>
      <c r="B108" s="186" t="str">
        <f t="shared" si="77"/>
        <v>0 (0, 0)</v>
      </c>
      <c r="C108" s="357"/>
      <c r="D108" s="470"/>
      <c r="E108" s="470"/>
      <c r="F108" s="470"/>
      <c r="G108" s="470"/>
      <c r="H108" s="470"/>
      <c r="I108" s="466"/>
      <c r="J108" s="357"/>
      <c r="K108" s="470"/>
      <c r="L108" s="470"/>
      <c r="M108" s="470"/>
      <c r="N108" s="470"/>
      <c r="O108" s="470"/>
      <c r="P108" s="466"/>
      <c r="Q108" s="357"/>
      <c r="R108" s="470"/>
      <c r="S108" s="470"/>
      <c r="T108" s="470"/>
      <c r="U108" s="470"/>
      <c r="V108" s="470"/>
      <c r="W108" s="466"/>
      <c r="X108" s="357"/>
      <c r="Y108" s="470"/>
      <c r="Z108" s="470"/>
      <c r="AA108" s="470"/>
      <c r="AB108" s="470"/>
      <c r="AC108" s="470"/>
      <c r="AD108" s="466"/>
      <c r="AE108" s="349"/>
      <c r="AF108" s="339">
        <f t="shared" si="71"/>
        <v>0</v>
      </c>
      <c r="AG108" s="340">
        <f t="shared" si="71"/>
        <v>0</v>
      </c>
      <c r="AH108" s="340">
        <f t="shared" si="71"/>
        <v>0</v>
      </c>
      <c r="AI108" s="341">
        <f t="shared" si="71"/>
        <v>0</v>
      </c>
      <c r="AJ108" s="342">
        <f t="shared" si="71"/>
        <v>0</v>
      </c>
      <c r="AK108" s="343">
        <f t="shared" si="78"/>
        <v>0</v>
      </c>
      <c r="AL108" s="192">
        <f>IF(A108&lt;&gt;"",VLOOKUP(A108,Positions!$AJ$9:$AK$30,2,FALSE),0)*IF(AJ108=160,AJ108/4*52*(38/40),AJ108/4*52)</f>
        <v>0</v>
      </c>
      <c r="AM108" s="188">
        <f t="shared" si="79"/>
        <v>0</v>
      </c>
      <c r="AN108" s="12" t="str">
        <f t="shared" si="105"/>
        <v/>
      </c>
      <c r="AO108" s="12" t="str">
        <f t="shared" si="105"/>
        <v/>
      </c>
      <c r="AP108" s="12" t="str">
        <f t="shared" si="103"/>
        <v/>
      </c>
      <c r="AQ108" s="12" t="str">
        <f t="shared" si="103"/>
        <v/>
      </c>
      <c r="AR108" s="12" t="str">
        <f t="shared" si="103"/>
        <v/>
      </c>
      <c r="AS108" s="12" t="str">
        <f t="shared" ref="AS108:BC131" si="117">ER108</f>
        <v/>
      </c>
      <c r="AT108" s="12" t="str">
        <f t="shared" si="117"/>
        <v/>
      </c>
      <c r="AU108" s="12" t="str">
        <f t="shared" si="117"/>
        <v/>
      </c>
      <c r="AV108" s="12" t="str">
        <f t="shared" si="117"/>
        <v/>
      </c>
      <c r="AW108" s="12" t="str">
        <f t="shared" si="117"/>
        <v/>
      </c>
      <c r="AX108" s="12" t="str">
        <f t="shared" si="117"/>
        <v/>
      </c>
      <c r="AY108" s="12" t="str">
        <f t="shared" si="117"/>
        <v/>
      </c>
      <c r="AZ108" s="12" t="str">
        <f t="shared" si="117"/>
        <v/>
      </c>
      <c r="BA108" s="12" t="str">
        <f t="shared" si="117"/>
        <v/>
      </c>
      <c r="BB108" s="12" t="str">
        <f t="shared" si="117"/>
        <v/>
      </c>
      <c r="BC108" s="12" t="str">
        <f t="shared" si="117"/>
        <v/>
      </c>
      <c r="BD108" s="12" t="str">
        <f t="shared" si="94"/>
        <v/>
      </c>
      <c r="BE108" s="12" t="str">
        <f t="shared" si="94"/>
        <v/>
      </c>
      <c r="BF108" s="12" t="str">
        <f t="shared" si="93"/>
        <v/>
      </c>
      <c r="BG108" s="12" t="str">
        <f t="shared" si="93"/>
        <v/>
      </c>
      <c r="BH108" s="12" t="str">
        <f t="shared" si="93"/>
        <v/>
      </c>
      <c r="BI108" s="12" t="str">
        <f t="shared" si="93"/>
        <v/>
      </c>
      <c r="BJ108" s="12" t="str">
        <f t="shared" si="93"/>
        <v/>
      </c>
      <c r="BK108" s="12" t="str">
        <f t="shared" si="93"/>
        <v/>
      </c>
      <c r="BL108" s="12" t="str">
        <f t="shared" si="93"/>
        <v/>
      </c>
      <c r="BM108" s="12" t="str">
        <f t="shared" si="108"/>
        <v/>
      </c>
      <c r="BN108" s="12" t="str">
        <f t="shared" si="108"/>
        <v/>
      </c>
      <c r="BO108" s="12" t="str">
        <f t="shared" si="108"/>
        <v/>
      </c>
      <c r="BV108" s="2" t="str">
        <f>IF(C108="","",IF(C108="ADO","ADO",IF(C108="OFF","OFF",VLOOKUP(C108,Positions!$C$7:$V$120,20,FALSE))))</f>
        <v/>
      </c>
      <c r="BW108" s="2" t="str">
        <f>IF(D108="","",IF(D108="ADO","ADO",IF(D108="OFF","OFF",VLOOKUP(D108,Positions!$C$7:$V$120,20,FALSE))))</f>
        <v/>
      </c>
      <c r="BX108" s="2" t="str">
        <f>IF(E108="","",IF(E108="ADO","ADO",IF(E108="OFF","OFF",VLOOKUP(E108,Positions!$C$7:$V$120,20,FALSE))))</f>
        <v/>
      </c>
      <c r="BY108" s="2" t="str">
        <f>IF(F108="","",IF(F108="ADO","ADO",IF(F108="OFF","OFF",VLOOKUP(F108,Positions!$C$7:$V$120,20,FALSE))))</f>
        <v/>
      </c>
      <c r="BZ108" s="2" t="str">
        <f>IF(G108="","",IF(G108="ADO","ADO",IF(G108="OFF","OFF",VLOOKUP(G108,Positions!$C$7:$V$120,20,FALSE))))</f>
        <v/>
      </c>
      <c r="CA108" s="2" t="str">
        <f>IF(H108="","",IF(H108="ADO","ADO",IF(H108="OFF","OFF",VLOOKUP(H108,Positions!$C$7:$V$120,20,FALSE))))</f>
        <v/>
      </c>
      <c r="CB108" s="2" t="str">
        <f>IF(I108="","",IF(I108="ADO","ADO",IF(I108="OFF","OFF",VLOOKUP(I108,Positions!$C$7:$V$120,20,FALSE))))</f>
        <v/>
      </c>
      <c r="CC108" s="2" t="str">
        <f>IF(J108="","",IF(J108="ADO","ADO",IF(J108="OFF","OFF",VLOOKUP(J108,Positions!$C$7:$V$120,20,FALSE))))</f>
        <v/>
      </c>
      <c r="CD108" s="2" t="str">
        <f>IF(K108="","",IF(K108="ADO","ADO",IF(K108="OFF","OFF",VLOOKUP(K108,Positions!$C$7:$V$120,20,FALSE))))</f>
        <v/>
      </c>
      <c r="CE108" s="2" t="str">
        <f>IF(L108="","",IF(L108="ADO","ADO",IF(L108="OFF","OFF",VLOOKUP(L108,Positions!$C$7:$V$120,20,FALSE))))</f>
        <v/>
      </c>
      <c r="CF108" s="2" t="str">
        <f>IF(M108="","",IF(M108="ADO","ADO",IF(M108="OFF","OFF",VLOOKUP(M108,Positions!$C$7:$V$120,20,FALSE))))</f>
        <v/>
      </c>
      <c r="CG108" s="2" t="str">
        <f>IF(N108="","",IF(N108="ADO","ADO",IF(N108="OFF","OFF",VLOOKUP(N108,Positions!$C$7:$V$120,20,FALSE))))</f>
        <v/>
      </c>
      <c r="CH108" s="2" t="str">
        <f>IF(O108="","",IF(O108="ADO","ADO",IF(O108="OFF","OFF",VLOOKUP(O108,Positions!$C$7:$V$120,20,FALSE))))</f>
        <v/>
      </c>
      <c r="CI108" s="2" t="str">
        <f>IF(P108="","",IF(P108="ADO","ADO",IF(P108="OFF","OFF",VLOOKUP(P108,Positions!$C$7:$V$120,20,FALSE))))</f>
        <v/>
      </c>
      <c r="CJ108" s="2" t="str">
        <f>IF(Q108="","",IF(Q108="ADO","ADO",IF(Q108="OFF","OFF",VLOOKUP(Q108,Positions!$C$7:$V$120,20,FALSE))))</f>
        <v/>
      </c>
      <c r="CK108" s="2" t="str">
        <f>IF(R108="","",IF(R108="ADO","ADO",IF(R108="OFF","OFF",VLOOKUP(R108,Positions!$C$7:$V$120,20,FALSE))))</f>
        <v/>
      </c>
      <c r="CL108" s="2" t="str">
        <f>IF(S108="","",IF(S108="ADO","ADO",IF(S108="OFF","OFF",VLOOKUP(S108,Positions!$C$7:$V$120,20,FALSE))))</f>
        <v/>
      </c>
      <c r="CM108" s="2" t="str">
        <f>IF(T108="","",IF(T108="ADO","ADO",IF(T108="OFF","OFF",VLOOKUP(T108,Positions!$C$7:$V$120,20,FALSE))))</f>
        <v/>
      </c>
      <c r="CN108" s="2" t="str">
        <f>IF(U108="","",IF(U108="ADO","ADO",IF(U108="OFF","OFF",VLOOKUP(U108,Positions!$C$7:$V$120,20,FALSE))))</f>
        <v/>
      </c>
      <c r="CO108" s="2" t="str">
        <f>IF(V108="","",IF(V108="ADO","ADO",IF(V108="OFF","OFF",VLOOKUP(V108,Positions!$C$7:$V$120,20,FALSE))))</f>
        <v/>
      </c>
      <c r="CP108" s="2" t="str">
        <f>IF(W108="","",IF(W108="ADO","ADO",IF(W108="OFF","OFF",VLOOKUP(W108,Positions!$C$7:$V$120,20,FALSE))))</f>
        <v/>
      </c>
      <c r="CQ108" s="2" t="str">
        <f>IF(X108="","",IF(X108="ADO","ADO",IF(X108="OFF","OFF",VLOOKUP(X108,Positions!$C$7:$V$120,20,FALSE))))</f>
        <v/>
      </c>
      <c r="CR108" s="2" t="str">
        <f>IF(Y108="","",IF(Y108="ADO","ADO",IF(Y108="OFF","OFF",VLOOKUP(Y108,Positions!$C$7:$V$120,20,FALSE))))</f>
        <v/>
      </c>
      <c r="CS108" s="2" t="str">
        <f>IF(Z108="","",IF(Z108="ADO","ADO",IF(Z108="OFF","OFF",VLOOKUP(Z108,Positions!$C$7:$V$120,20,FALSE))))</f>
        <v/>
      </c>
      <c r="CT108" s="2" t="str">
        <f>IF(AA108="","",IF(AA108="ADO","ADO",IF(AA108="OFF","OFF",VLOOKUP(AA108,Positions!$C$7:$V$120,20,FALSE))))</f>
        <v/>
      </c>
      <c r="CU108" s="2" t="str">
        <f>IF(AB108="","",IF(AB108="ADO","ADO",IF(AB108="OFF","OFF",VLOOKUP(AB108,Positions!$C$7:$V$120,20,FALSE))))</f>
        <v/>
      </c>
      <c r="CV108" s="2" t="str">
        <f>IF(AC108="","",IF(AC108="ADO","ADO",IF(AC108="OFF","OFF",VLOOKUP(AC108,Positions!$C$7:$V$120,20,FALSE))))</f>
        <v/>
      </c>
      <c r="CW108" s="2" t="str">
        <f>IF(AD108="","",IF(AD108="ADO","ADO",IF(AD108="OFF","OFF",VLOOKUP(AD108,Positions!$C$7:$V$120,20,FALSE))))</f>
        <v/>
      </c>
      <c r="CY108" s="2">
        <f t="shared" si="80"/>
        <v>0</v>
      </c>
      <c r="DE108" s="2" t="str">
        <f t="shared" si="113"/>
        <v/>
      </c>
      <c r="DF108" s="2" t="str">
        <f t="shared" si="114"/>
        <v/>
      </c>
      <c r="DG108" s="2" t="str">
        <f t="shared" si="115"/>
        <v/>
      </c>
      <c r="DH108" s="2" t="str">
        <f t="shared" ref="DH108:DH136" si="118">IF(ISERROR(BY108),"",BY108)</f>
        <v/>
      </c>
      <c r="DI108" s="2" t="str">
        <f t="shared" si="107"/>
        <v/>
      </c>
      <c r="DJ108" s="2" t="str">
        <f t="shared" si="107"/>
        <v/>
      </c>
      <c r="DK108" s="2" t="str">
        <f t="shared" si="107"/>
        <v/>
      </c>
      <c r="DL108" s="2" t="str">
        <f t="shared" si="107"/>
        <v/>
      </c>
      <c r="DM108" s="2" t="str">
        <f t="shared" si="107"/>
        <v/>
      </c>
      <c r="DN108" s="2" t="str">
        <f t="shared" si="107"/>
        <v/>
      </c>
      <c r="DO108" s="2" t="str">
        <f t="shared" si="107"/>
        <v/>
      </c>
      <c r="DP108" s="2" t="str">
        <f t="shared" si="107"/>
        <v/>
      </c>
      <c r="DQ108" s="2" t="str">
        <f t="shared" si="107"/>
        <v/>
      </c>
      <c r="DR108" s="2" t="str">
        <f t="shared" si="106"/>
        <v/>
      </c>
      <c r="DS108" s="2" t="str">
        <f t="shared" si="106"/>
        <v/>
      </c>
      <c r="DT108" s="2" t="str">
        <f t="shared" si="106"/>
        <v/>
      </c>
      <c r="DU108" s="2" t="str">
        <f t="shared" si="106"/>
        <v/>
      </c>
      <c r="DV108" s="2" t="str">
        <f t="shared" si="106"/>
        <v/>
      </c>
      <c r="DW108" s="2" t="str">
        <f t="shared" si="106"/>
        <v/>
      </c>
      <c r="DX108" s="2" t="str">
        <f t="shared" si="106"/>
        <v/>
      </c>
      <c r="DY108" s="2" t="str">
        <f t="shared" si="106"/>
        <v/>
      </c>
      <c r="DZ108" s="2" t="str">
        <f t="shared" si="106"/>
        <v/>
      </c>
      <c r="EA108" s="2" t="str">
        <f t="shared" si="104"/>
        <v/>
      </c>
      <c r="EB108" s="2" t="str">
        <f t="shared" si="104"/>
        <v/>
      </c>
      <c r="EC108" s="2" t="str">
        <f t="shared" si="104"/>
        <v/>
      </c>
      <c r="ED108" s="2" t="str">
        <f t="shared" si="104"/>
        <v/>
      </c>
      <c r="EE108" s="2" t="str">
        <f t="shared" si="104"/>
        <v/>
      </c>
      <c r="EF108" s="2" t="str">
        <f t="shared" si="104"/>
        <v/>
      </c>
      <c r="EH108" s="189">
        <f t="shared" si="82"/>
        <v>0</v>
      </c>
      <c r="EI108" s="190">
        <f t="shared" si="83"/>
        <v>0</v>
      </c>
      <c r="EJ108" s="190">
        <f t="shared" si="84"/>
        <v>0</v>
      </c>
      <c r="EK108" s="190">
        <f t="shared" si="85"/>
        <v>0</v>
      </c>
      <c r="EL108" s="190">
        <f t="shared" si="86"/>
        <v>0</v>
      </c>
      <c r="EM108" s="12" t="str">
        <f t="shared" si="116"/>
        <v/>
      </c>
      <c r="EN108" s="12" t="str">
        <f t="shared" si="116"/>
        <v/>
      </c>
      <c r="EO108" s="12" t="str">
        <f t="shared" si="116"/>
        <v/>
      </c>
      <c r="EP108" s="12" t="str">
        <f t="shared" si="116"/>
        <v/>
      </c>
      <c r="EQ108" s="12" t="str">
        <f t="shared" si="116"/>
        <v/>
      </c>
      <c r="ER108" s="12" t="str">
        <f t="shared" si="116"/>
        <v/>
      </c>
      <c r="ES108" s="12" t="str">
        <f t="shared" si="116"/>
        <v/>
      </c>
      <c r="ET108" s="12" t="str">
        <f t="shared" si="116"/>
        <v/>
      </c>
      <c r="EU108" s="12" t="str">
        <f t="shared" si="116"/>
        <v/>
      </c>
      <c r="EV108" s="12" t="str">
        <f t="shared" si="116"/>
        <v/>
      </c>
      <c r="EW108" s="12" t="str">
        <f t="shared" si="116"/>
        <v/>
      </c>
      <c r="EX108" s="12" t="str">
        <f t="shared" si="116"/>
        <v/>
      </c>
      <c r="EY108" s="12" t="str">
        <f t="shared" si="116"/>
        <v/>
      </c>
      <c r="EZ108" s="12" t="str">
        <f t="shared" si="116"/>
        <v/>
      </c>
      <c r="FA108" s="12" t="str">
        <f t="shared" si="116"/>
        <v/>
      </c>
      <c r="FB108" s="12" t="str">
        <f t="shared" si="95"/>
        <v/>
      </c>
      <c r="FC108" s="12" t="str">
        <f t="shared" si="96"/>
        <v/>
      </c>
      <c r="FD108" s="12" t="str">
        <f t="shared" si="97"/>
        <v/>
      </c>
      <c r="FE108" s="12" t="str">
        <f t="shared" si="98"/>
        <v/>
      </c>
      <c r="FF108" s="12" t="str">
        <f t="shared" si="99"/>
        <v/>
      </c>
      <c r="FG108" s="12" t="str">
        <f t="shared" si="100"/>
        <v/>
      </c>
      <c r="FH108" s="12" t="str">
        <f t="shared" si="101"/>
        <v/>
      </c>
      <c r="FI108" s="12" t="str">
        <f t="shared" si="110"/>
        <v/>
      </c>
      <c r="FJ108" s="12" t="str">
        <f t="shared" si="111"/>
        <v/>
      </c>
      <c r="FK108" s="12" t="str">
        <f t="shared" si="112"/>
        <v/>
      </c>
      <c r="FL108" s="12" t="str">
        <f t="shared" si="109"/>
        <v/>
      </c>
      <c r="FM108" s="12" t="str">
        <f t="shared" si="109"/>
        <v/>
      </c>
      <c r="FN108" s="12" t="str">
        <f t="shared" si="109"/>
        <v/>
      </c>
      <c r="FP108" t="str">
        <f t="shared" si="87"/>
        <v>OK</v>
      </c>
      <c r="FQ108" t="str">
        <f t="shared" si="88"/>
        <v/>
      </c>
      <c r="GU108" s="176"/>
      <c r="GV108" s="177">
        <f t="shared" si="72"/>
        <v>0</v>
      </c>
      <c r="GW108" s="177">
        <f t="shared" si="73"/>
        <v>0</v>
      </c>
      <c r="GX108" s="177">
        <f t="shared" si="74"/>
        <v>0</v>
      </c>
      <c r="GY108" s="177">
        <f t="shared" si="75"/>
        <v>0</v>
      </c>
      <c r="HB108" s="193" t="str">
        <f>IF(Positions!C104&lt;&gt;"",Positions!C104,"")</f>
        <v/>
      </c>
    </row>
    <row r="109" spans="1:210" x14ac:dyDescent="0.25">
      <c r="A109" s="194"/>
      <c r="B109" s="186" t="str">
        <f t="shared" si="77"/>
        <v>0 (0, 0)</v>
      </c>
      <c r="C109" s="357"/>
      <c r="D109" s="470"/>
      <c r="E109" s="470"/>
      <c r="F109" s="470"/>
      <c r="G109" s="470"/>
      <c r="H109" s="470"/>
      <c r="I109" s="466"/>
      <c r="J109" s="357"/>
      <c r="K109" s="470"/>
      <c r="L109" s="470"/>
      <c r="M109" s="470"/>
      <c r="N109" s="470"/>
      <c r="O109" s="470"/>
      <c r="P109" s="466"/>
      <c r="Q109" s="357"/>
      <c r="R109" s="470"/>
      <c r="S109" s="470"/>
      <c r="T109" s="470"/>
      <c r="U109" s="470"/>
      <c r="V109" s="470"/>
      <c r="W109" s="466"/>
      <c r="X109" s="357"/>
      <c r="Y109" s="470"/>
      <c r="Z109" s="470"/>
      <c r="AA109" s="470"/>
      <c r="AB109" s="470"/>
      <c r="AC109" s="470"/>
      <c r="AD109" s="466"/>
      <c r="AE109" s="349"/>
      <c r="AF109" s="339">
        <f t="shared" si="71"/>
        <v>0</v>
      </c>
      <c r="AG109" s="340">
        <f t="shared" si="71"/>
        <v>0</v>
      </c>
      <c r="AH109" s="340">
        <f t="shared" si="71"/>
        <v>0</v>
      </c>
      <c r="AI109" s="341">
        <f t="shared" si="71"/>
        <v>0</v>
      </c>
      <c r="AJ109" s="342">
        <f t="shared" si="71"/>
        <v>0</v>
      </c>
      <c r="AK109" s="343">
        <f t="shared" si="78"/>
        <v>0</v>
      </c>
      <c r="AL109" s="192">
        <f>IF(A109&lt;&gt;"",VLOOKUP(A109,Positions!$AJ$9:$AK$30,2,FALSE),0)*IF(AJ109=160,AJ109/4*52*(38/40),AJ109/4*52)</f>
        <v>0</v>
      </c>
      <c r="AM109" s="188">
        <f t="shared" si="79"/>
        <v>0</v>
      </c>
      <c r="AN109" s="12" t="str">
        <f t="shared" si="105"/>
        <v/>
      </c>
      <c r="AO109" s="12" t="str">
        <f t="shared" si="105"/>
        <v/>
      </c>
      <c r="AP109" s="12" t="str">
        <f t="shared" si="105"/>
        <v/>
      </c>
      <c r="AQ109" s="12" t="str">
        <f t="shared" si="105"/>
        <v/>
      </c>
      <c r="AR109" s="12" t="str">
        <f t="shared" si="105"/>
        <v/>
      </c>
      <c r="AS109" s="12" t="str">
        <f t="shared" si="117"/>
        <v/>
      </c>
      <c r="AT109" s="12" t="str">
        <f t="shared" si="117"/>
        <v/>
      </c>
      <c r="AU109" s="12" t="str">
        <f t="shared" si="117"/>
        <v/>
      </c>
      <c r="AV109" s="12" t="str">
        <f t="shared" si="117"/>
        <v/>
      </c>
      <c r="AW109" s="12" t="str">
        <f t="shared" si="117"/>
        <v/>
      </c>
      <c r="AX109" s="12" t="str">
        <f t="shared" si="117"/>
        <v/>
      </c>
      <c r="AY109" s="12" t="str">
        <f t="shared" si="117"/>
        <v/>
      </c>
      <c r="AZ109" s="12" t="str">
        <f t="shared" si="117"/>
        <v/>
      </c>
      <c r="BA109" s="12" t="str">
        <f t="shared" si="117"/>
        <v/>
      </c>
      <c r="BB109" s="12" t="str">
        <f t="shared" si="117"/>
        <v/>
      </c>
      <c r="BC109" s="12" t="str">
        <f t="shared" si="117"/>
        <v/>
      </c>
      <c r="BD109" s="12" t="str">
        <f t="shared" si="94"/>
        <v/>
      </c>
      <c r="BE109" s="12" t="str">
        <f t="shared" si="94"/>
        <v/>
      </c>
      <c r="BF109" s="12" t="str">
        <f t="shared" si="93"/>
        <v/>
      </c>
      <c r="BG109" s="12" t="str">
        <f t="shared" si="93"/>
        <v/>
      </c>
      <c r="BH109" s="12" t="str">
        <f t="shared" si="93"/>
        <v/>
      </c>
      <c r="BI109" s="12" t="str">
        <f t="shared" si="93"/>
        <v/>
      </c>
      <c r="BJ109" s="12" t="str">
        <f t="shared" si="93"/>
        <v/>
      </c>
      <c r="BK109" s="12" t="str">
        <f t="shared" si="93"/>
        <v/>
      </c>
      <c r="BL109" s="12" t="str">
        <f t="shared" si="93"/>
        <v/>
      </c>
      <c r="BM109" s="12" t="str">
        <f t="shared" si="108"/>
        <v/>
      </c>
      <c r="BN109" s="12" t="str">
        <f t="shared" si="108"/>
        <v/>
      </c>
      <c r="BO109" s="12" t="str">
        <f t="shared" si="108"/>
        <v/>
      </c>
      <c r="BV109" s="2" t="str">
        <f>IF(C109="","",IF(C109="ADO","ADO",IF(C109="OFF","OFF",VLOOKUP(C109,Positions!$C$7:$V$120,20,FALSE))))</f>
        <v/>
      </c>
      <c r="BW109" s="2" t="str">
        <f>IF(D109="","",IF(D109="ADO","ADO",IF(D109="OFF","OFF",VLOOKUP(D109,Positions!$C$7:$V$120,20,FALSE))))</f>
        <v/>
      </c>
      <c r="BX109" s="2" t="str">
        <f>IF(E109="","",IF(E109="ADO","ADO",IF(E109="OFF","OFF",VLOOKUP(E109,Positions!$C$7:$V$120,20,FALSE))))</f>
        <v/>
      </c>
      <c r="BY109" s="2" t="str">
        <f>IF(F109="","",IF(F109="ADO","ADO",IF(F109="OFF","OFF",VLOOKUP(F109,Positions!$C$7:$V$120,20,FALSE))))</f>
        <v/>
      </c>
      <c r="BZ109" s="2" t="str">
        <f>IF(G109="","",IF(G109="ADO","ADO",IF(G109="OFF","OFF",VLOOKUP(G109,Positions!$C$7:$V$120,20,FALSE))))</f>
        <v/>
      </c>
      <c r="CA109" s="2" t="str">
        <f>IF(H109="","",IF(H109="ADO","ADO",IF(H109="OFF","OFF",VLOOKUP(H109,Positions!$C$7:$V$120,20,FALSE))))</f>
        <v/>
      </c>
      <c r="CB109" s="2" t="str">
        <f>IF(I109="","",IF(I109="ADO","ADO",IF(I109="OFF","OFF",VLOOKUP(I109,Positions!$C$7:$V$120,20,FALSE))))</f>
        <v/>
      </c>
      <c r="CC109" s="2" t="str">
        <f>IF(J109="","",IF(J109="ADO","ADO",IF(J109="OFF","OFF",VLOOKUP(J109,Positions!$C$7:$V$120,20,FALSE))))</f>
        <v/>
      </c>
      <c r="CD109" s="2" t="str">
        <f>IF(K109="","",IF(K109="ADO","ADO",IF(K109="OFF","OFF",VLOOKUP(K109,Positions!$C$7:$V$120,20,FALSE))))</f>
        <v/>
      </c>
      <c r="CE109" s="2" t="str">
        <f>IF(L109="","",IF(L109="ADO","ADO",IF(L109="OFF","OFF",VLOOKUP(L109,Positions!$C$7:$V$120,20,FALSE))))</f>
        <v/>
      </c>
      <c r="CF109" s="2" t="str">
        <f>IF(M109="","",IF(M109="ADO","ADO",IF(M109="OFF","OFF",VLOOKUP(M109,Positions!$C$7:$V$120,20,FALSE))))</f>
        <v/>
      </c>
      <c r="CG109" s="2" t="str">
        <f>IF(N109="","",IF(N109="ADO","ADO",IF(N109="OFF","OFF",VLOOKUP(N109,Positions!$C$7:$V$120,20,FALSE))))</f>
        <v/>
      </c>
      <c r="CH109" s="2" t="str">
        <f>IF(O109="","",IF(O109="ADO","ADO",IF(O109="OFF","OFF",VLOOKUP(O109,Positions!$C$7:$V$120,20,FALSE))))</f>
        <v/>
      </c>
      <c r="CI109" s="2" t="str">
        <f>IF(P109="","",IF(P109="ADO","ADO",IF(P109="OFF","OFF",VLOOKUP(P109,Positions!$C$7:$V$120,20,FALSE))))</f>
        <v/>
      </c>
      <c r="CJ109" s="2" t="str">
        <f>IF(Q109="","",IF(Q109="ADO","ADO",IF(Q109="OFF","OFF",VLOOKUP(Q109,Positions!$C$7:$V$120,20,FALSE))))</f>
        <v/>
      </c>
      <c r="CK109" s="2" t="str">
        <f>IF(R109="","",IF(R109="ADO","ADO",IF(R109="OFF","OFF",VLOOKUP(R109,Positions!$C$7:$V$120,20,FALSE))))</f>
        <v/>
      </c>
      <c r="CL109" s="2" t="str">
        <f>IF(S109="","",IF(S109="ADO","ADO",IF(S109="OFF","OFF",VLOOKUP(S109,Positions!$C$7:$V$120,20,FALSE))))</f>
        <v/>
      </c>
      <c r="CM109" s="2" t="str">
        <f>IF(T109="","",IF(T109="ADO","ADO",IF(T109="OFF","OFF",VLOOKUP(T109,Positions!$C$7:$V$120,20,FALSE))))</f>
        <v/>
      </c>
      <c r="CN109" s="2" t="str">
        <f>IF(U109="","",IF(U109="ADO","ADO",IF(U109="OFF","OFF",VLOOKUP(U109,Positions!$C$7:$V$120,20,FALSE))))</f>
        <v/>
      </c>
      <c r="CO109" s="2" t="str">
        <f>IF(V109="","",IF(V109="ADO","ADO",IF(V109="OFF","OFF",VLOOKUP(V109,Positions!$C$7:$V$120,20,FALSE))))</f>
        <v/>
      </c>
      <c r="CP109" s="2" t="str">
        <f>IF(W109="","",IF(W109="ADO","ADO",IF(W109="OFF","OFF",VLOOKUP(W109,Positions!$C$7:$V$120,20,FALSE))))</f>
        <v/>
      </c>
      <c r="CQ109" s="2" t="str">
        <f>IF(X109="","",IF(X109="ADO","ADO",IF(X109="OFF","OFF",VLOOKUP(X109,Positions!$C$7:$V$120,20,FALSE))))</f>
        <v/>
      </c>
      <c r="CR109" s="2" t="str">
        <f>IF(Y109="","",IF(Y109="ADO","ADO",IF(Y109="OFF","OFF",VLOOKUP(Y109,Positions!$C$7:$V$120,20,FALSE))))</f>
        <v/>
      </c>
      <c r="CS109" s="2" t="str">
        <f>IF(Z109="","",IF(Z109="ADO","ADO",IF(Z109="OFF","OFF",VLOOKUP(Z109,Positions!$C$7:$V$120,20,FALSE))))</f>
        <v/>
      </c>
      <c r="CT109" s="2" t="str">
        <f>IF(AA109="","",IF(AA109="ADO","ADO",IF(AA109="OFF","OFF",VLOOKUP(AA109,Positions!$C$7:$V$120,20,FALSE))))</f>
        <v/>
      </c>
      <c r="CU109" s="2" t="str">
        <f>IF(AB109="","",IF(AB109="ADO","ADO",IF(AB109="OFF","OFF",VLOOKUP(AB109,Positions!$C$7:$V$120,20,FALSE))))</f>
        <v/>
      </c>
      <c r="CV109" s="2" t="str">
        <f>IF(AC109="","",IF(AC109="ADO","ADO",IF(AC109="OFF","OFF",VLOOKUP(AC109,Positions!$C$7:$V$120,20,FALSE))))</f>
        <v/>
      </c>
      <c r="CW109" s="2" t="str">
        <f>IF(AD109="","",IF(AD109="ADO","ADO",IF(AD109="OFF","OFF",VLOOKUP(AD109,Positions!$C$7:$V$120,20,FALSE))))</f>
        <v/>
      </c>
      <c r="CY109" s="2">
        <f t="shared" si="80"/>
        <v>0</v>
      </c>
      <c r="DE109" s="2" t="str">
        <f t="shared" si="113"/>
        <v/>
      </c>
      <c r="DF109" s="2" t="str">
        <f t="shared" si="114"/>
        <v/>
      </c>
      <c r="DG109" s="2" t="str">
        <f t="shared" si="115"/>
        <v/>
      </c>
      <c r="DH109" s="2" t="str">
        <f t="shared" si="118"/>
        <v/>
      </c>
      <c r="DI109" s="2" t="str">
        <f t="shared" si="107"/>
        <v/>
      </c>
      <c r="DJ109" s="2" t="str">
        <f t="shared" si="107"/>
        <v/>
      </c>
      <c r="DK109" s="2" t="str">
        <f t="shared" si="107"/>
        <v/>
      </c>
      <c r="DL109" s="2" t="str">
        <f t="shared" si="107"/>
        <v/>
      </c>
      <c r="DM109" s="2" t="str">
        <f t="shared" si="107"/>
        <v/>
      </c>
      <c r="DN109" s="2" t="str">
        <f t="shared" si="107"/>
        <v/>
      </c>
      <c r="DO109" s="2" t="str">
        <f t="shared" si="107"/>
        <v/>
      </c>
      <c r="DP109" s="2" t="str">
        <f t="shared" si="107"/>
        <v/>
      </c>
      <c r="DQ109" s="2" t="str">
        <f t="shared" si="107"/>
        <v/>
      </c>
      <c r="DR109" s="2" t="str">
        <f t="shared" si="106"/>
        <v/>
      </c>
      <c r="DS109" s="2" t="str">
        <f t="shared" si="106"/>
        <v/>
      </c>
      <c r="DT109" s="2" t="str">
        <f t="shared" si="106"/>
        <v/>
      </c>
      <c r="DU109" s="2" t="str">
        <f t="shared" si="106"/>
        <v/>
      </c>
      <c r="DV109" s="2" t="str">
        <f t="shared" si="106"/>
        <v/>
      </c>
      <c r="DW109" s="2" t="str">
        <f t="shared" si="106"/>
        <v/>
      </c>
      <c r="DX109" s="2" t="str">
        <f t="shared" si="106"/>
        <v/>
      </c>
      <c r="DY109" s="2" t="str">
        <f t="shared" si="106"/>
        <v/>
      </c>
      <c r="DZ109" s="2" t="str">
        <f t="shared" si="106"/>
        <v/>
      </c>
      <c r="EA109" s="2" t="str">
        <f t="shared" si="104"/>
        <v/>
      </c>
      <c r="EB109" s="2" t="str">
        <f t="shared" si="104"/>
        <v/>
      </c>
      <c r="EC109" s="2" t="str">
        <f t="shared" si="104"/>
        <v/>
      </c>
      <c r="ED109" s="2" t="str">
        <f t="shared" si="104"/>
        <v/>
      </c>
      <c r="EE109" s="2" t="str">
        <f t="shared" si="104"/>
        <v/>
      </c>
      <c r="EF109" s="2" t="str">
        <f t="shared" si="104"/>
        <v/>
      </c>
      <c r="EH109" s="189">
        <f t="shared" si="82"/>
        <v>0</v>
      </c>
      <c r="EI109" s="190">
        <f t="shared" si="83"/>
        <v>0</v>
      </c>
      <c r="EJ109" s="190">
        <f t="shared" si="84"/>
        <v>0</v>
      </c>
      <c r="EK109" s="190">
        <f t="shared" si="85"/>
        <v>0</v>
      </c>
      <c r="EL109" s="190">
        <f t="shared" si="86"/>
        <v>0</v>
      </c>
      <c r="EM109" s="12" t="str">
        <f t="shared" si="116"/>
        <v/>
      </c>
      <c r="EN109" s="12" t="str">
        <f t="shared" si="116"/>
        <v/>
      </c>
      <c r="EO109" s="12" t="str">
        <f t="shared" si="116"/>
        <v/>
      </c>
      <c r="EP109" s="12" t="str">
        <f t="shared" si="116"/>
        <v/>
      </c>
      <c r="EQ109" s="12" t="str">
        <f t="shared" si="116"/>
        <v/>
      </c>
      <c r="ER109" s="12" t="str">
        <f t="shared" si="116"/>
        <v/>
      </c>
      <c r="ES109" s="12" t="str">
        <f t="shared" si="116"/>
        <v/>
      </c>
      <c r="ET109" s="12" t="str">
        <f t="shared" si="116"/>
        <v/>
      </c>
      <c r="EU109" s="12" t="str">
        <f t="shared" si="116"/>
        <v/>
      </c>
      <c r="EV109" s="12" t="str">
        <f t="shared" si="116"/>
        <v/>
      </c>
      <c r="EW109" s="12" t="str">
        <f t="shared" si="116"/>
        <v/>
      </c>
      <c r="EX109" s="12" t="str">
        <f t="shared" si="116"/>
        <v/>
      </c>
      <c r="EY109" s="12" t="str">
        <f t="shared" si="116"/>
        <v/>
      </c>
      <c r="EZ109" s="12" t="str">
        <f t="shared" si="116"/>
        <v/>
      </c>
      <c r="FA109" s="12" t="str">
        <f t="shared" si="116"/>
        <v/>
      </c>
      <c r="FB109" s="12" t="str">
        <f t="shared" si="95"/>
        <v/>
      </c>
      <c r="FC109" s="12" t="str">
        <f t="shared" si="96"/>
        <v/>
      </c>
      <c r="FD109" s="12" t="str">
        <f t="shared" si="97"/>
        <v/>
      </c>
      <c r="FE109" s="12" t="str">
        <f t="shared" si="98"/>
        <v/>
      </c>
      <c r="FF109" s="12" t="str">
        <f t="shared" si="99"/>
        <v/>
      </c>
      <c r="FG109" s="12" t="str">
        <f t="shared" si="100"/>
        <v/>
      </c>
      <c r="FH109" s="12" t="str">
        <f t="shared" si="101"/>
        <v/>
      </c>
      <c r="FI109" s="12" t="str">
        <f t="shared" si="110"/>
        <v/>
      </c>
      <c r="FJ109" s="12" t="str">
        <f t="shared" si="111"/>
        <v/>
      </c>
      <c r="FK109" s="12" t="str">
        <f t="shared" si="112"/>
        <v/>
      </c>
      <c r="FL109" s="12" t="str">
        <f t="shared" si="109"/>
        <v/>
      </c>
      <c r="FM109" s="12" t="str">
        <f t="shared" si="109"/>
        <v/>
      </c>
      <c r="FN109" s="12" t="str">
        <f t="shared" si="109"/>
        <v/>
      </c>
      <c r="FP109" t="str">
        <f t="shared" si="87"/>
        <v>OK</v>
      </c>
      <c r="FQ109" t="str">
        <f t="shared" si="88"/>
        <v/>
      </c>
      <c r="GU109" s="176"/>
      <c r="GV109" s="177">
        <f t="shared" si="72"/>
        <v>0</v>
      </c>
      <c r="GW109" s="177">
        <f t="shared" si="73"/>
        <v>0</v>
      </c>
      <c r="GX109" s="177">
        <f t="shared" si="74"/>
        <v>0</v>
      </c>
      <c r="GY109" s="177">
        <f t="shared" si="75"/>
        <v>0</v>
      </c>
      <c r="HB109" s="193" t="str">
        <f>IF(Positions!C105&lt;&gt;"",Positions!C105,"")</f>
        <v/>
      </c>
    </row>
    <row r="110" spans="1:210" x14ac:dyDescent="0.25">
      <c r="A110" s="194"/>
      <c r="B110" s="186" t="str">
        <f t="shared" si="77"/>
        <v>0 (0, 0)</v>
      </c>
      <c r="C110" s="357"/>
      <c r="D110" s="470"/>
      <c r="E110" s="470"/>
      <c r="F110" s="470"/>
      <c r="G110" s="470"/>
      <c r="H110" s="470"/>
      <c r="I110" s="466"/>
      <c r="J110" s="357"/>
      <c r="K110" s="470"/>
      <c r="L110" s="470"/>
      <c r="M110" s="470"/>
      <c r="N110" s="470"/>
      <c r="O110" s="470"/>
      <c r="P110" s="466"/>
      <c r="Q110" s="357"/>
      <c r="R110" s="470"/>
      <c r="S110" s="470"/>
      <c r="T110" s="470"/>
      <c r="U110" s="470"/>
      <c r="V110" s="470"/>
      <c r="W110" s="466"/>
      <c r="X110" s="357"/>
      <c r="Y110" s="470"/>
      <c r="Z110" s="470"/>
      <c r="AA110" s="470"/>
      <c r="AB110" s="470"/>
      <c r="AC110" s="470"/>
      <c r="AD110" s="466"/>
      <c r="AE110" s="349"/>
      <c r="AF110" s="339">
        <f t="shared" si="71"/>
        <v>0</v>
      </c>
      <c r="AG110" s="340">
        <f t="shared" si="71"/>
        <v>0</v>
      </c>
      <c r="AH110" s="340">
        <f t="shared" si="71"/>
        <v>0</v>
      </c>
      <c r="AI110" s="341">
        <f t="shared" si="71"/>
        <v>0</v>
      </c>
      <c r="AJ110" s="342">
        <f t="shared" si="71"/>
        <v>0</v>
      </c>
      <c r="AK110" s="343">
        <f t="shared" si="78"/>
        <v>0</v>
      </c>
      <c r="AL110" s="192">
        <f>IF(A110&lt;&gt;"",VLOOKUP(A110,Positions!$AJ$9:$AK$30,2,FALSE),0)*IF(AJ110=160,AJ110/4*52*(38/40),AJ110/4*52)</f>
        <v>0</v>
      </c>
      <c r="AM110" s="188">
        <f t="shared" si="79"/>
        <v>0</v>
      </c>
      <c r="AN110" s="12" t="str">
        <f t="shared" si="105"/>
        <v/>
      </c>
      <c r="AO110" s="12" t="str">
        <f t="shared" si="105"/>
        <v/>
      </c>
      <c r="AP110" s="12" t="str">
        <f t="shared" si="105"/>
        <v/>
      </c>
      <c r="AQ110" s="12" t="str">
        <f t="shared" si="105"/>
        <v/>
      </c>
      <c r="AR110" s="12" t="str">
        <f t="shared" si="105"/>
        <v/>
      </c>
      <c r="AS110" s="12" t="str">
        <f t="shared" si="117"/>
        <v/>
      </c>
      <c r="AT110" s="12" t="str">
        <f t="shared" si="117"/>
        <v/>
      </c>
      <c r="AU110" s="12" t="str">
        <f t="shared" si="117"/>
        <v/>
      </c>
      <c r="AV110" s="12" t="str">
        <f t="shared" si="117"/>
        <v/>
      </c>
      <c r="AW110" s="12" t="str">
        <f t="shared" si="117"/>
        <v/>
      </c>
      <c r="AX110" s="12" t="str">
        <f t="shared" si="117"/>
        <v/>
      </c>
      <c r="AY110" s="12" t="str">
        <f t="shared" si="117"/>
        <v/>
      </c>
      <c r="AZ110" s="12" t="str">
        <f t="shared" si="117"/>
        <v/>
      </c>
      <c r="BA110" s="12" t="str">
        <f t="shared" si="117"/>
        <v/>
      </c>
      <c r="BB110" s="12" t="str">
        <f t="shared" si="117"/>
        <v/>
      </c>
      <c r="BC110" s="12" t="str">
        <f t="shared" si="117"/>
        <v/>
      </c>
      <c r="BD110" s="12" t="str">
        <f t="shared" si="94"/>
        <v/>
      </c>
      <c r="BE110" s="12" t="str">
        <f t="shared" si="94"/>
        <v/>
      </c>
      <c r="BF110" s="12" t="str">
        <f t="shared" si="93"/>
        <v/>
      </c>
      <c r="BG110" s="12" t="str">
        <f t="shared" si="93"/>
        <v/>
      </c>
      <c r="BH110" s="12" t="str">
        <f t="shared" si="93"/>
        <v/>
      </c>
      <c r="BI110" s="12" t="str">
        <f t="shared" si="93"/>
        <v/>
      </c>
      <c r="BJ110" s="12" t="str">
        <f t="shared" si="93"/>
        <v/>
      </c>
      <c r="BK110" s="12" t="str">
        <f t="shared" si="93"/>
        <v/>
      </c>
      <c r="BL110" s="12" t="str">
        <f t="shared" si="93"/>
        <v/>
      </c>
      <c r="BM110" s="12" t="str">
        <f t="shared" si="108"/>
        <v/>
      </c>
      <c r="BN110" s="12" t="str">
        <f t="shared" si="108"/>
        <v/>
      </c>
      <c r="BO110" s="12" t="str">
        <f t="shared" si="108"/>
        <v/>
      </c>
      <c r="BV110" s="2" t="str">
        <f>IF(C110="","",IF(C110="ADO","ADO",IF(C110="OFF","OFF",VLOOKUP(C110,Positions!$C$7:$V$120,20,FALSE))))</f>
        <v/>
      </c>
      <c r="BW110" s="2" t="str">
        <f>IF(D110="","",IF(D110="ADO","ADO",IF(D110="OFF","OFF",VLOOKUP(D110,Positions!$C$7:$V$120,20,FALSE))))</f>
        <v/>
      </c>
      <c r="BX110" s="2" t="str">
        <f>IF(E110="","",IF(E110="ADO","ADO",IF(E110="OFF","OFF",VLOOKUP(E110,Positions!$C$7:$V$120,20,FALSE))))</f>
        <v/>
      </c>
      <c r="BY110" s="2" t="str">
        <f>IF(F110="","",IF(F110="ADO","ADO",IF(F110="OFF","OFF",VLOOKUP(F110,Positions!$C$7:$V$120,20,FALSE))))</f>
        <v/>
      </c>
      <c r="BZ110" s="2" t="str">
        <f>IF(G110="","",IF(G110="ADO","ADO",IF(G110="OFF","OFF",VLOOKUP(G110,Positions!$C$7:$V$120,20,FALSE))))</f>
        <v/>
      </c>
      <c r="CA110" s="2" t="str">
        <f>IF(H110="","",IF(H110="ADO","ADO",IF(H110="OFF","OFF",VLOOKUP(H110,Positions!$C$7:$V$120,20,FALSE))))</f>
        <v/>
      </c>
      <c r="CB110" s="2" t="str">
        <f>IF(I110="","",IF(I110="ADO","ADO",IF(I110="OFF","OFF",VLOOKUP(I110,Positions!$C$7:$V$120,20,FALSE))))</f>
        <v/>
      </c>
      <c r="CC110" s="2" t="str">
        <f>IF(J110="","",IF(J110="ADO","ADO",IF(J110="OFF","OFF",VLOOKUP(J110,Positions!$C$7:$V$120,20,FALSE))))</f>
        <v/>
      </c>
      <c r="CD110" s="2" t="str">
        <f>IF(K110="","",IF(K110="ADO","ADO",IF(K110="OFF","OFF",VLOOKUP(K110,Positions!$C$7:$V$120,20,FALSE))))</f>
        <v/>
      </c>
      <c r="CE110" s="2" t="str">
        <f>IF(L110="","",IF(L110="ADO","ADO",IF(L110="OFF","OFF",VLOOKUP(L110,Positions!$C$7:$V$120,20,FALSE))))</f>
        <v/>
      </c>
      <c r="CF110" s="2" t="str">
        <f>IF(M110="","",IF(M110="ADO","ADO",IF(M110="OFF","OFF",VLOOKUP(M110,Positions!$C$7:$V$120,20,FALSE))))</f>
        <v/>
      </c>
      <c r="CG110" s="2" t="str">
        <f>IF(N110="","",IF(N110="ADO","ADO",IF(N110="OFF","OFF",VLOOKUP(N110,Positions!$C$7:$V$120,20,FALSE))))</f>
        <v/>
      </c>
      <c r="CH110" s="2" t="str">
        <f>IF(O110="","",IF(O110="ADO","ADO",IF(O110="OFF","OFF",VLOOKUP(O110,Positions!$C$7:$V$120,20,FALSE))))</f>
        <v/>
      </c>
      <c r="CI110" s="2" t="str">
        <f>IF(P110="","",IF(P110="ADO","ADO",IF(P110="OFF","OFF",VLOOKUP(P110,Positions!$C$7:$V$120,20,FALSE))))</f>
        <v/>
      </c>
      <c r="CJ110" s="2" t="str">
        <f>IF(Q110="","",IF(Q110="ADO","ADO",IF(Q110="OFF","OFF",VLOOKUP(Q110,Positions!$C$7:$V$120,20,FALSE))))</f>
        <v/>
      </c>
      <c r="CK110" s="2" t="str">
        <f>IF(R110="","",IF(R110="ADO","ADO",IF(R110="OFF","OFF",VLOOKUP(R110,Positions!$C$7:$V$120,20,FALSE))))</f>
        <v/>
      </c>
      <c r="CL110" s="2" t="str">
        <f>IF(S110="","",IF(S110="ADO","ADO",IF(S110="OFF","OFF",VLOOKUP(S110,Positions!$C$7:$V$120,20,FALSE))))</f>
        <v/>
      </c>
      <c r="CM110" s="2" t="str">
        <f>IF(T110="","",IF(T110="ADO","ADO",IF(T110="OFF","OFF",VLOOKUP(T110,Positions!$C$7:$V$120,20,FALSE))))</f>
        <v/>
      </c>
      <c r="CN110" s="2" t="str">
        <f>IF(U110="","",IF(U110="ADO","ADO",IF(U110="OFF","OFF",VLOOKUP(U110,Positions!$C$7:$V$120,20,FALSE))))</f>
        <v/>
      </c>
      <c r="CO110" s="2" t="str">
        <f>IF(V110="","",IF(V110="ADO","ADO",IF(V110="OFF","OFF",VLOOKUP(V110,Positions!$C$7:$V$120,20,FALSE))))</f>
        <v/>
      </c>
      <c r="CP110" s="2" t="str">
        <f>IF(W110="","",IF(W110="ADO","ADO",IF(W110="OFF","OFF",VLOOKUP(W110,Positions!$C$7:$V$120,20,FALSE))))</f>
        <v/>
      </c>
      <c r="CQ110" s="2" t="str">
        <f>IF(X110="","",IF(X110="ADO","ADO",IF(X110="OFF","OFF",VLOOKUP(X110,Positions!$C$7:$V$120,20,FALSE))))</f>
        <v/>
      </c>
      <c r="CR110" s="2" t="str">
        <f>IF(Y110="","",IF(Y110="ADO","ADO",IF(Y110="OFF","OFF",VLOOKUP(Y110,Positions!$C$7:$V$120,20,FALSE))))</f>
        <v/>
      </c>
      <c r="CS110" s="2" t="str">
        <f>IF(Z110="","",IF(Z110="ADO","ADO",IF(Z110="OFF","OFF",VLOOKUP(Z110,Positions!$C$7:$V$120,20,FALSE))))</f>
        <v/>
      </c>
      <c r="CT110" s="2" t="str">
        <f>IF(AA110="","",IF(AA110="ADO","ADO",IF(AA110="OFF","OFF",VLOOKUP(AA110,Positions!$C$7:$V$120,20,FALSE))))</f>
        <v/>
      </c>
      <c r="CU110" s="2" t="str">
        <f>IF(AB110="","",IF(AB110="ADO","ADO",IF(AB110="OFF","OFF",VLOOKUP(AB110,Positions!$C$7:$V$120,20,FALSE))))</f>
        <v/>
      </c>
      <c r="CV110" s="2" t="str">
        <f>IF(AC110="","",IF(AC110="ADO","ADO",IF(AC110="OFF","OFF",VLOOKUP(AC110,Positions!$C$7:$V$120,20,FALSE))))</f>
        <v/>
      </c>
      <c r="CW110" s="2" t="str">
        <f>IF(AD110="","",IF(AD110="ADO","ADO",IF(AD110="OFF","OFF",VLOOKUP(AD110,Positions!$C$7:$V$120,20,FALSE))))</f>
        <v/>
      </c>
      <c r="CY110" s="2">
        <f t="shared" si="80"/>
        <v>0</v>
      </c>
      <c r="DE110" s="2" t="str">
        <f t="shared" si="113"/>
        <v/>
      </c>
      <c r="DF110" s="2" t="str">
        <f t="shared" si="114"/>
        <v/>
      </c>
      <c r="DG110" s="2" t="str">
        <f t="shared" si="115"/>
        <v/>
      </c>
      <c r="DH110" s="2" t="str">
        <f t="shared" si="118"/>
        <v/>
      </c>
      <c r="DI110" s="2" t="str">
        <f t="shared" si="107"/>
        <v/>
      </c>
      <c r="DJ110" s="2" t="str">
        <f t="shared" si="107"/>
        <v/>
      </c>
      <c r="DK110" s="2" t="str">
        <f t="shared" si="107"/>
        <v/>
      </c>
      <c r="DL110" s="2" t="str">
        <f t="shared" si="107"/>
        <v/>
      </c>
      <c r="DM110" s="2" t="str">
        <f t="shared" si="107"/>
        <v/>
      </c>
      <c r="DN110" s="2" t="str">
        <f t="shared" si="107"/>
        <v/>
      </c>
      <c r="DO110" s="2" t="str">
        <f t="shared" si="107"/>
        <v/>
      </c>
      <c r="DP110" s="2" t="str">
        <f t="shared" si="107"/>
        <v/>
      </c>
      <c r="DQ110" s="2" t="str">
        <f t="shared" si="107"/>
        <v/>
      </c>
      <c r="DR110" s="2" t="str">
        <f t="shared" si="106"/>
        <v/>
      </c>
      <c r="DS110" s="2" t="str">
        <f t="shared" si="106"/>
        <v/>
      </c>
      <c r="DT110" s="2" t="str">
        <f t="shared" si="106"/>
        <v/>
      </c>
      <c r="DU110" s="2" t="str">
        <f t="shared" si="106"/>
        <v/>
      </c>
      <c r="DV110" s="2" t="str">
        <f t="shared" si="106"/>
        <v/>
      </c>
      <c r="DW110" s="2" t="str">
        <f t="shared" si="106"/>
        <v/>
      </c>
      <c r="DX110" s="2" t="str">
        <f t="shared" si="106"/>
        <v/>
      </c>
      <c r="DY110" s="2" t="str">
        <f t="shared" si="106"/>
        <v/>
      </c>
      <c r="DZ110" s="2" t="str">
        <f t="shared" si="106"/>
        <v/>
      </c>
      <c r="EA110" s="2" t="str">
        <f t="shared" si="104"/>
        <v/>
      </c>
      <c r="EB110" s="2" t="str">
        <f t="shared" si="104"/>
        <v/>
      </c>
      <c r="EC110" s="2" t="str">
        <f t="shared" si="104"/>
        <v/>
      </c>
      <c r="ED110" s="2" t="str">
        <f t="shared" si="104"/>
        <v/>
      </c>
      <c r="EE110" s="2" t="str">
        <f t="shared" si="104"/>
        <v/>
      </c>
      <c r="EF110" s="2" t="str">
        <f t="shared" si="104"/>
        <v/>
      </c>
      <c r="EH110" s="189">
        <f t="shared" si="82"/>
        <v>0</v>
      </c>
      <c r="EI110" s="190">
        <f t="shared" si="83"/>
        <v>0</v>
      </c>
      <c r="EJ110" s="190">
        <f t="shared" si="84"/>
        <v>0</v>
      </c>
      <c r="EK110" s="190">
        <f t="shared" si="85"/>
        <v>0</v>
      </c>
      <c r="EL110" s="190">
        <f t="shared" si="86"/>
        <v>0</v>
      </c>
      <c r="EM110" s="12" t="str">
        <f t="shared" si="116"/>
        <v/>
      </c>
      <c r="EN110" s="12" t="str">
        <f t="shared" si="116"/>
        <v/>
      </c>
      <c r="EO110" s="12" t="str">
        <f t="shared" si="116"/>
        <v/>
      </c>
      <c r="EP110" s="12" t="str">
        <f t="shared" si="116"/>
        <v/>
      </c>
      <c r="EQ110" s="12" t="str">
        <f t="shared" si="116"/>
        <v/>
      </c>
      <c r="ER110" s="12" t="str">
        <f t="shared" si="116"/>
        <v/>
      </c>
      <c r="ES110" s="12" t="str">
        <f t="shared" si="116"/>
        <v/>
      </c>
      <c r="ET110" s="12" t="str">
        <f t="shared" si="116"/>
        <v/>
      </c>
      <c r="EU110" s="12" t="str">
        <f t="shared" si="116"/>
        <v/>
      </c>
      <c r="EV110" s="12" t="str">
        <f t="shared" si="116"/>
        <v/>
      </c>
      <c r="EW110" s="12" t="str">
        <f t="shared" si="116"/>
        <v/>
      </c>
      <c r="EX110" s="12" t="str">
        <f t="shared" si="116"/>
        <v/>
      </c>
      <c r="EY110" s="12" t="str">
        <f t="shared" si="116"/>
        <v/>
      </c>
      <c r="EZ110" s="12" t="str">
        <f t="shared" si="116"/>
        <v/>
      </c>
      <c r="FA110" s="12" t="str">
        <f t="shared" si="116"/>
        <v/>
      </c>
      <c r="FB110" s="12" t="str">
        <f t="shared" si="95"/>
        <v/>
      </c>
      <c r="FC110" s="12" t="str">
        <f t="shared" si="96"/>
        <v/>
      </c>
      <c r="FD110" s="12" t="str">
        <f t="shared" si="97"/>
        <v/>
      </c>
      <c r="FE110" s="12" t="str">
        <f t="shared" si="98"/>
        <v/>
      </c>
      <c r="FF110" s="12" t="str">
        <f t="shared" si="99"/>
        <v/>
      </c>
      <c r="FG110" s="12" t="str">
        <f t="shared" si="100"/>
        <v/>
      </c>
      <c r="FH110" s="12" t="str">
        <f t="shared" si="101"/>
        <v/>
      </c>
      <c r="FI110" s="12" t="str">
        <f t="shared" si="110"/>
        <v/>
      </c>
      <c r="FJ110" s="12" t="str">
        <f t="shared" si="111"/>
        <v/>
      </c>
      <c r="FK110" s="12" t="str">
        <f t="shared" si="112"/>
        <v/>
      </c>
      <c r="FL110" s="12" t="str">
        <f t="shared" si="109"/>
        <v/>
      </c>
      <c r="FM110" s="12" t="str">
        <f t="shared" si="109"/>
        <v/>
      </c>
      <c r="FN110" s="12" t="str">
        <f t="shared" si="109"/>
        <v/>
      </c>
      <c r="FP110" t="str">
        <f t="shared" si="87"/>
        <v>OK</v>
      </c>
      <c r="FQ110" t="str">
        <f t="shared" si="88"/>
        <v/>
      </c>
      <c r="GU110" s="176"/>
      <c r="GV110" s="177">
        <f t="shared" si="72"/>
        <v>0</v>
      </c>
      <c r="GW110" s="177">
        <f t="shared" si="73"/>
        <v>0</v>
      </c>
      <c r="GX110" s="177">
        <f t="shared" si="74"/>
        <v>0</v>
      </c>
      <c r="GY110" s="177">
        <f t="shared" si="75"/>
        <v>0</v>
      </c>
      <c r="HB110" s="193" t="str">
        <f>IF(Positions!C106&lt;&gt;"",Positions!C106,"")</f>
        <v/>
      </c>
    </row>
    <row r="111" spans="1:210" x14ac:dyDescent="0.25">
      <c r="A111" s="194"/>
      <c r="B111" s="186" t="str">
        <f t="shared" si="77"/>
        <v>0 (0, 0)</v>
      </c>
      <c r="C111" s="357"/>
      <c r="D111" s="470"/>
      <c r="E111" s="470"/>
      <c r="F111" s="470"/>
      <c r="G111" s="470"/>
      <c r="H111" s="470"/>
      <c r="I111" s="466"/>
      <c r="J111" s="357"/>
      <c r="K111" s="470"/>
      <c r="L111" s="470"/>
      <c r="M111" s="470"/>
      <c r="N111" s="470"/>
      <c r="O111" s="470"/>
      <c r="P111" s="466"/>
      <c r="Q111" s="357"/>
      <c r="R111" s="470"/>
      <c r="S111" s="470"/>
      <c r="T111" s="470"/>
      <c r="U111" s="470"/>
      <c r="V111" s="470"/>
      <c r="W111" s="466"/>
      <c r="X111" s="357"/>
      <c r="Y111" s="470"/>
      <c r="Z111" s="470"/>
      <c r="AA111" s="470"/>
      <c r="AB111" s="470"/>
      <c r="AC111" s="470"/>
      <c r="AD111" s="466"/>
      <c r="AE111" s="349"/>
      <c r="AF111" s="339">
        <f t="shared" si="71"/>
        <v>0</v>
      </c>
      <c r="AG111" s="340">
        <f t="shared" si="71"/>
        <v>0</v>
      </c>
      <c r="AH111" s="340">
        <f t="shared" si="71"/>
        <v>0</v>
      </c>
      <c r="AI111" s="341">
        <f t="shared" si="71"/>
        <v>0</v>
      </c>
      <c r="AJ111" s="342">
        <f t="shared" si="71"/>
        <v>0</v>
      </c>
      <c r="AK111" s="343">
        <f t="shared" si="78"/>
        <v>0</v>
      </c>
      <c r="AL111" s="192">
        <f>IF(A111&lt;&gt;"",VLOOKUP(A111,Positions!$AJ$9:$AK$30,2,FALSE),0)*IF(AJ111=160,AJ111/4*52*(38/40),AJ111/4*52)</f>
        <v>0</v>
      </c>
      <c r="AM111" s="188">
        <f t="shared" si="79"/>
        <v>0</v>
      </c>
      <c r="AN111" s="12" t="str">
        <f t="shared" si="105"/>
        <v/>
      </c>
      <c r="AO111" s="12" t="str">
        <f t="shared" si="105"/>
        <v/>
      </c>
      <c r="AP111" s="12" t="str">
        <f t="shared" si="105"/>
        <v/>
      </c>
      <c r="AQ111" s="12" t="str">
        <f t="shared" si="105"/>
        <v/>
      </c>
      <c r="AR111" s="12" t="str">
        <f t="shared" si="105"/>
        <v/>
      </c>
      <c r="AS111" s="12" t="str">
        <f t="shared" si="117"/>
        <v/>
      </c>
      <c r="AT111" s="12" t="str">
        <f t="shared" si="117"/>
        <v/>
      </c>
      <c r="AU111" s="12" t="str">
        <f t="shared" si="117"/>
        <v/>
      </c>
      <c r="AV111" s="12" t="str">
        <f t="shared" si="117"/>
        <v/>
      </c>
      <c r="AW111" s="12" t="str">
        <f t="shared" si="117"/>
        <v/>
      </c>
      <c r="AX111" s="12" t="str">
        <f t="shared" si="117"/>
        <v/>
      </c>
      <c r="AY111" s="12" t="str">
        <f t="shared" si="117"/>
        <v/>
      </c>
      <c r="AZ111" s="12" t="str">
        <f t="shared" si="117"/>
        <v/>
      </c>
      <c r="BA111" s="12" t="str">
        <f t="shared" si="117"/>
        <v/>
      </c>
      <c r="BB111" s="12" t="str">
        <f t="shared" si="117"/>
        <v/>
      </c>
      <c r="BC111" s="12" t="str">
        <f t="shared" si="117"/>
        <v/>
      </c>
      <c r="BD111" s="12" t="str">
        <f t="shared" si="94"/>
        <v/>
      </c>
      <c r="BE111" s="12" t="str">
        <f t="shared" si="94"/>
        <v/>
      </c>
      <c r="BF111" s="12" t="str">
        <f t="shared" si="93"/>
        <v/>
      </c>
      <c r="BG111" s="12" t="str">
        <f t="shared" si="93"/>
        <v/>
      </c>
      <c r="BH111" s="12" t="str">
        <f t="shared" si="93"/>
        <v/>
      </c>
      <c r="BI111" s="12" t="str">
        <f t="shared" si="93"/>
        <v/>
      </c>
      <c r="BJ111" s="12" t="str">
        <f t="shared" si="93"/>
        <v/>
      </c>
      <c r="BK111" s="12" t="str">
        <f t="shared" si="93"/>
        <v/>
      </c>
      <c r="BL111" s="12" t="str">
        <f t="shared" si="93"/>
        <v/>
      </c>
      <c r="BM111" s="12" t="str">
        <f t="shared" si="108"/>
        <v/>
      </c>
      <c r="BN111" s="12" t="str">
        <f t="shared" si="108"/>
        <v/>
      </c>
      <c r="BO111" s="12" t="str">
        <f t="shared" si="108"/>
        <v/>
      </c>
      <c r="BV111" s="2" t="str">
        <f>IF(C111="","",IF(C111="ADO","ADO",IF(C111="OFF","OFF",VLOOKUP(C111,Positions!$C$7:$V$120,20,FALSE))))</f>
        <v/>
      </c>
      <c r="BW111" s="2" t="str">
        <f>IF(D111="","",IF(D111="ADO","ADO",IF(D111="OFF","OFF",VLOOKUP(D111,Positions!$C$7:$V$120,20,FALSE))))</f>
        <v/>
      </c>
      <c r="BX111" s="2" t="str">
        <f>IF(E111="","",IF(E111="ADO","ADO",IF(E111="OFF","OFF",VLOOKUP(E111,Positions!$C$7:$V$120,20,FALSE))))</f>
        <v/>
      </c>
      <c r="BY111" s="2" t="str">
        <f>IF(F111="","",IF(F111="ADO","ADO",IF(F111="OFF","OFF",VLOOKUP(F111,Positions!$C$7:$V$120,20,FALSE))))</f>
        <v/>
      </c>
      <c r="BZ111" s="2" t="str">
        <f>IF(G111="","",IF(G111="ADO","ADO",IF(G111="OFF","OFF",VLOOKUP(G111,Positions!$C$7:$V$120,20,FALSE))))</f>
        <v/>
      </c>
      <c r="CA111" s="2" t="str">
        <f>IF(H111="","",IF(H111="ADO","ADO",IF(H111="OFF","OFF",VLOOKUP(H111,Positions!$C$7:$V$120,20,FALSE))))</f>
        <v/>
      </c>
      <c r="CB111" s="2" t="str">
        <f>IF(I111="","",IF(I111="ADO","ADO",IF(I111="OFF","OFF",VLOOKUP(I111,Positions!$C$7:$V$120,20,FALSE))))</f>
        <v/>
      </c>
      <c r="CC111" s="2" t="str">
        <f>IF(J111="","",IF(J111="ADO","ADO",IF(J111="OFF","OFF",VLOOKUP(J111,Positions!$C$7:$V$120,20,FALSE))))</f>
        <v/>
      </c>
      <c r="CD111" s="2" t="str">
        <f>IF(K111="","",IF(K111="ADO","ADO",IF(K111="OFF","OFF",VLOOKUP(K111,Positions!$C$7:$V$120,20,FALSE))))</f>
        <v/>
      </c>
      <c r="CE111" s="2" t="str">
        <f>IF(L111="","",IF(L111="ADO","ADO",IF(L111="OFF","OFF",VLOOKUP(L111,Positions!$C$7:$V$120,20,FALSE))))</f>
        <v/>
      </c>
      <c r="CF111" s="2" t="str">
        <f>IF(M111="","",IF(M111="ADO","ADO",IF(M111="OFF","OFF",VLOOKUP(M111,Positions!$C$7:$V$120,20,FALSE))))</f>
        <v/>
      </c>
      <c r="CG111" s="2" t="str">
        <f>IF(N111="","",IF(N111="ADO","ADO",IF(N111="OFF","OFF",VLOOKUP(N111,Positions!$C$7:$V$120,20,FALSE))))</f>
        <v/>
      </c>
      <c r="CH111" s="2" t="str">
        <f>IF(O111="","",IF(O111="ADO","ADO",IF(O111="OFF","OFF",VLOOKUP(O111,Positions!$C$7:$V$120,20,FALSE))))</f>
        <v/>
      </c>
      <c r="CI111" s="2" t="str">
        <f>IF(P111="","",IF(P111="ADO","ADO",IF(P111="OFF","OFF",VLOOKUP(P111,Positions!$C$7:$V$120,20,FALSE))))</f>
        <v/>
      </c>
      <c r="CJ111" s="2" t="str">
        <f>IF(Q111="","",IF(Q111="ADO","ADO",IF(Q111="OFF","OFF",VLOOKUP(Q111,Positions!$C$7:$V$120,20,FALSE))))</f>
        <v/>
      </c>
      <c r="CK111" s="2" t="str">
        <f>IF(R111="","",IF(R111="ADO","ADO",IF(R111="OFF","OFF",VLOOKUP(R111,Positions!$C$7:$V$120,20,FALSE))))</f>
        <v/>
      </c>
      <c r="CL111" s="2" t="str">
        <f>IF(S111="","",IF(S111="ADO","ADO",IF(S111="OFF","OFF",VLOOKUP(S111,Positions!$C$7:$V$120,20,FALSE))))</f>
        <v/>
      </c>
      <c r="CM111" s="2" t="str">
        <f>IF(T111="","",IF(T111="ADO","ADO",IF(T111="OFF","OFF",VLOOKUP(T111,Positions!$C$7:$V$120,20,FALSE))))</f>
        <v/>
      </c>
      <c r="CN111" s="2" t="str">
        <f>IF(U111="","",IF(U111="ADO","ADO",IF(U111="OFF","OFF",VLOOKUP(U111,Positions!$C$7:$V$120,20,FALSE))))</f>
        <v/>
      </c>
      <c r="CO111" s="2" t="str">
        <f>IF(V111="","",IF(V111="ADO","ADO",IF(V111="OFF","OFF",VLOOKUP(V111,Positions!$C$7:$V$120,20,FALSE))))</f>
        <v/>
      </c>
      <c r="CP111" s="2" t="str">
        <f>IF(W111="","",IF(W111="ADO","ADO",IF(W111="OFF","OFF",VLOOKUP(W111,Positions!$C$7:$V$120,20,FALSE))))</f>
        <v/>
      </c>
      <c r="CQ111" s="2" t="str">
        <f>IF(X111="","",IF(X111="ADO","ADO",IF(X111="OFF","OFF",VLOOKUP(X111,Positions!$C$7:$V$120,20,FALSE))))</f>
        <v/>
      </c>
      <c r="CR111" s="2" t="str">
        <f>IF(Y111="","",IF(Y111="ADO","ADO",IF(Y111="OFF","OFF",VLOOKUP(Y111,Positions!$C$7:$V$120,20,FALSE))))</f>
        <v/>
      </c>
      <c r="CS111" s="2" t="str">
        <f>IF(Z111="","",IF(Z111="ADO","ADO",IF(Z111="OFF","OFF",VLOOKUP(Z111,Positions!$C$7:$V$120,20,FALSE))))</f>
        <v/>
      </c>
      <c r="CT111" s="2" t="str">
        <f>IF(AA111="","",IF(AA111="ADO","ADO",IF(AA111="OFF","OFF",VLOOKUP(AA111,Positions!$C$7:$V$120,20,FALSE))))</f>
        <v/>
      </c>
      <c r="CU111" s="2" t="str">
        <f>IF(AB111="","",IF(AB111="ADO","ADO",IF(AB111="OFF","OFF",VLOOKUP(AB111,Positions!$C$7:$V$120,20,FALSE))))</f>
        <v/>
      </c>
      <c r="CV111" s="2" t="str">
        <f>IF(AC111="","",IF(AC111="ADO","ADO",IF(AC111="OFF","OFF",VLOOKUP(AC111,Positions!$C$7:$V$120,20,FALSE))))</f>
        <v/>
      </c>
      <c r="CW111" s="2" t="str">
        <f>IF(AD111="","",IF(AD111="ADO","ADO",IF(AD111="OFF","OFF",VLOOKUP(AD111,Positions!$C$7:$V$120,20,FALSE))))</f>
        <v/>
      </c>
      <c r="CY111" s="2">
        <f t="shared" si="80"/>
        <v>0</v>
      </c>
      <c r="DE111" s="2" t="str">
        <f t="shared" si="113"/>
        <v/>
      </c>
      <c r="DF111" s="2" t="str">
        <f t="shared" si="114"/>
        <v/>
      </c>
      <c r="DG111" s="2" t="str">
        <f t="shared" si="115"/>
        <v/>
      </c>
      <c r="DH111" s="2" t="str">
        <f t="shared" si="118"/>
        <v/>
      </c>
      <c r="DI111" s="2" t="str">
        <f t="shared" si="107"/>
        <v/>
      </c>
      <c r="DJ111" s="2" t="str">
        <f t="shared" si="107"/>
        <v/>
      </c>
      <c r="DK111" s="2" t="str">
        <f t="shared" si="107"/>
        <v/>
      </c>
      <c r="DL111" s="2" t="str">
        <f t="shared" si="107"/>
        <v/>
      </c>
      <c r="DM111" s="2" t="str">
        <f t="shared" si="107"/>
        <v/>
      </c>
      <c r="DN111" s="2" t="str">
        <f t="shared" si="107"/>
        <v/>
      </c>
      <c r="DO111" s="2" t="str">
        <f t="shared" si="107"/>
        <v/>
      </c>
      <c r="DP111" s="2" t="str">
        <f t="shared" si="107"/>
        <v/>
      </c>
      <c r="DQ111" s="2" t="str">
        <f t="shared" si="107"/>
        <v/>
      </c>
      <c r="DR111" s="2" t="str">
        <f t="shared" si="106"/>
        <v/>
      </c>
      <c r="DS111" s="2" t="str">
        <f t="shared" si="106"/>
        <v/>
      </c>
      <c r="DT111" s="2" t="str">
        <f t="shared" si="106"/>
        <v/>
      </c>
      <c r="DU111" s="2" t="str">
        <f t="shared" si="106"/>
        <v/>
      </c>
      <c r="DV111" s="2" t="str">
        <f t="shared" si="106"/>
        <v/>
      </c>
      <c r="DW111" s="2" t="str">
        <f t="shared" si="106"/>
        <v/>
      </c>
      <c r="DX111" s="2" t="str">
        <f t="shared" si="106"/>
        <v/>
      </c>
      <c r="DY111" s="2" t="str">
        <f t="shared" si="106"/>
        <v/>
      </c>
      <c r="DZ111" s="2" t="str">
        <f t="shared" si="106"/>
        <v/>
      </c>
      <c r="EA111" s="2" t="str">
        <f t="shared" si="104"/>
        <v/>
      </c>
      <c r="EB111" s="2" t="str">
        <f t="shared" si="104"/>
        <v/>
      </c>
      <c r="EC111" s="2" t="str">
        <f t="shared" si="104"/>
        <v/>
      </c>
      <c r="ED111" s="2" t="str">
        <f t="shared" si="104"/>
        <v/>
      </c>
      <c r="EE111" s="2" t="str">
        <f t="shared" si="104"/>
        <v/>
      </c>
      <c r="EF111" s="2" t="str">
        <f t="shared" si="104"/>
        <v/>
      </c>
      <c r="EH111" s="189">
        <f t="shared" si="82"/>
        <v>0</v>
      </c>
      <c r="EI111" s="190">
        <f t="shared" si="83"/>
        <v>0</v>
      </c>
      <c r="EJ111" s="190">
        <f t="shared" si="84"/>
        <v>0</v>
      </c>
      <c r="EK111" s="190">
        <f t="shared" si="85"/>
        <v>0</v>
      </c>
      <c r="EL111" s="190">
        <f t="shared" si="86"/>
        <v>0</v>
      </c>
      <c r="EM111" s="12" t="str">
        <f t="shared" si="116"/>
        <v/>
      </c>
      <c r="EN111" s="12" t="str">
        <f t="shared" si="116"/>
        <v/>
      </c>
      <c r="EO111" s="12" t="str">
        <f t="shared" si="116"/>
        <v/>
      </c>
      <c r="EP111" s="12" t="str">
        <f t="shared" si="116"/>
        <v/>
      </c>
      <c r="EQ111" s="12" t="str">
        <f t="shared" si="116"/>
        <v/>
      </c>
      <c r="ER111" s="12" t="str">
        <f t="shared" si="116"/>
        <v/>
      </c>
      <c r="ES111" s="12" t="str">
        <f t="shared" si="116"/>
        <v/>
      </c>
      <c r="ET111" s="12" t="str">
        <f t="shared" si="116"/>
        <v/>
      </c>
      <c r="EU111" s="12" t="str">
        <f t="shared" si="116"/>
        <v/>
      </c>
      <c r="EV111" s="12" t="str">
        <f t="shared" si="116"/>
        <v/>
      </c>
      <c r="EW111" s="12" t="str">
        <f t="shared" si="116"/>
        <v/>
      </c>
      <c r="EX111" s="12" t="str">
        <f t="shared" si="116"/>
        <v/>
      </c>
      <c r="EY111" s="12" t="str">
        <f t="shared" si="116"/>
        <v/>
      </c>
      <c r="EZ111" s="12" t="str">
        <f t="shared" si="116"/>
        <v/>
      </c>
      <c r="FA111" s="12" t="str">
        <f t="shared" si="116"/>
        <v/>
      </c>
      <c r="FB111" s="12" t="str">
        <f t="shared" si="95"/>
        <v/>
      </c>
      <c r="FC111" s="12" t="str">
        <f t="shared" si="96"/>
        <v/>
      </c>
      <c r="FD111" s="12" t="str">
        <f t="shared" si="97"/>
        <v/>
      </c>
      <c r="FE111" s="12" t="str">
        <f t="shared" si="98"/>
        <v/>
      </c>
      <c r="FF111" s="12" t="str">
        <f t="shared" si="99"/>
        <v/>
      </c>
      <c r="FG111" s="12" t="str">
        <f t="shared" si="100"/>
        <v/>
      </c>
      <c r="FH111" s="12" t="str">
        <f t="shared" si="101"/>
        <v/>
      </c>
      <c r="FI111" s="12" t="str">
        <f t="shared" si="110"/>
        <v/>
      </c>
      <c r="FJ111" s="12" t="str">
        <f t="shared" si="111"/>
        <v/>
      </c>
      <c r="FK111" s="12" t="str">
        <f t="shared" si="112"/>
        <v/>
      </c>
      <c r="FL111" s="12" t="str">
        <f t="shared" si="109"/>
        <v/>
      </c>
      <c r="FM111" s="12" t="str">
        <f t="shared" si="109"/>
        <v/>
      </c>
      <c r="FN111" s="12" t="str">
        <f t="shared" si="109"/>
        <v/>
      </c>
      <c r="FP111" t="str">
        <f t="shared" si="87"/>
        <v>OK</v>
      </c>
      <c r="FQ111" t="str">
        <f t="shared" si="88"/>
        <v/>
      </c>
      <c r="GU111" s="176"/>
      <c r="GV111" s="177">
        <f t="shared" si="72"/>
        <v>0</v>
      </c>
      <c r="GW111" s="177">
        <f t="shared" si="73"/>
        <v>0</v>
      </c>
      <c r="GX111" s="177">
        <f t="shared" si="74"/>
        <v>0</v>
      </c>
      <c r="GY111" s="177">
        <f t="shared" si="75"/>
        <v>0</v>
      </c>
      <c r="HB111" s="193" t="str">
        <f>IF(Positions!C107&lt;&gt;"",Positions!C107,"")</f>
        <v/>
      </c>
    </row>
    <row r="112" spans="1:210" x14ac:dyDescent="0.25">
      <c r="A112" s="194"/>
      <c r="B112" s="186" t="str">
        <f t="shared" si="77"/>
        <v>0 (0, 0)</v>
      </c>
      <c r="C112" s="357"/>
      <c r="D112" s="470"/>
      <c r="E112" s="470"/>
      <c r="F112" s="470"/>
      <c r="G112" s="470"/>
      <c r="H112" s="470"/>
      <c r="I112" s="466"/>
      <c r="J112" s="357"/>
      <c r="K112" s="470"/>
      <c r="L112" s="470"/>
      <c r="M112" s="470"/>
      <c r="N112" s="470"/>
      <c r="O112" s="470"/>
      <c r="P112" s="466"/>
      <c r="Q112" s="357"/>
      <c r="R112" s="470"/>
      <c r="S112" s="470"/>
      <c r="T112" s="470"/>
      <c r="U112" s="470"/>
      <c r="V112" s="470"/>
      <c r="W112" s="466"/>
      <c r="X112" s="357"/>
      <c r="Y112" s="470"/>
      <c r="Z112" s="470"/>
      <c r="AA112" s="470"/>
      <c r="AB112" s="470"/>
      <c r="AC112" s="470"/>
      <c r="AD112" s="466"/>
      <c r="AE112" s="349"/>
      <c r="AF112" s="339">
        <f t="shared" si="71"/>
        <v>0</v>
      </c>
      <c r="AG112" s="340">
        <f t="shared" si="71"/>
        <v>0</v>
      </c>
      <c r="AH112" s="340">
        <f t="shared" si="71"/>
        <v>0</v>
      </c>
      <c r="AI112" s="341">
        <f t="shared" si="71"/>
        <v>0</v>
      </c>
      <c r="AJ112" s="342">
        <f t="shared" si="71"/>
        <v>0</v>
      </c>
      <c r="AK112" s="343">
        <f t="shared" si="78"/>
        <v>0</v>
      </c>
      <c r="AL112" s="192">
        <f>IF(A112&lt;&gt;"",VLOOKUP(A112,Positions!$AJ$9:$AK$30,2,FALSE),0)*IF(AJ112=160,AJ112/4*52*(38/40),AJ112/4*52)</f>
        <v>0</v>
      </c>
      <c r="AM112" s="188">
        <f t="shared" si="79"/>
        <v>0</v>
      </c>
      <c r="AN112" s="12" t="str">
        <f t="shared" si="105"/>
        <v/>
      </c>
      <c r="AO112" s="12" t="str">
        <f t="shared" si="105"/>
        <v/>
      </c>
      <c r="AP112" s="12" t="str">
        <f t="shared" si="105"/>
        <v/>
      </c>
      <c r="AQ112" s="12" t="str">
        <f t="shared" si="105"/>
        <v/>
      </c>
      <c r="AR112" s="12" t="str">
        <f t="shared" si="105"/>
        <v/>
      </c>
      <c r="AS112" s="12" t="str">
        <f t="shared" si="117"/>
        <v/>
      </c>
      <c r="AT112" s="12" t="str">
        <f t="shared" si="117"/>
        <v/>
      </c>
      <c r="AU112" s="12" t="str">
        <f t="shared" si="117"/>
        <v/>
      </c>
      <c r="AV112" s="12" t="str">
        <f t="shared" si="117"/>
        <v/>
      </c>
      <c r="AW112" s="12" t="str">
        <f t="shared" si="117"/>
        <v/>
      </c>
      <c r="AX112" s="12" t="str">
        <f t="shared" si="117"/>
        <v/>
      </c>
      <c r="AY112" s="12" t="str">
        <f t="shared" si="117"/>
        <v/>
      </c>
      <c r="AZ112" s="12" t="str">
        <f t="shared" si="117"/>
        <v/>
      </c>
      <c r="BA112" s="12" t="str">
        <f t="shared" si="117"/>
        <v/>
      </c>
      <c r="BB112" s="12" t="str">
        <f t="shared" si="117"/>
        <v/>
      </c>
      <c r="BC112" s="12" t="str">
        <f t="shared" si="117"/>
        <v/>
      </c>
      <c r="BD112" s="12" t="str">
        <f t="shared" si="94"/>
        <v/>
      </c>
      <c r="BE112" s="12" t="str">
        <f t="shared" si="94"/>
        <v/>
      </c>
      <c r="BF112" s="12" t="str">
        <f t="shared" si="93"/>
        <v/>
      </c>
      <c r="BG112" s="12" t="str">
        <f t="shared" si="93"/>
        <v/>
      </c>
      <c r="BH112" s="12" t="str">
        <f t="shared" si="93"/>
        <v/>
      </c>
      <c r="BI112" s="12" t="str">
        <f t="shared" si="93"/>
        <v/>
      </c>
      <c r="BJ112" s="12" t="str">
        <f t="shared" si="93"/>
        <v/>
      </c>
      <c r="BK112" s="12" t="str">
        <f t="shared" si="93"/>
        <v/>
      </c>
      <c r="BL112" s="12" t="str">
        <f t="shared" si="93"/>
        <v/>
      </c>
      <c r="BM112" s="12" t="str">
        <f t="shared" si="108"/>
        <v/>
      </c>
      <c r="BN112" s="12" t="str">
        <f t="shared" si="108"/>
        <v/>
      </c>
      <c r="BO112" s="12" t="str">
        <f t="shared" si="108"/>
        <v/>
      </c>
      <c r="BV112" s="2" t="str">
        <f>IF(C112="","",IF(C112="ADO","ADO",IF(C112="OFF","OFF",VLOOKUP(C112,Positions!$C$7:$V$120,20,FALSE))))</f>
        <v/>
      </c>
      <c r="BW112" s="2" t="str">
        <f>IF(D112="","",IF(D112="ADO","ADO",IF(D112="OFF","OFF",VLOOKUP(D112,Positions!$C$7:$V$120,20,FALSE))))</f>
        <v/>
      </c>
      <c r="BX112" s="2" t="str">
        <f>IF(E112="","",IF(E112="ADO","ADO",IF(E112="OFF","OFF",VLOOKUP(E112,Positions!$C$7:$V$120,20,FALSE))))</f>
        <v/>
      </c>
      <c r="BY112" s="2" t="str">
        <f>IF(F112="","",IF(F112="ADO","ADO",IF(F112="OFF","OFF",VLOOKUP(F112,Positions!$C$7:$V$120,20,FALSE))))</f>
        <v/>
      </c>
      <c r="BZ112" s="2" t="str">
        <f>IF(G112="","",IF(G112="ADO","ADO",IF(G112="OFF","OFF",VLOOKUP(G112,Positions!$C$7:$V$120,20,FALSE))))</f>
        <v/>
      </c>
      <c r="CA112" s="2" t="str">
        <f>IF(H112="","",IF(H112="ADO","ADO",IF(H112="OFF","OFF",VLOOKUP(H112,Positions!$C$7:$V$120,20,FALSE))))</f>
        <v/>
      </c>
      <c r="CB112" s="2" t="str">
        <f>IF(I112="","",IF(I112="ADO","ADO",IF(I112="OFF","OFF",VLOOKUP(I112,Positions!$C$7:$V$120,20,FALSE))))</f>
        <v/>
      </c>
      <c r="CC112" s="2" t="str">
        <f>IF(J112="","",IF(J112="ADO","ADO",IF(J112="OFF","OFF",VLOOKUP(J112,Positions!$C$7:$V$120,20,FALSE))))</f>
        <v/>
      </c>
      <c r="CD112" s="2" t="str">
        <f>IF(K112="","",IF(K112="ADO","ADO",IF(K112="OFF","OFF",VLOOKUP(K112,Positions!$C$7:$V$120,20,FALSE))))</f>
        <v/>
      </c>
      <c r="CE112" s="2" t="str">
        <f>IF(L112="","",IF(L112="ADO","ADO",IF(L112="OFF","OFF",VLOOKUP(L112,Positions!$C$7:$V$120,20,FALSE))))</f>
        <v/>
      </c>
      <c r="CF112" s="2" t="str">
        <f>IF(M112="","",IF(M112="ADO","ADO",IF(M112="OFF","OFF",VLOOKUP(M112,Positions!$C$7:$V$120,20,FALSE))))</f>
        <v/>
      </c>
      <c r="CG112" s="2" t="str">
        <f>IF(N112="","",IF(N112="ADO","ADO",IF(N112="OFF","OFF",VLOOKUP(N112,Positions!$C$7:$V$120,20,FALSE))))</f>
        <v/>
      </c>
      <c r="CH112" s="2" t="str">
        <f>IF(O112="","",IF(O112="ADO","ADO",IF(O112="OFF","OFF",VLOOKUP(O112,Positions!$C$7:$V$120,20,FALSE))))</f>
        <v/>
      </c>
      <c r="CI112" s="2" t="str">
        <f>IF(P112="","",IF(P112="ADO","ADO",IF(P112="OFF","OFF",VLOOKUP(P112,Positions!$C$7:$V$120,20,FALSE))))</f>
        <v/>
      </c>
      <c r="CJ112" s="2" t="str">
        <f>IF(Q112="","",IF(Q112="ADO","ADO",IF(Q112="OFF","OFF",VLOOKUP(Q112,Positions!$C$7:$V$120,20,FALSE))))</f>
        <v/>
      </c>
      <c r="CK112" s="2" t="str">
        <f>IF(R112="","",IF(R112="ADO","ADO",IF(R112="OFF","OFF",VLOOKUP(R112,Positions!$C$7:$V$120,20,FALSE))))</f>
        <v/>
      </c>
      <c r="CL112" s="2" t="str">
        <f>IF(S112="","",IF(S112="ADO","ADO",IF(S112="OFF","OFF",VLOOKUP(S112,Positions!$C$7:$V$120,20,FALSE))))</f>
        <v/>
      </c>
      <c r="CM112" s="2" t="str">
        <f>IF(T112="","",IF(T112="ADO","ADO",IF(T112="OFF","OFF",VLOOKUP(T112,Positions!$C$7:$V$120,20,FALSE))))</f>
        <v/>
      </c>
      <c r="CN112" s="2" t="str">
        <f>IF(U112="","",IF(U112="ADO","ADO",IF(U112="OFF","OFF",VLOOKUP(U112,Positions!$C$7:$V$120,20,FALSE))))</f>
        <v/>
      </c>
      <c r="CO112" s="2" t="str">
        <f>IF(V112="","",IF(V112="ADO","ADO",IF(V112="OFF","OFF",VLOOKUP(V112,Positions!$C$7:$V$120,20,FALSE))))</f>
        <v/>
      </c>
      <c r="CP112" s="2" t="str">
        <f>IF(W112="","",IF(W112="ADO","ADO",IF(W112="OFF","OFF",VLOOKUP(W112,Positions!$C$7:$V$120,20,FALSE))))</f>
        <v/>
      </c>
      <c r="CQ112" s="2" t="str">
        <f>IF(X112="","",IF(X112="ADO","ADO",IF(X112="OFF","OFF",VLOOKUP(X112,Positions!$C$7:$V$120,20,FALSE))))</f>
        <v/>
      </c>
      <c r="CR112" s="2" t="str">
        <f>IF(Y112="","",IF(Y112="ADO","ADO",IF(Y112="OFF","OFF",VLOOKUP(Y112,Positions!$C$7:$V$120,20,FALSE))))</f>
        <v/>
      </c>
      <c r="CS112" s="2" t="str">
        <f>IF(Z112="","",IF(Z112="ADO","ADO",IF(Z112="OFF","OFF",VLOOKUP(Z112,Positions!$C$7:$V$120,20,FALSE))))</f>
        <v/>
      </c>
      <c r="CT112" s="2" t="str">
        <f>IF(AA112="","",IF(AA112="ADO","ADO",IF(AA112="OFF","OFF",VLOOKUP(AA112,Positions!$C$7:$V$120,20,FALSE))))</f>
        <v/>
      </c>
      <c r="CU112" s="2" t="str">
        <f>IF(AB112="","",IF(AB112="ADO","ADO",IF(AB112="OFF","OFF",VLOOKUP(AB112,Positions!$C$7:$V$120,20,FALSE))))</f>
        <v/>
      </c>
      <c r="CV112" s="2" t="str">
        <f>IF(AC112="","",IF(AC112="ADO","ADO",IF(AC112="OFF","OFF",VLOOKUP(AC112,Positions!$C$7:$V$120,20,FALSE))))</f>
        <v/>
      </c>
      <c r="CW112" s="2" t="str">
        <f>IF(AD112="","",IF(AD112="ADO","ADO",IF(AD112="OFF","OFF",VLOOKUP(AD112,Positions!$C$7:$V$120,20,FALSE))))</f>
        <v/>
      </c>
      <c r="CY112" s="2">
        <f t="shared" si="80"/>
        <v>0</v>
      </c>
      <c r="DE112" s="2" t="str">
        <f t="shared" si="113"/>
        <v/>
      </c>
      <c r="DF112" s="2" t="str">
        <f t="shared" si="114"/>
        <v/>
      </c>
      <c r="DG112" s="2" t="str">
        <f t="shared" si="115"/>
        <v/>
      </c>
      <c r="DH112" s="2" t="str">
        <f t="shared" si="118"/>
        <v/>
      </c>
      <c r="DI112" s="2" t="str">
        <f t="shared" si="107"/>
        <v/>
      </c>
      <c r="DJ112" s="2" t="str">
        <f t="shared" si="107"/>
        <v/>
      </c>
      <c r="DK112" s="2" t="str">
        <f t="shared" si="107"/>
        <v/>
      </c>
      <c r="DL112" s="2" t="str">
        <f t="shared" si="107"/>
        <v/>
      </c>
      <c r="DM112" s="2" t="str">
        <f t="shared" si="107"/>
        <v/>
      </c>
      <c r="DN112" s="2" t="str">
        <f t="shared" si="107"/>
        <v/>
      </c>
      <c r="DO112" s="2" t="str">
        <f t="shared" si="107"/>
        <v/>
      </c>
      <c r="DP112" s="2" t="str">
        <f t="shared" si="107"/>
        <v/>
      </c>
      <c r="DQ112" s="2" t="str">
        <f t="shared" si="107"/>
        <v/>
      </c>
      <c r="DR112" s="2" t="str">
        <f t="shared" si="106"/>
        <v/>
      </c>
      <c r="DS112" s="2" t="str">
        <f t="shared" si="106"/>
        <v/>
      </c>
      <c r="DT112" s="2" t="str">
        <f t="shared" si="106"/>
        <v/>
      </c>
      <c r="DU112" s="2" t="str">
        <f t="shared" si="106"/>
        <v/>
      </c>
      <c r="DV112" s="2" t="str">
        <f t="shared" si="106"/>
        <v/>
      </c>
      <c r="DW112" s="2" t="str">
        <f t="shared" si="106"/>
        <v/>
      </c>
      <c r="DX112" s="2" t="str">
        <f t="shared" si="106"/>
        <v/>
      </c>
      <c r="DY112" s="2" t="str">
        <f t="shared" si="106"/>
        <v/>
      </c>
      <c r="DZ112" s="2" t="str">
        <f t="shared" si="106"/>
        <v/>
      </c>
      <c r="EA112" s="2" t="str">
        <f t="shared" si="104"/>
        <v/>
      </c>
      <c r="EB112" s="2" t="str">
        <f t="shared" si="104"/>
        <v/>
      </c>
      <c r="EC112" s="2" t="str">
        <f t="shared" si="104"/>
        <v/>
      </c>
      <c r="ED112" s="2" t="str">
        <f t="shared" si="104"/>
        <v/>
      </c>
      <c r="EE112" s="2" t="str">
        <f t="shared" si="104"/>
        <v/>
      </c>
      <c r="EF112" s="2" t="str">
        <f t="shared" si="104"/>
        <v/>
      </c>
      <c r="EH112" s="189">
        <f t="shared" si="82"/>
        <v>0</v>
      </c>
      <c r="EI112" s="190">
        <f t="shared" si="83"/>
        <v>0</v>
      </c>
      <c r="EJ112" s="190">
        <f t="shared" si="84"/>
        <v>0</v>
      </c>
      <c r="EK112" s="190">
        <f t="shared" si="85"/>
        <v>0</v>
      </c>
      <c r="EL112" s="190">
        <f t="shared" si="86"/>
        <v>0</v>
      </c>
      <c r="EM112" s="12" t="str">
        <f t="shared" si="116"/>
        <v/>
      </c>
      <c r="EN112" s="12" t="str">
        <f t="shared" si="116"/>
        <v/>
      </c>
      <c r="EO112" s="12" t="str">
        <f t="shared" si="116"/>
        <v/>
      </c>
      <c r="EP112" s="12" t="str">
        <f t="shared" si="116"/>
        <v/>
      </c>
      <c r="EQ112" s="12" t="str">
        <f t="shared" si="116"/>
        <v/>
      </c>
      <c r="ER112" s="12" t="str">
        <f t="shared" si="116"/>
        <v/>
      </c>
      <c r="ES112" s="12" t="str">
        <f t="shared" si="116"/>
        <v/>
      </c>
      <c r="ET112" s="12" t="str">
        <f t="shared" si="116"/>
        <v/>
      </c>
      <c r="EU112" s="12" t="str">
        <f t="shared" si="116"/>
        <v/>
      </c>
      <c r="EV112" s="12" t="str">
        <f t="shared" si="116"/>
        <v/>
      </c>
      <c r="EW112" s="12" t="str">
        <f t="shared" si="116"/>
        <v/>
      </c>
      <c r="EX112" s="12" t="str">
        <f t="shared" si="116"/>
        <v/>
      </c>
      <c r="EY112" s="12" t="str">
        <f t="shared" si="116"/>
        <v/>
      </c>
      <c r="EZ112" s="12" t="str">
        <f t="shared" si="116"/>
        <v/>
      </c>
      <c r="FA112" s="12" t="str">
        <f t="shared" si="116"/>
        <v/>
      </c>
      <c r="FB112" s="12" t="str">
        <f t="shared" si="95"/>
        <v/>
      </c>
      <c r="FC112" s="12" t="str">
        <f t="shared" si="96"/>
        <v/>
      </c>
      <c r="FD112" s="12" t="str">
        <f t="shared" si="97"/>
        <v/>
      </c>
      <c r="FE112" s="12" t="str">
        <f t="shared" si="98"/>
        <v/>
      </c>
      <c r="FF112" s="12" t="str">
        <f t="shared" si="99"/>
        <v/>
      </c>
      <c r="FG112" s="12" t="str">
        <f t="shared" si="100"/>
        <v/>
      </c>
      <c r="FH112" s="12" t="str">
        <f t="shared" si="101"/>
        <v/>
      </c>
      <c r="FI112" s="12" t="str">
        <f t="shared" ref="FI112:FN175" si="119">IF(EA112="ADO",$CY112,EA112)</f>
        <v/>
      </c>
      <c r="FJ112" s="12" t="str">
        <f t="shared" si="119"/>
        <v/>
      </c>
      <c r="FK112" s="12" t="str">
        <f t="shared" si="119"/>
        <v/>
      </c>
      <c r="FL112" s="12" t="str">
        <f t="shared" si="109"/>
        <v/>
      </c>
      <c r="FM112" s="12" t="str">
        <f t="shared" si="109"/>
        <v/>
      </c>
      <c r="FN112" s="12" t="str">
        <f t="shared" si="109"/>
        <v/>
      </c>
      <c r="FP112" t="str">
        <f t="shared" si="87"/>
        <v>OK</v>
      </c>
      <c r="FQ112" t="str">
        <f t="shared" si="88"/>
        <v/>
      </c>
      <c r="GU112" s="176"/>
      <c r="GV112" s="177">
        <f t="shared" si="72"/>
        <v>0</v>
      </c>
      <c r="GW112" s="177">
        <f t="shared" si="73"/>
        <v>0</v>
      </c>
      <c r="GX112" s="177">
        <f t="shared" si="74"/>
        <v>0</v>
      </c>
      <c r="GY112" s="177">
        <f t="shared" si="75"/>
        <v>0</v>
      </c>
      <c r="HB112" s="193" t="str">
        <f>IF(Positions!C108&lt;&gt;"",Positions!C108,"")</f>
        <v/>
      </c>
    </row>
    <row r="113" spans="1:210" x14ac:dyDescent="0.25">
      <c r="A113" s="194"/>
      <c r="B113" s="186" t="str">
        <f t="shared" si="77"/>
        <v>0 (0, 0)</v>
      </c>
      <c r="C113" s="357"/>
      <c r="D113" s="470"/>
      <c r="E113" s="470"/>
      <c r="F113" s="470"/>
      <c r="G113" s="470"/>
      <c r="H113" s="470"/>
      <c r="I113" s="466"/>
      <c r="J113" s="357"/>
      <c r="K113" s="470"/>
      <c r="L113" s="470"/>
      <c r="M113" s="470"/>
      <c r="N113" s="470"/>
      <c r="O113" s="470"/>
      <c r="P113" s="466"/>
      <c r="Q113" s="357"/>
      <c r="R113" s="470"/>
      <c r="S113" s="470"/>
      <c r="T113" s="470"/>
      <c r="U113" s="470"/>
      <c r="V113" s="470"/>
      <c r="W113" s="466"/>
      <c r="X113" s="357"/>
      <c r="Y113" s="470"/>
      <c r="Z113" s="470"/>
      <c r="AA113" s="470"/>
      <c r="AB113" s="470"/>
      <c r="AC113" s="470"/>
      <c r="AD113" s="466"/>
      <c r="AE113" s="349"/>
      <c r="AF113" s="339">
        <f t="shared" si="71"/>
        <v>0</v>
      </c>
      <c r="AG113" s="340">
        <f t="shared" si="71"/>
        <v>0</v>
      </c>
      <c r="AH113" s="340">
        <f t="shared" si="71"/>
        <v>0</v>
      </c>
      <c r="AI113" s="341">
        <f t="shared" si="71"/>
        <v>0</v>
      </c>
      <c r="AJ113" s="342">
        <f t="shared" si="71"/>
        <v>0</v>
      </c>
      <c r="AK113" s="343">
        <f t="shared" si="78"/>
        <v>0</v>
      </c>
      <c r="AL113" s="192">
        <f>IF(A113&lt;&gt;"",VLOOKUP(A113,Positions!$AJ$9:$AK$30,2,FALSE),0)*IF(AJ113=160,AJ113/4*52*(38/40),AJ113/4*52)</f>
        <v>0</v>
      </c>
      <c r="AM113" s="188">
        <f t="shared" si="79"/>
        <v>0</v>
      </c>
      <c r="AN113" s="12" t="str">
        <f t="shared" si="105"/>
        <v/>
      </c>
      <c r="AO113" s="12" t="str">
        <f t="shared" si="105"/>
        <v/>
      </c>
      <c r="AP113" s="12" t="str">
        <f t="shared" si="105"/>
        <v/>
      </c>
      <c r="AQ113" s="12" t="str">
        <f t="shared" si="105"/>
        <v/>
      </c>
      <c r="AR113" s="12" t="str">
        <f t="shared" si="105"/>
        <v/>
      </c>
      <c r="AS113" s="12" t="str">
        <f t="shared" si="117"/>
        <v/>
      </c>
      <c r="AT113" s="12" t="str">
        <f t="shared" si="117"/>
        <v/>
      </c>
      <c r="AU113" s="12" t="str">
        <f t="shared" si="117"/>
        <v/>
      </c>
      <c r="AV113" s="12" t="str">
        <f t="shared" si="117"/>
        <v/>
      </c>
      <c r="AW113" s="12" t="str">
        <f t="shared" si="117"/>
        <v/>
      </c>
      <c r="AX113" s="12" t="str">
        <f t="shared" si="117"/>
        <v/>
      </c>
      <c r="AY113" s="12" t="str">
        <f t="shared" si="117"/>
        <v/>
      </c>
      <c r="AZ113" s="12" t="str">
        <f t="shared" si="117"/>
        <v/>
      </c>
      <c r="BA113" s="12" t="str">
        <f t="shared" si="117"/>
        <v/>
      </c>
      <c r="BB113" s="12" t="str">
        <f t="shared" si="117"/>
        <v/>
      </c>
      <c r="BC113" s="12" t="str">
        <f t="shared" si="117"/>
        <v/>
      </c>
      <c r="BD113" s="12" t="str">
        <f t="shared" si="94"/>
        <v/>
      </c>
      <c r="BE113" s="12" t="str">
        <f t="shared" si="94"/>
        <v/>
      </c>
      <c r="BF113" s="12" t="str">
        <f t="shared" si="93"/>
        <v/>
      </c>
      <c r="BG113" s="12" t="str">
        <f t="shared" si="93"/>
        <v/>
      </c>
      <c r="BH113" s="12" t="str">
        <f t="shared" si="93"/>
        <v/>
      </c>
      <c r="BI113" s="12" t="str">
        <f t="shared" si="93"/>
        <v/>
      </c>
      <c r="BJ113" s="12" t="str">
        <f t="shared" si="93"/>
        <v/>
      </c>
      <c r="BK113" s="12" t="str">
        <f t="shared" si="93"/>
        <v/>
      </c>
      <c r="BL113" s="12" t="str">
        <f t="shared" si="93"/>
        <v/>
      </c>
      <c r="BM113" s="12" t="str">
        <f t="shared" si="108"/>
        <v/>
      </c>
      <c r="BN113" s="12" t="str">
        <f t="shared" si="108"/>
        <v/>
      </c>
      <c r="BO113" s="12" t="str">
        <f t="shared" si="108"/>
        <v/>
      </c>
      <c r="BV113" s="2" t="str">
        <f>IF(C113="","",IF(C113="ADO","ADO",IF(C113="OFF","OFF",VLOOKUP(C113,Positions!$C$7:$V$120,20,FALSE))))</f>
        <v/>
      </c>
      <c r="BW113" s="2" t="str">
        <f>IF(D113="","",IF(D113="ADO","ADO",IF(D113="OFF","OFF",VLOOKUP(D113,Positions!$C$7:$V$120,20,FALSE))))</f>
        <v/>
      </c>
      <c r="BX113" s="2" t="str">
        <f>IF(E113="","",IF(E113="ADO","ADO",IF(E113="OFF","OFF",VLOOKUP(E113,Positions!$C$7:$V$120,20,FALSE))))</f>
        <v/>
      </c>
      <c r="BY113" s="2" t="str">
        <f>IF(F113="","",IF(F113="ADO","ADO",IF(F113="OFF","OFF",VLOOKUP(F113,Positions!$C$7:$V$120,20,FALSE))))</f>
        <v/>
      </c>
      <c r="BZ113" s="2" t="str">
        <f>IF(G113="","",IF(G113="ADO","ADO",IF(G113="OFF","OFF",VLOOKUP(G113,Positions!$C$7:$V$120,20,FALSE))))</f>
        <v/>
      </c>
      <c r="CA113" s="2" t="str">
        <f>IF(H113="","",IF(H113="ADO","ADO",IF(H113="OFF","OFF",VLOOKUP(H113,Positions!$C$7:$V$120,20,FALSE))))</f>
        <v/>
      </c>
      <c r="CB113" s="2" t="str">
        <f>IF(I113="","",IF(I113="ADO","ADO",IF(I113="OFF","OFF",VLOOKUP(I113,Positions!$C$7:$V$120,20,FALSE))))</f>
        <v/>
      </c>
      <c r="CC113" s="2" t="str">
        <f>IF(J113="","",IF(J113="ADO","ADO",IF(J113="OFF","OFF",VLOOKUP(J113,Positions!$C$7:$V$120,20,FALSE))))</f>
        <v/>
      </c>
      <c r="CD113" s="2" t="str">
        <f>IF(K113="","",IF(K113="ADO","ADO",IF(K113="OFF","OFF",VLOOKUP(K113,Positions!$C$7:$V$120,20,FALSE))))</f>
        <v/>
      </c>
      <c r="CE113" s="2" t="str">
        <f>IF(L113="","",IF(L113="ADO","ADO",IF(L113="OFF","OFF",VLOOKUP(L113,Positions!$C$7:$V$120,20,FALSE))))</f>
        <v/>
      </c>
      <c r="CF113" s="2" t="str">
        <f>IF(M113="","",IF(M113="ADO","ADO",IF(M113="OFF","OFF",VLOOKUP(M113,Positions!$C$7:$V$120,20,FALSE))))</f>
        <v/>
      </c>
      <c r="CG113" s="2" t="str">
        <f>IF(N113="","",IF(N113="ADO","ADO",IF(N113="OFF","OFF",VLOOKUP(N113,Positions!$C$7:$V$120,20,FALSE))))</f>
        <v/>
      </c>
      <c r="CH113" s="2" t="str">
        <f>IF(O113="","",IF(O113="ADO","ADO",IF(O113="OFF","OFF",VLOOKUP(O113,Positions!$C$7:$V$120,20,FALSE))))</f>
        <v/>
      </c>
      <c r="CI113" s="2" t="str">
        <f>IF(P113="","",IF(P113="ADO","ADO",IF(P113="OFF","OFF",VLOOKUP(P113,Positions!$C$7:$V$120,20,FALSE))))</f>
        <v/>
      </c>
      <c r="CJ113" s="2" t="str">
        <f>IF(Q113="","",IF(Q113="ADO","ADO",IF(Q113="OFF","OFF",VLOOKUP(Q113,Positions!$C$7:$V$120,20,FALSE))))</f>
        <v/>
      </c>
      <c r="CK113" s="2" t="str">
        <f>IF(R113="","",IF(R113="ADO","ADO",IF(R113="OFF","OFF",VLOOKUP(R113,Positions!$C$7:$V$120,20,FALSE))))</f>
        <v/>
      </c>
      <c r="CL113" s="2" t="str">
        <f>IF(S113="","",IF(S113="ADO","ADO",IF(S113="OFF","OFF",VLOOKUP(S113,Positions!$C$7:$V$120,20,FALSE))))</f>
        <v/>
      </c>
      <c r="CM113" s="2" t="str">
        <f>IF(T113="","",IF(T113="ADO","ADO",IF(T113="OFF","OFF",VLOOKUP(T113,Positions!$C$7:$V$120,20,FALSE))))</f>
        <v/>
      </c>
      <c r="CN113" s="2" t="str">
        <f>IF(U113="","",IF(U113="ADO","ADO",IF(U113="OFF","OFF",VLOOKUP(U113,Positions!$C$7:$V$120,20,FALSE))))</f>
        <v/>
      </c>
      <c r="CO113" s="2" t="str">
        <f>IF(V113="","",IF(V113="ADO","ADO",IF(V113="OFF","OFF",VLOOKUP(V113,Positions!$C$7:$V$120,20,FALSE))))</f>
        <v/>
      </c>
      <c r="CP113" s="2" t="str">
        <f>IF(W113="","",IF(W113="ADO","ADO",IF(W113="OFF","OFF",VLOOKUP(W113,Positions!$C$7:$V$120,20,FALSE))))</f>
        <v/>
      </c>
      <c r="CQ113" s="2" t="str">
        <f>IF(X113="","",IF(X113="ADO","ADO",IF(X113="OFF","OFF",VLOOKUP(X113,Positions!$C$7:$V$120,20,FALSE))))</f>
        <v/>
      </c>
      <c r="CR113" s="2" t="str">
        <f>IF(Y113="","",IF(Y113="ADO","ADO",IF(Y113="OFF","OFF",VLOOKUP(Y113,Positions!$C$7:$V$120,20,FALSE))))</f>
        <v/>
      </c>
      <c r="CS113" s="2" t="str">
        <f>IF(Z113="","",IF(Z113="ADO","ADO",IF(Z113="OFF","OFF",VLOOKUP(Z113,Positions!$C$7:$V$120,20,FALSE))))</f>
        <v/>
      </c>
      <c r="CT113" s="2" t="str">
        <f>IF(AA113="","",IF(AA113="ADO","ADO",IF(AA113="OFF","OFF",VLOOKUP(AA113,Positions!$C$7:$V$120,20,FALSE))))</f>
        <v/>
      </c>
      <c r="CU113" s="2" t="str">
        <f>IF(AB113="","",IF(AB113="ADO","ADO",IF(AB113="OFF","OFF",VLOOKUP(AB113,Positions!$C$7:$V$120,20,FALSE))))</f>
        <v/>
      </c>
      <c r="CV113" s="2" t="str">
        <f>IF(AC113="","",IF(AC113="ADO","ADO",IF(AC113="OFF","OFF",VLOOKUP(AC113,Positions!$C$7:$V$120,20,FALSE))))</f>
        <v/>
      </c>
      <c r="CW113" s="2" t="str">
        <f>IF(AD113="","",IF(AD113="ADO","ADO",IF(AD113="OFF","OFF",VLOOKUP(AD113,Positions!$C$7:$V$120,20,FALSE))))</f>
        <v/>
      </c>
      <c r="CY113" s="2">
        <f t="shared" si="80"/>
        <v>0</v>
      </c>
      <c r="DE113" s="2" t="str">
        <f t="shared" si="113"/>
        <v/>
      </c>
      <c r="DF113" s="2" t="str">
        <f t="shared" si="114"/>
        <v/>
      </c>
      <c r="DG113" s="2" t="str">
        <f t="shared" si="115"/>
        <v/>
      </c>
      <c r="DH113" s="2" t="str">
        <f t="shared" si="118"/>
        <v/>
      </c>
      <c r="DI113" s="2" t="str">
        <f t="shared" si="107"/>
        <v/>
      </c>
      <c r="DJ113" s="2" t="str">
        <f t="shared" si="107"/>
        <v/>
      </c>
      <c r="DK113" s="2" t="str">
        <f t="shared" si="107"/>
        <v/>
      </c>
      <c r="DL113" s="2" t="str">
        <f t="shared" si="107"/>
        <v/>
      </c>
      <c r="DM113" s="2" t="str">
        <f t="shared" si="107"/>
        <v/>
      </c>
      <c r="DN113" s="2" t="str">
        <f t="shared" si="107"/>
        <v/>
      </c>
      <c r="DO113" s="2" t="str">
        <f t="shared" si="107"/>
        <v/>
      </c>
      <c r="DP113" s="2" t="str">
        <f t="shared" si="107"/>
        <v/>
      </c>
      <c r="DQ113" s="2" t="str">
        <f t="shared" si="107"/>
        <v/>
      </c>
      <c r="DR113" s="2" t="str">
        <f t="shared" si="106"/>
        <v/>
      </c>
      <c r="DS113" s="2" t="str">
        <f t="shared" si="106"/>
        <v/>
      </c>
      <c r="DT113" s="2" t="str">
        <f t="shared" si="106"/>
        <v/>
      </c>
      <c r="DU113" s="2" t="str">
        <f t="shared" si="106"/>
        <v/>
      </c>
      <c r="DV113" s="2" t="str">
        <f t="shared" si="106"/>
        <v/>
      </c>
      <c r="DW113" s="2" t="str">
        <f t="shared" si="106"/>
        <v/>
      </c>
      <c r="DX113" s="2" t="str">
        <f t="shared" si="106"/>
        <v/>
      </c>
      <c r="DY113" s="2" t="str">
        <f t="shared" si="106"/>
        <v/>
      </c>
      <c r="DZ113" s="2" t="str">
        <f t="shared" si="106"/>
        <v/>
      </c>
      <c r="EA113" s="2" t="str">
        <f t="shared" si="104"/>
        <v/>
      </c>
      <c r="EB113" s="2" t="str">
        <f t="shared" si="104"/>
        <v/>
      </c>
      <c r="EC113" s="2" t="str">
        <f t="shared" si="104"/>
        <v/>
      </c>
      <c r="ED113" s="2" t="str">
        <f t="shared" si="104"/>
        <v/>
      </c>
      <c r="EE113" s="2" t="str">
        <f t="shared" si="104"/>
        <v/>
      </c>
      <c r="EF113" s="2" t="str">
        <f t="shared" si="104"/>
        <v/>
      </c>
      <c r="EH113" s="189">
        <f t="shared" si="82"/>
        <v>0</v>
      </c>
      <c r="EI113" s="190">
        <f t="shared" si="83"/>
        <v>0</v>
      </c>
      <c r="EJ113" s="190">
        <f t="shared" si="84"/>
        <v>0</v>
      </c>
      <c r="EK113" s="190">
        <f t="shared" si="85"/>
        <v>0</v>
      </c>
      <c r="EL113" s="190">
        <f t="shared" si="86"/>
        <v>0</v>
      </c>
      <c r="EM113" s="12" t="str">
        <f t="shared" si="116"/>
        <v/>
      </c>
      <c r="EN113" s="12" t="str">
        <f t="shared" si="116"/>
        <v/>
      </c>
      <c r="EO113" s="12" t="str">
        <f t="shared" si="116"/>
        <v/>
      </c>
      <c r="EP113" s="12" t="str">
        <f t="shared" si="116"/>
        <v/>
      </c>
      <c r="EQ113" s="12" t="str">
        <f t="shared" si="116"/>
        <v/>
      </c>
      <c r="ER113" s="12" t="str">
        <f t="shared" si="116"/>
        <v/>
      </c>
      <c r="ES113" s="12" t="str">
        <f t="shared" si="116"/>
        <v/>
      </c>
      <c r="ET113" s="12" t="str">
        <f t="shared" si="116"/>
        <v/>
      </c>
      <c r="EU113" s="12" t="str">
        <f t="shared" si="116"/>
        <v/>
      </c>
      <c r="EV113" s="12" t="str">
        <f t="shared" si="116"/>
        <v/>
      </c>
      <c r="EW113" s="12" t="str">
        <f t="shared" si="116"/>
        <v/>
      </c>
      <c r="EX113" s="12" t="str">
        <f t="shared" si="116"/>
        <v/>
      </c>
      <c r="EY113" s="12" t="str">
        <f t="shared" si="116"/>
        <v/>
      </c>
      <c r="EZ113" s="12" t="str">
        <f t="shared" si="116"/>
        <v/>
      </c>
      <c r="FA113" s="12" t="str">
        <f t="shared" si="116"/>
        <v/>
      </c>
      <c r="FB113" s="12" t="str">
        <f t="shared" si="116"/>
        <v/>
      </c>
      <c r="FC113" s="12" t="str">
        <f t="shared" ref="FC113:FH155" si="120">IF(DU113="ADO",$CY113,DU113)</f>
        <v/>
      </c>
      <c r="FD113" s="12" t="str">
        <f t="shared" si="120"/>
        <v/>
      </c>
      <c r="FE113" s="12" t="str">
        <f t="shared" si="120"/>
        <v/>
      </c>
      <c r="FF113" s="12" t="str">
        <f t="shared" si="120"/>
        <v/>
      </c>
      <c r="FG113" s="12" t="str">
        <f t="shared" si="120"/>
        <v/>
      </c>
      <c r="FH113" s="12" t="str">
        <f t="shared" si="120"/>
        <v/>
      </c>
      <c r="FI113" s="12" t="str">
        <f t="shared" si="119"/>
        <v/>
      </c>
      <c r="FJ113" s="12" t="str">
        <f t="shared" si="119"/>
        <v/>
      </c>
      <c r="FK113" s="12" t="str">
        <f t="shared" si="119"/>
        <v/>
      </c>
      <c r="FL113" s="12" t="str">
        <f t="shared" si="109"/>
        <v/>
      </c>
      <c r="FM113" s="12" t="str">
        <f t="shared" si="109"/>
        <v/>
      </c>
      <c r="FN113" s="12" t="str">
        <f t="shared" si="109"/>
        <v/>
      </c>
      <c r="FP113" t="str">
        <f t="shared" si="87"/>
        <v>OK</v>
      </c>
      <c r="FQ113" t="str">
        <f t="shared" si="88"/>
        <v/>
      </c>
      <c r="GU113" s="176"/>
      <c r="GV113" s="177">
        <f t="shared" si="72"/>
        <v>0</v>
      </c>
      <c r="GW113" s="177">
        <f t="shared" si="73"/>
        <v>0</v>
      </c>
      <c r="GX113" s="177">
        <f t="shared" si="74"/>
        <v>0</v>
      </c>
      <c r="GY113" s="177">
        <f t="shared" si="75"/>
        <v>0</v>
      </c>
      <c r="HB113" s="193" t="str">
        <f>IF(Positions!C109&lt;&gt;"",Positions!C109,"")</f>
        <v/>
      </c>
    </row>
    <row r="114" spans="1:210" x14ac:dyDescent="0.25">
      <c r="A114" s="194"/>
      <c r="B114" s="186" t="str">
        <f t="shared" si="77"/>
        <v>0 (0, 0)</v>
      </c>
      <c r="C114" s="357"/>
      <c r="D114" s="470"/>
      <c r="E114" s="470"/>
      <c r="F114" s="470"/>
      <c r="G114" s="470"/>
      <c r="H114" s="470"/>
      <c r="I114" s="466"/>
      <c r="J114" s="357"/>
      <c r="K114" s="470"/>
      <c r="L114" s="470"/>
      <c r="M114" s="470"/>
      <c r="N114" s="470"/>
      <c r="O114" s="470"/>
      <c r="P114" s="466"/>
      <c r="Q114" s="357"/>
      <c r="R114" s="470"/>
      <c r="S114" s="470"/>
      <c r="T114" s="470"/>
      <c r="U114" s="470"/>
      <c r="V114" s="470"/>
      <c r="W114" s="466"/>
      <c r="X114" s="357"/>
      <c r="Y114" s="470"/>
      <c r="Z114" s="470"/>
      <c r="AA114" s="470"/>
      <c r="AB114" s="470"/>
      <c r="AC114" s="470"/>
      <c r="AD114" s="466"/>
      <c r="AE114" s="349"/>
      <c r="AF114" s="339">
        <f t="shared" si="71"/>
        <v>0</v>
      </c>
      <c r="AG114" s="340">
        <f t="shared" si="71"/>
        <v>0</v>
      </c>
      <c r="AH114" s="340">
        <f t="shared" si="71"/>
        <v>0</v>
      </c>
      <c r="AI114" s="341">
        <f t="shared" si="71"/>
        <v>0</v>
      </c>
      <c r="AJ114" s="342">
        <f t="shared" si="71"/>
        <v>0</v>
      </c>
      <c r="AK114" s="343">
        <f t="shared" si="78"/>
        <v>0</v>
      </c>
      <c r="AL114" s="192">
        <f>IF(A114&lt;&gt;"",VLOOKUP(A114,Positions!$AJ$9:$AK$30,2,FALSE),0)*IF(AJ114=160,AJ114/4*52*(38/40),AJ114/4*52)</f>
        <v>0</v>
      </c>
      <c r="AM114" s="188">
        <f t="shared" si="79"/>
        <v>0</v>
      </c>
      <c r="AN114" s="12" t="str">
        <f t="shared" si="105"/>
        <v/>
      </c>
      <c r="AO114" s="12" t="str">
        <f t="shared" si="105"/>
        <v/>
      </c>
      <c r="AP114" s="12" t="str">
        <f t="shared" si="105"/>
        <v/>
      </c>
      <c r="AQ114" s="12" t="str">
        <f t="shared" si="105"/>
        <v/>
      </c>
      <c r="AR114" s="12" t="str">
        <f t="shared" si="105"/>
        <v/>
      </c>
      <c r="AS114" s="12" t="str">
        <f t="shared" si="117"/>
        <v/>
      </c>
      <c r="AT114" s="12" t="str">
        <f t="shared" si="117"/>
        <v/>
      </c>
      <c r="AU114" s="12" t="str">
        <f t="shared" si="117"/>
        <v/>
      </c>
      <c r="AV114" s="12" t="str">
        <f t="shared" si="117"/>
        <v/>
      </c>
      <c r="AW114" s="12" t="str">
        <f t="shared" si="117"/>
        <v/>
      </c>
      <c r="AX114" s="12" t="str">
        <f t="shared" si="117"/>
        <v/>
      </c>
      <c r="AY114" s="12" t="str">
        <f t="shared" si="117"/>
        <v/>
      </c>
      <c r="AZ114" s="12" t="str">
        <f t="shared" si="117"/>
        <v/>
      </c>
      <c r="BA114" s="12" t="str">
        <f t="shared" si="117"/>
        <v/>
      </c>
      <c r="BB114" s="12" t="str">
        <f t="shared" si="117"/>
        <v/>
      </c>
      <c r="BC114" s="12" t="str">
        <f t="shared" si="117"/>
        <v/>
      </c>
      <c r="BD114" s="12" t="str">
        <f t="shared" si="94"/>
        <v/>
      </c>
      <c r="BE114" s="12" t="str">
        <f t="shared" si="94"/>
        <v/>
      </c>
      <c r="BF114" s="12" t="str">
        <f t="shared" si="93"/>
        <v/>
      </c>
      <c r="BG114" s="12" t="str">
        <f t="shared" si="93"/>
        <v/>
      </c>
      <c r="BH114" s="12" t="str">
        <f t="shared" si="93"/>
        <v/>
      </c>
      <c r="BI114" s="12" t="str">
        <f t="shared" si="93"/>
        <v/>
      </c>
      <c r="BJ114" s="12" t="str">
        <f t="shared" si="93"/>
        <v/>
      </c>
      <c r="BK114" s="12" t="str">
        <f t="shared" si="93"/>
        <v/>
      </c>
      <c r="BL114" s="12" t="str">
        <f t="shared" si="93"/>
        <v/>
      </c>
      <c r="BM114" s="12" t="str">
        <f t="shared" si="108"/>
        <v/>
      </c>
      <c r="BN114" s="12" t="str">
        <f t="shared" si="108"/>
        <v/>
      </c>
      <c r="BO114" s="12" t="str">
        <f t="shared" si="108"/>
        <v/>
      </c>
      <c r="BV114" s="2" t="str">
        <f>IF(C114="","",IF(C114="ADO","ADO",IF(C114="OFF","OFF",VLOOKUP(C114,Positions!$C$7:$V$120,20,FALSE))))</f>
        <v/>
      </c>
      <c r="BW114" s="2" t="str">
        <f>IF(D114="","",IF(D114="ADO","ADO",IF(D114="OFF","OFF",VLOOKUP(D114,Positions!$C$7:$V$120,20,FALSE))))</f>
        <v/>
      </c>
      <c r="BX114" s="2" t="str">
        <f>IF(E114="","",IF(E114="ADO","ADO",IF(E114="OFF","OFF",VLOOKUP(E114,Positions!$C$7:$V$120,20,FALSE))))</f>
        <v/>
      </c>
      <c r="BY114" s="2" t="str">
        <f>IF(F114="","",IF(F114="ADO","ADO",IF(F114="OFF","OFF",VLOOKUP(F114,Positions!$C$7:$V$120,20,FALSE))))</f>
        <v/>
      </c>
      <c r="BZ114" s="2" t="str">
        <f>IF(G114="","",IF(G114="ADO","ADO",IF(G114="OFF","OFF",VLOOKUP(G114,Positions!$C$7:$V$120,20,FALSE))))</f>
        <v/>
      </c>
      <c r="CA114" s="2" t="str">
        <f>IF(H114="","",IF(H114="ADO","ADO",IF(H114="OFF","OFF",VLOOKUP(H114,Positions!$C$7:$V$120,20,FALSE))))</f>
        <v/>
      </c>
      <c r="CB114" s="2" t="str">
        <f>IF(I114="","",IF(I114="ADO","ADO",IF(I114="OFF","OFF",VLOOKUP(I114,Positions!$C$7:$V$120,20,FALSE))))</f>
        <v/>
      </c>
      <c r="CC114" s="2" t="str">
        <f>IF(J114="","",IF(J114="ADO","ADO",IF(J114="OFF","OFF",VLOOKUP(J114,Positions!$C$7:$V$120,20,FALSE))))</f>
        <v/>
      </c>
      <c r="CD114" s="2" t="str">
        <f>IF(K114="","",IF(K114="ADO","ADO",IF(K114="OFF","OFF",VLOOKUP(K114,Positions!$C$7:$V$120,20,FALSE))))</f>
        <v/>
      </c>
      <c r="CE114" s="2" t="str">
        <f>IF(L114="","",IF(L114="ADO","ADO",IF(L114="OFF","OFF",VLOOKUP(L114,Positions!$C$7:$V$120,20,FALSE))))</f>
        <v/>
      </c>
      <c r="CF114" s="2" t="str">
        <f>IF(M114="","",IF(M114="ADO","ADO",IF(M114="OFF","OFF",VLOOKUP(M114,Positions!$C$7:$V$120,20,FALSE))))</f>
        <v/>
      </c>
      <c r="CG114" s="2" t="str">
        <f>IF(N114="","",IF(N114="ADO","ADO",IF(N114="OFF","OFF",VLOOKUP(N114,Positions!$C$7:$V$120,20,FALSE))))</f>
        <v/>
      </c>
      <c r="CH114" s="2" t="str">
        <f>IF(O114="","",IF(O114="ADO","ADO",IF(O114="OFF","OFF",VLOOKUP(O114,Positions!$C$7:$V$120,20,FALSE))))</f>
        <v/>
      </c>
      <c r="CI114" s="2" t="str">
        <f>IF(P114="","",IF(P114="ADO","ADO",IF(P114="OFF","OFF",VLOOKUP(P114,Positions!$C$7:$V$120,20,FALSE))))</f>
        <v/>
      </c>
      <c r="CJ114" s="2" t="str">
        <f>IF(Q114="","",IF(Q114="ADO","ADO",IF(Q114="OFF","OFF",VLOOKUP(Q114,Positions!$C$7:$V$120,20,FALSE))))</f>
        <v/>
      </c>
      <c r="CK114" s="2" t="str">
        <f>IF(R114="","",IF(R114="ADO","ADO",IF(R114="OFF","OFF",VLOOKUP(R114,Positions!$C$7:$V$120,20,FALSE))))</f>
        <v/>
      </c>
      <c r="CL114" s="2" t="str">
        <f>IF(S114="","",IF(S114="ADO","ADO",IF(S114="OFF","OFF",VLOOKUP(S114,Positions!$C$7:$V$120,20,FALSE))))</f>
        <v/>
      </c>
      <c r="CM114" s="2" t="str">
        <f>IF(T114="","",IF(T114="ADO","ADO",IF(T114="OFF","OFF",VLOOKUP(T114,Positions!$C$7:$V$120,20,FALSE))))</f>
        <v/>
      </c>
      <c r="CN114" s="2" t="str">
        <f>IF(U114="","",IF(U114="ADO","ADO",IF(U114="OFF","OFF",VLOOKUP(U114,Positions!$C$7:$V$120,20,FALSE))))</f>
        <v/>
      </c>
      <c r="CO114" s="2" t="str">
        <f>IF(V114="","",IF(V114="ADO","ADO",IF(V114="OFF","OFF",VLOOKUP(V114,Positions!$C$7:$V$120,20,FALSE))))</f>
        <v/>
      </c>
      <c r="CP114" s="2" t="str">
        <f>IF(W114="","",IF(W114="ADO","ADO",IF(W114="OFF","OFF",VLOOKUP(W114,Positions!$C$7:$V$120,20,FALSE))))</f>
        <v/>
      </c>
      <c r="CQ114" s="2" t="str">
        <f>IF(X114="","",IF(X114="ADO","ADO",IF(X114="OFF","OFF",VLOOKUP(X114,Positions!$C$7:$V$120,20,FALSE))))</f>
        <v/>
      </c>
      <c r="CR114" s="2" t="str">
        <f>IF(Y114="","",IF(Y114="ADO","ADO",IF(Y114="OFF","OFF",VLOOKUP(Y114,Positions!$C$7:$V$120,20,FALSE))))</f>
        <v/>
      </c>
      <c r="CS114" s="2" t="str">
        <f>IF(Z114="","",IF(Z114="ADO","ADO",IF(Z114="OFF","OFF",VLOOKUP(Z114,Positions!$C$7:$V$120,20,FALSE))))</f>
        <v/>
      </c>
      <c r="CT114" s="2" t="str">
        <f>IF(AA114="","",IF(AA114="ADO","ADO",IF(AA114="OFF","OFF",VLOOKUP(AA114,Positions!$C$7:$V$120,20,FALSE))))</f>
        <v/>
      </c>
      <c r="CU114" s="2" t="str">
        <f>IF(AB114="","",IF(AB114="ADO","ADO",IF(AB114="OFF","OFF",VLOOKUP(AB114,Positions!$C$7:$V$120,20,FALSE))))</f>
        <v/>
      </c>
      <c r="CV114" s="2" t="str">
        <f>IF(AC114="","",IF(AC114="ADO","ADO",IF(AC114="OFF","OFF",VLOOKUP(AC114,Positions!$C$7:$V$120,20,FALSE))))</f>
        <v/>
      </c>
      <c r="CW114" s="2" t="str">
        <f>IF(AD114="","",IF(AD114="ADO","ADO",IF(AD114="OFF","OFF",VLOOKUP(AD114,Positions!$C$7:$V$120,20,FALSE))))</f>
        <v/>
      </c>
      <c r="CY114" s="2">
        <f t="shared" si="80"/>
        <v>0</v>
      </c>
      <c r="DE114" s="2" t="str">
        <f t="shared" si="113"/>
        <v/>
      </c>
      <c r="DF114" s="2" t="str">
        <f t="shared" si="114"/>
        <v/>
      </c>
      <c r="DG114" s="2" t="str">
        <f t="shared" si="115"/>
        <v/>
      </c>
      <c r="DH114" s="2" t="str">
        <f t="shared" si="118"/>
        <v/>
      </c>
      <c r="DI114" s="2" t="str">
        <f t="shared" si="107"/>
        <v/>
      </c>
      <c r="DJ114" s="2" t="str">
        <f t="shared" si="107"/>
        <v/>
      </c>
      <c r="DK114" s="2" t="str">
        <f t="shared" si="107"/>
        <v/>
      </c>
      <c r="DL114" s="2" t="str">
        <f t="shared" si="107"/>
        <v/>
      </c>
      <c r="DM114" s="2" t="str">
        <f t="shared" si="107"/>
        <v/>
      </c>
      <c r="DN114" s="2" t="str">
        <f t="shared" si="107"/>
        <v/>
      </c>
      <c r="DO114" s="2" t="str">
        <f t="shared" si="107"/>
        <v/>
      </c>
      <c r="DP114" s="2" t="str">
        <f t="shared" si="107"/>
        <v/>
      </c>
      <c r="DQ114" s="2" t="str">
        <f t="shared" si="107"/>
        <v/>
      </c>
      <c r="DR114" s="2" t="str">
        <f t="shared" si="106"/>
        <v/>
      </c>
      <c r="DS114" s="2" t="str">
        <f t="shared" si="106"/>
        <v/>
      </c>
      <c r="DT114" s="2" t="str">
        <f t="shared" si="106"/>
        <v/>
      </c>
      <c r="DU114" s="2" t="str">
        <f t="shared" si="106"/>
        <v/>
      </c>
      <c r="DV114" s="2" t="str">
        <f t="shared" si="106"/>
        <v/>
      </c>
      <c r="DW114" s="2" t="str">
        <f t="shared" si="106"/>
        <v/>
      </c>
      <c r="DX114" s="2" t="str">
        <f t="shared" si="106"/>
        <v/>
      </c>
      <c r="DY114" s="2" t="str">
        <f t="shared" si="106"/>
        <v/>
      </c>
      <c r="DZ114" s="2" t="str">
        <f t="shared" si="106"/>
        <v/>
      </c>
      <c r="EA114" s="2" t="str">
        <f t="shared" si="104"/>
        <v/>
      </c>
      <c r="EB114" s="2" t="str">
        <f t="shared" si="104"/>
        <v/>
      </c>
      <c r="EC114" s="2" t="str">
        <f t="shared" si="104"/>
        <v/>
      </c>
      <c r="ED114" s="2" t="str">
        <f t="shared" si="104"/>
        <v/>
      </c>
      <c r="EE114" s="2" t="str">
        <f t="shared" si="104"/>
        <v/>
      </c>
      <c r="EF114" s="2" t="str">
        <f t="shared" si="104"/>
        <v/>
      </c>
      <c r="EH114" s="189">
        <f t="shared" si="82"/>
        <v>0</v>
      </c>
      <c r="EI114" s="190">
        <f t="shared" si="83"/>
        <v>0</v>
      </c>
      <c r="EJ114" s="190">
        <f t="shared" si="84"/>
        <v>0</v>
      </c>
      <c r="EK114" s="190">
        <f t="shared" si="85"/>
        <v>0</v>
      </c>
      <c r="EL114" s="190">
        <f t="shared" si="86"/>
        <v>0</v>
      </c>
      <c r="EM114" s="12" t="str">
        <f t="shared" si="116"/>
        <v/>
      </c>
      <c r="EN114" s="12" t="str">
        <f t="shared" si="116"/>
        <v/>
      </c>
      <c r="EO114" s="12" t="str">
        <f t="shared" si="116"/>
        <v/>
      </c>
      <c r="EP114" s="12" t="str">
        <f t="shared" si="116"/>
        <v/>
      </c>
      <c r="EQ114" s="12" t="str">
        <f t="shared" si="116"/>
        <v/>
      </c>
      <c r="ER114" s="12" t="str">
        <f t="shared" si="116"/>
        <v/>
      </c>
      <c r="ES114" s="12" t="str">
        <f t="shared" si="116"/>
        <v/>
      </c>
      <c r="ET114" s="12" t="str">
        <f t="shared" si="116"/>
        <v/>
      </c>
      <c r="EU114" s="12" t="str">
        <f t="shared" si="116"/>
        <v/>
      </c>
      <c r="EV114" s="12" t="str">
        <f t="shared" si="116"/>
        <v/>
      </c>
      <c r="EW114" s="12" t="str">
        <f t="shared" si="116"/>
        <v/>
      </c>
      <c r="EX114" s="12" t="str">
        <f t="shared" si="116"/>
        <v/>
      </c>
      <c r="EY114" s="12" t="str">
        <f t="shared" si="116"/>
        <v/>
      </c>
      <c r="EZ114" s="12" t="str">
        <f t="shared" si="116"/>
        <v/>
      </c>
      <c r="FA114" s="12" t="str">
        <f t="shared" si="116"/>
        <v/>
      </c>
      <c r="FB114" s="12" t="str">
        <f t="shared" si="116"/>
        <v/>
      </c>
      <c r="FC114" s="12" t="str">
        <f t="shared" si="120"/>
        <v/>
      </c>
      <c r="FD114" s="12" t="str">
        <f t="shared" si="120"/>
        <v/>
      </c>
      <c r="FE114" s="12" t="str">
        <f t="shared" si="120"/>
        <v/>
      </c>
      <c r="FF114" s="12" t="str">
        <f t="shared" si="120"/>
        <v/>
      </c>
      <c r="FG114" s="12" t="str">
        <f t="shared" si="120"/>
        <v/>
      </c>
      <c r="FH114" s="12" t="str">
        <f t="shared" si="120"/>
        <v/>
      </c>
      <c r="FI114" s="12" t="str">
        <f t="shared" si="119"/>
        <v/>
      </c>
      <c r="FJ114" s="12" t="str">
        <f t="shared" si="119"/>
        <v/>
      </c>
      <c r="FK114" s="12" t="str">
        <f t="shared" si="119"/>
        <v/>
      </c>
      <c r="FL114" s="12" t="str">
        <f t="shared" si="109"/>
        <v/>
      </c>
      <c r="FM114" s="12" t="str">
        <f t="shared" si="109"/>
        <v/>
      </c>
      <c r="FN114" s="12" t="str">
        <f t="shared" si="109"/>
        <v/>
      </c>
      <c r="FP114" t="str">
        <f t="shared" si="87"/>
        <v>OK</v>
      </c>
      <c r="FQ114" t="str">
        <f t="shared" si="88"/>
        <v/>
      </c>
      <c r="GU114" s="176"/>
      <c r="GV114" s="177">
        <f t="shared" si="72"/>
        <v>0</v>
      </c>
      <c r="GW114" s="177">
        <f t="shared" si="73"/>
        <v>0</v>
      </c>
      <c r="GX114" s="177">
        <f t="shared" si="74"/>
        <v>0</v>
      </c>
      <c r="GY114" s="177">
        <f t="shared" si="75"/>
        <v>0</v>
      </c>
      <c r="HB114" s="193" t="str">
        <f>IF(Positions!C110&lt;&gt;"",Positions!C110,"")</f>
        <v/>
      </c>
    </row>
    <row r="115" spans="1:210" x14ac:dyDescent="0.25">
      <c r="A115" s="194"/>
      <c r="B115" s="186" t="str">
        <f t="shared" si="77"/>
        <v>0 (0, 0)</v>
      </c>
      <c r="C115" s="357"/>
      <c r="D115" s="470"/>
      <c r="E115" s="470"/>
      <c r="F115" s="470"/>
      <c r="G115" s="470"/>
      <c r="H115" s="470"/>
      <c r="I115" s="466"/>
      <c r="J115" s="357"/>
      <c r="K115" s="470"/>
      <c r="L115" s="470"/>
      <c r="M115" s="470"/>
      <c r="N115" s="470"/>
      <c r="O115" s="470"/>
      <c r="P115" s="466"/>
      <c r="Q115" s="357"/>
      <c r="R115" s="470"/>
      <c r="S115" s="470"/>
      <c r="T115" s="470"/>
      <c r="U115" s="470"/>
      <c r="V115" s="470"/>
      <c r="W115" s="466"/>
      <c r="X115" s="357"/>
      <c r="Y115" s="470"/>
      <c r="Z115" s="470"/>
      <c r="AA115" s="470"/>
      <c r="AB115" s="470"/>
      <c r="AC115" s="470"/>
      <c r="AD115" s="466"/>
      <c r="AE115" s="349"/>
      <c r="AF115" s="339">
        <f t="shared" si="71"/>
        <v>0</v>
      </c>
      <c r="AG115" s="340">
        <f t="shared" si="71"/>
        <v>0</v>
      </c>
      <c r="AH115" s="340">
        <f t="shared" si="71"/>
        <v>0</v>
      </c>
      <c r="AI115" s="341">
        <f t="shared" si="71"/>
        <v>0</v>
      </c>
      <c r="AJ115" s="342">
        <f t="shared" si="71"/>
        <v>0</v>
      </c>
      <c r="AK115" s="343">
        <f t="shared" si="78"/>
        <v>0</v>
      </c>
      <c r="AL115" s="192">
        <f>IF(A115&lt;&gt;"",VLOOKUP(A115,Positions!$AJ$9:$AK$30,2,FALSE),0)*IF(AJ115=160,AJ115/4*52*(38/40),AJ115/4*52)</f>
        <v>0</v>
      </c>
      <c r="AM115" s="188">
        <f t="shared" si="79"/>
        <v>0</v>
      </c>
      <c r="AN115" s="12" t="str">
        <f t="shared" si="105"/>
        <v/>
      </c>
      <c r="AO115" s="12" t="str">
        <f t="shared" si="105"/>
        <v/>
      </c>
      <c r="AP115" s="12" t="str">
        <f t="shared" si="105"/>
        <v/>
      </c>
      <c r="AQ115" s="12" t="str">
        <f t="shared" si="105"/>
        <v/>
      </c>
      <c r="AR115" s="12" t="str">
        <f t="shared" si="105"/>
        <v/>
      </c>
      <c r="AS115" s="12" t="str">
        <f t="shared" si="117"/>
        <v/>
      </c>
      <c r="AT115" s="12" t="str">
        <f t="shared" si="117"/>
        <v/>
      </c>
      <c r="AU115" s="12" t="str">
        <f t="shared" si="117"/>
        <v/>
      </c>
      <c r="AV115" s="12" t="str">
        <f t="shared" si="117"/>
        <v/>
      </c>
      <c r="AW115" s="12" t="str">
        <f t="shared" si="117"/>
        <v/>
      </c>
      <c r="AX115" s="12" t="str">
        <f t="shared" si="117"/>
        <v/>
      </c>
      <c r="AY115" s="12" t="str">
        <f t="shared" si="117"/>
        <v/>
      </c>
      <c r="AZ115" s="12" t="str">
        <f t="shared" si="117"/>
        <v/>
      </c>
      <c r="BA115" s="12" t="str">
        <f t="shared" si="117"/>
        <v/>
      </c>
      <c r="BB115" s="12" t="str">
        <f t="shared" si="117"/>
        <v/>
      </c>
      <c r="BC115" s="12" t="str">
        <f t="shared" si="117"/>
        <v/>
      </c>
      <c r="BD115" s="12" t="str">
        <f t="shared" si="94"/>
        <v/>
      </c>
      <c r="BE115" s="12" t="str">
        <f t="shared" si="94"/>
        <v/>
      </c>
      <c r="BF115" s="12" t="str">
        <f t="shared" si="93"/>
        <v/>
      </c>
      <c r="BG115" s="12" t="str">
        <f t="shared" si="93"/>
        <v/>
      </c>
      <c r="BH115" s="12" t="str">
        <f t="shared" si="93"/>
        <v/>
      </c>
      <c r="BI115" s="12" t="str">
        <f t="shared" si="93"/>
        <v/>
      </c>
      <c r="BJ115" s="12" t="str">
        <f t="shared" si="93"/>
        <v/>
      </c>
      <c r="BK115" s="12" t="str">
        <f t="shared" si="93"/>
        <v/>
      </c>
      <c r="BL115" s="12" t="str">
        <f t="shared" si="93"/>
        <v/>
      </c>
      <c r="BM115" s="12" t="str">
        <f t="shared" si="108"/>
        <v/>
      </c>
      <c r="BN115" s="12" t="str">
        <f t="shared" si="108"/>
        <v/>
      </c>
      <c r="BO115" s="12" t="str">
        <f t="shared" si="108"/>
        <v/>
      </c>
      <c r="BV115" s="2" t="str">
        <f>IF(C115="","",IF(C115="ADO","ADO",IF(C115="OFF","OFF",VLOOKUP(C115,Positions!$C$7:$V$120,20,FALSE))))</f>
        <v/>
      </c>
      <c r="BW115" s="2" t="str">
        <f>IF(D115="","",IF(D115="ADO","ADO",IF(D115="OFF","OFF",VLOOKUP(D115,Positions!$C$7:$V$120,20,FALSE))))</f>
        <v/>
      </c>
      <c r="BX115" s="2" t="str">
        <f>IF(E115="","",IF(E115="ADO","ADO",IF(E115="OFF","OFF",VLOOKUP(E115,Positions!$C$7:$V$120,20,FALSE))))</f>
        <v/>
      </c>
      <c r="BY115" s="2" t="str">
        <f>IF(F115="","",IF(F115="ADO","ADO",IF(F115="OFF","OFF",VLOOKUP(F115,Positions!$C$7:$V$120,20,FALSE))))</f>
        <v/>
      </c>
      <c r="BZ115" s="2" t="str">
        <f>IF(G115="","",IF(G115="ADO","ADO",IF(G115="OFF","OFF",VLOOKUP(G115,Positions!$C$7:$V$120,20,FALSE))))</f>
        <v/>
      </c>
      <c r="CA115" s="2" t="str">
        <f>IF(H115="","",IF(H115="ADO","ADO",IF(H115="OFF","OFF",VLOOKUP(H115,Positions!$C$7:$V$120,20,FALSE))))</f>
        <v/>
      </c>
      <c r="CB115" s="2" t="str">
        <f>IF(I115="","",IF(I115="ADO","ADO",IF(I115="OFF","OFF",VLOOKUP(I115,Positions!$C$7:$V$120,20,FALSE))))</f>
        <v/>
      </c>
      <c r="CC115" s="2" t="str">
        <f>IF(J115="","",IF(J115="ADO","ADO",IF(J115="OFF","OFF",VLOOKUP(J115,Positions!$C$7:$V$120,20,FALSE))))</f>
        <v/>
      </c>
      <c r="CD115" s="2" t="str">
        <f>IF(K115="","",IF(K115="ADO","ADO",IF(K115="OFF","OFF",VLOOKUP(K115,Positions!$C$7:$V$120,20,FALSE))))</f>
        <v/>
      </c>
      <c r="CE115" s="2" t="str">
        <f>IF(L115="","",IF(L115="ADO","ADO",IF(L115="OFF","OFF",VLOOKUP(L115,Positions!$C$7:$V$120,20,FALSE))))</f>
        <v/>
      </c>
      <c r="CF115" s="2" t="str">
        <f>IF(M115="","",IF(M115="ADO","ADO",IF(M115="OFF","OFF",VLOOKUP(M115,Positions!$C$7:$V$120,20,FALSE))))</f>
        <v/>
      </c>
      <c r="CG115" s="2" t="str">
        <f>IF(N115="","",IF(N115="ADO","ADO",IF(N115="OFF","OFF",VLOOKUP(N115,Positions!$C$7:$V$120,20,FALSE))))</f>
        <v/>
      </c>
      <c r="CH115" s="2" t="str">
        <f>IF(O115="","",IF(O115="ADO","ADO",IF(O115="OFF","OFF",VLOOKUP(O115,Positions!$C$7:$V$120,20,FALSE))))</f>
        <v/>
      </c>
      <c r="CI115" s="2" t="str">
        <f>IF(P115="","",IF(P115="ADO","ADO",IF(P115="OFF","OFF",VLOOKUP(P115,Positions!$C$7:$V$120,20,FALSE))))</f>
        <v/>
      </c>
      <c r="CJ115" s="2" t="str">
        <f>IF(Q115="","",IF(Q115="ADO","ADO",IF(Q115="OFF","OFF",VLOOKUP(Q115,Positions!$C$7:$V$120,20,FALSE))))</f>
        <v/>
      </c>
      <c r="CK115" s="2" t="str">
        <f>IF(R115="","",IF(R115="ADO","ADO",IF(R115="OFF","OFF",VLOOKUP(R115,Positions!$C$7:$V$120,20,FALSE))))</f>
        <v/>
      </c>
      <c r="CL115" s="2" t="str">
        <f>IF(S115="","",IF(S115="ADO","ADO",IF(S115="OFF","OFF",VLOOKUP(S115,Positions!$C$7:$V$120,20,FALSE))))</f>
        <v/>
      </c>
      <c r="CM115" s="2" t="str">
        <f>IF(T115="","",IF(T115="ADO","ADO",IF(T115="OFF","OFF",VLOOKUP(T115,Positions!$C$7:$V$120,20,FALSE))))</f>
        <v/>
      </c>
      <c r="CN115" s="2" t="str">
        <f>IF(U115="","",IF(U115="ADO","ADO",IF(U115="OFF","OFF",VLOOKUP(U115,Positions!$C$7:$V$120,20,FALSE))))</f>
        <v/>
      </c>
      <c r="CO115" s="2" t="str">
        <f>IF(V115="","",IF(V115="ADO","ADO",IF(V115="OFF","OFF",VLOOKUP(V115,Positions!$C$7:$V$120,20,FALSE))))</f>
        <v/>
      </c>
      <c r="CP115" s="2" t="str">
        <f>IF(W115="","",IF(W115="ADO","ADO",IF(W115="OFF","OFF",VLOOKUP(W115,Positions!$C$7:$V$120,20,FALSE))))</f>
        <v/>
      </c>
      <c r="CQ115" s="2" t="str">
        <f>IF(X115="","",IF(X115="ADO","ADO",IF(X115="OFF","OFF",VLOOKUP(X115,Positions!$C$7:$V$120,20,FALSE))))</f>
        <v/>
      </c>
      <c r="CR115" s="2" t="str">
        <f>IF(Y115="","",IF(Y115="ADO","ADO",IF(Y115="OFF","OFF",VLOOKUP(Y115,Positions!$C$7:$V$120,20,FALSE))))</f>
        <v/>
      </c>
      <c r="CS115" s="2" t="str">
        <f>IF(Z115="","",IF(Z115="ADO","ADO",IF(Z115="OFF","OFF",VLOOKUP(Z115,Positions!$C$7:$V$120,20,FALSE))))</f>
        <v/>
      </c>
      <c r="CT115" s="2" t="str">
        <f>IF(AA115="","",IF(AA115="ADO","ADO",IF(AA115="OFF","OFF",VLOOKUP(AA115,Positions!$C$7:$V$120,20,FALSE))))</f>
        <v/>
      </c>
      <c r="CU115" s="2" t="str">
        <f>IF(AB115="","",IF(AB115="ADO","ADO",IF(AB115="OFF","OFF",VLOOKUP(AB115,Positions!$C$7:$V$120,20,FALSE))))</f>
        <v/>
      </c>
      <c r="CV115" s="2" t="str">
        <f>IF(AC115="","",IF(AC115="ADO","ADO",IF(AC115="OFF","OFF",VLOOKUP(AC115,Positions!$C$7:$V$120,20,FALSE))))</f>
        <v/>
      </c>
      <c r="CW115" s="2" t="str">
        <f>IF(AD115="","",IF(AD115="ADO","ADO",IF(AD115="OFF","OFF",VLOOKUP(AD115,Positions!$C$7:$V$120,20,FALSE))))</f>
        <v/>
      </c>
      <c r="CY115" s="2">
        <f t="shared" si="80"/>
        <v>0</v>
      </c>
      <c r="DE115" s="2" t="str">
        <f t="shared" si="113"/>
        <v/>
      </c>
      <c r="DF115" s="2" t="str">
        <f t="shared" si="114"/>
        <v/>
      </c>
      <c r="DG115" s="2" t="str">
        <f t="shared" si="115"/>
        <v/>
      </c>
      <c r="DH115" s="2" t="str">
        <f t="shared" si="118"/>
        <v/>
      </c>
      <c r="DI115" s="2" t="str">
        <f t="shared" si="107"/>
        <v/>
      </c>
      <c r="DJ115" s="2" t="str">
        <f t="shared" si="107"/>
        <v/>
      </c>
      <c r="DK115" s="2" t="str">
        <f t="shared" si="107"/>
        <v/>
      </c>
      <c r="DL115" s="2" t="str">
        <f t="shared" si="107"/>
        <v/>
      </c>
      <c r="DM115" s="2" t="str">
        <f t="shared" si="107"/>
        <v/>
      </c>
      <c r="DN115" s="2" t="str">
        <f t="shared" si="107"/>
        <v/>
      </c>
      <c r="DO115" s="2" t="str">
        <f t="shared" si="107"/>
        <v/>
      </c>
      <c r="DP115" s="2" t="str">
        <f t="shared" si="107"/>
        <v/>
      </c>
      <c r="DQ115" s="2" t="str">
        <f t="shared" si="107"/>
        <v/>
      </c>
      <c r="DR115" s="2" t="str">
        <f t="shared" si="107"/>
        <v/>
      </c>
      <c r="DS115" s="2" t="str">
        <f t="shared" si="107"/>
        <v/>
      </c>
      <c r="DT115" s="2" t="str">
        <f t="shared" si="107"/>
        <v/>
      </c>
      <c r="DU115" s="2" t="str">
        <f t="shared" si="107"/>
        <v/>
      </c>
      <c r="DV115" s="2" t="str">
        <f t="shared" si="107"/>
        <v/>
      </c>
      <c r="DW115" s="2" t="str">
        <f t="shared" si="107"/>
        <v/>
      </c>
      <c r="DX115" s="2" t="str">
        <f t="shared" ref="DR115:EF140" si="121">IF(ISERROR(CO115),"",CO115)</f>
        <v/>
      </c>
      <c r="DY115" s="2" t="str">
        <f t="shared" si="121"/>
        <v/>
      </c>
      <c r="DZ115" s="2" t="str">
        <f t="shared" si="121"/>
        <v/>
      </c>
      <c r="EA115" s="2" t="str">
        <f t="shared" si="104"/>
        <v/>
      </c>
      <c r="EB115" s="2" t="str">
        <f t="shared" si="104"/>
        <v/>
      </c>
      <c r="EC115" s="2" t="str">
        <f t="shared" si="104"/>
        <v/>
      </c>
      <c r="ED115" s="2" t="str">
        <f t="shared" si="104"/>
        <v/>
      </c>
      <c r="EE115" s="2" t="str">
        <f t="shared" si="104"/>
        <v/>
      </c>
      <c r="EF115" s="2" t="str">
        <f t="shared" si="104"/>
        <v/>
      </c>
      <c r="EH115" s="189">
        <f t="shared" si="82"/>
        <v>0</v>
      </c>
      <c r="EI115" s="190">
        <f t="shared" si="83"/>
        <v>0</v>
      </c>
      <c r="EJ115" s="190">
        <f t="shared" si="84"/>
        <v>0</v>
      </c>
      <c r="EK115" s="190">
        <f t="shared" si="85"/>
        <v>0</v>
      </c>
      <c r="EL115" s="190">
        <f t="shared" si="86"/>
        <v>0</v>
      </c>
      <c r="EM115" s="12" t="str">
        <f t="shared" si="116"/>
        <v/>
      </c>
      <c r="EN115" s="12" t="str">
        <f t="shared" si="116"/>
        <v/>
      </c>
      <c r="EO115" s="12" t="str">
        <f t="shared" si="116"/>
        <v/>
      </c>
      <c r="EP115" s="12" t="str">
        <f t="shared" si="116"/>
        <v/>
      </c>
      <c r="EQ115" s="12" t="str">
        <f t="shared" si="116"/>
        <v/>
      </c>
      <c r="ER115" s="12" t="str">
        <f t="shared" si="116"/>
        <v/>
      </c>
      <c r="ES115" s="12" t="str">
        <f t="shared" si="116"/>
        <v/>
      </c>
      <c r="ET115" s="12" t="str">
        <f t="shared" si="116"/>
        <v/>
      </c>
      <c r="EU115" s="12" t="str">
        <f t="shared" si="116"/>
        <v/>
      </c>
      <c r="EV115" s="12" t="str">
        <f t="shared" si="116"/>
        <v/>
      </c>
      <c r="EW115" s="12" t="str">
        <f t="shared" si="116"/>
        <v/>
      </c>
      <c r="EX115" s="12" t="str">
        <f t="shared" si="116"/>
        <v/>
      </c>
      <c r="EY115" s="12" t="str">
        <f t="shared" si="116"/>
        <v/>
      </c>
      <c r="EZ115" s="12" t="str">
        <f t="shared" si="116"/>
        <v/>
      </c>
      <c r="FA115" s="12" t="str">
        <f t="shared" si="116"/>
        <v/>
      </c>
      <c r="FB115" s="12" t="str">
        <f t="shared" si="116"/>
        <v/>
      </c>
      <c r="FC115" s="12" t="str">
        <f t="shared" si="120"/>
        <v/>
      </c>
      <c r="FD115" s="12" t="str">
        <f t="shared" si="120"/>
        <v/>
      </c>
      <c r="FE115" s="12" t="str">
        <f t="shared" si="120"/>
        <v/>
      </c>
      <c r="FF115" s="12" t="str">
        <f t="shared" si="120"/>
        <v/>
      </c>
      <c r="FG115" s="12" t="str">
        <f t="shared" si="120"/>
        <v/>
      </c>
      <c r="FH115" s="12" t="str">
        <f t="shared" si="120"/>
        <v/>
      </c>
      <c r="FI115" s="12" t="str">
        <f t="shared" si="119"/>
        <v/>
      </c>
      <c r="FJ115" s="12" t="str">
        <f t="shared" si="119"/>
        <v/>
      </c>
      <c r="FK115" s="12" t="str">
        <f t="shared" si="119"/>
        <v/>
      </c>
      <c r="FL115" s="12" t="str">
        <f t="shared" si="109"/>
        <v/>
      </c>
      <c r="FM115" s="12" t="str">
        <f t="shared" si="109"/>
        <v/>
      </c>
      <c r="FN115" s="12" t="str">
        <f t="shared" si="109"/>
        <v/>
      </c>
      <c r="FP115" t="str">
        <f t="shared" si="87"/>
        <v>OK</v>
      </c>
      <c r="FQ115" t="str">
        <f t="shared" si="88"/>
        <v/>
      </c>
      <c r="GU115" s="176"/>
      <c r="GV115" s="177">
        <f t="shared" si="72"/>
        <v>0</v>
      </c>
      <c r="GW115" s="177">
        <f t="shared" si="73"/>
        <v>0</v>
      </c>
      <c r="GX115" s="177">
        <f t="shared" si="74"/>
        <v>0</v>
      </c>
      <c r="GY115" s="177">
        <f t="shared" si="75"/>
        <v>0</v>
      </c>
      <c r="HB115" s="193" t="str">
        <f>IF(Positions!C111&lt;&gt;"",Positions!C111,"")</f>
        <v/>
      </c>
    </row>
    <row r="116" spans="1:210" x14ac:dyDescent="0.25">
      <c r="A116" s="194"/>
      <c r="B116" s="186" t="str">
        <f t="shared" si="77"/>
        <v>0 (0, 0)</v>
      </c>
      <c r="C116" s="357"/>
      <c r="D116" s="470"/>
      <c r="E116" s="470"/>
      <c r="F116" s="470"/>
      <c r="G116" s="470"/>
      <c r="H116" s="470"/>
      <c r="I116" s="466"/>
      <c r="J116" s="357"/>
      <c r="K116" s="470"/>
      <c r="L116" s="470"/>
      <c r="M116" s="470"/>
      <c r="N116" s="470"/>
      <c r="O116" s="470"/>
      <c r="P116" s="466"/>
      <c r="Q116" s="357"/>
      <c r="R116" s="470"/>
      <c r="S116" s="470"/>
      <c r="T116" s="470"/>
      <c r="U116" s="470"/>
      <c r="V116" s="470"/>
      <c r="W116" s="466"/>
      <c r="X116" s="357"/>
      <c r="Y116" s="470"/>
      <c r="Z116" s="470"/>
      <c r="AA116" s="470"/>
      <c r="AB116" s="470"/>
      <c r="AC116" s="470"/>
      <c r="AD116" s="466"/>
      <c r="AE116" s="349"/>
      <c r="AF116" s="339">
        <f t="shared" si="71"/>
        <v>0</v>
      </c>
      <c r="AG116" s="340">
        <f t="shared" si="71"/>
        <v>0</v>
      </c>
      <c r="AH116" s="340">
        <f t="shared" si="71"/>
        <v>0</v>
      </c>
      <c r="AI116" s="341">
        <f t="shared" si="71"/>
        <v>0</v>
      </c>
      <c r="AJ116" s="342">
        <f t="shared" si="71"/>
        <v>0</v>
      </c>
      <c r="AK116" s="343">
        <f t="shared" si="78"/>
        <v>0</v>
      </c>
      <c r="AL116" s="192">
        <f>IF(A116&lt;&gt;"",VLOOKUP(A116,Positions!$AJ$9:$AK$30,2,FALSE),0)*IF(AJ116=160,AJ116/4*52*(38/40),AJ116/4*52)</f>
        <v>0</v>
      </c>
      <c r="AM116" s="188">
        <f t="shared" si="79"/>
        <v>0</v>
      </c>
      <c r="AN116" s="12" t="str">
        <f t="shared" si="105"/>
        <v/>
      </c>
      <c r="AO116" s="12" t="str">
        <f t="shared" si="105"/>
        <v/>
      </c>
      <c r="AP116" s="12" t="str">
        <f t="shared" si="105"/>
        <v/>
      </c>
      <c r="AQ116" s="12" t="str">
        <f t="shared" si="105"/>
        <v/>
      </c>
      <c r="AR116" s="12" t="str">
        <f t="shared" si="105"/>
        <v/>
      </c>
      <c r="AS116" s="12" t="str">
        <f t="shared" si="117"/>
        <v/>
      </c>
      <c r="AT116" s="12" t="str">
        <f t="shared" si="117"/>
        <v/>
      </c>
      <c r="AU116" s="12" t="str">
        <f t="shared" si="117"/>
        <v/>
      </c>
      <c r="AV116" s="12" t="str">
        <f t="shared" si="117"/>
        <v/>
      </c>
      <c r="AW116" s="12" t="str">
        <f t="shared" si="117"/>
        <v/>
      </c>
      <c r="AX116" s="12" t="str">
        <f t="shared" si="117"/>
        <v/>
      </c>
      <c r="AY116" s="12" t="str">
        <f t="shared" si="117"/>
        <v/>
      </c>
      <c r="AZ116" s="12" t="str">
        <f t="shared" si="117"/>
        <v/>
      </c>
      <c r="BA116" s="12" t="str">
        <f t="shared" si="117"/>
        <v/>
      </c>
      <c r="BB116" s="12" t="str">
        <f t="shared" si="117"/>
        <v/>
      </c>
      <c r="BC116" s="12" t="str">
        <f t="shared" si="117"/>
        <v/>
      </c>
      <c r="BD116" s="12" t="str">
        <f t="shared" si="94"/>
        <v/>
      </c>
      <c r="BE116" s="12" t="str">
        <f t="shared" si="94"/>
        <v/>
      </c>
      <c r="BF116" s="12" t="str">
        <f t="shared" si="93"/>
        <v/>
      </c>
      <c r="BG116" s="12" t="str">
        <f t="shared" si="93"/>
        <v/>
      </c>
      <c r="BH116" s="12" t="str">
        <f t="shared" si="93"/>
        <v/>
      </c>
      <c r="BI116" s="12" t="str">
        <f t="shared" si="93"/>
        <v/>
      </c>
      <c r="BJ116" s="12" t="str">
        <f t="shared" si="93"/>
        <v/>
      </c>
      <c r="BK116" s="12" t="str">
        <f t="shared" si="93"/>
        <v/>
      </c>
      <c r="BL116" s="12" t="str">
        <f t="shared" si="93"/>
        <v/>
      </c>
      <c r="BM116" s="12" t="str">
        <f t="shared" si="108"/>
        <v/>
      </c>
      <c r="BN116" s="12" t="str">
        <f t="shared" si="108"/>
        <v/>
      </c>
      <c r="BO116" s="12" t="str">
        <f t="shared" si="108"/>
        <v/>
      </c>
      <c r="BV116" s="2" t="str">
        <f>IF(C116="","",IF(C116="ADO","ADO",IF(C116="OFF","OFF",VLOOKUP(C116,Positions!$C$7:$V$120,20,FALSE))))</f>
        <v/>
      </c>
      <c r="BW116" s="2" t="str">
        <f>IF(D116="","",IF(D116="ADO","ADO",IF(D116="OFF","OFF",VLOOKUP(D116,Positions!$C$7:$V$120,20,FALSE))))</f>
        <v/>
      </c>
      <c r="BX116" s="2" t="str">
        <f>IF(E116="","",IF(E116="ADO","ADO",IF(E116="OFF","OFF",VLOOKUP(E116,Positions!$C$7:$V$120,20,FALSE))))</f>
        <v/>
      </c>
      <c r="BY116" s="2" t="str">
        <f>IF(F116="","",IF(F116="ADO","ADO",IF(F116="OFF","OFF",VLOOKUP(F116,Positions!$C$7:$V$120,20,FALSE))))</f>
        <v/>
      </c>
      <c r="BZ116" s="2" t="str">
        <f>IF(G116="","",IF(G116="ADO","ADO",IF(G116="OFF","OFF",VLOOKUP(G116,Positions!$C$7:$V$120,20,FALSE))))</f>
        <v/>
      </c>
      <c r="CA116" s="2" t="str">
        <f>IF(H116="","",IF(H116="ADO","ADO",IF(H116="OFF","OFF",VLOOKUP(H116,Positions!$C$7:$V$120,20,FALSE))))</f>
        <v/>
      </c>
      <c r="CB116" s="2" t="str">
        <f>IF(I116="","",IF(I116="ADO","ADO",IF(I116="OFF","OFF",VLOOKUP(I116,Positions!$C$7:$V$120,20,FALSE))))</f>
        <v/>
      </c>
      <c r="CC116" s="2" t="str">
        <f>IF(J116="","",IF(J116="ADO","ADO",IF(J116="OFF","OFF",VLOOKUP(J116,Positions!$C$7:$V$120,20,FALSE))))</f>
        <v/>
      </c>
      <c r="CD116" s="2" t="str">
        <f>IF(K116="","",IF(K116="ADO","ADO",IF(K116="OFF","OFF",VLOOKUP(K116,Positions!$C$7:$V$120,20,FALSE))))</f>
        <v/>
      </c>
      <c r="CE116" s="2" t="str">
        <f>IF(L116="","",IF(L116="ADO","ADO",IF(L116="OFF","OFF",VLOOKUP(L116,Positions!$C$7:$V$120,20,FALSE))))</f>
        <v/>
      </c>
      <c r="CF116" s="2" t="str">
        <f>IF(M116="","",IF(M116="ADO","ADO",IF(M116="OFF","OFF",VLOOKUP(M116,Positions!$C$7:$V$120,20,FALSE))))</f>
        <v/>
      </c>
      <c r="CG116" s="2" t="str">
        <f>IF(N116="","",IF(N116="ADO","ADO",IF(N116="OFF","OFF",VLOOKUP(N116,Positions!$C$7:$V$120,20,FALSE))))</f>
        <v/>
      </c>
      <c r="CH116" s="2" t="str">
        <f>IF(O116="","",IF(O116="ADO","ADO",IF(O116="OFF","OFF",VLOOKUP(O116,Positions!$C$7:$V$120,20,FALSE))))</f>
        <v/>
      </c>
      <c r="CI116" s="2" t="str">
        <f>IF(P116="","",IF(P116="ADO","ADO",IF(P116="OFF","OFF",VLOOKUP(P116,Positions!$C$7:$V$120,20,FALSE))))</f>
        <v/>
      </c>
      <c r="CJ116" s="2" t="str">
        <f>IF(Q116="","",IF(Q116="ADO","ADO",IF(Q116="OFF","OFF",VLOOKUP(Q116,Positions!$C$7:$V$120,20,FALSE))))</f>
        <v/>
      </c>
      <c r="CK116" s="2" t="str">
        <f>IF(R116="","",IF(R116="ADO","ADO",IF(R116="OFF","OFF",VLOOKUP(R116,Positions!$C$7:$V$120,20,FALSE))))</f>
        <v/>
      </c>
      <c r="CL116" s="2" t="str">
        <f>IF(S116="","",IF(S116="ADO","ADO",IF(S116="OFF","OFF",VLOOKUP(S116,Positions!$C$7:$V$120,20,FALSE))))</f>
        <v/>
      </c>
      <c r="CM116" s="2" t="str">
        <f>IF(T116="","",IF(T116="ADO","ADO",IF(T116="OFF","OFF",VLOOKUP(T116,Positions!$C$7:$V$120,20,FALSE))))</f>
        <v/>
      </c>
      <c r="CN116" s="2" t="str">
        <f>IF(U116="","",IF(U116="ADO","ADO",IF(U116="OFF","OFF",VLOOKUP(U116,Positions!$C$7:$V$120,20,FALSE))))</f>
        <v/>
      </c>
      <c r="CO116" s="2" t="str">
        <f>IF(V116="","",IF(V116="ADO","ADO",IF(V116="OFF","OFF",VLOOKUP(V116,Positions!$C$7:$V$120,20,FALSE))))</f>
        <v/>
      </c>
      <c r="CP116" s="2" t="str">
        <f>IF(W116="","",IF(W116="ADO","ADO",IF(W116="OFF","OFF",VLOOKUP(W116,Positions!$C$7:$V$120,20,FALSE))))</f>
        <v/>
      </c>
      <c r="CQ116" s="2" t="str">
        <f>IF(X116="","",IF(X116="ADO","ADO",IF(X116="OFF","OFF",VLOOKUP(X116,Positions!$C$7:$V$120,20,FALSE))))</f>
        <v/>
      </c>
      <c r="CR116" s="2" t="str">
        <f>IF(Y116="","",IF(Y116="ADO","ADO",IF(Y116="OFF","OFF",VLOOKUP(Y116,Positions!$C$7:$V$120,20,FALSE))))</f>
        <v/>
      </c>
      <c r="CS116" s="2" t="str">
        <f>IF(Z116="","",IF(Z116="ADO","ADO",IF(Z116="OFF","OFF",VLOOKUP(Z116,Positions!$C$7:$V$120,20,FALSE))))</f>
        <v/>
      </c>
      <c r="CT116" s="2" t="str">
        <f>IF(AA116="","",IF(AA116="ADO","ADO",IF(AA116="OFF","OFF",VLOOKUP(AA116,Positions!$C$7:$V$120,20,FALSE))))</f>
        <v/>
      </c>
      <c r="CU116" s="2" t="str">
        <f>IF(AB116="","",IF(AB116="ADO","ADO",IF(AB116="OFF","OFF",VLOOKUP(AB116,Positions!$C$7:$V$120,20,FALSE))))</f>
        <v/>
      </c>
      <c r="CV116" s="2" t="str">
        <f>IF(AC116="","",IF(AC116="ADO","ADO",IF(AC116="OFF","OFF",VLOOKUP(AC116,Positions!$C$7:$V$120,20,FALSE))))</f>
        <v/>
      </c>
      <c r="CW116" s="2" t="str">
        <f>IF(AD116="","",IF(AD116="ADO","ADO",IF(AD116="OFF","OFF",VLOOKUP(AD116,Positions!$C$7:$V$120,20,FALSE))))</f>
        <v/>
      </c>
      <c r="CY116" s="2">
        <f t="shared" si="80"/>
        <v>0</v>
      </c>
      <c r="DE116" s="2" t="str">
        <f t="shared" si="113"/>
        <v/>
      </c>
      <c r="DF116" s="2" t="str">
        <f t="shared" si="114"/>
        <v/>
      </c>
      <c r="DG116" s="2" t="str">
        <f t="shared" si="115"/>
        <v/>
      </c>
      <c r="DH116" s="2" t="str">
        <f t="shared" si="118"/>
        <v/>
      </c>
      <c r="DI116" s="2" t="str">
        <f t="shared" si="107"/>
        <v/>
      </c>
      <c r="DJ116" s="2" t="str">
        <f t="shared" si="107"/>
        <v/>
      </c>
      <c r="DK116" s="2" t="str">
        <f t="shared" si="107"/>
        <v/>
      </c>
      <c r="DL116" s="2" t="str">
        <f t="shared" si="107"/>
        <v/>
      </c>
      <c r="DM116" s="2" t="str">
        <f t="shared" si="107"/>
        <v/>
      </c>
      <c r="DN116" s="2" t="str">
        <f t="shared" si="107"/>
        <v/>
      </c>
      <c r="DO116" s="2" t="str">
        <f t="shared" si="107"/>
        <v/>
      </c>
      <c r="DP116" s="2" t="str">
        <f t="shared" si="107"/>
        <v/>
      </c>
      <c r="DQ116" s="2" t="str">
        <f t="shared" si="107"/>
        <v/>
      </c>
      <c r="DR116" s="2" t="str">
        <f t="shared" si="121"/>
        <v/>
      </c>
      <c r="DS116" s="2" t="str">
        <f t="shared" si="121"/>
        <v/>
      </c>
      <c r="DT116" s="2" t="str">
        <f t="shared" si="121"/>
        <v/>
      </c>
      <c r="DU116" s="2" t="str">
        <f t="shared" si="121"/>
        <v/>
      </c>
      <c r="DV116" s="2" t="str">
        <f t="shared" si="121"/>
        <v/>
      </c>
      <c r="DW116" s="2" t="str">
        <f t="shared" si="121"/>
        <v/>
      </c>
      <c r="DX116" s="2" t="str">
        <f t="shared" si="121"/>
        <v/>
      </c>
      <c r="DY116" s="2" t="str">
        <f t="shared" si="121"/>
        <v/>
      </c>
      <c r="DZ116" s="2" t="str">
        <f t="shared" si="121"/>
        <v/>
      </c>
      <c r="EA116" s="2" t="str">
        <f t="shared" si="104"/>
        <v/>
      </c>
      <c r="EB116" s="2" t="str">
        <f t="shared" si="104"/>
        <v/>
      </c>
      <c r="EC116" s="2" t="str">
        <f t="shared" si="104"/>
        <v/>
      </c>
      <c r="ED116" s="2" t="str">
        <f t="shared" si="104"/>
        <v/>
      </c>
      <c r="EE116" s="2" t="str">
        <f t="shared" si="104"/>
        <v/>
      </c>
      <c r="EF116" s="2" t="str">
        <f t="shared" si="104"/>
        <v/>
      </c>
      <c r="EH116" s="189">
        <f t="shared" si="82"/>
        <v>0</v>
      </c>
      <c r="EI116" s="190">
        <f t="shared" si="83"/>
        <v>0</v>
      </c>
      <c r="EJ116" s="190">
        <f t="shared" si="84"/>
        <v>0</v>
      </c>
      <c r="EK116" s="190">
        <f t="shared" si="85"/>
        <v>0</v>
      </c>
      <c r="EL116" s="190">
        <f t="shared" si="86"/>
        <v>0</v>
      </c>
      <c r="EM116" s="12" t="str">
        <f t="shared" si="116"/>
        <v/>
      </c>
      <c r="EN116" s="12" t="str">
        <f t="shared" si="116"/>
        <v/>
      </c>
      <c r="EO116" s="12" t="str">
        <f t="shared" si="116"/>
        <v/>
      </c>
      <c r="EP116" s="12" t="str">
        <f t="shared" si="116"/>
        <v/>
      </c>
      <c r="EQ116" s="12" t="str">
        <f t="shared" si="116"/>
        <v/>
      </c>
      <c r="ER116" s="12" t="str">
        <f t="shared" si="116"/>
        <v/>
      </c>
      <c r="ES116" s="12" t="str">
        <f t="shared" si="116"/>
        <v/>
      </c>
      <c r="ET116" s="12" t="str">
        <f t="shared" si="116"/>
        <v/>
      </c>
      <c r="EU116" s="12" t="str">
        <f t="shared" si="116"/>
        <v/>
      </c>
      <c r="EV116" s="12" t="str">
        <f t="shared" si="116"/>
        <v/>
      </c>
      <c r="EW116" s="12" t="str">
        <f t="shared" si="116"/>
        <v/>
      </c>
      <c r="EX116" s="12" t="str">
        <f t="shared" si="116"/>
        <v/>
      </c>
      <c r="EY116" s="12" t="str">
        <f t="shared" si="116"/>
        <v/>
      </c>
      <c r="EZ116" s="12" t="str">
        <f t="shared" si="116"/>
        <v/>
      </c>
      <c r="FA116" s="12" t="str">
        <f t="shared" si="116"/>
        <v/>
      </c>
      <c r="FB116" s="12" t="str">
        <f t="shared" si="116"/>
        <v/>
      </c>
      <c r="FC116" s="12" t="str">
        <f t="shared" si="120"/>
        <v/>
      </c>
      <c r="FD116" s="12" t="str">
        <f t="shared" si="120"/>
        <v/>
      </c>
      <c r="FE116" s="12" t="str">
        <f t="shared" si="120"/>
        <v/>
      </c>
      <c r="FF116" s="12" t="str">
        <f t="shared" si="120"/>
        <v/>
      </c>
      <c r="FG116" s="12" t="str">
        <f t="shared" si="120"/>
        <v/>
      </c>
      <c r="FH116" s="12" t="str">
        <f t="shared" si="120"/>
        <v/>
      </c>
      <c r="FI116" s="12" t="str">
        <f t="shared" si="119"/>
        <v/>
      </c>
      <c r="FJ116" s="12" t="str">
        <f t="shared" si="119"/>
        <v/>
      </c>
      <c r="FK116" s="12" t="str">
        <f t="shared" si="119"/>
        <v/>
      </c>
      <c r="FL116" s="12" t="str">
        <f t="shared" si="109"/>
        <v/>
      </c>
      <c r="FM116" s="12" t="str">
        <f t="shared" si="109"/>
        <v/>
      </c>
      <c r="FN116" s="12" t="str">
        <f t="shared" si="109"/>
        <v/>
      </c>
      <c r="FP116" t="str">
        <f t="shared" si="87"/>
        <v>OK</v>
      </c>
      <c r="FQ116" t="str">
        <f t="shared" si="88"/>
        <v/>
      </c>
      <c r="GU116" s="176"/>
      <c r="GV116" s="177">
        <f t="shared" si="72"/>
        <v>0</v>
      </c>
      <c r="GW116" s="177">
        <f t="shared" si="73"/>
        <v>0</v>
      </c>
      <c r="GX116" s="177">
        <f t="shared" si="74"/>
        <v>0</v>
      </c>
      <c r="GY116" s="177">
        <f t="shared" si="75"/>
        <v>0</v>
      </c>
      <c r="HB116" s="193" t="str">
        <f>IF(Positions!C112&lt;&gt;"",Positions!C112,"")</f>
        <v/>
      </c>
    </row>
    <row r="117" spans="1:210" x14ac:dyDescent="0.25">
      <c r="A117" s="194"/>
      <c r="B117" s="186" t="str">
        <f t="shared" si="77"/>
        <v>0 (0, 0)</v>
      </c>
      <c r="C117" s="357"/>
      <c r="D117" s="470"/>
      <c r="E117" s="470"/>
      <c r="F117" s="470"/>
      <c r="G117" s="470"/>
      <c r="H117" s="470"/>
      <c r="I117" s="466"/>
      <c r="J117" s="357"/>
      <c r="K117" s="470"/>
      <c r="L117" s="470"/>
      <c r="M117" s="470"/>
      <c r="N117" s="470"/>
      <c r="O117" s="470"/>
      <c r="P117" s="466"/>
      <c r="Q117" s="357"/>
      <c r="R117" s="470"/>
      <c r="S117" s="470"/>
      <c r="T117" s="470"/>
      <c r="U117" s="470"/>
      <c r="V117" s="470"/>
      <c r="W117" s="466"/>
      <c r="X117" s="357"/>
      <c r="Y117" s="470"/>
      <c r="Z117" s="470"/>
      <c r="AA117" s="470"/>
      <c r="AB117" s="470"/>
      <c r="AC117" s="470"/>
      <c r="AD117" s="466"/>
      <c r="AE117" s="349"/>
      <c r="AF117" s="339">
        <f t="shared" si="71"/>
        <v>0</v>
      </c>
      <c r="AG117" s="340">
        <f t="shared" si="71"/>
        <v>0</v>
      </c>
      <c r="AH117" s="340">
        <f t="shared" si="71"/>
        <v>0</v>
      </c>
      <c r="AI117" s="341">
        <f t="shared" si="71"/>
        <v>0</v>
      </c>
      <c r="AJ117" s="342">
        <f t="shared" si="71"/>
        <v>0</v>
      </c>
      <c r="AK117" s="343">
        <f t="shared" si="78"/>
        <v>0</v>
      </c>
      <c r="AL117" s="192">
        <f>IF(A117&lt;&gt;"",VLOOKUP(A117,Positions!$AJ$9:$AK$30,2,FALSE),0)*IF(AJ117=160,AJ117/4*52*(38/40),AJ117/4*52)</f>
        <v>0</v>
      </c>
      <c r="AM117" s="188">
        <f t="shared" si="79"/>
        <v>0</v>
      </c>
      <c r="AN117" s="12" t="str">
        <f t="shared" si="105"/>
        <v/>
      </c>
      <c r="AO117" s="12" t="str">
        <f t="shared" si="105"/>
        <v/>
      </c>
      <c r="AP117" s="12" t="str">
        <f t="shared" si="105"/>
        <v/>
      </c>
      <c r="AQ117" s="12" t="str">
        <f t="shared" si="105"/>
        <v/>
      </c>
      <c r="AR117" s="12" t="str">
        <f t="shared" si="105"/>
        <v/>
      </c>
      <c r="AS117" s="12" t="str">
        <f t="shared" si="117"/>
        <v/>
      </c>
      <c r="AT117" s="12" t="str">
        <f t="shared" si="117"/>
        <v/>
      </c>
      <c r="AU117" s="12" t="str">
        <f t="shared" si="117"/>
        <v/>
      </c>
      <c r="AV117" s="12" t="str">
        <f t="shared" si="117"/>
        <v/>
      </c>
      <c r="AW117" s="12" t="str">
        <f t="shared" si="117"/>
        <v/>
      </c>
      <c r="AX117" s="12" t="str">
        <f t="shared" si="117"/>
        <v/>
      </c>
      <c r="AY117" s="12" t="str">
        <f t="shared" si="117"/>
        <v/>
      </c>
      <c r="AZ117" s="12" t="str">
        <f t="shared" si="117"/>
        <v/>
      </c>
      <c r="BA117" s="12" t="str">
        <f t="shared" si="117"/>
        <v/>
      </c>
      <c r="BB117" s="12" t="str">
        <f t="shared" si="117"/>
        <v/>
      </c>
      <c r="BC117" s="12" t="str">
        <f t="shared" si="117"/>
        <v/>
      </c>
      <c r="BD117" s="12" t="str">
        <f t="shared" si="94"/>
        <v/>
      </c>
      <c r="BE117" s="12" t="str">
        <f t="shared" si="94"/>
        <v/>
      </c>
      <c r="BF117" s="12" t="str">
        <f t="shared" si="93"/>
        <v/>
      </c>
      <c r="BG117" s="12" t="str">
        <f t="shared" si="93"/>
        <v/>
      </c>
      <c r="BH117" s="12" t="str">
        <f t="shared" si="93"/>
        <v/>
      </c>
      <c r="BI117" s="12" t="str">
        <f t="shared" si="93"/>
        <v/>
      </c>
      <c r="BJ117" s="12" t="str">
        <f t="shared" si="93"/>
        <v/>
      </c>
      <c r="BK117" s="12" t="str">
        <f t="shared" si="93"/>
        <v/>
      </c>
      <c r="BL117" s="12" t="str">
        <f t="shared" si="93"/>
        <v/>
      </c>
      <c r="BM117" s="12" t="str">
        <f t="shared" si="108"/>
        <v/>
      </c>
      <c r="BN117" s="12" t="str">
        <f t="shared" si="108"/>
        <v/>
      </c>
      <c r="BO117" s="12" t="str">
        <f t="shared" si="108"/>
        <v/>
      </c>
      <c r="BV117" s="2" t="str">
        <f>IF(C117="","",IF(C117="ADO","ADO",IF(C117="OFF","OFF",VLOOKUP(C117,Positions!$C$7:$V$120,20,FALSE))))</f>
        <v/>
      </c>
      <c r="BW117" s="2" t="str">
        <f>IF(D117="","",IF(D117="ADO","ADO",IF(D117="OFF","OFF",VLOOKUP(D117,Positions!$C$7:$V$120,20,FALSE))))</f>
        <v/>
      </c>
      <c r="BX117" s="2" t="str">
        <f>IF(E117="","",IF(E117="ADO","ADO",IF(E117="OFF","OFF",VLOOKUP(E117,Positions!$C$7:$V$120,20,FALSE))))</f>
        <v/>
      </c>
      <c r="BY117" s="2" t="str">
        <f>IF(F117="","",IF(F117="ADO","ADO",IF(F117="OFF","OFF",VLOOKUP(F117,Positions!$C$7:$V$120,20,FALSE))))</f>
        <v/>
      </c>
      <c r="BZ117" s="2" t="str">
        <f>IF(G117="","",IF(G117="ADO","ADO",IF(G117="OFF","OFF",VLOOKUP(G117,Positions!$C$7:$V$120,20,FALSE))))</f>
        <v/>
      </c>
      <c r="CA117" s="2" t="str">
        <f>IF(H117="","",IF(H117="ADO","ADO",IF(H117="OFF","OFF",VLOOKUP(H117,Positions!$C$7:$V$120,20,FALSE))))</f>
        <v/>
      </c>
      <c r="CB117" s="2" t="str">
        <f>IF(I117="","",IF(I117="ADO","ADO",IF(I117="OFF","OFF",VLOOKUP(I117,Positions!$C$7:$V$120,20,FALSE))))</f>
        <v/>
      </c>
      <c r="CC117" s="2" t="str">
        <f>IF(J117="","",IF(J117="ADO","ADO",IF(J117="OFF","OFF",VLOOKUP(J117,Positions!$C$7:$V$120,20,FALSE))))</f>
        <v/>
      </c>
      <c r="CD117" s="2" t="str">
        <f>IF(K117="","",IF(K117="ADO","ADO",IF(K117="OFF","OFF",VLOOKUP(K117,Positions!$C$7:$V$120,20,FALSE))))</f>
        <v/>
      </c>
      <c r="CE117" s="2" t="str">
        <f>IF(L117="","",IF(L117="ADO","ADO",IF(L117="OFF","OFF",VLOOKUP(L117,Positions!$C$7:$V$120,20,FALSE))))</f>
        <v/>
      </c>
      <c r="CF117" s="2" t="str">
        <f>IF(M117="","",IF(M117="ADO","ADO",IF(M117="OFF","OFF",VLOOKUP(M117,Positions!$C$7:$V$120,20,FALSE))))</f>
        <v/>
      </c>
      <c r="CG117" s="2" t="str">
        <f>IF(N117="","",IF(N117="ADO","ADO",IF(N117="OFF","OFF",VLOOKUP(N117,Positions!$C$7:$V$120,20,FALSE))))</f>
        <v/>
      </c>
      <c r="CH117" s="2" t="str">
        <f>IF(O117="","",IF(O117="ADO","ADO",IF(O117="OFF","OFF",VLOOKUP(O117,Positions!$C$7:$V$120,20,FALSE))))</f>
        <v/>
      </c>
      <c r="CI117" s="2" t="str">
        <f>IF(P117="","",IF(P117="ADO","ADO",IF(P117="OFF","OFF",VLOOKUP(P117,Positions!$C$7:$V$120,20,FALSE))))</f>
        <v/>
      </c>
      <c r="CJ117" s="2" t="str">
        <f>IF(Q117="","",IF(Q117="ADO","ADO",IF(Q117="OFF","OFF",VLOOKUP(Q117,Positions!$C$7:$V$120,20,FALSE))))</f>
        <v/>
      </c>
      <c r="CK117" s="2" t="str">
        <f>IF(R117="","",IF(R117="ADO","ADO",IF(R117="OFF","OFF",VLOOKUP(R117,Positions!$C$7:$V$120,20,FALSE))))</f>
        <v/>
      </c>
      <c r="CL117" s="2" t="str">
        <f>IF(S117="","",IF(S117="ADO","ADO",IF(S117="OFF","OFF",VLOOKUP(S117,Positions!$C$7:$V$120,20,FALSE))))</f>
        <v/>
      </c>
      <c r="CM117" s="2" t="str">
        <f>IF(T117="","",IF(T117="ADO","ADO",IF(T117="OFF","OFF",VLOOKUP(T117,Positions!$C$7:$V$120,20,FALSE))))</f>
        <v/>
      </c>
      <c r="CN117" s="2" t="str">
        <f>IF(U117="","",IF(U117="ADO","ADO",IF(U117="OFF","OFF",VLOOKUP(U117,Positions!$C$7:$V$120,20,FALSE))))</f>
        <v/>
      </c>
      <c r="CO117" s="2" t="str">
        <f>IF(V117="","",IF(V117="ADO","ADO",IF(V117="OFF","OFF",VLOOKUP(V117,Positions!$C$7:$V$120,20,FALSE))))</f>
        <v/>
      </c>
      <c r="CP117" s="2" t="str">
        <f>IF(W117="","",IF(W117="ADO","ADO",IF(W117="OFF","OFF",VLOOKUP(W117,Positions!$C$7:$V$120,20,FALSE))))</f>
        <v/>
      </c>
      <c r="CQ117" s="2" t="str">
        <f>IF(X117="","",IF(X117="ADO","ADO",IF(X117="OFF","OFF",VLOOKUP(X117,Positions!$C$7:$V$120,20,FALSE))))</f>
        <v/>
      </c>
      <c r="CR117" s="2" t="str">
        <f>IF(Y117="","",IF(Y117="ADO","ADO",IF(Y117="OFF","OFF",VLOOKUP(Y117,Positions!$C$7:$V$120,20,FALSE))))</f>
        <v/>
      </c>
      <c r="CS117" s="2" t="str">
        <f>IF(Z117="","",IF(Z117="ADO","ADO",IF(Z117="OFF","OFF",VLOOKUP(Z117,Positions!$C$7:$V$120,20,FALSE))))</f>
        <v/>
      </c>
      <c r="CT117" s="2" t="str">
        <f>IF(AA117="","",IF(AA117="ADO","ADO",IF(AA117="OFF","OFF",VLOOKUP(AA117,Positions!$C$7:$V$120,20,FALSE))))</f>
        <v/>
      </c>
      <c r="CU117" s="2" t="str">
        <f>IF(AB117="","",IF(AB117="ADO","ADO",IF(AB117="OFF","OFF",VLOOKUP(AB117,Positions!$C$7:$V$120,20,FALSE))))</f>
        <v/>
      </c>
      <c r="CV117" s="2" t="str">
        <f>IF(AC117="","",IF(AC117="ADO","ADO",IF(AC117="OFF","OFF",VLOOKUP(AC117,Positions!$C$7:$V$120,20,FALSE))))</f>
        <v/>
      </c>
      <c r="CW117" s="2" t="str">
        <f>IF(AD117="","",IF(AD117="ADO","ADO",IF(AD117="OFF","OFF",VLOOKUP(AD117,Positions!$C$7:$V$120,20,FALSE))))</f>
        <v/>
      </c>
      <c r="CY117" s="2">
        <f t="shared" si="80"/>
        <v>0</v>
      </c>
      <c r="DE117" s="2" t="str">
        <f t="shared" si="113"/>
        <v/>
      </c>
      <c r="DF117" s="2" t="str">
        <f t="shared" si="114"/>
        <v/>
      </c>
      <c r="DG117" s="2" t="str">
        <f t="shared" si="115"/>
        <v/>
      </c>
      <c r="DH117" s="2" t="str">
        <f t="shared" si="118"/>
        <v/>
      </c>
      <c r="DI117" s="2" t="str">
        <f t="shared" si="107"/>
        <v/>
      </c>
      <c r="DJ117" s="2" t="str">
        <f t="shared" si="107"/>
        <v/>
      </c>
      <c r="DK117" s="2" t="str">
        <f t="shared" si="107"/>
        <v/>
      </c>
      <c r="DL117" s="2" t="str">
        <f t="shared" si="107"/>
        <v/>
      </c>
      <c r="DM117" s="2" t="str">
        <f t="shared" si="107"/>
        <v/>
      </c>
      <c r="DN117" s="2" t="str">
        <f t="shared" si="107"/>
        <v/>
      </c>
      <c r="DO117" s="2" t="str">
        <f t="shared" si="107"/>
        <v/>
      </c>
      <c r="DP117" s="2" t="str">
        <f t="shared" si="107"/>
        <v/>
      </c>
      <c r="DQ117" s="2" t="str">
        <f t="shared" si="107"/>
        <v/>
      </c>
      <c r="DR117" s="2" t="str">
        <f t="shared" si="121"/>
        <v/>
      </c>
      <c r="DS117" s="2" t="str">
        <f t="shared" si="121"/>
        <v/>
      </c>
      <c r="DT117" s="2" t="str">
        <f t="shared" si="121"/>
        <v/>
      </c>
      <c r="DU117" s="2" t="str">
        <f t="shared" si="121"/>
        <v/>
      </c>
      <c r="DV117" s="2" t="str">
        <f t="shared" si="121"/>
        <v/>
      </c>
      <c r="DW117" s="2" t="str">
        <f t="shared" si="121"/>
        <v/>
      </c>
      <c r="DX117" s="2" t="str">
        <f t="shared" si="121"/>
        <v/>
      </c>
      <c r="DY117" s="2" t="str">
        <f t="shared" si="121"/>
        <v/>
      </c>
      <c r="DZ117" s="2" t="str">
        <f t="shared" si="121"/>
        <v/>
      </c>
      <c r="EA117" s="2" t="str">
        <f t="shared" si="104"/>
        <v/>
      </c>
      <c r="EB117" s="2" t="str">
        <f t="shared" si="104"/>
        <v/>
      </c>
      <c r="EC117" s="2" t="str">
        <f t="shared" si="104"/>
        <v/>
      </c>
      <c r="ED117" s="2" t="str">
        <f t="shared" si="104"/>
        <v/>
      </c>
      <c r="EE117" s="2" t="str">
        <f t="shared" si="104"/>
        <v/>
      </c>
      <c r="EF117" s="2" t="str">
        <f t="shared" si="104"/>
        <v/>
      </c>
      <c r="EH117" s="189">
        <f t="shared" si="82"/>
        <v>0</v>
      </c>
      <c r="EI117" s="190">
        <f t="shared" si="83"/>
        <v>0</v>
      </c>
      <c r="EJ117" s="190">
        <f t="shared" si="84"/>
        <v>0</v>
      </c>
      <c r="EK117" s="190">
        <f t="shared" si="85"/>
        <v>0</v>
      </c>
      <c r="EL117" s="190">
        <f t="shared" si="86"/>
        <v>0</v>
      </c>
      <c r="EM117" s="12" t="str">
        <f t="shared" si="116"/>
        <v/>
      </c>
      <c r="EN117" s="12" t="str">
        <f t="shared" si="116"/>
        <v/>
      </c>
      <c r="EO117" s="12" t="str">
        <f t="shared" si="116"/>
        <v/>
      </c>
      <c r="EP117" s="12" t="str">
        <f t="shared" si="116"/>
        <v/>
      </c>
      <c r="EQ117" s="12" t="str">
        <f t="shared" si="116"/>
        <v/>
      </c>
      <c r="ER117" s="12" t="str">
        <f t="shared" si="116"/>
        <v/>
      </c>
      <c r="ES117" s="12" t="str">
        <f t="shared" si="116"/>
        <v/>
      </c>
      <c r="ET117" s="12" t="str">
        <f t="shared" si="116"/>
        <v/>
      </c>
      <c r="EU117" s="12" t="str">
        <f t="shared" si="116"/>
        <v/>
      </c>
      <c r="EV117" s="12" t="str">
        <f t="shared" si="116"/>
        <v/>
      </c>
      <c r="EW117" s="12" t="str">
        <f t="shared" si="116"/>
        <v/>
      </c>
      <c r="EX117" s="12" t="str">
        <f t="shared" si="116"/>
        <v/>
      </c>
      <c r="EY117" s="12" t="str">
        <f t="shared" si="116"/>
        <v/>
      </c>
      <c r="EZ117" s="12" t="str">
        <f t="shared" si="116"/>
        <v/>
      </c>
      <c r="FA117" s="12" t="str">
        <f t="shared" si="116"/>
        <v/>
      </c>
      <c r="FB117" s="12" t="str">
        <f t="shared" si="116"/>
        <v/>
      </c>
      <c r="FC117" s="12" t="str">
        <f t="shared" si="120"/>
        <v/>
      </c>
      <c r="FD117" s="12" t="str">
        <f t="shared" si="120"/>
        <v/>
      </c>
      <c r="FE117" s="12" t="str">
        <f t="shared" si="120"/>
        <v/>
      </c>
      <c r="FF117" s="12" t="str">
        <f t="shared" si="120"/>
        <v/>
      </c>
      <c r="FG117" s="12" t="str">
        <f t="shared" si="120"/>
        <v/>
      </c>
      <c r="FH117" s="12" t="str">
        <f t="shared" si="120"/>
        <v/>
      </c>
      <c r="FI117" s="12" t="str">
        <f t="shared" si="119"/>
        <v/>
      </c>
      <c r="FJ117" s="12" t="str">
        <f t="shared" si="119"/>
        <v/>
      </c>
      <c r="FK117" s="12" t="str">
        <f t="shared" si="119"/>
        <v/>
      </c>
      <c r="FL117" s="12" t="str">
        <f t="shared" si="109"/>
        <v/>
      </c>
      <c r="FM117" s="12" t="str">
        <f t="shared" si="109"/>
        <v/>
      </c>
      <c r="FN117" s="12" t="str">
        <f t="shared" si="109"/>
        <v/>
      </c>
      <c r="FP117" t="str">
        <f t="shared" si="87"/>
        <v>OK</v>
      </c>
      <c r="FQ117" t="str">
        <f t="shared" si="88"/>
        <v/>
      </c>
      <c r="GU117" s="176"/>
      <c r="GV117" s="177">
        <f t="shared" si="72"/>
        <v>0</v>
      </c>
      <c r="GW117" s="177">
        <f t="shared" si="73"/>
        <v>0</v>
      </c>
      <c r="GX117" s="177">
        <f t="shared" si="74"/>
        <v>0</v>
      </c>
      <c r="GY117" s="177">
        <f t="shared" si="75"/>
        <v>0</v>
      </c>
      <c r="HB117" s="193" t="str">
        <f>IF(Positions!C113&lt;&gt;"",Positions!C113,"")</f>
        <v/>
      </c>
    </row>
    <row r="118" spans="1:210" x14ac:dyDescent="0.25">
      <c r="A118" s="194"/>
      <c r="B118" s="186" t="str">
        <f t="shared" si="77"/>
        <v>0 (0, 0)</v>
      </c>
      <c r="C118" s="357"/>
      <c r="D118" s="470"/>
      <c r="E118" s="470"/>
      <c r="F118" s="470"/>
      <c r="G118" s="470"/>
      <c r="H118" s="470"/>
      <c r="I118" s="466"/>
      <c r="J118" s="357"/>
      <c r="K118" s="470"/>
      <c r="L118" s="470"/>
      <c r="M118" s="470"/>
      <c r="N118" s="470"/>
      <c r="O118" s="470"/>
      <c r="P118" s="466"/>
      <c r="Q118" s="357"/>
      <c r="R118" s="470"/>
      <c r="S118" s="470"/>
      <c r="T118" s="470"/>
      <c r="U118" s="470"/>
      <c r="V118" s="470"/>
      <c r="W118" s="466"/>
      <c r="X118" s="357"/>
      <c r="Y118" s="470"/>
      <c r="Z118" s="470"/>
      <c r="AA118" s="470"/>
      <c r="AB118" s="470"/>
      <c r="AC118" s="470"/>
      <c r="AD118" s="466"/>
      <c r="AE118" s="349"/>
      <c r="AF118" s="339">
        <f t="shared" si="71"/>
        <v>0</v>
      </c>
      <c r="AG118" s="340">
        <f t="shared" si="71"/>
        <v>0</v>
      </c>
      <c r="AH118" s="340">
        <f t="shared" si="71"/>
        <v>0</v>
      </c>
      <c r="AI118" s="341">
        <f t="shared" si="71"/>
        <v>0</v>
      </c>
      <c r="AJ118" s="342">
        <f t="shared" si="71"/>
        <v>0</v>
      </c>
      <c r="AK118" s="343">
        <f t="shared" si="78"/>
        <v>0</v>
      </c>
      <c r="AL118" s="192">
        <f>IF(A118&lt;&gt;"",VLOOKUP(A118,Positions!$AJ$9:$AK$30,2,FALSE),0)*IF(AJ118=160,AJ118/4*52*(38/40),AJ118/4*52)</f>
        <v>0</v>
      </c>
      <c r="AM118" s="188">
        <f t="shared" si="79"/>
        <v>0</v>
      </c>
      <c r="AN118" s="12" t="str">
        <f t="shared" si="105"/>
        <v/>
      </c>
      <c r="AO118" s="12" t="str">
        <f t="shared" si="105"/>
        <v/>
      </c>
      <c r="AP118" s="12" t="str">
        <f t="shared" si="105"/>
        <v/>
      </c>
      <c r="AQ118" s="12" t="str">
        <f t="shared" si="105"/>
        <v/>
      </c>
      <c r="AR118" s="12" t="str">
        <f t="shared" si="105"/>
        <v/>
      </c>
      <c r="AS118" s="12" t="str">
        <f t="shared" si="117"/>
        <v/>
      </c>
      <c r="AT118" s="12" t="str">
        <f t="shared" si="117"/>
        <v/>
      </c>
      <c r="AU118" s="12" t="str">
        <f t="shared" si="117"/>
        <v/>
      </c>
      <c r="AV118" s="12" t="str">
        <f t="shared" si="117"/>
        <v/>
      </c>
      <c r="AW118" s="12" t="str">
        <f t="shared" si="117"/>
        <v/>
      </c>
      <c r="AX118" s="12" t="str">
        <f t="shared" si="117"/>
        <v/>
      </c>
      <c r="AY118" s="12" t="str">
        <f t="shared" si="117"/>
        <v/>
      </c>
      <c r="AZ118" s="12" t="str">
        <f t="shared" si="117"/>
        <v/>
      </c>
      <c r="BA118" s="12" t="str">
        <f t="shared" si="117"/>
        <v/>
      </c>
      <c r="BB118" s="12" t="str">
        <f t="shared" si="117"/>
        <v/>
      </c>
      <c r="BC118" s="12" t="str">
        <f t="shared" si="117"/>
        <v/>
      </c>
      <c r="BD118" s="12" t="str">
        <f t="shared" si="94"/>
        <v/>
      </c>
      <c r="BE118" s="12" t="str">
        <f t="shared" si="94"/>
        <v/>
      </c>
      <c r="BF118" s="12" t="str">
        <f t="shared" si="93"/>
        <v/>
      </c>
      <c r="BG118" s="12" t="str">
        <f t="shared" si="93"/>
        <v/>
      </c>
      <c r="BH118" s="12" t="str">
        <f t="shared" si="93"/>
        <v/>
      </c>
      <c r="BI118" s="12" t="str">
        <f t="shared" si="93"/>
        <v/>
      </c>
      <c r="BJ118" s="12" t="str">
        <f t="shared" si="93"/>
        <v/>
      </c>
      <c r="BK118" s="12" t="str">
        <f t="shared" si="93"/>
        <v/>
      </c>
      <c r="BL118" s="12" t="str">
        <f t="shared" si="93"/>
        <v/>
      </c>
      <c r="BM118" s="12" t="str">
        <f t="shared" si="108"/>
        <v/>
      </c>
      <c r="BN118" s="12" t="str">
        <f t="shared" si="108"/>
        <v/>
      </c>
      <c r="BO118" s="12" t="str">
        <f t="shared" si="108"/>
        <v/>
      </c>
      <c r="BV118" s="2" t="str">
        <f>IF(C118="","",IF(C118="ADO","ADO",IF(C118="OFF","OFF",VLOOKUP(C118,Positions!$C$7:$V$120,20,FALSE))))</f>
        <v/>
      </c>
      <c r="BW118" s="2" t="str">
        <f>IF(D118="","",IF(D118="ADO","ADO",IF(D118="OFF","OFF",VLOOKUP(D118,Positions!$C$7:$V$120,20,FALSE))))</f>
        <v/>
      </c>
      <c r="BX118" s="2" t="str">
        <f>IF(E118="","",IF(E118="ADO","ADO",IF(E118="OFF","OFF",VLOOKUP(E118,Positions!$C$7:$V$120,20,FALSE))))</f>
        <v/>
      </c>
      <c r="BY118" s="2" t="str">
        <f>IF(F118="","",IF(F118="ADO","ADO",IF(F118="OFF","OFF",VLOOKUP(F118,Positions!$C$7:$V$120,20,FALSE))))</f>
        <v/>
      </c>
      <c r="BZ118" s="2" t="str">
        <f>IF(G118="","",IF(G118="ADO","ADO",IF(G118="OFF","OFF",VLOOKUP(G118,Positions!$C$7:$V$120,20,FALSE))))</f>
        <v/>
      </c>
      <c r="CA118" s="2" t="str">
        <f>IF(H118="","",IF(H118="ADO","ADO",IF(H118="OFF","OFF",VLOOKUP(H118,Positions!$C$7:$V$120,20,FALSE))))</f>
        <v/>
      </c>
      <c r="CB118" s="2" t="str">
        <f>IF(I118="","",IF(I118="ADO","ADO",IF(I118="OFF","OFF",VLOOKUP(I118,Positions!$C$7:$V$120,20,FALSE))))</f>
        <v/>
      </c>
      <c r="CC118" s="2" t="str">
        <f>IF(J118="","",IF(J118="ADO","ADO",IF(J118="OFF","OFF",VLOOKUP(J118,Positions!$C$7:$V$120,20,FALSE))))</f>
        <v/>
      </c>
      <c r="CD118" s="2" t="str">
        <f>IF(K118="","",IF(K118="ADO","ADO",IF(K118="OFF","OFF",VLOOKUP(K118,Positions!$C$7:$V$120,20,FALSE))))</f>
        <v/>
      </c>
      <c r="CE118" s="2" t="str">
        <f>IF(L118="","",IF(L118="ADO","ADO",IF(L118="OFF","OFF",VLOOKUP(L118,Positions!$C$7:$V$120,20,FALSE))))</f>
        <v/>
      </c>
      <c r="CF118" s="2" t="str">
        <f>IF(M118="","",IF(M118="ADO","ADO",IF(M118="OFF","OFF",VLOOKUP(M118,Positions!$C$7:$V$120,20,FALSE))))</f>
        <v/>
      </c>
      <c r="CG118" s="2" t="str">
        <f>IF(N118="","",IF(N118="ADO","ADO",IF(N118="OFF","OFF",VLOOKUP(N118,Positions!$C$7:$V$120,20,FALSE))))</f>
        <v/>
      </c>
      <c r="CH118" s="2" t="str">
        <f>IF(O118="","",IF(O118="ADO","ADO",IF(O118="OFF","OFF",VLOOKUP(O118,Positions!$C$7:$V$120,20,FALSE))))</f>
        <v/>
      </c>
      <c r="CI118" s="2" t="str">
        <f>IF(P118="","",IF(P118="ADO","ADO",IF(P118="OFF","OFF",VLOOKUP(P118,Positions!$C$7:$V$120,20,FALSE))))</f>
        <v/>
      </c>
      <c r="CJ118" s="2" t="str">
        <f>IF(Q118="","",IF(Q118="ADO","ADO",IF(Q118="OFF","OFF",VLOOKUP(Q118,Positions!$C$7:$V$120,20,FALSE))))</f>
        <v/>
      </c>
      <c r="CK118" s="2" t="str">
        <f>IF(R118="","",IF(R118="ADO","ADO",IF(R118="OFF","OFF",VLOOKUP(R118,Positions!$C$7:$V$120,20,FALSE))))</f>
        <v/>
      </c>
      <c r="CL118" s="2" t="str">
        <f>IF(S118="","",IF(S118="ADO","ADO",IF(S118="OFF","OFF",VLOOKUP(S118,Positions!$C$7:$V$120,20,FALSE))))</f>
        <v/>
      </c>
      <c r="CM118" s="2" t="str">
        <f>IF(T118="","",IF(T118="ADO","ADO",IF(T118="OFF","OFF",VLOOKUP(T118,Positions!$C$7:$V$120,20,FALSE))))</f>
        <v/>
      </c>
      <c r="CN118" s="2" t="str">
        <f>IF(U118="","",IF(U118="ADO","ADO",IF(U118="OFF","OFF",VLOOKUP(U118,Positions!$C$7:$V$120,20,FALSE))))</f>
        <v/>
      </c>
      <c r="CO118" s="2" t="str">
        <f>IF(V118="","",IF(V118="ADO","ADO",IF(V118="OFF","OFF",VLOOKUP(V118,Positions!$C$7:$V$120,20,FALSE))))</f>
        <v/>
      </c>
      <c r="CP118" s="2" t="str">
        <f>IF(W118="","",IF(W118="ADO","ADO",IF(W118="OFF","OFF",VLOOKUP(W118,Positions!$C$7:$V$120,20,FALSE))))</f>
        <v/>
      </c>
      <c r="CQ118" s="2" t="str">
        <f>IF(X118="","",IF(X118="ADO","ADO",IF(X118="OFF","OFF",VLOOKUP(X118,Positions!$C$7:$V$120,20,FALSE))))</f>
        <v/>
      </c>
      <c r="CR118" s="2" t="str">
        <f>IF(Y118="","",IF(Y118="ADO","ADO",IF(Y118="OFF","OFF",VLOOKUP(Y118,Positions!$C$7:$V$120,20,FALSE))))</f>
        <v/>
      </c>
      <c r="CS118" s="2" t="str">
        <f>IF(Z118="","",IF(Z118="ADO","ADO",IF(Z118="OFF","OFF",VLOOKUP(Z118,Positions!$C$7:$V$120,20,FALSE))))</f>
        <v/>
      </c>
      <c r="CT118" s="2" t="str">
        <f>IF(AA118="","",IF(AA118="ADO","ADO",IF(AA118="OFF","OFF",VLOOKUP(AA118,Positions!$C$7:$V$120,20,FALSE))))</f>
        <v/>
      </c>
      <c r="CU118" s="2" t="str">
        <f>IF(AB118="","",IF(AB118="ADO","ADO",IF(AB118="OFF","OFF",VLOOKUP(AB118,Positions!$C$7:$V$120,20,FALSE))))</f>
        <v/>
      </c>
      <c r="CV118" s="2" t="str">
        <f>IF(AC118="","",IF(AC118="ADO","ADO",IF(AC118="OFF","OFF",VLOOKUP(AC118,Positions!$C$7:$V$120,20,FALSE))))</f>
        <v/>
      </c>
      <c r="CW118" s="2" t="str">
        <f>IF(AD118="","",IF(AD118="ADO","ADO",IF(AD118="OFF","OFF",VLOOKUP(AD118,Positions!$C$7:$V$120,20,FALSE))))</f>
        <v/>
      </c>
      <c r="CY118" s="2">
        <f t="shared" si="80"/>
        <v>0</v>
      </c>
      <c r="DE118" s="2" t="str">
        <f t="shared" si="113"/>
        <v/>
      </c>
      <c r="DF118" s="2" t="str">
        <f t="shared" si="114"/>
        <v/>
      </c>
      <c r="DG118" s="2" t="str">
        <f t="shared" si="115"/>
        <v/>
      </c>
      <c r="DH118" s="2" t="str">
        <f t="shared" si="118"/>
        <v/>
      </c>
      <c r="DI118" s="2" t="str">
        <f t="shared" si="107"/>
        <v/>
      </c>
      <c r="DJ118" s="2" t="str">
        <f t="shared" si="107"/>
        <v/>
      </c>
      <c r="DK118" s="2" t="str">
        <f t="shared" si="107"/>
        <v/>
      </c>
      <c r="DL118" s="2" t="str">
        <f t="shared" si="107"/>
        <v/>
      </c>
      <c r="DM118" s="2" t="str">
        <f t="shared" si="107"/>
        <v/>
      </c>
      <c r="DN118" s="2" t="str">
        <f t="shared" si="107"/>
        <v/>
      </c>
      <c r="DO118" s="2" t="str">
        <f t="shared" si="107"/>
        <v/>
      </c>
      <c r="DP118" s="2" t="str">
        <f t="shared" si="107"/>
        <v/>
      </c>
      <c r="DQ118" s="2" t="str">
        <f t="shared" si="107"/>
        <v/>
      </c>
      <c r="DR118" s="2" t="str">
        <f t="shared" si="121"/>
        <v/>
      </c>
      <c r="DS118" s="2" t="str">
        <f t="shared" si="121"/>
        <v/>
      </c>
      <c r="DT118" s="2" t="str">
        <f t="shared" si="121"/>
        <v/>
      </c>
      <c r="DU118" s="2" t="str">
        <f t="shared" si="121"/>
        <v/>
      </c>
      <c r="DV118" s="2" t="str">
        <f t="shared" si="121"/>
        <v/>
      </c>
      <c r="DW118" s="2" t="str">
        <f t="shared" si="121"/>
        <v/>
      </c>
      <c r="DX118" s="2" t="str">
        <f t="shared" si="121"/>
        <v/>
      </c>
      <c r="DY118" s="2" t="str">
        <f t="shared" si="121"/>
        <v/>
      </c>
      <c r="DZ118" s="2" t="str">
        <f t="shared" si="121"/>
        <v/>
      </c>
      <c r="EA118" s="2" t="str">
        <f t="shared" si="104"/>
        <v/>
      </c>
      <c r="EB118" s="2" t="str">
        <f t="shared" si="104"/>
        <v/>
      </c>
      <c r="EC118" s="2" t="str">
        <f t="shared" si="104"/>
        <v/>
      </c>
      <c r="ED118" s="2" t="str">
        <f t="shared" si="104"/>
        <v/>
      </c>
      <c r="EE118" s="2" t="str">
        <f t="shared" si="104"/>
        <v/>
      </c>
      <c r="EF118" s="2" t="str">
        <f t="shared" si="104"/>
        <v/>
      </c>
      <c r="EH118" s="189">
        <f t="shared" si="82"/>
        <v>0</v>
      </c>
      <c r="EI118" s="190">
        <f t="shared" si="83"/>
        <v>0</v>
      </c>
      <c r="EJ118" s="190">
        <f t="shared" si="84"/>
        <v>0</v>
      </c>
      <c r="EK118" s="190">
        <f t="shared" si="85"/>
        <v>0</v>
      </c>
      <c r="EL118" s="190">
        <f t="shared" si="86"/>
        <v>0</v>
      </c>
      <c r="EM118" s="12" t="str">
        <f t="shared" si="116"/>
        <v/>
      </c>
      <c r="EN118" s="12" t="str">
        <f t="shared" si="116"/>
        <v/>
      </c>
      <c r="EO118" s="12" t="str">
        <f t="shared" si="116"/>
        <v/>
      </c>
      <c r="EP118" s="12" t="str">
        <f t="shared" si="116"/>
        <v/>
      </c>
      <c r="EQ118" s="12" t="str">
        <f t="shared" si="116"/>
        <v/>
      </c>
      <c r="ER118" s="12" t="str">
        <f t="shared" si="116"/>
        <v/>
      </c>
      <c r="ES118" s="12" t="str">
        <f t="shared" si="116"/>
        <v/>
      </c>
      <c r="ET118" s="12" t="str">
        <f t="shared" si="116"/>
        <v/>
      </c>
      <c r="EU118" s="12" t="str">
        <f t="shared" si="116"/>
        <v/>
      </c>
      <c r="EV118" s="12" t="str">
        <f t="shared" si="116"/>
        <v/>
      </c>
      <c r="EW118" s="12" t="str">
        <f t="shared" si="116"/>
        <v/>
      </c>
      <c r="EX118" s="12" t="str">
        <f t="shared" si="116"/>
        <v/>
      </c>
      <c r="EY118" s="12" t="str">
        <f t="shared" si="116"/>
        <v/>
      </c>
      <c r="EZ118" s="12" t="str">
        <f t="shared" si="116"/>
        <v/>
      </c>
      <c r="FA118" s="12" t="str">
        <f t="shared" si="116"/>
        <v/>
      </c>
      <c r="FB118" s="12" t="str">
        <f t="shared" si="116"/>
        <v/>
      </c>
      <c r="FC118" s="12" t="str">
        <f t="shared" si="120"/>
        <v/>
      </c>
      <c r="FD118" s="12" t="str">
        <f t="shared" si="120"/>
        <v/>
      </c>
      <c r="FE118" s="12" t="str">
        <f t="shared" si="120"/>
        <v/>
      </c>
      <c r="FF118" s="12" t="str">
        <f t="shared" si="120"/>
        <v/>
      </c>
      <c r="FG118" s="12" t="str">
        <f t="shared" si="120"/>
        <v/>
      </c>
      <c r="FH118" s="12" t="str">
        <f t="shared" si="120"/>
        <v/>
      </c>
      <c r="FI118" s="12" t="str">
        <f t="shared" si="119"/>
        <v/>
      </c>
      <c r="FJ118" s="12" t="str">
        <f t="shared" si="119"/>
        <v/>
      </c>
      <c r="FK118" s="12" t="str">
        <f t="shared" si="119"/>
        <v/>
      </c>
      <c r="FL118" s="12" t="str">
        <f t="shared" si="109"/>
        <v/>
      </c>
      <c r="FM118" s="12" t="str">
        <f t="shared" si="109"/>
        <v/>
      </c>
      <c r="FN118" s="12" t="str">
        <f t="shared" si="109"/>
        <v/>
      </c>
      <c r="FP118" t="str">
        <f t="shared" si="87"/>
        <v>OK</v>
      </c>
      <c r="FQ118" t="str">
        <f t="shared" si="88"/>
        <v/>
      </c>
      <c r="GU118" s="176"/>
      <c r="GV118" s="177">
        <f t="shared" si="72"/>
        <v>0</v>
      </c>
      <c r="GW118" s="177">
        <f t="shared" si="73"/>
        <v>0</v>
      </c>
      <c r="GX118" s="177">
        <f t="shared" si="74"/>
        <v>0</v>
      </c>
      <c r="GY118" s="177">
        <f t="shared" si="75"/>
        <v>0</v>
      </c>
      <c r="HB118" s="193" t="str">
        <f>IF(Positions!C114&lt;&gt;"",Positions!C114,"")</f>
        <v/>
      </c>
    </row>
    <row r="119" spans="1:210" x14ac:dyDescent="0.25">
      <c r="A119" s="194"/>
      <c r="B119" s="186" t="str">
        <f t="shared" si="77"/>
        <v>0 (0, 0)</v>
      </c>
      <c r="C119" s="357"/>
      <c r="D119" s="470"/>
      <c r="E119" s="470"/>
      <c r="F119" s="470"/>
      <c r="G119" s="470"/>
      <c r="H119" s="470"/>
      <c r="I119" s="466"/>
      <c r="J119" s="357"/>
      <c r="K119" s="470"/>
      <c r="L119" s="470"/>
      <c r="M119" s="470"/>
      <c r="N119" s="470"/>
      <c r="O119" s="470"/>
      <c r="P119" s="466"/>
      <c r="Q119" s="357"/>
      <c r="R119" s="470"/>
      <c r="S119" s="470"/>
      <c r="T119" s="470"/>
      <c r="U119" s="470"/>
      <c r="V119" s="470"/>
      <c r="W119" s="466"/>
      <c r="X119" s="357"/>
      <c r="Y119" s="470"/>
      <c r="Z119" s="470"/>
      <c r="AA119" s="470"/>
      <c r="AB119" s="470"/>
      <c r="AC119" s="470"/>
      <c r="AD119" s="466"/>
      <c r="AE119" s="349"/>
      <c r="AF119" s="339">
        <f t="shared" ref="AF119:AJ169" si="122">EH119</f>
        <v>0</v>
      </c>
      <c r="AG119" s="340">
        <f t="shared" si="122"/>
        <v>0</v>
      </c>
      <c r="AH119" s="340">
        <f t="shared" si="122"/>
        <v>0</v>
      </c>
      <c r="AI119" s="341">
        <f t="shared" si="122"/>
        <v>0</v>
      </c>
      <c r="AJ119" s="342">
        <f t="shared" si="122"/>
        <v>0</v>
      </c>
      <c r="AK119" s="343">
        <f t="shared" si="78"/>
        <v>0</v>
      </c>
      <c r="AL119" s="192">
        <f>IF(A119&lt;&gt;"",VLOOKUP(A119,Positions!$AJ$9:$AK$30,2,FALSE),0)*IF(AJ119=160,AJ119/4*52*(38/40),AJ119/4*52)</f>
        <v>0</v>
      </c>
      <c r="AM119" s="188">
        <f t="shared" si="79"/>
        <v>0</v>
      </c>
      <c r="AN119" s="12" t="str">
        <f t="shared" si="105"/>
        <v/>
      </c>
      <c r="AO119" s="12" t="str">
        <f t="shared" si="105"/>
        <v/>
      </c>
      <c r="AP119" s="12" t="str">
        <f t="shared" si="105"/>
        <v/>
      </c>
      <c r="AQ119" s="12" t="str">
        <f t="shared" si="105"/>
        <v/>
      </c>
      <c r="AR119" s="12" t="str">
        <f t="shared" si="105"/>
        <v/>
      </c>
      <c r="AS119" s="12" t="str">
        <f t="shared" si="117"/>
        <v/>
      </c>
      <c r="AT119" s="12" t="str">
        <f t="shared" si="117"/>
        <v/>
      </c>
      <c r="AU119" s="12" t="str">
        <f t="shared" si="117"/>
        <v/>
      </c>
      <c r="AV119" s="12" t="str">
        <f t="shared" si="117"/>
        <v/>
      </c>
      <c r="AW119" s="12" t="str">
        <f t="shared" si="117"/>
        <v/>
      </c>
      <c r="AX119" s="12" t="str">
        <f t="shared" si="117"/>
        <v/>
      </c>
      <c r="AY119" s="12" t="str">
        <f t="shared" si="117"/>
        <v/>
      </c>
      <c r="AZ119" s="12" t="str">
        <f t="shared" si="117"/>
        <v/>
      </c>
      <c r="BA119" s="12" t="str">
        <f t="shared" si="117"/>
        <v/>
      </c>
      <c r="BB119" s="12" t="str">
        <f t="shared" si="117"/>
        <v/>
      </c>
      <c r="BC119" s="12" t="str">
        <f t="shared" si="117"/>
        <v/>
      </c>
      <c r="BD119" s="12" t="str">
        <f t="shared" si="94"/>
        <v/>
      </c>
      <c r="BE119" s="12" t="str">
        <f t="shared" si="94"/>
        <v/>
      </c>
      <c r="BF119" s="12" t="str">
        <f t="shared" si="93"/>
        <v/>
      </c>
      <c r="BG119" s="12" t="str">
        <f t="shared" si="93"/>
        <v/>
      </c>
      <c r="BH119" s="12" t="str">
        <f t="shared" si="93"/>
        <v/>
      </c>
      <c r="BI119" s="12" t="str">
        <f t="shared" si="93"/>
        <v/>
      </c>
      <c r="BJ119" s="12" t="str">
        <f t="shared" si="93"/>
        <v/>
      </c>
      <c r="BK119" s="12" t="str">
        <f t="shared" si="93"/>
        <v/>
      </c>
      <c r="BL119" s="12" t="str">
        <f t="shared" si="93"/>
        <v/>
      </c>
      <c r="BM119" s="12" t="str">
        <f t="shared" si="108"/>
        <v/>
      </c>
      <c r="BN119" s="12" t="str">
        <f t="shared" si="108"/>
        <v/>
      </c>
      <c r="BO119" s="12" t="str">
        <f t="shared" si="108"/>
        <v/>
      </c>
      <c r="BV119" s="2" t="str">
        <f>IF(C119="","",IF(C119="ADO","ADO",IF(C119="OFF","OFF",VLOOKUP(C119,Positions!$C$7:$V$120,20,FALSE))))</f>
        <v/>
      </c>
      <c r="BW119" s="2" t="str">
        <f>IF(D119="","",IF(D119="ADO","ADO",IF(D119="OFF","OFF",VLOOKUP(D119,Positions!$C$7:$V$120,20,FALSE))))</f>
        <v/>
      </c>
      <c r="BX119" s="2" t="str">
        <f>IF(E119="","",IF(E119="ADO","ADO",IF(E119="OFF","OFF",VLOOKUP(E119,Positions!$C$7:$V$120,20,FALSE))))</f>
        <v/>
      </c>
      <c r="BY119" s="2" t="str">
        <f>IF(F119="","",IF(F119="ADO","ADO",IF(F119="OFF","OFF",VLOOKUP(F119,Positions!$C$7:$V$120,20,FALSE))))</f>
        <v/>
      </c>
      <c r="BZ119" s="2" t="str">
        <f>IF(G119="","",IF(G119="ADO","ADO",IF(G119="OFF","OFF",VLOOKUP(G119,Positions!$C$7:$V$120,20,FALSE))))</f>
        <v/>
      </c>
      <c r="CA119" s="2" t="str">
        <f>IF(H119="","",IF(H119="ADO","ADO",IF(H119="OFF","OFF",VLOOKUP(H119,Positions!$C$7:$V$120,20,FALSE))))</f>
        <v/>
      </c>
      <c r="CB119" s="2" t="str">
        <f>IF(I119="","",IF(I119="ADO","ADO",IF(I119="OFF","OFF",VLOOKUP(I119,Positions!$C$7:$V$120,20,FALSE))))</f>
        <v/>
      </c>
      <c r="CC119" s="2" t="str">
        <f>IF(J119="","",IF(J119="ADO","ADO",IF(J119="OFF","OFF",VLOOKUP(J119,Positions!$C$7:$V$120,20,FALSE))))</f>
        <v/>
      </c>
      <c r="CD119" s="2" t="str">
        <f>IF(K119="","",IF(K119="ADO","ADO",IF(K119="OFF","OFF",VLOOKUP(K119,Positions!$C$7:$V$120,20,FALSE))))</f>
        <v/>
      </c>
      <c r="CE119" s="2" t="str">
        <f>IF(L119="","",IF(L119="ADO","ADO",IF(L119="OFF","OFF",VLOOKUP(L119,Positions!$C$7:$V$120,20,FALSE))))</f>
        <v/>
      </c>
      <c r="CF119" s="2" t="str">
        <f>IF(M119="","",IF(M119="ADO","ADO",IF(M119="OFF","OFF",VLOOKUP(M119,Positions!$C$7:$V$120,20,FALSE))))</f>
        <v/>
      </c>
      <c r="CG119" s="2" t="str">
        <f>IF(N119="","",IF(N119="ADO","ADO",IF(N119="OFF","OFF",VLOOKUP(N119,Positions!$C$7:$V$120,20,FALSE))))</f>
        <v/>
      </c>
      <c r="CH119" s="2" t="str">
        <f>IF(O119="","",IF(O119="ADO","ADO",IF(O119="OFF","OFF",VLOOKUP(O119,Positions!$C$7:$V$120,20,FALSE))))</f>
        <v/>
      </c>
      <c r="CI119" s="2" t="str">
        <f>IF(P119="","",IF(P119="ADO","ADO",IF(P119="OFF","OFF",VLOOKUP(P119,Positions!$C$7:$V$120,20,FALSE))))</f>
        <v/>
      </c>
      <c r="CJ119" s="2" t="str">
        <f>IF(Q119="","",IF(Q119="ADO","ADO",IF(Q119="OFF","OFF",VLOOKUP(Q119,Positions!$C$7:$V$120,20,FALSE))))</f>
        <v/>
      </c>
      <c r="CK119" s="2" t="str">
        <f>IF(R119="","",IF(R119="ADO","ADO",IF(R119="OFF","OFF",VLOOKUP(R119,Positions!$C$7:$V$120,20,FALSE))))</f>
        <v/>
      </c>
      <c r="CL119" s="2" t="str">
        <f>IF(S119="","",IF(S119="ADO","ADO",IF(S119="OFF","OFF",VLOOKUP(S119,Positions!$C$7:$V$120,20,FALSE))))</f>
        <v/>
      </c>
      <c r="CM119" s="2" t="str">
        <f>IF(T119="","",IF(T119="ADO","ADO",IF(T119="OFF","OFF",VLOOKUP(T119,Positions!$C$7:$V$120,20,FALSE))))</f>
        <v/>
      </c>
      <c r="CN119" s="2" t="str">
        <f>IF(U119="","",IF(U119="ADO","ADO",IF(U119="OFF","OFF",VLOOKUP(U119,Positions!$C$7:$V$120,20,FALSE))))</f>
        <v/>
      </c>
      <c r="CO119" s="2" t="str">
        <f>IF(V119="","",IF(V119="ADO","ADO",IF(V119="OFF","OFF",VLOOKUP(V119,Positions!$C$7:$V$120,20,FALSE))))</f>
        <v/>
      </c>
      <c r="CP119" s="2" t="str">
        <f>IF(W119="","",IF(W119="ADO","ADO",IF(W119="OFF","OFF",VLOOKUP(W119,Positions!$C$7:$V$120,20,FALSE))))</f>
        <v/>
      </c>
      <c r="CQ119" s="2" t="str">
        <f>IF(X119="","",IF(X119="ADO","ADO",IF(X119="OFF","OFF",VLOOKUP(X119,Positions!$C$7:$V$120,20,FALSE))))</f>
        <v/>
      </c>
      <c r="CR119" s="2" t="str">
        <f>IF(Y119="","",IF(Y119="ADO","ADO",IF(Y119="OFF","OFF",VLOOKUP(Y119,Positions!$C$7:$V$120,20,FALSE))))</f>
        <v/>
      </c>
      <c r="CS119" s="2" t="str">
        <f>IF(Z119="","",IF(Z119="ADO","ADO",IF(Z119="OFF","OFF",VLOOKUP(Z119,Positions!$C$7:$V$120,20,FALSE))))</f>
        <v/>
      </c>
      <c r="CT119" s="2" t="str">
        <f>IF(AA119="","",IF(AA119="ADO","ADO",IF(AA119="OFF","OFF",VLOOKUP(AA119,Positions!$C$7:$V$120,20,FALSE))))</f>
        <v/>
      </c>
      <c r="CU119" s="2" t="str">
        <f>IF(AB119="","",IF(AB119="ADO","ADO",IF(AB119="OFF","OFF",VLOOKUP(AB119,Positions!$C$7:$V$120,20,FALSE))))</f>
        <v/>
      </c>
      <c r="CV119" s="2" t="str">
        <f>IF(AC119="","",IF(AC119="ADO","ADO",IF(AC119="OFF","OFF",VLOOKUP(AC119,Positions!$C$7:$V$120,20,FALSE))))</f>
        <v/>
      </c>
      <c r="CW119" s="2" t="str">
        <f>IF(AD119="","",IF(AD119="ADO","ADO",IF(AD119="OFF","OFF",VLOOKUP(AD119,Positions!$C$7:$V$120,20,FALSE))))</f>
        <v/>
      </c>
      <c r="CY119" s="2">
        <f t="shared" si="80"/>
        <v>0</v>
      </c>
      <c r="DE119" s="2" t="str">
        <f t="shared" si="113"/>
        <v/>
      </c>
      <c r="DF119" s="2" t="str">
        <f t="shared" si="114"/>
        <v/>
      </c>
      <c r="DG119" s="2" t="str">
        <f t="shared" si="115"/>
        <v/>
      </c>
      <c r="DH119" s="2" t="str">
        <f t="shared" si="118"/>
        <v/>
      </c>
      <c r="DI119" s="2" t="str">
        <f t="shared" si="107"/>
        <v/>
      </c>
      <c r="DJ119" s="2" t="str">
        <f t="shared" si="107"/>
        <v/>
      </c>
      <c r="DK119" s="2" t="str">
        <f t="shared" si="107"/>
        <v/>
      </c>
      <c r="DL119" s="2" t="str">
        <f t="shared" si="107"/>
        <v/>
      </c>
      <c r="DM119" s="2" t="str">
        <f t="shared" si="107"/>
        <v/>
      </c>
      <c r="DN119" s="2" t="str">
        <f t="shared" si="107"/>
        <v/>
      </c>
      <c r="DO119" s="2" t="str">
        <f t="shared" si="107"/>
        <v/>
      </c>
      <c r="DP119" s="2" t="str">
        <f t="shared" si="107"/>
        <v/>
      </c>
      <c r="DQ119" s="2" t="str">
        <f t="shared" si="107"/>
        <v/>
      </c>
      <c r="DR119" s="2" t="str">
        <f t="shared" si="121"/>
        <v/>
      </c>
      <c r="DS119" s="2" t="str">
        <f t="shared" si="121"/>
        <v/>
      </c>
      <c r="DT119" s="2" t="str">
        <f t="shared" si="121"/>
        <v/>
      </c>
      <c r="DU119" s="2" t="str">
        <f t="shared" si="121"/>
        <v/>
      </c>
      <c r="DV119" s="2" t="str">
        <f t="shared" si="121"/>
        <v/>
      </c>
      <c r="DW119" s="2" t="str">
        <f t="shared" si="121"/>
        <v/>
      </c>
      <c r="DX119" s="2" t="str">
        <f t="shared" si="121"/>
        <v/>
      </c>
      <c r="DY119" s="2" t="str">
        <f t="shared" si="121"/>
        <v/>
      </c>
      <c r="DZ119" s="2" t="str">
        <f t="shared" si="121"/>
        <v/>
      </c>
      <c r="EA119" s="2" t="str">
        <f t="shared" si="104"/>
        <v/>
      </c>
      <c r="EB119" s="2" t="str">
        <f t="shared" si="104"/>
        <v/>
      </c>
      <c r="EC119" s="2" t="str">
        <f t="shared" si="104"/>
        <v/>
      </c>
      <c r="ED119" s="2" t="str">
        <f t="shared" si="104"/>
        <v/>
      </c>
      <c r="EE119" s="2" t="str">
        <f t="shared" si="104"/>
        <v/>
      </c>
      <c r="EF119" s="2" t="str">
        <f t="shared" si="104"/>
        <v/>
      </c>
      <c r="EH119" s="189">
        <f t="shared" si="82"/>
        <v>0</v>
      </c>
      <c r="EI119" s="190">
        <f t="shared" si="83"/>
        <v>0</v>
      </c>
      <c r="EJ119" s="190">
        <f t="shared" si="84"/>
        <v>0</v>
      </c>
      <c r="EK119" s="190">
        <f t="shared" si="85"/>
        <v>0</v>
      </c>
      <c r="EL119" s="190">
        <f t="shared" si="86"/>
        <v>0</v>
      </c>
      <c r="EM119" s="12" t="str">
        <f t="shared" si="116"/>
        <v/>
      </c>
      <c r="EN119" s="12" t="str">
        <f t="shared" si="116"/>
        <v/>
      </c>
      <c r="EO119" s="12" t="str">
        <f t="shared" si="116"/>
        <v/>
      </c>
      <c r="EP119" s="12" t="str">
        <f t="shared" si="116"/>
        <v/>
      </c>
      <c r="EQ119" s="12" t="str">
        <f t="shared" si="116"/>
        <v/>
      </c>
      <c r="ER119" s="12" t="str">
        <f t="shared" si="116"/>
        <v/>
      </c>
      <c r="ES119" s="12" t="str">
        <f t="shared" si="116"/>
        <v/>
      </c>
      <c r="ET119" s="12" t="str">
        <f t="shared" si="116"/>
        <v/>
      </c>
      <c r="EU119" s="12" t="str">
        <f t="shared" si="116"/>
        <v/>
      </c>
      <c r="EV119" s="12" t="str">
        <f t="shared" si="116"/>
        <v/>
      </c>
      <c r="EW119" s="12" t="str">
        <f t="shared" si="116"/>
        <v/>
      </c>
      <c r="EX119" s="12" t="str">
        <f t="shared" si="116"/>
        <v/>
      </c>
      <c r="EY119" s="12" t="str">
        <f t="shared" si="116"/>
        <v/>
      </c>
      <c r="EZ119" s="12" t="str">
        <f t="shared" si="116"/>
        <v/>
      </c>
      <c r="FA119" s="12" t="str">
        <f t="shared" si="116"/>
        <v/>
      </c>
      <c r="FB119" s="12" t="str">
        <f t="shared" si="116"/>
        <v/>
      </c>
      <c r="FC119" s="12" t="str">
        <f t="shared" si="120"/>
        <v/>
      </c>
      <c r="FD119" s="12" t="str">
        <f t="shared" si="120"/>
        <v/>
      </c>
      <c r="FE119" s="12" t="str">
        <f t="shared" si="120"/>
        <v/>
      </c>
      <c r="FF119" s="12" t="str">
        <f t="shared" si="120"/>
        <v/>
      </c>
      <c r="FG119" s="12" t="str">
        <f t="shared" si="120"/>
        <v/>
      </c>
      <c r="FH119" s="12" t="str">
        <f t="shared" si="120"/>
        <v/>
      </c>
      <c r="FI119" s="12" t="str">
        <f t="shared" si="119"/>
        <v/>
      </c>
      <c r="FJ119" s="12" t="str">
        <f t="shared" si="119"/>
        <v/>
      </c>
      <c r="FK119" s="12" t="str">
        <f t="shared" si="119"/>
        <v/>
      </c>
      <c r="FL119" s="12" t="str">
        <f t="shared" si="109"/>
        <v/>
      </c>
      <c r="FM119" s="12" t="str">
        <f t="shared" si="109"/>
        <v/>
      </c>
      <c r="FN119" s="12" t="str">
        <f t="shared" si="109"/>
        <v/>
      </c>
      <c r="FP119" t="str">
        <f t="shared" si="87"/>
        <v>OK</v>
      </c>
      <c r="FQ119" t="str">
        <f t="shared" si="88"/>
        <v/>
      </c>
      <c r="GU119" s="176"/>
      <c r="GV119" s="177">
        <f t="shared" si="72"/>
        <v>0</v>
      </c>
      <c r="GW119" s="177">
        <f t="shared" si="73"/>
        <v>0</v>
      </c>
      <c r="GX119" s="177">
        <f t="shared" si="74"/>
        <v>0</v>
      </c>
      <c r="GY119" s="177">
        <f t="shared" si="75"/>
        <v>0</v>
      </c>
      <c r="HB119" s="193" t="str">
        <f>IF(Positions!C115&lt;&gt;"",Positions!C115,"")</f>
        <v/>
      </c>
    </row>
    <row r="120" spans="1:210" x14ac:dyDescent="0.25">
      <c r="A120" s="194"/>
      <c r="B120" s="186" t="str">
        <f t="shared" si="77"/>
        <v>0 (0, 0)</v>
      </c>
      <c r="C120" s="357"/>
      <c r="D120" s="470"/>
      <c r="E120" s="470"/>
      <c r="F120" s="470"/>
      <c r="G120" s="470"/>
      <c r="H120" s="470"/>
      <c r="I120" s="466"/>
      <c r="J120" s="357"/>
      <c r="K120" s="470"/>
      <c r="L120" s="470"/>
      <c r="M120" s="470"/>
      <c r="N120" s="470"/>
      <c r="O120" s="470"/>
      <c r="P120" s="466"/>
      <c r="Q120" s="357"/>
      <c r="R120" s="470"/>
      <c r="S120" s="470"/>
      <c r="T120" s="470"/>
      <c r="U120" s="470"/>
      <c r="V120" s="470"/>
      <c r="W120" s="466"/>
      <c r="X120" s="357"/>
      <c r="Y120" s="470"/>
      <c r="Z120" s="470"/>
      <c r="AA120" s="470"/>
      <c r="AB120" s="470"/>
      <c r="AC120" s="470"/>
      <c r="AD120" s="466"/>
      <c r="AE120" s="349"/>
      <c r="AF120" s="339">
        <f t="shared" si="122"/>
        <v>0</v>
      </c>
      <c r="AG120" s="340">
        <f t="shared" si="122"/>
        <v>0</v>
      </c>
      <c r="AH120" s="340">
        <f t="shared" si="122"/>
        <v>0</v>
      </c>
      <c r="AI120" s="341">
        <f t="shared" si="122"/>
        <v>0</v>
      </c>
      <c r="AJ120" s="342">
        <f t="shared" si="122"/>
        <v>0</v>
      </c>
      <c r="AK120" s="343">
        <f t="shared" si="78"/>
        <v>0</v>
      </c>
      <c r="AL120" s="192">
        <f>IF(A120&lt;&gt;"",VLOOKUP(A120,Positions!$AJ$9:$AK$30,2,FALSE),0)*IF(AJ120=160,AJ120/4*52*(38/40),AJ120/4*52)</f>
        <v>0</v>
      </c>
      <c r="AM120" s="188">
        <f t="shared" si="79"/>
        <v>0</v>
      </c>
      <c r="AN120" s="12" t="str">
        <f t="shared" si="105"/>
        <v/>
      </c>
      <c r="AO120" s="12" t="str">
        <f t="shared" si="105"/>
        <v/>
      </c>
      <c r="AP120" s="12" t="str">
        <f t="shared" si="105"/>
        <v/>
      </c>
      <c r="AQ120" s="12" t="str">
        <f t="shared" si="105"/>
        <v/>
      </c>
      <c r="AR120" s="12" t="str">
        <f t="shared" si="105"/>
        <v/>
      </c>
      <c r="AS120" s="12" t="str">
        <f t="shared" si="117"/>
        <v/>
      </c>
      <c r="AT120" s="12" t="str">
        <f t="shared" si="117"/>
        <v/>
      </c>
      <c r="AU120" s="12" t="str">
        <f t="shared" si="117"/>
        <v/>
      </c>
      <c r="AV120" s="12" t="str">
        <f t="shared" si="117"/>
        <v/>
      </c>
      <c r="AW120" s="12" t="str">
        <f t="shared" si="117"/>
        <v/>
      </c>
      <c r="AX120" s="12" t="str">
        <f t="shared" si="117"/>
        <v/>
      </c>
      <c r="AY120" s="12" t="str">
        <f t="shared" si="117"/>
        <v/>
      </c>
      <c r="AZ120" s="12" t="str">
        <f t="shared" si="117"/>
        <v/>
      </c>
      <c r="BA120" s="12" t="str">
        <f t="shared" si="117"/>
        <v/>
      </c>
      <c r="BB120" s="12" t="str">
        <f t="shared" si="117"/>
        <v/>
      </c>
      <c r="BC120" s="12" t="str">
        <f t="shared" si="117"/>
        <v/>
      </c>
      <c r="BD120" s="12" t="str">
        <f t="shared" si="94"/>
        <v/>
      </c>
      <c r="BE120" s="12" t="str">
        <f t="shared" si="94"/>
        <v/>
      </c>
      <c r="BF120" s="12" t="str">
        <f t="shared" si="93"/>
        <v/>
      </c>
      <c r="BG120" s="12" t="str">
        <f t="shared" si="93"/>
        <v/>
      </c>
      <c r="BH120" s="12" t="str">
        <f t="shared" si="93"/>
        <v/>
      </c>
      <c r="BI120" s="12" t="str">
        <f t="shared" si="93"/>
        <v/>
      </c>
      <c r="BJ120" s="12" t="str">
        <f t="shared" si="93"/>
        <v/>
      </c>
      <c r="BK120" s="12" t="str">
        <f t="shared" si="93"/>
        <v/>
      </c>
      <c r="BL120" s="12" t="str">
        <f t="shared" si="93"/>
        <v/>
      </c>
      <c r="BM120" s="12" t="str">
        <f t="shared" si="108"/>
        <v/>
      </c>
      <c r="BN120" s="12" t="str">
        <f t="shared" si="108"/>
        <v/>
      </c>
      <c r="BO120" s="12" t="str">
        <f t="shared" si="108"/>
        <v/>
      </c>
      <c r="BV120" s="2" t="str">
        <f>IF(C120="","",IF(C120="ADO","ADO",IF(C120="OFF","OFF",VLOOKUP(C120,Positions!$C$7:$V$120,20,FALSE))))</f>
        <v/>
      </c>
      <c r="BW120" s="2" t="str">
        <f>IF(D120="","",IF(D120="ADO","ADO",IF(D120="OFF","OFF",VLOOKUP(D120,Positions!$C$7:$V$120,20,FALSE))))</f>
        <v/>
      </c>
      <c r="BX120" s="2" t="str">
        <f>IF(E120="","",IF(E120="ADO","ADO",IF(E120="OFF","OFF",VLOOKUP(E120,Positions!$C$7:$V$120,20,FALSE))))</f>
        <v/>
      </c>
      <c r="BY120" s="2" t="str">
        <f>IF(F120="","",IF(F120="ADO","ADO",IF(F120="OFF","OFF",VLOOKUP(F120,Positions!$C$7:$V$120,20,FALSE))))</f>
        <v/>
      </c>
      <c r="BZ120" s="2" t="str">
        <f>IF(G120="","",IF(G120="ADO","ADO",IF(G120="OFF","OFF",VLOOKUP(G120,Positions!$C$7:$V$120,20,FALSE))))</f>
        <v/>
      </c>
      <c r="CA120" s="2" t="str">
        <f>IF(H120="","",IF(H120="ADO","ADO",IF(H120="OFF","OFF",VLOOKUP(H120,Positions!$C$7:$V$120,20,FALSE))))</f>
        <v/>
      </c>
      <c r="CB120" s="2" t="str">
        <f>IF(I120="","",IF(I120="ADO","ADO",IF(I120="OFF","OFF",VLOOKUP(I120,Positions!$C$7:$V$120,20,FALSE))))</f>
        <v/>
      </c>
      <c r="CC120" s="2" t="str">
        <f>IF(J120="","",IF(J120="ADO","ADO",IF(J120="OFF","OFF",VLOOKUP(J120,Positions!$C$7:$V$120,20,FALSE))))</f>
        <v/>
      </c>
      <c r="CD120" s="2" t="str">
        <f>IF(K120="","",IF(K120="ADO","ADO",IF(K120="OFF","OFF",VLOOKUP(K120,Positions!$C$7:$V$120,20,FALSE))))</f>
        <v/>
      </c>
      <c r="CE120" s="2" t="str">
        <f>IF(L120="","",IF(L120="ADO","ADO",IF(L120="OFF","OFF",VLOOKUP(L120,Positions!$C$7:$V$120,20,FALSE))))</f>
        <v/>
      </c>
      <c r="CF120" s="2" t="str">
        <f>IF(M120="","",IF(M120="ADO","ADO",IF(M120="OFF","OFF",VLOOKUP(M120,Positions!$C$7:$V$120,20,FALSE))))</f>
        <v/>
      </c>
      <c r="CG120" s="2" t="str">
        <f>IF(N120="","",IF(N120="ADO","ADO",IF(N120="OFF","OFF",VLOOKUP(N120,Positions!$C$7:$V$120,20,FALSE))))</f>
        <v/>
      </c>
      <c r="CH120" s="2" t="str">
        <f>IF(O120="","",IF(O120="ADO","ADO",IF(O120="OFF","OFF",VLOOKUP(O120,Positions!$C$7:$V$120,20,FALSE))))</f>
        <v/>
      </c>
      <c r="CI120" s="2" t="str">
        <f>IF(P120="","",IF(P120="ADO","ADO",IF(P120="OFF","OFF",VLOOKUP(P120,Positions!$C$7:$V$120,20,FALSE))))</f>
        <v/>
      </c>
      <c r="CJ120" s="2" t="str">
        <f>IF(Q120="","",IF(Q120="ADO","ADO",IF(Q120="OFF","OFF",VLOOKUP(Q120,Positions!$C$7:$V$120,20,FALSE))))</f>
        <v/>
      </c>
      <c r="CK120" s="2" t="str">
        <f>IF(R120="","",IF(R120="ADO","ADO",IF(R120="OFF","OFF",VLOOKUP(R120,Positions!$C$7:$V$120,20,FALSE))))</f>
        <v/>
      </c>
      <c r="CL120" s="2" t="str">
        <f>IF(S120="","",IF(S120="ADO","ADO",IF(S120="OFF","OFF",VLOOKUP(S120,Positions!$C$7:$V$120,20,FALSE))))</f>
        <v/>
      </c>
      <c r="CM120" s="2" t="str">
        <f>IF(T120="","",IF(T120="ADO","ADO",IF(T120="OFF","OFF",VLOOKUP(T120,Positions!$C$7:$V$120,20,FALSE))))</f>
        <v/>
      </c>
      <c r="CN120" s="2" t="str">
        <f>IF(U120="","",IF(U120="ADO","ADO",IF(U120="OFF","OFF",VLOOKUP(U120,Positions!$C$7:$V$120,20,FALSE))))</f>
        <v/>
      </c>
      <c r="CO120" s="2" t="str">
        <f>IF(V120="","",IF(V120="ADO","ADO",IF(V120="OFF","OFF",VLOOKUP(V120,Positions!$C$7:$V$120,20,FALSE))))</f>
        <v/>
      </c>
      <c r="CP120" s="2" t="str">
        <f>IF(W120="","",IF(W120="ADO","ADO",IF(W120="OFF","OFF",VLOOKUP(W120,Positions!$C$7:$V$120,20,FALSE))))</f>
        <v/>
      </c>
      <c r="CQ120" s="2" t="str">
        <f>IF(X120="","",IF(X120="ADO","ADO",IF(X120="OFF","OFF",VLOOKUP(X120,Positions!$C$7:$V$120,20,FALSE))))</f>
        <v/>
      </c>
      <c r="CR120" s="2" t="str">
        <f>IF(Y120="","",IF(Y120="ADO","ADO",IF(Y120="OFF","OFF",VLOOKUP(Y120,Positions!$C$7:$V$120,20,FALSE))))</f>
        <v/>
      </c>
      <c r="CS120" s="2" t="str">
        <f>IF(Z120="","",IF(Z120="ADO","ADO",IF(Z120="OFF","OFF",VLOOKUP(Z120,Positions!$C$7:$V$120,20,FALSE))))</f>
        <v/>
      </c>
      <c r="CT120" s="2" t="str">
        <f>IF(AA120="","",IF(AA120="ADO","ADO",IF(AA120="OFF","OFF",VLOOKUP(AA120,Positions!$C$7:$V$120,20,FALSE))))</f>
        <v/>
      </c>
      <c r="CU120" s="2" t="str">
        <f>IF(AB120="","",IF(AB120="ADO","ADO",IF(AB120="OFF","OFF",VLOOKUP(AB120,Positions!$C$7:$V$120,20,FALSE))))</f>
        <v/>
      </c>
      <c r="CV120" s="2" t="str">
        <f>IF(AC120="","",IF(AC120="ADO","ADO",IF(AC120="OFF","OFF",VLOOKUP(AC120,Positions!$C$7:$V$120,20,FALSE))))</f>
        <v/>
      </c>
      <c r="CW120" s="2" t="str">
        <f>IF(AD120="","",IF(AD120="ADO","ADO",IF(AD120="OFF","OFF",VLOOKUP(AD120,Positions!$C$7:$V$120,20,FALSE))))</f>
        <v/>
      </c>
      <c r="CY120" s="2">
        <f t="shared" si="80"/>
        <v>0</v>
      </c>
      <c r="DE120" s="2" t="str">
        <f t="shared" si="113"/>
        <v/>
      </c>
      <c r="DF120" s="2" t="str">
        <f t="shared" si="114"/>
        <v/>
      </c>
      <c r="DG120" s="2" t="str">
        <f t="shared" si="115"/>
        <v/>
      </c>
      <c r="DH120" s="2" t="str">
        <f t="shared" si="118"/>
        <v/>
      </c>
      <c r="DI120" s="2" t="str">
        <f t="shared" si="107"/>
        <v/>
      </c>
      <c r="DJ120" s="2" t="str">
        <f t="shared" si="107"/>
        <v/>
      </c>
      <c r="DK120" s="2" t="str">
        <f t="shared" si="107"/>
        <v/>
      </c>
      <c r="DL120" s="2" t="str">
        <f t="shared" si="107"/>
        <v/>
      </c>
      <c r="DM120" s="2" t="str">
        <f t="shared" si="107"/>
        <v/>
      </c>
      <c r="DN120" s="2" t="str">
        <f t="shared" si="107"/>
        <v/>
      </c>
      <c r="DO120" s="2" t="str">
        <f t="shared" si="107"/>
        <v/>
      </c>
      <c r="DP120" s="2" t="str">
        <f t="shared" si="107"/>
        <v/>
      </c>
      <c r="DQ120" s="2" t="str">
        <f t="shared" si="107"/>
        <v/>
      </c>
      <c r="DR120" s="2" t="str">
        <f t="shared" si="121"/>
        <v/>
      </c>
      <c r="DS120" s="2" t="str">
        <f t="shared" si="121"/>
        <v/>
      </c>
      <c r="DT120" s="2" t="str">
        <f t="shared" si="121"/>
        <v/>
      </c>
      <c r="DU120" s="2" t="str">
        <f t="shared" si="121"/>
        <v/>
      </c>
      <c r="DV120" s="2" t="str">
        <f t="shared" si="121"/>
        <v/>
      </c>
      <c r="DW120" s="2" t="str">
        <f t="shared" si="121"/>
        <v/>
      </c>
      <c r="DX120" s="2" t="str">
        <f t="shared" si="121"/>
        <v/>
      </c>
      <c r="DY120" s="2" t="str">
        <f t="shared" si="121"/>
        <v/>
      </c>
      <c r="DZ120" s="2" t="str">
        <f t="shared" si="121"/>
        <v/>
      </c>
      <c r="EA120" s="2" t="str">
        <f t="shared" si="104"/>
        <v/>
      </c>
      <c r="EB120" s="2" t="str">
        <f t="shared" si="104"/>
        <v/>
      </c>
      <c r="EC120" s="2" t="str">
        <f t="shared" si="104"/>
        <v/>
      </c>
      <c r="ED120" s="2" t="str">
        <f t="shared" si="104"/>
        <v/>
      </c>
      <c r="EE120" s="2" t="str">
        <f t="shared" si="104"/>
        <v/>
      </c>
      <c r="EF120" s="2" t="str">
        <f t="shared" si="104"/>
        <v/>
      </c>
      <c r="EH120" s="189">
        <f t="shared" si="82"/>
        <v>0</v>
      </c>
      <c r="EI120" s="190">
        <f t="shared" si="83"/>
        <v>0</v>
      </c>
      <c r="EJ120" s="190">
        <f t="shared" si="84"/>
        <v>0</v>
      </c>
      <c r="EK120" s="190">
        <f t="shared" si="85"/>
        <v>0</v>
      </c>
      <c r="EL120" s="190">
        <f t="shared" si="86"/>
        <v>0</v>
      </c>
      <c r="EM120" s="12" t="str">
        <f t="shared" si="116"/>
        <v/>
      </c>
      <c r="EN120" s="12" t="str">
        <f t="shared" si="116"/>
        <v/>
      </c>
      <c r="EO120" s="12" t="str">
        <f t="shared" si="116"/>
        <v/>
      </c>
      <c r="EP120" s="12" t="str">
        <f t="shared" si="116"/>
        <v/>
      </c>
      <c r="EQ120" s="12" t="str">
        <f t="shared" si="116"/>
        <v/>
      </c>
      <c r="ER120" s="12" t="str">
        <f t="shared" si="116"/>
        <v/>
      </c>
      <c r="ES120" s="12" t="str">
        <f t="shared" si="116"/>
        <v/>
      </c>
      <c r="ET120" s="12" t="str">
        <f t="shared" si="116"/>
        <v/>
      </c>
      <c r="EU120" s="12" t="str">
        <f t="shared" si="116"/>
        <v/>
      </c>
      <c r="EV120" s="12" t="str">
        <f t="shared" si="116"/>
        <v/>
      </c>
      <c r="EW120" s="12" t="str">
        <f t="shared" si="116"/>
        <v/>
      </c>
      <c r="EX120" s="12" t="str">
        <f t="shared" si="116"/>
        <v/>
      </c>
      <c r="EY120" s="12" t="str">
        <f t="shared" si="116"/>
        <v/>
      </c>
      <c r="EZ120" s="12" t="str">
        <f t="shared" si="116"/>
        <v/>
      </c>
      <c r="FA120" s="12" t="str">
        <f t="shared" si="116"/>
        <v/>
      </c>
      <c r="FB120" s="12" t="str">
        <f t="shared" si="116"/>
        <v/>
      </c>
      <c r="FC120" s="12" t="str">
        <f t="shared" si="120"/>
        <v/>
      </c>
      <c r="FD120" s="12" t="str">
        <f t="shared" si="120"/>
        <v/>
      </c>
      <c r="FE120" s="12" t="str">
        <f t="shared" si="120"/>
        <v/>
      </c>
      <c r="FF120" s="12" t="str">
        <f t="shared" si="120"/>
        <v/>
      </c>
      <c r="FG120" s="12" t="str">
        <f t="shared" si="120"/>
        <v/>
      </c>
      <c r="FH120" s="12" t="str">
        <f t="shared" si="120"/>
        <v/>
      </c>
      <c r="FI120" s="12" t="str">
        <f t="shared" si="119"/>
        <v/>
      </c>
      <c r="FJ120" s="12" t="str">
        <f t="shared" si="119"/>
        <v/>
      </c>
      <c r="FK120" s="12" t="str">
        <f t="shared" si="119"/>
        <v/>
      </c>
      <c r="FL120" s="12" t="str">
        <f t="shared" si="109"/>
        <v/>
      </c>
      <c r="FM120" s="12" t="str">
        <f t="shared" si="109"/>
        <v/>
      </c>
      <c r="FN120" s="12" t="str">
        <f t="shared" si="109"/>
        <v/>
      </c>
      <c r="FP120" t="str">
        <f t="shared" si="87"/>
        <v>OK</v>
      </c>
      <c r="FQ120" t="str">
        <f t="shared" si="88"/>
        <v/>
      </c>
      <c r="GU120" s="176"/>
      <c r="GV120" s="177">
        <f t="shared" si="72"/>
        <v>0</v>
      </c>
      <c r="GW120" s="177">
        <f t="shared" si="73"/>
        <v>0</v>
      </c>
      <c r="GX120" s="177">
        <f t="shared" si="74"/>
        <v>0</v>
      </c>
      <c r="GY120" s="177">
        <f t="shared" si="75"/>
        <v>0</v>
      </c>
      <c r="HB120" s="193" t="str">
        <f>IF(Positions!C116&lt;&gt;"",Positions!C116,"")</f>
        <v/>
      </c>
    </row>
    <row r="121" spans="1:210" x14ac:dyDescent="0.25">
      <c r="A121" s="194"/>
      <c r="B121" s="186" t="str">
        <f t="shared" si="77"/>
        <v>0 (0, 0)</v>
      </c>
      <c r="C121" s="357"/>
      <c r="D121" s="470"/>
      <c r="E121" s="470"/>
      <c r="F121" s="470"/>
      <c r="G121" s="470"/>
      <c r="H121" s="470"/>
      <c r="I121" s="466"/>
      <c r="J121" s="357"/>
      <c r="K121" s="470"/>
      <c r="L121" s="470"/>
      <c r="M121" s="470"/>
      <c r="N121" s="470"/>
      <c r="O121" s="470"/>
      <c r="P121" s="466"/>
      <c r="Q121" s="357"/>
      <c r="R121" s="470"/>
      <c r="S121" s="470"/>
      <c r="T121" s="470"/>
      <c r="U121" s="470"/>
      <c r="V121" s="470"/>
      <c r="W121" s="466"/>
      <c r="X121" s="357"/>
      <c r="Y121" s="470"/>
      <c r="Z121" s="470"/>
      <c r="AA121" s="470"/>
      <c r="AB121" s="470"/>
      <c r="AC121" s="470"/>
      <c r="AD121" s="466"/>
      <c r="AE121" s="349"/>
      <c r="AF121" s="339">
        <f t="shared" si="122"/>
        <v>0</v>
      </c>
      <c r="AG121" s="340">
        <f t="shared" si="122"/>
        <v>0</v>
      </c>
      <c r="AH121" s="340">
        <f t="shared" si="122"/>
        <v>0</v>
      </c>
      <c r="AI121" s="341">
        <f t="shared" si="122"/>
        <v>0</v>
      </c>
      <c r="AJ121" s="342">
        <f t="shared" si="122"/>
        <v>0</v>
      </c>
      <c r="AK121" s="343">
        <f t="shared" si="78"/>
        <v>0</v>
      </c>
      <c r="AL121" s="192">
        <f>IF(A121&lt;&gt;"",VLOOKUP(A121,Positions!$AJ$9:$AK$30,2,FALSE),0)*IF(AJ121=160,AJ121/4*52*(38/40),AJ121/4*52)</f>
        <v>0</v>
      </c>
      <c r="AM121" s="188">
        <f t="shared" si="79"/>
        <v>0</v>
      </c>
      <c r="AN121" s="12" t="str">
        <f t="shared" si="105"/>
        <v/>
      </c>
      <c r="AO121" s="12" t="str">
        <f t="shared" si="105"/>
        <v/>
      </c>
      <c r="AP121" s="12" t="str">
        <f t="shared" si="105"/>
        <v/>
      </c>
      <c r="AQ121" s="12" t="str">
        <f t="shared" si="105"/>
        <v/>
      </c>
      <c r="AR121" s="12" t="str">
        <f t="shared" si="105"/>
        <v/>
      </c>
      <c r="AS121" s="12" t="str">
        <f t="shared" si="117"/>
        <v/>
      </c>
      <c r="AT121" s="12" t="str">
        <f t="shared" si="117"/>
        <v/>
      </c>
      <c r="AU121" s="12" t="str">
        <f t="shared" si="117"/>
        <v/>
      </c>
      <c r="AV121" s="12" t="str">
        <f t="shared" si="117"/>
        <v/>
      </c>
      <c r="AW121" s="12" t="str">
        <f t="shared" si="117"/>
        <v/>
      </c>
      <c r="AX121" s="12" t="str">
        <f t="shared" si="117"/>
        <v/>
      </c>
      <c r="AY121" s="12" t="str">
        <f t="shared" si="117"/>
        <v/>
      </c>
      <c r="AZ121" s="12" t="str">
        <f t="shared" si="117"/>
        <v/>
      </c>
      <c r="BA121" s="12" t="str">
        <f t="shared" si="117"/>
        <v/>
      </c>
      <c r="BB121" s="12" t="str">
        <f t="shared" si="117"/>
        <v/>
      </c>
      <c r="BC121" s="12" t="str">
        <f t="shared" si="117"/>
        <v/>
      </c>
      <c r="BD121" s="12" t="str">
        <f t="shared" si="94"/>
        <v/>
      </c>
      <c r="BE121" s="12" t="str">
        <f t="shared" si="94"/>
        <v/>
      </c>
      <c r="BF121" s="12" t="str">
        <f t="shared" si="93"/>
        <v/>
      </c>
      <c r="BG121" s="12" t="str">
        <f t="shared" si="93"/>
        <v/>
      </c>
      <c r="BH121" s="12" t="str">
        <f t="shared" si="93"/>
        <v/>
      </c>
      <c r="BI121" s="12" t="str">
        <f t="shared" si="93"/>
        <v/>
      </c>
      <c r="BJ121" s="12" t="str">
        <f t="shared" si="93"/>
        <v/>
      </c>
      <c r="BK121" s="12" t="str">
        <f t="shared" si="93"/>
        <v/>
      </c>
      <c r="BL121" s="12" t="str">
        <f t="shared" si="93"/>
        <v/>
      </c>
      <c r="BM121" s="12" t="str">
        <f t="shared" si="108"/>
        <v/>
      </c>
      <c r="BN121" s="12" t="str">
        <f t="shared" si="108"/>
        <v/>
      </c>
      <c r="BO121" s="12" t="str">
        <f t="shared" si="108"/>
        <v/>
      </c>
      <c r="BV121" s="2" t="str">
        <f>IF(C121="","",IF(C121="ADO","ADO",IF(C121="OFF","OFF",VLOOKUP(C121,Positions!$C$7:$V$120,20,FALSE))))</f>
        <v/>
      </c>
      <c r="BW121" s="2" t="str">
        <f>IF(D121="","",IF(D121="ADO","ADO",IF(D121="OFF","OFF",VLOOKUP(D121,Positions!$C$7:$V$120,20,FALSE))))</f>
        <v/>
      </c>
      <c r="BX121" s="2" t="str">
        <f>IF(E121="","",IF(E121="ADO","ADO",IF(E121="OFF","OFF",VLOOKUP(E121,Positions!$C$7:$V$120,20,FALSE))))</f>
        <v/>
      </c>
      <c r="BY121" s="2" t="str">
        <f>IF(F121="","",IF(F121="ADO","ADO",IF(F121="OFF","OFF",VLOOKUP(F121,Positions!$C$7:$V$120,20,FALSE))))</f>
        <v/>
      </c>
      <c r="BZ121" s="2" t="str">
        <f>IF(G121="","",IF(G121="ADO","ADO",IF(G121="OFF","OFF",VLOOKUP(G121,Positions!$C$7:$V$120,20,FALSE))))</f>
        <v/>
      </c>
      <c r="CA121" s="2" t="str">
        <f>IF(H121="","",IF(H121="ADO","ADO",IF(H121="OFF","OFF",VLOOKUP(H121,Positions!$C$7:$V$120,20,FALSE))))</f>
        <v/>
      </c>
      <c r="CB121" s="2" t="str">
        <f>IF(I121="","",IF(I121="ADO","ADO",IF(I121="OFF","OFF",VLOOKUP(I121,Positions!$C$7:$V$120,20,FALSE))))</f>
        <v/>
      </c>
      <c r="CC121" s="2" t="str">
        <f>IF(J121="","",IF(J121="ADO","ADO",IF(J121="OFF","OFF",VLOOKUP(J121,Positions!$C$7:$V$120,20,FALSE))))</f>
        <v/>
      </c>
      <c r="CD121" s="2" t="str">
        <f>IF(K121="","",IF(K121="ADO","ADO",IF(K121="OFF","OFF",VLOOKUP(K121,Positions!$C$7:$V$120,20,FALSE))))</f>
        <v/>
      </c>
      <c r="CE121" s="2" t="str">
        <f>IF(L121="","",IF(L121="ADO","ADO",IF(L121="OFF","OFF",VLOOKUP(L121,Positions!$C$7:$V$120,20,FALSE))))</f>
        <v/>
      </c>
      <c r="CF121" s="2" t="str">
        <f>IF(M121="","",IF(M121="ADO","ADO",IF(M121="OFF","OFF",VLOOKUP(M121,Positions!$C$7:$V$120,20,FALSE))))</f>
        <v/>
      </c>
      <c r="CG121" s="2" t="str">
        <f>IF(N121="","",IF(N121="ADO","ADO",IF(N121="OFF","OFF",VLOOKUP(N121,Positions!$C$7:$V$120,20,FALSE))))</f>
        <v/>
      </c>
      <c r="CH121" s="2" t="str">
        <f>IF(O121="","",IF(O121="ADO","ADO",IF(O121="OFF","OFF",VLOOKUP(O121,Positions!$C$7:$V$120,20,FALSE))))</f>
        <v/>
      </c>
      <c r="CI121" s="2" t="str">
        <f>IF(P121="","",IF(P121="ADO","ADO",IF(P121="OFF","OFF",VLOOKUP(P121,Positions!$C$7:$V$120,20,FALSE))))</f>
        <v/>
      </c>
      <c r="CJ121" s="2" t="str">
        <f>IF(Q121="","",IF(Q121="ADO","ADO",IF(Q121="OFF","OFF",VLOOKUP(Q121,Positions!$C$7:$V$120,20,FALSE))))</f>
        <v/>
      </c>
      <c r="CK121" s="2" t="str">
        <f>IF(R121="","",IF(R121="ADO","ADO",IF(R121="OFF","OFF",VLOOKUP(R121,Positions!$C$7:$V$120,20,FALSE))))</f>
        <v/>
      </c>
      <c r="CL121" s="2" t="str">
        <f>IF(S121="","",IF(S121="ADO","ADO",IF(S121="OFF","OFF",VLOOKUP(S121,Positions!$C$7:$V$120,20,FALSE))))</f>
        <v/>
      </c>
      <c r="CM121" s="2" t="str">
        <f>IF(T121="","",IF(T121="ADO","ADO",IF(T121="OFF","OFF",VLOOKUP(T121,Positions!$C$7:$V$120,20,FALSE))))</f>
        <v/>
      </c>
      <c r="CN121" s="2" t="str">
        <f>IF(U121="","",IF(U121="ADO","ADO",IF(U121="OFF","OFF",VLOOKUP(U121,Positions!$C$7:$V$120,20,FALSE))))</f>
        <v/>
      </c>
      <c r="CO121" s="2" t="str">
        <f>IF(V121="","",IF(V121="ADO","ADO",IF(V121="OFF","OFF",VLOOKUP(V121,Positions!$C$7:$V$120,20,FALSE))))</f>
        <v/>
      </c>
      <c r="CP121" s="2" t="str">
        <f>IF(W121="","",IF(W121="ADO","ADO",IF(W121="OFF","OFF",VLOOKUP(W121,Positions!$C$7:$V$120,20,FALSE))))</f>
        <v/>
      </c>
      <c r="CQ121" s="2" t="str">
        <f>IF(X121="","",IF(X121="ADO","ADO",IF(X121="OFF","OFF",VLOOKUP(X121,Positions!$C$7:$V$120,20,FALSE))))</f>
        <v/>
      </c>
      <c r="CR121" s="2" t="str">
        <f>IF(Y121="","",IF(Y121="ADO","ADO",IF(Y121="OFF","OFF",VLOOKUP(Y121,Positions!$C$7:$V$120,20,FALSE))))</f>
        <v/>
      </c>
      <c r="CS121" s="2" t="str">
        <f>IF(Z121="","",IF(Z121="ADO","ADO",IF(Z121="OFF","OFF",VLOOKUP(Z121,Positions!$C$7:$V$120,20,FALSE))))</f>
        <v/>
      </c>
      <c r="CT121" s="2" t="str">
        <f>IF(AA121="","",IF(AA121="ADO","ADO",IF(AA121="OFF","OFF",VLOOKUP(AA121,Positions!$C$7:$V$120,20,FALSE))))</f>
        <v/>
      </c>
      <c r="CU121" s="2" t="str">
        <f>IF(AB121="","",IF(AB121="ADO","ADO",IF(AB121="OFF","OFF",VLOOKUP(AB121,Positions!$C$7:$V$120,20,FALSE))))</f>
        <v/>
      </c>
      <c r="CV121" s="2" t="str">
        <f>IF(AC121="","",IF(AC121="ADO","ADO",IF(AC121="OFF","OFF",VLOOKUP(AC121,Positions!$C$7:$V$120,20,FALSE))))</f>
        <v/>
      </c>
      <c r="CW121" s="2" t="str">
        <f>IF(AD121="","",IF(AD121="ADO","ADO",IF(AD121="OFF","OFF",VLOOKUP(AD121,Positions!$C$7:$V$120,20,FALSE))))</f>
        <v/>
      </c>
      <c r="CY121" s="2">
        <f t="shared" si="80"/>
        <v>0</v>
      </c>
      <c r="DE121" s="2" t="str">
        <f t="shared" si="113"/>
        <v/>
      </c>
      <c r="DF121" s="2" t="str">
        <f t="shared" si="114"/>
        <v/>
      </c>
      <c r="DG121" s="2" t="str">
        <f t="shared" si="115"/>
        <v/>
      </c>
      <c r="DH121" s="2" t="str">
        <f t="shared" si="118"/>
        <v/>
      </c>
      <c r="DI121" s="2" t="str">
        <f t="shared" si="107"/>
        <v/>
      </c>
      <c r="DJ121" s="2" t="str">
        <f t="shared" si="107"/>
        <v/>
      </c>
      <c r="DK121" s="2" t="str">
        <f t="shared" si="107"/>
        <v/>
      </c>
      <c r="DL121" s="2" t="str">
        <f t="shared" si="107"/>
        <v/>
      </c>
      <c r="DM121" s="2" t="str">
        <f t="shared" si="107"/>
        <v/>
      </c>
      <c r="DN121" s="2" t="str">
        <f t="shared" si="107"/>
        <v/>
      </c>
      <c r="DO121" s="2" t="str">
        <f t="shared" si="107"/>
        <v/>
      </c>
      <c r="DP121" s="2" t="str">
        <f t="shared" si="107"/>
        <v/>
      </c>
      <c r="DQ121" s="2" t="str">
        <f t="shared" si="107"/>
        <v/>
      </c>
      <c r="DR121" s="2" t="str">
        <f t="shared" si="121"/>
        <v/>
      </c>
      <c r="DS121" s="2" t="str">
        <f t="shared" si="121"/>
        <v/>
      </c>
      <c r="DT121" s="2" t="str">
        <f t="shared" si="121"/>
        <v/>
      </c>
      <c r="DU121" s="2" t="str">
        <f t="shared" si="121"/>
        <v/>
      </c>
      <c r="DV121" s="2" t="str">
        <f t="shared" si="121"/>
        <v/>
      </c>
      <c r="DW121" s="2" t="str">
        <f t="shared" si="121"/>
        <v/>
      </c>
      <c r="DX121" s="2" t="str">
        <f t="shared" si="121"/>
        <v/>
      </c>
      <c r="DY121" s="2" t="str">
        <f t="shared" si="121"/>
        <v/>
      </c>
      <c r="DZ121" s="2" t="str">
        <f t="shared" si="121"/>
        <v/>
      </c>
      <c r="EA121" s="2" t="str">
        <f t="shared" si="104"/>
        <v/>
      </c>
      <c r="EB121" s="2" t="str">
        <f t="shared" si="104"/>
        <v/>
      </c>
      <c r="EC121" s="2" t="str">
        <f t="shared" si="104"/>
        <v/>
      </c>
      <c r="ED121" s="2" t="str">
        <f t="shared" si="104"/>
        <v/>
      </c>
      <c r="EE121" s="2" t="str">
        <f t="shared" si="104"/>
        <v/>
      </c>
      <c r="EF121" s="2" t="str">
        <f t="shared" si="104"/>
        <v/>
      </c>
      <c r="EH121" s="189">
        <f t="shared" si="82"/>
        <v>0</v>
      </c>
      <c r="EI121" s="190">
        <f t="shared" si="83"/>
        <v>0</v>
      </c>
      <c r="EJ121" s="190">
        <f t="shared" si="84"/>
        <v>0</v>
      </c>
      <c r="EK121" s="190">
        <f t="shared" si="85"/>
        <v>0</v>
      </c>
      <c r="EL121" s="190">
        <f t="shared" si="86"/>
        <v>0</v>
      </c>
      <c r="EM121" s="12" t="str">
        <f t="shared" si="116"/>
        <v/>
      </c>
      <c r="EN121" s="12" t="str">
        <f t="shared" si="116"/>
        <v/>
      </c>
      <c r="EO121" s="12" t="str">
        <f t="shared" si="116"/>
        <v/>
      </c>
      <c r="EP121" s="12" t="str">
        <f t="shared" si="116"/>
        <v/>
      </c>
      <c r="EQ121" s="12" t="str">
        <f t="shared" si="116"/>
        <v/>
      </c>
      <c r="ER121" s="12" t="str">
        <f t="shared" si="116"/>
        <v/>
      </c>
      <c r="ES121" s="12" t="str">
        <f t="shared" si="116"/>
        <v/>
      </c>
      <c r="ET121" s="12" t="str">
        <f t="shared" ref="ET121:FB149" si="123">IF(DL121="ADO",$CY121,DL121)</f>
        <v/>
      </c>
      <c r="EU121" s="12" t="str">
        <f t="shared" si="123"/>
        <v/>
      </c>
      <c r="EV121" s="12" t="str">
        <f t="shared" si="123"/>
        <v/>
      </c>
      <c r="EW121" s="12" t="str">
        <f t="shared" si="123"/>
        <v/>
      </c>
      <c r="EX121" s="12" t="str">
        <f t="shared" si="123"/>
        <v/>
      </c>
      <c r="EY121" s="12" t="str">
        <f t="shared" si="123"/>
        <v/>
      </c>
      <c r="EZ121" s="12" t="str">
        <f t="shared" si="123"/>
        <v/>
      </c>
      <c r="FA121" s="12" t="str">
        <f t="shared" si="123"/>
        <v/>
      </c>
      <c r="FB121" s="12" t="str">
        <f t="shared" si="123"/>
        <v/>
      </c>
      <c r="FC121" s="12" t="str">
        <f t="shared" si="120"/>
        <v/>
      </c>
      <c r="FD121" s="12" t="str">
        <f t="shared" si="120"/>
        <v/>
      </c>
      <c r="FE121" s="12" t="str">
        <f t="shared" si="120"/>
        <v/>
      </c>
      <c r="FF121" s="12" t="str">
        <f t="shared" si="120"/>
        <v/>
      </c>
      <c r="FG121" s="12" t="str">
        <f t="shared" si="120"/>
        <v/>
      </c>
      <c r="FH121" s="12" t="str">
        <f t="shared" si="120"/>
        <v/>
      </c>
      <c r="FI121" s="12" t="str">
        <f t="shared" si="119"/>
        <v/>
      </c>
      <c r="FJ121" s="12" t="str">
        <f t="shared" si="119"/>
        <v/>
      </c>
      <c r="FK121" s="12" t="str">
        <f t="shared" si="119"/>
        <v/>
      </c>
      <c r="FL121" s="12" t="str">
        <f t="shared" si="109"/>
        <v/>
      </c>
      <c r="FM121" s="12" t="str">
        <f t="shared" si="109"/>
        <v/>
      </c>
      <c r="FN121" s="12" t="str">
        <f t="shared" si="109"/>
        <v/>
      </c>
      <c r="FP121" t="str">
        <f t="shared" si="87"/>
        <v>OK</v>
      </c>
      <c r="FQ121" t="str">
        <f t="shared" si="88"/>
        <v/>
      </c>
      <c r="GU121" s="176"/>
      <c r="GV121" s="177">
        <f t="shared" si="72"/>
        <v>0</v>
      </c>
      <c r="GW121" s="177">
        <f t="shared" si="73"/>
        <v>0</v>
      </c>
      <c r="GX121" s="177">
        <f t="shared" si="74"/>
        <v>0</v>
      </c>
      <c r="GY121" s="177">
        <f t="shared" si="75"/>
        <v>0</v>
      </c>
      <c r="HB121" s="193" t="str">
        <f>IF(Positions!C117&lt;&gt;"",Positions!C117,"")</f>
        <v/>
      </c>
    </row>
    <row r="122" spans="1:210" x14ac:dyDescent="0.25">
      <c r="A122" s="194"/>
      <c r="B122" s="186" t="str">
        <f t="shared" si="77"/>
        <v>0 (0, 0)</v>
      </c>
      <c r="C122" s="357"/>
      <c r="D122" s="470"/>
      <c r="E122" s="470"/>
      <c r="F122" s="470"/>
      <c r="G122" s="470"/>
      <c r="H122" s="470"/>
      <c r="I122" s="466"/>
      <c r="J122" s="357"/>
      <c r="K122" s="470"/>
      <c r="L122" s="470"/>
      <c r="M122" s="470"/>
      <c r="N122" s="470"/>
      <c r="O122" s="470"/>
      <c r="P122" s="466"/>
      <c r="Q122" s="357"/>
      <c r="R122" s="470"/>
      <c r="S122" s="470"/>
      <c r="T122" s="470"/>
      <c r="U122" s="470"/>
      <c r="V122" s="470"/>
      <c r="W122" s="466"/>
      <c r="X122" s="357"/>
      <c r="Y122" s="470"/>
      <c r="Z122" s="470"/>
      <c r="AA122" s="470"/>
      <c r="AB122" s="470"/>
      <c r="AC122" s="470"/>
      <c r="AD122" s="466"/>
      <c r="AE122" s="349"/>
      <c r="AF122" s="339">
        <f t="shared" si="122"/>
        <v>0</v>
      </c>
      <c r="AG122" s="340">
        <f t="shared" si="122"/>
        <v>0</v>
      </c>
      <c r="AH122" s="340">
        <f t="shared" si="122"/>
        <v>0</v>
      </c>
      <c r="AI122" s="341">
        <f t="shared" si="122"/>
        <v>0</v>
      </c>
      <c r="AJ122" s="342">
        <f t="shared" si="122"/>
        <v>0</v>
      </c>
      <c r="AK122" s="343">
        <f t="shared" si="78"/>
        <v>0</v>
      </c>
      <c r="AL122" s="192">
        <f>IF(A122&lt;&gt;"",VLOOKUP(A122,Positions!$AJ$9:$AK$30,2,FALSE),0)*IF(AJ122=160,AJ122/4*52*(38/40),AJ122/4*52)</f>
        <v>0</v>
      </c>
      <c r="AM122" s="188">
        <f t="shared" si="79"/>
        <v>0</v>
      </c>
      <c r="AN122" s="12" t="str">
        <f t="shared" si="105"/>
        <v/>
      </c>
      <c r="AO122" s="12" t="str">
        <f t="shared" si="105"/>
        <v/>
      </c>
      <c r="AP122" s="12" t="str">
        <f t="shared" si="105"/>
        <v/>
      </c>
      <c r="AQ122" s="12" t="str">
        <f t="shared" si="105"/>
        <v/>
      </c>
      <c r="AR122" s="12" t="str">
        <f t="shared" si="105"/>
        <v/>
      </c>
      <c r="AS122" s="12" t="str">
        <f t="shared" si="117"/>
        <v/>
      </c>
      <c r="AT122" s="12" t="str">
        <f t="shared" si="117"/>
        <v/>
      </c>
      <c r="AU122" s="12" t="str">
        <f t="shared" si="117"/>
        <v/>
      </c>
      <c r="AV122" s="12" t="str">
        <f t="shared" si="117"/>
        <v/>
      </c>
      <c r="AW122" s="12" t="str">
        <f t="shared" si="117"/>
        <v/>
      </c>
      <c r="AX122" s="12" t="str">
        <f t="shared" si="117"/>
        <v/>
      </c>
      <c r="AY122" s="12" t="str">
        <f t="shared" si="117"/>
        <v/>
      </c>
      <c r="AZ122" s="12" t="str">
        <f t="shared" si="117"/>
        <v/>
      </c>
      <c r="BA122" s="12" t="str">
        <f t="shared" si="117"/>
        <v/>
      </c>
      <c r="BB122" s="12" t="str">
        <f t="shared" si="117"/>
        <v/>
      </c>
      <c r="BC122" s="12" t="str">
        <f t="shared" si="117"/>
        <v/>
      </c>
      <c r="BD122" s="12" t="str">
        <f t="shared" si="94"/>
        <v/>
      </c>
      <c r="BE122" s="12" t="str">
        <f t="shared" si="94"/>
        <v/>
      </c>
      <c r="BF122" s="12" t="str">
        <f t="shared" si="93"/>
        <v/>
      </c>
      <c r="BG122" s="12" t="str">
        <f t="shared" si="93"/>
        <v/>
      </c>
      <c r="BH122" s="12" t="str">
        <f t="shared" ref="BH122:BO168" si="124">FG122</f>
        <v/>
      </c>
      <c r="BI122" s="12" t="str">
        <f t="shared" si="124"/>
        <v/>
      </c>
      <c r="BJ122" s="12" t="str">
        <f t="shared" si="124"/>
        <v/>
      </c>
      <c r="BK122" s="12" t="str">
        <f t="shared" si="124"/>
        <v/>
      </c>
      <c r="BL122" s="12" t="str">
        <f t="shared" si="124"/>
        <v/>
      </c>
      <c r="BM122" s="12" t="str">
        <f t="shared" si="108"/>
        <v/>
      </c>
      <c r="BN122" s="12" t="str">
        <f t="shared" si="108"/>
        <v/>
      </c>
      <c r="BO122" s="12" t="str">
        <f t="shared" si="108"/>
        <v/>
      </c>
      <c r="BV122" s="2" t="str">
        <f>IF(C122="","",IF(C122="ADO","ADO",IF(C122="OFF","OFF",VLOOKUP(C122,Positions!$C$7:$V$120,20,FALSE))))</f>
        <v/>
      </c>
      <c r="BW122" s="2" t="str">
        <f>IF(D122="","",IF(D122="ADO","ADO",IF(D122="OFF","OFF",VLOOKUP(D122,Positions!$C$7:$V$120,20,FALSE))))</f>
        <v/>
      </c>
      <c r="BX122" s="2" t="str">
        <f>IF(E122="","",IF(E122="ADO","ADO",IF(E122="OFF","OFF",VLOOKUP(E122,Positions!$C$7:$V$120,20,FALSE))))</f>
        <v/>
      </c>
      <c r="BY122" s="2" t="str">
        <f>IF(F122="","",IF(F122="ADO","ADO",IF(F122="OFF","OFF",VLOOKUP(F122,Positions!$C$7:$V$120,20,FALSE))))</f>
        <v/>
      </c>
      <c r="BZ122" s="2" t="str">
        <f>IF(G122="","",IF(G122="ADO","ADO",IF(G122="OFF","OFF",VLOOKUP(G122,Positions!$C$7:$V$120,20,FALSE))))</f>
        <v/>
      </c>
      <c r="CA122" s="2" t="str">
        <f>IF(H122="","",IF(H122="ADO","ADO",IF(H122="OFF","OFF",VLOOKUP(H122,Positions!$C$7:$V$120,20,FALSE))))</f>
        <v/>
      </c>
      <c r="CB122" s="2" t="str">
        <f>IF(I122="","",IF(I122="ADO","ADO",IF(I122="OFF","OFF",VLOOKUP(I122,Positions!$C$7:$V$120,20,FALSE))))</f>
        <v/>
      </c>
      <c r="CC122" s="2" t="str">
        <f>IF(J122="","",IF(J122="ADO","ADO",IF(J122="OFF","OFF",VLOOKUP(J122,Positions!$C$7:$V$120,20,FALSE))))</f>
        <v/>
      </c>
      <c r="CD122" s="2" t="str">
        <f>IF(K122="","",IF(K122="ADO","ADO",IF(K122="OFF","OFF",VLOOKUP(K122,Positions!$C$7:$V$120,20,FALSE))))</f>
        <v/>
      </c>
      <c r="CE122" s="2" t="str">
        <f>IF(L122="","",IF(L122="ADO","ADO",IF(L122="OFF","OFF",VLOOKUP(L122,Positions!$C$7:$V$120,20,FALSE))))</f>
        <v/>
      </c>
      <c r="CF122" s="2" t="str">
        <f>IF(M122="","",IF(M122="ADO","ADO",IF(M122="OFF","OFF",VLOOKUP(M122,Positions!$C$7:$V$120,20,FALSE))))</f>
        <v/>
      </c>
      <c r="CG122" s="2" t="str">
        <f>IF(N122="","",IF(N122="ADO","ADO",IF(N122="OFF","OFF",VLOOKUP(N122,Positions!$C$7:$V$120,20,FALSE))))</f>
        <v/>
      </c>
      <c r="CH122" s="2" t="str">
        <f>IF(O122="","",IF(O122="ADO","ADO",IF(O122="OFF","OFF",VLOOKUP(O122,Positions!$C$7:$V$120,20,FALSE))))</f>
        <v/>
      </c>
      <c r="CI122" s="2" t="str">
        <f>IF(P122="","",IF(P122="ADO","ADO",IF(P122="OFF","OFF",VLOOKUP(P122,Positions!$C$7:$V$120,20,FALSE))))</f>
        <v/>
      </c>
      <c r="CJ122" s="2" t="str">
        <f>IF(Q122="","",IF(Q122="ADO","ADO",IF(Q122="OFF","OFF",VLOOKUP(Q122,Positions!$C$7:$V$120,20,FALSE))))</f>
        <v/>
      </c>
      <c r="CK122" s="2" t="str">
        <f>IF(R122="","",IF(R122="ADO","ADO",IF(R122="OFF","OFF",VLOOKUP(R122,Positions!$C$7:$V$120,20,FALSE))))</f>
        <v/>
      </c>
      <c r="CL122" s="2" t="str">
        <f>IF(S122="","",IF(S122="ADO","ADO",IF(S122="OFF","OFF",VLOOKUP(S122,Positions!$C$7:$V$120,20,FALSE))))</f>
        <v/>
      </c>
      <c r="CM122" s="2" t="str">
        <f>IF(T122="","",IF(T122="ADO","ADO",IF(T122="OFF","OFF",VLOOKUP(T122,Positions!$C$7:$V$120,20,FALSE))))</f>
        <v/>
      </c>
      <c r="CN122" s="2" t="str">
        <f>IF(U122="","",IF(U122="ADO","ADO",IF(U122="OFF","OFF",VLOOKUP(U122,Positions!$C$7:$V$120,20,FALSE))))</f>
        <v/>
      </c>
      <c r="CO122" s="2" t="str">
        <f>IF(V122="","",IF(V122="ADO","ADO",IF(V122="OFF","OFF",VLOOKUP(V122,Positions!$C$7:$V$120,20,FALSE))))</f>
        <v/>
      </c>
      <c r="CP122" s="2" t="str">
        <f>IF(W122="","",IF(W122="ADO","ADO",IF(W122="OFF","OFF",VLOOKUP(W122,Positions!$C$7:$V$120,20,FALSE))))</f>
        <v/>
      </c>
      <c r="CQ122" s="2" t="str">
        <f>IF(X122="","",IF(X122="ADO","ADO",IF(X122="OFF","OFF",VLOOKUP(X122,Positions!$C$7:$V$120,20,FALSE))))</f>
        <v/>
      </c>
      <c r="CR122" s="2" t="str">
        <f>IF(Y122="","",IF(Y122="ADO","ADO",IF(Y122="OFF","OFF",VLOOKUP(Y122,Positions!$C$7:$V$120,20,FALSE))))</f>
        <v/>
      </c>
      <c r="CS122" s="2" t="str">
        <f>IF(Z122="","",IF(Z122="ADO","ADO",IF(Z122="OFF","OFF",VLOOKUP(Z122,Positions!$C$7:$V$120,20,FALSE))))</f>
        <v/>
      </c>
      <c r="CT122" s="2" t="str">
        <f>IF(AA122="","",IF(AA122="ADO","ADO",IF(AA122="OFF","OFF",VLOOKUP(AA122,Positions!$C$7:$V$120,20,FALSE))))</f>
        <v/>
      </c>
      <c r="CU122" s="2" t="str">
        <f>IF(AB122="","",IF(AB122="ADO","ADO",IF(AB122="OFF","OFF",VLOOKUP(AB122,Positions!$C$7:$V$120,20,FALSE))))</f>
        <v/>
      </c>
      <c r="CV122" s="2" t="str">
        <f>IF(AC122="","",IF(AC122="ADO","ADO",IF(AC122="OFF","OFF",VLOOKUP(AC122,Positions!$C$7:$V$120,20,FALSE))))</f>
        <v/>
      </c>
      <c r="CW122" s="2" t="str">
        <f>IF(AD122="","",IF(AD122="ADO","ADO",IF(AD122="OFF","OFF",VLOOKUP(AD122,Positions!$C$7:$V$120,20,FALSE))))</f>
        <v/>
      </c>
      <c r="CY122" s="2">
        <f t="shared" si="80"/>
        <v>0</v>
      </c>
      <c r="DE122" s="2" t="str">
        <f t="shared" si="113"/>
        <v/>
      </c>
      <c r="DF122" s="2" t="str">
        <f t="shared" si="114"/>
        <v/>
      </c>
      <c r="DG122" s="2" t="str">
        <f t="shared" si="115"/>
        <v/>
      </c>
      <c r="DH122" s="2" t="str">
        <f t="shared" si="118"/>
        <v/>
      </c>
      <c r="DI122" s="2" t="str">
        <f t="shared" si="107"/>
        <v/>
      </c>
      <c r="DJ122" s="2" t="str">
        <f t="shared" si="107"/>
        <v/>
      </c>
      <c r="DK122" s="2" t="str">
        <f t="shared" si="107"/>
        <v/>
      </c>
      <c r="DL122" s="2" t="str">
        <f t="shared" si="107"/>
        <v/>
      </c>
      <c r="DM122" s="2" t="str">
        <f t="shared" si="107"/>
        <v/>
      </c>
      <c r="DN122" s="2" t="str">
        <f t="shared" si="107"/>
        <v/>
      </c>
      <c r="DO122" s="2" t="str">
        <f t="shared" si="107"/>
        <v/>
      </c>
      <c r="DP122" s="2" t="str">
        <f t="shared" si="107"/>
        <v/>
      </c>
      <c r="DQ122" s="2" t="str">
        <f t="shared" si="107"/>
        <v/>
      </c>
      <c r="DR122" s="2" t="str">
        <f t="shared" si="121"/>
        <v/>
      </c>
      <c r="DS122" s="2" t="str">
        <f t="shared" si="121"/>
        <v/>
      </c>
      <c r="DT122" s="2" t="str">
        <f t="shared" si="121"/>
        <v/>
      </c>
      <c r="DU122" s="2" t="str">
        <f t="shared" si="121"/>
        <v/>
      </c>
      <c r="DV122" s="2" t="str">
        <f t="shared" si="121"/>
        <v/>
      </c>
      <c r="DW122" s="2" t="str">
        <f t="shared" si="121"/>
        <v/>
      </c>
      <c r="DX122" s="2" t="str">
        <f t="shared" si="121"/>
        <v/>
      </c>
      <c r="DY122" s="2" t="str">
        <f t="shared" si="121"/>
        <v/>
      </c>
      <c r="DZ122" s="2" t="str">
        <f t="shared" si="121"/>
        <v/>
      </c>
      <c r="EA122" s="2" t="str">
        <f t="shared" si="104"/>
        <v/>
      </c>
      <c r="EB122" s="2" t="str">
        <f t="shared" si="104"/>
        <v/>
      </c>
      <c r="EC122" s="2" t="str">
        <f t="shared" si="104"/>
        <v/>
      </c>
      <c r="ED122" s="2" t="str">
        <f t="shared" si="104"/>
        <v/>
      </c>
      <c r="EE122" s="2" t="str">
        <f t="shared" si="104"/>
        <v/>
      </c>
      <c r="EF122" s="2" t="str">
        <f t="shared" si="104"/>
        <v/>
      </c>
      <c r="EH122" s="189">
        <f t="shared" si="82"/>
        <v>0</v>
      </c>
      <c r="EI122" s="190">
        <f t="shared" si="83"/>
        <v>0</v>
      </c>
      <c r="EJ122" s="190">
        <f t="shared" si="84"/>
        <v>0</v>
      </c>
      <c r="EK122" s="190">
        <f t="shared" si="85"/>
        <v>0</v>
      </c>
      <c r="EL122" s="190">
        <f t="shared" si="86"/>
        <v>0</v>
      </c>
      <c r="EM122" s="12" t="str">
        <f t="shared" ref="EM122:EV155" si="125">IF(DE122="ADO",$CY122,DE122)</f>
        <v/>
      </c>
      <c r="EN122" s="12" t="str">
        <f t="shared" si="125"/>
        <v/>
      </c>
      <c r="EO122" s="12" t="str">
        <f t="shared" si="125"/>
        <v/>
      </c>
      <c r="EP122" s="12" t="str">
        <f t="shared" si="125"/>
        <v/>
      </c>
      <c r="EQ122" s="12" t="str">
        <f t="shared" si="125"/>
        <v/>
      </c>
      <c r="ER122" s="12" t="str">
        <f t="shared" si="125"/>
        <v/>
      </c>
      <c r="ES122" s="12" t="str">
        <f t="shared" si="125"/>
        <v/>
      </c>
      <c r="ET122" s="12" t="str">
        <f t="shared" si="123"/>
        <v/>
      </c>
      <c r="EU122" s="12" t="str">
        <f t="shared" si="123"/>
        <v/>
      </c>
      <c r="EV122" s="12" t="str">
        <f t="shared" si="123"/>
        <v/>
      </c>
      <c r="EW122" s="12" t="str">
        <f t="shared" si="123"/>
        <v/>
      </c>
      <c r="EX122" s="12" t="str">
        <f t="shared" si="123"/>
        <v/>
      </c>
      <c r="EY122" s="12" t="str">
        <f t="shared" si="123"/>
        <v/>
      </c>
      <c r="EZ122" s="12" t="str">
        <f t="shared" si="123"/>
        <v/>
      </c>
      <c r="FA122" s="12" t="str">
        <f t="shared" si="123"/>
        <v/>
      </c>
      <c r="FB122" s="12" t="str">
        <f t="shared" si="123"/>
        <v/>
      </c>
      <c r="FC122" s="12" t="str">
        <f t="shared" si="120"/>
        <v/>
      </c>
      <c r="FD122" s="12" t="str">
        <f t="shared" si="120"/>
        <v/>
      </c>
      <c r="FE122" s="12" t="str">
        <f t="shared" si="120"/>
        <v/>
      </c>
      <c r="FF122" s="12" t="str">
        <f t="shared" si="120"/>
        <v/>
      </c>
      <c r="FG122" s="12" t="str">
        <f t="shared" si="120"/>
        <v/>
      </c>
      <c r="FH122" s="12" t="str">
        <f t="shared" si="120"/>
        <v/>
      </c>
      <c r="FI122" s="12" t="str">
        <f t="shared" si="119"/>
        <v/>
      </c>
      <c r="FJ122" s="12" t="str">
        <f t="shared" si="119"/>
        <v/>
      </c>
      <c r="FK122" s="12" t="str">
        <f t="shared" si="119"/>
        <v/>
      </c>
      <c r="FL122" s="12" t="str">
        <f t="shared" si="109"/>
        <v/>
      </c>
      <c r="FM122" s="12" t="str">
        <f t="shared" si="109"/>
        <v/>
      </c>
      <c r="FN122" s="12" t="str">
        <f t="shared" si="109"/>
        <v/>
      </c>
      <c r="FP122" t="str">
        <f t="shared" si="87"/>
        <v>OK</v>
      </c>
      <c r="FQ122" t="str">
        <f t="shared" si="88"/>
        <v/>
      </c>
      <c r="GU122" s="176"/>
      <c r="GV122" s="177">
        <f t="shared" si="72"/>
        <v>0</v>
      </c>
      <c r="GW122" s="177">
        <f t="shared" si="73"/>
        <v>0</v>
      </c>
      <c r="GX122" s="177">
        <f t="shared" si="74"/>
        <v>0</v>
      </c>
      <c r="GY122" s="177">
        <f t="shared" si="75"/>
        <v>0</v>
      </c>
      <c r="HB122" s="193" t="str">
        <f>IF(Positions!C118&lt;&gt;"",Positions!C118,"")</f>
        <v/>
      </c>
    </row>
    <row r="123" spans="1:210" x14ac:dyDescent="0.25">
      <c r="A123" s="194"/>
      <c r="B123" s="186" t="str">
        <f t="shared" si="77"/>
        <v>0 (0, 0)</v>
      </c>
      <c r="C123" s="357"/>
      <c r="D123" s="470"/>
      <c r="E123" s="470"/>
      <c r="F123" s="470"/>
      <c r="G123" s="470"/>
      <c r="H123" s="470"/>
      <c r="I123" s="466"/>
      <c r="J123" s="357"/>
      <c r="K123" s="470"/>
      <c r="L123" s="470"/>
      <c r="M123" s="470"/>
      <c r="N123" s="470"/>
      <c r="O123" s="470"/>
      <c r="P123" s="466"/>
      <c r="Q123" s="357"/>
      <c r="R123" s="470"/>
      <c r="S123" s="470"/>
      <c r="T123" s="470"/>
      <c r="U123" s="470"/>
      <c r="V123" s="470"/>
      <c r="W123" s="466"/>
      <c r="X123" s="357"/>
      <c r="Y123" s="470"/>
      <c r="Z123" s="470"/>
      <c r="AA123" s="470"/>
      <c r="AB123" s="470"/>
      <c r="AC123" s="470"/>
      <c r="AD123" s="466"/>
      <c r="AE123" s="349"/>
      <c r="AF123" s="339">
        <f t="shared" si="122"/>
        <v>0</v>
      </c>
      <c r="AG123" s="340">
        <f t="shared" si="122"/>
        <v>0</v>
      </c>
      <c r="AH123" s="340">
        <f t="shared" si="122"/>
        <v>0</v>
      </c>
      <c r="AI123" s="341">
        <f t="shared" si="122"/>
        <v>0</v>
      </c>
      <c r="AJ123" s="342">
        <f t="shared" si="122"/>
        <v>0</v>
      </c>
      <c r="AK123" s="343">
        <f t="shared" si="78"/>
        <v>0</v>
      </c>
      <c r="AL123" s="192">
        <f>IF(A123&lt;&gt;"",VLOOKUP(A123,Positions!$AJ$9:$AK$30,2,FALSE),0)*IF(AJ123=160,AJ123/4*52*(38/40),AJ123/4*52)</f>
        <v>0</v>
      </c>
      <c r="AM123" s="188">
        <f t="shared" si="79"/>
        <v>0</v>
      </c>
      <c r="AN123" s="12" t="str">
        <f t="shared" si="105"/>
        <v/>
      </c>
      <c r="AO123" s="12" t="str">
        <f t="shared" si="105"/>
        <v/>
      </c>
      <c r="AP123" s="12" t="str">
        <f t="shared" si="105"/>
        <v/>
      </c>
      <c r="AQ123" s="12" t="str">
        <f t="shared" si="105"/>
        <v/>
      </c>
      <c r="AR123" s="12" t="str">
        <f t="shared" si="105"/>
        <v/>
      </c>
      <c r="AS123" s="12" t="str">
        <f t="shared" si="117"/>
        <v/>
      </c>
      <c r="AT123" s="12" t="str">
        <f t="shared" si="117"/>
        <v/>
      </c>
      <c r="AU123" s="12" t="str">
        <f t="shared" si="117"/>
        <v/>
      </c>
      <c r="AV123" s="12" t="str">
        <f t="shared" si="117"/>
        <v/>
      </c>
      <c r="AW123" s="12" t="str">
        <f t="shared" si="117"/>
        <v/>
      </c>
      <c r="AX123" s="12" t="str">
        <f t="shared" si="117"/>
        <v/>
      </c>
      <c r="AY123" s="12" t="str">
        <f t="shared" si="117"/>
        <v/>
      </c>
      <c r="AZ123" s="12" t="str">
        <f t="shared" si="117"/>
        <v/>
      </c>
      <c r="BA123" s="12" t="str">
        <f t="shared" si="117"/>
        <v/>
      </c>
      <c r="BB123" s="12" t="str">
        <f t="shared" si="117"/>
        <v/>
      </c>
      <c r="BC123" s="12" t="str">
        <f t="shared" si="117"/>
        <v/>
      </c>
      <c r="BD123" s="12" t="str">
        <f t="shared" si="94"/>
        <v/>
      </c>
      <c r="BE123" s="12" t="str">
        <f t="shared" si="94"/>
        <v/>
      </c>
      <c r="BF123" s="12" t="str">
        <f t="shared" si="94"/>
        <v/>
      </c>
      <c r="BG123" s="12" t="str">
        <f t="shared" si="94"/>
        <v/>
      </c>
      <c r="BH123" s="12" t="str">
        <f t="shared" si="124"/>
        <v/>
      </c>
      <c r="BI123" s="12" t="str">
        <f t="shared" si="124"/>
        <v/>
      </c>
      <c r="BJ123" s="12" t="str">
        <f t="shared" si="124"/>
        <v/>
      </c>
      <c r="BK123" s="12" t="str">
        <f t="shared" si="124"/>
        <v/>
      </c>
      <c r="BL123" s="12" t="str">
        <f t="shared" si="124"/>
        <v/>
      </c>
      <c r="BM123" s="12" t="str">
        <f t="shared" si="108"/>
        <v/>
      </c>
      <c r="BN123" s="12" t="str">
        <f t="shared" si="108"/>
        <v/>
      </c>
      <c r="BO123" s="12" t="str">
        <f t="shared" si="108"/>
        <v/>
      </c>
      <c r="BV123" s="2" t="str">
        <f>IF(C123="","",IF(C123="ADO","ADO",IF(C123="OFF","OFF",VLOOKUP(C123,Positions!$C$7:$V$120,20,FALSE))))</f>
        <v/>
      </c>
      <c r="BW123" s="2" t="str">
        <f>IF(D123="","",IF(D123="ADO","ADO",IF(D123="OFF","OFF",VLOOKUP(D123,Positions!$C$7:$V$120,20,FALSE))))</f>
        <v/>
      </c>
      <c r="BX123" s="2" t="str">
        <f>IF(E123="","",IF(E123="ADO","ADO",IF(E123="OFF","OFF",VLOOKUP(E123,Positions!$C$7:$V$120,20,FALSE))))</f>
        <v/>
      </c>
      <c r="BY123" s="2" t="str">
        <f>IF(F123="","",IF(F123="ADO","ADO",IF(F123="OFF","OFF",VLOOKUP(F123,Positions!$C$7:$V$120,20,FALSE))))</f>
        <v/>
      </c>
      <c r="BZ123" s="2" t="str">
        <f>IF(G123="","",IF(G123="ADO","ADO",IF(G123="OFF","OFF",VLOOKUP(G123,Positions!$C$7:$V$120,20,FALSE))))</f>
        <v/>
      </c>
      <c r="CA123" s="2" t="str">
        <f>IF(H123="","",IF(H123="ADO","ADO",IF(H123="OFF","OFF",VLOOKUP(H123,Positions!$C$7:$V$120,20,FALSE))))</f>
        <v/>
      </c>
      <c r="CB123" s="2" t="str">
        <f>IF(I123="","",IF(I123="ADO","ADO",IF(I123="OFF","OFF",VLOOKUP(I123,Positions!$C$7:$V$120,20,FALSE))))</f>
        <v/>
      </c>
      <c r="CC123" s="2" t="str">
        <f>IF(J123="","",IF(J123="ADO","ADO",IF(J123="OFF","OFF",VLOOKUP(J123,Positions!$C$7:$V$120,20,FALSE))))</f>
        <v/>
      </c>
      <c r="CD123" s="2" t="str">
        <f>IF(K123="","",IF(K123="ADO","ADO",IF(K123="OFF","OFF",VLOOKUP(K123,Positions!$C$7:$V$120,20,FALSE))))</f>
        <v/>
      </c>
      <c r="CE123" s="2" t="str">
        <f>IF(L123="","",IF(L123="ADO","ADO",IF(L123="OFF","OFF",VLOOKUP(L123,Positions!$C$7:$V$120,20,FALSE))))</f>
        <v/>
      </c>
      <c r="CF123" s="2" t="str">
        <f>IF(M123="","",IF(M123="ADO","ADO",IF(M123="OFF","OFF",VLOOKUP(M123,Positions!$C$7:$V$120,20,FALSE))))</f>
        <v/>
      </c>
      <c r="CG123" s="2" t="str">
        <f>IF(N123="","",IF(N123="ADO","ADO",IF(N123="OFF","OFF",VLOOKUP(N123,Positions!$C$7:$V$120,20,FALSE))))</f>
        <v/>
      </c>
      <c r="CH123" s="2" t="str">
        <f>IF(O123="","",IF(O123="ADO","ADO",IF(O123="OFF","OFF",VLOOKUP(O123,Positions!$C$7:$V$120,20,FALSE))))</f>
        <v/>
      </c>
      <c r="CI123" s="2" t="str">
        <f>IF(P123="","",IF(P123="ADO","ADO",IF(P123="OFF","OFF",VLOOKUP(P123,Positions!$C$7:$V$120,20,FALSE))))</f>
        <v/>
      </c>
      <c r="CJ123" s="2" t="str">
        <f>IF(Q123="","",IF(Q123="ADO","ADO",IF(Q123="OFF","OFF",VLOOKUP(Q123,Positions!$C$7:$V$120,20,FALSE))))</f>
        <v/>
      </c>
      <c r="CK123" s="2" t="str">
        <f>IF(R123="","",IF(R123="ADO","ADO",IF(R123="OFF","OFF",VLOOKUP(R123,Positions!$C$7:$V$120,20,FALSE))))</f>
        <v/>
      </c>
      <c r="CL123" s="2" t="str">
        <f>IF(S123="","",IF(S123="ADO","ADO",IF(S123="OFF","OFF",VLOOKUP(S123,Positions!$C$7:$V$120,20,FALSE))))</f>
        <v/>
      </c>
      <c r="CM123" s="2" t="str">
        <f>IF(T123="","",IF(T123="ADO","ADO",IF(T123="OFF","OFF",VLOOKUP(T123,Positions!$C$7:$V$120,20,FALSE))))</f>
        <v/>
      </c>
      <c r="CN123" s="2" t="str">
        <f>IF(U123="","",IF(U123="ADO","ADO",IF(U123="OFF","OFF",VLOOKUP(U123,Positions!$C$7:$V$120,20,FALSE))))</f>
        <v/>
      </c>
      <c r="CO123" s="2" t="str">
        <f>IF(V123="","",IF(V123="ADO","ADO",IF(V123="OFF","OFF",VLOOKUP(V123,Positions!$C$7:$V$120,20,FALSE))))</f>
        <v/>
      </c>
      <c r="CP123" s="2" t="str">
        <f>IF(W123="","",IF(W123="ADO","ADO",IF(W123="OFF","OFF",VLOOKUP(W123,Positions!$C$7:$V$120,20,FALSE))))</f>
        <v/>
      </c>
      <c r="CQ123" s="2" t="str">
        <f>IF(X123="","",IF(X123="ADO","ADO",IF(X123="OFF","OFF",VLOOKUP(X123,Positions!$C$7:$V$120,20,FALSE))))</f>
        <v/>
      </c>
      <c r="CR123" s="2" t="str">
        <f>IF(Y123="","",IF(Y123="ADO","ADO",IF(Y123="OFF","OFF",VLOOKUP(Y123,Positions!$C$7:$V$120,20,FALSE))))</f>
        <v/>
      </c>
      <c r="CS123" s="2" t="str">
        <f>IF(Z123="","",IF(Z123="ADO","ADO",IF(Z123="OFF","OFF",VLOOKUP(Z123,Positions!$C$7:$V$120,20,FALSE))))</f>
        <v/>
      </c>
      <c r="CT123" s="2" t="str">
        <f>IF(AA123="","",IF(AA123="ADO","ADO",IF(AA123="OFF","OFF",VLOOKUP(AA123,Positions!$C$7:$V$120,20,FALSE))))</f>
        <v/>
      </c>
      <c r="CU123" s="2" t="str">
        <f>IF(AB123="","",IF(AB123="ADO","ADO",IF(AB123="OFF","OFF",VLOOKUP(AB123,Positions!$C$7:$V$120,20,FALSE))))</f>
        <v/>
      </c>
      <c r="CV123" s="2" t="str">
        <f>IF(AC123="","",IF(AC123="ADO","ADO",IF(AC123="OFF","OFF",VLOOKUP(AC123,Positions!$C$7:$V$120,20,FALSE))))</f>
        <v/>
      </c>
      <c r="CW123" s="2" t="str">
        <f>IF(AD123="","",IF(AD123="ADO","ADO",IF(AD123="OFF","OFF",VLOOKUP(AD123,Positions!$C$7:$V$120,20,FALSE))))</f>
        <v/>
      </c>
      <c r="CY123" s="2">
        <f t="shared" si="80"/>
        <v>0</v>
      </c>
      <c r="DE123" s="2" t="str">
        <f t="shared" si="113"/>
        <v/>
      </c>
      <c r="DF123" s="2" t="str">
        <f t="shared" si="114"/>
        <v/>
      </c>
      <c r="DG123" s="2" t="str">
        <f t="shared" si="115"/>
        <v/>
      </c>
      <c r="DH123" s="2" t="str">
        <f t="shared" si="118"/>
        <v/>
      </c>
      <c r="DI123" s="2" t="str">
        <f t="shared" si="107"/>
        <v/>
      </c>
      <c r="DJ123" s="2" t="str">
        <f t="shared" si="107"/>
        <v/>
      </c>
      <c r="DK123" s="2" t="str">
        <f t="shared" si="107"/>
        <v/>
      </c>
      <c r="DL123" s="2" t="str">
        <f t="shared" si="107"/>
        <v/>
      </c>
      <c r="DM123" s="2" t="str">
        <f t="shared" si="107"/>
        <v/>
      </c>
      <c r="DN123" s="2" t="str">
        <f t="shared" si="107"/>
        <v/>
      </c>
      <c r="DO123" s="2" t="str">
        <f t="shared" si="107"/>
        <v/>
      </c>
      <c r="DP123" s="2" t="str">
        <f t="shared" si="107"/>
        <v/>
      </c>
      <c r="DQ123" s="2" t="str">
        <f t="shared" si="107"/>
        <v/>
      </c>
      <c r="DR123" s="2" t="str">
        <f t="shared" si="121"/>
        <v/>
      </c>
      <c r="DS123" s="2" t="str">
        <f t="shared" si="121"/>
        <v/>
      </c>
      <c r="DT123" s="2" t="str">
        <f t="shared" si="121"/>
        <v/>
      </c>
      <c r="DU123" s="2" t="str">
        <f t="shared" si="121"/>
        <v/>
      </c>
      <c r="DV123" s="2" t="str">
        <f t="shared" si="121"/>
        <v/>
      </c>
      <c r="DW123" s="2" t="str">
        <f t="shared" si="121"/>
        <v/>
      </c>
      <c r="DX123" s="2" t="str">
        <f t="shared" si="121"/>
        <v/>
      </c>
      <c r="DY123" s="2" t="str">
        <f t="shared" si="121"/>
        <v/>
      </c>
      <c r="DZ123" s="2" t="str">
        <f t="shared" si="121"/>
        <v/>
      </c>
      <c r="EA123" s="2" t="str">
        <f t="shared" si="104"/>
        <v/>
      </c>
      <c r="EB123" s="2" t="str">
        <f t="shared" si="104"/>
        <v/>
      </c>
      <c r="EC123" s="2" t="str">
        <f t="shared" si="104"/>
        <v/>
      </c>
      <c r="ED123" s="2" t="str">
        <f t="shared" si="104"/>
        <v/>
      </c>
      <c r="EE123" s="2" t="str">
        <f t="shared" si="104"/>
        <v/>
      </c>
      <c r="EF123" s="2" t="str">
        <f t="shared" si="104"/>
        <v/>
      </c>
      <c r="EH123" s="189">
        <f t="shared" si="82"/>
        <v>0</v>
      </c>
      <c r="EI123" s="190">
        <f t="shared" si="83"/>
        <v>0</v>
      </c>
      <c r="EJ123" s="190">
        <f t="shared" si="84"/>
        <v>0</v>
      </c>
      <c r="EK123" s="190">
        <f t="shared" si="85"/>
        <v>0</v>
      </c>
      <c r="EL123" s="190">
        <f t="shared" si="86"/>
        <v>0</v>
      </c>
      <c r="EM123" s="12" t="str">
        <f t="shared" si="125"/>
        <v/>
      </c>
      <c r="EN123" s="12" t="str">
        <f t="shared" si="125"/>
        <v/>
      </c>
      <c r="EO123" s="12" t="str">
        <f t="shared" si="125"/>
        <v/>
      </c>
      <c r="EP123" s="12" t="str">
        <f t="shared" si="125"/>
        <v/>
      </c>
      <c r="EQ123" s="12" t="str">
        <f t="shared" si="125"/>
        <v/>
      </c>
      <c r="ER123" s="12" t="str">
        <f t="shared" si="125"/>
        <v/>
      </c>
      <c r="ES123" s="12" t="str">
        <f t="shared" si="125"/>
        <v/>
      </c>
      <c r="ET123" s="12" t="str">
        <f t="shared" si="123"/>
        <v/>
      </c>
      <c r="EU123" s="12" t="str">
        <f t="shared" si="123"/>
        <v/>
      </c>
      <c r="EV123" s="12" t="str">
        <f t="shared" si="123"/>
        <v/>
      </c>
      <c r="EW123" s="12" t="str">
        <f t="shared" si="123"/>
        <v/>
      </c>
      <c r="EX123" s="12" t="str">
        <f t="shared" si="123"/>
        <v/>
      </c>
      <c r="EY123" s="12" t="str">
        <f t="shared" si="123"/>
        <v/>
      </c>
      <c r="EZ123" s="12" t="str">
        <f t="shared" si="123"/>
        <v/>
      </c>
      <c r="FA123" s="12" t="str">
        <f t="shared" si="123"/>
        <v/>
      </c>
      <c r="FB123" s="12" t="str">
        <f t="shared" si="123"/>
        <v/>
      </c>
      <c r="FC123" s="12" t="str">
        <f t="shared" si="120"/>
        <v/>
      </c>
      <c r="FD123" s="12" t="str">
        <f t="shared" si="120"/>
        <v/>
      </c>
      <c r="FE123" s="12" t="str">
        <f t="shared" si="120"/>
        <v/>
      </c>
      <c r="FF123" s="12" t="str">
        <f t="shared" si="120"/>
        <v/>
      </c>
      <c r="FG123" s="12" t="str">
        <f t="shared" si="120"/>
        <v/>
      </c>
      <c r="FH123" s="12" t="str">
        <f t="shared" si="120"/>
        <v/>
      </c>
      <c r="FI123" s="12" t="str">
        <f t="shared" si="119"/>
        <v/>
      </c>
      <c r="FJ123" s="12" t="str">
        <f t="shared" si="119"/>
        <v/>
      </c>
      <c r="FK123" s="12" t="str">
        <f t="shared" si="119"/>
        <v/>
      </c>
      <c r="FL123" s="12" t="str">
        <f t="shared" si="109"/>
        <v/>
      </c>
      <c r="FM123" s="12" t="str">
        <f t="shared" si="109"/>
        <v/>
      </c>
      <c r="FN123" s="12" t="str">
        <f t="shared" si="109"/>
        <v/>
      </c>
      <c r="FP123" t="str">
        <f t="shared" si="87"/>
        <v>OK</v>
      </c>
      <c r="FQ123" t="str">
        <f t="shared" si="88"/>
        <v/>
      </c>
      <c r="GU123" s="176"/>
      <c r="GV123" s="177">
        <f t="shared" si="72"/>
        <v>0</v>
      </c>
      <c r="GW123" s="177">
        <f t="shared" si="73"/>
        <v>0</v>
      </c>
      <c r="GX123" s="177">
        <f t="shared" si="74"/>
        <v>0</v>
      </c>
      <c r="GY123" s="177">
        <f t="shared" si="75"/>
        <v>0</v>
      </c>
      <c r="HB123" s="193" t="str">
        <f>IF(Positions!C119&lt;&gt;"",Positions!C119,"")</f>
        <v/>
      </c>
    </row>
    <row r="124" spans="1:210" x14ac:dyDescent="0.25">
      <c r="A124" s="194"/>
      <c r="B124" s="186" t="str">
        <f t="shared" si="77"/>
        <v>0 (0, 0)</v>
      </c>
      <c r="C124" s="357"/>
      <c r="D124" s="470"/>
      <c r="E124" s="470"/>
      <c r="F124" s="470"/>
      <c r="G124" s="470"/>
      <c r="H124" s="470"/>
      <c r="I124" s="466"/>
      <c r="J124" s="357"/>
      <c r="K124" s="470"/>
      <c r="L124" s="470"/>
      <c r="M124" s="470"/>
      <c r="N124" s="470"/>
      <c r="O124" s="470"/>
      <c r="P124" s="466"/>
      <c r="Q124" s="357"/>
      <c r="R124" s="470"/>
      <c r="S124" s="470"/>
      <c r="T124" s="470"/>
      <c r="U124" s="470"/>
      <c r="V124" s="470"/>
      <c r="W124" s="466"/>
      <c r="X124" s="357"/>
      <c r="Y124" s="470"/>
      <c r="Z124" s="470"/>
      <c r="AA124" s="470"/>
      <c r="AB124" s="470"/>
      <c r="AC124" s="470"/>
      <c r="AD124" s="466"/>
      <c r="AE124" s="349"/>
      <c r="AF124" s="339">
        <f t="shared" si="122"/>
        <v>0</v>
      </c>
      <c r="AG124" s="340">
        <f t="shared" si="122"/>
        <v>0</v>
      </c>
      <c r="AH124" s="340">
        <f t="shared" si="122"/>
        <v>0</v>
      </c>
      <c r="AI124" s="341">
        <f t="shared" si="122"/>
        <v>0</v>
      </c>
      <c r="AJ124" s="342">
        <f t="shared" si="122"/>
        <v>0</v>
      </c>
      <c r="AK124" s="343">
        <f t="shared" si="78"/>
        <v>0</v>
      </c>
      <c r="AL124" s="192">
        <f>IF(A124&lt;&gt;"",VLOOKUP(A124,Positions!$AJ$9:$AK$30,2,FALSE),0)*IF(AJ124=160,AJ124/4*52*(38/40),AJ124/4*52)</f>
        <v>0</v>
      </c>
      <c r="AM124" s="188">
        <f t="shared" si="79"/>
        <v>0</v>
      </c>
      <c r="AN124" s="12" t="str">
        <f t="shared" si="105"/>
        <v/>
      </c>
      <c r="AO124" s="12" t="str">
        <f t="shared" si="105"/>
        <v/>
      </c>
      <c r="AP124" s="12" t="str">
        <f t="shared" si="105"/>
        <v/>
      </c>
      <c r="AQ124" s="12" t="str">
        <f t="shared" si="105"/>
        <v/>
      </c>
      <c r="AR124" s="12" t="str">
        <f t="shared" si="105"/>
        <v/>
      </c>
      <c r="AS124" s="12" t="str">
        <f t="shared" si="117"/>
        <v/>
      </c>
      <c r="AT124" s="12" t="str">
        <f t="shared" si="117"/>
        <v/>
      </c>
      <c r="AU124" s="12" t="str">
        <f t="shared" si="117"/>
        <v/>
      </c>
      <c r="AV124" s="12" t="str">
        <f t="shared" si="117"/>
        <v/>
      </c>
      <c r="AW124" s="12" t="str">
        <f t="shared" si="117"/>
        <v/>
      </c>
      <c r="AX124" s="12" t="str">
        <f t="shared" si="117"/>
        <v/>
      </c>
      <c r="AY124" s="12" t="str">
        <f t="shared" si="117"/>
        <v/>
      </c>
      <c r="AZ124" s="12" t="str">
        <f t="shared" si="117"/>
        <v/>
      </c>
      <c r="BA124" s="12" t="str">
        <f t="shared" si="117"/>
        <v/>
      </c>
      <c r="BB124" s="12" t="str">
        <f t="shared" si="117"/>
        <v/>
      </c>
      <c r="BC124" s="12" t="str">
        <f t="shared" si="117"/>
        <v/>
      </c>
      <c r="BD124" s="12" t="str">
        <f t="shared" si="94"/>
        <v/>
      </c>
      <c r="BE124" s="12" t="str">
        <f t="shared" si="94"/>
        <v/>
      </c>
      <c r="BF124" s="12" t="str">
        <f t="shared" si="94"/>
        <v/>
      </c>
      <c r="BG124" s="12" t="str">
        <f t="shared" si="94"/>
        <v/>
      </c>
      <c r="BH124" s="12" t="str">
        <f t="shared" si="124"/>
        <v/>
      </c>
      <c r="BI124" s="12" t="str">
        <f t="shared" si="124"/>
        <v/>
      </c>
      <c r="BJ124" s="12" t="str">
        <f t="shared" si="124"/>
        <v/>
      </c>
      <c r="BK124" s="12" t="str">
        <f t="shared" si="124"/>
        <v/>
      </c>
      <c r="BL124" s="12" t="str">
        <f t="shared" si="124"/>
        <v/>
      </c>
      <c r="BM124" s="12" t="str">
        <f t="shared" si="108"/>
        <v/>
      </c>
      <c r="BN124" s="12" t="str">
        <f t="shared" si="108"/>
        <v/>
      </c>
      <c r="BO124" s="12" t="str">
        <f t="shared" si="108"/>
        <v/>
      </c>
      <c r="BV124" s="2" t="str">
        <f>IF(C124="","",IF(C124="ADO","ADO",IF(C124="OFF","OFF",VLOOKUP(C124,Positions!$C$7:$V$120,20,FALSE))))</f>
        <v/>
      </c>
      <c r="BW124" s="2" t="str">
        <f>IF(D124="","",IF(D124="ADO","ADO",IF(D124="OFF","OFF",VLOOKUP(D124,Positions!$C$7:$V$120,20,FALSE))))</f>
        <v/>
      </c>
      <c r="BX124" s="2" t="str">
        <f>IF(E124="","",IF(E124="ADO","ADO",IF(E124="OFF","OFF",VLOOKUP(E124,Positions!$C$7:$V$120,20,FALSE))))</f>
        <v/>
      </c>
      <c r="BY124" s="2" t="str">
        <f>IF(F124="","",IF(F124="ADO","ADO",IF(F124="OFF","OFF",VLOOKUP(F124,Positions!$C$7:$V$120,20,FALSE))))</f>
        <v/>
      </c>
      <c r="BZ124" s="2" t="str">
        <f>IF(G124="","",IF(G124="ADO","ADO",IF(G124="OFF","OFF",VLOOKUP(G124,Positions!$C$7:$V$120,20,FALSE))))</f>
        <v/>
      </c>
      <c r="CA124" s="2" t="str">
        <f>IF(H124="","",IF(H124="ADO","ADO",IF(H124="OFF","OFF",VLOOKUP(H124,Positions!$C$7:$V$120,20,FALSE))))</f>
        <v/>
      </c>
      <c r="CB124" s="2" t="str">
        <f>IF(I124="","",IF(I124="ADO","ADO",IF(I124="OFF","OFF",VLOOKUP(I124,Positions!$C$7:$V$120,20,FALSE))))</f>
        <v/>
      </c>
      <c r="CC124" s="2" t="str">
        <f>IF(J124="","",IF(J124="ADO","ADO",IF(J124="OFF","OFF",VLOOKUP(J124,Positions!$C$7:$V$120,20,FALSE))))</f>
        <v/>
      </c>
      <c r="CD124" s="2" t="str">
        <f>IF(K124="","",IF(K124="ADO","ADO",IF(K124="OFF","OFF",VLOOKUP(K124,Positions!$C$7:$V$120,20,FALSE))))</f>
        <v/>
      </c>
      <c r="CE124" s="2" t="str">
        <f>IF(L124="","",IF(L124="ADO","ADO",IF(L124="OFF","OFF",VLOOKUP(L124,Positions!$C$7:$V$120,20,FALSE))))</f>
        <v/>
      </c>
      <c r="CF124" s="2" t="str">
        <f>IF(M124="","",IF(M124="ADO","ADO",IF(M124="OFF","OFF",VLOOKUP(M124,Positions!$C$7:$V$120,20,FALSE))))</f>
        <v/>
      </c>
      <c r="CG124" s="2" t="str">
        <f>IF(N124="","",IF(N124="ADO","ADO",IF(N124="OFF","OFF",VLOOKUP(N124,Positions!$C$7:$V$120,20,FALSE))))</f>
        <v/>
      </c>
      <c r="CH124" s="2" t="str">
        <f>IF(O124="","",IF(O124="ADO","ADO",IF(O124="OFF","OFF",VLOOKUP(O124,Positions!$C$7:$V$120,20,FALSE))))</f>
        <v/>
      </c>
      <c r="CI124" s="2" t="str">
        <f>IF(P124="","",IF(P124="ADO","ADO",IF(P124="OFF","OFF",VLOOKUP(P124,Positions!$C$7:$V$120,20,FALSE))))</f>
        <v/>
      </c>
      <c r="CJ124" s="2" t="str">
        <f>IF(Q124="","",IF(Q124="ADO","ADO",IF(Q124="OFF","OFF",VLOOKUP(Q124,Positions!$C$7:$V$120,20,FALSE))))</f>
        <v/>
      </c>
      <c r="CK124" s="2" t="str">
        <f>IF(R124="","",IF(R124="ADO","ADO",IF(R124="OFF","OFF",VLOOKUP(R124,Positions!$C$7:$V$120,20,FALSE))))</f>
        <v/>
      </c>
      <c r="CL124" s="2" t="str">
        <f>IF(S124="","",IF(S124="ADO","ADO",IF(S124="OFF","OFF",VLOOKUP(S124,Positions!$C$7:$V$120,20,FALSE))))</f>
        <v/>
      </c>
      <c r="CM124" s="2" t="str">
        <f>IF(T124="","",IF(T124="ADO","ADO",IF(T124="OFF","OFF",VLOOKUP(T124,Positions!$C$7:$V$120,20,FALSE))))</f>
        <v/>
      </c>
      <c r="CN124" s="2" t="str">
        <f>IF(U124="","",IF(U124="ADO","ADO",IF(U124="OFF","OFF",VLOOKUP(U124,Positions!$C$7:$V$120,20,FALSE))))</f>
        <v/>
      </c>
      <c r="CO124" s="2" t="str">
        <f>IF(V124="","",IF(V124="ADO","ADO",IF(V124="OFF","OFF",VLOOKUP(V124,Positions!$C$7:$V$120,20,FALSE))))</f>
        <v/>
      </c>
      <c r="CP124" s="2" t="str">
        <f>IF(W124="","",IF(W124="ADO","ADO",IF(W124="OFF","OFF",VLOOKUP(W124,Positions!$C$7:$V$120,20,FALSE))))</f>
        <v/>
      </c>
      <c r="CQ124" s="2" t="str">
        <f>IF(X124="","",IF(X124="ADO","ADO",IF(X124="OFF","OFF",VLOOKUP(X124,Positions!$C$7:$V$120,20,FALSE))))</f>
        <v/>
      </c>
      <c r="CR124" s="2" t="str">
        <f>IF(Y124="","",IF(Y124="ADO","ADO",IF(Y124="OFF","OFF",VLOOKUP(Y124,Positions!$C$7:$V$120,20,FALSE))))</f>
        <v/>
      </c>
      <c r="CS124" s="2" t="str">
        <f>IF(Z124="","",IF(Z124="ADO","ADO",IF(Z124="OFF","OFF",VLOOKUP(Z124,Positions!$C$7:$V$120,20,FALSE))))</f>
        <v/>
      </c>
      <c r="CT124" s="2" t="str">
        <f>IF(AA124="","",IF(AA124="ADO","ADO",IF(AA124="OFF","OFF",VLOOKUP(AA124,Positions!$C$7:$V$120,20,FALSE))))</f>
        <v/>
      </c>
      <c r="CU124" s="2" t="str">
        <f>IF(AB124="","",IF(AB124="ADO","ADO",IF(AB124="OFF","OFF",VLOOKUP(AB124,Positions!$C$7:$V$120,20,FALSE))))</f>
        <v/>
      </c>
      <c r="CV124" s="2" t="str">
        <f>IF(AC124="","",IF(AC124="ADO","ADO",IF(AC124="OFF","OFF",VLOOKUP(AC124,Positions!$C$7:$V$120,20,FALSE))))</f>
        <v/>
      </c>
      <c r="CW124" s="2" t="str">
        <f>IF(AD124="","",IF(AD124="ADO","ADO",IF(AD124="OFF","OFF",VLOOKUP(AD124,Positions!$C$7:$V$120,20,FALSE))))</f>
        <v/>
      </c>
      <c r="CY124" s="2">
        <f t="shared" si="80"/>
        <v>0</v>
      </c>
      <c r="DE124" s="2" t="str">
        <f t="shared" si="113"/>
        <v/>
      </c>
      <c r="DF124" s="2" t="str">
        <f t="shared" si="114"/>
        <v/>
      </c>
      <c r="DG124" s="2" t="str">
        <f t="shared" si="115"/>
        <v/>
      </c>
      <c r="DH124" s="2" t="str">
        <f t="shared" si="118"/>
        <v/>
      </c>
      <c r="DI124" s="2" t="str">
        <f t="shared" si="107"/>
        <v/>
      </c>
      <c r="DJ124" s="2" t="str">
        <f t="shared" si="107"/>
        <v/>
      </c>
      <c r="DK124" s="2" t="str">
        <f t="shared" si="107"/>
        <v/>
      </c>
      <c r="DL124" s="2" t="str">
        <f t="shared" si="107"/>
        <v/>
      </c>
      <c r="DM124" s="2" t="str">
        <f t="shared" si="107"/>
        <v/>
      </c>
      <c r="DN124" s="2" t="str">
        <f t="shared" si="107"/>
        <v/>
      </c>
      <c r="DO124" s="2" t="str">
        <f t="shared" si="107"/>
        <v/>
      </c>
      <c r="DP124" s="2" t="str">
        <f t="shared" si="107"/>
        <v/>
      </c>
      <c r="DQ124" s="2" t="str">
        <f t="shared" si="107"/>
        <v/>
      </c>
      <c r="DR124" s="2" t="str">
        <f t="shared" si="121"/>
        <v/>
      </c>
      <c r="DS124" s="2" t="str">
        <f t="shared" si="121"/>
        <v/>
      </c>
      <c r="DT124" s="2" t="str">
        <f t="shared" si="121"/>
        <v/>
      </c>
      <c r="DU124" s="2" t="str">
        <f t="shared" si="121"/>
        <v/>
      </c>
      <c r="DV124" s="2" t="str">
        <f t="shared" si="121"/>
        <v/>
      </c>
      <c r="DW124" s="2" t="str">
        <f t="shared" si="121"/>
        <v/>
      </c>
      <c r="DX124" s="2" t="str">
        <f t="shared" si="121"/>
        <v/>
      </c>
      <c r="DY124" s="2" t="str">
        <f t="shared" si="121"/>
        <v/>
      </c>
      <c r="DZ124" s="2" t="str">
        <f t="shared" si="121"/>
        <v/>
      </c>
      <c r="EA124" s="2" t="str">
        <f t="shared" si="104"/>
        <v/>
      </c>
      <c r="EB124" s="2" t="str">
        <f t="shared" si="104"/>
        <v/>
      </c>
      <c r="EC124" s="2" t="str">
        <f t="shared" si="104"/>
        <v/>
      </c>
      <c r="ED124" s="2" t="str">
        <f t="shared" si="104"/>
        <v/>
      </c>
      <c r="EE124" s="2" t="str">
        <f t="shared" si="104"/>
        <v/>
      </c>
      <c r="EF124" s="2" t="str">
        <f t="shared" si="104"/>
        <v/>
      </c>
      <c r="EH124" s="189">
        <f t="shared" si="82"/>
        <v>0</v>
      </c>
      <c r="EI124" s="190">
        <f t="shared" si="83"/>
        <v>0</v>
      </c>
      <c r="EJ124" s="190">
        <f t="shared" si="84"/>
        <v>0</v>
      </c>
      <c r="EK124" s="190">
        <f t="shared" si="85"/>
        <v>0</v>
      </c>
      <c r="EL124" s="190">
        <f t="shared" si="86"/>
        <v>0</v>
      </c>
      <c r="EM124" s="12" t="str">
        <f t="shared" si="125"/>
        <v/>
      </c>
      <c r="EN124" s="12" t="str">
        <f t="shared" si="125"/>
        <v/>
      </c>
      <c r="EO124" s="12" t="str">
        <f t="shared" si="125"/>
        <v/>
      </c>
      <c r="EP124" s="12" t="str">
        <f t="shared" si="125"/>
        <v/>
      </c>
      <c r="EQ124" s="12" t="str">
        <f t="shared" si="125"/>
        <v/>
      </c>
      <c r="ER124" s="12" t="str">
        <f t="shared" si="125"/>
        <v/>
      </c>
      <c r="ES124" s="12" t="str">
        <f t="shared" si="125"/>
        <v/>
      </c>
      <c r="ET124" s="12" t="str">
        <f t="shared" si="123"/>
        <v/>
      </c>
      <c r="EU124" s="12" t="str">
        <f t="shared" si="123"/>
        <v/>
      </c>
      <c r="EV124" s="12" t="str">
        <f t="shared" si="123"/>
        <v/>
      </c>
      <c r="EW124" s="12" t="str">
        <f t="shared" si="123"/>
        <v/>
      </c>
      <c r="EX124" s="12" t="str">
        <f t="shared" si="123"/>
        <v/>
      </c>
      <c r="EY124" s="12" t="str">
        <f t="shared" si="123"/>
        <v/>
      </c>
      <c r="EZ124" s="12" t="str">
        <f t="shared" si="123"/>
        <v/>
      </c>
      <c r="FA124" s="12" t="str">
        <f t="shared" si="123"/>
        <v/>
      </c>
      <c r="FB124" s="12" t="str">
        <f t="shared" si="123"/>
        <v/>
      </c>
      <c r="FC124" s="12" t="str">
        <f t="shared" si="120"/>
        <v/>
      </c>
      <c r="FD124" s="12" t="str">
        <f t="shared" si="120"/>
        <v/>
      </c>
      <c r="FE124" s="12" t="str">
        <f t="shared" si="120"/>
        <v/>
      </c>
      <c r="FF124" s="12" t="str">
        <f t="shared" si="120"/>
        <v/>
      </c>
      <c r="FG124" s="12" t="str">
        <f t="shared" si="120"/>
        <v/>
      </c>
      <c r="FH124" s="12" t="str">
        <f t="shared" si="120"/>
        <v/>
      </c>
      <c r="FI124" s="12" t="str">
        <f t="shared" si="119"/>
        <v/>
      </c>
      <c r="FJ124" s="12" t="str">
        <f t="shared" si="119"/>
        <v/>
      </c>
      <c r="FK124" s="12" t="str">
        <f t="shared" si="119"/>
        <v/>
      </c>
      <c r="FL124" s="12" t="str">
        <f t="shared" si="109"/>
        <v/>
      </c>
      <c r="FM124" s="12" t="str">
        <f t="shared" si="109"/>
        <v/>
      </c>
      <c r="FN124" s="12" t="str">
        <f t="shared" si="109"/>
        <v/>
      </c>
      <c r="FP124" t="str">
        <f t="shared" si="87"/>
        <v>OK</v>
      </c>
      <c r="FQ124" t="str">
        <f t="shared" si="88"/>
        <v/>
      </c>
      <c r="GU124" s="176"/>
      <c r="GV124" s="177">
        <f t="shared" si="72"/>
        <v>0</v>
      </c>
      <c r="GW124" s="177">
        <f t="shared" si="73"/>
        <v>0</v>
      </c>
      <c r="GX124" s="177">
        <f t="shared" si="74"/>
        <v>0</v>
      </c>
      <c r="GY124" s="177">
        <f t="shared" si="75"/>
        <v>0</v>
      </c>
      <c r="HB124" s="193" t="str">
        <f>IF(Positions!C120&lt;&gt;"",Positions!C120,"")</f>
        <v/>
      </c>
    </row>
    <row r="125" spans="1:210" x14ac:dyDescent="0.25">
      <c r="A125" s="194"/>
      <c r="B125" s="186" t="str">
        <f t="shared" si="77"/>
        <v>0 (0, 0)</v>
      </c>
      <c r="C125" s="357"/>
      <c r="D125" s="470"/>
      <c r="E125" s="470"/>
      <c r="F125" s="470"/>
      <c r="G125" s="470"/>
      <c r="H125" s="470"/>
      <c r="I125" s="466"/>
      <c r="J125" s="357"/>
      <c r="K125" s="470"/>
      <c r="L125" s="470"/>
      <c r="M125" s="470"/>
      <c r="N125" s="470"/>
      <c r="O125" s="470"/>
      <c r="P125" s="466"/>
      <c r="Q125" s="357"/>
      <c r="R125" s="470"/>
      <c r="S125" s="470"/>
      <c r="T125" s="470"/>
      <c r="U125" s="470"/>
      <c r="V125" s="470"/>
      <c r="W125" s="466"/>
      <c r="X125" s="357"/>
      <c r="Y125" s="470"/>
      <c r="Z125" s="470"/>
      <c r="AA125" s="470"/>
      <c r="AB125" s="470"/>
      <c r="AC125" s="470"/>
      <c r="AD125" s="466"/>
      <c r="AE125" s="349"/>
      <c r="AF125" s="339">
        <f t="shared" si="122"/>
        <v>0</v>
      </c>
      <c r="AG125" s="340">
        <f t="shared" si="122"/>
        <v>0</v>
      </c>
      <c r="AH125" s="340">
        <f t="shared" si="122"/>
        <v>0</v>
      </c>
      <c r="AI125" s="341">
        <f t="shared" si="122"/>
        <v>0</v>
      </c>
      <c r="AJ125" s="342">
        <f t="shared" si="122"/>
        <v>0</v>
      </c>
      <c r="AK125" s="343">
        <f t="shared" si="78"/>
        <v>0</v>
      </c>
      <c r="AL125" s="192">
        <f>IF(A125&lt;&gt;"",VLOOKUP(A125,Positions!$AJ$9:$AK$30,2,FALSE),0)*IF(AJ125=160,AJ125/4*52*(38/40),AJ125/4*52)</f>
        <v>0</v>
      </c>
      <c r="AM125" s="188">
        <f t="shared" si="79"/>
        <v>0</v>
      </c>
      <c r="AN125" s="12" t="str">
        <f t="shared" si="105"/>
        <v/>
      </c>
      <c r="AO125" s="12" t="str">
        <f t="shared" si="105"/>
        <v/>
      </c>
      <c r="AP125" s="12" t="str">
        <f t="shared" si="105"/>
        <v/>
      </c>
      <c r="AQ125" s="12" t="str">
        <f t="shared" si="105"/>
        <v/>
      </c>
      <c r="AR125" s="12" t="str">
        <f t="shared" si="105"/>
        <v/>
      </c>
      <c r="AS125" s="12" t="str">
        <f t="shared" si="117"/>
        <v/>
      </c>
      <c r="AT125" s="12" t="str">
        <f t="shared" si="117"/>
        <v/>
      </c>
      <c r="AU125" s="12" t="str">
        <f t="shared" si="117"/>
        <v/>
      </c>
      <c r="AV125" s="12" t="str">
        <f t="shared" si="117"/>
        <v/>
      </c>
      <c r="AW125" s="12" t="str">
        <f t="shared" si="117"/>
        <v/>
      </c>
      <c r="AX125" s="12" t="str">
        <f t="shared" si="117"/>
        <v/>
      </c>
      <c r="AY125" s="12" t="str">
        <f t="shared" si="117"/>
        <v/>
      </c>
      <c r="AZ125" s="12" t="str">
        <f t="shared" si="117"/>
        <v/>
      </c>
      <c r="BA125" s="12" t="str">
        <f t="shared" si="117"/>
        <v/>
      </c>
      <c r="BB125" s="12" t="str">
        <f t="shared" si="117"/>
        <v/>
      </c>
      <c r="BC125" s="12" t="str">
        <f t="shared" si="117"/>
        <v/>
      </c>
      <c r="BD125" s="12" t="str">
        <f t="shared" si="94"/>
        <v/>
      </c>
      <c r="BE125" s="12" t="str">
        <f t="shared" si="94"/>
        <v/>
      </c>
      <c r="BF125" s="12" t="str">
        <f t="shared" si="94"/>
        <v/>
      </c>
      <c r="BG125" s="12" t="str">
        <f t="shared" si="94"/>
        <v/>
      </c>
      <c r="BH125" s="12" t="str">
        <f t="shared" si="124"/>
        <v/>
      </c>
      <c r="BI125" s="12" t="str">
        <f t="shared" si="124"/>
        <v/>
      </c>
      <c r="BJ125" s="12" t="str">
        <f t="shared" si="124"/>
        <v/>
      </c>
      <c r="BK125" s="12" t="str">
        <f t="shared" si="124"/>
        <v/>
      </c>
      <c r="BL125" s="12" t="str">
        <f t="shared" si="124"/>
        <v/>
      </c>
      <c r="BM125" s="12" t="str">
        <f t="shared" si="108"/>
        <v/>
      </c>
      <c r="BN125" s="12" t="str">
        <f t="shared" si="108"/>
        <v/>
      </c>
      <c r="BO125" s="12" t="str">
        <f t="shared" si="108"/>
        <v/>
      </c>
      <c r="BV125" s="2" t="str">
        <f>IF(C125="","",IF(C125="ADO","ADO",IF(C125="OFF","OFF",VLOOKUP(C125,Positions!$C$7:$V$120,20,FALSE))))</f>
        <v/>
      </c>
      <c r="BW125" s="2" t="str">
        <f>IF(D125="","",IF(D125="ADO","ADO",IF(D125="OFF","OFF",VLOOKUP(D125,Positions!$C$7:$V$120,20,FALSE))))</f>
        <v/>
      </c>
      <c r="BX125" s="2" t="str">
        <f>IF(E125="","",IF(E125="ADO","ADO",IF(E125="OFF","OFF",VLOOKUP(E125,Positions!$C$7:$V$120,20,FALSE))))</f>
        <v/>
      </c>
      <c r="BY125" s="2" t="str">
        <f>IF(F125="","",IF(F125="ADO","ADO",IF(F125="OFF","OFF",VLOOKUP(F125,Positions!$C$7:$V$120,20,FALSE))))</f>
        <v/>
      </c>
      <c r="BZ125" s="2" t="str">
        <f>IF(G125="","",IF(G125="ADO","ADO",IF(G125="OFF","OFF",VLOOKUP(G125,Positions!$C$7:$V$120,20,FALSE))))</f>
        <v/>
      </c>
      <c r="CA125" s="2" t="str">
        <f>IF(H125="","",IF(H125="ADO","ADO",IF(H125="OFF","OFF",VLOOKUP(H125,Positions!$C$7:$V$120,20,FALSE))))</f>
        <v/>
      </c>
      <c r="CB125" s="2" t="str">
        <f>IF(I125="","",IF(I125="ADO","ADO",IF(I125="OFF","OFF",VLOOKUP(I125,Positions!$C$7:$V$120,20,FALSE))))</f>
        <v/>
      </c>
      <c r="CC125" s="2" t="str">
        <f>IF(J125="","",IF(J125="ADO","ADO",IF(J125="OFF","OFF",VLOOKUP(J125,Positions!$C$7:$V$120,20,FALSE))))</f>
        <v/>
      </c>
      <c r="CD125" s="2" t="str">
        <f>IF(K125="","",IF(K125="ADO","ADO",IF(K125="OFF","OFF",VLOOKUP(K125,Positions!$C$7:$V$120,20,FALSE))))</f>
        <v/>
      </c>
      <c r="CE125" s="2" t="str">
        <f>IF(L125="","",IF(L125="ADO","ADO",IF(L125="OFF","OFF",VLOOKUP(L125,Positions!$C$7:$V$120,20,FALSE))))</f>
        <v/>
      </c>
      <c r="CF125" s="2" t="str">
        <f>IF(M125="","",IF(M125="ADO","ADO",IF(M125="OFF","OFF",VLOOKUP(M125,Positions!$C$7:$V$120,20,FALSE))))</f>
        <v/>
      </c>
      <c r="CG125" s="2" t="str">
        <f>IF(N125="","",IF(N125="ADO","ADO",IF(N125="OFF","OFF",VLOOKUP(N125,Positions!$C$7:$V$120,20,FALSE))))</f>
        <v/>
      </c>
      <c r="CH125" s="2" t="str">
        <f>IF(O125="","",IF(O125="ADO","ADO",IF(O125="OFF","OFF",VLOOKUP(O125,Positions!$C$7:$V$120,20,FALSE))))</f>
        <v/>
      </c>
      <c r="CI125" s="2" t="str">
        <f>IF(P125="","",IF(P125="ADO","ADO",IF(P125="OFF","OFF",VLOOKUP(P125,Positions!$C$7:$V$120,20,FALSE))))</f>
        <v/>
      </c>
      <c r="CJ125" s="2" t="str">
        <f>IF(Q125="","",IF(Q125="ADO","ADO",IF(Q125="OFF","OFF",VLOOKUP(Q125,Positions!$C$7:$V$120,20,FALSE))))</f>
        <v/>
      </c>
      <c r="CK125" s="2" t="str">
        <f>IF(R125="","",IF(R125="ADO","ADO",IF(R125="OFF","OFF",VLOOKUP(R125,Positions!$C$7:$V$120,20,FALSE))))</f>
        <v/>
      </c>
      <c r="CL125" s="2" t="str">
        <f>IF(S125="","",IF(S125="ADO","ADO",IF(S125="OFF","OFF",VLOOKUP(S125,Positions!$C$7:$V$120,20,FALSE))))</f>
        <v/>
      </c>
      <c r="CM125" s="2" t="str">
        <f>IF(T125="","",IF(T125="ADO","ADO",IF(T125="OFF","OFF",VLOOKUP(T125,Positions!$C$7:$V$120,20,FALSE))))</f>
        <v/>
      </c>
      <c r="CN125" s="2" t="str">
        <f>IF(U125="","",IF(U125="ADO","ADO",IF(U125="OFF","OFF",VLOOKUP(U125,Positions!$C$7:$V$120,20,FALSE))))</f>
        <v/>
      </c>
      <c r="CO125" s="2" t="str">
        <f>IF(V125="","",IF(V125="ADO","ADO",IF(V125="OFF","OFF",VLOOKUP(V125,Positions!$C$7:$V$120,20,FALSE))))</f>
        <v/>
      </c>
      <c r="CP125" s="2" t="str">
        <f>IF(W125="","",IF(W125="ADO","ADO",IF(W125="OFF","OFF",VLOOKUP(W125,Positions!$C$7:$V$120,20,FALSE))))</f>
        <v/>
      </c>
      <c r="CQ125" s="2" t="str">
        <f>IF(X125="","",IF(X125="ADO","ADO",IF(X125="OFF","OFF",VLOOKUP(X125,Positions!$C$7:$V$120,20,FALSE))))</f>
        <v/>
      </c>
      <c r="CR125" s="2" t="str">
        <f>IF(Y125="","",IF(Y125="ADO","ADO",IF(Y125="OFF","OFF",VLOOKUP(Y125,Positions!$C$7:$V$120,20,FALSE))))</f>
        <v/>
      </c>
      <c r="CS125" s="2" t="str">
        <f>IF(Z125="","",IF(Z125="ADO","ADO",IF(Z125="OFF","OFF",VLOOKUP(Z125,Positions!$C$7:$V$120,20,FALSE))))</f>
        <v/>
      </c>
      <c r="CT125" s="2" t="str">
        <f>IF(AA125="","",IF(AA125="ADO","ADO",IF(AA125="OFF","OFF",VLOOKUP(AA125,Positions!$C$7:$V$120,20,FALSE))))</f>
        <v/>
      </c>
      <c r="CU125" s="2" t="str">
        <f>IF(AB125="","",IF(AB125="ADO","ADO",IF(AB125="OFF","OFF",VLOOKUP(AB125,Positions!$C$7:$V$120,20,FALSE))))</f>
        <v/>
      </c>
      <c r="CV125" s="2" t="str">
        <f>IF(AC125="","",IF(AC125="ADO","ADO",IF(AC125="OFF","OFF",VLOOKUP(AC125,Positions!$C$7:$V$120,20,FALSE))))</f>
        <v/>
      </c>
      <c r="CW125" s="2" t="str">
        <f>IF(AD125="","",IF(AD125="ADO","ADO",IF(AD125="OFF","OFF",VLOOKUP(AD125,Positions!$C$7:$V$120,20,FALSE))))</f>
        <v/>
      </c>
      <c r="CY125" s="2">
        <f t="shared" si="80"/>
        <v>0</v>
      </c>
      <c r="DE125" s="2" t="str">
        <f t="shared" si="113"/>
        <v/>
      </c>
      <c r="DF125" s="2" t="str">
        <f t="shared" si="114"/>
        <v/>
      </c>
      <c r="DG125" s="2" t="str">
        <f t="shared" si="115"/>
        <v/>
      </c>
      <c r="DH125" s="2" t="str">
        <f t="shared" si="118"/>
        <v/>
      </c>
      <c r="DI125" s="2" t="str">
        <f t="shared" si="107"/>
        <v/>
      </c>
      <c r="DJ125" s="2" t="str">
        <f t="shared" si="107"/>
        <v/>
      </c>
      <c r="DK125" s="2" t="str">
        <f t="shared" si="107"/>
        <v/>
      </c>
      <c r="DL125" s="2" t="str">
        <f t="shared" si="107"/>
        <v/>
      </c>
      <c r="DM125" s="2" t="str">
        <f t="shared" si="107"/>
        <v/>
      </c>
      <c r="DN125" s="2" t="str">
        <f t="shared" si="107"/>
        <v/>
      </c>
      <c r="DO125" s="2" t="str">
        <f t="shared" si="107"/>
        <v/>
      </c>
      <c r="DP125" s="2" t="str">
        <f t="shared" si="107"/>
        <v/>
      </c>
      <c r="DQ125" s="2" t="str">
        <f t="shared" si="107"/>
        <v/>
      </c>
      <c r="DR125" s="2" t="str">
        <f t="shared" si="121"/>
        <v/>
      </c>
      <c r="DS125" s="2" t="str">
        <f t="shared" si="121"/>
        <v/>
      </c>
      <c r="DT125" s="2" t="str">
        <f t="shared" si="121"/>
        <v/>
      </c>
      <c r="DU125" s="2" t="str">
        <f t="shared" si="121"/>
        <v/>
      </c>
      <c r="DV125" s="2" t="str">
        <f t="shared" si="121"/>
        <v/>
      </c>
      <c r="DW125" s="2" t="str">
        <f t="shared" si="121"/>
        <v/>
      </c>
      <c r="DX125" s="2" t="str">
        <f t="shared" si="121"/>
        <v/>
      </c>
      <c r="DY125" s="2" t="str">
        <f t="shared" si="121"/>
        <v/>
      </c>
      <c r="DZ125" s="2" t="str">
        <f t="shared" si="121"/>
        <v/>
      </c>
      <c r="EA125" s="2" t="str">
        <f t="shared" si="121"/>
        <v/>
      </c>
      <c r="EB125" s="2" t="str">
        <f t="shared" si="121"/>
        <v/>
      </c>
      <c r="EC125" s="2" t="str">
        <f t="shared" si="121"/>
        <v/>
      </c>
      <c r="ED125" s="2" t="str">
        <f t="shared" si="104"/>
        <v/>
      </c>
      <c r="EE125" s="2" t="str">
        <f t="shared" si="104"/>
        <v/>
      </c>
      <c r="EF125" s="2" t="str">
        <f t="shared" si="104"/>
        <v/>
      </c>
      <c r="EH125" s="189">
        <f t="shared" si="82"/>
        <v>0</v>
      </c>
      <c r="EI125" s="190">
        <f t="shared" si="83"/>
        <v>0</v>
      </c>
      <c r="EJ125" s="190">
        <f t="shared" si="84"/>
        <v>0</v>
      </c>
      <c r="EK125" s="190">
        <f t="shared" si="85"/>
        <v>0</v>
      </c>
      <c r="EL125" s="190">
        <f t="shared" si="86"/>
        <v>0</v>
      </c>
      <c r="EM125" s="12" t="str">
        <f t="shared" si="125"/>
        <v/>
      </c>
      <c r="EN125" s="12" t="str">
        <f t="shared" si="125"/>
        <v/>
      </c>
      <c r="EO125" s="12" t="str">
        <f t="shared" si="125"/>
        <v/>
      </c>
      <c r="EP125" s="12" t="str">
        <f t="shared" si="125"/>
        <v/>
      </c>
      <c r="EQ125" s="12" t="str">
        <f t="shared" si="125"/>
        <v/>
      </c>
      <c r="ER125" s="12" t="str">
        <f t="shared" si="125"/>
        <v/>
      </c>
      <c r="ES125" s="12" t="str">
        <f t="shared" si="125"/>
        <v/>
      </c>
      <c r="ET125" s="12" t="str">
        <f t="shared" si="123"/>
        <v/>
      </c>
      <c r="EU125" s="12" t="str">
        <f t="shared" si="123"/>
        <v/>
      </c>
      <c r="EV125" s="12" t="str">
        <f t="shared" si="123"/>
        <v/>
      </c>
      <c r="EW125" s="12" t="str">
        <f t="shared" si="123"/>
        <v/>
      </c>
      <c r="EX125" s="12" t="str">
        <f t="shared" si="123"/>
        <v/>
      </c>
      <c r="EY125" s="12" t="str">
        <f t="shared" si="123"/>
        <v/>
      </c>
      <c r="EZ125" s="12" t="str">
        <f t="shared" si="123"/>
        <v/>
      </c>
      <c r="FA125" s="12" t="str">
        <f t="shared" si="123"/>
        <v/>
      </c>
      <c r="FB125" s="12" t="str">
        <f t="shared" si="123"/>
        <v/>
      </c>
      <c r="FC125" s="12" t="str">
        <f t="shared" si="120"/>
        <v/>
      </c>
      <c r="FD125" s="12" t="str">
        <f t="shared" si="120"/>
        <v/>
      </c>
      <c r="FE125" s="12" t="str">
        <f t="shared" si="120"/>
        <v/>
      </c>
      <c r="FF125" s="12" t="str">
        <f t="shared" si="120"/>
        <v/>
      </c>
      <c r="FG125" s="12" t="str">
        <f t="shared" si="120"/>
        <v/>
      </c>
      <c r="FH125" s="12" t="str">
        <f t="shared" si="120"/>
        <v/>
      </c>
      <c r="FI125" s="12" t="str">
        <f t="shared" si="119"/>
        <v/>
      </c>
      <c r="FJ125" s="12" t="str">
        <f t="shared" si="119"/>
        <v/>
      </c>
      <c r="FK125" s="12" t="str">
        <f t="shared" si="119"/>
        <v/>
      </c>
      <c r="FL125" s="12" t="str">
        <f t="shared" si="109"/>
        <v/>
      </c>
      <c r="FM125" s="12" t="str">
        <f t="shared" si="109"/>
        <v/>
      </c>
      <c r="FN125" s="12" t="str">
        <f t="shared" si="109"/>
        <v/>
      </c>
      <c r="FP125" t="str">
        <f t="shared" si="87"/>
        <v>OK</v>
      </c>
      <c r="FQ125" t="str">
        <f t="shared" si="88"/>
        <v/>
      </c>
      <c r="GU125" s="176"/>
      <c r="GV125" s="177">
        <f t="shared" si="72"/>
        <v>0</v>
      </c>
      <c r="GW125" s="177">
        <f t="shared" si="73"/>
        <v>0</v>
      </c>
      <c r="GX125" s="177">
        <f t="shared" si="74"/>
        <v>0</v>
      </c>
      <c r="GY125" s="177">
        <f t="shared" si="75"/>
        <v>0</v>
      </c>
      <c r="HB125" s="193" t="str">
        <f>IF(Positions!C121&lt;&gt;"",Positions!C121,"")</f>
        <v/>
      </c>
    </row>
    <row r="126" spans="1:210" x14ac:dyDescent="0.25">
      <c r="A126" s="194"/>
      <c r="B126" s="186" t="str">
        <f t="shared" si="77"/>
        <v>0 (0, 0)</v>
      </c>
      <c r="C126" s="357"/>
      <c r="D126" s="470"/>
      <c r="E126" s="470"/>
      <c r="F126" s="470"/>
      <c r="G126" s="470"/>
      <c r="H126" s="470"/>
      <c r="I126" s="466"/>
      <c r="J126" s="357"/>
      <c r="K126" s="470"/>
      <c r="L126" s="470"/>
      <c r="M126" s="470"/>
      <c r="N126" s="470"/>
      <c r="O126" s="470"/>
      <c r="P126" s="466"/>
      <c r="Q126" s="357"/>
      <c r="R126" s="470"/>
      <c r="S126" s="470"/>
      <c r="T126" s="470"/>
      <c r="U126" s="470"/>
      <c r="V126" s="470"/>
      <c r="W126" s="466"/>
      <c r="X126" s="357"/>
      <c r="Y126" s="470"/>
      <c r="Z126" s="470"/>
      <c r="AA126" s="470"/>
      <c r="AB126" s="470"/>
      <c r="AC126" s="470"/>
      <c r="AD126" s="466"/>
      <c r="AE126" s="349"/>
      <c r="AF126" s="339">
        <f t="shared" si="122"/>
        <v>0</v>
      </c>
      <c r="AG126" s="340">
        <f t="shared" si="122"/>
        <v>0</v>
      </c>
      <c r="AH126" s="340">
        <f t="shared" si="122"/>
        <v>0</v>
      </c>
      <c r="AI126" s="341">
        <f t="shared" si="122"/>
        <v>0</v>
      </c>
      <c r="AJ126" s="342">
        <f t="shared" si="122"/>
        <v>0</v>
      </c>
      <c r="AK126" s="343">
        <f t="shared" si="78"/>
        <v>0</v>
      </c>
      <c r="AL126" s="192">
        <f>IF(A126&lt;&gt;"",VLOOKUP(A126,Positions!$AJ$9:$AK$30,2,FALSE),0)*IF(AJ126=160,AJ126/4*52*(38/40),AJ126/4*52)</f>
        <v>0</v>
      </c>
      <c r="AM126" s="188">
        <f t="shared" si="79"/>
        <v>0</v>
      </c>
      <c r="AN126" s="12" t="str">
        <f t="shared" si="105"/>
        <v/>
      </c>
      <c r="AO126" s="12" t="str">
        <f t="shared" si="105"/>
        <v/>
      </c>
      <c r="AP126" s="12" t="str">
        <f t="shared" si="105"/>
        <v/>
      </c>
      <c r="AQ126" s="12" t="str">
        <f t="shared" si="105"/>
        <v/>
      </c>
      <c r="AR126" s="12" t="str">
        <f t="shared" si="105"/>
        <v/>
      </c>
      <c r="AS126" s="12" t="str">
        <f t="shared" si="117"/>
        <v/>
      </c>
      <c r="AT126" s="12" t="str">
        <f t="shared" si="117"/>
        <v/>
      </c>
      <c r="AU126" s="12" t="str">
        <f t="shared" si="117"/>
        <v/>
      </c>
      <c r="AV126" s="12" t="str">
        <f t="shared" si="117"/>
        <v/>
      </c>
      <c r="AW126" s="12" t="str">
        <f t="shared" si="117"/>
        <v/>
      </c>
      <c r="AX126" s="12" t="str">
        <f t="shared" si="117"/>
        <v/>
      </c>
      <c r="AY126" s="12" t="str">
        <f t="shared" si="117"/>
        <v/>
      </c>
      <c r="AZ126" s="12" t="str">
        <f t="shared" si="117"/>
        <v/>
      </c>
      <c r="BA126" s="12" t="str">
        <f t="shared" si="117"/>
        <v/>
      </c>
      <c r="BB126" s="12" t="str">
        <f t="shared" si="117"/>
        <v/>
      </c>
      <c r="BC126" s="12" t="str">
        <f t="shared" si="117"/>
        <v/>
      </c>
      <c r="BD126" s="12" t="str">
        <f t="shared" si="94"/>
        <v/>
      </c>
      <c r="BE126" s="12" t="str">
        <f t="shared" si="94"/>
        <v/>
      </c>
      <c r="BF126" s="12" t="str">
        <f t="shared" si="94"/>
        <v/>
      </c>
      <c r="BG126" s="12" t="str">
        <f t="shared" si="94"/>
        <v/>
      </c>
      <c r="BH126" s="12" t="str">
        <f t="shared" si="124"/>
        <v/>
      </c>
      <c r="BI126" s="12" t="str">
        <f t="shared" si="124"/>
        <v/>
      </c>
      <c r="BJ126" s="12" t="str">
        <f t="shared" si="124"/>
        <v/>
      </c>
      <c r="BK126" s="12" t="str">
        <f t="shared" si="124"/>
        <v/>
      </c>
      <c r="BL126" s="12" t="str">
        <f t="shared" si="124"/>
        <v/>
      </c>
      <c r="BM126" s="12" t="str">
        <f t="shared" si="108"/>
        <v/>
      </c>
      <c r="BN126" s="12" t="str">
        <f t="shared" si="108"/>
        <v/>
      </c>
      <c r="BO126" s="12" t="str">
        <f t="shared" si="108"/>
        <v/>
      </c>
      <c r="BV126" s="2" t="str">
        <f>IF(C126="","",IF(C126="ADO","ADO",IF(C126="OFF","OFF",VLOOKUP(C126,Positions!$C$7:$V$120,20,FALSE))))</f>
        <v/>
      </c>
      <c r="BW126" s="2" t="str">
        <f>IF(D126="","",IF(D126="ADO","ADO",IF(D126="OFF","OFF",VLOOKUP(D126,Positions!$C$7:$V$120,20,FALSE))))</f>
        <v/>
      </c>
      <c r="BX126" s="2" t="str">
        <f>IF(E126="","",IF(E126="ADO","ADO",IF(E126="OFF","OFF",VLOOKUP(E126,Positions!$C$7:$V$120,20,FALSE))))</f>
        <v/>
      </c>
      <c r="BY126" s="2" t="str">
        <f>IF(F126="","",IF(F126="ADO","ADO",IF(F126="OFF","OFF",VLOOKUP(F126,Positions!$C$7:$V$120,20,FALSE))))</f>
        <v/>
      </c>
      <c r="BZ126" s="2" t="str">
        <f>IF(G126="","",IF(G126="ADO","ADO",IF(G126="OFF","OFF",VLOOKUP(G126,Positions!$C$7:$V$120,20,FALSE))))</f>
        <v/>
      </c>
      <c r="CA126" s="2" t="str">
        <f>IF(H126="","",IF(H126="ADO","ADO",IF(H126="OFF","OFF",VLOOKUP(H126,Positions!$C$7:$V$120,20,FALSE))))</f>
        <v/>
      </c>
      <c r="CB126" s="2" t="str">
        <f>IF(I126="","",IF(I126="ADO","ADO",IF(I126="OFF","OFF",VLOOKUP(I126,Positions!$C$7:$V$120,20,FALSE))))</f>
        <v/>
      </c>
      <c r="CC126" s="2" t="str">
        <f>IF(J126="","",IF(J126="ADO","ADO",IF(J126="OFF","OFF",VLOOKUP(J126,Positions!$C$7:$V$120,20,FALSE))))</f>
        <v/>
      </c>
      <c r="CD126" s="2" t="str">
        <f>IF(K126="","",IF(K126="ADO","ADO",IF(K126="OFF","OFF",VLOOKUP(K126,Positions!$C$7:$V$120,20,FALSE))))</f>
        <v/>
      </c>
      <c r="CE126" s="2" t="str">
        <f>IF(L126="","",IF(L126="ADO","ADO",IF(L126="OFF","OFF",VLOOKUP(L126,Positions!$C$7:$V$120,20,FALSE))))</f>
        <v/>
      </c>
      <c r="CF126" s="2" t="str">
        <f>IF(M126="","",IF(M126="ADO","ADO",IF(M126="OFF","OFF",VLOOKUP(M126,Positions!$C$7:$V$120,20,FALSE))))</f>
        <v/>
      </c>
      <c r="CG126" s="2" t="str">
        <f>IF(N126="","",IF(N126="ADO","ADO",IF(N126="OFF","OFF",VLOOKUP(N126,Positions!$C$7:$V$120,20,FALSE))))</f>
        <v/>
      </c>
      <c r="CH126" s="2" t="str">
        <f>IF(O126="","",IF(O126="ADO","ADO",IF(O126="OFF","OFF",VLOOKUP(O126,Positions!$C$7:$V$120,20,FALSE))))</f>
        <v/>
      </c>
      <c r="CI126" s="2" t="str">
        <f>IF(P126="","",IF(P126="ADO","ADO",IF(P126="OFF","OFF",VLOOKUP(P126,Positions!$C$7:$V$120,20,FALSE))))</f>
        <v/>
      </c>
      <c r="CJ126" s="2" t="str">
        <f>IF(Q126="","",IF(Q126="ADO","ADO",IF(Q126="OFF","OFF",VLOOKUP(Q126,Positions!$C$7:$V$120,20,FALSE))))</f>
        <v/>
      </c>
      <c r="CK126" s="2" t="str">
        <f>IF(R126="","",IF(R126="ADO","ADO",IF(R126="OFF","OFF",VLOOKUP(R126,Positions!$C$7:$V$120,20,FALSE))))</f>
        <v/>
      </c>
      <c r="CL126" s="2" t="str">
        <f>IF(S126="","",IF(S126="ADO","ADO",IF(S126="OFF","OFF",VLOOKUP(S126,Positions!$C$7:$V$120,20,FALSE))))</f>
        <v/>
      </c>
      <c r="CM126" s="2" t="str">
        <f>IF(T126="","",IF(T126="ADO","ADO",IF(T126="OFF","OFF",VLOOKUP(T126,Positions!$C$7:$V$120,20,FALSE))))</f>
        <v/>
      </c>
      <c r="CN126" s="2" t="str">
        <f>IF(U126="","",IF(U126="ADO","ADO",IF(U126="OFF","OFF",VLOOKUP(U126,Positions!$C$7:$V$120,20,FALSE))))</f>
        <v/>
      </c>
      <c r="CO126" s="2" t="str">
        <f>IF(V126="","",IF(V126="ADO","ADO",IF(V126="OFF","OFF",VLOOKUP(V126,Positions!$C$7:$V$120,20,FALSE))))</f>
        <v/>
      </c>
      <c r="CP126" s="2" t="str">
        <f>IF(W126="","",IF(W126="ADO","ADO",IF(W126="OFF","OFF",VLOOKUP(W126,Positions!$C$7:$V$120,20,FALSE))))</f>
        <v/>
      </c>
      <c r="CQ126" s="2" t="str">
        <f>IF(X126="","",IF(X126="ADO","ADO",IF(X126="OFF","OFF",VLOOKUP(X126,Positions!$C$7:$V$120,20,FALSE))))</f>
        <v/>
      </c>
      <c r="CR126" s="2" t="str">
        <f>IF(Y126="","",IF(Y126="ADO","ADO",IF(Y126="OFF","OFF",VLOOKUP(Y126,Positions!$C$7:$V$120,20,FALSE))))</f>
        <v/>
      </c>
      <c r="CS126" s="2" t="str">
        <f>IF(Z126="","",IF(Z126="ADO","ADO",IF(Z126="OFF","OFF",VLOOKUP(Z126,Positions!$C$7:$V$120,20,FALSE))))</f>
        <v/>
      </c>
      <c r="CT126" s="2" t="str">
        <f>IF(AA126="","",IF(AA126="ADO","ADO",IF(AA126="OFF","OFF",VLOOKUP(AA126,Positions!$C$7:$V$120,20,FALSE))))</f>
        <v/>
      </c>
      <c r="CU126" s="2" t="str">
        <f>IF(AB126="","",IF(AB126="ADO","ADO",IF(AB126="OFF","OFF",VLOOKUP(AB126,Positions!$C$7:$V$120,20,FALSE))))</f>
        <v/>
      </c>
      <c r="CV126" s="2" t="str">
        <f>IF(AC126="","",IF(AC126="ADO","ADO",IF(AC126="OFF","OFF",VLOOKUP(AC126,Positions!$C$7:$V$120,20,FALSE))))</f>
        <v/>
      </c>
      <c r="CW126" s="2" t="str">
        <f>IF(AD126="","",IF(AD126="ADO","ADO",IF(AD126="OFF","OFF",VLOOKUP(AD126,Positions!$C$7:$V$120,20,FALSE))))</f>
        <v/>
      </c>
      <c r="CY126" s="2">
        <f t="shared" si="80"/>
        <v>0</v>
      </c>
      <c r="DE126" s="2" t="str">
        <f t="shared" si="113"/>
        <v/>
      </c>
      <c r="DF126" s="2" t="str">
        <f t="shared" si="114"/>
        <v/>
      </c>
      <c r="DG126" s="2" t="str">
        <f t="shared" si="115"/>
        <v/>
      </c>
      <c r="DH126" s="2" t="str">
        <f t="shared" si="118"/>
        <v/>
      </c>
      <c r="DI126" s="2" t="str">
        <f t="shared" si="107"/>
        <v/>
      </c>
      <c r="DJ126" s="2" t="str">
        <f t="shared" si="107"/>
        <v/>
      </c>
      <c r="DK126" s="2" t="str">
        <f t="shared" si="107"/>
        <v/>
      </c>
      <c r="DL126" s="2" t="str">
        <f t="shared" si="107"/>
        <v/>
      </c>
      <c r="DM126" s="2" t="str">
        <f t="shared" ref="DI126:DX153" si="126">IF(ISERROR(CD126),"",CD126)</f>
        <v/>
      </c>
      <c r="DN126" s="2" t="str">
        <f t="shared" si="126"/>
        <v/>
      </c>
      <c r="DO126" s="2" t="str">
        <f t="shared" si="126"/>
        <v/>
      </c>
      <c r="DP126" s="2" t="str">
        <f t="shared" si="126"/>
        <v/>
      </c>
      <c r="DQ126" s="2" t="str">
        <f t="shared" si="126"/>
        <v/>
      </c>
      <c r="DR126" s="2" t="str">
        <f t="shared" si="121"/>
        <v/>
      </c>
      <c r="DS126" s="2" t="str">
        <f t="shared" si="121"/>
        <v/>
      </c>
      <c r="DT126" s="2" t="str">
        <f t="shared" si="121"/>
        <v/>
      </c>
      <c r="DU126" s="2" t="str">
        <f t="shared" si="121"/>
        <v/>
      </c>
      <c r="DV126" s="2" t="str">
        <f t="shared" si="121"/>
        <v/>
      </c>
      <c r="DW126" s="2" t="str">
        <f t="shared" si="121"/>
        <v/>
      </c>
      <c r="DX126" s="2" t="str">
        <f t="shared" si="121"/>
        <v/>
      </c>
      <c r="DY126" s="2" t="str">
        <f t="shared" si="121"/>
        <v/>
      </c>
      <c r="DZ126" s="2" t="str">
        <f t="shared" si="121"/>
        <v/>
      </c>
      <c r="EA126" s="2" t="str">
        <f t="shared" si="121"/>
        <v/>
      </c>
      <c r="EB126" s="2" t="str">
        <f t="shared" si="121"/>
        <v/>
      </c>
      <c r="EC126" s="2" t="str">
        <f t="shared" si="121"/>
        <v/>
      </c>
      <c r="ED126" s="2" t="str">
        <f t="shared" si="104"/>
        <v/>
      </c>
      <c r="EE126" s="2" t="str">
        <f t="shared" si="104"/>
        <v/>
      </c>
      <c r="EF126" s="2" t="str">
        <f t="shared" si="104"/>
        <v/>
      </c>
      <c r="EH126" s="189">
        <f t="shared" si="82"/>
        <v>0</v>
      </c>
      <c r="EI126" s="190">
        <f t="shared" si="83"/>
        <v>0</v>
      </c>
      <c r="EJ126" s="190">
        <f t="shared" si="84"/>
        <v>0</v>
      </c>
      <c r="EK126" s="190">
        <f t="shared" si="85"/>
        <v>0</v>
      </c>
      <c r="EL126" s="190">
        <f t="shared" si="86"/>
        <v>0</v>
      </c>
      <c r="EM126" s="12" t="str">
        <f t="shared" si="125"/>
        <v/>
      </c>
      <c r="EN126" s="12" t="str">
        <f t="shared" si="125"/>
        <v/>
      </c>
      <c r="EO126" s="12" t="str">
        <f t="shared" si="125"/>
        <v/>
      </c>
      <c r="EP126" s="12" t="str">
        <f t="shared" si="125"/>
        <v/>
      </c>
      <c r="EQ126" s="12" t="str">
        <f t="shared" si="125"/>
        <v/>
      </c>
      <c r="ER126" s="12" t="str">
        <f t="shared" si="125"/>
        <v/>
      </c>
      <c r="ES126" s="12" t="str">
        <f t="shared" si="125"/>
        <v/>
      </c>
      <c r="ET126" s="12" t="str">
        <f t="shared" si="123"/>
        <v/>
      </c>
      <c r="EU126" s="12" t="str">
        <f t="shared" si="123"/>
        <v/>
      </c>
      <c r="EV126" s="12" t="str">
        <f t="shared" si="123"/>
        <v/>
      </c>
      <c r="EW126" s="12" t="str">
        <f t="shared" si="123"/>
        <v/>
      </c>
      <c r="EX126" s="12" t="str">
        <f t="shared" si="123"/>
        <v/>
      </c>
      <c r="EY126" s="12" t="str">
        <f t="shared" si="123"/>
        <v/>
      </c>
      <c r="EZ126" s="12" t="str">
        <f t="shared" si="123"/>
        <v/>
      </c>
      <c r="FA126" s="12" t="str">
        <f t="shared" si="123"/>
        <v/>
      </c>
      <c r="FB126" s="12" t="str">
        <f t="shared" si="123"/>
        <v/>
      </c>
      <c r="FC126" s="12" t="str">
        <f t="shared" si="120"/>
        <v/>
      </c>
      <c r="FD126" s="12" t="str">
        <f t="shared" si="120"/>
        <v/>
      </c>
      <c r="FE126" s="12" t="str">
        <f t="shared" si="120"/>
        <v/>
      </c>
      <c r="FF126" s="12" t="str">
        <f t="shared" si="120"/>
        <v/>
      </c>
      <c r="FG126" s="12" t="str">
        <f t="shared" si="120"/>
        <v/>
      </c>
      <c r="FH126" s="12" t="str">
        <f t="shared" si="120"/>
        <v/>
      </c>
      <c r="FI126" s="12" t="str">
        <f t="shared" si="119"/>
        <v/>
      </c>
      <c r="FJ126" s="12" t="str">
        <f t="shared" si="119"/>
        <v/>
      </c>
      <c r="FK126" s="12" t="str">
        <f t="shared" si="119"/>
        <v/>
      </c>
      <c r="FL126" s="12" t="str">
        <f t="shared" si="109"/>
        <v/>
      </c>
      <c r="FM126" s="12" t="str">
        <f t="shared" si="109"/>
        <v/>
      </c>
      <c r="FN126" s="12" t="str">
        <f t="shared" si="109"/>
        <v/>
      </c>
      <c r="FP126" t="str">
        <f t="shared" si="87"/>
        <v>OK</v>
      </c>
      <c r="FQ126" t="str">
        <f t="shared" si="88"/>
        <v/>
      </c>
      <c r="GU126" s="176"/>
      <c r="GV126" s="177">
        <f t="shared" si="72"/>
        <v>0</v>
      </c>
      <c r="GW126" s="177">
        <f t="shared" si="73"/>
        <v>0</v>
      </c>
      <c r="GX126" s="177">
        <f t="shared" si="74"/>
        <v>0</v>
      </c>
      <c r="GY126" s="177">
        <f t="shared" si="75"/>
        <v>0</v>
      </c>
      <c r="HB126" s="193" t="str">
        <f>IF(Positions!C122&lt;&gt;"",Positions!C122,"")</f>
        <v/>
      </c>
    </row>
    <row r="127" spans="1:210" x14ac:dyDescent="0.25">
      <c r="A127" s="194"/>
      <c r="B127" s="186" t="str">
        <f t="shared" si="77"/>
        <v>0 (0, 0)</v>
      </c>
      <c r="C127" s="357"/>
      <c r="D127" s="470"/>
      <c r="E127" s="470"/>
      <c r="F127" s="470"/>
      <c r="G127" s="470"/>
      <c r="H127" s="470"/>
      <c r="I127" s="466"/>
      <c r="J127" s="357"/>
      <c r="K127" s="470"/>
      <c r="L127" s="470"/>
      <c r="M127" s="470"/>
      <c r="N127" s="470"/>
      <c r="O127" s="470"/>
      <c r="P127" s="466"/>
      <c r="Q127" s="357"/>
      <c r="R127" s="470"/>
      <c r="S127" s="470"/>
      <c r="T127" s="470"/>
      <c r="U127" s="470"/>
      <c r="V127" s="470"/>
      <c r="W127" s="466"/>
      <c r="X127" s="357"/>
      <c r="Y127" s="470"/>
      <c r="Z127" s="470"/>
      <c r="AA127" s="470"/>
      <c r="AB127" s="470"/>
      <c r="AC127" s="470"/>
      <c r="AD127" s="466"/>
      <c r="AE127" s="349"/>
      <c r="AF127" s="339">
        <f t="shared" si="122"/>
        <v>0</v>
      </c>
      <c r="AG127" s="340">
        <f t="shared" si="122"/>
        <v>0</v>
      </c>
      <c r="AH127" s="340">
        <f t="shared" si="122"/>
        <v>0</v>
      </c>
      <c r="AI127" s="341">
        <f t="shared" si="122"/>
        <v>0</v>
      </c>
      <c r="AJ127" s="342">
        <f t="shared" si="122"/>
        <v>0</v>
      </c>
      <c r="AK127" s="343">
        <f t="shared" si="78"/>
        <v>0</v>
      </c>
      <c r="AL127" s="192">
        <f>IF(A127&lt;&gt;"",VLOOKUP(A127,Positions!$AJ$9:$AK$30,2,FALSE),0)*IF(AJ127=160,AJ127/4*52*(38/40),AJ127/4*52)</f>
        <v>0</v>
      </c>
      <c r="AM127" s="188">
        <f t="shared" si="79"/>
        <v>0</v>
      </c>
      <c r="AN127" s="12" t="str">
        <f t="shared" si="105"/>
        <v/>
      </c>
      <c r="AO127" s="12" t="str">
        <f t="shared" si="105"/>
        <v/>
      </c>
      <c r="AP127" s="12" t="str">
        <f t="shared" si="105"/>
        <v/>
      </c>
      <c r="AQ127" s="12" t="str">
        <f t="shared" si="105"/>
        <v/>
      </c>
      <c r="AR127" s="12" t="str">
        <f t="shared" si="105"/>
        <v/>
      </c>
      <c r="AS127" s="12" t="str">
        <f t="shared" si="117"/>
        <v/>
      </c>
      <c r="AT127" s="12" t="str">
        <f t="shared" si="117"/>
        <v/>
      </c>
      <c r="AU127" s="12" t="str">
        <f t="shared" si="117"/>
        <v/>
      </c>
      <c r="AV127" s="12" t="str">
        <f t="shared" si="117"/>
        <v/>
      </c>
      <c r="AW127" s="12" t="str">
        <f t="shared" si="117"/>
        <v/>
      </c>
      <c r="AX127" s="12" t="str">
        <f t="shared" si="117"/>
        <v/>
      </c>
      <c r="AY127" s="12" t="str">
        <f t="shared" si="117"/>
        <v/>
      </c>
      <c r="AZ127" s="12" t="str">
        <f t="shared" si="117"/>
        <v/>
      </c>
      <c r="BA127" s="12" t="str">
        <f t="shared" si="117"/>
        <v/>
      </c>
      <c r="BB127" s="12" t="str">
        <f t="shared" si="117"/>
        <v/>
      </c>
      <c r="BC127" s="12" t="str">
        <f t="shared" si="117"/>
        <v/>
      </c>
      <c r="BD127" s="12" t="str">
        <f t="shared" si="94"/>
        <v/>
      </c>
      <c r="BE127" s="12" t="str">
        <f t="shared" si="94"/>
        <v/>
      </c>
      <c r="BF127" s="12" t="str">
        <f t="shared" si="94"/>
        <v/>
      </c>
      <c r="BG127" s="12" t="str">
        <f t="shared" si="94"/>
        <v/>
      </c>
      <c r="BH127" s="12" t="str">
        <f t="shared" si="124"/>
        <v/>
      </c>
      <c r="BI127" s="12" t="str">
        <f t="shared" si="124"/>
        <v/>
      </c>
      <c r="BJ127" s="12" t="str">
        <f t="shared" si="124"/>
        <v/>
      </c>
      <c r="BK127" s="12" t="str">
        <f t="shared" si="124"/>
        <v/>
      </c>
      <c r="BL127" s="12" t="str">
        <f t="shared" si="124"/>
        <v/>
      </c>
      <c r="BM127" s="12" t="str">
        <f t="shared" si="108"/>
        <v/>
      </c>
      <c r="BN127" s="12" t="str">
        <f t="shared" si="108"/>
        <v/>
      </c>
      <c r="BO127" s="12" t="str">
        <f t="shared" si="108"/>
        <v/>
      </c>
      <c r="BV127" s="2" t="str">
        <f>IF(C127="","",IF(C127="ADO","ADO",IF(C127="OFF","OFF",VLOOKUP(C127,Positions!$C$7:$V$120,20,FALSE))))</f>
        <v/>
      </c>
      <c r="BW127" s="2" t="str">
        <f>IF(D127="","",IF(D127="ADO","ADO",IF(D127="OFF","OFF",VLOOKUP(D127,Positions!$C$7:$V$120,20,FALSE))))</f>
        <v/>
      </c>
      <c r="BX127" s="2" t="str">
        <f>IF(E127="","",IF(E127="ADO","ADO",IF(E127="OFF","OFF",VLOOKUP(E127,Positions!$C$7:$V$120,20,FALSE))))</f>
        <v/>
      </c>
      <c r="BY127" s="2" t="str">
        <f>IF(F127="","",IF(F127="ADO","ADO",IF(F127="OFF","OFF",VLOOKUP(F127,Positions!$C$7:$V$120,20,FALSE))))</f>
        <v/>
      </c>
      <c r="BZ127" s="2" t="str">
        <f>IF(G127="","",IF(G127="ADO","ADO",IF(G127="OFF","OFF",VLOOKUP(G127,Positions!$C$7:$V$120,20,FALSE))))</f>
        <v/>
      </c>
      <c r="CA127" s="2" t="str">
        <f>IF(H127="","",IF(H127="ADO","ADO",IF(H127="OFF","OFF",VLOOKUP(H127,Positions!$C$7:$V$120,20,FALSE))))</f>
        <v/>
      </c>
      <c r="CB127" s="2" t="str">
        <f>IF(I127="","",IF(I127="ADO","ADO",IF(I127="OFF","OFF",VLOOKUP(I127,Positions!$C$7:$V$120,20,FALSE))))</f>
        <v/>
      </c>
      <c r="CC127" s="2" t="str">
        <f>IF(J127="","",IF(J127="ADO","ADO",IF(J127="OFF","OFF",VLOOKUP(J127,Positions!$C$7:$V$120,20,FALSE))))</f>
        <v/>
      </c>
      <c r="CD127" s="2" t="str">
        <f>IF(K127="","",IF(K127="ADO","ADO",IF(K127="OFF","OFF",VLOOKUP(K127,Positions!$C$7:$V$120,20,FALSE))))</f>
        <v/>
      </c>
      <c r="CE127" s="2" t="str">
        <f>IF(L127="","",IF(L127="ADO","ADO",IF(L127="OFF","OFF",VLOOKUP(L127,Positions!$C$7:$V$120,20,FALSE))))</f>
        <v/>
      </c>
      <c r="CF127" s="2" t="str">
        <f>IF(M127="","",IF(M127="ADO","ADO",IF(M127="OFF","OFF",VLOOKUP(M127,Positions!$C$7:$V$120,20,FALSE))))</f>
        <v/>
      </c>
      <c r="CG127" s="2" t="str">
        <f>IF(N127="","",IF(N127="ADO","ADO",IF(N127="OFF","OFF",VLOOKUP(N127,Positions!$C$7:$V$120,20,FALSE))))</f>
        <v/>
      </c>
      <c r="CH127" s="2" t="str">
        <f>IF(O127="","",IF(O127="ADO","ADO",IF(O127="OFF","OFF",VLOOKUP(O127,Positions!$C$7:$V$120,20,FALSE))))</f>
        <v/>
      </c>
      <c r="CI127" s="2" t="str">
        <f>IF(P127="","",IF(P127="ADO","ADO",IF(P127="OFF","OFF",VLOOKUP(P127,Positions!$C$7:$V$120,20,FALSE))))</f>
        <v/>
      </c>
      <c r="CJ127" s="2" t="str">
        <f>IF(Q127="","",IF(Q127="ADO","ADO",IF(Q127="OFF","OFF",VLOOKUP(Q127,Positions!$C$7:$V$120,20,FALSE))))</f>
        <v/>
      </c>
      <c r="CK127" s="2" t="str">
        <f>IF(R127="","",IF(R127="ADO","ADO",IF(R127="OFF","OFF",VLOOKUP(R127,Positions!$C$7:$V$120,20,FALSE))))</f>
        <v/>
      </c>
      <c r="CL127" s="2" t="str">
        <f>IF(S127="","",IF(S127="ADO","ADO",IF(S127="OFF","OFF",VLOOKUP(S127,Positions!$C$7:$V$120,20,FALSE))))</f>
        <v/>
      </c>
      <c r="CM127" s="2" t="str">
        <f>IF(T127="","",IF(T127="ADO","ADO",IF(T127="OFF","OFF",VLOOKUP(T127,Positions!$C$7:$V$120,20,FALSE))))</f>
        <v/>
      </c>
      <c r="CN127" s="2" t="str">
        <f>IF(U127="","",IF(U127="ADO","ADO",IF(U127="OFF","OFF",VLOOKUP(U127,Positions!$C$7:$V$120,20,FALSE))))</f>
        <v/>
      </c>
      <c r="CO127" s="2" t="str">
        <f>IF(V127="","",IF(V127="ADO","ADO",IF(V127="OFF","OFF",VLOOKUP(V127,Positions!$C$7:$V$120,20,FALSE))))</f>
        <v/>
      </c>
      <c r="CP127" s="2" t="str">
        <f>IF(W127="","",IF(W127="ADO","ADO",IF(W127="OFF","OFF",VLOOKUP(W127,Positions!$C$7:$V$120,20,FALSE))))</f>
        <v/>
      </c>
      <c r="CQ127" s="2" t="str">
        <f>IF(X127="","",IF(X127="ADO","ADO",IF(X127="OFF","OFF",VLOOKUP(X127,Positions!$C$7:$V$120,20,FALSE))))</f>
        <v/>
      </c>
      <c r="CR127" s="2" t="str">
        <f>IF(Y127="","",IF(Y127="ADO","ADO",IF(Y127="OFF","OFF",VLOOKUP(Y127,Positions!$C$7:$V$120,20,FALSE))))</f>
        <v/>
      </c>
      <c r="CS127" s="2" t="str">
        <f>IF(Z127="","",IF(Z127="ADO","ADO",IF(Z127="OFF","OFF",VLOOKUP(Z127,Positions!$C$7:$V$120,20,FALSE))))</f>
        <v/>
      </c>
      <c r="CT127" s="2" t="str">
        <f>IF(AA127="","",IF(AA127="ADO","ADO",IF(AA127="OFF","OFF",VLOOKUP(AA127,Positions!$C$7:$V$120,20,FALSE))))</f>
        <v/>
      </c>
      <c r="CU127" s="2" t="str">
        <f>IF(AB127="","",IF(AB127="ADO","ADO",IF(AB127="OFF","OFF",VLOOKUP(AB127,Positions!$C$7:$V$120,20,FALSE))))</f>
        <v/>
      </c>
      <c r="CV127" s="2" t="str">
        <f>IF(AC127="","",IF(AC127="ADO","ADO",IF(AC127="OFF","OFF",VLOOKUP(AC127,Positions!$C$7:$V$120,20,FALSE))))</f>
        <v/>
      </c>
      <c r="CW127" s="2" t="str">
        <f>IF(AD127="","",IF(AD127="ADO","ADO",IF(AD127="OFF","OFF",VLOOKUP(AD127,Positions!$C$7:$V$120,20,FALSE))))</f>
        <v/>
      </c>
      <c r="CY127" s="2">
        <f t="shared" si="80"/>
        <v>0</v>
      </c>
      <c r="DE127" s="2" t="str">
        <f t="shared" si="113"/>
        <v/>
      </c>
      <c r="DF127" s="2" t="str">
        <f t="shared" si="114"/>
        <v/>
      </c>
      <c r="DG127" s="2" t="str">
        <f t="shared" si="115"/>
        <v/>
      </c>
      <c r="DH127" s="2" t="str">
        <f t="shared" si="118"/>
        <v/>
      </c>
      <c r="DI127" s="2" t="str">
        <f t="shared" si="126"/>
        <v/>
      </c>
      <c r="DJ127" s="2" t="str">
        <f t="shared" si="126"/>
        <v/>
      </c>
      <c r="DK127" s="2" t="str">
        <f t="shared" si="126"/>
        <v/>
      </c>
      <c r="DL127" s="2" t="str">
        <f t="shared" si="126"/>
        <v/>
      </c>
      <c r="DM127" s="2" t="str">
        <f t="shared" si="126"/>
        <v/>
      </c>
      <c r="DN127" s="2" t="str">
        <f t="shared" si="126"/>
        <v/>
      </c>
      <c r="DO127" s="2" t="str">
        <f t="shared" si="126"/>
        <v/>
      </c>
      <c r="DP127" s="2" t="str">
        <f t="shared" si="126"/>
        <v/>
      </c>
      <c r="DQ127" s="2" t="str">
        <f t="shared" si="126"/>
        <v/>
      </c>
      <c r="DR127" s="2" t="str">
        <f t="shared" si="121"/>
        <v/>
      </c>
      <c r="DS127" s="2" t="str">
        <f t="shared" si="121"/>
        <v/>
      </c>
      <c r="DT127" s="2" t="str">
        <f t="shared" si="121"/>
        <v/>
      </c>
      <c r="DU127" s="2" t="str">
        <f t="shared" si="121"/>
        <v/>
      </c>
      <c r="DV127" s="2" t="str">
        <f t="shared" si="121"/>
        <v/>
      </c>
      <c r="DW127" s="2" t="str">
        <f t="shared" si="121"/>
        <v/>
      </c>
      <c r="DX127" s="2" t="str">
        <f t="shared" si="121"/>
        <v/>
      </c>
      <c r="DY127" s="2" t="str">
        <f t="shared" si="121"/>
        <v/>
      </c>
      <c r="DZ127" s="2" t="str">
        <f t="shared" si="121"/>
        <v/>
      </c>
      <c r="EA127" s="2" t="str">
        <f t="shared" si="121"/>
        <v/>
      </c>
      <c r="EB127" s="2" t="str">
        <f t="shared" si="121"/>
        <v/>
      </c>
      <c r="EC127" s="2" t="str">
        <f t="shared" si="121"/>
        <v/>
      </c>
      <c r="ED127" s="2" t="str">
        <f t="shared" si="104"/>
        <v/>
      </c>
      <c r="EE127" s="2" t="str">
        <f t="shared" si="104"/>
        <v/>
      </c>
      <c r="EF127" s="2" t="str">
        <f t="shared" si="104"/>
        <v/>
      </c>
      <c r="EH127" s="189">
        <f t="shared" si="82"/>
        <v>0</v>
      </c>
      <c r="EI127" s="190">
        <f t="shared" si="83"/>
        <v>0</v>
      </c>
      <c r="EJ127" s="190">
        <f t="shared" si="84"/>
        <v>0</v>
      </c>
      <c r="EK127" s="190">
        <f t="shared" si="85"/>
        <v>0</v>
      </c>
      <c r="EL127" s="190">
        <f t="shared" si="86"/>
        <v>0</v>
      </c>
      <c r="EM127" s="12" t="str">
        <f t="shared" si="125"/>
        <v/>
      </c>
      <c r="EN127" s="12" t="str">
        <f t="shared" si="125"/>
        <v/>
      </c>
      <c r="EO127" s="12" t="str">
        <f t="shared" si="125"/>
        <v/>
      </c>
      <c r="EP127" s="12" t="str">
        <f t="shared" si="125"/>
        <v/>
      </c>
      <c r="EQ127" s="12" t="str">
        <f t="shared" si="125"/>
        <v/>
      </c>
      <c r="ER127" s="12" t="str">
        <f t="shared" si="125"/>
        <v/>
      </c>
      <c r="ES127" s="12" t="str">
        <f t="shared" si="125"/>
        <v/>
      </c>
      <c r="ET127" s="12" t="str">
        <f t="shared" si="123"/>
        <v/>
      </c>
      <c r="EU127" s="12" t="str">
        <f t="shared" si="123"/>
        <v/>
      </c>
      <c r="EV127" s="12" t="str">
        <f t="shared" si="123"/>
        <v/>
      </c>
      <c r="EW127" s="12" t="str">
        <f t="shared" si="123"/>
        <v/>
      </c>
      <c r="EX127" s="12" t="str">
        <f t="shared" si="123"/>
        <v/>
      </c>
      <c r="EY127" s="12" t="str">
        <f t="shared" si="123"/>
        <v/>
      </c>
      <c r="EZ127" s="12" t="str">
        <f t="shared" si="123"/>
        <v/>
      </c>
      <c r="FA127" s="12" t="str">
        <f t="shared" si="123"/>
        <v/>
      </c>
      <c r="FB127" s="12" t="str">
        <f t="shared" si="123"/>
        <v/>
      </c>
      <c r="FC127" s="12" t="str">
        <f t="shared" si="120"/>
        <v/>
      </c>
      <c r="FD127" s="12" t="str">
        <f t="shared" si="120"/>
        <v/>
      </c>
      <c r="FE127" s="12" t="str">
        <f t="shared" si="120"/>
        <v/>
      </c>
      <c r="FF127" s="12" t="str">
        <f t="shared" si="120"/>
        <v/>
      </c>
      <c r="FG127" s="12" t="str">
        <f t="shared" si="120"/>
        <v/>
      </c>
      <c r="FH127" s="12" t="str">
        <f t="shared" si="120"/>
        <v/>
      </c>
      <c r="FI127" s="12" t="str">
        <f t="shared" si="119"/>
        <v/>
      </c>
      <c r="FJ127" s="12" t="str">
        <f t="shared" si="119"/>
        <v/>
      </c>
      <c r="FK127" s="12" t="str">
        <f t="shared" si="119"/>
        <v/>
      </c>
      <c r="FL127" s="12" t="str">
        <f t="shared" si="109"/>
        <v/>
      </c>
      <c r="FM127" s="12" t="str">
        <f t="shared" si="109"/>
        <v/>
      </c>
      <c r="FN127" s="12" t="str">
        <f t="shared" si="109"/>
        <v/>
      </c>
      <c r="FP127" t="str">
        <f t="shared" si="87"/>
        <v>OK</v>
      </c>
      <c r="FQ127" t="str">
        <f t="shared" si="88"/>
        <v/>
      </c>
      <c r="GU127" s="176"/>
      <c r="GV127" s="177">
        <f t="shared" si="72"/>
        <v>0</v>
      </c>
      <c r="GW127" s="177">
        <f t="shared" si="73"/>
        <v>0</v>
      </c>
      <c r="GX127" s="177">
        <f t="shared" si="74"/>
        <v>0</v>
      </c>
      <c r="GY127" s="177">
        <f t="shared" si="75"/>
        <v>0</v>
      </c>
      <c r="HB127" s="193" t="str">
        <f>IF(Positions!C123&lt;&gt;"",Positions!C123,"")</f>
        <v/>
      </c>
    </row>
    <row r="128" spans="1:210" x14ac:dyDescent="0.25">
      <c r="A128" s="194"/>
      <c r="B128" s="186" t="str">
        <f t="shared" si="77"/>
        <v>0 (0, 0)</v>
      </c>
      <c r="C128" s="357"/>
      <c r="D128" s="470"/>
      <c r="E128" s="470"/>
      <c r="F128" s="470"/>
      <c r="G128" s="470"/>
      <c r="H128" s="470"/>
      <c r="I128" s="466"/>
      <c r="J128" s="357"/>
      <c r="K128" s="470"/>
      <c r="L128" s="470"/>
      <c r="M128" s="470"/>
      <c r="N128" s="470"/>
      <c r="O128" s="470"/>
      <c r="P128" s="466"/>
      <c r="Q128" s="357"/>
      <c r="R128" s="470"/>
      <c r="S128" s="470"/>
      <c r="T128" s="470"/>
      <c r="U128" s="470"/>
      <c r="V128" s="470"/>
      <c r="W128" s="466"/>
      <c r="X128" s="357"/>
      <c r="Y128" s="470"/>
      <c r="Z128" s="470"/>
      <c r="AA128" s="470"/>
      <c r="AB128" s="470"/>
      <c r="AC128" s="470"/>
      <c r="AD128" s="466"/>
      <c r="AE128" s="349"/>
      <c r="AF128" s="339">
        <f t="shared" si="122"/>
        <v>0</v>
      </c>
      <c r="AG128" s="340">
        <f t="shared" si="122"/>
        <v>0</v>
      </c>
      <c r="AH128" s="340">
        <f t="shared" si="122"/>
        <v>0</v>
      </c>
      <c r="AI128" s="341">
        <f t="shared" si="122"/>
        <v>0</v>
      </c>
      <c r="AJ128" s="342">
        <f t="shared" si="122"/>
        <v>0</v>
      </c>
      <c r="AK128" s="343">
        <f t="shared" si="78"/>
        <v>0</v>
      </c>
      <c r="AL128" s="192">
        <f>IF(A128&lt;&gt;"",VLOOKUP(A128,Positions!$AJ$9:$AK$30,2,FALSE),0)*IF(AJ128=160,AJ128/4*52*(38/40),AJ128/4*52)</f>
        <v>0</v>
      </c>
      <c r="AM128" s="188">
        <f t="shared" si="79"/>
        <v>0</v>
      </c>
      <c r="AN128" s="12" t="str">
        <f t="shared" si="105"/>
        <v/>
      </c>
      <c r="AO128" s="12" t="str">
        <f t="shared" si="105"/>
        <v/>
      </c>
      <c r="AP128" s="12" t="str">
        <f t="shared" si="105"/>
        <v/>
      </c>
      <c r="AQ128" s="12" t="str">
        <f t="shared" si="105"/>
        <v/>
      </c>
      <c r="AR128" s="12" t="str">
        <f t="shared" si="105"/>
        <v/>
      </c>
      <c r="AS128" s="12" t="str">
        <f t="shared" si="117"/>
        <v/>
      </c>
      <c r="AT128" s="12" t="str">
        <f t="shared" si="117"/>
        <v/>
      </c>
      <c r="AU128" s="12" t="str">
        <f t="shared" si="117"/>
        <v/>
      </c>
      <c r="AV128" s="12" t="str">
        <f t="shared" si="117"/>
        <v/>
      </c>
      <c r="AW128" s="12" t="str">
        <f t="shared" si="117"/>
        <v/>
      </c>
      <c r="AX128" s="12" t="str">
        <f t="shared" si="117"/>
        <v/>
      </c>
      <c r="AY128" s="12" t="str">
        <f t="shared" si="117"/>
        <v/>
      </c>
      <c r="AZ128" s="12" t="str">
        <f t="shared" si="117"/>
        <v/>
      </c>
      <c r="BA128" s="12" t="str">
        <f t="shared" si="117"/>
        <v/>
      </c>
      <c r="BB128" s="12" t="str">
        <f t="shared" si="117"/>
        <v/>
      </c>
      <c r="BC128" s="12" t="str">
        <f t="shared" si="117"/>
        <v/>
      </c>
      <c r="BD128" s="12" t="str">
        <f t="shared" si="94"/>
        <v/>
      </c>
      <c r="BE128" s="12" t="str">
        <f t="shared" si="94"/>
        <v/>
      </c>
      <c r="BF128" s="12" t="str">
        <f t="shared" si="94"/>
        <v/>
      </c>
      <c r="BG128" s="12" t="str">
        <f t="shared" si="94"/>
        <v/>
      </c>
      <c r="BH128" s="12" t="str">
        <f t="shared" si="124"/>
        <v/>
      </c>
      <c r="BI128" s="12" t="str">
        <f t="shared" si="124"/>
        <v/>
      </c>
      <c r="BJ128" s="12" t="str">
        <f t="shared" si="124"/>
        <v/>
      </c>
      <c r="BK128" s="12" t="str">
        <f t="shared" si="124"/>
        <v/>
      </c>
      <c r="BL128" s="12" t="str">
        <f t="shared" si="124"/>
        <v/>
      </c>
      <c r="BM128" s="12" t="str">
        <f t="shared" si="108"/>
        <v/>
      </c>
      <c r="BN128" s="12" t="str">
        <f t="shared" si="108"/>
        <v/>
      </c>
      <c r="BO128" s="12" t="str">
        <f t="shared" si="108"/>
        <v/>
      </c>
      <c r="BV128" s="2" t="str">
        <f>IF(C128="","",IF(C128="ADO","ADO",IF(C128="OFF","OFF",VLOOKUP(C128,Positions!$C$7:$V$120,20,FALSE))))</f>
        <v/>
      </c>
      <c r="BW128" s="2" t="str">
        <f>IF(D128="","",IF(D128="ADO","ADO",IF(D128="OFF","OFF",VLOOKUP(D128,Positions!$C$7:$V$120,20,FALSE))))</f>
        <v/>
      </c>
      <c r="BX128" s="2" t="str">
        <f>IF(E128="","",IF(E128="ADO","ADO",IF(E128="OFF","OFF",VLOOKUP(E128,Positions!$C$7:$V$120,20,FALSE))))</f>
        <v/>
      </c>
      <c r="BY128" s="2" t="str">
        <f>IF(F128="","",IF(F128="ADO","ADO",IF(F128="OFF","OFF",VLOOKUP(F128,Positions!$C$7:$V$120,20,FALSE))))</f>
        <v/>
      </c>
      <c r="BZ128" s="2" t="str">
        <f>IF(G128="","",IF(G128="ADO","ADO",IF(G128="OFF","OFF",VLOOKUP(G128,Positions!$C$7:$V$120,20,FALSE))))</f>
        <v/>
      </c>
      <c r="CA128" s="2" t="str">
        <f>IF(H128="","",IF(H128="ADO","ADO",IF(H128="OFF","OFF",VLOOKUP(H128,Positions!$C$7:$V$120,20,FALSE))))</f>
        <v/>
      </c>
      <c r="CB128" s="2" t="str">
        <f>IF(I128="","",IF(I128="ADO","ADO",IF(I128="OFF","OFF",VLOOKUP(I128,Positions!$C$7:$V$120,20,FALSE))))</f>
        <v/>
      </c>
      <c r="CC128" s="2" t="str">
        <f>IF(J128="","",IF(J128="ADO","ADO",IF(J128="OFF","OFF",VLOOKUP(J128,Positions!$C$7:$V$120,20,FALSE))))</f>
        <v/>
      </c>
      <c r="CD128" s="2" t="str">
        <f>IF(K128="","",IF(K128="ADO","ADO",IF(K128="OFF","OFF",VLOOKUP(K128,Positions!$C$7:$V$120,20,FALSE))))</f>
        <v/>
      </c>
      <c r="CE128" s="2" t="str">
        <f>IF(L128="","",IF(L128="ADO","ADO",IF(L128="OFF","OFF",VLOOKUP(L128,Positions!$C$7:$V$120,20,FALSE))))</f>
        <v/>
      </c>
      <c r="CF128" s="2" t="str">
        <f>IF(M128="","",IF(M128="ADO","ADO",IF(M128="OFF","OFF",VLOOKUP(M128,Positions!$C$7:$V$120,20,FALSE))))</f>
        <v/>
      </c>
      <c r="CG128" s="2" t="str">
        <f>IF(N128="","",IF(N128="ADO","ADO",IF(N128="OFF","OFF",VLOOKUP(N128,Positions!$C$7:$V$120,20,FALSE))))</f>
        <v/>
      </c>
      <c r="CH128" s="2" t="str">
        <f>IF(O128="","",IF(O128="ADO","ADO",IF(O128="OFF","OFF",VLOOKUP(O128,Positions!$C$7:$V$120,20,FALSE))))</f>
        <v/>
      </c>
      <c r="CI128" s="2" t="str">
        <f>IF(P128="","",IF(P128="ADO","ADO",IF(P128="OFF","OFF",VLOOKUP(P128,Positions!$C$7:$V$120,20,FALSE))))</f>
        <v/>
      </c>
      <c r="CJ128" s="2" t="str">
        <f>IF(Q128="","",IF(Q128="ADO","ADO",IF(Q128="OFF","OFF",VLOOKUP(Q128,Positions!$C$7:$V$120,20,FALSE))))</f>
        <v/>
      </c>
      <c r="CK128" s="2" t="str">
        <f>IF(R128="","",IF(R128="ADO","ADO",IF(R128="OFF","OFF",VLOOKUP(R128,Positions!$C$7:$V$120,20,FALSE))))</f>
        <v/>
      </c>
      <c r="CL128" s="2" t="str">
        <f>IF(S128="","",IF(S128="ADO","ADO",IF(S128="OFF","OFF",VLOOKUP(S128,Positions!$C$7:$V$120,20,FALSE))))</f>
        <v/>
      </c>
      <c r="CM128" s="2" t="str">
        <f>IF(T128="","",IF(T128="ADO","ADO",IF(T128="OFF","OFF",VLOOKUP(T128,Positions!$C$7:$V$120,20,FALSE))))</f>
        <v/>
      </c>
      <c r="CN128" s="2" t="str">
        <f>IF(U128="","",IF(U128="ADO","ADO",IF(U128="OFF","OFF",VLOOKUP(U128,Positions!$C$7:$V$120,20,FALSE))))</f>
        <v/>
      </c>
      <c r="CO128" s="2" t="str">
        <f>IF(V128="","",IF(V128="ADO","ADO",IF(V128="OFF","OFF",VLOOKUP(V128,Positions!$C$7:$V$120,20,FALSE))))</f>
        <v/>
      </c>
      <c r="CP128" s="2" t="str">
        <f>IF(W128="","",IF(W128="ADO","ADO",IF(W128="OFF","OFF",VLOOKUP(W128,Positions!$C$7:$V$120,20,FALSE))))</f>
        <v/>
      </c>
      <c r="CQ128" s="2" t="str">
        <f>IF(X128="","",IF(X128="ADO","ADO",IF(X128="OFF","OFF",VLOOKUP(X128,Positions!$C$7:$V$120,20,FALSE))))</f>
        <v/>
      </c>
      <c r="CR128" s="2" t="str">
        <f>IF(Y128="","",IF(Y128="ADO","ADO",IF(Y128="OFF","OFF",VLOOKUP(Y128,Positions!$C$7:$V$120,20,FALSE))))</f>
        <v/>
      </c>
      <c r="CS128" s="2" t="str">
        <f>IF(Z128="","",IF(Z128="ADO","ADO",IF(Z128="OFF","OFF",VLOOKUP(Z128,Positions!$C$7:$V$120,20,FALSE))))</f>
        <v/>
      </c>
      <c r="CT128" s="2" t="str">
        <f>IF(AA128="","",IF(AA128="ADO","ADO",IF(AA128="OFF","OFF",VLOOKUP(AA128,Positions!$C$7:$V$120,20,FALSE))))</f>
        <v/>
      </c>
      <c r="CU128" s="2" t="str">
        <f>IF(AB128="","",IF(AB128="ADO","ADO",IF(AB128="OFF","OFF",VLOOKUP(AB128,Positions!$C$7:$V$120,20,FALSE))))</f>
        <v/>
      </c>
      <c r="CV128" s="2" t="str">
        <f>IF(AC128="","",IF(AC128="ADO","ADO",IF(AC128="OFF","OFF",VLOOKUP(AC128,Positions!$C$7:$V$120,20,FALSE))))</f>
        <v/>
      </c>
      <c r="CW128" s="2" t="str">
        <f>IF(AD128="","",IF(AD128="ADO","ADO",IF(AD128="OFF","OFF",VLOOKUP(AD128,Positions!$C$7:$V$120,20,FALSE))))</f>
        <v/>
      </c>
      <c r="CY128" s="2">
        <f t="shared" si="80"/>
        <v>0</v>
      </c>
      <c r="DE128" s="2" t="str">
        <f t="shared" si="113"/>
        <v/>
      </c>
      <c r="DF128" s="2" t="str">
        <f t="shared" si="114"/>
        <v/>
      </c>
      <c r="DG128" s="2" t="str">
        <f t="shared" si="115"/>
        <v/>
      </c>
      <c r="DH128" s="2" t="str">
        <f t="shared" si="118"/>
        <v/>
      </c>
      <c r="DI128" s="2" t="str">
        <f t="shared" si="126"/>
        <v/>
      </c>
      <c r="DJ128" s="2" t="str">
        <f t="shared" si="126"/>
        <v/>
      </c>
      <c r="DK128" s="2" t="str">
        <f t="shared" si="126"/>
        <v/>
      </c>
      <c r="DL128" s="2" t="str">
        <f t="shared" si="126"/>
        <v/>
      </c>
      <c r="DM128" s="2" t="str">
        <f t="shared" si="126"/>
        <v/>
      </c>
      <c r="DN128" s="2" t="str">
        <f t="shared" si="126"/>
        <v/>
      </c>
      <c r="DO128" s="2" t="str">
        <f t="shared" si="126"/>
        <v/>
      </c>
      <c r="DP128" s="2" t="str">
        <f t="shared" si="126"/>
        <v/>
      </c>
      <c r="DQ128" s="2" t="str">
        <f t="shared" si="126"/>
        <v/>
      </c>
      <c r="DR128" s="2" t="str">
        <f t="shared" si="121"/>
        <v/>
      </c>
      <c r="DS128" s="2" t="str">
        <f t="shared" si="121"/>
        <v/>
      </c>
      <c r="DT128" s="2" t="str">
        <f t="shared" si="121"/>
        <v/>
      </c>
      <c r="DU128" s="2" t="str">
        <f t="shared" si="121"/>
        <v/>
      </c>
      <c r="DV128" s="2" t="str">
        <f t="shared" si="121"/>
        <v/>
      </c>
      <c r="DW128" s="2" t="str">
        <f t="shared" si="121"/>
        <v/>
      </c>
      <c r="DX128" s="2" t="str">
        <f t="shared" si="121"/>
        <v/>
      </c>
      <c r="DY128" s="2" t="str">
        <f t="shared" si="121"/>
        <v/>
      </c>
      <c r="DZ128" s="2" t="str">
        <f t="shared" si="121"/>
        <v/>
      </c>
      <c r="EA128" s="2" t="str">
        <f t="shared" si="121"/>
        <v/>
      </c>
      <c r="EB128" s="2" t="str">
        <f t="shared" si="121"/>
        <v/>
      </c>
      <c r="EC128" s="2" t="str">
        <f t="shared" si="121"/>
        <v/>
      </c>
      <c r="ED128" s="2" t="str">
        <f t="shared" si="104"/>
        <v/>
      </c>
      <c r="EE128" s="2" t="str">
        <f t="shared" si="104"/>
        <v/>
      </c>
      <c r="EF128" s="2" t="str">
        <f t="shared" si="104"/>
        <v/>
      </c>
      <c r="EH128" s="189">
        <f t="shared" si="82"/>
        <v>0</v>
      </c>
      <c r="EI128" s="190">
        <f t="shared" si="83"/>
        <v>0</v>
      </c>
      <c r="EJ128" s="190">
        <f t="shared" si="84"/>
        <v>0</v>
      </c>
      <c r="EK128" s="190">
        <f t="shared" si="85"/>
        <v>0</v>
      </c>
      <c r="EL128" s="190">
        <f t="shared" si="86"/>
        <v>0</v>
      </c>
      <c r="EM128" s="12" t="str">
        <f t="shared" si="125"/>
        <v/>
      </c>
      <c r="EN128" s="12" t="str">
        <f t="shared" si="125"/>
        <v/>
      </c>
      <c r="EO128" s="12" t="str">
        <f t="shared" si="125"/>
        <v/>
      </c>
      <c r="EP128" s="12" t="str">
        <f t="shared" si="125"/>
        <v/>
      </c>
      <c r="EQ128" s="12" t="str">
        <f t="shared" si="125"/>
        <v/>
      </c>
      <c r="ER128" s="12" t="str">
        <f t="shared" si="125"/>
        <v/>
      </c>
      <c r="ES128" s="12" t="str">
        <f t="shared" si="125"/>
        <v/>
      </c>
      <c r="ET128" s="12" t="str">
        <f t="shared" si="123"/>
        <v/>
      </c>
      <c r="EU128" s="12" t="str">
        <f t="shared" si="123"/>
        <v/>
      </c>
      <c r="EV128" s="12" t="str">
        <f t="shared" si="123"/>
        <v/>
      </c>
      <c r="EW128" s="12" t="str">
        <f t="shared" si="123"/>
        <v/>
      </c>
      <c r="EX128" s="12" t="str">
        <f t="shared" si="123"/>
        <v/>
      </c>
      <c r="EY128" s="12" t="str">
        <f t="shared" si="123"/>
        <v/>
      </c>
      <c r="EZ128" s="12" t="str">
        <f t="shared" si="123"/>
        <v/>
      </c>
      <c r="FA128" s="12" t="str">
        <f t="shared" si="123"/>
        <v/>
      </c>
      <c r="FB128" s="12" t="str">
        <f t="shared" si="123"/>
        <v/>
      </c>
      <c r="FC128" s="12" t="str">
        <f t="shared" si="120"/>
        <v/>
      </c>
      <c r="FD128" s="12" t="str">
        <f t="shared" si="120"/>
        <v/>
      </c>
      <c r="FE128" s="12" t="str">
        <f t="shared" si="120"/>
        <v/>
      </c>
      <c r="FF128" s="12" t="str">
        <f t="shared" si="120"/>
        <v/>
      </c>
      <c r="FG128" s="12" t="str">
        <f t="shared" si="120"/>
        <v/>
      </c>
      <c r="FH128" s="12" t="str">
        <f t="shared" si="120"/>
        <v/>
      </c>
      <c r="FI128" s="12" t="str">
        <f t="shared" si="119"/>
        <v/>
      </c>
      <c r="FJ128" s="12" t="str">
        <f t="shared" si="119"/>
        <v/>
      </c>
      <c r="FK128" s="12" t="str">
        <f t="shared" si="119"/>
        <v/>
      </c>
      <c r="FL128" s="12" t="str">
        <f t="shared" si="109"/>
        <v/>
      </c>
      <c r="FM128" s="12" t="str">
        <f t="shared" si="109"/>
        <v/>
      </c>
      <c r="FN128" s="12" t="str">
        <f t="shared" si="109"/>
        <v/>
      </c>
      <c r="FP128" t="str">
        <f t="shared" si="87"/>
        <v>OK</v>
      </c>
      <c r="FQ128" t="str">
        <f t="shared" si="88"/>
        <v/>
      </c>
      <c r="GU128" s="176"/>
      <c r="GV128" s="177">
        <f t="shared" si="72"/>
        <v>0</v>
      </c>
      <c r="GW128" s="177">
        <f t="shared" si="73"/>
        <v>0</v>
      </c>
      <c r="GX128" s="177">
        <f t="shared" si="74"/>
        <v>0</v>
      </c>
      <c r="GY128" s="177">
        <f t="shared" si="75"/>
        <v>0</v>
      </c>
      <c r="HB128" s="193" t="str">
        <f>IF(Positions!C124&lt;&gt;"",Positions!C124,"")</f>
        <v/>
      </c>
    </row>
    <row r="129" spans="1:210" x14ac:dyDescent="0.25">
      <c r="A129" s="194"/>
      <c r="B129" s="186" t="str">
        <f t="shared" si="77"/>
        <v>0 (0, 0)</v>
      </c>
      <c r="C129" s="357"/>
      <c r="D129" s="470"/>
      <c r="E129" s="470"/>
      <c r="F129" s="470"/>
      <c r="G129" s="470"/>
      <c r="H129" s="470"/>
      <c r="I129" s="466"/>
      <c r="J129" s="357"/>
      <c r="K129" s="470"/>
      <c r="L129" s="470"/>
      <c r="M129" s="470"/>
      <c r="N129" s="470"/>
      <c r="O129" s="470"/>
      <c r="P129" s="466"/>
      <c r="Q129" s="357"/>
      <c r="R129" s="470"/>
      <c r="S129" s="470"/>
      <c r="T129" s="470"/>
      <c r="U129" s="470"/>
      <c r="V129" s="470"/>
      <c r="W129" s="466"/>
      <c r="X129" s="357"/>
      <c r="Y129" s="470"/>
      <c r="Z129" s="470"/>
      <c r="AA129" s="470"/>
      <c r="AB129" s="470"/>
      <c r="AC129" s="470"/>
      <c r="AD129" s="466"/>
      <c r="AE129" s="349"/>
      <c r="AF129" s="339">
        <f t="shared" si="122"/>
        <v>0</v>
      </c>
      <c r="AG129" s="340">
        <f t="shared" si="122"/>
        <v>0</v>
      </c>
      <c r="AH129" s="340">
        <f t="shared" si="122"/>
        <v>0</v>
      </c>
      <c r="AI129" s="341">
        <f t="shared" si="122"/>
        <v>0</v>
      </c>
      <c r="AJ129" s="342">
        <f t="shared" si="122"/>
        <v>0</v>
      </c>
      <c r="AK129" s="343">
        <f t="shared" si="78"/>
        <v>0</v>
      </c>
      <c r="AL129" s="192">
        <f>IF(A129&lt;&gt;"",VLOOKUP(A129,Positions!$AJ$9:$AK$30,2,FALSE),0)*IF(AJ129=160,AJ129/4*52*(38/40),AJ129/4*52)</f>
        <v>0</v>
      </c>
      <c r="AM129" s="188">
        <f t="shared" si="79"/>
        <v>0</v>
      </c>
      <c r="AN129" s="12" t="str">
        <f t="shared" si="105"/>
        <v/>
      </c>
      <c r="AO129" s="12" t="str">
        <f t="shared" si="105"/>
        <v/>
      </c>
      <c r="AP129" s="12" t="str">
        <f t="shared" si="105"/>
        <v/>
      </c>
      <c r="AQ129" s="12" t="str">
        <f t="shared" si="105"/>
        <v/>
      </c>
      <c r="AR129" s="12" t="str">
        <f t="shared" si="105"/>
        <v/>
      </c>
      <c r="AS129" s="12" t="str">
        <f t="shared" si="117"/>
        <v/>
      </c>
      <c r="AT129" s="12" t="str">
        <f t="shared" si="117"/>
        <v/>
      </c>
      <c r="AU129" s="12" t="str">
        <f t="shared" si="117"/>
        <v/>
      </c>
      <c r="AV129" s="12" t="str">
        <f t="shared" si="117"/>
        <v/>
      </c>
      <c r="AW129" s="12" t="str">
        <f t="shared" si="117"/>
        <v/>
      </c>
      <c r="AX129" s="12" t="str">
        <f t="shared" si="117"/>
        <v/>
      </c>
      <c r="AY129" s="12" t="str">
        <f t="shared" si="117"/>
        <v/>
      </c>
      <c r="AZ129" s="12" t="str">
        <f t="shared" si="117"/>
        <v/>
      </c>
      <c r="BA129" s="12" t="str">
        <f t="shared" si="117"/>
        <v/>
      </c>
      <c r="BB129" s="12" t="str">
        <f t="shared" si="117"/>
        <v/>
      </c>
      <c r="BC129" s="12" t="str">
        <f t="shared" si="117"/>
        <v/>
      </c>
      <c r="BD129" s="12" t="str">
        <f t="shared" si="94"/>
        <v/>
      </c>
      <c r="BE129" s="12" t="str">
        <f t="shared" si="94"/>
        <v/>
      </c>
      <c r="BF129" s="12" t="str">
        <f t="shared" si="94"/>
        <v/>
      </c>
      <c r="BG129" s="12" t="str">
        <f t="shared" si="94"/>
        <v/>
      </c>
      <c r="BH129" s="12" t="str">
        <f t="shared" si="124"/>
        <v/>
      </c>
      <c r="BI129" s="12" t="str">
        <f t="shared" si="124"/>
        <v/>
      </c>
      <c r="BJ129" s="12" t="str">
        <f t="shared" si="124"/>
        <v/>
      </c>
      <c r="BK129" s="12" t="str">
        <f t="shared" si="124"/>
        <v/>
      </c>
      <c r="BL129" s="12" t="str">
        <f t="shared" si="124"/>
        <v/>
      </c>
      <c r="BM129" s="12" t="str">
        <f t="shared" si="108"/>
        <v/>
      </c>
      <c r="BN129" s="12" t="str">
        <f t="shared" si="108"/>
        <v/>
      </c>
      <c r="BO129" s="12" t="str">
        <f t="shared" si="108"/>
        <v/>
      </c>
      <c r="BV129" s="2" t="str">
        <f>IF(C129="","",IF(C129="ADO","ADO",IF(C129="OFF","OFF",VLOOKUP(C129,Positions!$C$7:$V$120,20,FALSE))))</f>
        <v/>
      </c>
      <c r="BW129" s="2" t="str">
        <f>IF(D129="","",IF(D129="ADO","ADO",IF(D129="OFF","OFF",VLOOKUP(D129,Positions!$C$7:$V$120,20,FALSE))))</f>
        <v/>
      </c>
      <c r="BX129" s="2" t="str">
        <f>IF(E129="","",IF(E129="ADO","ADO",IF(E129="OFF","OFF",VLOOKUP(E129,Positions!$C$7:$V$120,20,FALSE))))</f>
        <v/>
      </c>
      <c r="BY129" s="2" t="str">
        <f>IF(F129="","",IF(F129="ADO","ADO",IF(F129="OFF","OFF",VLOOKUP(F129,Positions!$C$7:$V$120,20,FALSE))))</f>
        <v/>
      </c>
      <c r="BZ129" s="2" t="str">
        <f>IF(G129="","",IF(G129="ADO","ADO",IF(G129="OFF","OFF",VLOOKUP(G129,Positions!$C$7:$V$120,20,FALSE))))</f>
        <v/>
      </c>
      <c r="CA129" s="2" t="str">
        <f>IF(H129="","",IF(H129="ADO","ADO",IF(H129="OFF","OFF",VLOOKUP(H129,Positions!$C$7:$V$120,20,FALSE))))</f>
        <v/>
      </c>
      <c r="CB129" s="2" t="str">
        <f>IF(I129="","",IF(I129="ADO","ADO",IF(I129="OFF","OFF",VLOOKUP(I129,Positions!$C$7:$V$120,20,FALSE))))</f>
        <v/>
      </c>
      <c r="CC129" s="2" t="str">
        <f>IF(J129="","",IF(J129="ADO","ADO",IF(J129="OFF","OFF",VLOOKUP(J129,Positions!$C$7:$V$120,20,FALSE))))</f>
        <v/>
      </c>
      <c r="CD129" s="2" t="str">
        <f>IF(K129="","",IF(K129="ADO","ADO",IF(K129="OFF","OFF",VLOOKUP(K129,Positions!$C$7:$V$120,20,FALSE))))</f>
        <v/>
      </c>
      <c r="CE129" s="2" t="str">
        <f>IF(L129="","",IF(L129="ADO","ADO",IF(L129="OFF","OFF",VLOOKUP(L129,Positions!$C$7:$V$120,20,FALSE))))</f>
        <v/>
      </c>
      <c r="CF129" s="2" t="str">
        <f>IF(M129="","",IF(M129="ADO","ADO",IF(M129="OFF","OFF",VLOOKUP(M129,Positions!$C$7:$V$120,20,FALSE))))</f>
        <v/>
      </c>
      <c r="CG129" s="2" t="str">
        <f>IF(N129="","",IF(N129="ADO","ADO",IF(N129="OFF","OFF",VLOOKUP(N129,Positions!$C$7:$V$120,20,FALSE))))</f>
        <v/>
      </c>
      <c r="CH129" s="2" t="str">
        <f>IF(O129="","",IF(O129="ADO","ADO",IF(O129="OFF","OFF",VLOOKUP(O129,Positions!$C$7:$V$120,20,FALSE))))</f>
        <v/>
      </c>
      <c r="CI129" s="2" t="str">
        <f>IF(P129="","",IF(P129="ADO","ADO",IF(P129="OFF","OFF",VLOOKUP(P129,Positions!$C$7:$V$120,20,FALSE))))</f>
        <v/>
      </c>
      <c r="CJ129" s="2" t="str">
        <f>IF(Q129="","",IF(Q129="ADO","ADO",IF(Q129="OFF","OFF",VLOOKUP(Q129,Positions!$C$7:$V$120,20,FALSE))))</f>
        <v/>
      </c>
      <c r="CK129" s="2" t="str">
        <f>IF(R129="","",IF(R129="ADO","ADO",IF(R129="OFF","OFF",VLOOKUP(R129,Positions!$C$7:$V$120,20,FALSE))))</f>
        <v/>
      </c>
      <c r="CL129" s="2" t="str">
        <f>IF(S129="","",IF(S129="ADO","ADO",IF(S129="OFF","OFF",VLOOKUP(S129,Positions!$C$7:$V$120,20,FALSE))))</f>
        <v/>
      </c>
      <c r="CM129" s="2" t="str">
        <f>IF(T129="","",IF(T129="ADO","ADO",IF(T129="OFF","OFF",VLOOKUP(T129,Positions!$C$7:$V$120,20,FALSE))))</f>
        <v/>
      </c>
      <c r="CN129" s="2" t="str">
        <f>IF(U129="","",IF(U129="ADO","ADO",IF(U129="OFF","OFF",VLOOKUP(U129,Positions!$C$7:$V$120,20,FALSE))))</f>
        <v/>
      </c>
      <c r="CO129" s="2" t="str">
        <f>IF(V129="","",IF(V129="ADO","ADO",IF(V129="OFF","OFF",VLOOKUP(V129,Positions!$C$7:$V$120,20,FALSE))))</f>
        <v/>
      </c>
      <c r="CP129" s="2" t="str">
        <f>IF(W129="","",IF(W129="ADO","ADO",IF(W129="OFF","OFF",VLOOKUP(W129,Positions!$C$7:$V$120,20,FALSE))))</f>
        <v/>
      </c>
      <c r="CQ129" s="2" t="str">
        <f>IF(X129="","",IF(X129="ADO","ADO",IF(X129="OFF","OFF",VLOOKUP(X129,Positions!$C$7:$V$120,20,FALSE))))</f>
        <v/>
      </c>
      <c r="CR129" s="2" t="str">
        <f>IF(Y129="","",IF(Y129="ADO","ADO",IF(Y129="OFF","OFF",VLOOKUP(Y129,Positions!$C$7:$V$120,20,FALSE))))</f>
        <v/>
      </c>
      <c r="CS129" s="2" t="str">
        <f>IF(Z129="","",IF(Z129="ADO","ADO",IF(Z129="OFF","OFF",VLOOKUP(Z129,Positions!$C$7:$V$120,20,FALSE))))</f>
        <v/>
      </c>
      <c r="CT129" s="2" t="str">
        <f>IF(AA129="","",IF(AA129="ADO","ADO",IF(AA129="OFF","OFF",VLOOKUP(AA129,Positions!$C$7:$V$120,20,FALSE))))</f>
        <v/>
      </c>
      <c r="CU129" s="2" t="str">
        <f>IF(AB129="","",IF(AB129="ADO","ADO",IF(AB129="OFF","OFF",VLOOKUP(AB129,Positions!$C$7:$V$120,20,FALSE))))</f>
        <v/>
      </c>
      <c r="CV129" s="2" t="str">
        <f>IF(AC129="","",IF(AC129="ADO","ADO",IF(AC129="OFF","OFF",VLOOKUP(AC129,Positions!$C$7:$V$120,20,FALSE))))</f>
        <v/>
      </c>
      <c r="CW129" s="2" t="str">
        <f>IF(AD129="","",IF(AD129="ADO","ADO",IF(AD129="OFF","OFF",VLOOKUP(AD129,Positions!$C$7:$V$120,20,FALSE))))</f>
        <v/>
      </c>
      <c r="CY129" s="2">
        <f t="shared" si="80"/>
        <v>0</v>
      </c>
      <c r="DE129" s="2" t="str">
        <f t="shared" si="113"/>
        <v/>
      </c>
      <c r="DF129" s="2" t="str">
        <f t="shared" si="114"/>
        <v/>
      </c>
      <c r="DG129" s="2" t="str">
        <f t="shared" si="115"/>
        <v/>
      </c>
      <c r="DH129" s="2" t="str">
        <f t="shared" si="118"/>
        <v/>
      </c>
      <c r="DI129" s="2" t="str">
        <f t="shared" si="126"/>
        <v/>
      </c>
      <c r="DJ129" s="2" t="str">
        <f t="shared" si="126"/>
        <v/>
      </c>
      <c r="DK129" s="2" t="str">
        <f t="shared" si="126"/>
        <v/>
      </c>
      <c r="DL129" s="2" t="str">
        <f t="shared" si="126"/>
        <v/>
      </c>
      <c r="DM129" s="2" t="str">
        <f t="shared" si="126"/>
        <v/>
      </c>
      <c r="DN129" s="2" t="str">
        <f t="shared" si="126"/>
        <v/>
      </c>
      <c r="DO129" s="2" t="str">
        <f t="shared" si="126"/>
        <v/>
      </c>
      <c r="DP129" s="2" t="str">
        <f t="shared" si="126"/>
        <v/>
      </c>
      <c r="DQ129" s="2" t="str">
        <f t="shared" si="126"/>
        <v/>
      </c>
      <c r="DR129" s="2" t="str">
        <f t="shared" si="121"/>
        <v/>
      </c>
      <c r="DS129" s="2" t="str">
        <f t="shared" si="121"/>
        <v/>
      </c>
      <c r="DT129" s="2" t="str">
        <f t="shared" si="121"/>
        <v/>
      </c>
      <c r="DU129" s="2" t="str">
        <f t="shared" si="121"/>
        <v/>
      </c>
      <c r="DV129" s="2" t="str">
        <f t="shared" si="121"/>
        <v/>
      </c>
      <c r="DW129" s="2" t="str">
        <f t="shared" si="121"/>
        <v/>
      </c>
      <c r="DX129" s="2" t="str">
        <f t="shared" si="121"/>
        <v/>
      </c>
      <c r="DY129" s="2" t="str">
        <f t="shared" si="121"/>
        <v/>
      </c>
      <c r="DZ129" s="2" t="str">
        <f t="shared" si="121"/>
        <v/>
      </c>
      <c r="EA129" s="2" t="str">
        <f t="shared" si="121"/>
        <v/>
      </c>
      <c r="EB129" s="2" t="str">
        <f t="shared" si="121"/>
        <v/>
      </c>
      <c r="EC129" s="2" t="str">
        <f t="shared" si="121"/>
        <v/>
      </c>
      <c r="ED129" s="2" t="str">
        <f t="shared" si="104"/>
        <v/>
      </c>
      <c r="EE129" s="2" t="str">
        <f t="shared" si="104"/>
        <v/>
      </c>
      <c r="EF129" s="2" t="str">
        <f t="shared" si="104"/>
        <v/>
      </c>
      <c r="EH129" s="189">
        <f t="shared" si="82"/>
        <v>0</v>
      </c>
      <c r="EI129" s="190">
        <f t="shared" si="83"/>
        <v>0</v>
      </c>
      <c r="EJ129" s="190">
        <f t="shared" si="84"/>
        <v>0</v>
      </c>
      <c r="EK129" s="190">
        <f t="shared" si="85"/>
        <v>0</v>
      </c>
      <c r="EL129" s="190">
        <f t="shared" si="86"/>
        <v>0</v>
      </c>
      <c r="EM129" s="12" t="str">
        <f t="shared" si="125"/>
        <v/>
      </c>
      <c r="EN129" s="12" t="str">
        <f t="shared" si="125"/>
        <v/>
      </c>
      <c r="EO129" s="12" t="str">
        <f t="shared" si="125"/>
        <v/>
      </c>
      <c r="EP129" s="12" t="str">
        <f t="shared" si="125"/>
        <v/>
      </c>
      <c r="EQ129" s="12" t="str">
        <f t="shared" si="125"/>
        <v/>
      </c>
      <c r="ER129" s="12" t="str">
        <f t="shared" si="125"/>
        <v/>
      </c>
      <c r="ES129" s="12" t="str">
        <f t="shared" si="125"/>
        <v/>
      </c>
      <c r="ET129" s="12" t="str">
        <f t="shared" si="123"/>
        <v/>
      </c>
      <c r="EU129" s="12" t="str">
        <f t="shared" si="123"/>
        <v/>
      </c>
      <c r="EV129" s="12" t="str">
        <f t="shared" si="123"/>
        <v/>
      </c>
      <c r="EW129" s="12" t="str">
        <f t="shared" si="123"/>
        <v/>
      </c>
      <c r="EX129" s="12" t="str">
        <f t="shared" si="123"/>
        <v/>
      </c>
      <c r="EY129" s="12" t="str">
        <f t="shared" si="123"/>
        <v/>
      </c>
      <c r="EZ129" s="12" t="str">
        <f t="shared" si="123"/>
        <v/>
      </c>
      <c r="FA129" s="12" t="str">
        <f t="shared" si="123"/>
        <v/>
      </c>
      <c r="FB129" s="12" t="str">
        <f t="shared" si="123"/>
        <v/>
      </c>
      <c r="FC129" s="12" t="str">
        <f t="shared" si="120"/>
        <v/>
      </c>
      <c r="FD129" s="12" t="str">
        <f t="shared" si="120"/>
        <v/>
      </c>
      <c r="FE129" s="12" t="str">
        <f t="shared" si="120"/>
        <v/>
      </c>
      <c r="FF129" s="12" t="str">
        <f t="shared" si="120"/>
        <v/>
      </c>
      <c r="FG129" s="12" t="str">
        <f t="shared" si="120"/>
        <v/>
      </c>
      <c r="FH129" s="12" t="str">
        <f t="shared" si="120"/>
        <v/>
      </c>
      <c r="FI129" s="12" t="str">
        <f t="shared" si="119"/>
        <v/>
      </c>
      <c r="FJ129" s="12" t="str">
        <f t="shared" si="119"/>
        <v/>
      </c>
      <c r="FK129" s="12" t="str">
        <f t="shared" si="119"/>
        <v/>
      </c>
      <c r="FL129" s="12" t="str">
        <f t="shared" si="109"/>
        <v/>
      </c>
      <c r="FM129" s="12" t="str">
        <f t="shared" si="109"/>
        <v/>
      </c>
      <c r="FN129" s="12" t="str">
        <f t="shared" si="109"/>
        <v/>
      </c>
      <c r="FP129" t="str">
        <f t="shared" si="87"/>
        <v>OK</v>
      </c>
      <c r="FQ129" t="str">
        <f t="shared" si="88"/>
        <v/>
      </c>
      <c r="GU129" s="176"/>
      <c r="GV129" s="177">
        <f t="shared" si="72"/>
        <v>0</v>
      </c>
      <c r="GW129" s="177">
        <f t="shared" si="73"/>
        <v>0</v>
      </c>
      <c r="GX129" s="177">
        <f t="shared" si="74"/>
        <v>0</v>
      </c>
      <c r="GY129" s="177">
        <f t="shared" si="75"/>
        <v>0</v>
      </c>
      <c r="HB129" s="193" t="str">
        <f>IF(Positions!C125&lt;&gt;"",Positions!C125,"")</f>
        <v/>
      </c>
    </row>
    <row r="130" spans="1:210" x14ac:dyDescent="0.25">
      <c r="A130" s="194"/>
      <c r="B130" s="186" t="str">
        <f t="shared" si="77"/>
        <v>0 (0, 0)</v>
      </c>
      <c r="C130" s="357"/>
      <c r="D130" s="470"/>
      <c r="E130" s="470"/>
      <c r="F130" s="470"/>
      <c r="G130" s="470"/>
      <c r="H130" s="470"/>
      <c r="I130" s="466"/>
      <c r="J130" s="357"/>
      <c r="K130" s="470"/>
      <c r="L130" s="470"/>
      <c r="M130" s="470"/>
      <c r="N130" s="470"/>
      <c r="O130" s="470"/>
      <c r="P130" s="466"/>
      <c r="Q130" s="357"/>
      <c r="R130" s="470"/>
      <c r="S130" s="470"/>
      <c r="T130" s="470"/>
      <c r="U130" s="470"/>
      <c r="V130" s="470"/>
      <c r="W130" s="466"/>
      <c r="X130" s="357"/>
      <c r="Y130" s="470"/>
      <c r="Z130" s="470"/>
      <c r="AA130" s="470"/>
      <c r="AB130" s="470"/>
      <c r="AC130" s="470"/>
      <c r="AD130" s="466"/>
      <c r="AE130" s="349"/>
      <c r="AF130" s="339">
        <f t="shared" si="122"/>
        <v>0</v>
      </c>
      <c r="AG130" s="340">
        <f t="shared" si="122"/>
        <v>0</v>
      </c>
      <c r="AH130" s="340">
        <f t="shared" si="122"/>
        <v>0</v>
      </c>
      <c r="AI130" s="341">
        <f t="shared" si="122"/>
        <v>0</v>
      </c>
      <c r="AJ130" s="342">
        <f t="shared" si="122"/>
        <v>0</v>
      </c>
      <c r="AK130" s="343">
        <f t="shared" si="78"/>
        <v>0</v>
      </c>
      <c r="AL130" s="192">
        <f>IF(A130&lt;&gt;"",VLOOKUP(A130,Positions!$AJ$9:$AK$30,2,FALSE),0)*IF(AJ130=160,AJ130/4*52*(38/40),AJ130/4*52)</f>
        <v>0</v>
      </c>
      <c r="AM130" s="188">
        <f t="shared" si="79"/>
        <v>0</v>
      </c>
      <c r="AN130" s="12" t="str">
        <f t="shared" si="105"/>
        <v/>
      </c>
      <c r="AO130" s="12" t="str">
        <f t="shared" si="105"/>
        <v/>
      </c>
      <c r="AP130" s="12" t="str">
        <f t="shared" si="105"/>
        <v/>
      </c>
      <c r="AQ130" s="12" t="str">
        <f t="shared" si="105"/>
        <v/>
      </c>
      <c r="AR130" s="12" t="str">
        <f t="shared" si="105"/>
        <v/>
      </c>
      <c r="AS130" s="12" t="str">
        <f t="shared" si="117"/>
        <v/>
      </c>
      <c r="AT130" s="12" t="str">
        <f t="shared" si="117"/>
        <v/>
      </c>
      <c r="AU130" s="12" t="str">
        <f t="shared" si="117"/>
        <v/>
      </c>
      <c r="AV130" s="12" t="str">
        <f t="shared" si="117"/>
        <v/>
      </c>
      <c r="AW130" s="12" t="str">
        <f t="shared" si="117"/>
        <v/>
      </c>
      <c r="AX130" s="12" t="str">
        <f t="shared" si="117"/>
        <v/>
      </c>
      <c r="AY130" s="12" t="str">
        <f t="shared" si="117"/>
        <v/>
      </c>
      <c r="AZ130" s="12" t="str">
        <f t="shared" si="117"/>
        <v/>
      </c>
      <c r="BA130" s="12" t="str">
        <f t="shared" si="117"/>
        <v/>
      </c>
      <c r="BB130" s="12" t="str">
        <f t="shared" si="117"/>
        <v/>
      </c>
      <c r="BC130" s="12" t="str">
        <f t="shared" si="117"/>
        <v/>
      </c>
      <c r="BD130" s="12" t="str">
        <f t="shared" si="94"/>
        <v/>
      </c>
      <c r="BE130" s="12" t="str">
        <f t="shared" si="94"/>
        <v/>
      </c>
      <c r="BF130" s="12" t="str">
        <f t="shared" si="94"/>
        <v/>
      </c>
      <c r="BG130" s="12" t="str">
        <f t="shared" si="94"/>
        <v/>
      </c>
      <c r="BH130" s="12" t="str">
        <f t="shared" si="124"/>
        <v/>
      </c>
      <c r="BI130" s="12" t="str">
        <f t="shared" si="124"/>
        <v/>
      </c>
      <c r="BJ130" s="12" t="str">
        <f t="shared" si="124"/>
        <v/>
      </c>
      <c r="BK130" s="12" t="str">
        <f t="shared" si="124"/>
        <v/>
      </c>
      <c r="BL130" s="12" t="str">
        <f t="shared" si="124"/>
        <v/>
      </c>
      <c r="BM130" s="12" t="str">
        <f t="shared" si="108"/>
        <v/>
      </c>
      <c r="BN130" s="12" t="str">
        <f t="shared" si="108"/>
        <v/>
      </c>
      <c r="BO130" s="12" t="str">
        <f t="shared" si="108"/>
        <v/>
      </c>
      <c r="BV130" s="2" t="str">
        <f>IF(C130="","",IF(C130="ADO","ADO",IF(C130="OFF","OFF",VLOOKUP(C130,Positions!$C$7:$V$120,20,FALSE))))</f>
        <v/>
      </c>
      <c r="BW130" s="2" t="str">
        <f>IF(D130="","",IF(D130="ADO","ADO",IF(D130="OFF","OFF",VLOOKUP(D130,Positions!$C$7:$V$120,20,FALSE))))</f>
        <v/>
      </c>
      <c r="BX130" s="2" t="str">
        <f>IF(E130="","",IF(E130="ADO","ADO",IF(E130="OFF","OFF",VLOOKUP(E130,Positions!$C$7:$V$120,20,FALSE))))</f>
        <v/>
      </c>
      <c r="BY130" s="2" t="str">
        <f>IF(F130="","",IF(F130="ADO","ADO",IF(F130="OFF","OFF",VLOOKUP(F130,Positions!$C$7:$V$120,20,FALSE))))</f>
        <v/>
      </c>
      <c r="BZ130" s="2" t="str">
        <f>IF(G130="","",IF(G130="ADO","ADO",IF(G130="OFF","OFF",VLOOKUP(G130,Positions!$C$7:$V$120,20,FALSE))))</f>
        <v/>
      </c>
      <c r="CA130" s="2" t="str">
        <f>IF(H130="","",IF(H130="ADO","ADO",IF(H130="OFF","OFF",VLOOKUP(H130,Positions!$C$7:$V$120,20,FALSE))))</f>
        <v/>
      </c>
      <c r="CB130" s="2" t="str">
        <f>IF(I130="","",IF(I130="ADO","ADO",IF(I130="OFF","OFF",VLOOKUP(I130,Positions!$C$7:$V$120,20,FALSE))))</f>
        <v/>
      </c>
      <c r="CC130" s="2" t="str">
        <f>IF(J130="","",IF(J130="ADO","ADO",IF(J130="OFF","OFF",VLOOKUP(J130,Positions!$C$7:$V$120,20,FALSE))))</f>
        <v/>
      </c>
      <c r="CD130" s="2" t="str">
        <f>IF(K130="","",IF(K130="ADO","ADO",IF(K130="OFF","OFF",VLOOKUP(K130,Positions!$C$7:$V$120,20,FALSE))))</f>
        <v/>
      </c>
      <c r="CE130" s="2" t="str">
        <f>IF(L130="","",IF(L130="ADO","ADO",IF(L130="OFF","OFF",VLOOKUP(L130,Positions!$C$7:$V$120,20,FALSE))))</f>
        <v/>
      </c>
      <c r="CF130" s="2" t="str">
        <f>IF(M130="","",IF(M130="ADO","ADO",IF(M130="OFF","OFF",VLOOKUP(M130,Positions!$C$7:$V$120,20,FALSE))))</f>
        <v/>
      </c>
      <c r="CG130" s="2" t="str">
        <f>IF(N130="","",IF(N130="ADO","ADO",IF(N130="OFF","OFF",VLOOKUP(N130,Positions!$C$7:$V$120,20,FALSE))))</f>
        <v/>
      </c>
      <c r="CH130" s="2" t="str">
        <f>IF(O130="","",IF(O130="ADO","ADO",IF(O130="OFF","OFF",VLOOKUP(O130,Positions!$C$7:$V$120,20,FALSE))))</f>
        <v/>
      </c>
      <c r="CI130" s="2" t="str">
        <f>IF(P130="","",IF(P130="ADO","ADO",IF(P130="OFF","OFF",VLOOKUP(P130,Positions!$C$7:$V$120,20,FALSE))))</f>
        <v/>
      </c>
      <c r="CJ130" s="2" t="str">
        <f>IF(Q130="","",IF(Q130="ADO","ADO",IF(Q130="OFF","OFF",VLOOKUP(Q130,Positions!$C$7:$V$120,20,FALSE))))</f>
        <v/>
      </c>
      <c r="CK130" s="2" t="str">
        <f>IF(R130="","",IF(R130="ADO","ADO",IF(R130="OFF","OFF",VLOOKUP(R130,Positions!$C$7:$V$120,20,FALSE))))</f>
        <v/>
      </c>
      <c r="CL130" s="2" t="str">
        <f>IF(S130="","",IF(S130="ADO","ADO",IF(S130="OFF","OFF",VLOOKUP(S130,Positions!$C$7:$V$120,20,FALSE))))</f>
        <v/>
      </c>
      <c r="CM130" s="2" t="str">
        <f>IF(T130="","",IF(T130="ADO","ADO",IF(T130="OFF","OFF",VLOOKUP(T130,Positions!$C$7:$V$120,20,FALSE))))</f>
        <v/>
      </c>
      <c r="CN130" s="2" t="str">
        <f>IF(U130="","",IF(U130="ADO","ADO",IF(U130="OFF","OFF",VLOOKUP(U130,Positions!$C$7:$V$120,20,FALSE))))</f>
        <v/>
      </c>
      <c r="CO130" s="2" t="str">
        <f>IF(V130="","",IF(V130="ADO","ADO",IF(V130="OFF","OFF",VLOOKUP(V130,Positions!$C$7:$V$120,20,FALSE))))</f>
        <v/>
      </c>
      <c r="CP130" s="2" t="str">
        <f>IF(W130="","",IF(W130="ADO","ADO",IF(W130="OFF","OFF",VLOOKUP(W130,Positions!$C$7:$V$120,20,FALSE))))</f>
        <v/>
      </c>
      <c r="CQ130" s="2" t="str">
        <f>IF(X130="","",IF(X130="ADO","ADO",IF(X130="OFF","OFF",VLOOKUP(X130,Positions!$C$7:$V$120,20,FALSE))))</f>
        <v/>
      </c>
      <c r="CR130" s="2" t="str">
        <f>IF(Y130="","",IF(Y130="ADO","ADO",IF(Y130="OFF","OFF",VLOOKUP(Y130,Positions!$C$7:$V$120,20,FALSE))))</f>
        <v/>
      </c>
      <c r="CS130" s="2" t="str">
        <f>IF(Z130="","",IF(Z130="ADO","ADO",IF(Z130="OFF","OFF",VLOOKUP(Z130,Positions!$C$7:$V$120,20,FALSE))))</f>
        <v/>
      </c>
      <c r="CT130" s="2" t="str">
        <f>IF(AA130="","",IF(AA130="ADO","ADO",IF(AA130="OFF","OFF",VLOOKUP(AA130,Positions!$C$7:$V$120,20,FALSE))))</f>
        <v/>
      </c>
      <c r="CU130" s="2" t="str">
        <f>IF(AB130="","",IF(AB130="ADO","ADO",IF(AB130="OFF","OFF",VLOOKUP(AB130,Positions!$C$7:$V$120,20,FALSE))))</f>
        <v/>
      </c>
      <c r="CV130" s="2" t="str">
        <f>IF(AC130="","",IF(AC130="ADO","ADO",IF(AC130="OFF","OFF",VLOOKUP(AC130,Positions!$C$7:$V$120,20,FALSE))))</f>
        <v/>
      </c>
      <c r="CW130" s="2" t="str">
        <f>IF(AD130="","",IF(AD130="ADO","ADO",IF(AD130="OFF","OFF",VLOOKUP(AD130,Positions!$C$7:$V$120,20,FALSE))))</f>
        <v/>
      </c>
      <c r="CY130" s="2">
        <f t="shared" si="80"/>
        <v>0</v>
      </c>
      <c r="DE130" s="2" t="str">
        <f t="shared" si="113"/>
        <v/>
      </c>
      <c r="DF130" s="2" t="str">
        <f t="shared" si="114"/>
        <v/>
      </c>
      <c r="DG130" s="2" t="str">
        <f t="shared" si="115"/>
        <v/>
      </c>
      <c r="DH130" s="2" t="str">
        <f t="shared" si="118"/>
        <v/>
      </c>
      <c r="DI130" s="2" t="str">
        <f t="shared" si="126"/>
        <v/>
      </c>
      <c r="DJ130" s="2" t="str">
        <f t="shared" si="126"/>
        <v/>
      </c>
      <c r="DK130" s="2" t="str">
        <f t="shared" si="126"/>
        <v/>
      </c>
      <c r="DL130" s="2" t="str">
        <f t="shared" si="126"/>
        <v/>
      </c>
      <c r="DM130" s="2" t="str">
        <f t="shared" si="126"/>
        <v/>
      </c>
      <c r="DN130" s="2" t="str">
        <f t="shared" si="126"/>
        <v/>
      </c>
      <c r="DO130" s="2" t="str">
        <f t="shared" si="126"/>
        <v/>
      </c>
      <c r="DP130" s="2" t="str">
        <f t="shared" si="126"/>
        <v/>
      </c>
      <c r="DQ130" s="2" t="str">
        <f t="shared" si="126"/>
        <v/>
      </c>
      <c r="DR130" s="2" t="str">
        <f t="shared" si="121"/>
        <v/>
      </c>
      <c r="DS130" s="2" t="str">
        <f t="shared" si="121"/>
        <v/>
      </c>
      <c r="DT130" s="2" t="str">
        <f t="shared" si="121"/>
        <v/>
      </c>
      <c r="DU130" s="2" t="str">
        <f t="shared" si="121"/>
        <v/>
      </c>
      <c r="DV130" s="2" t="str">
        <f t="shared" si="121"/>
        <v/>
      </c>
      <c r="DW130" s="2" t="str">
        <f t="shared" si="121"/>
        <v/>
      </c>
      <c r="DX130" s="2" t="str">
        <f t="shared" si="121"/>
        <v/>
      </c>
      <c r="DY130" s="2" t="str">
        <f t="shared" si="121"/>
        <v/>
      </c>
      <c r="DZ130" s="2" t="str">
        <f t="shared" si="121"/>
        <v/>
      </c>
      <c r="EA130" s="2" t="str">
        <f t="shared" si="121"/>
        <v/>
      </c>
      <c r="EB130" s="2" t="str">
        <f t="shared" si="121"/>
        <v/>
      </c>
      <c r="EC130" s="2" t="str">
        <f t="shared" si="121"/>
        <v/>
      </c>
      <c r="ED130" s="2" t="str">
        <f t="shared" si="104"/>
        <v/>
      </c>
      <c r="EE130" s="2" t="str">
        <f t="shared" si="104"/>
        <v/>
      </c>
      <c r="EF130" s="2" t="str">
        <f t="shared" si="104"/>
        <v/>
      </c>
      <c r="EH130" s="189">
        <f t="shared" si="82"/>
        <v>0</v>
      </c>
      <c r="EI130" s="190">
        <f t="shared" si="83"/>
        <v>0</v>
      </c>
      <c r="EJ130" s="190">
        <f t="shared" si="84"/>
        <v>0</v>
      </c>
      <c r="EK130" s="190">
        <f t="shared" si="85"/>
        <v>0</v>
      </c>
      <c r="EL130" s="190">
        <f t="shared" si="86"/>
        <v>0</v>
      </c>
      <c r="EM130" s="12" t="str">
        <f t="shared" si="125"/>
        <v/>
      </c>
      <c r="EN130" s="12" t="str">
        <f t="shared" si="125"/>
        <v/>
      </c>
      <c r="EO130" s="12" t="str">
        <f t="shared" si="125"/>
        <v/>
      </c>
      <c r="EP130" s="12" t="str">
        <f t="shared" si="125"/>
        <v/>
      </c>
      <c r="EQ130" s="12" t="str">
        <f t="shared" si="125"/>
        <v/>
      </c>
      <c r="ER130" s="12" t="str">
        <f t="shared" si="125"/>
        <v/>
      </c>
      <c r="ES130" s="12" t="str">
        <f t="shared" si="125"/>
        <v/>
      </c>
      <c r="ET130" s="12" t="str">
        <f t="shared" si="123"/>
        <v/>
      </c>
      <c r="EU130" s="12" t="str">
        <f t="shared" si="123"/>
        <v/>
      </c>
      <c r="EV130" s="12" t="str">
        <f t="shared" si="123"/>
        <v/>
      </c>
      <c r="EW130" s="12" t="str">
        <f t="shared" si="123"/>
        <v/>
      </c>
      <c r="EX130" s="12" t="str">
        <f t="shared" si="123"/>
        <v/>
      </c>
      <c r="EY130" s="12" t="str">
        <f t="shared" si="123"/>
        <v/>
      </c>
      <c r="EZ130" s="12" t="str">
        <f t="shared" si="123"/>
        <v/>
      </c>
      <c r="FA130" s="12" t="str">
        <f t="shared" si="123"/>
        <v/>
      </c>
      <c r="FB130" s="12" t="str">
        <f t="shared" si="123"/>
        <v/>
      </c>
      <c r="FC130" s="12" t="str">
        <f t="shared" si="120"/>
        <v/>
      </c>
      <c r="FD130" s="12" t="str">
        <f t="shared" si="120"/>
        <v/>
      </c>
      <c r="FE130" s="12" t="str">
        <f t="shared" si="120"/>
        <v/>
      </c>
      <c r="FF130" s="12" t="str">
        <f t="shared" si="120"/>
        <v/>
      </c>
      <c r="FG130" s="12" t="str">
        <f t="shared" si="120"/>
        <v/>
      </c>
      <c r="FH130" s="12" t="str">
        <f t="shared" si="120"/>
        <v/>
      </c>
      <c r="FI130" s="12" t="str">
        <f t="shared" si="119"/>
        <v/>
      </c>
      <c r="FJ130" s="12" t="str">
        <f t="shared" si="119"/>
        <v/>
      </c>
      <c r="FK130" s="12" t="str">
        <f t="shared" si="119"/>
        <v/>
      </c>
      <c r="FL130" s="12" t="str">
        <f t="shared" si="109"/>
        <v/>
      </c>
      <c r="FM130" s="12" t="str">
        <f t="shared" si="109"/>
        <v/>
      </c>
      <c r="FN130" s="12" t="str">
        <f t="shared" si="109"/>
        <v/>
      </c>
      <c r="FP130" t="str">
        <f t="shared" si="87"/>
        <v>OK</v>
      </c>
      <c r="FQ130" t="str">
        <f t="shared" si="88"/>
        <v/>
      </c>
      <c r="GU130" s="176"/>
      <c r="GV130" s="177">
        <f t="shared" si="72"/>
        <v>0</v>
      </c>
      <c r="GW130" s="177">
        <f t="shared" si="73"/>
        <v>0</v>
      </c>
      <c r="GX130" s="177">
        <f t="shared" si="74"/>
        <v>0</v>
      </c>
      <c r="GY130" s="177">
        <f t="shared" si="75"/>
        <v>0</v>
      </c>
      <c r="HB130" s="193" t="str">
        <f>IF(Positions!C126&lt;&gt;"",Positions!C126,"")</f>
        <v/>
      </c>
    </row>
    <row r="131" spans="1:210" x14ac:dyDescent="0.25">
      <c r="A131" s="194"/>
      <c r="B131" s="186" t="str">
        <f t="shared" si="77"/>
        <v>0 (0, 0)</v>
      </c>
      <c r="C131" s="357"/>
      <c r="D131" s="470"/>
      <c r="E131" s="470"/>
      <c r="F131" s="470"/>
      <c r="G131" s="470"/>
      <c r="H131" s="470"/>
      <c r="I131" s="466"/>
      <c r="J131" s="357"/>
      <c r="K131" s="470"/>
      <c r="L131" s="470"/>
      <c r="M131" s="470"/>
      <c r="N131" s="470"/>
      <c r="O131" s="470"/>
      <c r="P131" s="466"/>
      <c r="Q131" s="357"/>
      <c r="R131" s="470"/>
      <c r="S131" s="470"/>
      <c r="T131" s="470"/>
      <c r="U131" s="470"/>
      <c r="V131" s="470"/>
      <c r="W131" s="466"/>
      <c r="X131" s="357"/>
      <c r="Y131" s="470"/>
      <c r="Z131" s="470"/>
      <c r="AA131" s="470"/>
      <c r="AB131" s="470"/>
      <c r="AC131" s="470"/>
      <c r="AD131" s="466"/>
      <c r="AE131" s="349"/>
      <c r="AF131" s="339">
        <f t="shared" si="122"/>
        <v>0</v>
      </c>
      <c r="AG131" s="340">
        <f t="shared" si="122"/>
        <v>0</v>
      </c>
      <c r="AH131" s="340">
        <f t="shared" si="122"/>
        <v>0</v>
      </c>
      <c r="AI131" s="341">
        <f t="shared" si="122"/>
        <v>0</v>
      </c>
      <c r="AJ131" s="342">
        <f t="shared" si="122"/>
        <v>0</v>
      </c>
      <c r="AK131" s="343">
        <f t="shared" si="78"/>
        <v>0</v>
      </c>
      <c r="AL131" s="192">
        <f>IF(A131&lt;&gt;"",VLOOKUP(A131,Positions!$AJ$9:$AK$30,2,FALSE),0)*IF(AJ131=160,AJ131/4*52*(38/40),AJ131/4*52)</f>
        <v>0</v>
      </c>
      <c r="AM131" s="188">
        <f t="shared" si="79"/>
        <v>0</v>
      </c>
      <c r="AN131" s="12" t="str">
        <f t="shared" si="105"/>
        <v/>
      </c>
      <c r="AO131" s="12" t="str">
        <f t="shared" si="105"/>
        <v/>
      </c>
      <c r="AP131" s="12" t="str">
        <f t="shared" si="105"/>
        <v/>
      </c>
      <c r="AQ131" s="12" t="str">
        <f t="shared" si="105"/>
        <v/>
      </c>
      <c r="AR131" s="12" t="str">
        <f t="shared" si="105"/>
        <v/>
      </c>
      <c r="AS131" s="12" t="str">
        <f t="shared" si="117"/>
        <v/>
      </c>
      <c r="AT131" s="12" t="str">
        <f t="shared" si="117"/>
        <v/>
      </c>
      <c r="AU131" s="12" t="str">
        <f t="shared" ref="AU131:BG153" si="127">ET131</f>
        <v/>
      </c>
      <c r="AV131" s="12" t="str">
        <f t="shared" si="127"/>
        <v/>
      </c>
      <c r="AW131" s="12" t="str">
        <f t="shared" si="127"/>
        <v/>
      </c>
      <c r="AX131" s="12" t="str">
        <f t="shared" si="127"/>
        <v/>
      </c>
      <c r="AY131" s="12" t="str">
        <f t="shared" si="127"/>
        <v/>
      </c>
      <c r="AZ131" s="12" t="str">
        <f t="shared" si="127"/>
        <v/>
      </c>
      <c r="BA131" s="12" t="str">
        <f t="shared" si="127"/>
        <v/>
      </c>
      <c r="BB131" s="12" t="str">
        <f t="shared" si="127"/>
        <v/>
      </c>
      <c r="BC131" s="12" t="str">
        <f t="shared" si="127"/>
        <v/>
      </c>
      <c r="BD131" s="12" t="str">
        <f t="shared" si="94"/>
        <v/>
      </c>
      <c r="BE131" s="12" t="str">
        <f t="shared" si="94"/>
        <v/>
      </c>
      <c r="BF131" s="12" t="str">
        <f t="shared" si="94"/>
        <v/>
      </c>
      <c r="BG131" s="12" t="str">
        <f t="shared" si="94"/>
        <v/>
      </c>
      <c r="BH131" s="12" t="str">
        <f t="shared" si="124"/>
        <v/>
      </c>
      <c r="BI131" s="12" t="str">
        <f t="shared" si="124"/>
        <v/>
      </c>
      <c r="BJ131" s="12" t="str">
        <f t="shared" si="124"/>
        <v/>
      </c>
      <c r="BK131" s="12" t="str">
        <f t="shared" si="124"/>
        <v/>
      </c>
      <c r="BL131" s="12" t="str">
        <f t="shared" si="124"/>
        <v/>
      </c>
      <c r="BM131" s="12" t="str">
        <f t="shared" si="108"/>
        <v/>
      </c>
      <c r="BN131" s="12" t="str">
        <f t="shared" si="108"/>
        <v/>
      </c>
      <c r="BO131" s="12" t="str">
        <f t="shared" si="108"/>
        <v/>
      </c>
      <c r="BV131" s="2" t="str">
        <f>IF(C131="","",IF(C131="ADO","ADO",IF(C131="OFF","OFF",VLOOKUP(C131,Positions!$C$7:$V$120,20,FALSE))))</f>
        <v/>
      </c>
      <c r="BW131" s="2" t="str">
        <f>IF(D131="","",IF(D131="ADO","ADO",IF(D131="OFF","OFF",VLOOKUP(D131,Positions!$C$7:$V$120,20,FALSE))))</f>
        <v/>
      </c>
      <c r="BX131" s="2" t="str">
        <f>IF(E131="","",IF(E131="ADO","ADO",IF(E131="OFF","OFF",VLOOKUP(E131,Positions!$C$7:$V$120,20,FALSE))))</f>
        <v/>
      </c>
      <c r="BY131" s="2" t="str">
        <f>IF(F131="","",IF(F131="ADO","ADO",IF(F131="OFF","OFF",VLOOKUP(F131,Positions!$C$7:$V$120,20,FALSE))))</f>
        <v/>
      </c>
      <c r="BZ131" s="2" t="str">
        <f>IF(G131="","",IF(G131="ADO","ADO",IF(G131="OFF","OFF",VLOOKUP(G131,Positions!$C$7:$V$120,20,FALSE))))</f>
        <v/>
      </c>
      <c r="CA131" s="2" t="str">
        <f>IF(H131="","",IF(H131="ADO","ADO",IF(H131="OFF","OFF",VLOOKUP(H131,Positions!$C$7:$V$120,20,FALSE))))</f>
        <v/>
      </c>
      <c r="CB131" s="2" t="str">
        <f>IF(I131="","",IF(I131="ADO","ADO",IF(I131="OFF","OFF",VLOOKUP(I131,Positions!$C$7:$V$120,20,FALSE))))</f>
        <v/>
      </c>
      <c r="CC131" s="2" t="str">
        <f>IF(J131="","",IF(J131="ADO","ADO",IF(J131="OFF","OFF",VLOOKUP(J131,Positions!$C$7:$V$120,20,FALSE))))</f>
        <v/>
      </c>
      <c r="CD131" s="2" t="str">
        <f>IF(K131="","",IF(K131="ADO","ADO",IF(K131="OFF","OFF",VLOOKUP(K131,Positions!$C$7:$V$120,20,FALSE))))</f>
        <v/>
      </c>
      <c r="CE131" s="2" t="str">
        <f>IF(L131="","",IF(L131="ADO","ADO",IF(L131="OFF","OFF",VLOOKUP(L131,Positions!$C$7:$V$120,20,FALSE))))</f>
        <v/>
      </c>
      <c r="CF131" s="2" t="str">
        <f>IF(M131="","",IF(M131="ADO","ADO",IF(M131="OFF","OFF",VLOOKUP(M131,Positions!$C$7:$V$120,20,FALSE))))</f>
        <v/>
      </c>
      <c r="CG131" s="2" t="str">
        <f>IF(N131="","",IF(N131="ADO","ADO",IF(N131="OFF","OFF",VLOOKUP(N131,Positions!$C$7:$V$120,20,FALSE))))</f>
        <v/>
      </c>
      <c r="CH131" s="2" t="str">
        <f>IF(O131="","",IF(O131="ADO","ADO",IF(O131="OFF","OFF",VLOOKUP(O131,Positions!$C$7:$V$120,20,FALSE))))</f>
        <v/>
      </c>
      <c r="CI131" s="2" t="str">
        <f>IF(P131="","",IF(P131="ADO","ADO",IF(P131="OFF","OFF",VLOOKUP(P131,Positions!$C$7:$V$120,20,FALSE))))</f>
        <v/>
      </c>
      <c r="CJ131" s="2" t="str">
        <f>IF(Q131="","",IF(Q131="ADO","ADO",IF(Q131="OFF","OFF",VLOOKUP(Q131,Positions!$C$7:$V$120,20,FALSE))))</f>
        <v/>
      </c>
      <c r="CK131" s="2" t="str">
        <f>IF(R131="","",IF(R131="ADO","ADO",IF(R131="OFF","OFF",VLOOKUP(R131,Positions!$C$7:$V$120,20,FALSE))))</f>
        <v/>
      </c>
      <c r="CL131" s="2" t="str">
        <f>IF(S131="","",IF(S131="ADO","ADO",IF(S131="OFF","OFF",VLOOKUP(S131,Positions!$C$7:$V$120,20,FALSE))))</f>
        <v/>
      </c>
      <c r="CM131" s="2" t="str">
        <f>IF(T131="","",IF(T131="ADO","ADO",IF(T131="OFF","OFF",VLOOKUP(T131,Positions!$C$7:$V$120,20,FALSE))))</f>
        <v/>
      </c>
      <c r="CN131" s="2" t="str">
        <f>IF(U131="","",IF(U131="ADO","ADO",IF(U131="OFF","OFF",VLOOKUP(U131,Positions!$C$7:$V$120,20,FALSE))))</f>
        <v/>
      </c>
      <c r="CO131" s="2" t="str">
        <f>IF(V131="","",IF(V131="ADO","ADO",IF(V131="OFF","OFF",VLOOKUP(V131,Positions!$C$7:$V$120,20,FALSE))))</f>
        <v/>
      </c>
      <c r="CP131" s="2" t="str">
        <f>IF(W131="","",IF(W131="ADO","ADO",IF(W131="OFF","OFF",VLOOKUP(W131,Positions!$C$7:$V$120,20,FALSE))))</f>
        <v/>
      </c>
      <c r="CQ131" s="2" t="str">
        <f>IF(X131="","",IF(X131="ADO","ADO",IF(X131="OFF","OFF",VLOOKUP(X131,Positions!$C$7:$V$120,20,FALSE))))</f>
        <v/>
      </c>
      <c r="CR131" s="2" t="str">
        <f>IF(Y131="","",IF(Y131="ADO","ADO",IF(Y131="OFF","OFF",VLOOKUP(Y131,Positions!$C$7:$V$120,20,FALSE))))</f>
        <v/>
      </c>
      <c r="CS131" s="2" t="str">
        <f>IF(Z131="","",IF(Z131="ADO","ADO",IF(Z131="OFF","OFF",VLOOKUP(Z131,Positions!$C$7:$V$120,20,FALSE))))</f>
        <v/>
      </c>
      <c r="CT131" s="2" t="str">
        <f>IF(AA131="","",IF(AA131="ADO","ADO",IF(AA131="OFF","OFF",VLOOKUP(AA131,Positions!$C$7:$V$120,20,FALSE))))</f>
        <v/>
      </c>
      <c r="CU131" s="2" t="str">
        <f>IF(AB131="","",IF(AB131="ADO","ADO",IF(AB131="OFF","OFF",VLOOKUP(AB131,Positions!$C$7:$V$120,20,FALSE))))</f>
        <v/>
      </c>
      <c r="CV131" s="2" t="str">
        <f>IF(AC131="","",IF(AC131="ADO","ADO",IF(AC131="OFF","OFF",VLOOKUP(AC131,Positions!$C$7:$V$120,20,FALSE))))</f>
        <v/>
      </c>
      <c r="CW131" s="2" t="str">
        <f>IF(AD131="","",IF(AD131="ADO","ADO",IF(AD131="OFF","OFF",VLOOKUP(AD131,Positions!$C$7:$V$120,20,FALSE))))</f>
        <v/>
      </c>
      <c r="CY131" s="2">
        <f t="shared" si="80"/>
        <v>0</v>
      </c>
      <c r="DE131" s="2" t="str">
        <f t="shared" si="113"/>
        <v/>
      </c>
      <c r="DF131" s="2" t="str">
        <f t="shared" si="114"/>
        <v/>
      </c>
      <c r="DG131" s="2" t="str">
        <f t="shared" si="115"/>
        <v/>
      </c>
      <c r="DH131" s="2" t="str">
        <f t="shared" si="118"/>
        <v/>
      </c>
      <c r="DI131" s="2" t="str">
        <f t="shared" si="126"/>
        <v/>
      </c>
      <c r="DJ131" s="2" t="str">
        <f t="shared" si="126"/>
        <v/>
      </c>
      <c r="DK131" s="2" t="str">
        <f t="shared" si="126"/>
        <v/>
      </c>
      <c r="DL131" s="2" t="str">
        <f t="shared" si="126"/>
        <v/>
      </c>
      <c r="DM131" s="2" t="str">
        <f t="shared" si="126"/>
        <v/>
      </c>
      <c r="DN131" s="2" t="str">
        <f t="shared" si="126"/>
        <v/>
      </c>
      <c r="DO131" s="2" t="str">
        <f t="shared" si="126"/>
        <v/>
      </c>
      <c r="DP131" s="2" t="str">
        <f t="shared" si="126"/>
        <v/>
      </c>
      <c r="DQ131" s="2" t="str">
        <f t="shared" si="126"/>
        <v/>
      </c>
      <c r="DR131" s="2" t="str">
        <f t="shared" si="121"/>
        <v/>
      </c>
      <c r="DS131" s="2" t="str">
        <f t="shared" si="121"/>
        <v/>
      </c>
      <c r="DT131" s="2" t="str">
        <f t="shared" si="121"/>
        <v/>
      </c>
      <c r="DU131" s="2" t="str">
        <f t="shared" si="121"/>
        <v/>
      </c>
      <c r="DV131" s="2" t="str">
        <f t="shared" si="121"/>
        <v/>
      </c>
      <c r="DW131" s="2" t="str">
        <f t="shared" si="121"/>
        <v/>
      </c>
      <c r="DX131" s="2" t="str">
        <f t="shared" si="121"/>
        <v/>
      </c>
      <c r="DY131" s="2" t="str">
        <f t="shared" si="121"/>
        <v/>
      </c>
      <c r="DZ131" s="2" t="str">
        <f t="shared" si="121"/>
        <v/>
      </c>
      <c r="EA131" s="2" t="str">
        <f t="shared" si="121"/>
        <v/>
      </c>
      <c r="EB131" s="2" t="str">
        <f t="shared" si="121"/>
        <v/>
      </c>
      <c r="EC131" s="2" t="str">
        <f t="shared" si="121"/>
        <v/>
      </c>
      <c r="ED131" s="2" t="str">
        <f t="shared" si="104"/>
        <v/>
      </c>
      <c r="EE131" s="2" t="str">
        <f t="shared" si="104"/>
        <v/>
      </c>
      <c r="EF131" s="2" t="str">
        <f t="shared" si="104"/>
        <v/>
      </c>
      <c r="EH131" s="189">
        <f t="shared" si="82"/>
        <v>0</v>
      </c>
      <c r="EI131" s="190">
        <f t="shared" si="83"/>
        <v>0</v>
      </c>
      <c r="EJ131" s="190">
        <f t="shared" si="84"/>
        <v>0</v>
      </c>
      <c r="EK131" s="190">
        <f t="shared" si="85"/>
        <v>0</v>
      </c>
      <c r="EL131" s="190">
        <f t="shared" si="86"/>
        <v>0</v>
      </c>
      <c r="EM131" s="12" t="str">
        <f t="shared" si="125"/>
        <v/>
      </c>
      <c r="EN131" s="12" t="str">
        <f t="shared" si="125"/>
        <v/>
      </c>
      <c r="EO131" s="12" t="str">
        <f t="shared" si="125"/>
        <v/>
      </c>
      <c r="EP131" s="12" t="str">
        <f t="shared" si="125"/>
        <v/>
      </c>
      <c r="EQ131" s="12" t="str">
        <f t="shared" si="125"/>
        <v/>
      </c>
      <c r="ER131" s="12" t="str">
        <f t="shared" si="125"/>
        <v/>
      </c>
      <c r="ES131" s="12" t="str">
        <f t="shared" si="125"/>
        <v/>
      </c>
      <c r="ET131" s="12" t="str">
        <f t="shared" si="123"/>
        <v/>
      </c>
      <c r="EU131" s="12" t="str">
        <f t="shared" si="123"/>
        <v/>
      </c>
      <c r="EV131" s="12" t="str">
        <f t="shared" si="123"/>
        <v/>
      </c>
      <c r="EW131" s="12" t="str">
        <f t="shared" si="123"/>
        <v/>
      </c>
      <c r="EX131" s="12" t="str">
        <f t="shared" si="123"/>
        <v/>
      </c>
      <c r="EY131" s="12" t="str">
        <f t="shared" si="123"/>
        <v/>
      </c>
      <c r="EZ131" s="12" t="str">
        <f t="shared" si="123"/>
        <v/>
      </c>
      <c r="FA131" s="12" t="str">
        <f t="shared" si="123"/>
        <v/>
      </c>
      <c r="FB131" s="12" t="str">
        <f t="shared" si="123"/>
        <v/>
      </c>
      <c r="FC131" s="12" t="str">
        <f t="shared" si="120"/>
        <v/>
      </c>
      <c r="FD131" s="12" t="str">
        <f t="shared" si="120"/>
        <v/>
      </c>
      <c r="FE131" s="12" t="str">
        <f t="shared" si="120"/>
        <v/>
      </c>
      <c r="FF131" s="12" t="str">
        <f t="shared" si="120"/>
        <v/>
      </c>
      <c r="FG131" s="12" t="str">
        <f t="shared" si="120"/>
        <v/>
      </c>
      <c r="FH131" s="12" t="str">
        <f t="shared" si="120"/>
        <v/>
      </c>
      <c r="FI131" s="12" t="str">
        <f t="shared" si="119"/>
        <v/>
      </c>
      <c r="FJ131" s="12" t="str">
        <f t="shared" si="119"/>
        <v/>
      </c>
      <c r="FK131" s="12" t="str">
        <f t="shared" si="119"/>
        <v/>
      </c>
      <c r="FL131" s="12" t="str">
        <f t="shared" si="109"/>
        <v/>
      </c>
      <c r="FM131" s="12" t="str">
        <f t="shared" si="109"/>
        <v/>
      </c>
      <c r="FN131" s="12" t="str">
        <f t="shared" si="109"/>
        <v/>
      </c>
      <c r="FP131" t="str">
        <f t="shared" si="87"/>
        <v>OK</v>
      </c>
      <c r="FQ131" t="str">
        <f t="shared" si="88"/>
        <v/>
      </c>
      <c r="GU131" s="176"/>
      <c r="GV131" s="177">
        <f t="shared" si="72"/>
        <v>0</v>
      </c>
      <c r="GW131" s="177">
        <f t="shared" si="73"/>
        <v>0</v>
      </c>
      <c r="GX131" s="177">
        <f t="shared" si="74"/>
        <v>0</v>
      </c>
      <c r="GY131" s="177">
        <f t="shared" si="75"/>
        <v>0</v>
      </c>
      <c r="HB131" s="193" t="str">
        <f>IF(Positions!C127&lt;&gt;"",Positions!C127,"")</f>
        <v>Sick</v>
      </c>
    </row>
    <row r="132" spans="1:210" x14ac:dyDescent="0.25">
      <c r="A132" s="194"/>
      <c r="B132" s="186" t="str">
        <f t="shared" si="77"/>
        <v>0 (0, 0)</v>
      </c>
      <c r="C132" s="357"/>
      <c r="D132" s="470"/>
      <c r="E132" s="470"/>
      <c r="F132" s="470"/>
      <c r="G132" s="470"/>
      <c r="H132" s="470"/>
      <c r="I132" s="466"/>
      <c r="J132" s="357"/>
      <c r="K132" s="470"/>
      <c r="L132" s="470"/>
      <c r="M132" s="470"/>
      <c r="N132" s="470"/>
      <c r="O132" s="470"/>
      <c r="P132" s="466"/>
      <c r="Q132" s="357"/>
      <c r="R132" s="470"/>
      <c r="S132" s="470"/>
      <c r="T132" s="470"/>
      <c r="U132" s="470"/>
      <c r="V132" s="470"/>
      <c r="W132" s="466"/>
      <c r="X132" s="357"/>
      <c r="Y132" s="470"/>
      <c r="Z132" s="470"/>
      <c r="AA132" s="470"/>
      <c r="AB132" s="470"/>
      <c r="AC132" s="470"/>
      <c r="AD132" s="466"/>
      <c r="AE132" s="349"/>
      <c r="AF132" s="339">
        <f t="shared" si="122"/>
        <v>0</v>
      </c>
      <c r="AG132" s="340">
        <f t="shared" si="122"/>
        <v>0</v>
      </c>
      <c r="AH132" s="340">
        <f t="shared" si="122"/>
        <v>0</v>
      </c>
      <c r="AI132" s="341">
        <f t="shared" si="122"/>
        <v>0</v>
      </c>
      <c r="AJ132" s="342">
        <f t="shared" si="122"/>
        <v>0</v>
      </c>
      <c r="AK132" s="343">
        <f t="shared" si="78"/>
        <v>0</v>
      </c>
      <c r="AL132" s="192">
        <f>IF(A132&lt;&gt;"",VLOOKUP(A132,Positions!$AJ$9:$AK$30,2,FALSE),0)*IF(AJ132=160,AJ132/4*52*(38/40),AJ132/4*52)</f>
        <v>0</v>
      </c>
      <c r="AM132" s="188">
        <f t="shared" si="79"/>
        <v>0</v>
      </c>
      <c r="AN132" s="12" t="str">
        <f t="shared" si="105"/>
        <v/>
      </c>
      <c r="AO132" s="12" t="str">
        <f t="shared" si="105"/>
        <v/>
      </c>
      <c r="AP132" s="12" t="str">
        <f t="shared" si="105"/>
        <v/>
      </c>
      <c r="AQ132" s="12" t="str">
        <f t="shared" si="105"/>
        <v/>
      </c>
      <c r="AR132" s="12" t="str">
        <f t="shared" si="105"/>
        <v/>
      </c>
      <c r="AS132" s="12" t="str">
        <f t="shared" si="105"/>
        <v/>
      </c>
      <c r="AT132" s="12" t="str">
        <f t="shared" si="105"/>
        <v/>
      </c>
      <c r="AU132" s="12" t="str">
        <f t="shared" si="127"/>
        <v/>
      </c>
      <c r="AV132" s="12" t="str">
        <f t="shared" si="127"/>
        <v/>
      </c>
      <c r="AW132" s="12" t="str">
        <f t="shared" si="127"/>
        <v/>
      </c>
      <c r="AX132" s="12" t="str">
        <f t="shared" si="127"/>
        <v/>
      </c>
      <c r="AY132" s="12" t="str">
        <f t="shared" si="127"/>
        <v/>
      </c>
      <c r="AZ132" s="12" t="str">
        <f t="shared" si="127"/>
        <v/>
      </c>
      <c r="BA132" s="12" t="str">
        <f t="shared" si="127"/>
        <v/>
      </c>
      <c r="BB132" s="12" t="str">
        <f t="shared" si="127"/>
        <v/>
      </c>
      <c r="BC132" s="12" t="str">
        <f t="shared" si="127"/>
        <v/>
      </c>
      <c r="BD132" s="12" t="str">
        <f t="shared" si="94"/>
        <v/>
      </c>
      <c r="BE132" s="12" t="str">
        <f t="shared" si="94"/>
        <v/>
      </c>
      <c r="BF132" s="12" t="str">
        <f t="shared" si="94"/>
        <v/>
      </c>
      <c r="BG132" s="12" t="str">
        <f t="shared" si="94"/>
        <v/>
      </c>
      <c r="BH132" s="12" t="str">
        <f t="shared" si="124"/>
        <v/>
      </c>
      <c r="BI132" s="12" t="str">
        <f t="shared" si="124"/>
        <v/>
      </c>
      <c r="BJ132" s="12" t="str">
        <f t="shared" si="124"/>
        <v/>
      </c>
      <c r="BK132" s="12" t="str">
        <f t="shared" si="124"/>
        <v/>
      </c>
      <c r="BL132" s="12" t="str">
        <f t="shared" si="124"/>
        <v/>
      </c>
      <c r="BM132" s="12" t="str">
        <f t="shared" si="108"/>
        <v/>
      </c>
      <c r="BN132" s="12" t="str">
        <f t="shared" si="108"/>
        <v/>
      </c>
      <c r="BO132" s="12" t="str">
        <f t="shared" si="108"/>
        <v/>
      </c>
      <c r="BV132" s="2" t="str">
        <f>IF(C132="","",IF(C132="ADO","ADO",IF(C132="OFF","OFF",VLOOKUP(C132,Positions!$C$7:$V$120,20,FALSE))))</f>
        <v/>
      </c>
      <c r="BW132" s="2" t="str">
        <f>IF(D132="","",IF(D132="ADO","ADO",IF(D132="OFF","OFF",VLOOKUP(D132,Positions!$C$7:$V$120,20,FALSE))))</f>
        <v/>
      </c>
      <c r="BX132" s="2" t="str">
        <f>IF(E132="","",IF(E132="ADO","ADO",IF(E132="OFF","OFF",VLOOKUP(E132,Positions!$C$7:$V$120,20,FALSE))))</f>
        <v/>
      </c>
      <c r="BY132" s="2" t="str">
        <f>IF(F132="","",IF(F132="ADO","ADO",IF(F132="OFF","OFF",VLOOKUP(F132,Positions!$C$7:$V$120,20,FALSE))))</f>
        <v/>
      </c>
      <c r="BZ132" s="2" t="str">
        <f>IF(G132="","",IF(G132="ADO","ADO",IF(G132="OFF","OFF",VLOOKUP(G132,Positions!$C$7:$V$120,20,FALSE))))</f>
        <v/>
      </c>
      <c r="CA132" s="2" t="str">
        <f>IF(H132="","",IF(H132="ADO","ADO",IF(H132="OFF","OFF",VLOOKUP(H132,Positions!$C$7:$V$120,20,FALSE))))</f>
        <v/>
      </c>
      <c r="CB132" s="2" t="str">
        <f>IF(I132="","",IF(I132="ADO","ADO",IF(I132="OFF","OFF",VLOOKUP(I132,Positions!$C$7:$V$120,20,FALSE))))</f>
        <v/>
      </c>
      <c r="CC132" s="2" t="str">
        <f>IF(J132="","",IF(J132="ADO","ADO",IF(J132="OFF","OFF",VLOOKUP(J132,Positions!$C$7:$V$120,20,FALSE))))</f>
        <v/>
      </c>
      <c r="CD132" s="2" t="str">
        <f>IF(K132="","",IF(K132="ADO","ADO",IF(K132="OFF","OFF",VLOOKUP(K132,Positions!$C$7:$V$120,20,FALSE))))</f>
        <v/>
      </c>
      <c r="CE132" s="2" t="str">
        <f>IF(L132="","",IF(L132="ADO","ADO",IF(L132="OFF","OFF",VLOOKUP(L132,Positions!$C$7:$V$120,20,FALSE))))</f>
        <v/>
      </c>
      <c r="CF132" s="2" t="str">
        <f>IF(M132="","",IF(M132="ADO","ADO",IF(M132="OFF","OFF",VLOOKUP(M132,Positions!$C$7:$V$120,20,FALSE))))</f>
        <v/>
      </c>
      <c r="CG132" s="2" t="str">
        <f>IF(N132="","",IF(N132="ADO","ADO",IF(N132="OFF","OFF",VLOOKUP(N132,Positions!$C$7:$V$120,20,FALSE))))</f>
        <v/>
      </c>
      <c r="CH132" s="2" t="str">
        <f>IF(O132="","",IF(O132="ADO","ADO",IF(O132="OFF","OFF",VLOOKUP(O132,Positions!$C$7:$V$120,20,FALSE))))</f>
        <v/>
      </c>
      <c r="CI132" s="2" t="str">
        <f>IF(P132="","",IF(P132="ADO","ADO",IF(P132="OFF","OFF",VLOOKUP(P132,Positions!$C$7:$V$120,20,FALSE))))</f>
        <v/>
      </c>
      <c r="CJ132" s="2" t="str">
        <f>IF(Q132="","",IF(Q132="ADO","ADO",IF(Q132="OFF","OFF",VLOOKUP(Q132,Positions!$C$7:$V$120,20,FALSE))))</f>
        <v/>
      </c>
      <c r="CK132" s="2" t="str">
        <f>IF(R132="","",IF(R132="ADO","ADO",IF(R132="OFF","OFF",VLOOKUP(R132,Positions!$C$7:$V$120,20,FALSE))))</f>
        <v/>
      </c>
      <c r="CL132" s="2" t="str">
        <f>IF(S132="","",IF(S132="ADO","ADO",IF(S132="OFF","OFF",VLOOKUP(S132,Positions!$C$7:$V$120,20,FALSE))))</f>
        <v/>
      </c>
      <c r="CM132" s="2" t="str">
        <f>IF(T132="","",IF(T132="ADO","ADO",IF(T132="OFF","OFF",VLOOKUP(T132,Positions!$C$7:$V$120,20,FALSE))))</f>
        <v/>
      </c>
      <c r="CN132" s="2" t="str">
        <f>IF(U132="","",IF(U132="ADO","ADO",IF(U132="OFF","OFF",VLOOKUP(U132,Positions!$C$7:$V$120,20,FALSE))))</f>
        <v/>
      </c>
      <c r="CO132" s="2" t="str">
        <f>IF(V132="","",IF(V132="ADO","ADO",IF(V132="OFF","OFF",VLOOKUP(V132,Positions!$C$7:$V$120,20,FALSE))))</f>
        <v/>
      </c>
      <c r="CP132" s="2" t="str">
        <f>IF(W132="","",IF(W132="ADO","ADO",IF(W132="OFF","OFF",VLOOKUP(W132,Positions!$C$7:$V$120,20,FALSE))))</f>
        <v/>
      </c>
      <c r="CQ132" s="2" t="str">
        <f>IF(X132="","",IF(X132="ADO","ADO",IF(X132="OFF","OFF",VLOOKUP(X132,Positions!$C$7:$V$120,20,FALSE))))</f>
        <v/>
      </c>
      <c r="CR132" s="2" t="str">
        <f>IF(Y132="","",IF(Y132="ADO","ADO",IF(Y132="OFF","OFF",VLOOKUP(Y132,Positions!$C$7:$V$120,20,FALSE))))</f>
        <v/>
      </c>
      <c r="CS132" s="2" t="str">
        <f>IF(Z132="","",IF(Z132="ADO","ADO",IF(Z132="OFF","OFF",VLOOKUP(Z132,Positions!$C$7:$V$120,20,FALSE))))</f>
        <v/>
      </c>
      <c r="CT132" s="2" t="str">
        <f>IF(AA132="","",IF(AA132="ADO","ADO",IF(AA132="OFF","OFF",VLOOKUP(AA132,Positions!$C$7:$V$120,20,FALSE))))</f>
        <v/>
      </c>
      <c r="CU132" s="2" t="str">
        <f>IF(AB132="","",IF(AB132="ADO","ADO",IF(AB132="OFF","OFF",VLOOKUP(AB132,Positions!$C$7:$V$120,20,FALSE))))</f>
        <v/>
      </c>
      <c r="CV132" s="2" t="str">
        <f>IF(AC132="","",IF(AC132="ADO","ADO",IF(AC132="OFF","OFF",VLOOKUP(AC132,Positions!$C$7:$V$120,20,FALSE))))</f>
        <v/>
      </c>
      <c r="CW132" s="2" t="str">
        <f>IF(AD132="","",IF(AD132="ADO","ADO",IF(AD132="OFF","OFF",VLOOKUP(AD132,Positions!$C$7:$V$120,20,FALSE))))</f>
        <v/>
      </c>
      <c r="CY132" s="2">
        <f t="shared" si="80"/>
        <v>0</v>
      </c>
      <c r="DE132" s="2" t="str">
        <f t="shared" si="113"/>
        <v/>
      </c>
      <c r="DF132" s="2" t="str">
        <f t="shared" si="114"/>
        <v/>
      </c>
      <c r="DG132" s="2" t="str">
        <f t="shared" si="115"/>
        <v/>
      </c>
      <c r="DH132" s="2" t="str">
        <f t="shared" si="118"/>
        <v/>
      </c>
      <c r="DI132" s="2" t="str">
        <f t="shared" si="126"/>
        <v/>
      </c>
      <c r="DJ132" s="2" t="str">
        <f t="shared" si="126"/>
        <v/>
      </c>
      <c r="DK132" s="2" t="str">
        <f t="shared" si="126"/>
        <v/>
      </c>
      <c r="DL132" s="2" t="str">
        <f t="shared" si="126"/>
        <v/>
      </c>
      <c r="DM132" s="2" t="str">
        <f t="shared" si="126"/>
        <v/>
      </c>
      <c r="DN132" s="2" t="str">
        <f t="shared" si="126"/>
        <v/>
      </c>
      <c r="DO132" s="2" t="str">
        <f t="shared" si="126"/>
        <v/>
      </c>
      <c r="DP132" s="2" t="str">
        <f t="shared" si="126"/>
        <v/>
      </c>
      <c r="DQ132" s="2" t="str">
        <f t="shared" si="126"/>
        <v/>
      </c>
      <c r="DR132" s="2" t="str">
        <f t="shared" si="121"/>
        <v/>
      </c>
      <c r="DS132" s="2" t="str">
        <f t="shared" si="121"/>
        <v/>
      </c>
      <c r="DT132" s="2" t="str">
        <f t="shared" si="121"/>
        <v/>
      </c>
      <c r="DU132" s="2" t="str">
        <f t="shared" si="121"/>
        <v/>
      </c>
      <c r="DV132" s="2" t="str">
        <f t="shared" si="121"/>
        <v/>
      </c>
      <c r="DW132" s="2" t="str">
        <f t="shared" si="121"/>
        <v/>
      </c>
      <c r="DX132" s="2" t="str">
        <f t="shared" si="121"/>
        <v/>
      </c>
      <c r="DY132" s="2" t="str">
        <f t="shared" si="121"/>
        <v/>
      </c>
      <c r="DZ132" s="2" t="str">
        <f t="shared" si="121"/>
        <v/>
      </c>
      <c r="EA132" s="2" t="str">
        <f t="shared" si="121"/>
        <v/>
      </c>
      <c r="EB132" s="2" t="str">
        <f t="shared" si="121"/>
        <v/>
      </c>
      <c r="EC132" s="2" t="str">
        <f t="shared" si="121"/>
        <v/>
      </c>
      <c r="ED132" s="2" t="str">
        <f t="shared" si="104"/>
        <v/>
      </c>
      <c r="EE132" s="2" t="str">
        <f t="shared" si="104"/>
        <v/>
      </c>
      <c r="EF132" s="2" t="str">
        <f t="shared" si="104"/>
        <v/>
      </c>
      <c r="EH132" s="189">
        <f t="shared" si="82"/>
        <v>0</v>
      </c>
      <c r="EI132" s="190">
        <f t="shared" si="83"/>
        <v>0</v>
      </c>
      <c r="EJ132" s="190">
        <f t="shared" si="84"/>
        <v>0</v>
      </c>
      <c r="EK132" s="190">
        <f t="shared" si="85"/>
        <v>0</v>
      </c>
      <c r="EL132" s="190">
        <f t="shared" si="86"/>
        <v>0</v>
      </c>
      <c r="EM132" s="12" t="str">
        <f t="shared" si="125"/>
        <v/>
      </c>
      <c r="EN132" s="12" t="str">
        <f t="shared" si="125"/>
        <v/>
      </c>
      <c r="EO132" s="12" t="str">
        <f t="shared" si="125"/>
        <v/>
      </c>
      <c r="EP132" s="12" t="str">
        <f t="shared" si="125"/>
        <v/>
      </c>
      <c r="EQ132" s="12" t="str">
        <f t="shared" si="125"/>
        <v/>
      </c>
      <c r="ER132" s="12" t="str">
        <f t="shared" si="125"/>
        <v/>
      </c>
      <c r="ES132" s="12" t="str">
        <f t="shared" si="125"/>
        <v/>
      </c>
      <c r="ET132" s="12" t="str">
        <f t="shared" si="123"/>
        <v/>
      </c>
      <c r="EU132" s="12" t="str">
        <f t="shared" si="123"/>
        <v/>
      </c>
      <c r="EV132" s="12" t="str">
        <f t="shared" si="123"/>
        <v/>
      </c>
      <c r="EW132" s="12" t="str">
        <f t="shared" si="123"/>
        <v/>
      </c>
      <c r="EX132" s="12" t="str">
        <f t="shared" si="123"/>
        <v/>
      </c>
      <c r="EY132" s="12" t="str">
        <f t="shared" si="123"/>
        <v/>
      </c>
      <c r="EZ132" s="12" t="str">
        <f t="shared" si="123"/>
        <v/>
      </c>
      <c r="FA132" s="12" t="str">
        <f t="shared" si="123"/>
        <v/>
      </c>
      <c r="FB132" s="12" t="str">
        <f t="shared" si="123"/>
        <v/>
      </c>
      <c r="FC132" s="12" t="str">
        <f t="shared" si="120"/>
        <v/>
      </c>
      <c r="FD132" s="12" t="str">
        <f t="shared" si="120"/>
        <v/>
      </c>
      <c r="FE132" s="12" t="str">
        <f t="shared" si="120"/>
        <v/>
      </c>
      <c r="FF132" s="12" t="str">
        <f t="shared" si="120"/>
        <v/>
      </c>
      <c r="FG132" s="12" t="str">
        <f t="shared" si="120"/>
        <v/>
      </c>
      <c r="FH132" s="12" t="str">
        <f t="shared" si="120"/>
        <v/>
      </c>
      <c r="FI132" s="12" t="str">
        <f t="shared" si="119"/>
        <v/>
      </c>
      <c r="FJ132" s="12" t="str">
        <f t="shared" si="119"/>
        <v/>
      </c>
      <c r="FK132" s="12" t="str">
        <f t="shared" si="119"/>
        <v/>
      </c>
      <c r="FL132" s="12" t="str">
        <f t="shared" si="109"/>
        <v/>
      </c>
      <c r="FM132" s="12" t="str">
        <f t="shared" si="109"/>
        <v/>
      </c>
      <c r="FN132" s="12" t="str">
        <f t="shared" si="109"/>
        <v/>
      </c>
      <c r="FP132" t="str">
        <f t="shared" si="87"/>
        <v>OK</v>
      </c>
      <c r="FQ132" t="str">
        <f t="shared" si="88"/>
        <v/>
      </c>
      <c r="GU132" s="176"/>
      <c r="GV132" s="177">
        <f t="shared" ref="GV132:GV195" si="128">SUM(FS132:FY132)</f>
        <v>0</v>
      </c>
      <c r="GW132" s="177">
        <f t="shared" ref="GW132:GW195" si="129">SUM(FZ132:GF132)</f>
        <v>0</v>
      </c>
      <c r="GX132" s="177">
        <f t="shared" ref="GX132:GX195" si="130">SUM(GG132:GM132)</f>
        <v>0</v>
      </c>
      <c r="GY132" s="177">
        <f t="shared" ref="GY132:GY195" si="131">SUM(GN132:GT132)</f>
        <v>0</v>
      </c>
      <c r="HB132" s="193" t="str">
        <f>IF(Positions!C128&lt;&gt;"",Positions!C128,"")</f>
        <v>Leave</v>
      </c>
    </row>
    <row r="133" spans="1:210" x14ac:dyDescent="0.25">
      <c r="A133" s="194"/>
      <c r="B133" s="186" t="str">
        <f t="shared" si="77"/>
        <v>0 (0, 0)</v>
      </c>
      <c r="C133" s="357"/>
      <c r="D133" s="470"/>
      <c r="E133" s="470"/>
      <c r="F133" s="470"/>
      <c r="G133" s="470"/>
      <c r="H133" s="470"/>
      <c r="I133" s="466"/>
      <c r="J133" s="357"/>
      <c r="K133" s="470"/>
      <c r="L133" s="470"/>
      <c r="M133" s="470"/>
      <c r="N133" s="470"/>
      <c r="O133" s="470"/>
      <c r="P133" s="466"/>
      <c r="Q133" s="357"/>
      <c r="R133" s="470"/>
      <c r="S133" s="470"/>
      <c r="T133" s="470"/>
      <c r="U133" s="470"/>
      <c r="V133" s="470"/>
      <c r="W133" s="466"/>
      <c r="X133" s="357"/>
      <c r="Y133" s="470"/>
      <c r="Z133" s="470"/>
      <c r="AA133" s="470"/>
      <c r="AB133" s="470"/>
      <c r="AC133" s="470"/>
      <c r="AD133" s="466"/>
      <c r="AE133" s="349"/>
      <c r="AF133" s="339">
        <f t="shared" si="122"/>
        <v>0</v>
      </c>
      <c r="AG133" s="340">
        <f t="shared" si="122"/>
        <v>0</v>
      </c>
      <c r="AH133" s="340">
        <f t="shared" si="122"/>
        <v>0</v>
      </c>
      <c r="AI133" s="341">
        <f t="shared" si="122"/>
        <v>0</v>
      </c>
      <c r="AJ133" s="342">
        <f t="shared" si="122"/>
        <v>0</v>
      </c>
      <c r="AK133" s="343">
        <f t="shared" si="78"/>
        <v>0</v>
      </c>
      <c r="AL133" s="192">
        <f>IF(A133&lt;&gt;"",VLOOKUP(A133,Positions!$AJ$9:$AK$30,2,FALSE),0)*IF(AJ133=160,AJ133/4*52*(38/40),AJ133/4*52)</f>
        <v>0</v>
      </c>
      <c r="AM133" s="188">
        <f t="shared" si="79"/>
        <v>0</v>
      </c>
      <c r="AN133" s="12" t="str">
        <f t="shared" si="105"/>
        <v/>
      </c>
      <c r="AO133" s="12" t="str">
        <f t="shared" si="105"/>
        <v/>
      </c>
      <c r="AP133" s="12" t="str">
        <f t="shared" si="105"/>
        <v/>
      </c>
      <c r="AQ133" s="12" t="str">
        <f t="shared" si="105"/>
        <v/>
      </c>
      <c r="AR133" s="12" t="str">
        <f t="shared" si="105"/>
        <v/>
      </c>
      <c r="AS133" s="12" t="str">
        <f t="shared" si="105"/>
        <v/>
      </c>
      <c r="AT133" s="12" t="str">
        <f t="shared" si="105"/>
        <v/>
      </c>
      <c r="AU133" s="12" t="str">
        <f t="shared" si="127"/>
        <v/>
      </c>
      <c r="AV133" s="12" t="str">
        <f t="shared" si="127"/>
        <v/>
      </c>
      <c r="AW133" s="12" t="str">
        <f t="shared" si="127"/>
        <v/>
      </c>
      <c r="AX133" s="12" t="str">
        <f t="shared" si="127"/>
        <v/>
      </c>
      <c r="AY133" s="12" t="str">
        <f t="shared" si="127"/>
        <v/>
      </c>
      <c r="AZ133" s="12" t="str">
        <f t="shared" si="127"/>
        <v/>
      </c>
      <c r="BA133" s="12" t="str">
        <f t="shared" si="127"/>
        <v/>
      </c>
      <c r="BB133" s="12" t="str">
        <f t="shared" si="127"/>
        <v/>
      </c>
      <c r="BC133" s="12" t="str">
        <f t="shared" si="127"/>
        <v/>
      </c>
      <c r="BD133" s="12" t="str">
        <f t="shared" si="94"/>
        <v/>
      </c>
      <c r="BE133" s="12" t="str">
        <f t="shared" si="94"/>
        <v/>
      </c>
      <c r="BF133" s="12" t="str">
        <f t="shared" si="94"/>
        <v/>
      </c>
      <c r="BG133" s="12" t="str">
        <f t="shared" si="94"/>
        <v/>
      </c>
      <c r="BH133" s="12" t="str">
        <f t="shared" si="124"/>
        <v/>
      </c>
      <c r="BI133" s="12" t="str">
        <f t="shared" si="124"/>
        <v/>
      </c>
      <c r="BJ133" s="12" t="str">
        <f t="shared" si="124"/>
        <v/>
      </c>
      <c r="BK133" s="12" t="str">
        <f t="shared" si="124"/>
        <v/>
      </c>
      <c r="BL133" s="12" t="str">
        <f t="shared" si="124"/>
        <v/>
      </c>
      <c r="BM133" s="12" t="str">
        <f t="shared" si="108"/>
        <v/>
      </c>
      <c r="BN133" s="12" t="str">
        <f t="shared" si="108"/>
        <v/>
      </c>
      <c r="BO133" s="12" t="str">
        <f t="shared" si="108"/>
        <v/>
      </c>
      <c r="BV133" s="2" t="str">
        <f>IF(C133="","",IF(C133="ADO","ADO",IF(C133="OFF","OFF",VLOOKUP(C133,Positions!$C$7:$V$120,20,FALSE))))</f>
        <v/>
      </c>
      <c r="BW133" s="2" t="str">
        <f>IF(D133="","",IF(D133="ADO","ADO",IF(D133="OFF","OFF",VLOOKUP(D133,Positions!$C$7:$V$120,20,FALSE))))</f>
        <v/>
      </c>
      <c r="BX133" s="2" t="str">
        <f>IF(E133="","",IF(E133="ADO","ADO",IF(E133="OFF","OFF",VLOOKUP(E133,Positions!$C$7:$V$120,20,FALSE))))</f>
        <v/>
      </c>
      <c r="BY133" s="2" t="str">
        <f>IF(F133="","",IF(F133="ADO","ADO",IF(F133="OFF","OFF",VLOOKUP(F133,Positions!$C$7:$V$120,20,FALSE))))</f>
        <v/>
      </c>
      <c r="BZ133" s="2" t="str">
        <f>IF(G133="","",IF(G133="ADO","ADO",IF(G133="OFF","OFF",VLOOKUP(G133,Positions!$C$7:$V$120,20,FALSE))))</f>
        <v/>
      </c>
      <c r="CA133" s="2" t="str">
        <f>IF(H133="","",IF(H133="ADO","ADO",IF(H133="OFF","OFF",VLOOKUP(H133,Positions!$C$7:$V$120,20,FALSE))))</f>
        <v/>
      </c>
      <c r="CB133" s="2" t="str">
        <f>IF(I133="","",IF(I133="ADO","ADO",IF(I133="OFF","OFF",VLOOKUP(I133,Positions!$C$7:$V$120,20,FALSE))))</f>
        <v/>
      </c>
      <c r="CC133" s="2" t="str">
        <f>IF(J133="","",IF(J133="ADO","ADO",IF(J133="OFF","OFF",VLOOKUP(J133,Positions!$C$7:$V$120,20,FALSE))))</f>
        <v/>
      </c>
      <c r="CD133" s="2" t="str">
        <f>IF(K133="","",IF(K133="ADO","ADO",IF(K133="OFF","OFF",VLOOKUP(K133,Positions!$C$7:$V$120,20,FALSE))))</f>
        <v/>
      </c>
      <c r="CE133" s="2" t="str">
        <f>IF(L133="","",IF(L133="ADO","ADO",IF(L133="OFF","OFF",VLOOKUP(L133,Positions!$C$7:$V$120,20,FALSE))))</f>
        <v/>
      </c>
      <c r="CF133" s="2" t="str">
        <f>IF(M133="","",IF(M133="ADO","ADO",IF(M133="OFF","OFF",VLOOKUP(M133,Positions!$C$7:$V$120,20,FALSE))))</f>
        <v/>
      </c>
      <c r="CG133" s="2" t="str">
        <f>IF(N133="","",IF(N133="ADO","ADO",IF(N133="OFF","OFF",VLOOKUP(N133,Positions!$C$7:$V$120,20,FALSE))))</f>
        <v/>
      </c>
      <c r="CH133" s="2" t="str">
        <f>IF(O133="","",IF(O133="ADO","ADO",IF(O133="OFF","OFF",VLOOKUP(O133,Positions!$C$7:$V$120,20,FALSE))))</f>
        <v/>
      </c>
      <c r="CI133" s="2" t="str">
        <f>IF(P133="","",IF(P133="ADO","ADO",IF(P133="OFF","OFF",VLOOKUP(P133,Positions!$C$7:$V$120,20,FALSE))))</f>
        <v/>
      </c>
      <c r="CJ133" s="2" t="str">
        <f>IF(Q133="","",IF(Q133="ADO","ADO",IF(Q133="OFF","OFF",VLOOKUP(Q133,Positions!$C$7:$V$120,20,FALSE))))</f>
        <v/>
      </c>
      <c r="CK133" s="2" t="str">
        <f>IF(R133="","",IF(R133="ADO","ADO",IF(R133="OFF","OFF",VLOOKUP(R133,Positions!$C$7:$V$120,20,FALSE))))</f>
        <v/>
      </c>
      <c r="CL133" s="2" t="str">
        <f>IF(S133="","",IF(S133="ADO","ADO",IF(S133="OFF","OFF",VLOOKUP(S133,Positions!$C$7:$V$120,20,FALSE))))</f>
        <v/>
      </c>
      <c r="CM133" s="2" t="str">
        <f>IF(T133="","",IF(T133="ADO","ADO",IF(T133="OFF","OFF",VLOOKUP(T133,Positions!$C$7:$V$120,20,FALSE))))</f>
        <v/>
      </c>
      <c r="CN133" s="2" t="str">
        <f>IF(U133="","",IF(U133="ADO","ADO",IF(U133="OFF","OFF",VLOOKUP(U133,Positions!$C$7:$V$120,20,FALSE))))</f>
        <v/>
      </c>
      <c r="CO133" s="2" t="str">
        <f>IF(V133="","",IF(V133="ADO","ADO",IF(V133="OFF","OFF",VLOOKUP(V133,Positions!$C$7:$V$120,20,FALSE))))</f>
        <v/>
      </c>
      <c r="CP133" s="2" t="str">
        <f>IF(W133="","",IF(W133="ADO","ADO",IF(W133="OFF","OFF",VLOOKUP(W133,Positions!$C$7:$V$120,20,FALSE))))</f>
        <v/>
      </c>
      <c r="CQ133" s="2" t="str">
        <f>IF(X133="","",IF(X133="ADO","ADO",IF(X133="OFF","OFF",VLOOKUP(X133,Positions!$C$7:$V$120,20,FALSE))))</f>
        <v/>
      </c>
      <c r="CR133" s="2" t="str">
        <f>IF(Y133="","",IF(Y133="ADO","ADO",IF(Y133="OFF","OFF",VLOOKUP(Y133,Positions!$C$7:$V$120,20,FALSE))))</f>
        <v/>
      </c>
      <c r="CS133" s="2" t="str">
        <f>IF(Z133="","",IF(Z133="ADO","ADO",IF(Z133="OFF","OFF",VLOOKUP(Z133,Positions!$C$7:$V$120,20,FALSE))))</f>
        <v/>
      </c>
      <c r="CT133" s="2" t="str">
        <f>IF(AA133="","",IF(AA133="ADO","ADO",IF(AA133="OFF","OFF",VLOOKUP(AA133,Positions!$C$7:$V$120,20,FALSE))))</f>
        <v/>
      </c>
      <c r="CU133" s="2" t="str">
        <f>IF(AB133="","",IF(AB133="ADO","ADO",IF(AB133="OFF","OFF",VLOOKUP(AB133,Positions!$C$7:$V$120,20,FALSE))))</f>
        <v/>
      </c>
      <c r="CV133" s="2" t="str">
        <f>IF(AC133="","",IF(AC133="ADO","ADO",IF(AC133="OFF","OFF",VLOOKUP(AC133,Positions!$C$7:$V$120,20,FALSE))))</f>
        <v/>
      </c>
      <c r="CW133" s="2" t="str">
        <f>IF(AD133="","",IF(AD133="ADO","ADO",IF(AD133="OFF","OFF",VLOOKUP(AD133,Positions!$C$7:$V$120,20,FALSE))))</f>
        <v/>
      </c>
      <c r="CY133" s="2">
        <f t="shared" si="80"/>
        <v>0</v>
      </c>
      <c r="DE133" s="2" t="str">
        <f t="shared" si="113"/>
        <v/>
      </c>
      <c r="DF133" s="2" t="str">
        <f t="shared" si="114"/>
        <v/>
      </c>
      <c r="DG133" s="2" t="str">
        <f t="shared" si="115"/>
        <v/>
      </c>
      <c r="DH133" s="2" t="str">
        <f t="shared" si="118"/>
        <v/>
      </c>
      <c r="DI133" s="2" t="str">
        <f t="shared" si="126"/>
        <v/>
      </c>
      <c r="DJ133" s="2" t="str">
        <f t="shared" si="126"/>
        <v/>
      </c>
      <c r="DK133" s="2" t="str">
        <f t="shared" si="126"/>
        <v/>
      </c>
      <c r="DL133" s="2" t="str">
        <f t="shared" si="126"/>
        <v/>
      </c>
      <c r="DM133" s="2" t="str">
        <f t="shared" si="126"/>
        <v/>
      </c>
      <c r="DN133" s="2" t="str">
        <f t="shared" si="126"/>
        <v/>
      </c>
      <c r="DO133" s="2" t="str">
        <f t="shared" si="126"/>
        <v/>
      </c>
      <c r="DP133" s="2" t="str">
        <f t="shared" si="126"/>
        <v/>
      </c>
      <c r="DQ133" s="2" t="str">
        <f t="shared" si="126"/>
        <v/>
      </c>
      <c r="DR133" s="2" t="str">
        <f t="shared" si="126"/>
        <v/>
      </c>
      <c r="DS133" s="2" t="str">
        <f t="shared" si="126"/>
        <v/>
      </c>
      <c r="DT133" s="2" t="str">
        <f t="shared" si="126"/>
        <v/>
      </c>
      <c r="DU133" s="2" t="str">
        <f t="shared" si="126"/>
        <v/>
      </c>
      <c r="DV133" s="2" t="str">
        <f t="shared" si="126"/>
        <v/>
      </c>
      <c r="DW133" s="2" t="str">
        <f t="shared" si="126"/>
        <v/>
      </c>
      <c r="DX133" s="2" t="str">
        <f t="shared" si="126"/>
        <v/>
      </c>
      <c r="DY133" s="2" t="str">
        <f t="shared" si="121"/>
        <v/>
      </c>
      <c r="DZ133" s="2" t="str">
        <f t="shared" si="121"/>
        <v/>
      </c>
      <c r="EA133" s="2" t="str">
        <f t="shared" si="121"/>
        <v/>
      </c>
      <c r="EB133" s="2" t="str">
        <f t="shared" si="121"/>
        <v/>
      </c>
      <c r="EC133" s="2" t="str">
        <f t="shared" si="121"/>
        <v/>
      </c>
      <c r="ED133" s="2" t="str">
        <f t="shared" si="121"/>
        <v/>
      </c>
      <c r="EE133" s="2" t="str">
        <f t="shared" si="121"/>
        <v/>
      </c>
      <c r="EF133" s="2" t="str">
        <f t="shared" si="121"/>
        <v/>
      </c>
      <c r="EH133" s="189">
        <f t="shared" si="82"/>
        <v>0</v>
      </c>
      <c r="EI133" s="190">
        <f t="shared" si="83"/>
        <v>0</v>
      </c>
      <c r="EJ133" s="190">
        <f t="shared" si="84"/>
        <v>0</v>
      </c>
      <c r="EK133" s="190">
        <f t="shared" si="85"/>
        <v>0</v>
      </c>
      <c r="EL133" s="190">
        <f t="shared" si="86"/>
        <v>0</v>
      </c>
      <c r="EM133" s="12" t="str">
        <f t="shared" si="125"/>
        <v/>
      </c>
      <c r="EN133" s="12" t="str">
        <f t="shared" si="125"/>
        <v/>
      </c>
      <c r="EO133" s="12" t="str">
        <f t="shared" si="125"/>
        <v/>
      </c>
      <c r="EP133" s="12" t="str">
        <f t="shared" si="125"/>
        <v/>
      </c>
      <c r="EQ133" s="12" t="str">
        <f t="shared" si="125"/>
        <v/>
      </c>
      <c r="ER133" s="12" t="str">
        <f t="shared" si="125"/>
        <v/>
      </c>
      <c r="ES133" s="12" t="str">
        <f t="shared" si="125"/>
        <v/>
      </c>
      <c r="ET133" s="12" t="str">
        <f t="shared" si="123"/>
        <v/>
      </c>
      <c r="EU133" s="12" t="str">
        <f t="shared" si="123"/>
        <v/>
      </c>
      <c r="EV133" s="12" t="str">
        <f t="shared" si="123"/>
        <v/>
      </c>
      <c r="EW133" s="12" t="str">
        <f t="shared" si="123"/>
        <v/>
      </c>
      <c r="EX133" s="12" t="str">
        <f t="shared" si="123"/>
        <v/>
      </c>
      <c r="EY133" s="12" t="str">
        <f t="shared" si="123"/>
        <v/>
      </c>
      <c r="EZ133" s="12" t="str">
        <f t="shared" si="123"/>
        <v/>
      </c>
      <c r="FA133" s="12" t="str">
        <f t="shared" si="123"/>
        <v/>
      </c>
      <c r="FB133" s="12" t="str">
        <f t="shared" si="123"/>
        <v/>
      </c>
      <c r="FC133" s="12" t="str">
        <f t="shared" si="120"/>
        <v/>
      </c>
      <c r="FD133" s="12" t="str">
        <f t="shared" si="120"/>
        <v/>
      </c>
      <c r="FE133" s="12" t="str">
        <f t="shared" si="120"/>
        <v/>
      </c>
      <c r="FF133" s="12" t="str">
        <f t="shared" si="120"/>
        <v/>
      </c>
      <c r="FG133" s="12" t="str">
        <f t="shared" si="120"/>
        <v/>
      </c>
      <c r="FH133" s="12" t="str">
        <f t="shared" si="120"/>
        <v/>
      </c>
      <c r="FI133" s="12" t="str">
        <f t="shared" si="119"/>
        <v/>
      </c>
      <c r="FJ133" s="12" t="str">
        <f t="shared" si="119"/>
        <v/>
      </c>
      <c r="FK133" s="12" t="str">
        <f t="shared" si="119"/>
        <v/>
      </c>
      <c r="FL133" s="12" t="str">
        <f t="shared" si="109"/>
        <v/>
      </c>
      <c r="FM133" s="12" t="str">
        <f t="shared" si="109"/>
        <v/>
      </c>
      <c r="FN133" s="12" t="str">
        <f t="shared" si="109"/>
        <v/>
      </c>
      <c r="FP133" t="str">
        <f t="shared" si="87"/>
        <v>OK</v>
      </c>
      <c r="FQ133" t="str">
        <f t="shared" si="88"/>
        <v/>
      </c>
      <c r="GU133" s="176"/>
      <c r="GV133" s="177">
        <f t="shared" si="128"/>
        <v>0</v>
      </c>
      <c r="GW133" s="177">
        <f t="shared" si="129"/>
        <v>0</v>
      </c>
      <c r="GX133" s="177">
        <f t="shared" si="130"/>
        <v>0</v>
      </c>
      <c r="GY133" s="177">
        <f t="shared" si="131"/>
        <v>0</v>
      </c>
    </row>
    <row r="134" spans="1:210" x14ac:dyDescent="0.25">
      <c r="A134" s="194"/>
      <c r="B134" s="186" t="str">
        <f t="shared" si="77"/>
        <v>0 (0, 0)</v>
      </c>
      <c r="C134" s="357"/>
      <c r="D134" s="470"/>
      <c r="E134" s="470"/>
      <c r="F134" s="470"/>
      <c r="G134" s="470"/>
      <c r="H134" s="470"/>
      <c r="I134" s="466"/>
      <c r="J134" s="357"/>
      <c r="K134" s="470"/>
      <c r="L134" s="470"/>
      <c r="M134" s="470"/>
      <c r="N134" s="470"/>
      <c r="O134" s="470"/>
      <c r="P134" s="466"/>
      <c r="Q134" s="357"/>
      <c r="R134" s="470"/>
      <c r="S134" s="470"/>
      <c r="T134" s="470"/>
      <c r="U134" s="470"/>
      <c r="V134" s="470"/>
      <c r="W134" s="466"/>
      <c r="X134" s="357"/>
      <c r="Y134" s="470"/>
      <c r="Z134" s="470"/>
      <c r="AA134" s="470"/>
      <c r="AB134" s="470"/>
      <c r="AC134" s="470"/>
      <c r="AD134" s="466"/>
      <c r="AE134" s="349"/>
      <c r="AF134" s="339">
        <f t="shared" si="122"/>
        <v>0</v>
      </c>
      <c r="AG134" s="340">
        <f t="shared" si="122"/>
        <v>0</v>
      </c>
      <c r="AH134" s="340">
        <f t="shared" si="122"/>
        <v>0</v>
      </c>
      <c r="AI134" s="341">
        <f t="shared" si="122"/>
        <v>0</v>
      </c>
      <c r="AJ134" s="342">
        <f t="shared" si="122"/>
        <v>0</v>
      </c>
      <c r="AK134" s="343">
        <f t="shared" si="78"/>
        <v>0</v>
      </c>
      <c r="AL134" s="192">
        <f>IF(A134&lt;&gt;"",VLOOKUP(A134,Positions!$AJ$9:$AK$30,2,FALSE),0)*IF(AJ134=160,AJ134/4*52*(38/40),AJ134/4*52)</f>
        <v>0</v>
      </c>
      <c r="AM134" s="188">
        <f t="shared" si="79"/>
        <v>0</v>
      </c>
      <c r="AN134" s="12" t="str">
        <f t="shared" si="105"/>
        <v/>
      </c>
      <c r="AO134" s="12" t="str">
        <f t="shared" si="105"/>
        <v/>
      </c>
      <c r="AP134" s="12" t="str">
        <f t="shared" si="105"/>
        <v/>
      </c>
      <c r="AQ134" s="12" t="str">
        <f t="shared" si="105"/>
        <v/>
      </c>
      <c r="AR134" s="12" t="str">
        <f t="shared" si="105"/>
        <v/>
      </c>
      <c r="AS134" s="12" t="str">
        <f t="shared" si="105"/>
        <v/>
      </c>
      <c r="AT134" s="12" t="str">
        <f t="shared" si="105"/>
        <v/>
      </c>
      <c r="AU134" s="12" t="str">
        <f t="shared" si="127"/>
        <v/>
      </c>
      <c r="AV134" s="12" t="str">
        <f t="shared" si="127"/>
        <v/>
      </c>
      <c r="AW134" s="12" t="str">
        <f t="shared" si="127"/>
        <v/>
      </c>
      <c r="AX134" s="12" t="str">
        <f t="shared" si="127"/>
        <v/>
      </c>
      <c r="AY134" s="12" t="str">
        <f t="shared" si="127"/>
        <v/>
      </c>
      <c r="AZ134" s="12" t="str">
        <f t="shared" si="127"/>
        <v/>
      </c>
      <c r="BA134" s="12" t="str">
        <f t="shared" si="127"/>
        <v/>
      </c>
      <c r="BB134" s="12" t="str">
        <f t="shared" si="127"/>
        <v/>
      </c>
      <c r="BC134" s="12" t="str">
        <f t="shared" si="127"/>
        <v/>
      </c>
      <c r="BD134" s="12" t="str">
        <f t="shared" si="94"/>
        <v/>
      </c>
      <c r="BE134" s="12" t="str">
        <f t="shared" si="94"/>
        <v/>
      </c>
      <c r="BF134" s="12" t="str">
        <f t="shared" si="94"/>
        <v/>
      </c>
      <c r="BG134" s="12" t="str">
        <f t="shared" si="94"/>
        <v/>
      </c>
      <c r="BH134" s="12" t="str">
        <f t="shared" si="124"/>
        <v/>
      </c>
      <c r="BI134" s="12" t="str">
        <f t="shared" si="124"/>
        <v/>
      </c>
      <c r="BJ134" s="12" t="str">
        <f t="shared" si="124"/>
        <v/>
      </c>
      <c r="BK134" s="12" t="str">
        <f t="shared" si="124"/>
        <v/>
      </c>
      <c r="BL134" s="12" t="str">
        <f t="shared" si="124"/>
        <v/>
      </c>
      <c r="BM134" s="12" t="str">
        <f t="shared" si="108"/>
        <v/>
      </c>
      <c r="BN134" s="12" t="str">
        <f t="shared" si="108"/>
        <v/>
      </c>
      <c r="BO134" s="12" t="str">
        <f t="shared" si="108"/>
        <v/>
      </c>
      <c r="BV134" s="2" t="str">
        <f>IF(C134="","",IF(C134="ADO","ADO",IF(C134="OFF","OFF",VLOOKUP(C134,Positions!$C$7:$V$120,20,FALSE))))</f>
        <v/>
      </c>
      <c r="BW134" s="2" t="str">
        <f>IF(D134="","",IF(D134="ADO","ADO",IF(D134="OFF","OFF",VLOOKUP(D134,Positions!$C$7:$V$120,20,FALSE))))</f>
        <v/>
      </c>
      <c r="BX134" s="2" t="str">
        <f>IF(E134="","",IF(E134="ADO","ADO",IF(E134="OFF","OFF",VLOOKUP(E134,Positions!$C$7:$V$120,20,FALSE))))</f>
        <v/>
      </c>
      <c r="BY134" s="2" t="str">
        <f>IF(F134="","",IF(F134="ADO","ADO",IF(F134="OFF","OFF",VLOOKUP(F134,Positions!$C$7:$V$120,20,FALSE))))</f>
        <v/>
      </c>
      <c r="BZ134" s="2" t="str">
        <f>IF(G134="","",IF(G134="ADO","ADO",IF(G134="OFF","OFF",VLOOKUP(G134,Positions!$C$7:$V$120,20,FALSE))))</f>
        <v/>
      </c>
      <c r="CA134" s="2" t="str">
        <f>IF(H134="","",IF(H134="ADO","ADO",IF(H134="OFF","OFF",VLOOKUP(H134,Positions!$C$7:$V$120,20,FALSE))))</f>
        <v/>
      </c>
      <c r="CB134" s="2" t="str">
        <f>IF(I134="","",IF(I134="ADO","ADO",IF(I134="OFF","OFF",VLOOKUP(I134,Positions!$C$7:$V$120,20,FALSE))))</f>
        <v/>
      </c>
      <c r="CC134" s="2" t="str">
        <f>IF(J134="","",IF(J134="ADO","ADO",IF(J134="OFF","OFF",VLOOKUP(J134,Positions!$C$7:$V$120,20,FALSE))))</f>
        <v/>
      </c>
      <c r="CD134" s="2" t="str">
        <f>IF(K134="","",IF(K134="ADO","ADO",IF(K134="OFF","OFF",VLOOKUP(K134,Positions!$C$7:$V$120,20,FALSE))))</f>
        <v/>
      </c>
      <c r="CE134" s="2" t="str">
        <f>IF(L134="","",IF(L134="ADO","ADO",IF(L134="OFF","OFF",VLOOKUP(L134,Positions!$C$7:$V$120,20,FALSE))))</f>
        <v/>
      </c>
      <c r="CF134" s="2" t="str">
        <f>IF(M134="","",IF(M134="ADO","ADO",IF(M134="OFF","OFF",VLOOKUP(M134,Positions!$C$7:$V$120,20,FALSE))))</f>
        <v/>
      </c>
      <c r="CG134" s="2" t="str">
        <f>IF(N134="","",IF(N134="ADO","ADO",IF(N134="OFF","OFF",VLOOKUP(N134,Positions!$C$7:$V$120,20,FALSE))))</f>
        <v/>
      </c>
      <c r="CH134" s="2" t="str">
        <f>IF(O134="","",IF(O134="ADO","ADO",IF(O134="OFF","OFF",VLOOKUP(O134,Positions!$C$7:$V$120,20,FALSE))))</f>
        <v/>
      </c>
      <c r="CI134" s="2" t="str">
        <f>IF(P134="","",IF(P134="ADO","ADO",IF(P134="OFF","OFF",VLOOKUP(P134,Positions!$C$7:$V$120,20,FALSE))))</f>
        <v/>
      </c>
      <c r="CJ134" s="2" t="str">
        <f>IF(Q134="","",IF(Q134="ADO","ADO",IF(Q134="OFF","OFF",VLOOKUP(Q134,Positions!$C$7:$V$120,20,FALSE))))</f>
        <v/>
      </c>
      <c r="CK134" s="2" t="str">
        <f>IF(R134="","",IF(R134="ADO","ADO",IF(R134="OFF","OFF",VLOOKUP(R134,Positions!$C$7:$V$120,20,FALSE))))</f>
        <v/>
      </c>
      <c r="CL134" s="2" t="str">
        <f>IF(S134="","",IF(S134="ADO","ADO",IF(S134="OFF","OFF",VLOOKUP(S134,Positions!$C$7:$V$120,20,FALSE))))</f>
        <v/>
      </c>
      <c r="CM134" s="2" t="str">
        <f>IF(T134="","",IF(T134="ADO","ADO",IF(T134="OFF","OFF",VLOOKUP(T134,Positions!$C$7:$V$120,20,FALSE))))</f>
        <v/>
      </c>
      <c r="CN134" s="2" t="str">
        <f>IF(U134="","",IF(U134="ADO","ADO",IF(U134="OFF","OFF",VLOOKUP(U134,Positions!$C$7:$V$120,20,FALSE))))</f>
        <v/>
      </c>
      <c r="CO134" s="2" t="str">
        <f>IF(V134="","",IF(V134="ADO","ADO",IF(V134="OFF","OFF",VLOOKUP(V134,Positions!$C$7:$V$120,20,FALSE))))</f>
        <v/>
      </c>
      <c r="CP134" s="2" t="str">
        <f>IF(W134="","",IF(W134="ADO","ADO",IF(W134="OFF","OFF",VLOOKUP(W134,Positions!$C$7:$V$120,20,FALSE))))</f>
        <v/>
      </c>
      <c r="CQ134" s="2" t="str">
        <f>IF(X134="","",IF(X134="ADO","ADO",IF(X134="OFF","OFF",VLOOKUP(X134,Positions!$C$7:$V$120,20,FALSE))))</f>
        <v/>
      </c>
      <c r="CR134" s="2" t="str">
        <f>IF(Y134="","",IF(Y134="ADO","ADO",IF(Y134="OFF","OFF",VLOOKUP(Y134,Positions!$C$7:$V$120,20,FALSE))))</f>
        <v/>
      </c>
      <c r="CS134" s="2" t="str">
        <f>IF(Z134="","",IF(Z134="ADO","ADO",IF(Z134="OFF","OFF",VLOOKUP(Z134,Positions!$C$7:$V$120,20,FALSE))))</f>
        <v/>
      </c>
      <c r="CT134" s="2" t="str">
        <f>IF(AA134="","",IF(AA134="ADO","ADO",IF(AA134="OFF","OFF",VLOOKUP(AA134,Positions!$C$7:$V$120,20,FALSE))))</f>
        <v/>
      </c>
      <c r="CU134" s="2" t="str">
        <f>IF(AB134="","",IF(AB134="ADO","ADO",IF(AB134="OFF","OFF",VLOOKUP(AB134,Positions!$C$7:$V$120,20,FALSE))))</f>
        <v/>
      </c>
      <c r="CV134" s="2" t="str">
        <f>IF(AC134="","",IF(AC134="ADO","ADO",IF(AC134="OFF","OFF",VLOOKUP(AC134,Positions!$C$7:$V$120,20,FALSE))))</f>
        <v/>
      </c>
      <c r="CW134" s="2" t="str">
        <f>IF(AD134="","",IF(AD134="ADO","ADO",IF(AD134="OFF","OFF",VLOOKUP(AD134,Positions!$C$7:$V$120,20,FALSE))))</f>
        <v/>
      </c>
      <c r="CY134" s="2">
        <f t="shared" si="80"/>
        <v>0</v>
      </c>
      <c r="DE134" s="2" t="str">
        <f t="shared" si="113"/>
        <v/>
      </c>
      <c r="DF134" s="2" t="str">
        <f t="shared" si="114"/>
        <v/>
      </c>
      <c r="DG134" s="2" t="str">
        <f t="shared" si="115"/>
        <v/>
      </c>
      <c r="DH134" s="2" t="str">
        <f t="shared" si="118"/>
        <v/>
      </c>
      <c r="DI134" s="2" t="str">
        <f t="shared" si="126"/>
        <v/>
      </c>
      <c r="DJ134" s="2" t="str">
        <f t="shared" si="126"/>
        <v/>
      </c>
      <c r="DK134" s="2" t="str">
        <f t="shared" si="126"/>
        <v/>
      </c>
      <c r="DL134" s="2" t="str">
        <f t="shared" si="126"/>
        <v/>
      </c>
      <c r="DM134" s="2" t="str">
        <f t="shared" si="126"/>
        <v/>
      </c>
      <c r="DN134" s="2" t="str">
        <f t="shared" si="126"/>
        <v/>
      </c>
      <c r="DO134" s="2" t="str">
        <f t="shared" si="126"/>
        <v/>
      </c>
      <c r="DP134" s="2" t="str">
        <f t="shared" si="126"/>
        <v/>
      </c>
      <c r="DQ134" s="2" t="str">
        <f t="shared" si="126"/>
        <v/>
      </c>
      <c r="DR134" s="2" t="str">
        <f t="shared" si="126"/>
        <v/>
      </c>
      <c r="DS134" s="2" t="str">
        <f t="shared" si="126"/>
        <v/>
      </c>
      <c r="DT134" s="2" t="str">
        <f t="shared" si="126"/>
        <v/>
      </c>
      <c r="DU134" s="2" t="str">
        <f t="shared" si="126"/>
        <v/>
      </c>
      <c r="DV134" s="2" t="str">
        <f t="shared" si="126"/>
        <v/>
      </c>
      <c r="DW134" s="2" t="str">
        <f t="shared" si="126"/>
        <v/>
      </c>
      <c r="DX134" s="2" t="str">
        <f t="shared" si="126"/>
        <v/>
      </c>
      <c r="DY134" s="2" t="str">
        <f t="shared" si="121"/>
        <v/>
      </c>
      <c r="DZ134" s="2" t="str">
        <f t="shared" si="121"/>
        <v/>
      </c>
      <c r="EA134" s="2" t="str">
        <f t="shared" si="121"/>
        <v/>
      </c>
      <c r="EB134" s="2" t="str">
        <f t="shared" si="121"/>
        <v/>
      </c>
      <c r="EC134" s="2" t="str">
        <f t="shared" si="121"/>
        <v/>
      </c>
      <c r="ED134" s="2" t="str">
        <f t="shared" si="121"/>
        <v/>
      </c>
      <c r="EE134" s="2" t="str">
        <f t="shared" si="121"/>
        <v/>
      </c>
      <c r="EF134" s="2" t="str">
        <f t="shared" si="121"/>
        <v/>
      </c>
      <c r="EH134" s="189">
        <f t="shared" si="82"/>
        <v>0</v>
      </c>
      <c r="EI134" s="190">
        <f t="shared" si="83"/>
        <v>0</v>
      </c>
      <c r="EJ134" s="190">
        <f t="shared" si="84"/>
        <v>0</v>
      </c>
      <c r="EK134" s="190">
        <f t="shared" si="85"/>
        <v>0</v>
      </c>
      <c r="EL134" s="190">
        <f t="shared" si="86"/>
        <v>0</v>
      </c>
      <c r="EM134" s="12" t="str">
        <f t="shared" si="125"/>
        <v/>
      </c>
      <c r="EN134" s="12" t="str">
        <f t="shared" si="125"/>
        <v/>
      </c>
      <c r="EO134" s="12" t="str">
        <f t="shared" si="125"/>
        <v/>
      </c>
      <c r="EP134" s="12" t="str">
        <f t="shared" si="125"/>
        <v/>
      </c>
      <c r="EQ134" s="12" t="str">
        <f t="shared" si="125"/>
        <v/>
      </c>
      <c r="ER134" s="12" t="str">
        <f t="shared" si="125"/>
        <v/>
      </c>
      <c r="ES134" s="12" t="str">
        <f t="shared" si="125"/>
        <v/>
      </c>
      <c r="ET134" s="12" t="str">
        <f t="shared" si="123"/>
        <v/>
      </c>
      <c r="EU134" s="12" t="str">
        <f t="shared" si="123"/>
        <v/>
      </c>
      <c r="EV134" s="12" t="str">
        <f t="shared" si="123"/>
        <v/>
      </c>
      <c r="EW134" s="12" t="str">
        <f t="shared" si="123"/>
        <v/>
      </c>
      <c r="EX134" s="12" t="str">
        <f t="shared" si="123"/>
        <v/>
      </c>
      <c r="EY134" s="12" t="str">
        <f t="shared" si="123"/>
        <v/>
      </c>
      <c r="EZ134" s="12" t="str">
        <f t="shared" si="123"/>
        <v/>
      </c>
      <c r="FA134" s="12" t="str">
        <f t="shared" si="123"/>
        <v/>
      </c>
      <c r="FB134" s="12" t="str">
        <f t="shared" si="123"/>
        <v/>
      </c>
      <c r="FC134" s="12" t="str">
        <f t="shared" si="120"/>
        <v/>
      </c>
      <c r="FD134" s="12" t="str">
        <f t="shared" si="120"/>
        <v/>
      </c>
      <c r="FE134" s="12" t="str">
        <f t="shared" si="120"/>
        <v/>
      </c>
      <c r="FF134" s="12" t="str">
        <f t="shared" si="120"/>
        <v/>
      </c>
      <c r="FG134" s="12" t="str">
        <f t="shared" si="120"/>
        <v/>
      </c>
      <c r="FH134" s="12" t="str">
        <f t="shared" si="120"/>
        <v/>
      </c>
      <c r="FI134" s="12" t="str">
        <f t="shared" si="119"/>
        <v/>
      </c>
      <c r="FJ134" s="12" t="str">
        <f t="shared" si="119"/>
        <v/>
      </c>
      <c r="FK134" s="12" t="str">
        <f t="shared" si="119"/>
        <v/>
      </c>
      <c r="FL134" s="12" t="str">
        <f t="shared" si="109"/>
        <v/>
      </c>
      <c r="FM134" s="12" t="str">
        <f t="shared" si="109"/>
        <v/>
      </c>
      <c r="FN134" s="12" t="str">
        <f t="shared" si="109"/>
        <v/>
      </c>
      <c r="FP134" t="str">
        <f t="shared" si="87"/>
        <v>OK</v>
      </c>
      <c r="FQ134" t="str">
        <f t="shared" si="88"/>
        <v/>
      </c>
      <c r="GU134" s="176"/>
      <c r="GV134" s="177">
        <f t="shared" si="128"/>
        <v>0</v>
      </c>
      <c r="GW134" s="177">
        <f t="shared" si="129"/>
        <v>0</v>
      </c>
      <c r="GX134" s="177">
        <f t="shared" si="130"/>
        <v>0</v>
      </c>
      <c r="GY134" s="177">
        <f t="shared" si="131"/>
        <v>0</v>
      </c>
    </row>
    <row r="135" spans="1:210" x14ac:dyDescent="0.25">
      <c r="A135" s="194"/>
      <c r="B135" s="186" t="str">
        <f t="shared" si="77"/>
        <v>0 (0, 0)</v>
      </c>
      <c r="C135" s="357"/>
      <c r="D135" s="470"/>
      <c r="E135" s="470"/>
      <c r="F135" s="470"/>
      <c r="G135" s="470"/>
      <c r="H135" s="470"/>
      <c r="I135" s="466"/>
      <c r="J135" s="357"/>
      <c r="K135" s="470"/>
      <c r="L135" s="470"/>
      <c r="M135" s="470"/>
      <c r="N135" s="470"/>
      <c r="O135" s="470"/>
      <c r="P135" s="466"/>
      <c r="Q135" s="357"/>
      <c r="R135" s="470"/>
      <c r="S135" s="470"/>
      <c r="T135" s="470"/>
      <c r="U135" s="470"/>
      <c r="V135" s="470"/>
      <c r="W135" s="466"/>
      <c r="X135" s="357"/>
      <c r="Y135" s="470"/>
      <c r="Z135" s="470"/>
      <c r="AA135" s="470"/>
      <c r="AB135" s="470"/>
      <c r="AC135" s="470"/>
      <c r="AD135" s="466"/>
      <c r="AE135" s="349"/>
      <c r="AF135" s="339">
        <f t="shared" si="122"/>
        <v>0</v>
      </c>
      <c r="AG135" s="340">
        <f t="shared" si="122"/>
        <v>0</v>
      </c>
      <c r="AH135" s="340">
        <f t="shared" si="122"/>
        <v>0</v>
      </c>
      <c r="AI135" s="341">
        <f t="shared" si="122"/>
        <v>0</v>
      </c>
      <c r="AJ135" s="342">
        <f t="shared" si="122"/>
        <v>0</v>
      </c>
      <c r="AK135" s="343">
        <f t="shared" si="78"/>
        <v>0</v>
      </c>
      <c r="AL135" s="192">
        <f>IF(A135&lt;&gt;"",VLOOKUP(A135,Positions!$AJ$9:$AK$30,2,FALSE),0)*IF(AJ135=160,AJ135/4*52*(38/40),AJ135/4*52)</f>
        <v>0</v>
      </c>
      <c r="AM135" s="188">
        <f t="shared" si="79"/>
        <v>0</v>
      </c>
      <c r="AN135" s="12" t="str">
        <f t="shared" si="105"/>
        <v/>
      </c>
      <c r="AO135" s="12" t="str">
        <f t="shared" si="105"/>
        <v/>
      </c>
      <c r="AP135" s="12" t="str">
        <f t="shared" si="105"/>
        <v/>
      </c>
      <c r="AQ135" s="12" t="str">
        <f t="shared" si="105"/>
        <v/>
      </c>
      <c r="AR135" s="12" t="str">
        <f t="shared" si="105"/>
        <v/>
      </c>
      <c r="AS135" s="12" t="str">
        <f t="shared" si="105"/>
        <v/>
      </c>
      <c r="AT135" s="12" t="str">
        <f t="shared" si="105"/>
        <v/>
      </c>
      <c r="AU135" s="12" t="str">
        <f t="shared" si="127"/>
        <v/>
      </c>
      <c r="AV135" s="12" t="str">
        <f t="shared" si="127"/>
        <v/>
      </c>
      <c r="AW135" s="12" t="str">
        <f t="shared" si="127"/>
        <v/>
      </c>
      <c r="AX135" s="12" t="str">
        <f t="shared" si="127"/>
        <v/>
      </c>
      <c r="AY135" s="12" t="str">
        <f t="shared" si="127"/>
        <v/>
      </c>
      <c r="AZ135" s="12" t="str">
        <f t="shared" si="127"/>
        <v/>
      </c>
      <c r="BA135" s="12" t="str">
        <f t="shared" si="127"/>
        <v/>
      </c>
      <c r="BB135" s="12" t="str">
        <f t="shared" si="127"/>
        <v/>
      </c>
      <c r="BC135" s="12" t="str">
        <f t="shared" si="127"/>
        <v/>
      </c>
      <c r="BD135" s="12" t="str">
        <f t="shared" si="94"/>
        <v/>
      </c>
      <c r="BE135" s="12" t="str">
        <f t="shared" si="94"/>
        <v/>
      </c>
      <c r="BF135" s="12" t="str">
        <f t="shared" si="94"/>
        <v/>
      </c>
      <c r="BG135" s="12" t="str">
        <f t="shared" si="94"/>
        <v/>
      </c>
      <c r="BH135" s="12" t="str">
        <f t="shared" si="124"/>
        <v/>
      </c>
      <c r="BI135" s="12" t="str">
        <f t="shared" si="124"/>
        <v/>
      </c>
      <c r="BJ135" s="12" t="str">
        <f t="shared" si="124"/>
        <v/>
      </c>
      <c r="BK135" s="12" t="str">
        <f t="shared" si="124"/>
        <v/>
      </c>
      <c r="BL135" s="12" t="str">
        <f t="shared" si="124"/>
        <v/>
      </c>
      <c r="BM135" s="12" t="str">
        <f t="shared" si="108"/>
        <v/>
      </c>
      <c r="BN135" s="12" t="str">
        <f t="shared" si="108"/>
        <v/>
      </c>
      <c r="BO135" s="12" t="str">
        <f t="shared" si="108"/>
        <v/>
      </c>
      <c r="BV135" s="2" t="str">
        <f>IF(C135="","",IF(C135="ADO","ADO",IF(C135="OFF","OFF",VLOOKUP(C135,Positions!$C$7:$V$120,20,FALSE))))</f>
        <v/>
      </c>
      <c r="BW135" s="2" t="str">
        <f>IF(D135="","",IF(D135="ADO","ADO",IF(D135="OFF","OFF",VLOOKUP(D135,Positions!$C$7:$V$120,20,FALSE))))</f>
        <v/>
      </c>
      <c r="BX135" s="2" t="str">
        <f>IF(E135="","",IF(E135="ADO","ADO",IF(E135="OFF","OFF",VLOOKUP(E135,Positions!$C$7:$V$120,20,FALSE))))</f>
        <v/>
      </c>
      <c r="BY135" s="2" t="str">
        <f>IF(F135="","",IF(F135="ADO","ADO",IF(F135="OFF","OFF",VLOOKUP(F135,Positions!$C$7:$V$120,20,FALSE))))</f>
        <v/>
      </c>
      <c r="BZ135" s="2" t="str">
        <f>IF(G135="","",IF(G135="ADO","ADO",IF(G135="OFF","OFF",VLOOKUP(G135,Positions!$C$7:$V$120,20,FALSE))))</f>
        <v/>
      </c>
      <c r="CA135" s="2" t="str">
        <f>IF(H135="","",IF(H135="ADO","ADO",IF(H135="OFF","OFF",VLOOKUP(H135,Positions!$C$7:$V$120,20,FALSE))))</f>
        <v/>
      </c>
      <c r="CB135" s="2" t="str">
        <f>IF(I135="","",IF(I135="ADO","ADO",IF(I135="OFF","OFF",VLOOKUP(I135,Positions!$C$7:$V$120,20,FALSE))))</f>
        <v/>
      </c>
      <c r="CC135" s="2" t="str">
        <f>IF(J135="","",IF(J135="ADO","ADO",IF(J135="OFF","OFF",VLOOKUP(J135,Positions!$C$7:$V$120,20,FALSE))))</f>
        <v/>
      </c>
      <c r="CD135" s="2" t="str">
        <f>IF(K135="","",IF(K135="ADO","ADO",IF(K135="OFF","OFF",VLOOKUP(K135,Positions!$C$7:$V$120,20,FALSE))))</f>
        <v/>
      </c>
      <c r="CE135" s="2" t="str">
        <f>IF(L135="","",IF(L135="ADO","ADO",IF(L135="OFF","OFF",VLOOKUP(L135,Positions!$C$7:$V$120,20,FALSE))))</f>
        <v/>
      </c>
      <c r="CF135" s="2" t="str">
        <f>IF(M135="","",IF(M135="ADO","ADO",IF(M135="OFF","OFF",VLOOKUP(M135,Positions!$C$7:$V$120,20,FALSE))))</f>
        <v/>
      </c>
      <c r="CG135" s="2" t="str">
        <f>IF(N135="","",IF(N135="ADO","ADO",IF(N135="OFF","OFF",VLOOKUP(N135,Positions!$C$7:$V$120,20,FALSE))))</f>
        <v/>
      </c>
      <c r="CH135" s="2" t="str">
        <f>IF(O135="","",IF(O135="ADO","ADO",IF(O135="OFF","OFF",VLOOKUP(O135,Positions!$C$7:$V$120,20,FALSE))))</f>
        <v/>
      </c>
      <c r="CI135" s="2" t="str">
        <f>IF(P135="","",IF(P135="ADO","ADO",IF(P135="OFF","OFF",VLOOKUP(P135,Positions!$C$7:$V$120,20,FALSE))))</f>
        <v/>
      </c>
      <c r="CJ135" s="2" t="str">
        <f>IF(Q135="","",IF(Q135="ADO","ADO",IF(Q135="OFF","OFF",VLOOKUP(Q135,Positions!$C$7:$V$120,20,FALSE))))</f>
        <v/>
      </c>
      <c r="CK135" s="2" t="str">
        <f>IF(R135="","",IF(R135="ADO","ADO",IF(R135="OFF","OFF",VLOOKUP(R135,Positions!$C$7:$V$120,20,FALSE))))</f>
        <v/>
      </c>
      <c r="CL135" s="2" t="str">
        <f>IF(S135="","",IF(S135="ADO","ADO",IF(S135="OFF","OFF",VLOOKUP(S135,Positions!$C$7:$V$120,20,FALSE))))</f>
        <v/>
      </c>
      <c r="CM135" s="2" t="str">
        <f>IF(T135="","",IF(T135="ADO","ADO",IF(T135="OFF","OFF",VLOOKUP(T135,Positions!$C$7:$V$120,20,FALSE))))</f>
        <v/>
      </c>
      <c r="CN135" s="2" t="str">
        <f>IF(U135="","",IF(U135="ADO","ADO",IF(U135="OFF","OFF",VLOOKUP(U135,Positions!$C$7:$V$120,20,FALSE))))</f>
        <v/>
      </c>
      <c r="CO135" s="2" t="str">
        <f>IF(V135="","",IF(V135="ADO","ADO",IF(V135="OFF","OFF",VLOOKUP(V135,Positions!$C$7:$V$120,20,FALSE))))</f>
        <v/>
      </c>
      <c r="CP135" s="2" t="str">
        <f>IF(W135="","",IF(W135="ADO","ADO",IF(W135="OFF","OFF",VLOOKUP(W135,Positions!$C$7:$V$120,20,FALSE))))</f>
        <v/>
      </c>
      <c r="CQ135" s="2" t="str">
        <f>IF(X135="","",IF(X135="ADO","ADO",IF(X135="OFF","OFF",VLOOKUP(X135,Positions!$C$7:$V$120,20,FALSE))))</f>
        <v/>
      </c>
      <c r="CR135" s="2" t="str">
        <f>IF(Y135="","",IF(Y135="ADO","ADO",IF(Y135="OFF","OFF",VLOOKUP(Y135,Positions!$C$7:$V$120,20,FALSE))))</f>
        <v/>
      </c>
      <c r="CS135" s="2" t="str">
        <f>IF(Z135="","",IF(Z135="ADO","ADO",IF(Z135="OFF","OFF",VLOOKUP(Z135,Positions!$C$7:$V$120,20,FALSE))))</f>
        <v/>
      </c>
      <c r="CT135" s="2" t="str">
        <f>IF(AA135="","",IF(AA135="ADO","ADO",IF(AA135="OFF","OFF",VLOOKUP(AA135,Positions!$C$7:$V$120,20,FALSE))))</f>
        <v/>
      </c>
      <c r="CU135" s="2" t="str">
        <f>IF(AB135="","",IF(AB135="ADO","ADO",IF(AB135="OFF","OFF",VLOOKUP(AB135,Positions!$C$7:$V$120,20,FALSE))))</f>
        <v/>
      </c>
      <c r="CV135" s="2" t="str">
        <f>IF(AC135="","",IF(AC135="ADO","ADO",IF(AC135="OFF","OFF",VLOOKUP(AC135,Positions!$C$7:$V$120,20,FALSE))))</f>
        <v/>
      </c>
      <c r="CW135" s="2" t="str">
        <f>IF(AD135="","",IF(AD135="ADO","ADO",IF(AD135="OFF","OFF",VLOOKUP(AD135,Positions!$C$7:$V$120,20,FALSE))))</f>
        <v/>
      </c>
      <c r="CY135" s="2">
        <f t="shared" si="80"/>
        <v>0</v>
      </c>
      <c r="DE135" s="2" t="str">
        <f t="shared" si="113"/>
        <v/>
      </c>
      <c r="DF135" s="2" t="str">
        <f t="shared" si="114"/>
        <v/>
      </c>
      <c r="DG135" s="2" t="str">
        <f t="shared" si="115"/>
        <v/>
      </c>
      <c r="DH135" s="2" t="str">
        <f t="shared" si="118"/>
        <v/>
      </c>
      <c r="DI135" s="2" t="str">
        <f t="shared" ref="DI135:DO136" si="132">IF(ISERROR(BZ135),"",BZ135)</f>
        <v/>
      </c>
      <c r="DJ135" s="2" t="str">
        <f t="shared" si="132"/>
        <v/>
      </c>
      <c r="DK135" s="2" t="str">
        <f t="shared" si="132"/>
        <v/>
      </c>
      <c r="DL135" s="2" t="str">
        <f t="shared" si="132"/>
        <v/>
      </c>
      <c r="DM135" s="2" t="str">
        <f t="shared" si="132"/>
        <v/>
      </c>
      <c r="DN135" s="2" t="str">
        <f t="shared" si="132"/>
        <v/>
      </c>
      <c r="DO135" s="2" t="str">
        <f t="shared" si="132"/>
        <v/>
      </c>
      <c r="DP135" s="2" t="str">
        <f t="shared" si="126"/>
        <v/>
      </c>
      <c r="DQ135" s="2" t="str">
        <f t="shared" si="126"/>
        <v/>
      </c>
      <c r="DR135" s="2" t="str">
        <f t="shared" si="126"/>
        <v/>
      </c>
      <c r="DS135" s="2" t="str">
        <f t="shared" si="126"/>
        <v/>
      </c>
      <c r="DT135" s="2" t="str">
        <f t="shared" si="126"/>
        <v/>
      </c>
      <c r="DU135" s="2" t="str">
        <f t="shared" si="126"/>
        <v/>
      </c>
      <c r="DV135" s="2" t="str">
        <f t="shared" si="126"/>
        <v/>
      </c>
      <c r="DW135" s="2" t="str">
        <f t="shared" si="126"/>
        <v/>
      </c>
      <c r="DX135" s="2" t="str">
        <f t="shared" si="126"/>
        <v/>
      </c>
      <c r="DY135" s="2" t="str">
        <f t="shared" si="121"/>
        <v/>
      </c>
      <c r="DZ135" s="2" t="str">
        <f t="shared" si="121"/>
        <v/>
      </c>
      <c r="EA135" s="2" t="str">
        <f t="shared" si="121"/>
        <v/>
      </c>
      <c r="EB135" s="2" t="str">
        <f t="shared" si="121"/>
        <v/>
      </c>
      <c r="EC135" s="2" t="str">
        <f t="shared" si="121"/>
        <v/>
      </c>
      <c r="ED135" s="2" t="str">
        <f t="shared" si="121"/>
        <v/>
      </c>
      <c r="EE135" s="2" t="str">
        <f t="shared" si="121"/>
        <v/>
      </c>
      <c r="EF135" s="2" t="str">
        <f t="shared" si="121"/>
        <v/>
      </c>
      <c r="EH135" s="189">
        <f t="shared" si="82"/>
        <v>0</v>
      </c>
      <c r="EI135" s="190">
        <f t="shared" si="83"/>
        <v>0</v>
      </c>
      <c r="EJ135" s="190">
        <f t="shared" si="84"/>
        <v>0</v>
      </c>
      <c r="EK135" s="190">
        <f t="shared" si="85"/>
        <v>0</v>
      </c>
      <c r="EL135" s="190">
        <f t="shared" si="86"/>
        <v>0</v>
      </c>
      <c r="EM135" s="12" t="str">
        <f t="shared" si="125"/>
        <v/>
      </c>
      <c r="EN135" s="12" t="str">
        <f t="shared" si="125"/>
        <v/>
      </c>
      <c r="EO135" s="12" t="str">
        <f t="shared" si="125"/>
        <v/>
      </c>
      <c r="EP135" s="12" t="str">
        <f t="shared" si="125"/>
        <v/>
      </c>
      <c r="EQ135" s="12" t="str">
        <f t="shared" si="125"/>
        <v/>
      </c>
      <c r="ER135" s="12" t="str">
        <f t="shared" si="125"/>
        <v/>
      </c>
      <c r="ES135" s="12" t="str">
        <f t="shared" si="125"/>
        <v/>
      </c>
      <c r="ET135" s="12" t="str">
        <f t="shared" si="123"/>
        <v/>
      </c>
      <c r="EU135" s="12" t="str">
        <f t="shared" si="123"/>
        <v/>
      </c>
      <c r="EV135" s="12" t="str">
        <f t="shared" si="123"/>
        <v/>
      </c>
      <c r="EW135" s="12" t="str">
        <f t="shared" si="123"/>
        <v/>
      </c>
      <c r="EX135" s="12" t="str">
        <f t="shared" si="123"/>
        <v/>
      </c>
      <c r="EY135" s="12" t="str">
        <f t="shared" si="123"/>
        <v/>
      </c>
      <c r="EZ135" s="12" t="str">
        <f t="shared" si="123"/>
        <v/>
      </c>
      <c r="FA135" s="12" t="str">
        <f t="shared" si="123"/>
        <v/>
      </c>
      <c r="FB135" s="12" t="str">
        <f t="shared" si="123"/>
        <v/>
      </c>
      <c r="FC135" s="12" t="str">
        <f t="shared" si="120"/>
        <v/>
      </c>
      <c r="FD135" s="12" t="str">
        <f t="shared" si="120"/>
        <v/>
      </c>
      <c r="FE135" s="12" t="str">
        <f t="shared" si="120"/>
        <v/>
      </c>
      <c r="FF135" s="12" t="str">
        <f t="shared" si="120"/>
        <v/>
      </c>
      <c r="FG135" s="12" t="str">
        <f t="shared" si="120"/>
        <v/>
      </c>
      <c r="FH135" s="12" t="str">
        <f t="shared" si="120"/>
        <v/>
      </c>
      <c r="FI135" s="12" t="str">
        <f t="shared" si="119"/>
        <v/>
      </c>
      <c r="FJ135" s="12" t="str">
        <f t="shared" si="119"/>
        <v/>
      </c>
      <c r="FK135" s="12" t="str">
        <f t="shared" si="119"/>
        <v/>
      </c>
      <c r="FL135" s="12" t="str">
        <f t="shared" si="109"/>
        <v/>
      </c>
      <c r="FM135" s="12" t="str">
        <f t="shared" si="109"/>
        <v/>
      </c>
      <c r="FN135" s="12" t="str">
        <f t="shared" si="109"/>
        <v/>
      </c>
      <c r="FP135" t="str">
        <f t="shared" si="87"/>
        <v>OK</v>
      </c>
      <c r="FQ135" t="str">
        <f t="shared" si="88"/>
        <v/>
      </c>
      <c r="GU135" s="176"/>
      <c r="GV135" s="177">
        <f t="shared" si="128"/>
        <v>0</v>
      </c>
      <c r="GW135" s="177">
        <f t="shared" si="129"/>
        <v>0</v>
      </c>
      <c r="GX135" s="177">
        <f t="shared" si="130"/>
        <v>0</v>
      </c>
      <c r="GY135" s="177">
        <f t="shared" si="131"/>
        <v>0</v>
      </c>
    </row>
    <row r="136" spans="1:210" x14ac:dyDescent="0.25">
      <c r="A136" s="194"/>
      <c r="B136" s="186" t="str">
        <f t="shared" ref="B136:B199" si="133">AJ136&amp;" ("&amp;AF136+AG136&amp;", "&amp;AH136+AI136&amp;")"</f>
        <v>0 (0, 0)</v>
      </c>
      <c r="C136" s="357"/>
      <c r="D136" s="470"/>
      <c r="E136" s="470"/>
      <c r="F136" s="470"/>
      <c r="G136" s="470"/>
      <c r="H136" s="470"/>
      <c r="I136" s="466"/>
      <c r="J136" s="357"/>
      <c r="K136" s="470"/>
      <c r="L136" s="470"/>
      <c r="M136" s="470"/>
      <c r="N136" s="470"/>
      <c r="O136" s="470"/>
      <c r="P136" s="466"/>
      <c r="Q136" s="357"/>
      <c r="R136" s="470"/>
      <c r="S136" s="470"/>
      <c r="T136" s="470"/>
      <c r="U136" s="470"/>
      <c r="V136" s="470"/>
      <c r="W136" s="466"/>
      <c r="X136" s="357"/>
      <c r="Y136" s="470"/>
      <c r="Z136" s="470"/>
      <c r="AA136" s="470"/>
      <c r="AB136" s="470"/>
      <c r="AC136" s="470"/>
      <c r="AD136" s="466"/>
      <c r="AE136" s="349"/>
      <c r="AF136" s="339">
        <f t="shared" si="122"/>
        <v>0</v>
      </c>
      <c r="AG136" s="340">
        <f t="shared" si="122"/>
        <v>0</v>
      </c>
      <c r="AH136" s="340">
        <f t="shared" si="122"/>
        <v>0</v>
      </c>
      <c r="AI136" s="341">
        <f t="shared" si="122"/>
        <v>0</v>
      </c>
      <c r="AJ136" s="342">
        <f t="shared" si="122"/>
        <v>0</v>
      </c>
      <c r="AK136" s="343">
        <f t="shared" ref="AK136:AK199" si="134">IF(AJ136&gt;0,IF(AJ136=160,AJ136/160,AJ136/(38*4)),0)</f>
        <v>0</v>
      </c>
      <c r="AL136" s="192">
        <f>IF(A136&lt;&gt;"",VLOOKUP(A136,Positions!$AJ$9:$AK$30,2,FALSE),0)*IF(AJ136=160,AJ136/4*52*(38/40),AJ136/4*52)</f>
        <v>0</v>
      </c>
      <c r="AM136" s="188">
        <f t="shared" ref="AM136:AM199" si="135">COUNTIF(BV136:CW136,"ADO")</f>
        <v>0</v>
      </c>
      <c r="AN136" s="12" t="str">
        <f t="shared" si="105"/>
        <v/>
      </c>
      <c r="AO136" s="12" t="str">
        <f t="shared" si="105"/>
        <v/>
      </c>
      <c r="AP136" s="12" t="str">
        <f t="shared" si="105"/>
        <v/>
      </c>
      <c r="AQ136" s="12" t="str">
        <f t="shared" si="105"/>
        <v/>
      </c>
      <c r="AR136" s="12" t="str">
        <f t="shared" si="105"/>
        <v/>
      </c>
      <c r="AS136" s="12" t="str">
        <f t="shared" si="105"/>
        <v/>
      </c>
      <c r="AT136" s="12" t="str">
        <f t="shared" si="105"/>
        <v/>
      </c>
      <c r="AU136" s="12" t="str">
        <f t="shared" si="127"/>
        <v/>
      </c>
      <c r="AV136" s="12" t="str">
        <f t="shared" si="127"/>
        <v/>
      </c>
      <c r="AW136" s="12" t="str">
        <f t="shared" si="127"/>
        <v/>
      </c>
      <c r="AX136" s="12" t="str">
        <f t="shared" si="127"/>
        <v/>
      </c>
      <c r="AY136" s="12" t="str">
        <f t="shared" si="127"/>
        <v/>
      </c>
      <c r="AZ136" s="12" t="str">
        <f t="shared" si="127"/>
        <v/>
      </c>
      <c r="BA136" s="12" t="str">
        <f t="shared" si="127"/>
        <v/>
      </c>
      <c r="BB136" s="12" t="str">
        <f t="shared" si="127"/>
        <v/>
      </c>
      <c r="BC136" s="12" t="str">
        <f t="shared" si="127"/>
        <v/>
      </c>
      <c r="BD136" s="12" t="str">
        <f t="shared" si="94"/>
        <v/>
      </c>
      <c r="BE136" s="12" t="str">
        <f t="shared" si="94"/>
        <v/>
      </c>
      <c r="BF136" s="12" t="str">
        <f t="shared" si="94"/>
        <v/>
      </c>
      <c r="BG136" s="12" t="str">
        <f t="shared" si="94"/>
        <v/>
      </c>
      <c r="BH136" s="12" t="str">
        <f t="shared" si="124"/>
        <v/>
      </c>
      <c r="BI136" s="12" t="str">
        <f t="shared" si="124"/>
        <v/>
      </c>
      <c r="BJ136" s="12" t="str">
        <f t="shared" si="124"/>
        <v/>
      </c>
      <c r="BK136" s="12" t="str">
        <f t="shared" si="124"/>
        <v/>
      </c>
      <c r="BL136" s="12" t="str">
        <f t="shared" si="124"/>
        <v/>
      </c>
      <c r="BM136" s="12" t="str">
        <f t="shared" si="108"/>
        <v/>
      </c>
      <c r="BN136" s="12" t="str">
        <f t="shared" si="108"/>
        <v/>
      </c>
      <c r="BO136" s="12" t="str">
        <f t="shared" si="108"/>
        <v/>
      </c>
      <c r="BV136" s="2" t="str">
        <f>IF(C136="","",IF(C136="ADO","ADO",IF(C136="OFF","OFF",VLOOKUP(C136,Positions!$C$7:$V$120,20,FALSE))))</f>
        <v/>
      </c>
      <c r="BW136" s="2" t="str">
        <f>IF(D136="","",IF(D136="ADO","ADO",IF(D136="OFF","OFF",VLOOKUP(D136,Positions!$C$7:$V$120,20,FALSE))))</f>
        <v/>
      </c>
      <c r="BX136" s="2" t="str">
        <f>IF(E136="","",IF(E136="ADO","ADO",IF(E136="OFF","OFF",VLOOKUP(E136,Positions!$C$7:$V$120,20,FALSE))))</f>
        <v/>
      </c>
      <c r="BY136" s="2" t="str">
        <f>IF(F136="","",IF(F136="ADO","ADO",IF(F136="OFF","OFF",VLOOKUP(F136,Positions!$C$7:$V$120,20,FALSE))))</f>
        <v/>
      </c>
      <c r="BZ136" s="2" t="str">
        <f>IF(G136="","",IF(G136="ADO","ADO",IF(G136="OFF","OFF",VLOOKUP(G136,Positions!$C$7:$V$120,20,FALSE))))</f>
        <v/>
      </c>
      <c r="CA136" s="2" t="str">
        <f>IF(H136="","",IF(H136="ADO","ADO",IF(H136="OFF","OFF",VLOOKUP(H136,Positions!$C$7:$V$120,20,FALSE))))</f>
        <v/>
      </c>
      <c r="CB136" s="2" t="str">
        <f>IF(I136="","",IF(I136="ADO","ADO",IF(I136="OFF","OFF",VLOOKUP(I136,Positions!$C$7:$V$120,20,FALSE))))</f>
        <v/>
      </c>
      <c r="CC136" s="2" t="str">
        <f>IF(J136="","",IF(J136="ADO","ADO",IF(J136="OFF","OFF",VLOOKUP(J136,Positions!$C$7:$V$120,20,FALSE))))</f>
        <v/>
      </c>
      <c r="CD136" s="2" t="str">
        <f>IF(K136="","",IF(K136="ADO","ADO",IF(K136="OFF","OFF",VLOOKUP(K136,Positions!$C$7:$V$120,20,FALSE))))</f>
        <v/>
      </c>
      <c r="CE136" s="2" t="str">
        <f>IF(L136="","",IF(L136="ADO","ADO",IF(L136="OFF","OFF",VLOOKUP(L136,Positions!$C$7:$V$120,20,FALSE))))</f>
        <v/>
      </c>
      <c r="CF136" s="2" t="str">
        <f>IF(M136="","",IF(M136="ADO","ADO",IF(M136="OFF","OFF",VLOOKUP(M136,Positions!$C$7:$V$120,20,FALSE))))</f>
        <v/>
      </c>
      <c r="CG136" s="2" t="str">
        <f>IF(N136="","",IF(N136="ADO","ADO",IF(N136="OFF","OFF",VLOOKUP(N136,Positions!$C$7:$V$120,20,FALSE))))</f>
        <v/>
      </c>
      <c r="CH136" s="2" t="str">
        <f>IF(O136="","",IF(O136="ADO","ADO",IF(O136="OFF","OFF",VLOOKUP(O136,Positions!$C$7:$V$120,20,FALSE))))</f>
        <v/>
      </c>
      <c r="CI136" s="2" t="str">
        <f>IF(P136="","",IF(P136="ADO","ADO",IF(P136="OFF","OFF",VLOOKUP(P136,Positions!$C$7:$V$120,20,FALSE))))</f>
        <v/>
      </c>
      <c r="CJ136" s="2" t="str">
        <f>IF(Q136="","",IF(Q136="ADO","ADO",IF(Q136="OFF","OFF",VLOOKUP(Q136,Positions!$C$7:$V$120,20,FALSE))))</f>
        <v/>
      </c>
      <c r="CK136" s="2" t="str">
        <f>IF(R136="","",IF(R136="ADO","ADO",IF(R136="OFF","OFF",VLOOKUP(R136,Positions!$C$7:$V$120,20,FALSE))))</f>
        <v/>
      </c>
      <c r="CL136" s="2" t="str">
        <f>IF(S136="","",IF(S136="ADO","ADO",IF(S136="OFF","OFF",VLOOKUP(S136,Positions!$C$7:$V$120,20,FALSE))))</f>
        <v/>
      </c>
      <c r="CM136" s="2" t="str">
        <f>IF(T136="","",IF(T136="ADO","ADO",IF(T136="OFF","OFF",VLOOKUP(T136,Positions!$C$7:$V$120,20,FALSE))))</f>
        <v/>
      </c>
      <c r="CN136" s="2" t="str">
        <f>IF(U136="","",IF(U136="ADO","ADO",IF(U136="OFF","OFF",VLOOKUP(U136,Positions!$C$7:$V$120,20,FALSE))))</f>
        <v/>
      </c>
      <c r="CO136" s="2" t="str">
        <f>IF(V136="","",IF(V136="ADO","ADO",IF(V136="OFF","OFF",VLOOKUP(V136,Positions!$C$7:$V$120,20,FALSE))))</f>
        <v/>
      </c>
      <c r="CP136" s="2" t="str">
        <f>IF(W136="","",IF(W136="ADO","ADO",IF(W136="OFF","OFF",VLOOKUP(W136,Positions!$C$7:$V$120,20,FALSE))))</f>
        <v/>
      </c>
      <c r="CQ136" s="2" t="str">
        <f>IF(X136="","",IF(X136="ADO","ADO",IF(X136="OFF","OFF",VLOOKUP(X136,Positions!$C$7:$V$120,20,FALSE))))</f>
        <v/>
      </c>
      <c r="CR136" s="2" t="str">
        <f>IF(Y136="","",IF(Y136="ADO","ADO",IF(Y136="OFF","OFF",VLOOKUP(Y136,Positions!$C$7:$V$120,20,FALSE))))</f>
        <v/>
      </c>
      <c r="CS136" s="2" t="str">
        <f>IF(Z136="","",IF(Z136="ADO","ADO",IF(Z136="OFF","OFF",VLOOKUP(Z136,Positions!$C$7:$V$120,20,FALSE))))</f>
        <v/>
      </c>
      <c r="CT136" s="2" t="str">
        <f>IF(AA136="","",IF(AA136="ADO","ADO",IF(AA136="OFF","OFF",VLOOKUP(AA136,Positions!$C$7:$V$120,20,FALSE))))</f>
        <v/>
      </c>
      <c r="CU136" s="2" t="str">
        <f>IF(AB136="","",IF(AB136="ADO","ADO",IF(AB136="OFF","OFF",VLOOKUP(AB136,Positions!$C$7:$V$120,20,FALSE))))</f>
        <v/>
      </c>
      <c r="CV136" s="2" t="str">
        <f>IF(AC136="","",IF(AC136="ADO","ADO",IF(AC136="OFF","OFF",VLOOKUP(AC136,Positions!$C$7:$V$120,20,FALSE))))</f>
        <v/>
      </c>
      <c r="CW136" s="2" t="str">
        <f>IF(AD136="","",IF(AD136="ADO","ADO",IF(AD136="OFF","OFF",VLOOKUP(AD136,Positions!$C$7:$V$120,20,FALSE))))</f>
        <v/>
      </c>
      <c r="CY136" s="2">
        <f t="shared" ref="CY136:CY199" si="136">MAX(DE136:EF136)</f>
        <v>0</v>
      </c>
      <c r="DE136" s="2" t="str">
        <f t="shared" si="113"/>
        <v/>
      </c>
      <c r="DF136" s="2" t="str">
        <f t="shared" si="114"/>
        <v/>
      </c>
      <c r="DG136" s="2" t="str">
        <f t="shared" si="115"/>
        <v/>
      </c>
      <c r="DH136" s="2" t="str">
        <f t="shared" si="118"/>
        <v/>
      </c>
      <c r="DI136" s="2" t="str">
        <f t="shared" si="132"/>
        <v/>
      </c>
      <c r="DJ136" s="2" t="str">
        <f t="shared" si="132"/>
        <v/>
      </c>
      <c r="DK136" s="2" t="str">
        <f t="shared" si="132"/>
        <v/>
      </c>
      <c r="DL136" s="2" t="str">
        <f t="shared" si="132"/>
        <v/>
      </c>
      <c r="DM136" s="2" t="str">
        <f t="shared" si="132"/>
        <v/>
      </c>
      <c r="DN136" s="2" t="str">
        <f t="shared" si="132"/>
        <v/>
      </c>
      <c r="DO136" s="2" t="str">
        <f t="shared" si="132"/>
        <v/>
      </c>
      <c r="DP136" s="2" t="str">
        <f t="shared" si="126"/>
        <v/>
      </c>
      <c r="DQ136" s="2" t="str">
        <f t="shared" si="126"/>
        <v/>
      </c>
      <c r="DR136" s="2" t="str">
        <f t="shared" si="126"/>
        <v/>
      </c>
      <c r="DS136" s="2" t="str">
        <f t="shared" si="126"/>
        <v/>
      </c>
      <c r="DT136" s="2" t="str">
        <f t="shared" si="126"/>
        <v/>
      </c>
      <c r="DU136" s="2" t="str">
        <f t="shared" si="126"/>
        <v/>
      </c>
      <c r="DV136" s="2" t="str">
        <f t="shared" si="126"/>
        <v/>
      </c>
      <c r="DW136" s="2" t="str">
        <f t="shared" si="126"/>
        <v/>
      </c>
      <c r="DX136" s="2" t="str">
        <f t="shared" si="126"/>
        <v/>
      </c>
      <c r="DY136" s="2" t="str">
        <f t="shared" si="121"/>
        <v/>
      </c>
      <c r="DZ136" s="2" t="str">
        <f t="shared" si="121"/>
        <v/>
      </c>
      <c r="EA136" s="2" t="str">
        <f t="shared" si="121"/>
        <v/>
      </c>
      <c r="EB136" s="2" t="str">
        <f t="shared" si="121"/>
        <v/>
      </c>
      <c r="EC136" s="2" t="str">
        <f t="shared" si="121"/>
        <v/>
      </c>
      <c r="ED136" s="2" t="str">
        <f t="shared" si="121"/>
        <v/>
      </c>
      <c r="EE136" s="2" t="str">
        <f t="shared" si="121"/>
        <v/>
      </c>
      <c r="EF136" s="2" t="str">
        <f t="shared" si="121"/>
        <v/>
      </c>
      <c r="EH136" s="189">
        <f t="shared" ref="EH136:EH199" si="137">SUM(EM136:ES136)</f>
        <v>0</v>
      </c>
      <c r="EI136" s="190">
        <f t="shared" ref="EI136:EI199" si="138">SUM(ET136:EZ136)</f>
        <v>0</v>
      </c>
      <c r="EJ136" s="190">
        <f t="shared" ref="EJ136:EJ199" si="139">SUM(FA136:FG136)</f>
        <v>0</v>
      </c>
      <c r="EK136" s="190">
        <f t="shared" ref="EK136:EK199" si="140">SUM(FH136:FN136)</f>
        <v>0</v>
      </c>
      <c r="EL136" s="190">
        <f t="shared" ref="EL136:EL199" si="141">SUM(EH136:EK136)</f>
        <v>0</v>
      </c>
      <c r="EM136" s="12" t="str">
        <f t="shared" si="125"/>
        <v/>
      </c>
      <c r="EN136" s="12" t="str">
        <f t="shared" si="125"/>
        <v/>
      </c>
      <c r="EO136" s="12" t="str">
        <f t="shared" si="125"/>
        <v/>
      </c>
      <c r="EP136" s="12" t="str">
        <f t="shared" si="125"/>
        <v/>
      </c>
      <c r="EQ136" s="12" t="str">
        <f t="shared" si="125"/>
        <v/>
      </c>
      <c r="ER136" s="12" t="str">
        <f t="shared" si="125"/>
        <v/>
      </c>
      <c r="ES136" s="12" t="str">
        <f t="shared" si="125"/>
        <v/>
      </c>
      <c r="ET136" s="12" t="str">
        <f t="shared" si="123"/>
        <v/>
      </c>
      <c r="EU136" s="12" t="str">
        <f t="shared" si="123"/>
        <v/>
      </c>
      <c r="EV136" s="12" t="str">
        <f t="shared" si="123"/>
        <v/>
      </c>
      <c r="EW136" s="12" t="str">
        <f t="shared" si="123"/>
        <v/>
      </c>
      <c r="EX136" s="12" t="str">
        <f t="shared" si="123"/>
        <v/>
      </c>
      <c r="EY136" s="12" t="str">
        <f t="shared" si="123"/>
        <v/>
      </c>
      <c r="EZ136" s="12" t="str">
        <f t="shared" si="123"/>
        <v/>
      </c>
      <c r="FA136" s="12" t="str">
        <f t="shared" si="123"/>
        <v/>
      </c>
      <c r="FB136" s="12" t="str">
        <f t="shared" si="123"/>
        <v/>
      </c>
      <c r="FC136" s="12" t="str">
        <f t="shared" si="120"/>
        <v/>
      </c>
      <c r="FD136" s="12" t="str">
        <f t="shared" si="120"/>
        <v/>
      </c>
      <c r="FE136" s="12" t="str">
        <f t="shared" si="120"/>
        <v/>
      </c>
      <c r="FF136" s="12" t="str">
        <f t="shared" si="120"/>
        <v/>
      </c>
      <c r="FG136" s="12" t="str">
        <f t="shared" si="120"/>
        <v/>
      </c>
      <c r="FH136" s="12" t="str">
        <f t="shared" si="120"/>
        <v/>
      </c>
      <c r="FI136" s="12" t="str">
        <f t="shared" si="119"/>
        <v/>
      </c>
      <c r="FJ136" s="12" t="str">
        <f t="shared" si="119"/>
        <v/>
      </c>
      <c r="FK136" s="12" t="str">
        <f t="shared" si="119"/>
        <v/>
      </c>
      <c r="FL136" s="12" t="str">
        <f t="shared" si="109"/>
        <v/>
      </c>
      <c r="FM136" s="12" t="str">
        <f t="shared" si="109"/>
        <v/>
      </c>
      <c r="FN136" s="12" t="str">
        <f t="shared" si="109"/>
        <v/>
      </c>
      <c r="FP136" t="str">
        <f t="shared" ref="FP136:FP199" si="142">IF(OR(EL136&gt;160,(EH136+EI136)&lt;&gt;EL136/2,(EJ136+EK136)&lt;&gt;EL136/2),"Not OK","OK")</f>
        <v>OK</v>
      </c>
      <c r="FQ136" t="str">
        <f t="shared" ref="FQ136:FQ199" si="143">LEFT(AE136,2)</f>
        <v/>
      </c>
      <c r="GU136" s="176"/>
      <c r="GV136" s="177">
        <f t="shared" si="128"/>
        <v>0</v>
      </c>
      <c r="GW136" s="177">
        <f t="shared" si="129"/>
        <v>0</v>
      </c>
      <c r="GX136" s="177">
        <f t="shared" si="130"/>
        <v>0</v>
      </c>
      <c r="GY136" s="177">
        <f t="shared" si="131"/>
        <v>0</v>
      </c>
    </row>
    <row r="137" spans="1:210" x14ac:dyDescent="0.25">
      <c r="A137" s="194"/>
      <c r="B137" s="186" t="str">
        <f t="shared" si="133"/>
        <v>0 (0, 0)</v>
      </c>
      <c r="C137" s="357"/>
      <c r="D137" s="470"/>
      <c r="E137" s="470"/>
      <c r="F137" s="470"/>
      <c r="G137" s="470"/>
      <c r="H137" s="470"/>
      <c r="I137" s="466"/>
      <c r="J137" s="357"/>
      <c r="K137" s="470"/>
      <c r="L137" s="470"/>
      <c r="M137" s="470"/>
      <c r="N137" s="470"/>
      <c r="O137" s="470"/>
      <c r="P137" s="466"/>
      <c r="Q137" s="357"/>
      <c r="R137" s="470"/>
      <c r="S137" s="470"/>
      <c r="T137" s="470"/>
      <c r="U137" s="470"/>
      <c r="V137" s="470"/>
      <c r="W137" s="466"/>
      <c r="X137" s="357"/>
      <c r="Y137" s="470"/>
      <c r="Z137" s="470"/>
      <c r="AA137" s="470"/>
      <c r="AB137" s="470"/>
      <c r="AC137" s="470"/>
      <c r="AD137" s="466"/>
      <c r="AE137" s="349"/>
      <c r="AF137" s="339">
        <f t="shared" si="122"/>
        <v>0</v>
      </c>
      <c r="AG137" s="340">
        <f t="shared" si="122"/>
        <v>0</v>
      </c>
      <c r="AH137" s="340">
        <f t="shared" si="122"/>
        <v>0</v>
      </c>
      <c r="AI137" s="341">
        <f t="shared" si="122"/>
        <v>0</v>
      </c>
      <c r="AJ137" s="342">
        <f t="shared" si="122"/>
        <v>0</v>
      </c>
      <c r="AK137" s="343">
        <f t="shared" si="134"/>
        <v>0</v>
      </c>
      <c r="AL137" s="192">
        <f>IF(A137&lt;&gt;"",VLOOKUP(A137,Positions!$AJ$9:$AK$30,2,FALSE),0)*IF(AJ137=160,AJ137/4*52*(38/40),AJ137/4*52)</f>
        <v>0</v>
      </c>
      <c r="AM137" s="188">
        <f t="shared" si="135"/>
        <v>0</v>
      </c>
      <c r="AN137" s="12" t="str">
        <f t="shared" si="105"/>
        <v/>
      </c>
      <c r="AO137" s="12" t="str">
        <f t="shared" si="105"/>
        <v/>
      </c>
      <c r="AP137" s="12" t="str">
        <f t="shared" si="105"/>
        <v/>
      </c>
      <c r="AQ137" s="12" t="str">
        <f t="shared" si="105"/>
        <v/>
      </c>
      <c r="AR137" s="12" t="str">
        <f t="shared" si="105"/>
        <v/>
      </c>
      <c r="AS137" s="12" t="str">
        <f t="shared" si="105"/>
        <v/>
      </c>
      <c r="AT137" s="12" t="str">
        <f t="shared" si="105"/>
        <v/>
      </c>
      <c r="AU137" s="12" t="str">
        <f t="shared" si="127"/>
        <v/>
      </c>
      <c r="AV137" s="12" t="str">
        <f t="shared" si="127"/>
        <v/>
      </c>
      <c r="AW137" s="12" t="str">
        <f t="shared" si="127"/>
        <v/>
      </c>
      <c r="AX137" s="12" t="str">
        <f t="shared" si="127"/>
        <v/>
      </c>
      <c r="AY137" s="12" t="str">
        <f t="shared" si="127"/>
        <v/>
      </c>
      <c r="AZ137" s="12" t="str">
        <f t="shared" si="127"/>
        <v/>
      </c>
      <c r="BA137" s="12" t="str">
        <f t="shared" si="127"/>
        <v/>
      </c>
      <c r="BB137" s="12" t="str">
        <f t="shared" si="127"/>
        <v/>
      </c>
      <c r="BC137" s="12" t="str">
        <f t="shared" si="127"/>
        <v/>
      </c>
      <c r="BD137" s="12" t="str">
        <f t="shared" si="94"/>
        <v/>
      </c>
      <c r="BE137" s="12" t="str">
        <f t="shared" si="94"/>
        <v/>
      </c>
      <c r="BF137" s="12" t="str">
        <f t="shared" si="94"/>
        <v/>
      </c>
      <c r="BG137" s="12" t="str">
        <f t="shared" si="94"/>
        <v/>
      </c>
      <c r="BH137" s="12" t="str">
        <f t="shared" si="124"/>
        <v/>
      </c>
      <c r="BI137" s="12" t="str">
        <f t="shared" si="124"/>
        <v/>
      </c>
      <c r="BJ137" s="12" t="str">
        <f t="shared" si="124"/>
        <v/>
      </c>
      <c r="BK137" s="12" t="str">
        <f t="shared" si="124"/>
        <v/>
      </c>
      <c r="BL137" s="12" t="str">
        <f t="shared" si="124"/>
        <v/>
      </c>
      <c r="BM137" s="12" t="str">
        <f t="shared" si="108"/>
        <v/>
      </c>
      <c r="BN137" s="12" t="str">
        <f t="shared" si="108"/>
        <v/>
      </c>
      <c r="BO137" s="12" t="str">
        <f t="shared" si="108"/>
        <v/>
      </c>
      <c r="BV137" s="2" t="str">
        <f>IF(C137="","",IF(C137="ADO","ADO",IF(C137="OFF","OFF",VLOOKUP(C137,Positions!$C$7:$V$120,20,FALSE))))</f>
        <v/>
      </c>
      <c r="BW137" s="2" t="str">
        <f>IF(D137="","",IF(D137="ADO","ADO",IF(D137="OFF","OFF",VLOOKUP(D137,Positions!$C$7:$V$120,20,FALSE))))</f>
        <v/>
      </c>
      <c r="BX137" s="2" t="str">
        <f>IF(E137="","",IF(E137="ADO","ADO",IF(E137="OFF","OFF",VLOOKUP(E137,Positions!$C$7:$V$120,20,FALSE))))</f>
        <v/>
      </c>
      <c r="BY137" s="2" t="str">
        <f>IF(F137="","",IF(F137="ADO","ADO",IF(F137="OFF","OFF",VLOOKUP(F137,Positions!$C$7:$V$120,20,FALSE))))</f>
        <v/>
      </c>
      <c r="BZ137" s="2" t="str">
        <f>IF(G137="","",IF(G137="ADO","ADO",IF(G137="OFF","OFF",VLOOKUP(G137,Positions!$C$7:$V$120,20,FALSE))))</f>
        <v/>
      </c>
      <c r="CA137" s="2" t="str">
        <f>IF(H137="","",IF(H137="ADO","ADO",IF(H137="OFF","OFF",VLOOKUP(H137,Positions!$C$7:$V$120,20,FALSE))))</f>
        <v/>
      </c>
      <c r="CB137" s="2" t="str">
        <f>IF(I137="","",IF(I137="ADO","ADO",IF(I137="OFF","OFF",VLOOKUP(I137,Positions!$C$7:$V$120,20,FALSE))))</f>
        <v/>
      </c>
      <c r="CC137" s="2" t="str">
        <f>IF(J137="","",IF(J137="ADO","ADO",IF(J137="OFF","OFF",VLOOKUP(J137,Positions!$C$7:$V$120,20,FALSE))))</f>
        <v/>
      </c>
      <c r="CD137" s="2" t="str">
        <f>IF(K137="","",IF(K137="ADO","ADO",IF(K137="OFF","OFF",VLOOKUP(K137,Positions!$C$7:$V$120,20,FALSE))))</f>
        <v/>
      </c>
      <c r="CE137" s="2" t="str">
        <f>IF(L137="","",IF(L137="ADO","ADO",IF(L137="OFF","OFF",VLOOKUP(L137,Positions!$C$7:$V$120,20,FALSE))))</f>
        <v/>
      </c>
      <c r="CF137" s="2" t="str">
        <f>IF(M137="","",IF(M137="ADO","ADO",IF(M137="OFF","OFF",VLOOKUP(M137,Positions!$C$7:$V$120,20,FALSE))))</f>
        <v/>
      </c>
      <c r="CG137" s="2" t="str">
        <f>IF(N137="","",IF(N137="ADO","ADO",IF(N137="OFF","OFF",VLOOKUP(N137,Positions!$C$7:$V$120,20,FALSE))))</f>
        <v/>
      </c>
      <c r="CH137" s="2" t="str">
        <f>IF(O137="","",IF(O137="ADO","ADO",IF(O137="OFF","OFF",VLOOKUP(O137,Positions!$C$7:$V$120,20,FALSE))))</f>
        <v/>
      </c>
      <c r="CI137" s="2" t="str">
        <f>IF(P137="","",IF(P137="ADO","ADO",IF(P137="OFF","OFF",VLOOKUP(P137,Positions!$C$7:$V$120,20,FALSE))))</f>
        <v/>
      </c>
      <c r="CJ137" s="2" t="str">
        <f>IF(Q137="","",IF(Q137="ADO","ADO",IF(Q137="OFF","OFF",VLOOKUP(Q137,Positions!$C$7:$V$120,20,FALSE))))</f>
        <v/>
      </c>
      <c r="CK137" s="2" t="str">
        <f>IF(R137="","",IF(R137="ADO","ADO",IF(R137="OFF","OFF",VLOOKUP(R137,Positions!$C$7:$V$120,20,FALSE))))</f>
        <v/>
      </c>
      <c r="CL137" s="2" t="str">
        <f>IF(S137="","",IF(S137="ADO","ADO",IF(S137="OFF","OFF",VLOOKUP(S137,Positions!$C$7:$V$120,20,FALSE))))</f>
        <v/>
      </c>
      <c r="CM137" s="2" t="str">
        <f>IF(T137="","",IF(T137="ADO","ADO",IF(T137="OFF","OFF",VLOOKUP(T137,Positions!$C$7:$V$120,20,FALSE))))</f>
        <v/>
      </c>
      <c r="CN137" s="2" t="str">
        <f>IF(U137="","",IF(U137="ADO","ADO",IF(U137="OFF","OFF",VLOOKUP(U137,Positions!$C$7:$V$120,20,FALSE))))</f>
        <v/>
      </c>
      <c r="CO137" s="2" t="str">
        <f>IF(V137="","",IF(V137="ADO","ADO",IF(V137="OFF","OFF",VLOOKUP(V137,Positions!$C$7:$V$120,20,FALSE))))</f>
        <v/>
      </c>
      <c r="CP137" s="2" t="str">
        <f>IF(W137="","",IF(W137="ADO","ADO",IF(W137="OFF","OFF",VLOOKUP(W137,Positions!$C$7:$V$120,20,FALSE))))</f>
        <v/>
      </c>
      <c r="CQ137" s="2" t="str">
        <f>IF(X137="","",IF(X137="ADO","ADO",IF(X137="OFF","OFF",VLOOKUP(X137,Positions!$C$7:$V$120,20,FALSE))))</f>
        <v/>
      </c>
      <c r="CR137" s="2" t="str">
        <f>IF(Y137="","",IF(Y137="ADO","ADO",IF(Y137="OFF","OFF",VLOOKUP(Y137,Positions!$C$7:$V$120,20,FALSE))))</f>
        <v/>
      </c>
      <c r="CS137" s="2" t="str">
        <f>IF(Z137="","",IF(Z137="ADO","ADO",IF(Z137="OFF","OFF",VLOOKUP(Z137,Positions!$C$7:$V$120,20,FALSE))))</f>
        <v/>
      </c>
      <c r="CT137" s="2" t="str">
        <f>IF(AA137="","",IF(AA137="ADO","ADO",IF(AA137="OFF","OFF",VLOOKUP(AA137,Positions!$C$7:$V$120,20,FALSE))))</f>
        <v/>
      </c>
      <c r="CU137" s="2" t="str">
        <f>IF(AB137="","",IF(AB137="ADO","ADO",IF(AB137="OFF","OFF",VLOOKUP(AB137,Positions!$C$7:$V$120,20,FALSE))))</f>
        <v/>
      </c>
      <c r="CV137" s="2" t="str">
        <f>IF(AC137="","",IF(AC137="ADO","ADO",IF(AC137="OFF","OFF",VLOOKUP(AC137,Positions!$C$7:$V$120,20,FALSE))))</f>
        <v/>
      </c>
      <c r="CW137" s="2" t="str">
        <f>IF(AD137="","",IF(AD137="ADO","ADO",IF(AD137="OFF","OFF",VLOOKUP(AD137,Positions!$C$7:$V$120,20,FALSE))))</f>
        <v/>
      </c>
      <c r="CY137" s="2">
        <f t="shared" si="136"/>
        <v>0</v>
      </c>
      <c r="DE137" s="2" t="str">
        <f t="shared" ref="DE137:DO160" si="144">IF(ISERROR(BV137),"",BV137)</f>
        <v/>
      </c>
      <c r="DF137" s="2" t="str">
        <f t="shared" si="144"/>
        <v/>
      </c>
      <c r="DG137" s="2" t="str">
        <f t="shared" si="144"/>
        <v/>
      </c>
      <c r="DH137" s="2" t="str">
        <f t="shared" si="144"/>
        <v/>
      </c>
      <c r="DI137" s="2" t="str">
        <f t="shared" si="144"/>
        <v/>
      </c>
      <c r="DJ137" s="2" t="str">
        <f t="shared" si="144"/>
        <v/>
      </c>
      <c r="DK137" s="2" t="str">
        <f t="shared" si="144"/>
        <v/>
      </c>
      <c r="DL137" s="2" t="str">
        <f t="shared" si="144"/>
        <v/>
      </c>
      <c r="DM137" s="2" t="str">
        <f t="shared" si="144"/>
        <v/>
      </c>
      <c r="DN137" s="2" t="str">
        <f t="shared" si="144"/>
        <v/>
      </c>
      <c r="DO137" s="2" t="str">
        <f t="shared" si="144"/>
        <v/>
      </c>
      <c r="DP137" s="2" t="str">
        <f t="shared" si="126"/>
        <v/>
      </c>
      <c r="DQ137" s="2" t="str">
        <f t="shared" si="126"/>
        <v/>
      </c>
      <c r="DR137" s="2" t="str">
        <f t="shared" si="126"/>
        <v/>
      </c>
      <c r="DS137" s="2" t="str">
        <f t="shared" si="126"/>
        <v/>
      </c>
      <c r="DT137" s="2" t="str">
        <f t="shared" si="126"/>
        <v/>
      </c>
      <c r="DU137" s="2" t="str">
        <f t="shared" si="126"/>
        <v/>
      </c>
      <c r="DV137" s="2" t="str">
        <f t="shared" si="126"/>
        <v/>
      </c>
      <c r="DW137" s="2" t="str">
        <f t="shared" si="126"/>
        <v/>
      </c>
      <c r="DX137" s="2" t="str">
        <f t="shared" si="126"/>
        <v/>
      </c>
      <c r="DY137" s="2" t="str">
        <f t="shared" si="121"/>
        <v/>
      </c>
      <c r="DZ137" s="2" t="str">
        <f t="shared" si="121"/>
        <v/>
      </c>
      <c r="EA137" s="2" t="str">
        <f t="shared" si="121"/>
        <v/>
      </c>
      <c r="EB137" s="2" t="str">
        <f t="shared" si="121"/>
        <v/>
      </c>
      <c r="EC137" s="2" t="str">
        <f t="shared" si="121"/>
        <v/>
      </c>
      <c r="ED137" s="2" t="str">
        <f t="shared" si="121"/>
        <v/>
      </c>
      <c r="EE137" s="2" t="str">
        <f t="shared" si="121"/>
        <v/>
      </c>
      <c r="EF137" s="2" t="str">
        <f t="shared" si="121"/>
        <v/>
      </c>
      <c r="EH137" s="189">
        <f t="shared" si="137"/>
        <v>0</v>
      </c>
      <c r="EI137" s="190">
        <f t="shared" si="138"/>
        <v>0</v>
      </c>
      <c r="EJ137" s="190">
        <f t="shared" si="139"/>
        <v>0</v>
      </c>
      <c r="EK137" s="190">
        <f t="shared" si="140"/>
        <v>0</v>
      </c>
      <c r="EL137" s="190">
        <f t="shared" si="141"/>
        <v>0</v>
      </c>
      <c r="EM137" s="12" t="str">
        <f t="shared" si="125"/>
        <v/>
      </c>
      <c r="EN137" s="12" t="str">
        <f t="shared" si="125"/>
        <v/>
      </c>
      <c r="EO137" s="12" t="str">
        <f t="shared" si="125"/>
        <v/>
      </c>
      <c r="EP137" s="12" t="str">
        <f t="shared" si="125"/>
        <v/>
      </c>
      <c r="EQ137" s="12" t="str">
        <f t="shared" si="125"/>
        <v/>
      </c>
      <c r="ER137" s="12" t="str">
        <f t="shared" si="125"/>
        <v/>
      </c>
      <c r="ES137" s="12" t="str">
        <f t="shared" si="125"/>
        <v/>
      </c>
      <c r="ET137" s="12" t="str">
        <f t="shared" si="123"/>
        <v/>
      </c>
      <c r="EU137" s="12" t="str">
        <f t="shared" si="123"/>
        <v/>
      </c>
      <c r="EV137" s="12" t="str">
        <f t="shared" si="123"/>
        <v/>
      </c>
      <c r="EW137" s="12" t="str">
        <f t="shared" si="123"/>
        <v/>
      </c>
      <c r="EX137" s="12" t="str">
        <f t="shared" si="123"/>
        <v/>
      </c>
      <c r="EY137" s="12" t="str">
        <f t="shared" si="123"/>
        <v/>
      </c>
      <c r="EZ137" s="12" t="str">
        <f t="shared" si="123"/>
        <v/>
      </c>
      <c r="FA137" s="12" t="str">
        <f t="shared" si="123"/>
        <v/>
      </c>
      <c r="FB137" s="12" t="str">
        <f t="shared" si="123"/>
        <v/>
      </c>
      <c r="FC137" s="12" t="str">
        <f t="shared" si="120"/>
        <v/>
      </c>
      <c r="FD137" s="12" t="str">
        <f t="shared" si="120"/>
        <v/>
      </c>
      <c r="FE137" s="12" t="str">
        <f t="shared" si="120"/>
        <v/>
      </c>
      <c r="FF137" s="12" t="str">
        <f t="shared" si="120"/>
        <v/>
      </c>
      <c r="FG137" s="12" t="str">
        <f t="shared" si="120"/>
        <v/>
      </c>
      <c r="FH137" s="12" t="str">
        <f t="shared" si="120"/>
        <v/>
      </c>
      <c r="FI137" s="12" t="str">
        <f t="shared" si="119"/>
        <v/>
      </c>
      <c r="FJ137" s="12" t="str">
        <f t="shared" si="119"/>
        <v/>
      </c>
      <c r="FK137" s="12" t="str">
        <f t="shared" si="119"/>
        <v/>
      </c>
      <c r="FL137" s="12" t="str">
        <f t="shared" si="109"/>
        <v/>
      </c>
      <c r="FM137" s="12" t="str">
        <f t="shared" si="109"/>
        <v/>
      </c>
      <c r="FN137" s="12" t="str">
        <f t="shared" si="109"/>
        <v/>
      </c>
      <c r="FP137" t="str">
        <f t="shared" si="142"/>
        <v>OK</v>
      </c>
      <c r="FQ137" t="str">
        <f t="shared" si="143"/>
        <v/>
      </c>
      <c r="GU137" s="176"/>
      <c r="GV137" s="177">
        <f t="shared" si="128"/>
        <v>0</v>
      </c>
      <c r="GW137" s="177">
        <f t="shared" si="129"/>
        <v>0</v>
      </c>
      <c r="GX137" s="177">
        <f t="shared" si="130"/>
        <v>0</v>
      </c>
      <c r="GY137" s="177">
        <f t="shared" si="131"/>
        <v>0</v>
      </c>
    </row>
    <row r="138" spans="1:210" x14ac:dyDescent="0.25">
      <c r="A138" s="194"/>
      <c r="B138" s="186" t="str">
        <f t="shared" si="133"/>
        <v>0 (0, 0)</v>
      </c>
      <c r="C138" s="357"/>
      <c r="D138" s="470"/>
      <c r="E138" s="470"/>
      <c r="F138" s="470"/>
      <c r="G138" s="470"/>
      <c r="H138" s="470"/>
      <c r="I138" s="466"/>
      <c r="J138" s="357"/>
      <c r="K138" s="470"/>
      <c r="L138" s="470"/>
      <c r="M138" s="470"/>
      <c r="N138" s="470"/>
      <c r="O138" s="470"/>
      <c r="P138" s="466"/>
      <c r="Q138" s="357"/>
      <c r="R138" s="470"/>
      <c r="S138" s="470"/>
      <c r="T138" s="470"/>
      <c r="U138" s="470"/>
      <c r="V138" s="470"/>
      <c r="W138" s="466"/>
      <c r="X138" s="357"/>
      <c r="Y138" s="470"/>
      <c r="Z138" s="470"/>
      <c r="AA138" s="470"/>
      <c r="AB138" s="470"/>
      <c r="AC138" s="470"/>
      <c r="AD138" s="466"/>
      <c r="AE138" s="349"/>
      <c r="AF138" s="339">
        <f t="shared" si="122"/>
        <v>0</v>
      </c>
      <c r="AG138" s="340">
        <f t="shared" si="122"/>
        <v>0</v>
      </c>
      <c r="AH138" s="340">
        <f t="shared" si="122"/>
        <v>0</v>
      </c>
      <c r="AI138" s="341">
        <f t="shared" si="122"/>
        <v>0</v>
      </c>
      <c r="AJ138" s="342">
        <f t="shared" si="122"/>
        <v>0</v>
      </c>
      <c r="AK138" s="343">
        <f t="shared" si="134"/>
        <v>0</v>
      </c>
      <c r="AL138" s="192">
        <f>IF(A138&lt;&gt;"",VLOOKUP(A138,Positions!$AJ$9:$AK$30,2,FALSE),0)*IF(AJ138=160,AJ138/4*52*(38/40),AJ138/4*52)</f>
        <v>0</v>
      </c>
      <c r="AM138" s="188">
        <f t="shared" si="135"/>
        <v>0</v>
      </c>
      <c r="AN138" s="12" t="str">
        <f t="shared" si="105"/>
        <v/>
      </c>
      <c r="AO138" s="12" t="str">
        <f t="shared" si="105"/>
        <v/>
      </c>
      <c r="AP138" s="12" t="str">
        <f t="shared" si="105"/>
        <v/>
      </c>
      <c r="AQ138" s="12" t="str">
        <f t="shared" si="105"/>
        <v/>
      </c>
      <c r="AR138" s="12" t="str">
        <f t="shared" si="105"/>
        <v/>
      </c>
      <c r="AS138" s="12" t="str">
        <f t="shared" si="105"/>
        <v/>
      </c>
      <c r="AT138" s="12" t="str">
        <f t="shared" si="105"/>
        <v/>
      </c>
      <c r="AU138" s="12" t="str">
        <f t="shared" si="127"/>
        <v/>
      </c>
      <c r="AV138" s="12" t="str">
        <f t="shared" si="127"/>
        <v/>
      </c>
      <c r="AW138" s="12" t="str">
        <f t="shared" si="127"/>
        <v/>
      </c>
      <c r="AX138" s="12" t="str">
        <f t="shared" si="127"/>
        <v/>
      </c>
      <c r="AY138" s="12" t="str">
        <f t="shared" si="127"/>
        <v/>
      </c>
      <c r="AZ138" s="12" t="str">
        <f t="shared" si="127"/>
        <v/>
      </c>
      <c r="BA138" s="12" t="str">
        <f t="shared" si="127"/>
        <v/>
      </c>
      <c r="BB138" s="12" t="str">
        <f t="shared" si="127"/>
        <v/>
      </c>
      <c r="BC138" s="12" t="str">
        <f t="shared" si="127"/>
        <v/>
      </c>
      <c r="BD138" s="12" t="str">
        <f t="shared" si="94"/>
        <v/>
      </c>
      <c r="BE138" s="12" t="str">
        <f t="shared" si="94"/>
        <v/>
      </c>
      <c r="BF138" s="12" t="str">
        <f t="shared" si="94"/>
        <v/>
      </c>
      <c r="BG138" s="12" t="str">
        <f t="shared" si="94"/>
        <v/>
      </c>
      <c r="BH138" s="12" t="str">
        <f t="shared" si="124"/>
        <v/>
      </c>
      <c r="BI138" s="12" t="str">
        <f t="shared" si="124"/>
        <v/>
      </c>
      <c r="BJ138" s="12" t="str">
        <f t="shared" si="124"/>
        <v/>
      </c>
      <c r="BK138" s="12" t="str">
        <f t="shared" si="124"/>
        <v/>
      </c>
      <c r="BL138" s="12" t="str">
        <f t="shared" si="124"/>
        <v/>
      </c>
      <c r="BM138" s="12" t="str">
        <f t="shared" si="108"/>
        <v/>
      </c>
      <c r="BN138" s="12" t="str">
        <f t="shared" si="108"/>
        <v/>
      </c>
      <c r="BO138" s="12" t="str">
        <f t="shared" si="108"/>
        <v/>
      </c>
      <c r="BV138" s="2" t="str">
        <f>IF(C138="","",IF(C138="ADO","ADO",IF(C138="OFF","OFF",VLOOKUP(C138,Positions!$C$7:$V$120,20,FALSE))))</f>
        <v/>
      </c>
      <c r="BW138" s="2" t="str">
        <f>IF(D138="","",IF(D138="ADO","ADO",IF(D138="OFF","OFF",VLOOKUP(D138,Positions!$C$7:$V$120,20,FALSE))))</f>
        <v/>
      </c>
      <c r="BX138" s="2" t="str">
        <f>IF(E138="","",IF(E138="ADO","ADO",IF(E138="OFF","OFF",VLOOKUP(E138,Positions!$C$7:$V$120,20,FALSE))))</f>
        <v/>
      </c>
      <c r="BY138" s="2" t="str">
        <f>IF(F138="","",IF(F138="ADO","ADO",IF(F138="OFF","OFF",VLOOKUP(F138,Positions!$C$7:$V$120,20,FALSE))))</f>
        <v/>
      </c>
      <c r="BZ138" s="2" t="str">
        <f>IF(G138="","",IF(G138="ADO","ADO",IF(G138="OFF","OFF",VLOOKUP(G138,Positions!$C$7:$V$120,20,FALSE))))</f>
        <v/>
      </c>
      <c r="CA138" s="2" t="str">
        <f>IF(H138="","",IF(H138="ADO","ADO",IF(H138="OFF","OFF",VLOOKUP(H138,Positions!$C$7:$V$120,20,FALSE))))</f>
        <v/>
      </c>
      <c r="CB138" s="2" t="str">
        <f>IF(I138="","",IF(I138="ADO","ADO",IF(I138="OFF","OFF",VLOOKUP(I138,Positions!$C$7:$V$120,20,FALSE))))</f>
        <v/>
      </c>
      <c r="CC138" s="2" t="str">
        <f>IF(J138="","",IF(J138="ADO","ADO",IF(J138="OFF","OFF",VLOOKUP(J138,Positions!$C$7:$V$120,20,FALSE))))</f>
        <v/>
      </c>
      <c r="CD138" s="2" t="str">
        <f>IF(K138="","",IF(K138="ADO","ADO",IF(K138="OFF","OFF",VLOOKUP(K138,Positions!$C$7:$V$120,20,FALSE))))</f>
        <v/>
      </c>
      <c r="CE138" s="2" t="str">
        <f>IF(L138="","",IF(L138="ADO","ADO",IF(L138="OFF","OFF",VLOOKUP(L138,Positions!$C$7:$V$120,20,FALSE))))</f>
        <v/>
      </c>
      <c r="CF138" s="2" t="str">
        <f>IF(M138="","",IF(M138="ADO","ADO",IF(M138="OFF","OFF",VLOOKUP(M138,Positions!$C$7:$V$120,20,FALSE))))</f>
        <v/>
      </c>
      <c r="CG138" s="2" t="str">
        <f>IF(N138="","",IF(N138="ADO","ADO",IF(N138="OFF","OFF",VLOOKUP(N138,Positions!$C$7:$V$120,20,FALSE))))</f>
        <v/>
      </c>
      <c r="CH138" s="2" t="str">
        <f>IF(O138="","",IF(O138="ADO","ADO",IF(O138="OFF","OFF",VLOOKUP(O138,Positions!$C$7:$V$120,20,FALSE))))</f>
        <v/>
      </c>
      <c r="CI138" s="2" t="str">
        <f>IF(P138="","",IF(P138="ADO","ADO",IF(P138="OFF","OFF",VLOOKUP(P138,Positions!$C$7:$V$120,20,FALSE))))</f>
        <v/>
      </c>
      <c r="CJ138" s="2" t="str">
        <f>IF(Q138="","",IF(Q138="ADO","ADO",IF(Q138="OFF","OFF",VLOOKUP(Q138,Positions!$C$7:$V$120,20,FALSE))))</f>
        <v/>
      </c>
      <c r="CK138" s="2" t="str">
        <f>IF(R138="","",IF(R138="ADO","ADO",IF(R138="OFF","OFF",VLOOKUP(R138,Positions!$C$7:$V$120,20,FALSE))))</f>
        <v/>
      </c>
      <c r="CL138" s="2" t="str">
        <f>IF(S138="","",IF(S138="ADO","ADO",IF(S138="OFF","OFF",VLOOKUP(S138,Positions!$C$7:$V$120,20,FALSE))))</f>
        <v/>
      </c>
      <c r="CM138" s="2" t="str">
        <f>IF(T138="","",IF(T138="ADO","ADO",IF(T138="OFF","OFF",VLOOKUP(T138,Positions!$C$7:$V$120,20,FALSE))))</f>
        <v/>
      </c>
      <c r="CN138" s="2" t="str">
        <f>IF(U138="","",IF(U138="ADO","ADO",IF(U138="OFF","OFF",VLOOKUP(U138,Positions!$C$7:$V$120,20,FALSE))))</f>
        <v/>
      </c>
      <c r="CO138" s="2" t="str">
        <f>IF(V138="","",IF(V138="ADO","ADO",IF(V138="OFF","OFF",VLOOKUP(V138,Positions!$C$7:$V$120,20,FALSE))))</f>
        <v/>
      </c>
      <c r="CP138" s="2" t="str">
        <f>IF(W138="","",IF(W138="ADO","ADO",IF(W138="OFF","OFF",VLOOKUP(W138,Positions!$C$7:$V$120,20,FALSE))))</f>
        <v/>
      </c>
      <c r="CQ138" s="2" t="str">
        <f>IF(X138="","",IF(X138="ADO","ADO",IF(X138="OFF","OFF",VLOOKUP(X138,Positions!$C$7:$V$120,20,FALSE))))</f>
        <v/>
      </c>
      <c r="CR138" s="2" t="str">
        <f>IF(Y138="","",IF(Y138="ADO","ADO",IF(Y138="OFF","OFF",VLOOKUP(Y138,Positions!$C$7:$V$120,20,FALSE))))</f>
        <v/>
      </c>
      <c r="CS138" s="2" t="str">
        <f>IF(Z138="","",IF(Z138="ADO","ADO",IF(Z138="OFF","OFF",VLOOKUP(Z138,Positions!$C$7:$V$120,20,FALSE))))</f>
        <v/>
      </c>
      <c r="CT138" s="2" t="str">
        <f>IF(AA138="","",IF(AA138="ADO","ADO",IF(AA138="OFF","OFF",VLOOKUP(AA138,Positions!$C$7:$V$120,20,FALSE))))</f>
        <v/>
      </c>
      <c r="CU138" s="2" t="str">
        <f>IF(AB138="","",IF(AB138="ADO","ADO",IF(AB138="OFF","OFF",VLOOKUP(AB138,Positions!$C$7:$V$120,20,FALSE))))</f>
        <v/>
      </c>
      <c r="CV138" s="2" t="str">
        <f>IF(AC138="","",IF(AC138="ADO","ADO",IF(AC138="OFF","OFF",VLOOKUP(AC138,Positions!$C$7:$V$120,20,FALSE))))</f>
        <v/>
      </c>
      <c r="CW138" s="2" t="str">
        <f>IF(AD138="","",IF(AD138="ADO","ADO",IF(AD138="OFF","OFF",VLOOKUP(AD138,Positions!$C$7:$V$120,20,FALSE))))</f>
        <v/>
      </c>
      <c r="CY138" s="2">
        <f t="shared" si="136"/>
        <v>0</v>
      </c>
      <c r="DE138" s="2" t="str">
        <f t="shared" si="144"/>
        <v/>
      </c>
      <c r="DF138" s="2" t="str">
        <f t="shared" si="144"/>
        <v/>
      </c>
      <c r="DG138" s="2" t="str">
        <f t="shared" si="144"/>
        <v/>
      </c>
      <c r="DH138" s="2" t="str">
        <f t="shared" si="144"/>
        <v/>
      </c>
      <c r="DI138" s="2" t="str">
        <f t="shared" si="144"/>
        <v/>
      </c>
      <c r="DJ138" s="2" t="str">
        <f t="shared" si="144"/>
        <v/>
      </c>
      <c r="DK138" s="2" t="str">
        <f t="shared" si="144"/>
        <v/>
      </c>
      <c r="DL138" s="2" t="str">
        <f t="shared" si="144"/>
        <v/>
      </c>
      <c r="DM138" s="2" t="str">
        <f t="shared" si="144"/>
        <v/>
      </c>
      <c r="DN138" s="2" t="str">
        <f t="shared" si="144"/>
        <v/>
      </c>
      <c r="DO138" s="2" t="str">
        <f t="shared" si="144"/>
        <v/>
      </c>
      <c r="DP138" s="2" t="str">
        <f t="shared" si="126"/>
        <v/>
      </c>
      <c r="DQ138" s="2" t="str">
        <f t="shared" si="126"/>
        <v/>
      </c>
      <c r="DR138" s="2" t="str">
        <f t="shared" si="126"/>
        <v/>
      </c>
      <c r="DS138" s="2" t="str">
        <f t="shared" si="126"/>
        <v/>
      </c>
      <c r="DT138" s="2" t="str">
        <f t="shared" si="126"/>
        <v/>
      </c>
      <c r="DU138" s="2" t="str">
        <f t="shared" si="126"/>
        <v/>
      </c>
      <c r="DV138" s="2" t="str">
        <f t="shared" si="126"/>
        <v/>
      </c>
      <c r="DW138" s="2" t="str">
        <f t="shared" si="126"/>
        <v/>
      </c>
      <c r="DX138" s="2" t="str">
        <f t="shared" si="126"/>
        <v/>
      </c>
      <c r="DY138" s="2" t="str">
        <f t="shared" si="121"/>
        <v/>
      </c>
      <c r="DZ138" s="2" t="str">
        <f t="shared" si="121"/>
        <v/>
      </c>
      <c r="EA138" s="2" t="str">
        <f t="shared" si="121"/>
        <v/>
      </c>
      <c r="EB138" s="2" t="str">
        <f t="shared" si="121"/>
        <v/>
      </c>
      <c r="EC138" s="2" t="str">
        <f t="shared" si="121"/>
        <v/>
      </c>
      <c r="ED138" s="2" t="str">
        <f t="shared" si="121"/>
        <v/>
      </c>
      <c r="EE138" s="2" t="str">
        <f t="shared" si="121"/>
        <v/>
      </c>
      <c r="EF138" s="2" t="str">
        <f t="shared" si="121"/>
        <v/>
      </c>
      <c r="EH138" s="189">
        <f t="shared" si="137"/>
        <v>0</v>
      </c>
      <c r="EI138" s="190">
        <f t="shared" si="138"/>
        <v>0</v>
      </c>
      <c r="EJ138" s="190">
        <f t="shared" si="139"/>
        <v>0</v>
      </c>
      <c r="EK138" s="190">
        <f t="shared" si="140"/>
        <v>0</v>
      </c>
      <c r="EL138" s="190">
        <f t="shared" si="141"/>
        <v>0</v>
      </c>
      <c r="EM138" s="12" t="str">
        <f t="shared" si="125"/>
        <v/>
      </c>
      <c r="EN138" s="12" t="str">
        <f t="shared" si="125"/>
        <v/>
      </c>
      <c r="EO138" s="12" t="str">
        <f t="shared" si="125"/>
        <v/>
      </c>
      <c r="EP138" s="12" t="str">
        <f t="shared" si="125"/>
        <v/>
      </c>
      <c r="EQ138" s="12" t="str">
        <f t="shared" si="125"/>
        <v/>
      </c>
      <c r="ER138" s="12" t="str">
        <f t="shared" si="125"/>
        <v/>
      </c>
      <c r="ES138" s="12" t="str">
        <f t="shared" si="125"/>
        <v/>
      </c>
      <c r="ET138" s="12" t="str">
        <f t="shared" si="123"/>
        <v/>
      </c>
      <c r="EU138" s="12" t="str">
        <f t="shared" si="123"/>
        <v/>
      </c>
      <c r="EV138" s="12" t="str">
        <f t="shared" si="123"/>
        <v/>
      </c>
      <c r="EW138" s="12" t="str">
        <f t="shared" si="123"/>
        <v/>
      </c>
      <c r="EX138" s="12" t="str">
        <f t="shared" si="123"/>
        <v/>
      </c>
      <c r="EY138" s="12" t="str">
        <f t="shared" si="123"/>
        <v/>
      </c>
      <c r="EZ138" s="12" t="str">
        <f t="shared" si="123"/>
        <v/>
      </c>
      <c r="FA138" s="12" t="str">
        <f t="shared" si="123"/>
        <v/>
      </c>
      <c r="FB138" s="12" t="str">
        <f t="shared" si="123"/>
        <v/>
      </c>
      <c r="FC138" s="12" t="str">
        <f t="shared" si="120"/>
        <v/>
      </c>
      <c r="FD138" s="12" t="str">
        <f t="shared" si="120"/>
        <v/>
      </c>
      <c r="FE138" s="12" t="str">
        <f t="shared" si="120"/>
        <v/>
      </c>
      <c r="FF138" s="12" t="str">
        <f t="shared" si="120"/>
        <v/>
      </c>
      <c r="FG138" s="12" t="str">
        <f t="shared" si="120"/>
        <v/>
      </c>
      <c r="FH138" s="12" t="str">
        <f t="shared" si="120"/>
        <v/>
      </c>
      <c r="FI138" s="12" t="str">
        <f t="shared" si="119"/>
        <v/>
      </c>
      <c r="FJ138" s="12" t="str">
        <f t="shared" si="119"/>
        <v/>
      </c>
      <c r="FK138" s="12" t="str">
        <f t="shared" si="119"/>
        <v/>
      </c>
      <c r="FL138" s="12" t="str">
        <f t="shared" si="109"/>
        <v/>
      </c>
      <c r="FM138" s="12" t="str">
        <f t="shared" si="109"/>
        <v/>
      </c>
      <c r="FN138" s="12" t="str">
        <f t="shared" si="109"/>
        <v/>
      </c>
      <c r="FP138" t="str">
        <f t="shared" si="142"/>
        <v>OK</v>
      </c>
      <c r="FQ138" t="str">
        <f t="shared" si="143"/>
        <v/>
      </c>
      <c r="GU138" s="176"/>
      <c r="GV138" s="177">
        <f t="shared" si="128"/>
        <v>0</v>
      </c>
      <c r="GW138" s="177">
        <f t="shared" si="129"/>
        <v>0</v>
      </c>
      <c r="GX138" s="177">
        <f t="shared" si="130"/>
        <v>0</v>
      </c>
      <c r="GY138" s="177">
        <f t="shared" si="131"/>
        <v>0</v>
      </c>
    </row>
    <row r="139" spans="1:210" x14ac:dyDescent="0.25">
      <c r="A139" s="194"/>
      <c r="B139" s="186" t="str">
        <f t="shared" si="133"/>
        <v>0 (0, 0)</v>
      </c>
      <c r="C139" s="357"/>
      <c r="D139" s="470"/>
      <c r="E139" s="470"/>
      <c r="F139" s="470"/>
      <c r="G139" s="470"/>
      <c r="H139" s="470"/>
      <c r="I139" s="466"/>
      <c r="J139" s="357"/>
      <c r="K139" s="470"/>
      <c r="L139" s="470"/>
      <c r="M139" s="470"/>
      <c r="N139" s="470"/>
      <c r="O139" s="470"/>
      <c r="P139" s="466"/>
      <c r="Q139" s="357"/>
      <c r="R139" s="470"/>
      <c r="S139" s="470"/>
      <c r="T139" s="470"/>
      <c r="U139" s="470"/>
      <c r="V139" s="470"/>
      <c r="W139" s="466"/>
      <c r="X139" s="357"/>
      <c r="Y139" s="470"/>
      <c r="Z139" s="470"/>
      <c r="AA139" s="470"/>
      <c r="AB139" s="470"/>
      <c r="AC139" s="470"/>
      <c r="AD139" s="466"/>
      <c r="AE139" s="349"/>
      <c r="AF139" s="339">
        <f t="shared" si="122"/>
        <v>0</v>
      </c>
      <c r="AG139" s="340">
        <f t="shared" si="122"/>
        <v>0</v>
      </c>
      <c r="AH139" s="340">
        <f t="shared" si="122"/>
        <v>0</v>
      </c>
      <c r="AI139" s="341">
        <f t="shared" si="122"/>
        <v>0</v>
      </c>
      <c r="AJ139" s="342">
        <f t="shared" si="122"/>
        <v>0</v>
      </c>
      <c r="AK139" s="343">
        <f t="shared" si="134"/>
        <v>0</v>
      </c>
      <c r="AL139" s="192">
        <f>IF(A139&lt;&gt;"",VLOOKUP(A139,Positions!$AJ$9:$AK$30,2,FALSE),0)*IF(AJ139=160,AJ139/4*52*(38/40),AJ139/4*52)</f>
        <v>0</v>
      </c>
      <c r="AM139" s="188">
        <f t="shared" si="135"/>
        <v>0</v>
      </c>
      <c r="AN139" s="12" t="str">
        <f t="shared" si="105"/>
        <v/>
      </c>
      <c r="AO139" s="12" t="str">
        <f t="shared" si="105"/>
        <v/>
      </c>
      <c r="AP139" s="12" t="str">
        <f t="shared" si="105"/>
        <v/>
      </c>
      <c r="AQ139" s="12" t="str">
        <f t="shared" si="105"/>
        <v/>
      </c>
      <c r="AR139" s="12" t="str">
        <f t="shared" si="105"/>
        <v/>
      </c>
      <c r="AS139" s="12" t="str">
        <f t="shared" si="105"/>
        <v/>
      </c>
      <c r="AT139" s="12" t="str">
        <f t="shared" si="105"/>
        <v/>
      </c>
      <c r="AU139" s="12" t="str">
        <f t="shared" si="127"/>
        <v/>
      </c>
      <c r="AV139" s="12" t="str">
        <f t="shared" si="127"/>
        <v/>
      </c>
      <c r="AW139" s="12" t="str">
        <f t="shared" si="127"/>
        <v/>
      </c>
      <c r="AX139" s="12" t="str">
        <f t="shared" si="127"/>
        <v/>
      </c>
      <c r="AY139" s="12" t="str">
        <f t="shared" si="127"/>
        <v/>
      </c>
      <c r="AZ139" s="12" t="str">
        <f t="shared" si="127"/>
        <v/>
      </c>
      <c r="BA139" s="12" t="str">
        <f t="shared" si="127"/>
        <v/>
      </c>
      <c r="BB139" s="12" t="str">
        <f t="shared" si="127"/>
        <v/>
      </c>
      <c r="BC139" s="12" t="str">
        <f t="shared" si="127"/>
        <v/>
      </c>
      <c r="BD139" s="12" t="str">
        <f t="shared" si="94"/>
        <v/>
      </c>
      <c r="BE139" s="12" t="str">
        <f t="shared" si="94"/>
        <v/>
      </c>
      <c r="BF139" s="12" t="str">
        <f t="shared" si="94"/>
        <v/>
      </c>
      <c r="BG139" s="12" t="str">
        <f t="shared" si="94"/>
        <v/>
      </c>
      <c r="BH139" s="12" t="str">
        <f t="shared" si="124"/>
        <v/>
      </c>
      <c r="BI139" s="12" t="str">
        <f t="shared" si="124"/>
        <v/>
      </c>
      <c r="BJ139" s="12" t="str">
        <f t="shared" si="124"/>
        <v/>
      </c>
      <c r="BK139" s="12" t="str">
        <f t="shared" si="124"/>
        <v/>
      </c>
      <c r="BL139" s="12" t="str">
        <f t="shared" si="124"/>
        <v/>
      </c>
      <c r="BM139" s="12" t="str">
        <f t="shared" si="108"/>
        <v/>
      </c>
      <c r="BN139" s="12" t="str">
        <f t="shared" si="108"/>
        <v/>
      </c>
      <c r="BO139" s="12" t="str">
        <f t="shared" si="108"/>
        <v/>
      </c>
      <c r="BV139" s="2" t="str">
        <f>IF(C139="","",IF(C139="ADO","ADO",IF(C139="OFF","OFF",VLOOKUP(C139,Positions!$C$7:$V$120,20,FALSE))))</f>
        <v/>
      </c>
      <c r="BW139" s="2" t="str">
        <f>IF(D139="","",IF(D139="ADO","ADO",IF(D139="OFF","OFF",VLOOKUP(D139,Positions!$C$7:$V$120,20,FALSE))))</f>
        <v/>
      </c>
      <c r="BX139" s="2" t="str">
        <f>IF(E139="","",IF(E139="ADO","ADO",IF(E139="OFF","OFF",VLOOKUP(E139,Positions!$C$7:$V$120,20,FALSE))))</f>
        <v/>
      </c>
      <c r="BY139" s="2" t="str">
        <f>IF(F139="","",IF(F139="ADO","ADO",IF(F139="OFF","OFF",VLOOKUP(F139,Positions!$C$7:$V$120,20,FALSE))))</f>
        <v/>
      </c>
      <c r="BZ139" s="2" t="str">
        <f>IF(G139="","",IF(G139="ADO","ADO",IF(G139="OFF","OFF",VLOOKUP(G139,Positions!$C$7:$V$120,20,FALSE))))</f>
        <v/>
      </c>
      <c r="CA139" s="2" t="str">
        <f>IF(H139="","",IF(H139="ADO","ADO",IF(H139="OFF","OFF",VLOOKUP(H139,Positions!$C$7:$V$120,20,FALSE))))</f>
        <v/>
      </c>
      <c r="CB139" s="2" t="str">
        <f>IF(I139="","",IF(I139="ADO","ADO",IF(I139="OFF","OFF",VLOOKUP(I139,Positions!$C$7:$V$120,20,FALSE))))</f>
        <v/>
      </c>
      <c r="CC139" s="2" t="str">
        <f>IF(J139="","",IF(J139="ADO","ADO",IF(J139="OFF","OFF",VLOOKUP(J139,Positions!$C$7:$V$120,20,FALSE))))</f>
        <v/>
      </c>
      <c r="CD139" s="2" t="str">
        <f>IF(K139="","",IF(K139="ADO","ADO",IF(K139="OFF","OFF",VLOOKUP(K139,Positions!$C$7:$V$120,20,FALSE))))</f>
        <v/>
      </c>
      <c r="CE139" s="2" t="str">
        <f>IF(L139="","",IF(L139="ADO","ADO",IF(L139="OFF","OFF",VLOOKUP(L139,Positions!$C$7:$V$120,20,FALSE))))</f>
        <v/>
      </c>
      <c r="CF139" s="2" t="str">
        <f>IF(M139="","",IF(M139="ADO","ADO",IF(M139="OFF","OFF",VLOOKUP(M139,Positions!$C$7:$V$120,20,FALSE))))</f>
        <v/>
      </c>
      <c r="CG139" s="2" t="str">
        <f>IF(N139="","",IF(N139="ADO","ADO",IF(N139="OFF","OFF",VLOOKUP(N139,Positions!$C$7:$V$120,20,FALSE))))</f>
        <v/>
      </c>
      <c r="CH139" s="2" t="str">
        <f>IF(O139="","",IF(O139="ADO","ADO",IF(O139="OFF","OFF",VLOOKUP(O139,Positions!$C$7:$V$120,20,FALSE))))</f>
        <v/>
      </c>
      <c r="CI139" s="2" t="str">
        <f>IF(P139="","",IF(P139="ADO","ADO",IF(P139="OFF","OFF",VLOOKUP(P139,Positions!$C$7:$V$120,20,FALSE))))</f>
        <v/>
      </c>
      <c r="CJ139" s="2" t="str">
        <f>IF(Q139="","",IF(Q139="ADO","ADO",IF(Q139="OFF","OFF",VLOOKUP(Q139,Positions!$C$7:$V$120,20,FALSE))))</f>
        <v/>
      </c>
      <c r="CK139" s="2" t="str">
        <f>IF(R139="","",IF(R139="ADO","ADO",IF(R139="OFF","OFF",VLOOKUP(R139,Positions!$C$7:$V$120,20,FALSE))))</f>
        <v/>
      </c>
      <c r="CL139" s="2" t="str">
        <f>IF(S139="","",IF(S139="ADO","ADO",IF(S139="OFF","OFF",VLOOKUP(S139,Positions!$C$7:$V$120,20,FALSE))))</f>
        <v/>
      </c>
      <c r="CM139" s="2" t="str">
        <f>IF(T139="","",IF(T139="ADO","ADO",IF(T139="OFF","OFF",VLOOKUP(T139,Positions!$C$7:$V$120,20,FALSE))))</f>
        <v/>
      </c>
      <c r="CN139" s="2" t="str">
        <f>IF(U139="","",IF(U139="ADO","ADO",IF(U139="OFF","OFF",VLOOKUP(U139,Positions!$C$7:$V$120,20,FALSE))))</f>
        <v/>
      </c>
      <c r="CO139" s="2" t="str">
        <f>IF(V139="","",IF(V139="ADO","ADO",IF(V139="OFF","OFF",VLOOKUP(V139,Positions!$C$7:$V$120,20,FALSE))))</f>
        <v/>
      </c>
      <c r="CP139" s="2" t="str">
        <f>IF(W139="","",IF(W139="ADO","ADO",IF(W139="OFF","OFF",VLOOKUP(W139,Positions!$C$7:$V$120,20,FALSE))))</f>
        <v/>
      </c>
      <c r="CQ139" s="2" t="str">
        <f>IF(X139="","",IF(X139="ADO","ADO",IF(X139="OFF","OFF",VLOOKUP(X139,Positions!$C$7:$V$120,20,FALSE))))</f>
        <v/>
      </c>
      <c r="CR139" s="2" t="str">
        <f>IF(Y139="","",IF(Y139="ADO","ADO",IF(Y139="OFF","OFF",VLOOKUP(Y139,Positions!$C$7:$V$120,20,FALSE))))</f>
        <v/>
      </c>
      <c r="CS139" s="2" t="str">
        <f>IF(Z139="","",IF(Z139="ADO","ADO",IF(Z139="OFF","OFF",VLOOKUP(Z139,Positions!$C$7:$V$120,20,FALSE))))</f>
        <v/>
      </c>
      <c r="CT139" s="2" t="str">
        <f>IF(AA139="","",IF(AA139="ADO","ADO",IF(AA139="OFF","OFF",VLOOKUP(AA139,Positions!$C$7:$V$120,20,FALSE))))</f>
        <v/>
      </c>
      <c r="CU139" s="2" t="str">
        <f>IF(AB139="","",IF(AB139="ADO","ADO",IF(AB139="OFF","OFF",VLOOKUP(AB139,Positions!$C$7:$V$120,20,FALSE))))</f>
        <v/>
      </c>
      <c r="CV139" s="2" t="str">
        <f>IF(AC139="","",IF(AC139="ADO","ADO",IF(AC139="OFF","OFF",VLOOKUP(AC139,Positions!$C$7:$V$120,20,FALSE))))</f>
        <v/>
      </c>
      <c r="CW139" s="2" t="str">
        <f>IF(AD139="","",IF(AD139="ADO","ADO",IF(AD139="OFF","OFF",VLOOKUP(AD139,Positions!$C$7:$V$120,20,FALSE))))</f>
        <v/>
      </c>
      <c r="CY139" s="2">
        <f t="shared" si="136"/>
        <v>0</v>
      </c>
      <c r="DE139" s="2" t="str">
        <f t="shared" si="144"/>
        <v/>
      </c>
      <c r="DF139" s="2" t="str">
        <f t="shared" si="144"/>
        <v/>
      </c>
      <c r="DG139" s="2" t="str">
        <f t="shared" si="144"/>
        <v/>
      </c>
      <c r="DH139" s="2" t="str">
        <f t="shared" si="144"/>
        <v/>
      </c>
      <c r="DI139" s="2" t="str">
        <f t="shared" si="144"/>
        <v/>
      </c>
      <c r="DJ139" s="2" t="str">
        <f t="shared" si="144"/>
        <v/>
      </c>
      <c r="DK139" s="2" t="str">
        <f t="shared" si="144"/>
        <v/>
      </c>
      <c r="DL139" s="2" t="str">
        <f t="shared" si="144"/>
        <v/>
      </c>
      <c r="DM139" s="2" t="str">
        <f t="shared" si="144"/>
        <v/>
      </c>
      <c r="DN139" s="2" t="str">
        <f t="shared" si="144"/>
        <v/>
      </c>
      <c r="DO139" s="2" t="str">
        <f t="shared" si="144"/>
        <v/>
      </c>
      <c r="DP139" s="2" t="str">
        <f t="shared" si="126"/>
        <v/>
      </c>
      <c r="DQ139" s="2" t="str">
        <f t="shared" si="126"/>
        <v/>
      </c>
      <c r="DR139" s="2" t="str">
        <f t="shared" si="126"/>
        <v/>
      </c>
      <c r="DS139" s="2" t="str">
        <f t="shared" si="126"/>
        <v/>
      </c>
      <c r="DT139" s="2" t="str">
        <f t="shared" si="126"/>
        <v/>
      </c>
      <c r="DU139" s="2" t="str">
        <f t="shared" si="126"/>
        <v/>
      </c>
      <c r="DV139" s="2" t="str">
        <f t="shared" si="126"/>
        <v/>
      </c>
      <c r="DW139" s="2" t="str">
        <f t="shared" si="126"/>
        <v/>
      </c>
      <c r="DX139" s="2" t="str">
        <f t="shared" si="126"/>
        <v/>
      </c>
      <c r="DY139" s="2" t="str">
        <f t="shared" si="121"/>
        <v/>
      </c>
      <c r="DZ139" s="2" t="str">
        <f t="shared" si="121"/>
        <v/>
      </c>
      <c r="EA139" s="2" t="str">
        <f t="shared" si="121"/>
        <v/>
      </c>
      <c r="EB139" s="2" t="str">
        <f t="shared" si="121"/>
        <v/>
      </c>
      <c r="EC139" s="2" t="str">
        <f t="shared" si="121"/>
        <v/>
      </c>
      <c r="ED139" s="2" t="str">
        <f t="shared" si="121"/>
        <v/>
      </c>
      <c r="EE139" s="2" t="str">
        <f t="shared" si="121"/>
        <v/>
      </c>
      <c r="EF139" s="2" t="str">
        <f t="shared" si="121"/>
        <v/>
      </c>
      <c r="EH139" s="189">
        <f t="shared" si="137"/>
        <v>0</v>
      </c>
      <c r="EI139" s="190">
        <f t="shared" si="138"/>
        <v>0</v>
      </c>
      <c r="EJ139" s="190">
        <f t="shared" si="139"/>
        <v>0</v>
      </c>
      <c r="EK139" s="190">
        <f t="shared" si="140"/>
        <v>0</v>
      </c>
      <c r="EL139" s="190">
        <f t="shared" si="141"/>
        <v>0</v>
      </c>
      <c r="EM139" s="12" t="str">
        <f t="shared" si="125"/>
        <v/>
      </c>
      <c r="EN139" s="12" t="str">
        <f t="shared" si="125"/>
        <v/>
      </c>
      <c r="EO139" s="12" t="str">
        <f t="shared" si="125"/>
        <v/>
      </c>
      <c r="EP139" s="12" t="str">
        <f t="shared" si="125"/>
        <v/>
      </c>
      <c r="EQ139" s="12" t="str">
        <f t="shared" si="125"/>
        <v/>
      </c>
      <c r="ER139" s="12" t="str">
        <f t="shared" si="125"/>
        <v/>
      </c>
      <c r="ES139" s="12" t="str">
        <f t="shared" si="125"/>
        <v/>
      </c>
      <c r="ET139" s="12" t="str">
        <f t="shared" si="123"/>
        <v/>
      </c>
      <c r="EU139" s="12" t="str">
        <f t="shared" si="123"/>
        <v/>
      </c>
      <c r="EV139" s="12" t="str">
        <f t="shared" si="123"/>
        <v/>
      </c>
      <c r="EW139" s="12" t="str">
        <f t="shared" si="123"/>
        <v/>
      </c>
      <c r="EX139" s="12" t="str">
        <f t="shared" si="123"/>
        <v/>
      </c>
      <c r="EY139" s="12" t="str">
        <f t="shared" si="123"/>
        <v/>
      </c>
      <c r="EZ139" s="12" t="str">
        <f t="shared" si="123"/>
        <v/>
      </c>
      <c r="FA139" s="12" t="str">
        <f t="shared" si="123"/>
        <v/>
      </c>
      <c r="FB139" s="12" t="str">
        <f t="shared" si="123"/>
        <v/>
      </c>
      <c r="FC139" s="12" t="str">
        <f t="shared" si="120"/>
        <v/>
      </c>
      <c r="FD139" s="12" t="str">
        <f t="shared" si="120"/>
        <v/>
      </c>
      <c r="FE139" s="12" t="str">
        <f t="shared" si="120"/>
        <v/>
      </c>
      <c r="FF139" s="12" t="str">
        <f t="shared" si="120"/>
        <v/>
      </c>
      <c r="FG139" s="12" t="str">
        <f t="shared" si="120"/>
        <v/>
      </c>
      <c r="FH139" s="12" t="str">
        <f t="shared" si="120"/>
        <v/>
      </c>
      <c r="FI139" s="12" t="str">
        <f t="shared" si="119"/>
        <v/>
      </c>
      <c r="FJ139" s="12" t="str">
        <f t="shared" si="119"/>
        <v/>
      </c>
      <c r="FK139" s="12" t="str">
        <f t="shared" si="119"/>
        <v/>
      </c>
      <c r="FL139" s="12" t="str">
        <f t="shared" si="109"/>
        <v/>
      </c>
      <c r="FM139" s="12" t="str">
        <f t="shared" si="109"/>
        <v/>
      </c>
      <c r="FN139" s="12" t="str">
        <f t="shared" si="109"/>
        <v/>
      </c>
      <c r="FP139" t="str">
        <f t="shared" si="142"/>
        <v>OK</v>
      </c>
      <c r="FQ139" t="str">
        <f t="shared" si="143"/>
        <v/>
      </c>
      <c r="GU139" s="176"/>
      <c r="GV139" s="177">
        <f t="shared" si="128"/>
        <v>0</v>
      </c>
      <c r="GW139" s="177">
        <f t="shared" si="129"/>
        <v>0</v>
      </c>
      <c r="GX139" s="177">
        <f t="shared" si="130"/>
        <v>0</v>
      </c>
      <c r="GY139" s="177">
        <f t="shared" si="131"/>
        <v>0</v>
      </c>
    </row>
    <row r="140" spans="1:210" x14ac:dyDescent="0.25">
      <c r="A140" s="194"/>
      <c r="B140" s="186" t="str">
        <f t="shared" si="133"/>
        <v>0 (0, 0)</v>
      </c>
      <c r="C140" s="357"/>
      <c r="D140" s="470"/>
      <c r="E140" s="470"/>
      <c r="F140" s="470"/>
      <c r="G140" s="470"/>
      <c r="H140" s="470"/>
      <c r="I140" s="466"/>
      <c r="J140" s="357"/>
      <c r="K140" s="470"/>
      <c r="L140" s="470"/>
      <c r="M140" s="470"/>
      <c r="N140" s="470"/>
      <c r="O140" s="470"/>
      <c r="P140" s="466"/>
      <c r="Q140" s="357"/>
      <c r="R140" s="470"/>
      <c r="S140" s="470"/>
      <c r="T140" s="470"/>
      <c r="U140" s="470"/>
      <c r="V140" s="470"/>
      <c r="W140" s="466"/>
      <c r="X140" s="357"/>
      <c r="Y140" s="470"/>
      <c r="Z140" s="470"/>
      <c r="AA140" s="470"/>
      <c r="AB140" s="470"/>
      <c r="AC140" s="470"/>
      <c r="AD140" s="466"/>
      <c r="AE140" s="349"/>
      <c r="AF140" s="339">
        <f t="shared" si="122"/>
        <v>0</v>
      </c>
      <c r="AG140" s="340">
        <f t="shared" si="122"/>
        <v>0</v>
      </c>
      <c r="AH140" s="340">
        <f t="shared" si="122"/>
        <v>0</v>
      </c>
      <c r="AI140" s="341">
        <f t="shared" si="122"/>
        <v>0</v>
      </c>
      <c r="AJ140" s="342">
        <f t="shared" si="122"/>
        <v>0</v>
      </c>
      <c r="AK140" s="343">
        <f t="shared" si="134"/>
        <v>0</v>
      </c>
      <c r="AL140" s="192">
        <f>IF(A140&lt;&gt;"",VLOOKUP(A140,Positions!$AJ$9:$AK$30,2,FALSE),0)*IF(AJ140=160,AJ140/4*52*(38/40),AJ140/4*52)</f>
        <v>0</v>
      </c>
      <c r="AM140" s="188">
        <f t="shared" si="135"/>
        <v>0</v>
      </c>
      <c r="AN140" s="12" t="str">
        <f t="shared" si="105"/>
        <v/>
      </c>
      <c r="AO140" s="12" t="str">
        <f t="shared" si="105"/>
        <v/>
      </c>
      <c r="AP140" s="12" t="str">
        <f t="shared" si="105"/>
        <v/>
      </c>
      <c r="AQ140" s="12" t="str">
        <f t="shared" si="105"/>
        <v/>
      </c>
      <c r="AR140" s="12" t="str">
        <f t="shared" si="105"/>
        <v/>
      </c>
      <c r="AS140" s="12" t="str">
        <f t="shared" si="105"/>
        <v/>
      </c>
      <c r="AT140" s="12" t="str">
        <f t="shared" si="105"/>
        <v/>
      </c>
      <c r="AU140" s="12" t="str">
        <f t="shared" si="127"/>
        <v/>
      </c>
      <c r="AV140" s="12" t="str">
        <f t="shared" si="127"/>
        <v/>
      </c>
      <c r="AW140" s="12" t="str">
        <f t="shared" si="127"/>
        <v/>
      </c>
      <c r="AX140" s="12" t="str">
        <f t="shared" si="127"/>
        <v/>
      </c>
      <c r="AY140" s="12" t="str">
        <f t="shared" si="127"/>
        <v/>
      </c>
      <c r="AZ140" s="12" t="str">
        <f t="shared" si="127"/>
        <v/>
      </c>
      <c r="BA140" s="12" t="str">
        <f t="shared" si="127"/>
        <v/>
      </c>
      <c r="BB140" s="12" t="str">
        <f t="shared" si="127"/>
        <v/>
      </c>
      <c r="BC140" s="12" t="str">
        <f t="shared" si="127"/>
        <v/>
      </c>
      <c r="BD140" s="12" t="str">
        <f t="shared" si="94"/>
        <v/>
      </c>
      <c r="BE140" s="12" t="str">
        <f t="shared" si="94"/>
        <v/>
      </c>
      <c r="BF140" s="12" t="str">
        <f t="shared" si="94"/>
        <v/>
      </c>
      <c r="BG140" s="12" t="str">
        <f t="shared" si="94"/>
        <v/>
      </c>
      <c r="BH140" s="12" t="str">
        <f t="shared" si="124"/>
        <v/>
      </c>
      <c r="BI140" s="12" t="str">
        <f t="shared" si="124"/>
        <v/>
      </c>
      <c r="BJ140" s="12" t="str">
        <f t="shared" si="124"/>
        <v/>
      </c>
      <c r="BK140" s="12" t="str">
        <f t="shared" si="124"/>
        <v/>
      </c>
      <c r="BL140" s="12" t="str">
        <f t="shared" si="124"/>
        <v/>
      </c>
      <c r="BM140" s="12" t="str">
        <f t="shared" si="108"/>
        <v/>
      </c>
      <c r="BN140" s="12" t="str">
        <f t="shared" si="108"/>
        <v/>
      </c>
      <c r="BO140" s="12" t="str">
        <f t="shared" si="108"/>
        <v/>
      </c>
      <c r="BV140" s="2" t="str">
        <f>IF(C140="","",IF(C140="ADO","ADO",IF(C140="OFF","OFF",VLOOKUP(C140,Positions!$C$7:$V$120,20,FALSE))))</f>
        <v/>
      </c>
      <c r="BW140" s="2" t="str">
        <f>IF(D140="","",IF(D140="ADO","ADO",IF(D140="OFF","OFF",VLOOKUP(D140,Positions!$C$7:$V$120,20,FALSE))))</f>
        <v/>
      </c>
      <c r="BX140" s="2" t="str">
        <f>IF(E140="","",IF(E140="ADO","ADO",IF(E140="OFF","OFF",VLOOKUP(E140,Positions!$C$7:$V$120,20,FALSE))))</f>
        <v/>
      </c>
      <c r="BY140" s="2" t="str">
        <f>IF(F140="","",IF(F140="ADO","ADO",IF(F140="OFF","OFF",VLOOKUP(F140,Positions!$C$7:$V$120,20,FALSE))))</f>
        <v/>
      </c>
      <c r="BZ140" s="2" t="str">
        <f>IF(G140="","",IF(G140="ADO","ADO",IF(G140="OFF","OFF",VLOOKUP(G140,Positions!$C$7:$V$120,20,FALSE))))</f>
        <v/>
      </c>
      <c r="CA140" s="2" t="str">
        <f>IF(H140="","",IF(H140="ADO","ADO",IF(H140="OFF","OFF",VLOOKUP(H140,Positions!$C$7:$V$120,20,FALSE))))</f>
        <v/>
      </c>
      <c r="CB140" s="2" t="str">
        <f>IF(I140="","",IF(I140="ADO","ADO",IF(I140="OFF","OFF",VLOOKUP(I140,Positions!$C$7:$V$120,20,FALSE))))</f>
        <v/>
      </c>
      <c r="CC140" s="2" t="str">
        <f>IF(J140="","",IF(J140="ADO","ADO",IF(J140="OFF","OFF",VLOOKUP(J140,Positions!$C$7:$V$120,20,FALSE))))</f>
        <v/>
      </c>
      <c r="CD140" s="2" t="str">
        <f>IF(K140="","",IF(K140="ADO","ADO",IF(K140="OFF","OFF",VLOOKUP(K140,Positions!$C$7:$V$120,20,FALSE))))</f>
        <v/>
      </c>
      <c r="CE140" s="2" t="str">
        <f>IF(L140="","",IF(L140="ADO","ADO",IF(L140="OFF","OFF",VLOOKUP(L140,Positions!$C$7:$V$120,20,FALSE))))</f>
        <v/>
      </c>
      <c r="CF140" s="2" t="str">
        <f>IF(M140="","",IF(M140="ADO","ADO",IF(M140="OFF","OFF",VLOOKUP(M140,Positions!$C$7:$V$120,20,FALSE))))</f>
        <v/>
      </c>
      <c r="CG140" s="2" t="str">
        <f>IF(N140="","",IF(N140="ADO","ADO",IF(N140="OFF","OFF",VLOOKUP(N140,Positions!$C$7:$V$120,20,FALSE))))</f>
        <v/>
      </c>
      <c r="CH140" s="2" t="str">
        <f>IF(O140="","",IF(O140="ADO","ADO",IF(O140="OFF","OFF",VLOOKUP(O140,Positions!$C$7:$V$120,20,FALSE))))</f>
        <v/>
      </c>
      <c r="CI140" s="2" t="str">
        <f>IF(P140="","",IF(P140="ADO","ADO",IF(P140="OFF","OFF",VLOOKUP(P140,Positions!$C$7:$V$120,20,FALSE))))</f>
        <v/>
      </c>
      <c r="CJ140" s="2" t="str">
        <f>IF(Q140="","",IF(Q140="ADO","ADO",IF(Q140="OFF","OFF",VLOOKUP(Q140,Positions!$C$7:$V$120,20,FALSE))))</f>
        <v/>
      </c>
      <c r="CK140" s="2" t="str">
        <f>IF(R140="","",IF(R140="ADO","ADO",IF(R140="OFF","OFF",VLOOKUP(R140,Positions!$C$7:$V$120,20,FALSE))))</f>
        <v/>
      </c>
      <c r="CL140" s="2" t="str">
        <f>IF(S140="","",IF(S140="ADO","ADO",IF(S140="OFF","OFF",VLOOKUP(S140,Positions!$C$7:$V$120,20,FALSE))))</f>
        <v/>
      </c>
      <c r="CM140" s="2" t="str">
        <f>IF(T140="","",IF(T140="ADO","ADO",IF(T140="OFF","OFF",VLOOKUP(T140,Positions!$C$7:$V$120,20,FALSE))))</f>
        <v/>
      </c>
      <c r="CN140" s="2" t="str">
        <f>IF(U140="","",IF(U140="ADO","ADO",IF(U140="OFF","OFF",VLOOKUP(U140,Positions!$C$7:$V$120,20,FALSE))))</f>
        <v/>
      </c>
      <c r="CO140" s="2" t="str">
        <f>IF(V140="","",IF(V140="ADO","ADO",IF(V140="OFF","OFF",VLOOKUP(V140,Positions!$C$7:$V$120,20,FALSE))))</f>
        <v/>
      </c>
      <c r="CP140" s="2" t="str">
        <f>IF(W140="","",IF(W140="ADO","ADO",IF(W140="OFF","OFF",VLOOKUP(W140,Positions!$C$7:$V$120,20,FALSE))))</f>
        <v/>
      </c>
      <c r="CQ140" s="2" t="str">
        <f>IF(X140="","",IF(X140="ADO","ADO",IF(X140="OFF","OFF",VLOOKUP(X140,Positions!$C$7:$V$120,20,FALSE))))</f>
        <v/>
      </c>
      <c r="CR140" s="2" t="str">
        <f>IF(Y140="","",IF(Y140="ADO","ADO",IF(Y140="OFF","OFF",VLOOKUP(Y140,Positions!$C$7:$V$120,20,FALSE))))</f>
        <v/>
      </c>
      <c r="CS140" s="2" t="str">
        <f>IF(Z140="","",IF(Z140="ADO","ADO",IF(Z140="OFF","OFF",VLOOKUP(Z140,Positions!$C$7:$V$120,20,FALSE))))</f>
        <v/>
      </c>
      <c r="CT140" s="2" t="str">
        <f>IF(AA140="","",IF(AA140="ADO","ADO",IF(AA140="OFF","OFF",VLOOKUP(AA140,Positions!$C$7:$V$120,20,FALSE))))</f>
        <v/>
      </c>
      <c r="CU140" s="2" t="str">
        <f>IF(AB140="","",IF(AB140="ADO","ADO",IF(AB140="OFF","OFF",VLOOKUP(AB140,Positions!$C$7:$V$120,20,FALSE))))</f>
        <v/>
      </c>
      <c r="CV140" s="2" t="str">
        <f>IF(AC140="","",IF(AC140="ADO","ADO",IF(AC140="OFF","OFF",VLOOKUP(AC140,Positions!$C$7:$V$120,20,FALSE))))</f>
        <v/>
      </c>
      <c r="CW140" s="2" t="str">
        <f>IF(AD140="","",IF(AD140="ADO","ADO",IF(AD140="OFF","OFF",VLOOKUP(AD140,Positions!$C$7:$V$120,20,FALSE))))</f>
        <v/>
      </c>
      <c r="CY140" s="2">
        <f t="shared" si="136"/>
        <v>0</v>
      </c>
      <c r="DE140" s="2" t="str">
        <f t="shared" si="144"/>
        <v/>
      </c>
      <c r="DF140" s="2" t="str">
        <f t="shared" si="144"/>
        <v/>
      </c>
      <c r="DG140" s="2" t="str">
        <f t="shared" si="144"/>
        <v/>
      </c>
      <c r="DH140" s="2" t="str">
        <f t="shared" si="144"/>
        <v/>
      </c>
      <c r="DI140" s="2" t="str">
        <f t="shared" si="144"/>
        <v/>
      </c>
      <c r="DJ140" s="2" t="str">
        <f t="shared" si="144"/>
        <v/>
      </c>
      <c r="DK140" s="2" t="str">
        <f t="shared" si="144"/>
        <v/>
      </c>
      <c r="DL140" s="2" t="str">
        <f t="shared" si="144"/>
        <v/>
      </c>
      <c r="DM140" s="2" t="str">
        <f t="shared" si="144"/>
        <v/>
      </c>
      <c r="DN140" s="2" t="str">
        <f t="shared" si="144"/>
        <v/>
      </c>
      <c r="DO140" s="2" t="str">
        <f t="shared" si="144"/>
        <v/>
      </c>
      <c r="DP140" s="2" t="str">
        <f t="shared" si="126"/>
        <v/>
      </c>
      <c r="DQ140" s="2" t="str">
        <f t="shared" si="126"/>
        <v/>
      </c>
      <c r="DR140" s="2" t="str">
        <f t="shared" si="126"/>
        <v/>
      </c>
      <c r="DS140" s="2" t="str">
        <f t="shared" si="126"/>
        <v/>
      </c>
      <c r="DT140" s="2" t="str">
        <f t="shared" si="126"/>
        <v/>
      </c>
      <c r="DU140" s="2" t="str">
        <f t="shared" si="126"/>
        <v/>
      </c>
      <c r="DV140" s="2" t="str">
        <f t="shared" si="126"/>
        <v/>
      </c>
      <c r="DW140" s="2" t="str">
        <f t="shared" si="126"/>
        <v/>
      </c>
      <c r="DX140" s="2" t="str">
        <f t="shared" si="126"/>
        <v/>
      </c>
      <c r="DY140" s="2" t="str">
        <f t="shared" si="121"/>
        <v/>
      </c>
      <c r="DZ140" s="2" t="str">
        <f t="shared" si="121"/>
        <v/>
      </c>
      <c r="EA140" s="2" t="str">
        <f t="shared" si="121"/>
        <v/>
      </c>
      <c r="EB140" s="2" t="str">
        <f t="shared" si="121"/>
        <v/>
      </c>
      <c r="EC140" s="2" t="str">
        <f t="shared" si="121"/>
        <v/>
      </c>
      <c r="ED140" s="2" t="str">
        <f t="shared" si="121"/>
        <v/>
      </c>
      <c r="EE140" s="2" t="str">
        <f t="shared" si="121"/>
        <v/>
      </c>
      <c r="EF140" s="2" t="str">
        <f t="shared" si="121"/>
        <v/>
      </c>
      <c r="EH140" s="189">
        <f t="shared" si="137"/>
        <v>0</v>
      </c>
      <c r="EI140" s="190">
        <f t="shared" si="138"/>
        <v>0</v>
      </c>
      <c r="EJ140" s="190">
        <f t="shared" si="139"/>
        <v>0</v>
      </c>
      <c r="EK140" s="190">
        <f t="shared" si="140"/>
        <v>0</v>
      </c>
      <c r="EL140" s="190">
        <f t="shared" si="141"/>
        <v>0</v>
      </c>
      <c r="EM140" s="12" t="str">
        <f t="shared" si="125"/>
        <v/>
      </c>
      <c r="EN140" s="12" t="str">
        <f t="shared" si="125"/>
        <v/>
      </c>
      <c r="EO140" s="12" t="str">
        <f t="shared" si="125"/>
        <v/>
      </c>
      <c r="EP140" s="12" t="str">
        <f t="shared" si="125"/>
        <v/>
      </c>
      <c r="EQ140" s="12" t="str">
        <f t="shared" si="125"/>
        <v/>
      </c>
      <c r="ER140" s="12" t="str">
        <f t="shared" si="125"/>
        <v/>
      </c>
      <c r="ES140" s="12" t="str">
        <f t="shared" si="125"/>
        <v/>
      </c>
      <c r="ET140" s="12" t="str">
        <f t="shared" si="123"/>
        <v/>
      </c>
      <c r="EU140" s="12" t="str">
        <f t="shared" si="123"/>
        <v/>
      </c>
      <c r="EV140" s="12" t="str">
        <f t="shared" si="123"/>
        <v/>
      </c>
      <c r="EW140" s="12" t="str">
        <f t="shared" si="123"/>
        <v/>
      </c>
      <c r="EX140" s="12" t="str">
        <f t="shared" si="123"/>
        <v/>
      </c>
      <c r="EY140" s="12" t="str">
        <f t="shared" si="123"/>
        <v/>
      </c>
      <c r="EZ140" s="12" t="str">
        <f t="shared" si="123"/>
        <v/>
      </c>
      <c r="FA140" s="12" t="str">
        <f t="shared" si="123"/>
        <v/>
      </c>
      <c r="FB140" s="12" t="str">
        <f t="shared" si="123"/>
        <v/>
      </c>
      <c r="FC140" s="12" t="str">
        <f t="shared" si="120"/>
        <v/>
      </c>
      <c r="FD140" s="12" t="str">
        <f t="shared" si="120"/>
        <v/>
      </c>
      <c r="FE140" s="12" t="str">
        <f t="shared" si="120"/>
        <v/>
      </c>
      <c r="FF140" s="12" t="str">
        <f t="shared" si="120"/>
        <v/>
      </c>
      <c r="FG140" s="12" t="str">
        <f t="shared" si="120"/>
        <v/>
      </c>
      <c r="FH140" s="12" t="str">
        <f t="shared" si="120"/>
        <v/>
      </c>
      <c r="FI140" s="12" t="str">
        <f t="shared" si="119"/>
        <v/>
      </c>
      <c r="FJ140" s="12" t="str">
        <f t="shared" si="119"/>
        <v/>
      </c>
      <c r="FK140" s="12" t="str">
        <f t="shared" si="119"/>
        <v/>
      </c>
      <c r="FL140" s="12" t="str">
        <f t="shared" si="109"/>
        <v/>
      </c>
      <c r="FM140" s="12" t="str">
        <f t="shared" si="109"/>
        <v/>
      </c>
      <c r="FN140" s="12" t="str">
        <f t="shared" si="109"/>
        <v/>
      </c>
      <c r="FP140" t="str">
        <f t="shared" si="142"/>
        <v>OK</v>
      </c>
      <c r="FQ140" t="str">
        <f t="shared" si="143"/>
        <v/>
      </c>
      <c r="GU140" s="176"/>
      <c r="GV140" s="177">
        <f t="shared" si="128"/>
        <v>0</v>
      </c>
      <c r="GW140" s="177">
        <f t="shared" si="129"/>
        <v>0</v>
      </c>
      <c r="GX140" s="177">
        <f t="shared" si="130"/>
        <v>0</v>
      </c>
      <c r="GY140" s="177">
        <f t="shared" si="131"/>
        <v>0</v>
      </c>
    </row>
    <row r="141" spans="1:210" x14ac:dyDescent="0.25">
      <c r="A141" s="194"/>
      <c r="B141" s="186" t="str">
        <f t="shared" si="133"/>
        <v>0 (0, 0)</v>
      </c>
      <c r="C141" s="357"/>
      <c r="D141" s="470"/>
      <c r="E141" s="470"/>
      <c r="F141" s="470"/>
      <c r="G141" s="470"/>
      <c r="H141" s="470"/>
      <c r="I141" s="466"/>
      <c r="J141" s="357"/>
      <c r="K141" s="470"/>
      <c r="L141" s="470"/>
      <c r="M141" s="470"/>
      <c r="N141" s="470"/>
      <c r="O141" s="470"/>
      <c r="P141" s="466"/>
      <c r="Q141" s="357"/>
      <c r="R141" s="470"/>
      <c r="S141" s="470"/>
      <c r="T141" s="470"/>
      <c r="U141" s="470"/>
      <c r="V141" s="470"/>
      <c r="W141" s="466"/>
      <c r="X141" s="357"/>
      <c r="Y141" s="470"/>
      <c r="Z141" s="470"/>
      <c r="AA141" s="470"/>
      <c r="AB141" s="470"/>
      <c r="AC141" s="470"/>
      <c r="AD141" s="466"/>
      <c r="AE141" s="349"/>
      <c r="AF141" s="339">
        <f t="shared" si="122"/>
        <v>0</v>
      </c>
      <c r="AG141" s="340">
        <f t="shared" si="122"/>
        <v>0</v>
      </c>
      <c r="AH141" s="340">
        <f t="shared" si="122"/>
        <v>0</v>
      </c>
      <c r="AI141" s="341">
        <f t="shared" si="122"/>
        <v>0</v>
      </c>
      <c r="AJ141" s="342">
        <f t="shared" si="122"/>
        <v>0</v>
      </c>
      <c r="AK141" s="343">
        <f t="shared" si="134"/>
        <v>0</v>
      </c>
      <c r="AL141" s="192">
        <f>IF(A141&lt;&gt;"",VLOOKUP(A141,Positions!$AJ$9:$AK$30,2,FALSE),0)*IF(AJ141=160,AJ141/4*52*(38/40),AJ141/4*52)</f>
        <v>0</v>
      </c>
      <c r="AM141" s="188">
        <f t="shared" si="135"/>
        <v>0</v>
      </c>
      <c r="AN141" s="12" t="str">
        <f t="shared" si="105"/>
        <v/>
      </c>
      <c r="AO141" s="12" t="str">
        <f t="shared" si="105"/>
        <v/>
      </c>
      <c r="AP141" s="12" t="str">
        <f t="shared" si="105"/>
        <v/>
      </c>
      <c r="AQ141" s="12" t="str">
        <f t="shared" si="105"/>
        <v/>
      </c>
      <c r="AR141" s="12" t="str">
        <f t="shared" si="105"/>
        <v/>
      </c>
      <c r="AS141" s="12" t="str">
        <f t="shared" si="105"/>
        <v/>
      </c>
      <c r="AT141" s="12" t="str">
        <f t="shared" si="105"/>
        <v/>
      </c>
      <c r="AU141" s="12" t="str">
        <f t="shared" si="127"/>
        <v/>
      </c>
      <c r="AV141" s="12" t="str">
        <f t="shared" si="127"/>
        <v/>
      </c>
      <c r="AW141" s="12" t="str">
        <f t="shared" si="127"/>
        <v/>
      </c>
      <c r="AX141" s="12" t="str">
        <f t="shared" si="127"/>
        <v/>
      </c>
      <c r="AY141" s="12" t="str">
        <f t="shared" si="127"/>
        <v/>
      </c>
      <c r="AZ141" s="12" t="str">
        <f t="shared" si="127"/>
        <v/>
      </c>
      <c r="BA141" s="12" t="str">
        <f t="shared" si="127"/>
        <v/>
      </c>
      <c r="BB141" s="12" t="str">
        <f t="shared" si="127"/>
        <v/>
      </c>
      <c r="BC141" s="12" t="str">
        <f t="shared" si="127"/>
        <v/>
      </c>
      <c r="BD141" s="12" t="str">
        <f t="shared" si="127"/>
        <v/>
      </c>
      <c r="BE141" s="12" t="str">
        <f t="shared" si="127"/>
        <v/>
      </c>
      <c r="BF141" s="12" t="str">
        <f t="shared" si="127"/>
        <v/>
      </c>
      <c r="BG141" s="12" t="str">
        <f t="shared" si="127"/>
        <v/>
      </c>
      <c r="BH141" s="12" t="str">
        <f t="shared" si="124"/>
        <v/>
      </c>
      <c r="BI141" s="12" t="str">
        <f t="shared" si="124"/>
        <v/>
      </c>
      <c r="BJ141" s="12" t="str">
        <f t="shared" si="124"/>
        <v/>
      </c>
      <c r="BK141" s="12" t="str">
        <f t="shared" si="124"/>
        <v/>
      </c>
      <c r="BL141" s="12" t="str">
        <f t="shared" si="124"/>
        <v/>
      </c>
      <c r="BM141" s="12" t="str">
        <f t="shared" si="108"/>
        <v/>
      </c>
      <c r="BN141" s="12" t="str">
        <f t="shared" si="108"/>
        <v/>
      </c>
      <c r="BO141" s="12" t="str">
        <f t="shared" si="108"/>
        <v/>
      </c>
      <c r="BV141" s="2" t="str">
        <f>IF(C141="","",IF(C141="ADO","ADO",IF(C141="OFF","OFF",VLOOKUP(C141,Positions!$C$7:$V$120,20,FALSE))))</f>
        <v/>
      </c>
      <c r="BW141" s="2" t="str">
        <f>IF(D141="","",IF(D141="ADO","ADO",IF(D141="OFF","OFF",VLOOKUP(D141,Positions!$C$7:$V$120,20,FALSE))))</f>
        <v/>
      </c>
      <c r="BX141" s="2" t="str">
        <f>IF(E141="","",IF(E141="ADO","ADO",IF(E141="OFF","OFF",VLOOKUP(E141,Positions!$C$7:$V$120,20,FALSE))))</f>
        <v/>
      </c>
      <c r="BY141" s="2" t="str">
        <f>IF(F141="","",IF(F141="ADO","ADO",IF(F141="OFF","OFF",VLOOKUP(F141,Positions!$C$7:$V$120,20,FALSE))))</f>
        <v/>
      </c>
      <c r="BZ141" s="2" t="str">
        <f>IF(G141="","",IF(G141="ADO","ADO",IF(G141="OFF","OFF",VLOOKUP(G141,Positions!$C$7:$V$120,20,FALSE))))</f>
        <v/>
      </c>
      <c r="CA141" s="2" t="str">
        <f>IF(H141="","",IF(H141="ADO","ADO",IF(H141="OFF","OFF",VLOOKUP(H141,Positions!$C$7:$V$120,20,FALSE))))</f>
        <v/>
      </c>
      <c r="CB141" s="2" t="str">
        <f>IF(I141="","",IF(I141="ADO","ADO",IF(I141="OFF","OFF",VLOOKUP(I141,Positions!$C$7:$V$120,20,FALSE))))</f>
        <v/>
      </c>
      <c r="CC141" s="2" t="str">
        <f>IF(J141="","",IF(J141="ADO","ADO",IF(J141="OFF","OFF",VLOOKUP(J141,Positions!$C$7:$V$120,20,FALSE))))</f>
        <v/>
      </c>
      <c r="CD141" s="2" t="str">
        <f>IF(K141="","",IF(K141="ADO","ADO",IF(K141="OFF","OFF",VLOOKUP(K141,Positions!$C$7:$V$120,20,FALSE))))</f>
        <v/>
      </c>
      <c r="CE141" s="2" t="str">
        <f>IF(L141="","",IF(L141="ADO","ADO",IF(L141="OFF","OFF",VLOOKUP(L141,Positions!$C$7:$V$120,20,FALSE))))</f>
        <v/>
      </c>
      <c r="CF141" s="2" t="str">
        <f>IF(M141="","",IF(M141="ADO","ADO",IF(M141="OFF","OFF",VLOOKUP(M141,Positions!$C$7:$V$120,20,FALSE))))</f>
        <v/>
      </c>
      <c r="CG141" s="2" t="str">
        <f>IF(N141="","",IF(N141="ADO","ADO",IF(N141="OFF","OFF",VLOOKUP(N141,Positions!$C$7:$V$120,20,FALSE))))</f>
        <v/>
      </c>
      <c r="CH141" s="2" t="str">
        <f>IF(O141="","",IF(O141="ADO","ADO",IF(O141="OFF","OFF",VLOOKUP(O141,Positions!$C$7:$V$120,20,FALSE))))</f>
        <v/>
      </c>
      <c r="CI141" s="2" t="str">
        <f>IF(P141="","",IF(P141="ADO","ADO",IF(P141="OFF","OFF",VLOOKUP(P141,Positions!$C$7:$V$120,20,FALSE))))</f>
        <v/>
      </c>
      <c r="CJ141" s="2" t="str">
        <f>IF(Q141="","",IF(Q141="ADO","ADO",IF(Q141="OFF","OFF",VLOOKUP(Q141,Positions!$C$7:$V$120,20,FALSE))))</f>
        <v/>
      </c>
      <c r="CK141" s="2" t="str">
        <f>IF(R141="","",IF(R141="ADO","ADO",IF(R141="OFF","OFF",VLOOKUP(R141,Positions!$C$7:$V$120,20,FALSE))))</f>
        <v/>
      </c>
      <c r="CL141" s="2" t="str">
        <f>IF(S141="","",IF(S141="ADO","ADO",IF(S141="OFF","OFF",VLOOKUP(S141,Positions!$C$7:$V$120,20,FALSE))))</f>
        <v/>
      </c>
      <c r="CM141" s="2" t="str">
        <f>IF(T141="","",IF(T141="ADO","ADO",IF(T141="OFF","OFF",VLOOKUP(T141,Positions!$C$7:$V$120,20,FALSE))))</f>
        <v/>
      </c>
      <c r="CN141" s="2" t="str">
        <f>IF(U141="","",IF(U141="ADO","ADO",IF(U141="OFF","OFF",VLOOKUP(U141,Positions!$C$7:$V$120,20,FALSE))))</f>
        <v/>
      </c>
      <c r="CO141" s="2" t="str">
        <f>IF(V141="","",IF(V141="ADO","ADO",IF(V141="OFF","OFF",VLOOKUP(V141,Positions!$C$7:$V$120,20,FALSE))))</f>
        <v/>
      </c>
      <c r="CP141" s="2" t="str">
        <f>IF(W141="","",IF(W141="ADO","ADO",IF(W141="OFF","OFF",VLOOKUP(W141,Positions!$C$7:$V$120,20,FALSE))))</f>
        <v/>
      </c>
      <c r="CQ141" s="2" t="str">
        <f>IF(X141="","",IF(X141="ADO","ADO",IF(X141="OFF","OFF",VLOOKUP(X141,Positions!$C$7:$V$120,20,FALSE))))</f>
        <v/>
      </c>
      <c r="CR141" s="2" t="str">
        <f>IF(Y141="","",IF(Y141="ADO","ADO",IF(Y141="OFF","OFF",VLOOKUP(Y141,Positions!$C$7:$V$120,20,FALSE))))</f>
        <v/>
      </c>
      <c r="CS141" s="2" t="str">
        <f>IF(Z141="","",IF(Z141="ADO","ADO",IF(Z141="OFF","OFF",VLOOKUP(Z141,Positions!$C$7:$V$120,20,FALSE))))</f>
        <v/>
      </c>
      <c r="CT141" s="2" t="str">
        <f>IF(AA141="","",IF(AA141="ADO","ADO",IF(AA141="OFF","OFF",VLOOKUP(AA141,Positions!$C$7:$V$120,20,FALSE))))</f>
        <v/>
      </c>
      <c r="CU141" s="2" t="str">
        <f>IF(AB141="","",IF(AB141="ADO","ADO",IF(AB141="OFF","OFF",VLOOKUP(AB141,Positions!$C$7:$V$120,20,FALSE))))</f>
        <v/>
      </c>
      <c r="CV141" s="2" t="str">
        <f>IF(AC141="","",IF(AC141="ADO","ADO",IF(AC141="OFF","OFF",VLOOKUP(AC141,Positions!$C$7:$V$120,20,FALSE))))</f>
        <v/>
      </c>
      <c r="CW141" s="2" t="str">
        <f>IF(AD141="","",IF(AD141="ADO","ADO",IF(AD141="OFF","OFF",VLOOKUP(AD141,Positions!$C$7:$V$120,20,FALSE))))</f>
        <v/>
      </c>
      <c r="CY141" s="2">
        <f t="shared" si="136"/>
        <v>0</v>
      </c>
      <c r="DE141" s="2" t="str">
        <f t="shared" si="144"/>
        <v/>
      </c>
      <c r="DF141" s="2" t="str">
        <f t="shared" si="144"/>
        <v/>
      </c>
      <c r="DG141" s="2" t="str">
        <f t="shared" si="144"/>
        <v/>
      </c>
      <c r="DH141" s="2" t="str">
        <f t="shared" si="144"/>
        <v/>
      </c>
      <c r="DI141" s="2" t="str">
        <f t="shared" si="144"/>
        <v/>
      </c>
      <c r="DJ141" s="2" t="str">
        <f t="shared" si="144"/>
        <v/>
      </c>
      <c r="DK141" s="2" t="str">
        <f t="shared" si="144"/>
        <v/>
      </c>
      <c r="DL141" s="2" t="str">
        <f t="shared" si="144"/>
        <v/>
      </c>
      <c r="DM141" s="2" t="str">
        <f t="shared" si="144"/>
        <v/>
      </c>
      <c r="DN141" s="2" t="str">
        <f t="shared" si="144"/>
        <v/>
      </c>
      <c r="DO141" s="2" t="str">
        <f t="shared" si="144"/>
        <v/>
      </c>
      <c r="DP141" s="2" t="str">
        <f t="shared" si="126"/>
        <v/>
      </c>
      <c r="DQ141" s="2" t="str">
        <f t="shared" si="126"/>
        <v/>
      </c>
      <c r="DR141" s="2" t="str">
        <f t="shared" si="126"/>
        <v/>
      </c>
      <c r="DS141" s="2" t="str">
        <f t="shared" si="126"/>
        <v/>
      </c>
      <c r="DT141" s="2" t="str">
        <f t="shared" si="126"/>
        <v/>
      </c>
      <c r="DU141" s="2" t="str">
        <f t="shared" si="126"/>
        <v/>
      </c>
      <c r="DV141" s="2" t="str">
        <f t="shared" si="126"/>
        <v/>
      </c>
      <c r="DW141" s="2" t="str">
        <f t="shared" si="126"/>
        <v/>
      </c>
      <c r="DX141" s="2" t="str">
        <f t="shared" si="126"/>
        <v/>
      </c>
      <c r="DY141" s="2" t="str">
        <f t="shared" ref="DY141:EF172" si="145">IF(ISERROR(CP141),"",CP141)</f>
        <v/>
      </c>
      <c r="DZ141" s="2" t="str">
        <f t="shared" si="145"/>
        <v/>
      </c>
      <c r="EA141" s="2" t="str">
        <f t="shared" si="145"/>
        <v/>
      </c>
      <c r="EB141" s="2" t="str">
        <f t="shared" si="145"/>
        <v/>
      </c>
      <c r="EC141" s="2" t="str">
        <f t="shared" si="145"/>
        <v/>
      </c>
      <c r="ED141" s="2" t="str">
        <f t="shared" si="145"/>
        <v/>
      </c>
      <c r="EE141" s="2" t="str">
        <f t="shared" si="145"/>
        <v/>
      </c>
      <c r="EF141" s="2" t="str">
        <f t="shared" si="145"/>
        <v/>
      </c>
      <c r="EH141" s="189">
        <f t="shared" si="137"/>
        <v>0</v>
      </c>
      <c r="EI141" s="190">
        <f t="shared" si="138"/>
        <v>0</v>
      </c>
      <c r="EJ141" s="190">
        <f t="shared" si="139"/>
        <v>0</v>
      </c>
      <c r="EK141" s="190">
        <f t="shared" si="140"/>
        <v>0</v>
      </c>
      <c r="EL141" s="190">
        <f t="shared" si="141"/>
        <v>0</v>
      </c>
      <c r="EM141" s="12" t="str">
        <f t="shared" si="125"/>
        <v/>
      </c>
      <c r="EN141" s="12" t="str">
        <f t="shared" si="125"/>
        <v/>
      </c>
      <c r="EO141" s="12" t="str">
        <f t="shared" si="125"/>
        <v/>
      </c>
      <c r="EP141" s="12" t="str">
        <f t="shared" si="125"/>
        <v/>
      </c>
      <c r="EQ141" s="12" t="str">
        <f t="shared" si="125"/>
        <v/>
      </c>
      <c r="ER141" s="12" t="str">
        <f t="shared" si="125"/>
        <v/>
      </c>
      <c r="ES141" s="12" t="str">
        <f t="shared" si="125"/>
        <v/>
      </c>
      <c r="ET141" s="12" t="str">
        <f t="shared" si="123"/>
        <v/>
      </c>
      <c r="EU141" s="12" t="str">
        <f t="shared" si="123"/>
        <v/>
      </c>
      <c r="EV141" s="12" t="str">
        <f t="shared" si="123"/>
        <v/>
      </c>
      <c r="EW141" s="12" t="str">
        <f t="shared" si="123"/>
        <v/>
      </c>
      <c r="EX141" s="12" t="str">
        <f t="shared" si="123"/>
        <v/>
      </c>
      <c r="EY141" s="12" t="str">
        <f t="shared" si="123"/>
        <v/>
      </c>
      <c r="EZ141" s="12" t="str">
        <f t="shared" si="123"/>
        <v/>
      </c>
      <c r="FA141" s="12" t="str">
        <f t="shared" si="123"/>
        <v/>
      </c>
      <c r="FB141" s="12" t="str">
        <f t="shared" si="123"/>
        <v/>
      </c>
      <c r="FC141" s="12" t="str">
        <f t="shared" si="120"/>
        <v/>
      </c>
      <c r="FD141" s="12" t="str">
        <f t="shared" si="120"/>
        <v/>
      </c>
      <c r="FE141" s="12" t="str">
        <f t="shared" si="120"/>
        <v/>
      </c>
      <c r="FF141" s="12" t="str">
        <f t="shared" si="120"/>
        <v/>
      </c>
      <c r="FG141" s="12" t="str">
        <f t="shared" si="120"/>
        <v/>
      </c>
      <c r="FH141" s="12" t="str">
        <f t="shared" si="120"/>
        <v/>
      </c>
      <c r="FI141" s="12" t="str">
        <f t="shared" si="119"/>
        <v/>
      </c>
      <c r="FJ141" s="12" t="str">
        <f t="shared" si="119"/>
        <v/>
      </c>
      <c r="FK141" s="12" t="str">
        <f t="shared" si="119"/>
        <v/>
      </c>
      <c r="FL141" s="12" t="str">
        <f t="shared" si="109"/>
        <v/>
      </c>
      <c r="FM141" s="12" t="str">
        <f t="shared" si="109"/>
        <v/>
      </c>
      <c r="FN141" s="12" t="str">
        <f t="shared" si="109"/>
        <v/>
      </c>
      <c r="FP141" t="str">
        <f t="shared" si="142"/>
        <v>OK</v>
      </c>
      <c r="FQ141" t="str">
        <f t="shared" si="143"/>
        <v/>
      </c>
      <c r="GU141" s="176"/>
      <c r="GV141" s="177">
        <f t="shared" si="128"/>
        <v>0</v>
      </c>
      <c r="GW141" s="177">
        <f t="shared" si="129"/>
        <v>0</v>
      </c>
      <c r="GX141" s="177">
        <f t="shared" si="130"/>
        <v>0</v>
      </c>
      <c r="GY141" s="177">
        <f t="shared" si="131"/>
        <v>0</v>
      </c>
    </row>
    <row r="142" spans="1:210" x14ac:dyDescent="0.25">
      <c r="A142" s="194"/>
      <c r="B142" s="186" t="str">
        <f t="shared" si="133"/>
        <v>0 (0, 0)</v>
      </c>
      <c r="C142" s="357"/>
      <c r="D142" s="470"/>
      <c r="E142" s="470"/>
      <c r="F142" s="470"/>
      <c r="G142" s="470"/>
      <c r="H142" s="470"/>
      <c r="I142" s="466"/>
      <c r="J142" s="357"/>
      <c r="K142" s="470"/>
      <c r="L142" s="470"/>
      <c r="M142" s="470"/>
      <c r="N142" s="470"/>
      <c r="O142" s="470"/>
      <c r="P142" s="466"/>
      <c r="Q142" s="357"/>
      <c r="R142" s="470"/>
      <c r="S142" s="470"/>
      <c r="T142" s="470"/>
      <c r="U142" s="470"/>
      <c r="V142" s="470"/>
      <c r="W142" s="466"/>
      <c r="X142" s="357"/>
      <c r="Y142" s="470"/>
      <c r="Z142" s="470"/>
      <c r="AA142" s="470"/>
      <c r="AB142" s="470"/>
      <c r="AC142" s="470"/>
      <c r="AD142" s="466"/>
      <c r="AE142" s="349"/>
      <c r="AF142" s="339">
        <f t="shared" si="122"/>
        <v>0</v>
      </c>
      <c r="AG142" s="340">
        <f t="shared" si="122"/>
        <v>0</v>
      </c>
      <c r="AH142" s="340">
        <f t="shared" si="122"/>
        <v>0</v>
      </c>
      <c r="AI142" s="341">
        <f t="shared" si="122"/>
        <v>0</v>
      </c>
      <c r="AJ142" s="342">
        <f t="shared" si="122"/>
        <v>0</v>
      </c>
      <c r="AK142" s="343">
        <f t="shared" si="134"/>
        <v>0</v>
      </c>
      <c r="AL142" s="192">
        <f>IF(A142&lt;&gt;"",VLOOKUP(A142,Positions!$AJ$9:$AK$30,2,FALSE),0)*IF(AJ142=160,AJ142/4*52*(38/40),AJ142/4*52)</f>
        <v>0</v>
      </c>
      <c r="AM142" s="188">
        <f t="shared" si="135"/>
        <v>0</v>
      </c>
      <c r="AN142" s="12" t="str">
        <f t="shared" si="105"/>
        <v/>
      </c>
      <c r="AO142" s="12" t="str">
        <f t="shared" si="105"/>
        <v/>
      </c>
      <c r="AP142" s="12" t="str">
        <f t="shared" si="105"/>
        <v/>
      </c>
      <c r="AQ142" s="12" t="str">
        <f t="shared" si="105"/>
        <v/>
      </c>
      <c r="AR142" s="12" t="str">
        <f t="shared" si="105"/>
        <v/>
      </c>
      <c r="AS142" s="12" t="str">
        <f t="shared" si="105"/>
        <v/>
      </c>
      <c r="AT142" s="12" t="str">
        <f t="shared" si="105"/>
        <v/>
      </c>
      <c r="AU142" s="12" t="str">
        <f t="shared" si="127"/>
        <v/>
      </c>
      <c r="AV142" s="12" t="str">
        <f t="shared" si="127"/>
        <v/>
      </c>
      <c r="AW142" s="12" t="str">
        <f t="shared" si="127"/>
        <v/>
      </c>
      <c r="AX142" s="12" t="str">
        <f t="shared" si="127"/>
        <v/>
      </c>
      <c r="AY142" s="12" t="str">
        <f t="shared" si="127"/>
        <v/>
      </c>
      <c r="AZ142" s="12" t="str">
        <f t="shared" si="127"/>
        <v/>
      </c>
      <c r="BA142" s="12" t="str">
        <f t="shared" si="127"/>
        <v/>
      </c>
      <c r="BB142" s="12" t="str">
        <f t="shared" si="127"/>
        <v/>
      </c>
      <c r="BC142" s="12" t="str">
        <f t="shared" si="127"/>
        <v/>
      </c>
      <c r="BD142" s="12" t="str">
        <f t="shared" si="127"/>
        <v/>
      </c>
      <c r="BE142" s="12" t="str">
        <f t="shared" si="127"/>
        <v/>
      </c>
      <c r="BF142" s="12" t="str">
        <f t="shared" si="127"/>
        <v/>
      </c>
      <c r="BG142" s="12" t="str">
        <f t="shared" si="127"/>
        <v/>
      </c>
      <c r="BH142" s="12" t="str">
        <f t="shared" si="124"/>
        <v/>
      </c>
      <c r="BI142" s="12" t="str">
        <f t="shared" si="124"/>
        <v/>
      </c>
      <c r="BJ142" s="12" t="str">
        <f t="shared" si="124"/>
        <v/>
      </c>
      <c r="BK142" s="12" t="str">
        <f t="shared" si="124"/>
        <v/>
      </c>
      <c r="BL142" s="12" t="str">
        <f t="shared" si="124"/>
        <v/>
      </c>
      <c r="BM142" s="12" t="str">
        <f t="shared" si="108"/>
        <v/>
      </c>
      <c r="BN142" s="12" t="str">
        <f t="shared" si="108"/>
        <v/>
      </c>
      <c r="BO142" s="12" t="str">
        <f t="shared" si="108"/>
        <v/>
      </c>
      <c r="BV142" s="2" t="str">
        <f>IF(C142="","",IF(C142="ADO","ADO",IF(C142="OFF","OFF",VLOOKUP(C142,Positions!$C$7:$V$120,20,FALSE))))</f>
        <v/>
      </c>
      <c r="BW142" s="2" t="str">
        <f>IF(D142="","",IF(D142="ADO","ADO",IF(D142="OFF","OFF",VLOOKUP(D142,Positions!$C$7:$V$120,20,FALSE))))</f>
        <v/>
      </c>
      <c r="BX142" s="2" t="str">
        <f>IF(E142="","",IF(E142="ADO","ADO",IF(E142="OFF","OFF",VLOOKUP(E142,Positions!$C$7:$V$120,20,FALSE))))</f>
        <v/>
      </c>
      <c r="BY142" s="2" t="str">
        <f>IF(F142="","",IF(F142="ADO","ADO",IF(F142="OFF","OFF",VLOOKUP(F142,Positions!$C$7:$V$120,20,FALSE))))</f>
        <v/>
      </c>
      <c r="BZ142" s="2" t="str">
        <f>IF(G142="","",IF(G142="ADO","ADO",IF(G142="OFF","OFF",VLOOKUP(G142,Positions!$C$7:$V$120,20,FALSE))))</f>
        <v/>
      </c>
      <c r="CA142" s="2" t="str">
        <f>IF(H142="","",IF(H142="ADO","ADO",IF(H142="OFF","OFF",VLOOKUP(H142,Positions!$C$7:$V$120,20,FALSE))))</f>
        <v/>
      </c>
      <c r="CB142" s="2" t="str">
        <f>IF(I142="","",IF(I142="ADO","ADO",IF(I142="OFF","OFF",VLOOKUP(I142,Positions!$C$7:$V$120,20,FALSE))))</f>
        <v/>
      </c>
      <c r="CC142" s="2" t="str">
        <f>IF(J142="","",IF(J142="ADO","ADO",IF(J142="OFF","OFF",VLOOKUP(J142,Positions!$C$7:$V$120,20,FALSE))))</f>
        <v/>
      </c>
      <c r="CD142" s="2" t="str">
        <f>IF(K142="","",IF(K142="ADO","ADO",IF(K142="OFF","OFF",VLOOKUP(K142,Positions!$C$7:$V$120,20,FALSE))))</f>
        <v/>
      </c>
      <c r="CE142" s="2" t="str">
        <f>IF(L142="","",IF(L142="ADO","ADO",IF(L142="OFF","OFF",VLOOKUP(L142,Positions!$C$7:$V$120,20,FALSE))))</f>
        <v/>
      </c>
      <c r="CF142" s="2" t="str">
        <f>IF(M142="","",IF(M142="ADO","ADO",IF(M142="OFF","OFF",VLOOKUP(M142,Positions!$C$7:$V$120,20,FALSE))))</f>
        <v/>
      </c>
      <c r="CG142" s="2" t="str">
        <f>IF(N142="","",IF(N142="ADO","ADO",IF(N142="OFF","OFF",VLOOKUP(N142,Positions!$C$7:$V$120,20,FALSE))))</f>
        <v/>
      </c>
      <c r="CH142" s="2" t="str">
        <f>IF(O142="","",IF(O142="ADO","ADO",IF(O142="OFF","OFF",VLOOKUP(O142,Positions!$C$7:$V$120,20,FALSE))))</f>
        <v/>
      </c>
      <c r="CI142" s="2" t="str">
        <f>IF(P142="","",IF(P142="ADO","ADO",IF(P142="OFF","OFF",VLOOKUP(P142,Positions!$C$7:$V$120,20,FALSE))))</f>
        <v/>
      </c>
      <c r="CJ142" s="2" t="str">
        <f>IF(Q142="","",IF(Q142="ADO","ADO",IF(Q142="OFF","OFF",VLOOKUP(Q142,Positions!$C$7:$V$120,20,FALSE))))</f>
        <v/>
      </c>
      <c r="CK142" s="2" t="str">
        <f>IF(R142="","",IF(R142="ADO","ADO",IF(R142="OFF","OFF",VLOOKUP(R142,Positions!$C$7:$V$120,20,FALSE))))</f>
        <v/>
      </c>
      <c r="CL142" s="2" t="str">
        <f>IF(S142="","",IF(S142="ADO","ADO",IF(S142="OFF","OFF",VLOOKUP(S142,Positions!$C$7:$V$120,20,FALSE))))</f>
        <v/>
      </c>
      <c r="CM142" s="2" t="str">
        <f>IF(T142="","",IF(T142="ADO","ADO",IF(T142="OFF","OFF",VLOOKUP(T142,Positions!$C$7:$V$120,20,FALSE))))</f>
        <v/>
      </c>
      <c r="CN142" s="2" t="str">
        <f>IF(U142="","",IF(U142="ADO","ADO",IF(U142="OFF","OFF",VLOOKUP(U142,Positions!$C$7:$V$120,20,FALSE))))</f>
        <v/>
      </c>
      <c r="CO142" s="2" t="str">
        <f>IF(V142="","",IF(V142="ADO","ADO",IF(V142="OFF","OFF",VLOOKUP(V142,Positions!$C$7:$V$120,20,FALSE))))</f>
        <v/>
      </c>
      <c r="CP142" s="2" t="str">
        <f>IF(W142="","",IF(W142="ADO","ADO",IF(W142="OFF","OFF",VLOOKUP(W142,Positions!$C$7:$V$120,20,FALSE))))</f>
        <v/>
      </c>
      <c r="CQ142" s="2" t="str">
        <f>IF(X142="","",IF(X142="ADO","ADO",IF(X142="OFF","OFF",VLOOKUP(X142,Positions!$C$7:$V$120,20,FALSE))))</f>
        <v/>
      </c>
      <c r="CR142" s="2" t="str">
        <f>IF(Y142="","",IF(Y142="ADO","ADO",IF(Y142="OFF","OFF",VLOOKUP(Y142,Positions!$C$7:$V$120,20,FALSE))))</f>
        <v/>
      </c>
      <c r="CS142" s="2" t="str">
        <f>IF(Z142="","",IF(Z142="ADO","ADO",IF(Z142="OFF","OFF",VLOOKUP(Z142,Positions!$C$7:$V$120,20,FALSE))))</f>
        <v/>
      </c>
      <c r="CT142" s="2" t="str">
        <f>IF(AA142="","",IF(AA142="ADO","ADO",IF(AA142="OFF","OFF",VLOOKUP(AA142,Positions!$C$7:$V$120,20,FALSE))))</f>
        <v/>
      </c>
      <c r="CU142" s="2" t="str">
        <f>IF(AB142="","",IF(AB142="ADO","ADO",IF(AB142="OFF","OFF",VLOOKUP(AB142,Positions!$C$7:$V$120,20,FALSE))))</f>
        <v/>
      </c>
      <c r="CV142" s="2" t="str">
        <f>IF(AC142="","",IF(AC142="ADO","ADO",IF(AC142="OFF","OFF",VLOOKUP(AC142,Positions!$C$7:$V$120,20,FALSE))))</f>
        <v/>
      </c>
      <c r="CW142" s="2" t="str">
        <f>IF(AD142="","",IF(AD142="ADO","ADO",IF(AD142="OFF","OFF",VLOOKUP(AD142,Positions!$C$7:$V$120,20,FALSE))))</f>
        <v/>
      </c>
      <c r="CY142" s="2">
        <f t="shared" si="136"/>
        <v>0</v>
      </c>
      <c r="DE142" s="2" t="str">
        <f t="shared" si="144"/>
        <v/>
      </c>
      <c r="DF142" s="2" t="str">
        <f t="shared" si="144"/>
        <v/>
      </c>
      <c r="DG142" s="2" t="str">
        <f t="shared" si="144"/>
        <v/>
      </c>
      <c r="DH142" s="2" t="str">
        <f t="shared" si="144"/>
        <v/>
      </c>
      <c r="DI142" s="2" t="str">
        <f t="shared" si="144"/>
        <v/>
      </c>
      <c r="DJ142" s="2" t="str">
        <f t="shared" si="144"/>
        <v/>
      </c>
      <c r="DK142" s="2" t="str">
        <f t="shared" si="144"/>
        <v/>
      </c>
      <c r="DL142" s="2" t="str">
        <f t="shared" si="144"/>
        <v/>
      </c>
      <c r="DM142" s="2" t="str">
        <f t="shared" si="144"/>
        <v/>
      </c>
      <c r="DN142" s="2" t="str">
        <f t="shared" si="144"/>
        <v/>
      </c>
      <c r="DO142" s="2" t="str">
        <f t="shared" si="144"/>
        <v/>
      </c>
      <c r="DP142" s="2" t="str">
        <f t="shared" si="126"/>
        <v/>
      </c>
      <c r="DQ142" s="2" t="str">
        <f t="shared" si="126"/>
        <v/>
      </c>
      <c r="DR142" s="2" t="str">
        <f t="shared" si="126"/>
        <v/>
      </c>
      <c r="DS142" s="2" t="str">
        <f t="shared" si="126"/>
        <v/>
      </c>
      <c r="DT142" s="2" t="str">
        <f t="shared" si="126"/>
        <v/>
      </c>
      <c r="DU142" s="2" t="str">
        <f t="shared" si="126"/>
        <v/>
      </c>
      <c r="DV142" s="2" t="str">
        <f t="shared" si="126"/>
        <v/>
      </c>
      <c r="DW142" s="2" t="str">
        <f t="shared" si="126"/>
        <v/>
      </c>
      <c r="DX142" s="2" t="str">
        <f t="shared" si="126"/>
        <v/>
      </c>
      <c r="DY142" s="2" t="str">
        <f t="shared" si="145"/>
        <v/>
      </c>
      <c r="DZ142" s="2" t="str">
        <f t="shared" si="145"/>
        <v/>
      </c>
      <c r="EA142" s="2" t="str">
        <f t="shared" si="145"/>
        <v/>
      </c>
      <c r="EB142" s="2" t="str">
        <f t="shared" si="145"/>
        <v/>
      </c>
      <c r="EC142" s="2" t="str">
        <f t="shared" si="145"/>
        <v/>
      </c>
      <c r="ED142" s="2" t="str">
        <f t="shared" si="145"/>
        <v/>
      </c>
      <c r="EE142" s="2" t="str">
        <f t="shared" si="145"/>
        <v/>
      </c>
      <c r="EF142" s="2" t="str">
        <f t="shared" si="145"/>
        <v/>
      </c>
      <c r="EH142" s="189">
        <f t="shared" si="137"/>
        <v>0</v>
      </c>
      <c r="EI142" s="190">
        <f t="shared" si="138"/>
        <v>0</v>
      </c>
      <c r="EJ142" s="190">
        <f t="shared" si="139"/>
        <v>0</v>
      </c>
      <c r="EK142" s="190">
        <f t="shared" si="140"/>
        <v>0</v>
      </c>
      <c r="EL142" s="190">
        <f t="shared" si="141"/>
        <v>0</v>
      </c>
      <c r="EM142" s="12" t="str">
        <f t="shared" si="125"/>
        <v/>
      </c>
      <c r="EN142" s="12" t="str">
        <f t="shared" si="125"/>
        <v/>
      </c>
      <c r="EO142" s="12" t="str">
        <f t="shared" si="125"/>
        <v/>
      </c>
      <c r="EP142" s="12" t="str">
        <f t="shared" si="125"/>
        <v/>
      </c>
      <c r="EQ142" s="12" t="str">
        <f t="shared" si="125"/>
        <v/>
      </c>
      <c r="ER142" s="12" t="str">
        <f t="shared" si="125"/>
        <v/>
      </c>
      <c r="ES142" s="12" t="str">
        <f t="shared" si="125"/>
        <v/>
      </c>
      <c r="ET142" s="12" t="str">
        <f t="shared" si="123"/>
        <v/>
      </c>
      <c r="EU142" s="12" t="str">
        <f t="shared" si="123"/>
        <v/>
      </c>
      <c r="EV142" s="12" t="str">
        <f t="shared" si="123"/>
        <v/>
      </c>
      <c r="EW142" s="12" t="str">
        <f t="shared" si="123"/>
        <v/>
      </c>
      <c r="EX142" s="12" t="str">
        <f t="shared" si="123"/>
        <v/>
      </c>
      <c r="EY142" s="12" t="str">
        <f t="shared" si="123"/>
        <v/>
      </c>
      <c r="EZ142" s="12" t="str">
        <f t="shared" si="123"/>
        <v/>
      </c>
      <c r="FA142" s="12" t="str">
        <f t="shared" si="123"/>
        <v/>
      </c>
      <c r="FB142" s="12" t="str">
        <f t="shared" si="123"/>
        <v/>
      </c>
      <c r="FC142" s="12" t="str">
        <f t="shared" si="120"/>
        <v/>
      </c>
      <c r="FD142" s="12" t="str">
        <f t="shared" si="120"/>
        <v/>
      </c>
      <c r="FE142" s="12" t="str">
        <f t="shared" si="120"/>
        <v/>
      </c>
      <c r="FF142" s="12" t="str">
        <f t="shared" si="120"/>
        <v/>
      </c>
      <c r="FG142" s="12" t="str">
        <f t="shared" si="120"/>
        <v/>
      </c>
      <c r="FH142" s="12" t="str">
        <f t="shared" si="120"/>
        <v/>
      </c>
      <c r="FI142" s="12" t="str">
        <f t="shared" si="119"/>
        <v/>
      </c>
      <c r="FJ142" s="12" t="str">
        <f t="shared" si="119"/>
        <v/>
      </c>
      <c r="FK142" s="12" t="str">
        <f t="shared" si="119"/>
        <v/>
      </c>
      <c r="FL142" s="12" t="str">
        <f t="shared" si="109"/>
        <v/>
      </c>
      <c r="FM142" s="12" t="str">
        <f t="shared" si="109"/>
        <v/>
      </c>
      <c r="FN142" s="12" t="str">
        <f t="shared" si="109"/>
        <v/>
      </c>
      <c r="FP142" t="str">
        <f t="shared" si="142"/>
        <v>OK</v>
      </c>
      <c r="FQ142" t="str">
        <f t="shared" si="143"/>
        <v/>
      </c>
      <c r="GU142" s="176"/>
      <c r="GV142" s="177">
        <f t="shared" si="128"/>
        <v>0</v>
      </c>
      <c r="GW142" s="177">
        <f t="shared" si="129"/>
        <v>0</v>
      </c>
      <c r="GX142" s="177">
        <f t="shared" si="130"/>
        <v>0</v>
      </c>
      <c r="GY142" s="177">
        <f t="shared" si="131"/>
        <v>0</v>
      </c>
    </row>
    <row r="143" spans="1:210" x14ac:dyDescent="0.25">
      <c r="A143" s="194"/>
      <c r="B143" s="186" t="str">
        <f t="shared" si="133"/>
        <v>0 (0, 0)</v>
      </c>
      <c r="C143" s="357"/>
      <c r="D143" s="470"/>
      <c r="E143" s="470"/>
      <c r="F143" s="470"/>
      <c r="G143" s="470"/>
      <c r="H143" s="470"/>
      <c r="I143" s="466"/>
      <c r="J143" s="357"/>
      <c r="K143" s="470"/>
      <c r="L143" s="470"/>
      <c r="M143" s="470"/>
      <c r="N143" s="470"/>
      <c r="O143" s="470"/>
      <c r="P143" s="466"/>
      <c r="Q143" s="357"/>
      <c r="R143" s="470"/>
      <c r="S143" s="470"/>
      <c r="T143" s="470"/>
      <c r="U143" s="470"/>
      <c r="V143" s="470"/>
      <c r="W143" s="466"/>
      <c r="X143" s="357"/>
      <c r="Y143" s="470"/>
      <c r="Z143" s="470"/>
      <c r="AA143" s="470"/>
      <c r="AB143" s="470"/>
      <c r="AC143" s="470"/>
      <c r="AD143" s="466"/>
      <c r="AE143" s="349"/>
      <c r="AF143" s="339">
        <f t="shared" si="122"/>
        <v>0</v>
      </c>
      <c r="AG143" s="340">
        <f t="shared" si="122"/>
        <v>0</v>
      </c>
      <c r="AH143" s="340">
        <f t="shared" si="122"/>
        <v>0</v>
      </c>
      <c r="AI143" s="341">
        <f t="shared" si="122"/>
        <v>0</v>
      </c>
      <c r="AJ143" s="342">
        <f t="shared" si="122"/>
        <v>0</v>
      </c>
      <c r="AK143" s="343">
        <f t="shared" si="134"/>
        <v>0</v>
      </c>
      <c r="AL143" s="192">
        <f>IF(A143&lt;&gt;"",VLOOKUP(A143,Positions!$AJ$9:$AK$30,2,FALSE),0)*IF(AJ143=160,AJ143/4*52*(38/40),AJ143/4*52)</f>
        <v>0</v>
      </c>
      <c r="AM143" s="188">
        <f t="shared" si="135"/>
        <v>0</v>
      </c>
      <c r="AN143" s="12" t="str">
        <f t="shared" si="105"/>
        <v/>
      </c>
      <c r="AO143" s="12" t="str">
        <f t="shared" si="105"/>
        <v/>
      </c>
      <c r="AP143" s="12" t="str">
        <f t="shared" si="105"/>
        <v/>
      </c>
      <c r="AQ143" s="12" t="str">
        <f t="shared" si="105"/>
        <v/>
      </c>
      <c r="AR143" s="12" t="str">
        <f t="shared" si="105"/>
        <v/>
      </c>
      <c r="AS143" s="12" t="str">
        <f t="shared" si="105"/>
        <v/>
      </c>
      <c r="AT143" s="12" t="str">
        <f t="shared" si="105"/>
        <v/>
      </c>
      <c r="AU143" s="12" t="str">
        <f t="shared" si="127"/>
        <v/>
      </c>
      <c r="AV143" s="12" t="str">
        <f t="shared" si="127"/>
        <v/>
      </c>
      <c r="AW143" s="12" t="str">
        <f t="shared" si="127"/>
        <v/>
      </c>
      <c r="AX143" s="12" t="str">
        <f t="shared" si="127"/>
        <v/>
      </c>
      <c r="AY143" s="12" t="str">
        <f t="shared" si="127"/>
        <v/>
      </c>
      <c r="AZ143" s="12" t="str">
        <f t="shared" si="127"/>
        <v/>
      </c>
      <c r="BA143" s="12" t="str">
        <f t="shared" si="127"/>
        <v/>
      </c>
      <c r="BB143" s="12" t="str">
        <f t="shared" si="127"/>
        <v/>
      </c>
      <c r="BC143" s="12" t="str">
        <f t="shared" si="127"/>
        <v/>
      </c>
      <c r="BD143" s="12" t="str">
        <f t="shared" si="127"/>
        <v/>
      </c>
      <c r="BE143" s="12" t="str">
        <f t="shared" si="127"/>
        <v/>
      </c>
      <c r="BF143" s="12" t="str">
        <f t="shared" si="127"/>
        <v/>
      </c>
      <c r="BG143" s="12" t="str">
        <f t="shared" si="127"/>
        <v/>
      </c>
      <c r="BH143" s="12" t="str">
        <f t="shared" si="124"/>
        <v/>
      </c>
      <c r="BI143" s="12" t="str">
        <f t="shared" si="124"/>
        <v/>
      </c>
      <c r="BJ143" s="12" t="str">
        <f t="shared" si="124"/>
        <v/>
      </c>
      <c r="BK143" s="12" t="str">
        <f t="shared" si="124"/>
        <v/>
      </c>
      <c r="BL143" s="12" t="str">
        <f t="shared" si="124"/>
        <v/>
      </c>
      <c r="BM143" s="12" t="str">
        <f t="shared" si="108"/>
        <v/>
      </c>
      <c r="BN143" s="12" t="str">
        <f t="shared" si="108"/>
        <v/>
      </c>
      <c r="BO143" s="12" t="str">
        <f t="shared" si="108"/>
        <v/>
      </c>
      <c r="BV143" s="2" t="str">
        <f>IF(C143="","",IF(C143="ADO","ADO",IF(C143="OFF","OFF",VLOOKUP(C143,Positions!$C$7:$V$120,20,FALSE))))</f>
        <v/>
      </c>
      <c r="BW143" s="2" t="str">
        <f>IF(D143="","",IF(D143="ADO","ADO",IF(D143="OFF","OFF",VLOOKUP(D143,Positions!$C$7:$V$120,20,FALSE))))</f>
        <v/>
      </c>
      <c r="BX143" s="2" t="str">
        <f>IF(E143="","",IF(E143="ADO","ADO",IF(E143="OFF","OFF",VLOOKUP(E143,Positions!$C$7:$V$120,20,FALSE))))</f>
        <v/>
      </c>
      <c r="BY143" s="2" t="str">
        <f>IF(F143="","",IF(F143="ADO","ADO",IF(F143="OFF","OFF",VLOOKUP(F143,Positions!$C$7:$V$120,20,FALSE))))</f>
        <v/>
      </c>
      <c r="BZ143" s="2" t="str">
        <f>IF(G143="","",IF(G143="ADO","ADO",IF(G143="OFF","OFF",VLOOKUP(G143,Positions!$C$7:$V$120,20,FALSE))))</f>
        <v/>
      </c>
      <c r="CA143" s="2" t="str">
        <f>IF(H143="","",IF(H143="ADO","ADO",IF(H143="OFF","OFF",VLOOKUP(H143,Positions!$C$7:$V$120,20,FALSE))))</f>
        <v/>
      </c>
      <c r="CB143" s="2" t="str">
        <f>IF(I143="","",IF(I143="ADO","ADO",IF(I143="OFF","OFF",VLOOKUP(I143,Positions!$C$7:$V$120,20,FALSE))))</f>
        <v/>
      </c>
      <c r="CC143" s="2" t="str">
        <f>IF(J143="","",IF(J143="ADO","ADO",IF(J143="OFF","OFF",VLOOKUP(J143,Positions!$C$7:$V$120,20,FALSE))))</f>
        <v/>
      </c>
      <c r="CD143" s="2" t="str">
        <f>IF(K143="","",IF(K143="ADO","ADO",IF(K143="OFF","OFF",VLOOKUP(K143,Positions!$C$7:$V$120,20,FALSE))))</f>
        <v/>
      </c>
      <c r="CE143" s="2" t="str">
        <f>IF(L143="","",IF(L143="ADO","ADO",IF(L143="OFF","OFF",VLOOKUP(L143,Positions!$C$7:$V$120,20,FALSE))))</f>
        <v/>
      </c>
      <c r="CF143" s="2" t="str">
        <f>IF(M143="","",IF(M143="ADO","ADO",IF(M143="OFF","OFF",VLOOKUP(M143,Positions!$C$7:$V$120,20,FALSE))))</f>
        <v/>
      </c>
      <c r="CG143" s="2" t="str">
        <f>IF(N143="","",IF(N143="ADO","ADO",IF(N143="OFF","OFF",VLOOKUP(N143,Positions!$C$7:$V$120,20,FALSE))))</f>
        <v/>
      </c>
      <c r="CH143" s="2" t="str">
        <f>IF(O143="","",IF(O143="ADO","ADO",IF(O143="OFF","OFF",VLOOKUP(O143,Positions!$C$7:$V$120,20,FALSE))))</f>
        <v/>
      </c>
      <c r="CI143" s="2" t="str">
        <f>IF(P143="","",IF(P143="ADO","ADO",IF(P143="OFF","OFF",VLOOKUP(P143,Positions!$C$7:$V$120,20,FALSE))))</f>
        <v/>
      </c>
      <c r="CJ143" s="2" t="str">
        <f>IF(Q143="","",IF(Q143="ADO","ADO",IF(Q143="OFF","OFF",VLOOKUP(Q143,Positions!$C$7:$V$120,20,FALSE))))</f>
        <v/>
      </c>
      <c r="CK143" s="2" t="str">
        <f>IF(R143="","",IF(R143="ADO","ADO",IF(R143="OFF","OFF",VLOOKUP(R143,Positions!$C$7:$V$120,20,FALSE))))</f>
        <v/>
      </c>
      <c r="CL143" s="2" t="str">
        <f>IF(S143="","",IF(S143="ADO","ADO",IF(S143="OFF","OFF",VLOOKUP(S143,Positions!$C$7:$V$120,20,FALSE))))</f>
        <v/>
      </c>
      <c r="CM143" s="2" t="str">
        <f>IF(T143="","",IF(T143="ADO","ADO",IF(T143="OFF","OFF",VLOOKUP(T143,Positions!$C$7:$V$120,20,FALSE))))</f>
        <v/>
      </c>
      <c r="CN143" s="2" t="str">
        <f>IF(U143="","",IF(U143="ADO","ADO",IF(U143="OFF","OFF",VLOOKUP(U143,Positions!$C$7:$V$120,20,FALSE))))</f>
        <v/>
      </c>
      <c r="CO143" s="2" t="str">
        <f>IF(V143="","",IF(V143="ADO","ADO",IF(V143="OFF","OFF",VLOOKUP(V143,Positions!$C$7:$V$120,20,FALSE))))</f>
        <v/>
      </c>
      <c r="CP143" s="2" t="str">
        <f>IF(W143="","",IF(W143="ADO","ADO",IF(W143="OFF","OFF",VLOOKUP(W143,Positions!$C$7:$V$120,20,FALSE))))</f>
        <v/>
      </c>
      <c r="CQ143" s="2" t="str">
        <f>IF(X143="","",IF(X143="ADO","ADO",IF(X143="OFF","OFF",VLOOKUP(X143,Positions!$C$7:$V$120,20,FALSE))))</f>
        <v/>
      </c>
      <c r="CR143" s="2" t="str">
        <f>IF(Y143="","",IF(Y143="ADO","ADO",IF(Y143="OFF","OFF",VLOOKUP(Y143,Positions!$C$7:$V$120,20,FALSE))))</f>
        <v/>
      </c>
      <c r="CS143" s="2" t="str">
        <f>IF(Z143="","",IF(Z143="ADO","ADO",IF(Z143="OFF","OFF",VLOOKUP(Z143,Positions!$C$7:$V$120,20,FALSE))))</f>
        <v/>
      </c>
      <c r="CT143" s="2" t="str">
        <f>IF(AA143="","",IF(AA143="ADO","ADO",IF(AA143="OFF","OFF",VLOOKUP(AA143,Positions!$C$7:$V$120,20,FALSE))))</f>
        <v/>
      </c>
      <c r="CU143" s="2" t="str">
        <f>IF(AB143="","",IF(AB143="ADO","ADO",IF(AB143="OFF","OFF",VLOOKUP(AB143,Positions!$C$7:$V$120,20,FALSE))))</f>
        <v/>
      </c>
      <c r="CV143" s="2" t="str">
        <f>IF(AC143="","",IF(AC143="ADO","ADO",IF(AC143="OFF","OFF",VLOOKUP(AC143,Positions!$C$7:$V$120,20,FALSE))))</f>
        <v/>
      </c>
      <c r="CW143" s="2" t="str">
        <f>IF(AD143="","",IF(AD143="ADO","ADO",IF(AD143="OFF","OFF",VLOOKUP(AD143,Positions!$C$7:$V$120,20,FALSE))))</f>
        <v/>
      </c>
      <c r="CY143" s="2">
        <f t="shared" si="136"/>
        <v>0</v>
      </c>
      <c r="DE143" s="2" t="str">
        <f t="shared" si="144"/>
        <v/>
      </c>
      <c r="DF143" s="2" t="str">
        <f t="shared" si="144"/>
        <v/>
      </c>
      <c r="DG143" s="2" t="str">
        <f t="shared" si="144"/>
        <v/>
      </c>
      <c r="DH143" s="2" t="str">
        <f t="shared" si="144"/>
        <v/>
      </c>
      <c r="DI143" s="2" t="str">
        <f t="shared" si="144"/>
        <v/>
      </c>
      <c r="DJ143" s="2" t="str">
        <f t="shared" si="144"/>
        <v/>
      </c>
      <c r="DK143" s="2" t="str">
        <f t="shared" si="144"/>
        <v/>
      </c>
      <c r="DL143" s="2" t="str">
        <f t="shared" si="144"/>
        <v/>
      </c>
      <c r="DM143" s="2" t="str">
        <f t="shared" si="144"/>
        <v/>
      </c>
      <c r="DN143" s="2" t="str">
        <f t="shared" si="144"/>
        <v/>
      </c>
      <c r="DO143" s="2" t="str">
        <f t="shared" si="144"/>
        <v/>
      </c>
      <c r="DP143" s="2" t="str">
        <f t="shared" si="126"/>
        <v/>
      </c>
      <c r="DQ143" s="2" t="str">
        <f t="shared" si="126"/>
        <v/>
      </c>
      <c r="DR143" s="2" t="str">
        <f t="shared" si="126"/>
        <v/>
      </c>
      <c r="DS143" s="2" t="str">
        <f t="shared" si="126"/>
        <v/>
      </c>
      <c r="DT143" s="2" t="str">
        <f t="shared" si="126"/>
        <v/>
      </c>
      <c r="DU143" s="2" t="str">
        <f t="shared" si="126"/>
        <v/>
      </c>
      <c r="DV143" s="2" t="str">
        <f t="shared" si="126"/>
        <v/>
      </c>
      <c r="DW143" s="2" t="str">
        <f t="shared" si="126"/>
        <v/>
      </c>
      <c r="DX143" s="2" t="str">
        <f t="shared" si="126"/>
        <v/>
      </c>
      <c r="DY143" s="2" t="str">
        <f t="shared" si="145"/>
        <v/>
      </c>
      <c r="DZ143" s="2" t="str">
        <f t="shared" si="145"/>
        <v/>
      </c>
      <c r="EA143" s="2" t="str">
        <f t="shared" si="145"/>
        <v/>
      </c>
      <c r="EB143" s="2" t="str">
        <f t="shared" si="145"/>
        <v/>
      </c>
      <c r="EC143" s="2" t="str">
        <f t="shared" si="145"/>
        <v/>
      </c>
      <c r="ED143" s="2" t="str">
        <f t="shared" si="145"/>
        <v/>
      </c>
      <c r="EE143" s="2" t="str">
        <f t="shared" si="145"/>
        <v/>
      </c>
      <c r="EF143" s="2" t="str">
        <f t="shared" si="145"/>
        <v/>
      </c>
      <c r="EH143" s="189">
        <f t="shared" si="137"/>
        <v>0</v>
      </c>
      <c r="EI143" s="190">
        <f t="shared" si="138"/>
        <v>0</v>
      </c>
      <c r="EJ143" s="190">
        <f t="shared" si="139"/>
        <v>0</v>
      </c>
      <c r="EK143" s="190">
        <f t="shared" si="140"/>
        <v>0</v>
      </c>
      <c r="EL143" s="190">
        <f t="shared" si="141"/>
        <v>0</v>
      </c>
      <c r="EM143" s="12" t="str">
        <f t="shared" si="125"/>
        <v/>
      </c>
      <c r="EN143" s="12" t="str">
        <f t="shared" si="125"/>
        <v/>
      </c>
      <c r="EO143" s="12" t="str">
        <f t="shared" si="125"/>
        <v/>
      </c>
      <c r="EP143" s="12" t="str">
        <f t="shared" si="125"/>
        <v/>
      </c>
      <c r="EQ143" s="12" t="str">
        <f t="shared" si="125"/>
        <v/>
      </c>
      <c r="ER143" s="12" t="str">
        <f t="shared" si="125"/>
        <v/>
      </c>
      <c r="ES143" s="12" t="str">
        <f t="shared" si="125"/>
        <v/>
      </c>
      <c r="ET143" s="12" t="str">
        <f t="shared" si="123"/>
        <v/>
      </c>
      <c r="EU143" s="12" t="str">
        <f t="shared" si="123"/>
        <v/>
      </c>
      <c r="EV143" s="12" t="str">
        <f t="shared" si="123"/>
        <v/>
      </c>
      <c r="EW143" s="12" t="str">
        <f t="shared" si="123"/>
        <v/>
      </c>
      <c r="EX143" s="12" t="str">
        <f t="shared" si="123"/>
        <v/>
      </c>
      <c r="EY143" s="12" t="str">
        <f t="shared" si="123"/>
        <v/>
      </c>
      <c r="EZ143" s="12" t="str">
        <f t="shared" si="123"/>
        <v/>
      </c>
      <c r="FA143" s="12" t="str">
        <f t="shared" si="123"/>
        <v/>
      </c>
      <c r="FB143" s="12" t="str">
        <f t="shared" si="123"/>
        <v/>
      </c>
      <c r="FC143" s="12" t="str">
        <f t="shared" si="120"/>
        <v/>
      </c>
      <c r="FD143" s="12" t="str">
        <f t="shared" si="120"/>
        <v/>
      </c>
      <c r="FE143" s="12" t="str">
        <f t="shared" si="120"/>
        <v/>
      </c>
      <c r="FF143" s="12" t="str">
        <f t="shared" si="120"/>
        <v/>
      </c>
      <c r="FG143" s="12" t="str">
        <f t="shared" si="120"/>
        <v/>
      </c>
      <c r="FH143" s="12" t="str">
        <f t="shared" si="120"/>
        <v/>
      </c>
      <c r="FI143" s="12" t="str">
        <f t="shared" si="119"/>
        <v/>
      </c>
      <c r="FJ143" s="12" t="str">
        <f t="shared" si="119"/>
        <v/>
      </c>
      <c r="FK143" s="12" t="str">
        <f t="shared" si="119"/>
        <v/>
      </c>
      <c r="FL143" s="12" t="str">
        <f t="shared" si="109"/>
        <v/>
      </c>
      <c r="FM143" s="12" t="str">
        <f t="shared" si="109"/>
        <v/>
      </c>
      <c r="FN143" s="12" t="str">
        <f t="shared" si="109"/>
        <v/>
      </c>
      <c r="FP143" t="str">
        <f t="shared" si="142"/>
        <v>OK</v>
      </c>
      <c r="FQ143" t="str">
        <f t="shared" si="143"/>
        <v/>
      </c>
      <c r="GU143" s="176"/>
      <c r="GV143" s="177">
        <f t="shared" si="128"/>
        <v>0</v>
      </c>
      <c r="GW143" s="177">
        <f t="shared" si="129"/>
        <v>0</v>
      </c>
      <c r="GX143" s="177">
        <f t="shared" si="130"/>
        <v>0</v>
      </c>
      <c r="GY143" s="177">
        <f t="shared" si="131"/>
        <v>0</v>
      </c>
    </row>
    <row r="144" spans="1:210" x14ac:dyDescent="0.25">
      <c r="A144" s="194"/>
      <c r="B144" s="186" t="str">
        <f t="shared" si="133"/>
        <v>0 (0, 0)</v>
      </c>
      <c r="C144" s="357"/>
      <c r="D144" s="470"/>
      <c r="E144" s="470"/>
      <c r="F144" s="470"/>
      <c r="G144" s="470"/>
      <c r="H144" s="470"/>
      <c r="I144" s="466"/>
      <c r="J144" s="357"/>
      <c r="K144" s="470"/>
      <c r="L144" s="470"/>
      <c r="M144" s="470"/>
      <c r="N144" s="470"/>
      <c r="O144" s="470"/>
      <c r="P144" s="466"/>
      <c r="Q144" s="357"/>
      <c r="R144" s="470"/>
      <c r="S144" s="470"/>
      <c r="T144" s="470"/>
      <c r="U144" s="470"/>
      <c r="V144" s="470"/>
      <c r="W144" s="466"/>
      <c r="X144" s="357"/>
      <c r="Y144" s="470"/>
      <c r="Z144" s="470"/>
      <c r="AA144" s="470"/>
      <c r="AB144" s="470"/>
      <c r="AC144" s="470"/>
      <c r="AD144" s="466"/>
      <c r="AE144" s="349"/>
      <c r="AF144" s="339">
        <f t="shared" si="122"/>
        <v>0</v>
      </c>
      <c r="AG144" s="340">
        <f t="shared" si="122"/>
        <v>0</v>
      </c>
      <c r="AH144" s="340">
        <f t="shared" si="122"/>
        <v>0</v>
      </c>
      <c r="AI144" s="341">
        <f t="shared" si="122"/>
        <v>0</v>
      </c>
      <c r="AJ144" s="342">
        <f t="shared" si="122"/>
        <v>0</v>
      </c>
      <c r="AK144" s="343">
        <f t="shared" si="134"/>
        <v>0</v>
      </c>
      <c r="AL144" s="192">
        <f>IF(A144&lt;&gt;"",VLOOKUP(A144,Positions!$AJ$9:$AK$30,2,FALSE),0)*IF(AJ144=160,AJ144/4*52*(38/40),AJ144/4*52)</f>
        <v>0</v>
      </c>
      <c r="AM144" s="188">
        <f t="shared" si="135"/>
        <v>0</v>
      </c>
      <c r="AN144" s="12" t="str">
        <f t="shared" si="105"/>
        <v/>
      </c>
      <c r="AO144" s="12" t="str">
        <f t="shared" si="105"/>
        <v/>
      </c>
      <c r="AP144" s="12" t="str">
        <f t="shared" si="105"/>
        <v/>
      </c>
      <c r="AQ144" s="12" t="str">
        <f t="shared" si="105"/>
        <v/>
      </c>
      <c r="AR144" s="12" t="str">
        <f t="shared" si="105"/>
        <v/>
      </c>
      <c r="AS144" s="12" t="str">
        <f t="shared" si="105"/>
        <v/>
      </c>
      <c r="AT144" s="12" t="str">
        <f t="shared" si="105"/>
        <v/>
      </c>
      <c r="AU144" s="12" t="str">
        <f t="shared" si="127"/>
        <v/>
      </c>
      <c r="AV144" s="12" t="str">
        <f t="shared" si="127"/>
        <v/>
      </c>
      <c r="AW144" s="12" t="str">
        <f t="shared" si="127"/>
        <v/>
      </c>
      <c r="AX144" s="12" t="str">
        <f t="shared" si="127"/>
        <v/>
      </c>
      <c r="AY144" s="12" t="str">
        <f t="shared" si="127"/>
        <v/>
      </c>
      <c r="AZ144" s="12" t="str">
        <f t="shared" si="127"/>
        <v/>
      </c>
      <c r="BA144" s="12" t="str">
        <f t="shared" si="127"/>
        <v/>
      </c>
      <c r="BB144" s="12" t="str">
        <f t="shared" si="127"/>
        <v/>
      </c>
      <c r="BC144" s="12" t="str">
        <f t="shared" si="127"/>
        <v/>
      </c>
      <c r="BD144" s="12" t="str">
        <f t="shared" si="127"/>
        <v/>
      </c>
      <c r="BE144" s="12" t="str">
        <f t="shared" si="127"/>
        <v/>
      </c>
      <c r="BF144" s="12" t="str">
        <f t="shared" si="127"/>
        <v/>
      </c>
      <c r="BG144" s="12" t="str">
        <f t="shared" si="127"/>
        <v/>
      </c>
      <c r="BH144" s="12" t="str">
        <f t="shared" si="124"/>
        <v/>
      </c>
      <c r="BI144" s="12" t="str">
        <f t="shared" si="124"/>
        <v/>
      </c>
      <c r="BJ144" s="12" t="str">
        <f t="shared" si="124"/>
        <v/>
      </c>
      <c r="BK144" s="12" t="str">
        <f t="shared" si="124"/>
        <v/>
      </c>
      <c r="BL144" s="12" t="str">
        <f t="shared" si="124"/>
        <v/>
      </c>
      <c r="BM144" s="12" t="str">
        <f t="shared" si="108"/>
        <v/>
      </c>
      <c r="BN144" s="12" t="str">
        <f t="shared" si="108"/>
        <v/>
      </c>
      <c r="BO144" s="12" t="str">
        <f t="shared" si="108"/>
        <v/>
      </c>
      <c r="BV144" s="2" t="str">
        <f>IF(C144="","",IF(C144="ADO","ADO",IF(C144="OFF","OFF",VLOOKUP(C144,Positions!$C$7:$V$120,20,FALSE))))</f>
        <v/>
      </c>
      <c r="BW144" s="2" t="str">
        <f>IF(D144="","",IF(D144="ADO","ADO",IF(D144="OFF","OFF",VLOOKUP(D144,Positions!$C$7:$V$120,20,FALSE))))</f>
        <v/>
      </c>
      <c r="BX144" s="2" t="str">
        <f>IF(E144="","",IF(E144="ADO","ADO",IF(E144="OFF","OFF",VLOOKUP(E144,Positions!$C$7:$V$120,20,FALSE))))</f>
        <v/>
      </c>
      <c r="BY144" s="2" t="str">
        <f>IF(F144="","",IF(F144="ADO","ADO",IF(F144="OFF","OFF",VLOOKUP(F144,Positions!$C$7:$V$120,20,FALSE))))</f>
        <v/>
      </c>
      <c r="BZ144" s="2" t="str">
        <f>IF(G144="","",IF(G144="ADO","ADO",IF(G144="OFF","OFF",VLOOKUP(G144,Positions!$C$7:$V$120,20,FALSE))))</f>
        <v/>
      </c>
      <c r="CA144" s="2" t="str">
        <f>IF(H144="","",IF(H144="ADO","ADO",IF(H144="OFF","OFF",VLOOKUP(H144,Positions!$C$7:$V$120,20,FALSE))))</f>
        <v/>
      </c>
      <c r="CB144" s="2" t="str">
        <f>IF(I144="","",IF(I144="ADO","ADO",IF(I144="OFF","OFF",VLOOKUP(I144,Positions!$C$7:$V$120,20,FALSE))))</f>
        <v/>
      </c>
      <c r="CC144" s="2" t="str">
        <f>IF(J144="","",IF(J144="ADO","ADO",IF(J144="OFF","OFF",VLOOKUP(J144,Positions!$C$7:$V$120,20,FALSE))))</f>
        <v/>
      </c>
      <c r="CD144" s="2" t="str">
        <f>IF(K144="","",IF(K144="ADO","ADO",IF(K144="OFF","OFF",VLOOKUP(K144,Positions!$C$7:$V$120,20,FALSE))))</f>
        <v/>
      </c>
      <c r="CE144" s="2" t="str">
        <f>IF(L144="","",IF(L144="ADO","ADO",IF(L144="OFF","OFF",VLOOKUP(L144,Positions!$C$7:$V$120,20,FALSE))))</f>
        <v/>
      </c>
      <c r="CF144" s="2" t="str">
        <f>IF(M144="","",IF(M144="ADO","ADO",IF(M144="OFF","OFF",VLOOKUP(M144,Positions!$C$7:$V$120,20,FALSE))))</f>
        <v/>
      </c>
      <c r="CG144" s="2" t="str">
        <f>IF(N144="","",IF(N144="ADO","ADO",IF(N144="OFF","OFF",VLOOKUP(N144,Positions!$C$7:$V$120,20,FALSE))))</f>
        <v/>
      </c>
      <c r="CH144" s="2" t="str">
        <f>IF(O144="","",IF(O144="ADO","ADO",IF(O144="OFF","OFF",VLOOKUP(O144,Positions!$C$7:$V$120,20,FALSE))))</f>
        <v/>
      </c>
      <c r="CI144" s="2" t="str">
        <f>IF(P144="","",IF(P144="ADO","ADO",IF(P144="OFF","OFF",VLOOKUP(P144,Positions!$C$7:$V$120,20,FALSE))))</f>
        <v/>
      </c>
      <c r="CJ144" s="2" t="str">
        <f>IF(Q144="","",IF(Q144="ADO","ADO",IF(Q144="OFF","OFF",VLOOKUP(Q144,Positions!$C$7:$V$120,20,FALSE))))</f>
        <v/>
      </c>
      <c r="CK144" s="2" t="str">
        <f>IF(R144="","",IF(R144="ADO","ADO",IF(R144="OFF","OFF",VLOOKUP(R144,Positions!$C$7:$V$120,20,FALSE))))</f>
        <v/>
      </c>
      <c r="CL144" s="2" t="str">
        <f>IF(S144="","",IF(S144="ADO","ADO",IF(S144="OFF","OFF",VLOOKUP(S144,Positions!$C$7:$V$120,20,FALSE))))</f>
        <v/>
      </c>
      <c r="CM144" s="2" t="str">
        <f>IF(T144="","",IF(T144="ADO","ADO",IF(T144="OFF","OFF",VLOOKUP(T144,Positions!$C$7:$V$120,20,FALSE))))</f>
        <v/>
      </c>
      <c r="CN144" s="2" t="str">
        <f>IF(U144="","",IF(U144="ADO","ADO",IF(U144="OFF","OFF",VLOOKUP(U144,Positions!$C$7:$V$120,20,FALSE))))</f>
        <v/>
      </c>
      <c r="CO144" s="2" t="str">
        <f>IF(V144="","",IF(V144="ADO","ADO",IF(V144="OFF","OFF",VLOOKUP(V144,Positions!$C$7:$V$120,20,FALSE))))</f>
        <v/>
      </c>
      <c r="CP144" s="2" t="str">
        <f>IF(W144="","",IF(W144="ADO","ADO",IF(W144="OFF","OFF",VLOOKUP(W144,Positions!$C$7:$V$120,20,FALSE))))</f>
        <v/>
      </c>
      <c r="CQ144" s="2" t="str">
        <f>IF(X144="","",IF(X144="ADO","ADO",IF(X144="OFF","OFF",VLOOKUP(X144,Positions!$C$7:$V$120,20,FALSE))))</f>
        <v/>
      </c>
      <c r="CR144" s="2" t="str">
        <f>IF(Y144="","",IF(Y144="ADO","ADO",IF(Y144="OFF","OFF",VLOOKUP(Y144,Positions!$C$7:$V$120,20,FALSE))))</f>
        <v/>
      </c>
      <c r="CS144" s="2" t="str">
        <f>IF(Z144="","",IF(Z144="ADO","ADO",IF(Z144="OFF","OFF",VLOOKUP(Z144,Positions!$C$7:$V$120,20,FALSE))))</f>
        <v/>
      </c>
      <c r="CT144" s="2" t="str">
        <f>IF(AA144="","",IF(AA144="ADO","ADO",IF(AA144="OFF","OFF",VLOOKUP(AA144,Positions!$C$7:$V$120,20,FALSE))))</f>
        <v/>
      </c>
      <c r="CU144" s="2" t="str">
        <f>IF(AB144="","",IF(AB144="ADO","ADO",IF(AB144="OFF","OFF",VLOOKUP(AB144,Positions!$C$7:$V$120,20,FALSE))))</f>
        <v/>
      </c>
      <c r="CV144" s="2" t="str">
        <f>IF(AC144="","",IF(AC144="ADO","ADO",IF(AC144="OFF","OFF",VLOOKUP(AC144,Positions!$C$7:$V$120,20,FALSE))))</f>
        <v/>
      </c>
      <c r="CW144" s="2" t="str">
        <f>IF(AD144="","",IF(AD144="ADO","ADO",IF(AD144="OFF","OFF",VLOOKUP(AD144,Positions!$C$7:$V$120,20,FALSE))))</f>
        <v/>
      </c>
      <c r="CY144" s="2">
        <f t="shared" si="136"/>
        <v>0</v>
      </c>
      <c r="DE144" s="2" t="str">
        <f t="shared" si="144"/>
        <v/>
      </c>
      <c r="DF144" s="2" t="str">
        <f t="shared" si="144"/>
        <v/>
      </c>
      <c r="DG144" s="2" t="str">
        <f t="shared" si="144"/>
        <v/>
      </c>
      <c r="DH144" s="2" t="str">
        <f t="shared" si="144"/>
        <v/>
      </c>
      <c r="DI144" s="2" t="str">
        <f t="shared" si="144"/>
        <v/>
      </c>
      <c r="DJ144" s="2" t="str">
        <f t="shared" si="144"/>
        <v/>
      </c>
      <c r="DK144" s="2" t="str">
        <f t="shared" si="144"/>
        <v/>
      </c>
      <c r="DL144" s="2" t="str">
        <f t="shared" si="144"/>
        <v/>
      </c>
      <c r="DM144" s="2" t="str">
        <f t="shared" si="144"/>
        <v/>
      </c>
      <c r="DN144" s="2" t="str">
        <f t="shared" si="144"/>
        <v/>
      </c>
      <c r="DO144" s="2" t="str">
        <f t="shared" si="144"/>
        <v/>
      </c>
      <c r="DP144" s="2" t="str">
        <f t="shared" si="126"/>
        <v/>
      </c>
      <c r="DQ144" s="2" t="str">
        <f t="shared" si="126"/>
        <v/>
      </c>
      <c r="DR144" s="2" t="str">
        <f t="shared" si="126"/>
        <v/>
      </c>
      <c r="DS144" s="2" t="str">
        <f t="shared" si="126"/>
        <v/>
      </c>
      <c r="DT144" s="2" t="str">
        <f t="shared" si="126"/>
        <v/>
      </c>
      <c r="DU144" s="2" t="str">
        <f t="shared" si="126"/>
        <v/>
      </c>
      <c r="DV144" s="2" t="str">
        <f t="shared" si="126"/>
        <v/>
      </c>
      <c r="DW144" s="2" t="str">
        <f t="shared" si="126"/>
        <v/>
      </c>
      <c r="DX144" s="2" t="str">
        <f t="shared" si="126"/>
        <v/>
      </c>
      <c r="DY144" s="2" t="str">
        <f t="shared" si="145"/>
        <v/>
      </c>
      <c r="DZ144" s="2" t="str">
        <f t="shared" si="145"/>
        <v/>
      </c>
      <c r="EA144" s="2" t="str">
        <f t="shared" si="145"/>
        <v/>
      </c>
      <c r="EB144" s="2" t="str">
        <f t="shared" si="145"/>
        <v/>
      </c>
      <c r="EC144" s="2" t="str">
        <f t="shared" si="145"/>
        <v/>
      </c>
      <c r="ED144" s="2" t="str">
        <f t="shared" si="145"/>
        <v/>
      </c>
      <c r="EE144" s="2" t="str">
        <f t="shared" si="145"/>
        <v/>
      </c>
      <c r="EF144" s="2" t="str">
        <f t="shared" si="145"/>
        <v/>
      </c>
      <c r="EH144" s="189">
        <f t="shared" si="137"/>
        <v>0</v>
      </c>
      <c r="EI144" s="190">
        <f t="shared" si="138"/>
        <v>0</v>
      </c>
      <c r="EJ144" s="190">
        <f t="shared" si="139"/>
        <v>0</v>
      </c>
      <c r="EK144" s="190">
        <f t="shared" si="140"/>
        <v>0</v>
      </c>
      <c r="EL144" s="190">
        <f t="shared" si="141"/>
        <v>0</v>
      </c>
      <c r="EM144" s="12" t="str">
        <f t="shared" si="125"/>
        <v/>
      </c>
      <c r="EN144" s="12" t="str">
        <f t="shared" si="125"/>
        <v/>
      </c>
      <c r="EO144" s="12" t="str">
        <f t="shared" si="125"/>
        <v/>
      </c>
      <c r="EP144" s="12" t="str">
        <f t="shared" si="125"/>
        <v/>
      </c>
      <c r="EQ144" s="12" t="str">
        <f t="shared" si="125"/>
        <v/>
      </c>
      <c r="ER144" s="12" t="str">
        <f t="shared" si="125"/>
        <v/>
      </c>
      <c r="ES144" s="12" t="str">
        <f t="shared" si="125"/>
        <v/>
      </c>
      <c r="ET144" s="12" t="str">
        <f t="shared" si="123"/>
        <v/>
      </c>
      <c r="EU144" s="12" t="str">
        <f t="shared" si="123"/>
        <v/>
      </c>
      <c r="EV144" s="12" t="str">
        <f t="shared" si="123"/>
        <v/>
      </c>
      <c r="EW144" s="12" t="str">
        <f t="shared" si="123"/>
        <v/>
      </c>
      <c r="EX144" s="12" t="str">
        <f t="shared" si="123"/>
        <v/>
      </c>
      <c r="EY144" s="12" t="str">
        <f t="shared" si="123"/>
        <v/>
      </c>
      <c r="EZ144" s="12" t="str">
        <f t="shared" si="123"/>
        <v/>
      </c>
      <c r="FA144" s="12" t="str">
        <f t="shared" si="123"/>
        <v/>
      </c>
      <c r="FB144" s="12" t="str">
        <f t="shared" si="123"/>
        <v/>
      </c>
      <c r="FC144" s="12" t="str">
        <f t="shared" si="120"/>
        <v/>
      </c>
      <c r="FD144" s="12" t="str">
        <f t="shared" si="120"/>
        <v/>
      </c>
      <c r="FE144" s="12" t="str">
        <f t="shared" si="120"/>
        <v/>
      </c>
      <c r="FF144" s="12" t="str">
        <f t="shared" si="120"/>
        <v/>
      </c>
      <c r="FG144" s="12" t="str">
        <f t="shared" si="120"/>
        <v/>
      </c>
      <c r="FH144" s="12" t="str">
        <f t="shared" si="120"/>
        <v/>
      </c>
      <c r="FI144" s="12" t="str">
        <f t="shared" si="119"/>
        <v/>
      </c>
      <c r="FJ144" s="12" t="str">
        <f t="shared" si="119"/>
        <v/>
      </c>
      <c r="FK144" s="12" t="str">
        <f t="shared" si="119"/>
        <v/>
      </c>
      <c r="FL144" s="12" t="str">
        <f t="shared" si="109"/>
        <v/>
      </c>
      <c r="FM144" s="12" t="str">
        <f t="shared" si="109"/>
        <v/>
      </c>
      <c r="FN144" s="12" t="str">
        <f t="shared" si="109"/>
        <v/>
      </c>
      <c r="FP144" t="str">
        <f t="shared" si="142"/>
        <v>OK</v>
      </c>
      <c r="FQ144" t="str">
        <f t="shared" si="143"/>
        <v/>
      </c>
      <c r="GU144" s="176"/>
      <c r="GV144" s="177">
        <f t="shared" si="128"/>
        <v>0</v>
      </c>
      <c r="GW144" s="177">
        <f t="shared" si="129"/>
        <v>0</v>
      </c>
      <c r="GX144" s="177">
        <f t="shared" si="130"/>
        <v>0</v>
      </c>
      <c r="GY144" s="177">
        <f t="shared" si="131"/>
        <v>0</v>
      </c>
    </row>
    <row r="145" spans="1:207" x14ac:dyDescent="0.25">
      <c r="A145" s="194"/>
      <c r="B145" s="186" t="str">
        <f t="shared" si="133"/>
        <v>0 (0, 0)</v>
      </c>
      <c r="C145" s="357"/>
      <c r="D145" s="470"/>
      <c r="E145" s="470"/>
      <c r="F145" s="470"/>
      <c r="G145" s="470"/>
      <c r="H145" s="470"/>
      <c r="I145" s="466"/>
      <c r="J145" s="357"/>
      <c r="K145" s="470"/>
      <c r="L145" s="470"/>
      <c r="M145" s="470"/>
      <c r="N145" s="470"/>
      <c r="O145" s="470"/>
      <c r="P145" s="466"/>
      <c r="Q145" s="357"/>
      <c r="R145" s="470"/>
      <c r="S145" s="470"/>
      <c r="T145" s="470"/>
      <c r="U145" s="470"/>
      <c r="V145" s="470"/>
      <c r="W145" s="466"/>
      <c r="X145" s="357"/>
      <c r="Y145" s="470"/>
      <c r="Z145" s="470"/>
      <c r="AA145" s="470"/>
      <c r="AB145" s="470"/>
      <c r="AC145" s="470"/>
      <c r="AD145" s="466"/>
      <c r="AE145" s="349"/>
      <c r="AF145" s="339">
        <f t="shared" si="122"/>
        <v>0</v>
      </c>
      <c r="AG145" s="340">
        <f t="shared" si="122"/>
        <v>0</v>
      </c>
      <c r="AH145" s="340">
        <f t="shared" si="122"/>
        <v>0</v>
      </c>
      <c r="AI145" s="341">
        <f t="shared" si="122"/>
        <v>0</v>
      </c>
      <c r="AJ145" s="342">
        <f t="shared" si="122"/>
        <v>0</v>
      </c>
      <c r="AK145" s="343">
        <f t="shared" si="134"/>
        <v>0</v>
      </c>
      <c r="AL145" s="192">
        <f>IF(A145&lt;&gt;"",VLOOKUP(A145,Positions!$AJ$9:$AK$30,2,FALSE),0)*IF(AJ145=160,AJ145/4*52*(38/40),AJ145/4*52)</f>
        <v>0</v>
      </c>
      <c r="AM145" s="188">
        <f t="shared" si="135"/>
        <v>0</v>
      </c>
      <c r="AN145" s="12" t="str">
        <f t="shared" si="105"/>
        <v/>
      </c>
      <c r="AO145" s="12" t="str">
        <f t="shared" si="105"/>
        <v/>
      </c>
      <c r="AP145" s="12" t="str">
        <f t="shared" si="105"/>
        <v/>
      </c>
      <c r="AQ145" s="12" t="str">
        <f t="shared" si="105"/>
        <v/>
      </c>
      <c r="AR145" s="12" t="str">
        <f t="shared" si="105"/>
        <v/>
      </c>
      <c r="AS145" s="12" t="str">
        <f t="shared" si="105"/>
        <v/>
      </c>
      <c r="AT145" s="12" t="str">
        <f t="shared" si="105"/>
        <v/>
      </c>
      <c r="AU145" s="12" t="str">
        <f t="shared" si="127"/>
        <v/>
      </c>
      <c r="AV145" s="12" t="str">
        <f t="shared" si="127"/>
        <v/>
      </c>
      <c r="AW145" s="12" t="str">
        <f t="shared" si="127"/>
        <v/>
      </c>
      <c r="AX145" s="12" t="str">
        <f t="shared" si="127"/>
        <v/>
      </c>
      <c r="AY145" s="12" t="str">
        <f t="shared" si="127"/>
        <v/>
      </c>
      <c r="AZ145" s="12" t="str">
        <f t="shared" si="127"/>
        <v/>
      </c>
      <c r="BA145" s="12" t="str">
        <f t="shared" si="127"/>
        <v/>
      </c>
      <c r="BB145" s="12" t="str">
        <f t="shared" si="127"/>
        <v/>
      </c>
      <c r="BC145" s="12" t="str">
        <f t="shared" si="127"/>
        <v/>
      </c>
      <c r="BD145" s="12" t="str">
        <f t="shared" si="127"/>
        <v/>
      </c>
      <c r="BE145" s="12" t="str">
        <f t="shared" si="127"/>
        <v/>
      </c>
      <c r="BF145" s="12" t="str">
        <f t="shared" si="127"/>
        <v/>
      </c>
      <c r="BG145" s="12" t="str">
        <f t="shared" si="127"/>
        <v/>
      </c>
      <c r="BH145" s="12" t="str">
        <f t="shared" si="124"/>
        <v/>
      </c>
      <c r="BI145" s="12" t="str">
        <f t="shared" si="124"/>
        <v/>
      </c>
      <c r="BJ145" s="12" t="str">
        <f t="shared" si="124"/>
        <v/>
      </c>
      <c r="BK145" s="12" t="str">
        <f t="shared" si="124"/>
        <v/>
      </c>
      <c r="BL145" s="12" t="str">
        <f t="shared" si="124"/>
        <v/>
      </c>
      <c r="BM145" s="12" t="str">
        <f t="shared" si="108"/>
        <v/>
      </c>
      <c r="BN145" s="12" t="str">
        <f t="shared" si="108"/>
        <v/>
      </c>
      <c r="BO145" s="12" t="str">
        <f t="shared" si="108"/>
        <v/>
      </c>
      <c r="BV145" s="2" t="str">
        <f>IF(C145="","",IF(C145="ADO","ADO",IF(C145="OFF","OFF",VLOOKUP(C145,Positions!$C$7:$V$120,20,FALSE))))</f>
        <v/>
      </c>
      <c r="BW145" s="2" t="str">
        <f>IF(D145="","",IF(D145="ADO","ADO",IF(D145="OFF","OFF",VLOOKUP(D145,Positions!$C$7:$V$120,20,FALSE))))</f>
        <v/>
      </c>
      <c r="BX145" s="2" t="str">
        <f>IF(E145="","",IF(E145="ADO","ADO",IF(E145="OFF","OFF",VLOOKUP(E145,Positions!$C$7:$V$120,20,FALSE))))</f>
        <v/>
      </c>
      <c r="BY145" s="2" t="str">
        <f>IF(F145="","",IF(F145="ADO","ADO",IF(F145="OFF","OFF",VLOOKUP(F145,Positions!$C$7:$V$120,20,FALSE))))</f>
        <v/>
      </c>
      <c r="BZ145" s="2" t="str">
        <f>IF(G145="","",IF(G145="ADO","ADO",IF(G145="OFF","OFF",VLOOKUP(G145,Positions!$C$7:$V$120,20,FALSE))))</f>
        <v/>
      </c>
      <c r="CA145" s="2" t="str">
        <f>IF(H145="","",IF(H145="ADO","ADO",IF(H145="OFF","OFF",VLOOKUP(H145,Positions!$C$7:$V$120,20,FALSE))))</f>
        <v/>
      </c>
      <c r="CB145" s="2" t="str">
        <f>IF(I145="","",IF(I145="ADO","ADO",IF(I145="OFF","OFF",VLOOKUP(I145,Positions!$C$7:$V$120,20,FALSE))))</f>
        <v/>
      </c>
      <c r="CC145" s="2" t="str">
        <f>IF(J145="","",IF(J145="ADO","ADO",IF(J145="OFF","OFF",VLOOKUP(J145,Positions!$C$7:$V$120,20,FALSE))))</f>
        <v/>
      </c>
      <c r="CD145" s="2" t="str">
        <f>IF(K145="","",IF(K145="ADO","ADO",IF(K145="OFF","OFF",VLOOKUP(K145,Positions!$C$7:$V$120,20,FALSE))))</f>
        <v/>
      </c>
      <c r="CE145" s="2" t="str">
        <f>IF(L145="","",IF(L145="ADO","ADO",IF(L145="OFF","OFF",VLOOKUP(L145,Positions!$C$7:$V$120,20,FALSE))))</f>
        <v/>
      </c>
      <c r="CF145" s="2" t="str">
        <f>IF(M145="","",IF(M145="ADO","ADO",IF(M145="OFF","OFF",VLOOKUP(M145,Positions!$C$7:$V$120,20,FALSE))))</f>
        <v/>
      </c>
      <c r="CG145" s="2" t="str">
        <f>IF(N145="","",IF(N145="ADO","ADO",IF(N145="OFF","OFF",VLOOKUP(N145,Positions!$C$7:$V$120,20,FALSE))))</f>
        <v/>
      </c>
      <c r="CH145" s="2" t="str">
        <f>IF(O145="","",IF(O145="ADO","ADO",IF(O145="OFF","OFF",VLOOKUP(O145,Positions!$C$7:$V$120,20,FALSE))))</f>
        <v/>
      </c>
      <c r="CI145" s="2" t="str">
        <f>IF(P145="","",IF(P145="ADO","ADO",IF(P145="OFF","OFF",VLOOKUP(P145,Positions!$C$7:$V$120,20,FALSE))))</f>
        <v/>
      </c>
      <c r="CJ145" s="2" t="str">
        <f>IF(Q145="","",IF(Q145="ADO","ADO",IF(Q145="OFF","OFF",VLOOKUP(Q145,Positions!$C$7:$V$120,20,FALSE))))</f>
        <v/>
      </c>
      <c r="CK145" s="2" t="str">
        <f>IF(R145="","",IF(R145="ADO","ADO",IF(R145="OFF","OFF",VLOOKUP(R145,Positions!$C$7:$V$120,20,FALSE))))</f>
        <v/>
      </c>
      <c r="CL145" s="2" t="str">
        <f>IF(S145="","",IF(S145="ADO","ADO",IF(S145="OFF","OFF",VLOOKUP(S145,Positions!$C$7:$V$120,20,FALSE))))</f>
        <v/>
      </c>
      <c r="CM145" s="2" t="str">
        <f>IF(T145="","",IF(T145="ADO","ADO",IF(T145="OFF","OFF",VLOOKUP(T145,Positions!$C$7:$V$120,20,FALSE))))</f>
        <v/>
      </c>
      <c r="CN145" s="2" t="str">
        <f>IF(U145="","",IF(U145="ADO","ADO",IF(U145="OFF","OFF",VLOOKUP(U145,Positions!$C$7:$V$120,20,FALSE))))</f>
        <v/>
      </c>
      <c r="CO145" s="2" t="str">
        <f>IF(V145="","",IF(V145="ADO","ADO",IF(V145="OFF","OFF",VLOOKUP(V145,Positions!$C$7:$V$120,20,FALSE))))</f>
        <v/>
      </c>
      <c r="CP145" s="2" t="str">
        <f>IF(W145="","",IF(W145="ADO","ADO",IF(W145="OFF","OFF",VLOOKUP(W145,Positions!$C$7:$V$120,20,FALSE))))</f>
        <v/>
      </c>
      <c r="CQ145" s="2" t="str">
        <f>IF(X145="","",IF(X145="ADO","ADO",IF(X145="OFF","OFF",VLOOKUP(X145,Positions!$C$7:$V$120,20,FALSE))))</f>
        <v/>
      </c>
      <c r="CR145" s="2" t="str">
        <f>IF(Y145="","",IF(Y145="ADO","ADO",IF(Y145="OFF","OFF",VLOOKUP(Y145,Positions!$C$7:$V$120,20,FALSE))))</f>
        <v/>
      </c>
      <c r="CS145" s="2" t="str">
        <f>IF(Z145="","",IF(Z145="ADO","ADO",IF(Z145="OFF","OFF",VLOOKUP(Z145,Positions!$C$7:$V$120,20,FALSE))))</f>
        <v/>
      </c>
      <c r="CT145" s="2" t="str">
        <f>IF(AA145="","",IF(AA145="ADO","ADO",IF(AA145="OFF","OFF",VLOOKUP(AA145,Positions!$C$7:$V$120,20,FALSE))))</f>
        <v/>
      </c>
      <c r="CU145" s="2" t="str">
        <f>IF(AB145="","",IF(AB145="ADO","ADO",IF(AB145="OFF","OFF",VLOOKUP(AB145,Positions!$C$7:$V$120,20,FALSE))))</f>
        <v/>
      </c>
      <c r="CV145" s="2" t="str">
        <f>IF(AC145="","",IF(AC145="ADO","ADO",IF(AC145="OFF","OFF",VLOOKUP(AC145,Positions!$C$7:$V$120,20,FALSE))))</f>
        <v/>
      </c>
      <c r="CW145" s="2" t="str">
        <f>IF(AD145="","",IF(AD145="ADO","ADO",IF(AD145="OFF","OFF",VLOOKUP(AD145,Positions!$C$7:$V$120,20,FALSE))))</f>
        <v/>
      </c>
      <c r="CY145" s="2">
        <f t="shared" si="136"/>
        <v>0</v>
      </c>
      <c r="DE145" s="2" t="str">
        <f t="shared" si="144"/>
        <v/>
      </c>
      <c r="DF145" s="2" t="str">
        <f t="shared" si="144"/>
        <v/>
      </c>
      <c r="DG145" s="2" t="str">
        <f t="shared" si="144"/>
        <v/>
      </c>
      <c r="DH145" s="2" t="str">
        <f t="shared" si="144"/>
        <v/>
      </c>
      <c r="DI145" s="2" t="str">
        <f t="shared" si="144"/>
        <v/>
      </c>
      <c r="DJ145" s="2" t="str">
        <f t="shared" si="144"/>
        <v/>
      </c>
      <c r="DK145" s="2" t="str">
        <f t="shared" si="144"/>
        <v/>
      </c>
      <c r="DL145" s="2" t="str">
        <f t="shared" si="144"/>
        <v/>
      </c>
      <c r="DM145" s="2" t="str">
        <f t="shared" si="144"/>
        <v/>
      </c>
      <c r="DN145" s="2" t="str">
        <f t="shared" si="144"/>
        <v/>
      </c>
      <c r="DO145" s="2" t="str">
        <f t="shared" si="144"/>
        <v/>
      </c>
      <c r="DP145" s="2" t="str">
        <f t="shared" si="126"/>
        <v/>
      </c>
      <c r="DQ145" s="2" t="str">
        <f t="shared" si="126"/>
        <v/>
      </c>
      <c r="DR145" s="2" t="str">
        <f t="shared" si="126"/>
        <v/>
      </c>
      <c r="DS145" s="2" t="str">
        <f t="shared" si="126"/>
        <v/>
      </c>
      <c r="DT145" s="2" t="str">
        <f t="shared" si="126"/>
        <v/>
      </c>
      <c r="DU145" s="2" t="str">
        <f t="shared" si="126"/>
        <v/>
      </c>
      <c r="DV145" s="2" t="str">
        <f t="shared" si="126"/>
        <v/>
      </c>
      <c r="DW145" s="2" t="str">
        <f t="shared" si="126"/>
        <v/>
      </c>
      <c r="DX145" s="2" t="str">
        <f t="shared" si="126"/>
        <v/>
      </c>
      <c r="DY145" s="2" t="str">
        <f t="shared" si="145"/>
        <v/>
      </c>
      <c r="DZ145" s="2" t="str">
        <f t="shared" si="145"/>
        <v/>
      </c>
      <c r="EA145" s="2" t="str">
        <f t="shared" si="145"/>
        <v/>
      </c>
      <c r="EB145" s="2" t="str">
        <f t="shared" si="145"/>
        <v/>
      </c>
      <c r="EC145" s="2" t="str">
        <f t="shared" si="145"/>
        <v/>
      </c>
      <c r="ED145" s="2" t="str">
        <f t="shared" si="145"/>
        <v/>
      </c>
      <c r="EE145" s="2" t="str">
        <f t="shared" si="145"/>
        <v/>
      </c>
      <c r="EF145" s="2" t="str">
        <f t="shared" si="145"/>
        <v/>
      </c>
      <c r="EH145" s="189">
        <f t="shared" si="137"/>
        <v>0</v>
      </c>
      <c r="EI145" s="190">
        <f t="shared" si="138"/>
        <v>0</v>
      </c>
      <c r="EJ145" s="190">
        <f t="shared" si="139"/>
        <v>0</v>
      </c>
      <c r="EK145" s="190">
        <f t="shared" si="140"/>
        <v>0</v>
      </c>
      <c r="EL145" s="190">
        <f t="shared" si="141"/>
        <v>0</v>
      </c>
      <c r="EM145" s="12" t="str">
        <f t="shared" si="125"/>
        <v/>
      </c>
      <c r="EN145" s="12" t="str">
        <f t="shared" si="125"/>
        <v/>
      </c>
      <c r="EO145" s="12" t="str">
        <f t="shared" si="125"/>
        <v/>
      </c>
      <c r="EP145" s="12" t="str">
        <f t="shared" si="125"/>
        <v/>
      </c>
      <c r="EQ145" s="12" t="str">
        <f t="shared" si="125"/>
        <v/>
      </c>
      <c r="ER145" s="12" t="str">
        <f t="shared" si="125"/>
        <v/>
      </c>
      <c r="ES145" s="12" t="str">
        <f t="shared" si="125"/>
        <v/>
      </c>
      <c r="ET145" s="12" t="str">
        <f t="shared" si="123"/>
        <v/>
      </c>
      <c r="EU145" s="12" t="str">
        <f t="shared" si="123"/>
        <v/>
      </c>
      <c r="EV145" s="12" t="str">
        <f t="shared" si="123"/>
        <v/>
      </c>
      <c r="EW145" s="12" t="str">
        <f t="shared" si="123"/>
        <v/>
      </c>
      <c r="EX145" s="12" t="str">
        <f t="shared" si="123"/>
        <v/>
      </c>
      <c r="EY145" s="12" t="str">
        <f t="shared" si="123"/>
        <v/>
      </c>
      <c r="EZ145" s="12" t="str">
        <f t="shared" si="123"/>
        <v/>
      </c>
      <c r="FA145" s="12" t="str">
        <f t="shared" si="123"/>
        <v/>
      </c>
      <c r="FB145" s="12" t="str">
        <f t="shared" si="123"/>
        <v/>
      </c>
      <c r="FC145" s="12" t="str">
        <f t="shared" si="120"/>
        <v/>
      </c>
      <c r="FD145" s="12" t="str">
        <f t="shared" si="120"/>
        <v/>
      </c>
      <c r="FE145" s="12" t="str">
        <f t="shared" si="120"/>
        <v/>
      </c>
      <c r="FF145" s="12" t="str">
        <f t="shared" si="120"/>
        <v/>
      </c>
      <c r="FG145" s="12" t="str">
        <f t="shared" si="120"/>
        <v/>
      </c>
      <c r="FH145" s="12" t="str">
        <f t="shared" si="120"/>
        <v/>
      </c>
      <c r="FI145" s="12" t="str">
        <f t="shared" si="119"/>
        <v/>
      </c>
      <c r="FJ145" s="12" t="str">
        <f t="shared" si="119"/>
        <v/>
      </c>
      <c r="FK145" s="12" t="str">
        <f t="shared" si="119"/>
        <v/>
      </c>
      <c r="FL145" s="12" t="str">
        <f t="shared" si="109"/>
        <v/>
      </c>
      <c r="FM145" s="12" t="str">
        <f t="shared" si="109"/>
        <v/>
      </c>
      <c r="FN145" s="12" t="str">
        <f t="shared" si="109"/>
        <v/>
      </c>
      <c r="FP145" t="str">
        <f t="shared" si="142"/>
        <v>OK</v>
      </c>
      <c r="FQ145" t="str">
        <f t="shared" si="143"/>
        <v/>
      </c>
      <c r="GU145" s="176"/>
      <c r="GV145" s="177">
        <f t="shared" si="128"/>
        <v>0</v>
      </c>
      <c r="GW145" s="177">
        <f t="shared" si="129"/>
        <v>0</v>
      </c>
      <c r="GX145" s="177">
        <f t="shared" si="130"/>
        <v>0</v>
      </c>
      <c r="GY145" s="177">
        <f t="shared" si="131"/>
        <v>0</v>
      </c>
    </row>
    <row r="146" spans="1:207" x14ac:dyDescent="0.25">
      <c r="A146" s="194"/>
      <c r="B146" s="186" t="str">
        <f t="shared" si="133"/>
        <v>0 (0, 0)</v>
      </c>
      <c r="C146" s="357"/>
      <c r="D146" s="470"/>
      <c r="E146" s="470"/>
      <c r="F146" s="470"/>
      <c r="G146" s="470"/>
      <c r="H146" s="470"/>
      <c r="I146" s="466"/>
      <c r="J146" s="357"/>
      <c r="K146" s="470"/>
      <c r="L146" s="470"/>
      <c r="M146" s="470"/>
      <c r="N146" s="470"/>
      <c r="O146" s="470"/>
      <c r="P146" s="466"/>
      <c r="Q146" s="357"/>
      <c r="R146" s="470"/>
      <c r="S146" s="470"/>
      <c r="T146" s="470"/>
      <c r="U146" s="470"/>
      <c r="V146" s="470"/>
      <c r="W146" s="466"/>
      <c r="X146" s="357"/>
      <c r="Y146" s="470"/>
      <c r="Z146" s="470"/>
      <c r="AA146" s="470"/>
      <c r="AB146" s="470"/>
      <c r="AC146" s="470"/>
      <c r="AD146" s="466"/>
      <c r="AE146" s="349"/>
      <c r="AF146" s="339">
        <f t="shared" si="122"/>
        <v>0</v>
      </c>
      <c r="AG146" s="340">
        <f t="shared" si="122"/>
        <v>0</v>
      </c>
      <c r="AH146" s="340">
        <f t="shared" si="122"/>
        <v>0</v>
      </c>
      <c r="AI146" s="341">
        <f t="shared" si="122"/>
        <v>0</v>
      </c>
      <c r="AJ146" s="342">
        <f t="shared" si="122"/>
        <v>0</v>
      </c>
      <c r="AK146" s="343">
        <f t="shared" si="134"/>
        <v>0</v>
      </c>
      <c r="AL146" s="192">
        <f>IF(A146&lt;&gt;"",VLOOKUP(A146,Positions!$AJ$9:$AK$30,2,FALSE),0)*IF(AJ146=160,AJ146/4*52*(38/40),AJ146/4*52)</f>
        <v>0</v>
      </c>
      <c r="AM146" s="188">
        <f t="shared" si="135"/>
        <v>0</v>
      </c>
      <c r="AN146" s="12" t="str">
        <f t="shared" si="105"/>
        <v/>
      </c>
      <c r="AO146" s="12" t="str">
        <f t="shared" si="105"/>
        <v/>
      </c>
      <c r="AP146" s="12" t="str">
        <f t="shared" si="105"/>
        <v/>
      </c>
      <c r="AQ146" s="12" t="str">
        <f t="shared" si="105"/>
        <v/>
      </c>
      <c r="AR146" s="12" t="str">
        <f t="shared" si="105"/>
        <v/>
      </c>
      <c r="AS146" s="12" t="str">
        <f t="shared" si="105"/>
        <v/>
      </c>
      <c r="AT146" s="12" t="str">
        <f t="shared" ref="AT146:BC178" si="146">ES146</f>
        <v/>
      </c>
      <c r="AU146" s="12" t="str">
        <f t="shared" si="127"/>
        <v/>
      </c>
      <c r="AV146" s="12" t="str">
        <f t="shared" si="127"/>
        <v/>
      </c>
      <c r="AW146" s="12" t="str">
        <f t="shared" si="127"/>
        <v/>
      </c>
      <c r="AX146" s="12" t="str">
        <f t="shared" si="127"/>
        <v/>
      </c>
      <c r="AY146" s="12" t="str">
        <f t="shared" si="127"/>
        <v/>
      </c>
      <c r="AZ146" s="12" t="str">
        <f t="shared" si="127"/>
        <v/>
      </c>
      <c r="BA146" s="12" t="str">
        <f t="shared" si="127"/>
        <v/>
      </c>
      <c r="BB146" s="12" t="str">
        <f t="shared" si="127"/>
        <v/>
      </c>
      <c r="BC146" s="12" t="str">
        <f t="shared" si="127"/>
        <v/>
      </c>
      <c r="BD146" s="12" t="str">
        <f t="shared" si="127"/>
        <v/>
      </c>
      <c r="BE146" s="12" t="str">
        <f t="shared" si="127"/>
        <v/>
      </c>
      <c r="BF146" s="12" t="str">
        <f t="shared" si="127"/>
        <v/>
      </c>
      <c r="BG146" s="12" t="str">
        <f t="shared" si="127"/>
        <v/>
      </c>
      <c r="BH146" s="12" t="str">
        <f t="shared" si="124"/>
        <v/>
      </c>
      <c r="BI146" s="12" t="str">
        <f t="shared" si="124"/>
        <v/>
      </c>
      <c r="BJ146" s="12" t="str">
        <f t="shared" si="124"/>
        <v/>
      </c>
      <c r="BK146" s="12" t="str">
        <f t="shared" si="124"/>
        <v/>
      </c>
      <c r="BL146" s="12" t="str">
        <f t="shared" si="124"/>
        <v/>
      </c>
      <c r="BM146" s="12" t="str">
        <f t="shared" si="108"/>
        <v/>
      </c>
      <c r="BN146" s="12" t="str">
        <f t="shared" si="108"/>
        <v/>
      </c>
      <c r="BO146" s="12" t="str">
        <f t="shared" si="108"/>
        <v/>
      </c>
      <c r="BV146" s="2" t="str">
        <f>IF(C146="","",IF(C146="ADO","ADO",IF(C146="OFF","OFF",VLOOKUP(C146,Positions!$C$7:$V$120,20,FALSE))))</f>
        <v/>
      </c>
      <c r="BW146" s="2" t="str">
        <f>IF(D146="","",IF(D146="ADO","ADO",IF(D146="OFF","OFF",VLOOKUP(D146,Positions!$C$7:$V$120,20,FALSE))))</f>
        <v/>
      </c>
      <c r="BX146" s="2" t="str">
        <f>IF(E146="","",IF(E146="ADO","ADO",IF(E146="OFF","OFF",VLOOKUP(E146,Positions!$C$7:$V$120,20,FALSE))))</f>
        <v/>
      </c>
      <c r="BY146" s="2" t="str">
        <f>IF(F146="","",IF(F146="ADO","ADO",IF(F146="OFF","OFF",VLOOKUP(F146,Positions!$C$7:$V$120,20,FALSE))))</f>
        <v/>
      </c>
      <c r="BZ146" s="2" t="str">
        <f>IF(G146="","",IF(G146="ADO","ADO",IF(G146="OFF","OFF",VLOOKUP(G146,Positions!$C$7:$V$120,20,FALSE))))</f>
        <v/>
      </c>
      <c r="CA146" s="2" t="str">
        <f>IF(H146="","",IF(H146="ADO","ADO",IF(H146="OFF","OFF",VLOOKUP(H146,Positions!$C$7:$V$120,20,FALSE))))</f>
        <v/>
      </c>
      <c r="CB146" s="2" t="str">
        <f>IF(I146="","",IF(I146="ADO","ADO",IF(I146="OFF","OFF",VLOOKUP(I146,Positions!$C$7:$V$120,20,FALSE))))</f>
        <v/>
      </c>
      <c r="CC146" s="2" t="str">
        <f>IF(J146="","",IF(J146="ADO","ADO",IF(J146="OFF","OFF",VLOOKUP(J146,Positions!$C$7:$V$120,20,FALSE))))</f>
        <v/>
      </c>
      <c r="CD146" s="2" t="str">
        <f>IF(K146="","",IF(K146="ADO","ADO",IF(K146="OFF","OFF",VLOOKUP(K146,Positions!$C$7:$V$120,20,FALSE))))</f>
        <v/>
      </c>
      <c r="CE146" s="2" t="str">
        <f>IF(L146="","",IF(L146="ADO","ADO",IF(L146="OFF","OFF",VLOOKUP(L146,Positions!$C$7:$V$120,20,FALSE))))</f>
        <v/>
      </c>
      <c r="CF146" s="2" t="str">
        <f>IF(M146="","",IF(M146="ADO","ADO",IF(M146="OFF","OFF",VLOOKUP(M146,Positions!$C$7:$V$120,20,FALSE))))</f>
        <v/>
      </c>
      <c r="CG146" s="2" t="str">
        <f>IF(N146="","",IF(N146="ADO","ADO",IF(N146="OFF","OFF",VLOOKUP(N146,Positions!$C$7:$V$120,20,FALSE))))</f>
        <v/>
      </c>
      <c r="CH146" s="2" t="str">
        <f>IF(O146="","",IF(O146="ADO","ADO",IF(O146="OFF","OFF",VLOOKUP(O146,Positions!$C$7:$V$120,20,FALSE))))</f>
        <v/>
      </c>
      <c r="CI146" s="2" t="str">
        <f>IF(P146="","",IF(P146="ADO","ADO",IF(P146="OFF","OFF",VLOOKUP(P146,Positions!$C$7:$V$120,20,FALSE))))</f>
        <v/>
      </c>
      <c r="CJ146" s="2" t="str">
        <f>IF(Q146="","",IF(Q146="ADO","ADO",IF(Q146="OFF","OFF",VLOOKUP(Q146,Positions!$C$7:$V$120,20,FALSE))))</f>
        <v/>
      </c>
      <c r="CK146" s="2" t="str">
        <f>IF(R146="","",IF(R146="ADO","ADO",IF(R146="OFF","OFF",VLOOKUP(R146,Positions!$C$7:$V$120,20,FALSE))))</f>
        <v/>
      </c>
      <c r="CL146" s="2" t="str">
        <f>IF(S146="","",IF(S146="ADO","ADO",IF(S146="OFF","OFF",VLOOKUP(S146,Positions!$C$7:$V$120,20,FALSE))))</f>
        <v/>
      </c>
      <c r="CM146" s="2" t="str">
        <f>IF(T146="","",IF(T146="ADO","ADO",IF(T146="OFF","OFF",VLOOKUP(T146,Positions!$C$7:$V$120,20,FALSE))))</f>
        <v/>
      </c>
      <c r="CN146" s="2" t="str">
        <f>IF(U146="","",IF(U146="ADO","ADO",IF(U146="OFF","OFF",VLOOKUP(U146,Positions!$C$7:$V$120,20,FALSE))))</f>
        <v/>
      </c>
      <c r="CO146" s="2" t="str">
        <f>IF(V146="","",IF(V146="ADO","ADO",IF(V146="OFF","OFF",VLOOKUP(V146,Positions!$C$7:$V$120,20,FALSE))))</f>
        <v/>
      </c>
      <c r="CP146" s="2" t="str">
        <f>IF(W146="","",IF(W146="ADO","ADO",IF(W146="OFF","OFF",VLOOKUP(W146,Positions!$C$7:$V$120,20,FALSE))))</f>
        <v/>
      </c>
      <c r="CQ146" s="2" t="str">
        <f>IF(X146="","",IF(X146="ADO","ADO",IF(X146="OFF","OFF",VLOOKUP(X146,Positions!$C$7:$V$120,20,FALSE))))</f>
        <v/>
      </c>
      <c r="CR146" s="2" t="str">
        <f>IF(Y146="","",IF(Y146="ADO","ADO",IF(Y146="OFF","OFF",VLOOKUP(Y146,Positions!$C$7:$V$120,20,FALSE))))</f>
        <v/>
      </c>
      <c r="CS146" s="2" t="str">
        <f>IF(Z146="","",IF(Z146="ADO","ADO",IF(Z146="OFF","OFF",VLOOKUP(Z146,Positions!$C$7:$V$120,20,FALSE))))</f>
        <v/>
      </c>
      <c r="CT146" s="2" t="str">
        <f>IF(AA146="","",IF(AA146="ADO","ADO",IF(AA146="OFF","OFF",VLOOKUP(AA146,Positions!$C$7:$V$120,20,FALSE))))</f>
        <v/>
      </c>
      <c r="CU146" s="2" t="str">
        <f>IF(AB146="","",IF(AB146="ADO","ADO",IF(AB146="OFF","OFF",VLOOKUP(AB146,Positions!$C$7:$V$120,20,FALSE))))</f>
        <v/>
      </c>
      <c r="CV146" s="2" t="str">
        <f>IF(AC146="","",IF(AC146="ADO","ADO",IF(AC146="OFF","OFF",VLOOKUP(AC146,Positions!$C$7:$V$120,20,FALSE))))</f>
        <v/>
      </c>
      <c r="CW146" s="2" t="str">
        <f>IF(AD146="","",IF(AD146="ADO","ADO",IF(AD146="OFF","OFF",VLOOKUP(AD146,Positions!$C$7:$V$120,20,FALSE))))</f>
        <v/>
      </c>
      <c r="CY146" s="2">
        <f t="shared" si="136"/>
        <v>0</v>
      </c>
      <c r="DE146" s="2" t="str">
        <f t="shared" si="144"/>
        <v/>
      </c>
      <c r="DF146" s="2" t="str">
        <f t="shared" si="144"/>
        <v/>
      </c>
      <c r="DG146" s="2" t="str">
        <f t="shared" si="144"/>
        <v/>
      </c>
      <c r="DH146" s="2" t="str">
        <f t="shared" si="144"/>
        <v/>
      </c>
      <c r="DI146" s="2" t="str">
        <f t="shared" si="144"/>
        <v/>
      </c>
      <c r="DJ146" s="2" t="str">
        <f t="shared" si="144"/>
        <v/>
      </c>
      <c r="DK146" s="2" t="str">
        <f t="shared" si="144"/>
        <v/>
      </c>
      <c r="DL146" s="2" t="str">
        <f t="shared" si="144"/>
        <v/>
      </c>
      <c r="DM146" s="2" t="str">
        <f t="shared" si="144"/>
        <v/>
      </c>
      <c r="DN146" s="2" t="str">
        <f t="shared" si="144"/>
        <v/>
      </c>
      <c r="DO146" s="2" t="str">
        <f t="shared" si="144"/>
        <v/>
      </c>
      <c r="DP146" s="2" t="str">
        <f t="shared" si="126"/>
        <v/>
      </c>
      <c r="DQ146" s="2" t="str">
        <f t="shared" si="126"/>
        <v/>
      </c>
      <c r="DR146" s="2" t="str">
        <f t="shared" si="126"/>
        <v/>
      </c>
      <c r="DS146" s="2" t="str">
        <f t="shared" si="126"/>
        <v/>
      </c>
      <c r="DT146" s="2" t="str">
        <f t="shared" si="126"/>
        <v/>
      </c>
      <c r="DU146" s="2" t="str">
        <f t="shared" si="126"/>
        <v/>
      </c>
      <c r="DV146" s="2" t="str">
        <f t="shared" si="126"/>
        <v/>
      </c>
      <c r="DW146" s="2" t="str">
        <f t="shared" si="126"/>
        <v/>
      </c>
      <c r="DX146" s="2" t="str">
        <f t="shared" si="126"/>
        <v/>
      </c>
      <c r="DY146" s="2" t="str">
        <f t="shared" si="145"/>
        <v/>
      </c>
      <c r="DZ146" s="2" t="str">
        <f t="shared" si="145"/>
        <v/>
      </c>
      <c r="EA146" s="2" t="str">
        <f t="shared" si="145"/>
        <v/>
      </c>
      <c r="EB146" s="2" t="str">
        <f t="shared" si="145"/>
        <v/>
      </c>
      <c r="EC146" s="2" t="str">
        <f t="shared" si="145"/>
        <v/>
      </c>
      <c r="ED146" s="2" t="str">
        <f t="shared" si="145"/>
        <v/>
      </c>
      <c r="EE146" s="2" t="str">
        <f t="shared" si="145"/>
        <v/>
      </c>
      <c r="EF146" s="2" t="str">
        <f t="shared" si="145"/>
        <v/>
      </c>
      <c r="EH146" s="189">
        <f t="shared" si="137"/>
        <v>0</v>
      </c>
      <c r="EI146" s="190">
        <f t="shared" si="138"/>
        <v>0</v>
      </c>
      <c r="EJ146" s="190">
        <f t="shared" si="139"/>
        <v>0</v>
      </c>
      <c r="EK146" s="190">
        <f t="shared" si="140"/>
        <v>0</v>
      </c>
      <c r="EL146" s="190">
        <f t="shared" si="141"/>
        <v>0</v>
      </c>
      <c r="EM146" s="12" t="str">
        <f t="shared" si="125"/>
        <v/>
      </c>
      <c r="EN146" s="12" t="str">
        <f t="shared" si="125"/>
        <v/>
      </c>
      <c r="EO146" s="12" t="str">
        <f t="shared" si="125"/>
        <v/>
      </c>
      <c r="EP146" s="12" t="str">
        <f t="shared" si="125"/>
        <v/>
      </c>
      <c r="EQ146" s="12" t="str">
        <f t="shared" si="125"/>
        <v/>
      </c>
      <c r="ER146" s="12" t="str">
        <f t="shared" si="125"/>
        <v/>
      </c>
      <c r="ES146" s="12" t="str">
        <f t="shared" si="125"/>
        <v/>
      </c>
      <c r="ET146" s="12" t="str">
        <f t="shared" si="123"/>
        <v/>
      </c>
      <c r="EU146" s="12" t="str">
        <f t="shared" si="123"/>
        <v/>
      </c>
      <c r="EV146" s="12" t="str">
        <f t="shared" si="123"/>
        <v/>
      </c>
      <c r="EW146" s="12" t="str">
        <f t="shared" si="123"/>
        <v/>
      </c>
      <c r="EX146" s="12" t="str">
        <f t="shared" si="123"/>
        <v/>
      </c>
      <c r="EY146" s="12" t="str">
        <f t="shared" si="123"/>
        <v/>
      </c>
      <c r="EZ146" s="12" t="str">
        <f t="shared" si="123"/>
        <v/>
      </c>
      <c r="FA146" s="12" t="str">
        <f t="shared" si="123"/>
        <v/>
      </c>
      <c r="FB146" s="12" t="str">
        <f t="shared" si="123"/>
        <v/>
      </c>
      <c r="FC146" s="12" t="str">
        <f t="shared" si="120"/>
        <v/>
      </c>
      <c r="FD146" s="12" t="str">
        <f t="shared" si="120"/>
        <v/>
      </c>
      <c r="FE146" s="12" t="str">
        <f t="shared" si="120"/>
        <v/>
      </c>
      <c r="FF146" s="12" t="str">
        <f t="shared" si="120"/>
        <v/>
      </c>
      <c r="FG146" s="12" t="str">
        <f t="shared" si="120"/>
        <v/>
      </c>
      <c r="FH146" s="12" t="str">
        <f t="shared" si="120"/>
        <v/>
      </c>
      <c r="FI146" s="12" t="str">
        <f t="shared" si="119"/>
        <v/>
      </c>
      <c r="FJ146" s="12" t="str">
        <f t="shared" si="119"/>
        <v/>
      </c>
      <c r="FK146" s="12" t="str">
        <f t="shared" si="119"/>
        <v/>
      </c>
      <c r="FL146" s="12" t="str">
        <f t="shared" si="109"/>
        <v/>
      </c>
      <c r="FM146" s="12" t="str">
        <f t="shared" si="109"/>
        <v/>
      </c>
      <c r="FN146" s="12" t="str">
        <f t="shared" si="109"/>
        <v/>
      </c>
      <c r="FP146" t="str">
        <f t="shared" si="142"/>
        <v>OK</v>
      </c>
      <c r="FQ146" t="str">
        <f t="shared" si="143"/>
        <v/>
      </c>
      <c r="GU146" s="176"/>
      <c r="GV146" s="177">
        <f t="shared" si="128"/>
        <v>0</v>
      </c>
      <c r="GW146" s="177">
        <f t="shared" si="129"/>
        <v>0</v>
      </c>
      <c r="GX146" s="177">
        <f t="shared" si="130"/>
        <v>0</v>
      </c>
      <c r="GY146" s="177">
        <f t="shared" si="131"/>
        <v>0</v>
      </c>
    </row>
    <row r="147" spans="1:207" x14ac:dyDescent="0.25">
      <c r="A147" s="194"/>
      <c r="B147" s="186" t="str">
        <f t="shared" si="133"/>
        <v>0 (0, 0)</v>
      </c>
      <c r="C147" s="357"/>
      <c r="D147" s="470"/>
      <c r="E147" s="470"/>
      <c r="F147" s="470"/>
      <c r="G147" s="470"/>
      <c r="H147" s="470"/>
      <c r="I147" s="466"/>
      <c r="J147" s="357"/>
      <c r="K147" s="470"/>
      <c r="L147" s="470"/>
      <c r="M147" s="470"/>
      <c r="N147" s="470"/>
      <c r="O147" s="470"/>
      <c r="P147" s="466"/>
      <c r="Q147" s="357"/>
      <c r="R147" s="470"/>
      <c r="S147" s="470"/>
      <c r="T147" s="470"/>
      <c r="U147" s="470"/>
      <c r="V147" s="470"/>
      <c r="W147" s="466"/>
      <c r="X147" s="357"/>
      <c r="Y147" s="470"/>
      <c r="Z147" s="470"/>
      <c r="AA147" s="470"/>
      <c r="AB147" s="470"/>
      <c r="AC147" s="470"/>
      <c r="AD147" s="466"/>
      <c r="AE147" s="349"/>
      <c r="AF147" s="339">
        <f t="shared" si="122"/>
        <v>0</v>
      </c>
      <c r="AG147" s="340">
        <f t="shared" si="122"/>
        <v>0</v>
      </c>
      <c r="AH147" s="340">
        <f t="shared" si="122"/>
        <v>0</v>
      </c>
      <c r="AI147" s="341">
        <f t="shared" si="122"/>
        <v>0</v>
      </c>
      <c r="AJ147" s="342">
        <f t="shared" si="122"/>
        <v>0</v>
      </c>
      <c r="AK147" s="343">
        <f t="shared" si="134"/>
        <v>0</v>
      </c>
      <c r="AL147" s="192">
        <f>IF(A147&lt;&gt;"",VLOOKUP(A147,Positions!$AJ$9:$AK$30,2,FALSE),0)*IF(AJ147=160,AJ147/4*52*(38/40),AJ147/4*52)</f>
        <v>0</v>
      </c>
      <c r="AM147" s="188">
        <f t="shared" si="135"/>
        <v>0</v>
      </c>
      <c r="AN147" s="12" t="str">
        <f t="shared" ref="AN147:AZ183" si="147">EM147</f>
        <v/>
      </c>
      <c r="AO147" s="12" t="str">
        <f t="shared" si="147"/>
        <v/>
      </c>
      <c r="AP147" s="12" t="str">
        <f t="shared" si="147"/>
        <v/>
      </c>
      <c r="AQ147" s="12" t="str">
        <f t="shared" si="147"/>
        <v/>
      </c>
      <c r="AR147" s="12" t="str">
        <f t="shared" si="147"/>
        <v/>
      </c>
      <c r="AS147" s="12" t="str">
        <f t="shared" si="147"/>
        <v/>
      </c>
      <c r="AT147" s="12" t="str">
        <f t="shared" si="146"/>
        <v/>
      </c>
      <c r="AU147" s="12" t="str">
        <f t="shared" si="127"/>
        <v/>
      </c>
      <c r="AV147" s="12" t="str">
        <f t="shared" si="127"/>
        <v/>
      </c>
      <c r="AW147" s="12" t="str">
        <f t="shared" si="127"/>
        <v/>
      </c>
      <c r="AX147" s="12" t="str">
        <f t="shared" si="127"/>
        <v/>
      </c>
      <c r="AY147" s="12" t="str">
        <f t="shared" si="127"/>
        <v/>
      </c>
      <c r="AZ147" s="12" t="str">
        <f t="shared" si="127"/>
        <v/>
      </c>
      <c r="BA147" s="12" t="str">
        <f t="shared" si="127"/>
        <v/>
      </c>
      <c r="BB147" s="12" t="str">
        <f t="shared" si="127"/>
        <v/>
      </c>
      <c r="BC147" s="12" t="str">
        <f t="shared" si="127"/>
        <v/>
      </c>
      <c r="BD147" s="12" t="str">
        <f t="shared" si="127"/>
        <v/>
      </c>
      <c r="BE147" s="12" t="str">
        <f t="shared" si="127"/>
        <v/>
      </c>
      <c r="BF147" s="12" t="str">
        <f t="shared" si="127"/>
        <v/>
      </c>
      <c r="BG147" s="12" t="str">
        <f t="shared" si="127"/>
        <v/>
      </c>
      <c r="BH147" s="12" t="str">
        <f t="shared" si="124"/>
        <v/>
      </c>
      <c r="BI147" s="12" t="str">
        <f t="shared" si="124"/>
        <v/>
      </c>
      <c r="BJ147" s="12" t="str">
        <f t="shared" si="124"/>
        <v/>
      </c>
      <c r="BK147" s="12" t="str">
        <f t="shared" si="124"/>
        <v/>
      </c>
      <c r="BL147" s="12" t="str">
        <f t="shared" si="124"/>
        <v/>
      </c>
      <c r="BM147" s="12" t="str">
        <f t="shared" si="108"/>
        <v/>
      </c>
      <c r="BN147" s="12" t="str">
        <f t="shared" si="108"/>
        <v/>
      </c>
      <c r="BO147" s="12" t="str">
        <f t="shared" si="108"/>
        <v/>
      </c>
      <c r="BV147" s="2" t="str">
        <f>IF(C147="","",IF(C147="ADO","ADO",IF(C147="OFF","OFF",VLOOKUP(C147,Positions!$C$7:$V$120,20,FALSE))))</f>
        <v/>
      </c>
      <c r="BW147" s="2" t="str">
        <f>IF(D147="","",IF(D147="ADO","ADO",IF(D147="OFF","OFF",VLOOKUP(D147,Positions!$C$7:$V$120,20,FALSE))))</f>
        <v/>
      </c>
      <c r="BX147" s="2" t="str">
        <f>IF(E147="","",IF(E147="ADO","ADO",IF(E147="OFF","OFF",VLOOKUP(E147,Positions!$C$7:$V$120,20,FALSE))))</f>
        <v/>
      </c>
      <c r="BY147" s="2" t="str">
        <f>IF(F147="","",IF(F147="ADO","ADO",IF(F147="OFF","OFF",VLOOKUP(F147,Positions!$C$7:$V$120,20,FALSE))))</f>
        <v/>
      </c>
      <c r="BZ147" s="2" t="str">
        <f>IF(G147="","",IF(G147="ADO","ADO",IF(G147="OFF","OFF",VLOOKUP(G147,Positions!$C$7:$V$120,20,FALSE))))</f>
        <v/>
      </c>
      <c r="CA147" s="2" t="str">
        <f>IF(H147="","",IF(H147="ADO","ADO",IF(H147="OFF","OFF",VLOOKUP(H147,Positions!$C$7:$V$120,20,FALSE))))</f>
        <v/>
      </c>
      <c r="CB147" s="2" t="str">
        <f>IF(I147="","",IF(I147="ADO","ADO",IF(I147="OFF","OFF",VLOOKUP(I147,Positions!$C$7:$V$120,20,FALSE))))</f>
        <v/>
      </c>
      <c r="CC147" s="2" t="str">
        <f>IF(J147="","",IF(J147="ADO","ADO",IF(J147="OFF","OFF",VLOOKUP(J147,Positions!$C$7:$V$120,20,FALSE))))</f>
        <v/>
      </c>
      <c r="CD147" s="2" t="str">
        <f>IF(K147="","",IF(K147="ADO","ADO",IF(K147="OFF","OFF",VLOOKUP(K147,Positions!$C$7:$V$120,20,FALSE))))</f>
        <v/>
      </c>
      <c r="CE147" s="2" t="str">
        <f>IF(L147="","",IF(L147="ADO","ADO",IF(L147="OFF","OFF",VLOOKUP(L147,Positions!$C$7:$V$120,20,FALSE))))</f>
        <v/>
      </c>
      <c r="CF147" s="2" t="str">
        <f>IF(M147="","",IF(M147="ADO","ADO",IF(M147="OFF","OFF",VLOOKUP(M147,Positions!$C$7:$V$120,20,FALSE))))</f>
        <v/>
      </c>
      <c r="CG147" s="2" t="str">
        <f>IF(N147="","",IF(N147="ADO","ADO",IF(N147="OFF","OFF",VLOOKUP(N147,Positions!$C$7:$V$120,20,FALSE))))</f>
        <v/>
      </c>
      <c r="CH147" s="2" t="str">
        <f>IF(O147="","",IF(O147="ADO","ADO",IF(O147="OFF","OFF",VLOOKUP(O147,Positions!$C$7:$V$120,20,FALSE))))</f>
        <v/>
      </c>
      <c r="CI147" s="2" t="str">
        <f>IF(P147="","",IF(P147="ADO","ADO",IF(P147="OFF","OFF",VLOOKUP(P147,Positions!$C$7:$V$120,20,FALSE))))</f>
        <v/>
      </c>
      <c r="CJ147" s="2" t="str">
        <f>IF(Q147="","",IF(Q147="ADO","ADO",IF(Q147="OFF","OFF",VLOOKUP(Q147,Positions!$C$7:$V$120,20,FALSE))))</f>
        <v/>
      </c>
      <c r="CK147" s="2" t="str">
        <f>IF(R147="","",IF(R147="ADO","ADO",IF(R147="OFF","OFF",VLOOKUP(R147,Positions!$C$7:$V$120,20,FALSE))))</f>
        <v/>
      </c>
      <c r="CL147" s="2" t="str">
        <f>IF(S147="","",IF(S147="ADO","ADO",IF(S147="OFF","OFF",VLOOKUP(S147,Positions!$C$7:$V$120,20,FALSE))))</f>
        <v/>
      </c>
      <c r="CM147" s="2" t="str">
        <f>IF(T147="","",IF(T147="ADO","ADO",IF(T147="OFF","OFF",VLOOKUP(T147,Positions!$C$7:$V$120,20,FALSE))))</f>
        <v/>
      </c>
      <c r="CN147" s="2" t="str">
        <f>IF(U147="","",IF(U147="ADO","ADO",IF(U147="OFF","OFF",VLOOKUP(U147,Positions!$C$7:$V$120,20,FALSE))))</f>
        <v/>
      </c>
      <c r="CO147" s="2" t="str">
        <f>IF(V147="","",IF(V147="ADO","ADO",IF(V147="OFF","OFF",VLOOKUP(V147,Positions!$C$7:$V$120,20,FALSE))))</f>
        <v/>
      </c>
      <c r="CP147" s="2" t="str">
        <f>IF(W147="","",IF(W147="ADO","ADO",IF(W147="OFF","OFF",VLOOKUP(W147,Positions!$C$7:$V$120,20,FALSE))))</f>
        <v/>
      </c>
      <c r="CQ147" s="2" t="str">
        <f>IF(X147="","",IF(X147="ADO","ADO",IF(X147="OFF","OFF",VLOOKUP(X147,Positions!$C$7:$V$120,20,FALSE))))</f>
        <v/>
      </c>
      <c r="CR147" s="2" t="str">
        <f>IF(Y147="","",IF(Y147="ADO","ADO",IF(Y147="OFF","OFF",VLOOKUP(Y147,Positions!$C$7:$V$120,20,FALSE))))</f>
        <v/>
      </c>
      <c r="CS147" s="2" t="str">
        <f>IF(Z147="","",IF(Z147="ADO","ADO",IF(Z147="OFF","OFF",VLOOKUP(Z147,Positions!$C$7:$V$120,20,FALSE))))</f>
        <v/>
      </c>
      <c r="CT147" s="2" t="str">
        <f>IF(AA147="","",IF(AA147="ADO","ADO",IF(AA147="OFF","OFF",VLOOKUP(AA147,Positions!$C$7:$V$120,20,FALSE))))</f>
        <v/>
      </c>
      <c r="CU147" s="2" t="str">
        <f>IF(AB147="","",IF(AB147="ADO","ADO",IF(AB147="OFF","OFF",VLOOKUP(AB147,Positions!$C$7:$V$120,20,FALSE))))</f>
        <v/>
      </c>
      <c r="CV147" s="2" t="str">
        <f>IF(AC147="","",IF(AC147="ADO","ADO",IF(AC147="OFF","OFF",VLOOKUP(AC147,Positions!$C$7:$V$120,20,FALSE))))</f>
        <v/>
      </c>
      <c r="CW147" s="2" t="str">
        <f>IF(AD147="","",IF(AD147="ADO","ADO",IF(AD147="OFF","OFF",VLOOKUP(AD147,Positions!$C$7:$V$120,20,FALSE))))</f>
        <v/>
      </c>
      <c r="CY147" s="2">
        <f t="shared" si="136"/>
        <v>0</v>
      </c>
      <c r="DE147" s="2" t="str">
        <f t="shared" si="144"/>
        <v/>
      </c>
      <c r="DF147" s="2" t="str">
        <f t="shared" si="144"/>
        <v/>
      </c>
      <c r="DG147" s="2" t="str">
        <f t="shared" si="144"/>
        <v/>
      </c>
      <c r="DH147" s="2" t="str">
        <f t="shared" si="144"/>
        <v/>
      </c>
      <c r="DI147" s="2" t="str">
        <f t="shared" si="144"/>
        <v/>
      </c>
      <c r="DJ147" s="2" t="str">
        <f t="shared" si="144"/>
        <v/>
      </c>
      <c r="DK147" s="2" t="str">
        <f t="shared" si="144"/>
        <v/>
      </c>
      <c r="DL147" s="2" t="str">
        <f t="shared" si="144"/>
        <v/>
      </c>
      <c r="DM147" s="2" t="str">
        <f t="shared" si="144"/>
        <v/>
      </c>
      <c r="DN147" s="2" t="str">
        <f t="shared" si="144"/>
        <v/>
      </c>
      <c r="DO147" s="2" t="str">
        <f t="shared" si="144"/>
        <v/>
      </c>
      <c r="DP147" s="2" t="str">
        <f t="shared" si="126"/>
        <v/>
      </c>
      <c r="DQ147" s="2" t="str">
        <f t="shared" si="126"/>
        <v/>
      </c>
      <c r="DR147" s="2" t="str">
        <f t="shared" si="126"/>
        <v/>
      </c>
      <c r="DS147" s="2" t="str">
        <f t="shared" si="126"/>
        <v/>
      </c>
      <c r="DT147" s="2" t="str">
        <f t="shared" si="126"/>
        <v/>
      </c>
      <c r="DU147" s="2" t="str">
        <f t="shared" si="126"/>
        <v/>
      </c>
      <c r="DV147" s="2" t="str">
        <f t="shared" si="126"/>
        <v/>
      </c>
      <c r="DW147" s="2" t="str">
        <f t="shared" si="126"/>
        <v/>
      </c>
      <c r="DX147" s="2" t="str">
        <f t="shared" si="126"/>
        <v/>
      </c>
      <c r="DY147" s="2" t="str">
        <f t="shared" si="145"/>
        <v/>
      </c>
      <c r="DZ147" s="2" t="str">
        <f t="shared" si="145"/>
        <v/>
      </c>
      <c r="EA147" s="2" t="str">
        <f t="shared" si="145"/>
        <v/>
      </c>
      <c r="EB147" s="2" t="str">
        <f t="shared" si="145"/>
        <v/>
      </c>
      <c r="EC147" s="2" t="str">
        <f t="shared" si="145"/>
        <v/>
      </c>
      <c r="ED147" s="2" t="str">
        <f t="shared" si="145"/>
        <v/>
      </c>
      <c r="EE147" s="2" t="str">
        <f t="shared" si="145"/>
        <v/>
      </c>
      <c r="EF147" s="2" t="str">
        <f t="shared" si="145"/>
        <v/>
      </c>
      <c r="EH147" s="189">
        <f t="shared" si="137"/>
        <v>0</v>
      </c>
      <c r="EI147" s="190">
        <f t="shared" si="138"/>
        <v>0</v>
      </c>
      <c r="EJ147" s="190">
        <f t="shared" si="139"/>
        <v>0</v>
      </c>
      <c r="EK147" s="190">
        <f t="shared" si="140"/>
        <v>0</v>
      </c>
      <c r="EL147" s="190">
        <f t="shared" si="141"/>
        <v>0</v>
      </c>
      <c r="EM147" s="12" t="str">
        <f t="shared" si="125"/>
        <v/>
      </c>
      <c r="EN147" s="12" t="str">
        <f t="shared" si="125"/>
        <v/>
      </c>
      <c r="EO147" s="12" t="str">
        <f t="shared" si="125"/>
        <v/>
      </c>
      <c r="EP147" s="12" t="str">
        <f t="shared" si="125"/>
        <v/>
      </c>
      <c r="EQ147" s="12" t="str">
        <f t="shared" si="125"/>
        <v/>
      </c>
      <c r="ER147" s="12" t="str">
        <f t="shared" si="125"/>
        <v/>
      </c>
      <c r="ES147" s="12" t="str">
        <f t="shared" si="125"/>
        <v/>
      </c>
      <c r="ET147" s="12" t="str">
        <f t="shared" si="123"/>
        <v/>
      </c>
      <c r="EU147" s="12" t="str">
        <f t="shared" si="123"/>
        <v/>
      </c>
      <c r="EV147" s="12" t="str">
        <f t="shared" si="123"/>
        <v/>
      </c>
      <c r="EW147" s="12" t="str">
        <f t="shared" si="123"/>
        <v/>
      </c>
      <c r="EX147" s="12" t="str">
        <f t="shared" si="123"/>
        <v/>
      </c>
      <c r="EY147" s="12" t="str">
        <f t="shared" si="123"/>
        <v/>
      </c>
      <c r="EZ147" s="12" t="str">
        <f t="shared" si="123"/>
        <v/>
      </c>
      <c r="FA147" s="12" t="str">
        <f t="shared" si="123"/>
        <v/>
      </c>
      <c r="FB147" s="12" t="str">
        <f t="shared" si="123"/>
        <v/>
      </c>
      <c r="FC147" s="12" t="str">
        <f t="shared" si="120"/>
        <v/>
      </c>
      <c r="FD147" s="12" t="str">
        <f t="shared" si="120"/>
        <v/>
      </c>
      <c r="FE147" s="12" t="str">
        <f t="shared" si="120"/>
        <v/>
      </c>
      <c r="FF147" s="12" t="str">
        <f t="shared" si="120"/>
        <v/>
      </c>
      <c r="FG147" s="12" t="str">
        <f t="shared" si="120"/>
        <v/>
      </c>
      <c r="FH147" s="12" t="str">
        <f t="shared" si="120"/>
        <v/>
      </c>
      <c r="FI147" s="12" t="str">
        <f t="shared" si="119"/>
        <v/>
      </c>
      <c r="FJ147" s="12" t="str">
        <f t="shared" si="119"/>
        <v/>
      </c>
      <c r="FK147" s="12" t="str">
        <f t="shared" si="119"/>
        <v/>
      </c>
      <c r="FL147" s="12" t="str">
        <f t="shared" si="109"/>
        <v/>
      </c>
      <c r="FM147" s="12" t="str">
        <f t="shared" si="109"/>
        <v/>
      </c>
      <c r="FN147" s="12" t="str">
        <f t="shared" si="109"/>
        <v/>
      </c>
      <c r="FP147" t="str">
        <f t="shared" si="142"/>
        <v>OK</v>
      </c>
      <c r="FQ147" t="str">
        <f t="shared" si="143"/>
        <v/>
      </c>
      <c r="GU147" s="176"/>
      <c r="GV147" s="177">
        <f t="shared" si="128"/>
        <v>0</v>
      </c>
      <c r="GW147" s="177">
        <f t="shared" si="129"/>
        <v>0</v>
      </c>
      <c r="GX147" s="177">
        <f t="shared" si="130"/>
        <v>0</v>
      </c>
      <c r="GY147" s="177">
        <f t="shared" si="131"/>
        <v>0</v>
      </c>
    </row>
    <row r="148" spans="1:207" x14ac:dyDescent="0.25">
      <c r="A148" s="194"/>
      <c r="B148" s="186" t="str">
        <f t="shared" si="133"/>
        <v>0 (0, 0)</v>
      </c>
      <c r="C148" s="357"/>
      <c r="D148" s="470"/>
      <c r="E148" s="470"/>
      <c r="F148" s="470"/>
      <c r="G148" s="470"/>
      <c r="H148" s="470"/>
      <c r="I148" s="466"/>
      <c r="J148" s="357"/>
      <c r="K148" s="470"/>
      <c r="L148" s="470"/>
      <c r="M148" s="470"/>
      <c r="N148" s="470"/>
      <c r="O148" s="470"/>
      <c r="P148" s="466"/>
      <c r="Q148" s="357"/>
      <c r="R148" s="470"/>
      <c r="S148" s="470"/>
      <c r="T148" s="470"/>
      <c r="U148" s="470"/>
      <c r="V148" s="470"/>
      <c r="W148" s="466"/>
      <c r="X148" s="357"/>
      <c r="Y148" s="470"/>
      <c r="Z148" s="470"/>
      <c r="AA148" s="470"/>
      <c r="AB148" s="470"/>
      <c r="AC148" s="470"/>
      <c r="AD148" s="466"/>
      <c r="AE148" s="349"/>
      <c r="AF148" s="339">
        <f t="shared" si="122"/>
        <v>0</v>
      </c>
      <c r="AG148" s="340">
        <f t="shared" si="122"/>
        <v>0</v>
      </c>
      <c r="AH148" s="340">
        <f t="shared" si="122"/>
        <v>0</v>
      </c>
      <c r="AI148" s="341">
        <f t="shared" si="122"/>
        <v>0</v>
      </c>
      <c r="AJ148" s="342">
        <f t="shared" si="122"/>
        <v>0</v>
      </c>
      <c r="AK148" s="343">
        <f t="shared" si="134"/>
        <v>0</v>
      </c>
      <c r="AL148" s="192">
        <f>IF(A148&lt;&gt;"",VLOOKUP(A148,Positions!$AJ$9:$AK$30,2,FALSE),0)*IF(AJ148=160,AJ148/4*52*(38/40),AJ148/4*52)</f>
        <v>0</v>
      </c>
      <c r="AM148" s="188">
        <f t="shared" si="135"/>
        <v>0</v>
      </c>
      <c r="AN148" s="12" t="str">
        <f t="shared" si="147"/>
        <v/>
      </c>
      <c r="AO148" s="12" t="str">
        <f t="shared" si="147"/>
        <v/>
      </c>
      <c r="AP148" s="12" t="str">
        <f t="shared" si="147"/>
        <v/>
      </c>
      <c r="AQ148" s="12" t="str">
        <f t="shared" si="147"/>
        <v/>
      </c>
      <c r="AR148" s="12" t="str">
        <f t="shared" si="147"/>
        <v/>
      </c>
      <c r="AS148" s="12" t="str">
        <f t="shared" si="147"/>
        <v/>
      </c>
      <c r="AT148" s="12" t="str">
        <f t="shared" si="146"/>
        <v/>
      </c>
      <c r="AU148" s="12" t="str">
        <f t="shared" si="127"/>
        <v/>
      </c>
      <c r="AV148" s="12" t="str">
        <f t="shared" si="127"/>
        <v/>
      </c>
      <c r="AW148" s="12" t="str">
        <f t="shared" si="127"/>
        <v/>
      </c>
      <c r="AX148" s="12" t="str">
        <f t="shared" si="127"/>
        <v/>
      </c>
      <c r="AY148" s="12" t="str">
        <f t="shared" si="127"/>
        <v/>
      </c>
      <c r="AZ148" s="12" t="str">
        <f t="shared" si="127"/>
        <v/>
      </c>
      <c r="BA148" s="12" t="str">
        <f t="shared" si="127"/>
        <v/>
      </c>
      <c r="BB148" s="12" t="str">
        <f t="shared" si="127"/>
        <v/>
      </c>
      <c r="BC148" s="12" t="str">
        <f t="shared" si="127"/>
        <v/>
      </c>
      <c r="BD148" s="12" t="str">
        <f t="shared" si="127"/>
        <v/>
      </c>
      <c r="BE148" s="12" t="str">
        <f t="shared" si="127"/>
        <v/>
      </c>
      <c r="BF148" s="12" t="str">
        <f t="shared" si="127"/>
        <v/>
      </c>
      <c r="BG148" s="12" t="str">
        <f t="shared" si="127"/>
        <v/>
      </c>
      <c r="BH148" s="12" t="str">
        <f t="shared" si="124"/>
        <v/>
      </c>
      <c r="BI148" s="12" t="str">
        <f t="shared" si="124"/>
        <v/>
      </c>
      <c r="BJ148" s="12" t="str">
        <f t="shared" si="124"/>
        <v/>
      </c>
      <c r="BK148" s="12" t="str">
        <f t="shared" si="124"/>
        <v/>
      </c>
      <c r="BL148" s="12" t="str">
        <f t="shared" si="124"/>
        <v/>
      </c>
      <c r="BM148" s="12" t="str">
        <f t="shared" si="108"/>
        <v/>
      </c>
      <c r="BN148" s="12" t="str">
        <f t="shared" si="108"/>
        <v/>
      </c>
      <c r="BO148" s="12" t="str">
        <f t="shared" si="108"/>
        <v/>
      </c>
      <c r="BV148" s="2" t="str">
        <f>IF(C148="","",IF(C148="ADO","ADO",IF(C148="OFF","OFF",VLOOKUP(C148,Positions!$C$7:$V$120,20,FALSE))))</f>
        <v/>
      </c>
      <c r="BW148" s="2" t="str">
        <f>IF(D148="","",IF(D148="ADO","ADO",IF(D148="OFF","OFF",VLOOKUP(D148,Positions!$C$7:$V$120,20,FALSE))))</f>
        <v/>
      </c>
      <c r="BX148" s="2" t="str">
        <f>IF(E148="","",IF(E148="ADO","ADO",IF(E148="OFF","OFF",VLOOKUP(E148,Positions!$C$7:$V$120,20,FALSE))))</f>
        <v/>
      </c>
      <c r="BY148" s="2" t="str">
        <f>IF(F148="","",IF(F148="ADO","ADO",IF(F148="OFF","OFF",VLOOKUP(F148,Positions!$C$7:$V$120,20,FALSE))))</f>
        <v/>
      </c>
      <c r="BZ148" s="2" t="str">
        <f>IF(G148="","",IF(G148="ADO","ADO",IF(G148="OFF","OFF",VLOOKUP(G148,Positions!$C$7:$V$120,20,FALSE))))</f>
        <v/>
      </c>
      <c r="CA148" s="2" t="str">
        <f>IF(H148="","",IF(H148="ADO","ADO",IF(H148="OFF","OFF",VLOOKUP(H148,Positions!$C$7:$V$120,20,FALSE))))</f>
        <v/>
      </c>
      <c r="CB148" s="2" t="str">
        <f>IF(I148="","",IF(I148="ADO","ADO",IF(I148="OFF","OFF",VLOOKUP(I148,Positions!$C$7:$V$120,20,FALSE))))</f>
        <v/>
      </c>
      <c r="CC148" s="2" t="str">
        <f>IF(J148="","",IF(J148="ADO","ADO",IF(J148="OFF","OFF",VLOOKUP(J148,Positions!$C$7:$V$120,20,FALSE))))</f>
        <v/>
      </c>
      <c r="CD148" s="2" t="str">
        <f>IF(K148="","",IF(K148="ADO","ADO",IF(K148="OFF","OFF",VLOOKUP(K148,Positions!$C$7:$V$120,20,FALSE))))</f>
        <v/>
      </c>
      <c r="CE148" s="2" t="str">
        <f>IF(L148="","",IF(L148="ADO","ADO",IF(L148="OFF","OFF",VLOOKUP(L148,Positions!$C$7:$V$120,20,FALSE))))</f>
        <v/>
      </c>
      <c r="CF148" s="2" t="str">
        <f>IF(M148="","",IF(M148="ADO","ADO",IF(M148="OFF","OFF",VLOOKUP(M148,Positions!$C$7:$V$120,20,FALSE))))</f>
        <v/>
      </c>
      <c r="CG148" s="2" t="str">
        <f>IF(N148="","",IF(N148="ADO","ADO",IF(N148="OFF","OFF",VLOOKUP(N148,Positions!$C$7:$V$120,20,FALSE))))</f>
        <v/>
      </c>
      <c r="CH148" s="2" t="str">
        <f>IF(O148="","",IF(O148="ADO","ADO",IF(O148="OFF","OFF",VLOOKUP(O148,Positions!$C$7:$V$120,20,FALSE))))</f>
        <v/>
      </c>
      <c r="CI148" s="2" t="str">
        <f>IF(P148="","",IF(P148="ADO","ADO",IF(P148="OFF","OFF",VLOOKUP(P148,Positions!$C$7:$V$120,20,FALSE))))</f>
        <v/>
      </c>
      <c r="CJ148" s="2" t="str">
        <f>IF(Q148="","",IF(Q148="ADO","ADO",IF(Q148="OFF","OFF",VLOOKUP(Q148,Positions!$C$7:$V$120,20,FALSE))))</f>
        <v/>
      </c>
      <c r="CK148" s="2" t="str">
        <f>IF(R148="","",IF(R148="ADO","ADO",IF(R148="OFF","OFF",VLOOKUP(R148,Positions!$C$7:$V$120,20,FALSE))))</f>
        <v/>
      </c>
      <c r="CL148" s="2" t="str">
        <f>IF(S148="","",IF(S148="ADO","ADO",IF(S148="OFF","OFF",VLOOKUP(S148,Positions!$C$7:$V$120,20,FALSE))))</f>
        <v/>
      </c>
      <c r="CM148" s="2" t="str">
        <f>IF(T148="","",IF(T148="ADO","ADO",IF(T148="OFF","OFF",VLOOKUP(T148,Positions!$C$7:$V$120,20,FALSE))))</f>
        <v/>
      </c>
      <c r="CN148" s="2" t="str">
        <f>IF(U148="","",IF(U148="ADO","ADO",IF(U148="OFF","OFF",VLOOKUP(U148,Positions!$C$7:$V$120,20,FALSE))))</f>
        <v/>
      </c>
      <c r="CO148" s="2" t="str">
        <f>IF(V148="","",IF(V148="ADO","ADO",IF(V148="OFF","OFF",VLOOKUP(V148,Positions!$C$7:$V$120,20,FALSE))))</f>
        <v/>
      </c>
      <c r="CP148" s="2" t="str">
        <f>IF(W148="","",IF(W148="ADO","ADO",IF(W148="OFF","OFF",VLOOKUP(W148,Positions!$C$7:$V$120,20,FALSE))))</f>
        <v/>
      </c>
      <c r="CQ148" s="2" t="str">
        <f>IF(X148="","",IF(X148="ADO","ADO",IF(X148="OFF","OFF",VLOOKUP(X148,Positions!$C$7:$V$120,20,FALSE))))</f>
        <v/>
      </c>
      <c r="CR148" s="2" t="str">
        <f>IF(Y148="","",IF(Y148="ADO","ADO",IF(Y148="OFF","OFF",VLOOKUP(Y148,Positions!$C$7:$V$120,20,FALSE))))</f>
        <v/>
      </c>
      <c r="CS148" s="2" t="str">
        <f>IF(Z148="","",IF(Z148="ADO","ADO",IF(Z148="OFF","OFF",VLOOKUP(Z148,Positions!$C$7:$V$120,20,FALSE))))</f>
        <v/>
      </c>
      <c r="CT148" s="2" t="str">
        <f>IF(AA148="","",IF(AA148="ADO","ADO",IF(AA148="OFF","OFF",VLOOKUP(AA148,Positions!$C$7:$V$120,20,FALSE))))</f>
        <v/>
      </c>
      <c r="CU148" s="2" t="str">
        <f>IF(AB148="","",IF(AB148="ADO","ADO",IF(AB148="OFF","OFF",VLOOKUP(AB148,Positions!$C$7:$V$120,20,FALSE))))</f>
        <v/>
      </c>
      <c r="CV148" s="2" t="str">
        <f>IF(AC148="","",IF(AC148="ADO","ADO",IF(AC148="OFF","OFF",VLOOKUP(AC148,Positions!$C$7:$V$120,20,FALSE))))</f>
        <v/>
      </c>
      <c r="CW148" s="2" t="str">
        <f>IF(AD148="","",IF(AD148="ADO","ADO",IF(AD148="OFF","OFF",VLOOKUP(AD148,Positions!$C$7:$V$120,20,FALSE))))</f>
        <v/>
      </c>
      <c r="CY148" s="2">
        <f t="shared" si="136"/>
        <v>0</v>
      </c>
      <c r="DE148" s="2" t="str">
        <f t="shared" si="144"/>
        <v/>
      </c>
      <c r="DF148" s="2" t="str">
        <f t="shared" si="144"/>
        <v/>
      </c>
      <c r="DG148" s="2" t="str">
        <f t="shared" si="144"/>
        <v/>
      </c>
      <c r="DH148" s="2" t="str">
        <f t="shared" si="144"/>
        <v/>
      </c>
      <c r="DI148" s="2" t="str">
        <f t="shared" si="144"/>
        <v/>
      </c>
      <c r="DJ148" s="2" t="str">
        <f t="shared" si="144"/>
        <v/>
      </c>
      <c r="DK148" s="2" t="str">
        <f t="shared" si="144"/>
        <v/>
      </c>
      <c r="DL148" s="2" t="str">
        <f t="shared" si="144"/>
        <v/>
      </c>
      <c r="DM148" s="2" t="str">
        <f t="shared" si="144"/>
        <v/>
      </c>
      <c r="DN148" s="2" t="str">
        <f t="shared" si="144"/>
        <v/>
      </c>
      <c r="DO148" s="2" t="str">
        <f t="shared" si="144"/>
        <v/>
      </c>
      <c r="DP148" s="2" t="str">
        <f t="shared" si="126"/>
        <v/>
      </c>
      <c r="DQ148" s="2" t="str">
        <f t="shared" si="126"/>
        <v/>
      </c>
      <c r="DR148" s="2" t="str">
        <f t="shared" si="126"/>
        <v/>
      </c>
      <c r="DS148" s="2" t="str">
        <f t="shared" si="126"/>
        <v/>
      </c>
      <c r="DT148" s="2" t="str">
        <f t="shared" si="126"/>
        <v/>
      </c>
      <c r="DU148" s="2" t="str">
        <f t="shared" si="126"/>
        <v/>
      </c>
      <c r="DV148" s="2" t="str">
        <f t="shared" si="126"/>
        <v/>
      </c>
      <c r="DW148" s="2" t="str">
        <f t="shared" si="126"/>
        <v/>
      </c>
      <c r="DX148" s="2" t="str">
        <f t="shared" si="126"/>
        <v/>
      </c>
      <c r="DY148" s="2" t="str">
        <f t="shared" si="145"/>
        <v/>
      </c>
      <c r="DZ148" s="2" t="str">
        <f t="shared" si="145"/>
        <v/>
      </c>
      <c r="EA148" s="2" t="str">
        <f t="shared" si="145"/>
        <v/>
      </c>
      <c r="EB148" s="2" t="str">
        <f t="shared" si="145"/>
        <v/>
      </c>
      <c r="EC148" s="2" t="str">
        <f t="shared" si="145"/>
        <v/>
      </c>
      <c r="ED148" s="2" t="str">
        <f t="shared" si="145"/>
        <v/>
      </c>
      <c r="EE148" s="2" t="str">
        <f t="shared" si="145"/>
        <v/>
      </c>
      <c r="EF148" s="2" t="str">
        <f t="shared" si="145"/>
        <v/>
      </c>
      <c r="EH148" s="189">
        <f t="shared" si="137"/>
        <v>0</v>
      </c>
      <c r="EI148" s="190">
        <f t="shared" si="138"/>
        <v>0</v>
      </c>
      <c r="EJ148" s="190">
        <f t="shared" si="139"/>
        <v>0</v>
      </c>
      <c r="EK148" s="190">
        <f t="shared" si="140"/>
        <v>0</v>
      </c>
      <c r="EL148" s="190">
        <f t="shared" si="141"/>
        <v>0</v>
      </c>
      <c r="EM148" s="12" t="str">
        <f t="shared" si="125"/>
        <v/>
      </c>
      <c r="EN148" s="12" t="str">
        <f t="shared" si="125"/>
        <v/>
      </c>
      <c r="EO148" s="12" t="str">
        <f t="shared" si="125"/>
        <v/>
      </c>
      <c r="EP148" s="12" t="str">
        <f t="shared" si="125"/>
        <v/>
      </c>
      <c r="EQ148" s="12" t="str">
        <f t="shared" si="125"/>
        <v/>
      </c>
      <c r="ER148" s="12" t="str">
        <f t="shared" si="125"/>
        <v/>
      </c>
      <c r="ES148" s="12" t="str">
        <f t="shared" si="125"/>
        <v/>
      </c>
      <c r="ET148" s="12" t="str">
        <f t="shared" si="123"/>
        <v/>
      </c>
      <c r="EU148" s="12" t="str">
        <f t="shared" si="123"/>
        <v/>
      </c>
      <c r="EV148" s="12" t="str">
        <f t="shared" si="123"/>
        <v/>
      </c>
      <c r="EW148" s="12" t="str">
        <f t="shared" si="123"/>
        <v/>
      </c>
      <c r="EX148" s="12" t="str">
        <f t="shared" si="123"/>
        <v/>
      </c>
      <c r="EY148" s="12" t="str">
        <f t="shared" si="123"/>
        <v/>
      </c>
      <c r="EZ148" s="12" t="str">
        <f t="shared" si="123"/>
        <v/>
      </c>
      <c r="FA148" s="12" t="str">
        <f t="shared" si="123"/>
        <v/>
      </c>
      <c r="FB148" s="12" t="str">
        <f t="shared" si="123"/>
        <v/>
      </c>
      <c r="FC148" s="12" t="str">
        <f t="shared" si="120"/>
        <v/>
      </c>
      <c r="FD148" s="12" t="str">
        <f t="shared" si="120"/>
        <v/>
      </c>
      <c r="FE148" s="12" t="str">
        <f t="shared" si="120"/>
        <v/>
      </c>
      <c r="FF148" s="12" t="str">
        <f t="shared" si="120"/>
        <v/>
      </c>
      <c r="FG148" s="12" t="str">
        <f t="shared" si="120"/>
        <v/>
      </c>
      <c r="FH148" s="12" t="str">
        <f t="shared" si="120"/>
        <v/>
      </c>
      <c r="FI148" s="12" t="str">
        <f t="shared" si="119"/>
        <v/>
      </c>
      <c r="FJ148" s="12" t="str">
        <f t="shared" si="119"/>
        <v/>
      </c>
      <c r="FK148" s="12" t="str">
        <f t="shared" si="119"/>
        <v/>
      </c>
      <c r="FL148" s="12" t="str">
        <f t="shared" si="109"/>
        <v/>
      </c>
      <c r="FM148" s="12" t="str">
        <f t="shared" si="109"/>
        <v/>
      </c>
      <c r="FN148" s="12" t="str">
        <f t="shared" si="109"/>
        <v/>
      </c>
      <c r="FP148" t="str">
        <f t="shared" si="142"/>
        <v>OK</v>
      </c>
      <c r="FQ148" t="str">
        <f t="shared" si="143"/>
        <v/>
      </c>
      <c r="GU148" s="176"/>
      <c r="GV148" s="177">
        <f t="shared" si="128"/>
        <v>0</v>
      </c>
      <c r="GW148" s="177">
        <f t="shared" si="129"/>
        <v>0</v>
      </c>
      <c r="GX148" s="177">
        <f t="shared" si="130"/>
        <v>0</v>
      </c>
      <c r="GY148" s="177">
        <f t="shared" si="131"/>
        <v>0</v>
      </c>
    </row>
    <row r="149" spans="1:207" x14ac:dyDescent="0.25">
      <c r="A149" s="194"/>
      <c r="B149" s="186" t="str">
        <f t="shared" si="133"/>
        <v>0 (0, 0)</v>
      </c>
      <c r="C149" s="357"/>
      <c r="D149" s="470"/>
      <c r="E149" s="470"/>
      <c r="F149" s="470"/>
      <c r="G149" s="470"/>
      <c r="H149" s="470"/>
      <c r="I149" s="466"/>
      <c r="J149" s="357"/>
      <c r="K149" s="470"/>
      <c r="L149" s="470"/>
      <c r="M149" s="470"/>
      <c r="N149" s="470"/>
      <c r="O149" s="470"/>
      <c r="P149" s="466"/>
      <c r="Q149" s="357"/>
      <c r="R149" s="470"/>
      <c r="S149" s="470"/>
      <c r="T149" s="470"/>
      <c r="U149" s="470"/>
      <c r="V149" s="470"/>
      <c r="W149" s="466"/>
      <c r="X149" s="357"/>
      <c r="Y149" s="470"/>
      <c r="Z149" s="470"/>
      <c r="AA149" s="470"/>
      <c r="AB149" s="470"/>
      <c r="AC149" s="470"/>
      <c r="AD149" s="466"/>
      <c r="AE149" s="349"/>
      <c r="AF149" s="339">
        <f t="shared" si="122"/>
        <v>0</v>
      </c>
      <c r="AG149" s="340">
        <f t="shared" si="122"/>
        <v>0</v>
      </c>
      <c r="AH149" s="340">
        <f t="shared" si="122"/>
        <v>0</v>
      </c>
      <c r="AI149" s="341">
        <f t="shared" si="122"/>
        <v>0</v>
      </c>
      <c r="AJ149" s="342">
        <f t="shared" si="122"/>
        <v>0</v>
      </c>
      <c r="AK149" s="343">
        <f t="shared" si="134"/>
        <v>0</v>
      </c>
      <c r="AL149" s="192">
        <f>IF(A149&lt;&gt;"",VLOOKUP(A149,Positions!$AJ$9:$AK$30,2,FALSE),0)*IF(AJ149=160,AJ149/4*52*(38/40),AJ149/4*52)</f>
        <v>0</v>
      </c>
      <c r="AM149" s="188">
        <f t="shared" si="135"/>
        <v>0</v>
      </c>
      <c r="AN149" s="12" t="str">
        <f t="shared" si="147"/>
        <v/>
      </c>
      <c r="AO149" s="12" t="str">
        <f t="shared" si="147"/>
        <v/>
      </c>
      <c r="AP149" s="12" t="str">
        <f t="shared" si="147"/>
        <v/>
      </c>
      <c r="AQ149" s="12" t="str">
        <f t="shared" si="147"/>
        <v/>
      </c>
      <c r="AR149" s="12" t="str">
        <f t="shared" si="147"/>
        <v/>
      </c>
      <c r="AS149" s="12" t="str">
        <f t="shared" si="147"/>
        <v/>
      </c>
      <c r="AT149" s="12" t="str">
        <f t="shared" si="146"/>
        <v/>
      </c>
      <c r="AU149" s="12" t="str">
        <f t="shared" si="127"/>
        <v/>
      </c>
      <c r="AV149" s="12" t="str">
        <f t="shared" si="127"/>
        <v/>
      </c>
      <c r="AW149" s="12" t="str">
        <f t="shared" si="127"/>
        <v/>
      </c>
      <c r="AX149" s="12" t="str">
        <f t="shared" si="127"/>
        <v/>
      </c>
      <c r="AY149" s="12" t="str">
        <f t="shared" si="127"/>
        <v/>
      </c>
      <c r="AZ149" s="12" t="str">
        <f t="shared" si="127"/>
        <v/>
      </c>
      <c r="BA149" s="12" t="str">
        <f t="shared" si="127"/>
        <v/>
      </c>
      <c r="BB149" s="12" t="str">
        <f t="shared" si="127"/>
        <v/>
      </c>
      <c r="BC149" s="12" t="str">
        <f t="shared" si="127"/>
        <v/>
      </c>
      <c r="BD149" s="12" t="str">
        <f t="shared" si="127"/>
        <v/>
      </c>
      <c r="BE149" s="12" t="str">
        <f t="shared" si="127"/>
        <v/>
      </c>
      <c r="BF149" s="12" t="str">
        <f t="shared" si="127"/>
        <v/>
      </c>
      <c r="BG149" s="12" t="str">
        <f t="shared" si="127"/>
        <v/>
      </c>
      <c r="BH149" s="12" t="str">
        <f t="shared" si="124"/>
        <v/>
      </c>
      <c r="BI149" s="12" t="str">
        <f t="shared" si="124"/>
        <v/>
      </c>
      <c r="BJ149" s="12" t="str">
        <f t="shared" si="124"/>
        <v/>
      </c>
      <c r="BK149" s="12" t="str">
        <f t="shared" si="124"/>
        <v/>
      </c>
      <c r="BL149" s="12" t="str">
        <f t="shared" si="124"/>
        <v/>
      </c>
      <c r="BM149" s="12" t="str">
        <f t="shared" si="108"/>
        <v/>
      </c>
      <c r="BN149" s="12" t="str">
        <f t="shared" si="108"/>
        <v/>
      </c>
      <c r="BO149" s="12" t="str">
        <f t="shared" si="108"/>
        <v/>
      </c>
      <c r="BV149" s="2" t="str">
        <f>IF(C149="","",IF(C149="ADO","ADO",IF(C149="OFF","OFF",VLOOKUP(C149,Positions!$C$7:$V$120,20,FALSE))))</f>
        <v/>
      </c>
      <c r="BW149" s="2" t="str">
        <f>IF(D149="","",IF(D149="ADO","ADO",IF(D149="OFF","OFF",VLOOKUP(D149,Positions!$C$7:$V$120,20,FALSE))))</f>
        <v/>
      </c>
      <c r="BX149" s="2" t="str">
        <f>IF(E149="","",IF(E149="ADO","ADO",IF(E149="OFF","OFF",VLOOKUP(E149,Positions!$C$7:$V$120,20,FALSE))))</f>
        <v/>
      </c>
      <c r="BY149" s="2" t="str">
        <f>IF(F149="","",IF(F149="ADO","ADO",IF(F149="OFF","OFF",VLOOKUP(F149,Positions!$C$7:$V$120,20,FALSE))))</f>
        <v/>
      </c>
      <c r="BZ149" s="2" t="str">
        <f>IF(G149="","",IF(G149="ADO","ADO",IF(G149="OFF","OFF",VLOOKUP(G149,Positions!$C$7:$V$120,20,FALSE))))</f>
        <v/>
      </c>
      <c r="CA149" s="2" t="str">
        <f>IF(H149="","",IF(H149="ADO","ADO",IF(H149="OFF","OFF",VLOOKUP(H149,Positions!$C$7:$V$120,20,FALSE))))</f>
        <v/>
      </c>
      <c r="CB149" s="2" t="str">
        <f>IF(I149="","",IF(I149="ADO","ADO",IF(I149="OFF","OFF",VLOOKUP(I149,Positions!$C$7:$V$120,20,FALSE))))</f>
        <v/>
      </c>
      <c r="CC149" s="2" t="str">
        <f>IF(J149="","",IF(J149="ADO","ADO",IF(J149="OFF","OFF",VLOOKUP(J149,Positions!$C$7:$V$120,20,FALSE))))</f>
        <v/>
      </c>
      <c r="CD149" s="2" t="str">
        <f>IF(K149="","",IF(K149="ADO","ADO",IF(K149="OFF","OFF",VLOOKUP(K149,Positions!$C$7:$V$120,20,FALSE))))</f>
        <v/>
      </c>
      <c r="CE149" s="2" t="str">
        <f>IF(L149="","",IF(L149="ADO","ADO",IF(L149="OFF","OFF",VLOOKUP(L149,Positions!$C$7:$V$120,20,FALSE))))</f>
        <v/>
      </c>
      <c r="CF149" s="2" t="str">
        <f>IF(M149="","",IF(M149="ADO","ADO",IF(M149="OFF","OFF",VLOOKUP(M149,Positions!$C$7:$V$120,20,FALSE))))</f>
        <v/>
      </c>
      <c r="CG149" s="2" t="str">
        <f>IF(N149="","",IF(N149="ADO","ADO",IF(N149="OFF","OFF",VLOOKUP(N149,Positions!$C$7:$V$120,20,FALSE))))</f>
        <v/>
      </c>
      <c r="CH149" s="2" t="str">
        <f>IF(O149="","",IF(O149="ADO","ADO",IF(O149="OFF","OFF",VLOOKUP(O149,Positions!$C$7:$V$120,20,FALSE))))</f>
        <v/>
      </c>
      <c r="CI149" s="2" t="str">
        <f>IF(P149="","",IF(P149="ADO","ADO",IF(P149="OFF","OFF",VLOOKUP(P149,Positions!$C$7:$V$120,20,FALSE))))</f>
        <v/>
      </c>
      <c r="CJ149" s="2" t="str">
        <f>IF(Q149="","",IF(Q149="ADO","ADO",IF(Q149="OFF","OFF",VLOOKUP(Q149,Positions!$C$7:$V$120,20,FALSE))))</f>
        <v/>
      </c>
      <c r="CK149" s="2" t="str">
        <f>IF(R149="","",IF(R149="ADO","ADO",IF(R149="OFF","OFF",VLOOKUP(R149,Positions!$C$7:$V$120,20,FALSE))))</f>
        <v/>
      </c>
      <c r="CL149" s="2" t="str">
        <f>IF(S149="","",IF(S149="ADO","ADO",IF(S149="OFF","OFF",VLOOKUP(S149,Positions!$C$7:$V$120,20,FALSE))))</f>
        <v/>
      </c>
      <c r="CM149" s="2" t="str">
        <f>IF(T149="","",IF(T149="ADO","ADO",IF(T149="OFF","OFF",VLOOKUP(T149,Positions!$C$7:$V$120,20,FALSE))))</f>
        <v/>
      </c>
      <c r="CN149" s="2" t="str">
        <f>IF(U149="","",IF(U149="ADO","ADO",IF(U149="OFF","OFF",VLOOKUP(U149,Positions!$C$7:$V$120,20,FALSE))))</f>
        <v/>
      </c>
      <c r="CO149" s="2" t="str">
        <f>IF(V149="","",IF(V149="ADO","ADO",IF(V149="OFF","OFF",VLOOKUP(V149,Positions!$C$7:$V$120,20,FALSE))))</f>
        <v/>
      </c>
      <c r="CP149" s="2" t="str">
        <f>IF(W149="","",IF(W149="ADO","ADO",IF(W149="OFF","OFF",VLOOKUP(W149,Positions!$C$7:$V$120,20,FALSE))))</f>
        <v/>
      </c>
      <c r="CQ149" s="2" t="str">
        <f>IF(X149="","",IF(X149="ADO","ADO",IF(X149="OFF","OFF",VLOOKUP(X149,Positions!$C$7:$V$120,20,FALSE))))</f>
        <v/>
      </c>
      <c r="CR149" s="2" t="str">
        <f>IF(Y149="","",IF(Y149="ADO","ADO",IF(Y149="OFF","OFF",VLOOKUP(Y149,Positions!$C$7:$V$120,20,FALSE))))</f>
        <v/>
      </c>
      <c r="CS149" s="2" t="str">
        <f>IF(Z149="","",IF(Z149="ADO","ADO",IF(Z149="OFF","OFF",VLOOKUP(Z149,Positions!$C$7:$V$120,20,FALSE))))</f>
        <v/>
      </c>
      <c r="CT149" s="2" t="str">
        <f>IF(AA149="","",IF(AA149="ADO","ADO",IF(AA149="OFF","OFF",VLOOKUP(AA149,Positions!$C$7:$V$120,20,FALSE))))</f>
        <v/>
      </c>
      <c r="CU149" s="2" t="str">
        <f>IF(AB149="","",IF(AB149="ADO","ADO",IF(AB149="OFF","OFF",VLOOKUP(AB149,Positions!$C$7:$V$120,20,FALSE))))</f>
        <v/>
      </c>
      <c r="CV149" s="2" t="str">
        <f>IF(AC149="","",IF(AC149="ADO","ADO",IF(AC149="OFF","OFF",VLOOKUP(AC149,Positions!$C$7:$V$120,20,FALSE))))</f>
        <v/>
      </c>
      <c r="CW149" s="2" t="str">
        <f>IF(AD149="","",IF(AD149="ADO","ADO",IF(AD149="OFF","OFF",VLOOKUP(AD149,Positions!$C$7:$V$120,20,FALSE))))</f>
        <v/>
      </c>
      <c r="CY149" s="2">
        <f t="shared" si="136"/>
        <v>0</v>
      </c>
      <c r="DE149" s="2" t="str">
        <f t="shared" si="144"/>
        <v/>
      </c>
      <c r="DF149" s="2" t="str">
        <f t="shared" si="144"/>
        <v/>
      </c>
      <c r="DG149" s="2" t="str">
        <f t="shared" si="144"/>
        <v/>
      </c>
      <c r="DH149" s="2" t="str">
        <f t="shared" si="144"/>
        <v/>
      </c>
      <c r="DI149" s="2" t="str">
        <f t="shared" si="144"/>
        <v/>
      </c>
      <c r="DJ149" s="2" t="str">
        <f t="shared" si="144"/>
        <v/>
      </c>
      <c r="DK149" s="2" t="str">
        <f t="shared" si="144"/>
        <v/>
      </c>
      <c r="DL149" s="2" t="str">
        <f t="shared" si="144"/>
        <v/>
      </c>
      <c r="DM149" s="2" t="str">
        <f t="shared" si="144"/>
        <v/>
      </c>
      <c r="DN149" s="2" t="str">
        <f t="shared" si="144"/>
        <v/>
      </c>
      <c r="DO149" s="2" t="str">
        <f t="shared" si="144"/>
        <v/>
      </c>
      <c r="DP149" s="2" t="str">
        <f t="shared" si="126"/>
        <v/>
      </c>
      <c r="DQ149" s="2" t="str">
        <f t="shared" si="126"/>
        <v/>
      </c>
      <c r="DR149" s="2" t="str">
        <f t="shared" si="126"/>
        <v/>
      </c>
      <c r="DS149" s="2" t="str">
        <f t="shared" si="126"/>
        <v/>
      </c>
      <c r="DT149" s="2" t="str">
        <f t="shared" si="126"/>
        <v/>
      </c>
      <c r="DU149" s="2" t="str">
        <f t="shared" si="126"/>
        <v/>
      </c>
      <c r="DV149" s="2" t="str">
        <f t="shared" si="126"/>
        <v/>
      </c>
      <c r="DW149" s="2" t="str">
        <f t="shared" si="126"/>
        <v/>
      </c>
      <c r="DX149" s="2" t="str">
        <f t="shared" si="126"/>
        <v/>
      </c>
      <c r="DY149" s="2" t="str">
        <f t="shared" si="145"/>
        <v/>
      </c>
      <c r="DZ149" s="2" t="str">
        <f t="shared" si="145"/>
        <v/>
      </c>
      <c r="EA149" s="2" t="str">
        <f t="shared" si="145"/>
        <v/>
      </c>
      <c r="EB149" s="2" t="str">
        <f t="shared" si="145"/>
        <v/>
      </c>
      <c r="EC149" s="2" t="str">
        <f t="shared" si="145"/>
        <v/>
      </c>
      <c r="ED149" s="2" t="str">
        <f t="shared" si="145"/>
        <v/>
      </c>
      <c r="EE149" s="2" t="str">
        <f t="shared" si="145"/>
        <v/>
      </c>
      <c r="EF149" s="2" t="str">
        <f t="shared" si="145"/>
        <v/>
      </c>
      <c r="EH149" s="189">
        <f t="shared" si="137"/>
        <v>0</v>
      </c>
      <c r="EI149" s="190">
        <f t="shared" si="138"/>
        <v>0</v>
      </c>
      <c r="EJ149" s="190">
        <f t="shared" si="139"/>
        <v>0</v>
      </c>
      <c r="EK149" s="190">
        <f t="shared" si="140"/>
        <v>0</v>
      </c>
      <c r="EL149" s="190">
        <f t="shared" si="141"/>
        <v>0</v>
      </c>
      <c r="EM149" s="12" t="str">
        <f t="shared" si="125"/>
        <v/>
      </c>
      <c r="EN149" s="12" t="str">
        <f t="shared" si="125"/>
        <v/>
      </c>
      <c r="EO149" s="12" t="str">
        <f t="shared" si="125"/>
        <v/>
      </c>
      <c r="EP149" s="12" t="str">
        <f t="shared" si="125"/>
        <v/>
      </c>
      <c r="EQ149" s="12" t="str">
        <f t="shared" si="125"/>
        <v/>
      </c>
      <c r="ER149" s="12" t="str">
        <f t="shared" si="125"/>
        <v/>
      </c>
      <c r="ES149" s="12" t="str">
        <f t="shared" si="125"/>
        <v/>
      </c>
      <c r="ET149" s="12" t="str">
        <f t="shared" si="123"/>
        <v/>
      </c>
      <c r="EU149" s="12" t="str">
        <f t="shared" si="123"/>
        <v/>
      </c>
      <c r="EV149" s="12" t="str">
        <f t="shared" si="123"/>
        <v/>
      </c>
      <c r="EW149" s="12" t="str">
        <f t="shared" ref="EW149:FE179" si="148">IF(DO149="ADO",$CY149,DO149)</f>
        <v/>
      </c>
      <c r="EX149" s="12" t="str">
        <f t="shared" si="148"/>
        <v/>
      </c>
      <c r="EY149" s="12" t="str">
        <f t="shared" si="148"/>
        <v/>
      </c>
      <c r="EZ149" s="12" t="str">
        <f t="shared" si="148"/>
        <v/>
      </c>
      <c r="FA149" s="12" t="str">
        <f t="shared" si="148"/>
        <v/>
      </c>
      <c r="FB149" s="12" t="str">
        <f t="shared" si="148"/>
        <v/>
      </c>
      <c r="FC149" s="12" t="str">
        <f t="shared" si="120"/>
        <v/>
      </c>
      <c r="FD149" s="12" t="str">
        <f t="shared" si="120"/>
        <v/>
      </c>
      <c r="FE149" s="12" t="str">
        <f t="shared" si="120"/>
        <v/>
      </c>
      <c r="FF149" s="12" t="str">
        <f t="shared" si="120"/>
        <v/>
      </c>
      <c r="FG149" s="12" t="str">
        <f t="shared" si="120"/>
        <v/>
      </c>
      <c r="FH149" s="12" t="str">
        <f t="shared" si="120"/>
        <v/>
      </c>
      <c r="FI149" s="12" t="str">
        <f t="shared" si="119"/>
        <v/>
      </c>
      <c r="FJ149" s="12" t="str">
        <f t="shared" si="119"/>
        <v/>
      </c>
      <c r="FK149" s="12" t="str">
        <f t="shared" si="119"/>
        <v/>
      </c>
      <c r="FL149" s="12" t="str">
        <f t="shared" si="109"/>
        <v/>
      </c>
      <c r="FM149" s="12" t="str">
        <f t="shared" si="109"/>
        <v/>
      </c>
      <c r="FN149" s="12" t="str">
        <f t="shared" si="109"/>
        <v/>
      </c>
      <c r="FP149" t="str">
        <f t="shared" si="142"/>
        <v>OK</v>
      </c>
      <c r="FQ149" t="str">
        <f t="shared" si="143"/>
        <v/>
      </c>
      <c r="GU149" s="176"/>
      <c r="GV149" s="177">
        <f t="shared" si="128"/>
        <v>0</v>
      </c>
      <c r="GW149" s="177">
        <f t="shared" si="129"/>
        <v>0</v>
      </c>
      <c r="GX149" s="177">
        <f t="shared" si="130"/>
        <v>0</v>
      </c>
      <c r="GY149" s="177">
        <f t="shared" si="131"/>
        <v>0</v>
      </c>
    </row>
    <row r="150" spans="1:207" x14ac:dyDescent="0.25">
      <c r="A150" s="194"/>
      <c r="B150" s="186" t="str">
        <f t="shared" si="133"/>
        <v>0 (0, 0)</v>
      </c>
      <c r="C150" s="357"/>
      <c r="D150" s="470"/>
      <c r="E150" s="470"/>
      <c r="F150" s="470"/>
      <c r="G150" s="470"/>
      <c r="H150" s="470"/>
      <c r="I150" s="466"/>
      <c r="J150" s="357"/>
      <c r="K150" s="470"/>
      <c r="L150" s="470"/>
      <c r="M150" s="470"/>
      <c r="N150" s="470"/>
      <c r="O150" s="470"/>
      <c r="P150" s="466"/>
      <c r="Q150" s="357"/>
      <c r="R150" s="470"/>
      <c r="S150" s="470"/>
      <c r="T150" s="470"/>
      <c r="U150" s="470"/>
      <c r="V150" s="470"/>
      <c r="W150" s="466"/>
      <c r="X150" s="357"/>
      <c r="Y150" s="470"/>
      <c r="Z150" s="470"/>
      <c r="AA150" s="470"/>
      <c r="AB150" s="470"/>
      <c r="AC150" s="470"/>
      <c r="AD150" s="466"/>
      <c r="AE150" s="349"/>
      <c r="AF150" s="339">
        <f t="shared" si="122"/>
        <v>0</v>
      </c>
      <c r="AG150" s="340">
        <f t="shared" si="122"/>
        <v>0</v>
      </c>
      <c r="AH150" s="340">
        <f t="shared" si="122"/>
        <v>0</v>
      </c>
      <c r="AI150" s="341">
        <f t="shared" si="122"/>
        <v>0</v>
      </c>
      <c r="AJ150" s="342">
        <f t="shared" si="122"/>
        <v>0</v>
      </c>
      <c r="AK150" s="343">
        <f t="shared" si="134"/>
        <v>0</v>
      </c>
      <c r="AL150" s="192">
        <f>IF(A150&lt;&gt;"",VLOOKUP(A150,Positions!$AJ$9:$AK$30,2,FALSE),0)*IF(AJ150=160,AJ150/4*52*(38/40),AJ150/4*52)</f>
        <v>0</v>
      </c>
      <c r="AM150" s="188">
        <f t="shared" si="135"/>
        <v>0</v>
      </c>
      <c r="AN150" s="12" t="str">
        <f t="shared" si="147"/>
        <v/>
      </c>
      <c r="AO150" s="12" t="str">
        <f t="shared" si="147"/>
        <v/>
      </c>
      <c r="AP150" s="12" t="str">
        <f t="shared" si="147"/>
        <v/>
      </c>
      <c r="AQ150" s="12" t="str">
        <f t="shared" si="147"/>
        <v/>
      </c>
      <c r="AR150" s="12" t="str">
        <f t="shared" si="147"/>
        <v/>
      </c>
      <c r="AS150" s="12" t="str">
        <f t="shared" si="147"/>
        <v/>
      </c>
      <c r="AT150" s="12" t="str">
        <f t="shared" si="146"/>
        <v/>
      </c>
      <c r="AU150" s="12" t="str">
        <f t="shared" si="127"/>
        <v/>
      </c>
      <c r="AV150" s="12" t="str">
        <f t="shared" si="127"/>
        <v/>
      </c>
      <c r="AW150" s="12" t="str">
        <f t="shared" si="127"/>
        <v/>
      </c>
      <c r="AX150" s="12" t="str">
        <f t="shared" si="127"/>
        <v/>
      </c>
      <c r="AY150" s="12" t="str">
        <f t="shared" si="127"/>
        <v/>
      </c>
      <c r="AZ150" s="12" t="str">
        <f t="shared" si="127"/>
        <v/>
      </c>
      <c r="BA150" s="12" t="str">
        <f t="shared" si="127"/>
        <v/>
      </c>
      <c r="BB150" s="12" t="str">
        <f t="shared" si="127"/>
        <v/>
      </c>
      <c r="BC150" s="12" t="str">
        <f t="shared" si="127"/>
        <v/>
      </c>
      <c r="BD150" s="12" t="str">
        <f t="shared" si="127"/>
        <v/>
      </c>
      <c r="BE150" s="12" t="str">
        <f t="shared" si="127"/>
        <v/>
      </c>
      <c r="BF150" s="12" t="str">
        <f t="shared" si="127"/>
        <v/>
      </c>
      <c r="BG150" s="12" t="str">
        <f t="shared" si="127"/>
        <v/>
      </c>
      <c r="BH150" s="12" t="str">
        <f t="shared" si="124"/>
        <v/>
      </c>
      <c r="BI150" s="12" t="str">
        <f t="shared" si="124"/>
        <v/>
      </c>
      <c r="BJ150" s="12" t="str">
        <f t="shared" si="124"/>
        <v/>
      </c>
      <c r="BK150" s="12" t="str">
        <f t="shared" si="124"/>
        <v/>
      </c>
      <c r="BL150" s="12" t="str">
        <f t="shared" si="124"/>
        <v/>
      </c>
      <c r="BM150" s="12" t="str">
        <f t="shared" si="108"/>
        <v/>
      </c>
      <c r="BN150" s="12" t="str">
        <f t="shared" si="108"/>
        <v/>
      </c>
      <c r="BO150" s="12" t="str">
        <f t="shared" si="108"/>
        <v/>
      </c>
      <c r="BV150" s="2" t="str">
        <f>IF(C150="","",IF(C150="ADO","ADO",IF(C150="OFF","OFF",VLOOKUP(C150,Positions!$C$7:$V$120,20,FALSE))))</f>
        <v/>
      </c>
      <c r="BW150" s="2" t="str">
        <f>IF(D150="","",IF(D150="ADO","ADO",IF(D150="OFF","OFF",VLOOKUP(D150,Positions!$C$7:$V$120,20,FALSE))))</f>
        <v/>
      </c>
      <c r="BX150" s="2" t="str">
        <f>IF(E150="","",IF(E150="ADO","ADO",IF(E150="OFF","OFF",VLOOKUP(E150,Positions!$C$7:$V$120,20,FALSE))))</f>
        <v/>
      </c>
      <c r="BY150" s="2" t="str">
        <f>IF(F150="","",IF(F150="ADO","ADO",IF(F150="OFF","OFF",VLOOKUP(F150,Positions!$C$7:$V$120,20,FALSE))))</f>
        <v/>
      </c>
      <c r="BZ150" s="2" t="str">
        <f>IF(G150="","",IF(G150="ADO","ADO",IF(G150="OFF","OFF",VLOOKUP(G150,Positions!$C$7:$V$120,20,FALSE))))</f>
        <v/>
      </c>
      <c r="CA150" s="2" t="str">
        <f>IF(H150="","",IF(H150="ADO","ADO",IF(H150="OFF","OFF",VLOOKUP(H150,Positions!$C$7:$V$120,20,FALSE))))</f>
        <v/>
      </c>
      <c r="CB150" s="2" t="str">
        <f>IF(I150="","",IF(I150="ADO","ADO",IF(I150="OFF","OFF",VLOOKUP(I150,Positions!$C$7:$V$120,20,FALSE))))</f>
        <v/>
      </c>
      <c r="CC150" s="2" t="str">
        <f>IF(J150="","",IF(J150="ADO","ADO",IF(J150="OFF","OFF",VLOOKUP(J150,Positions!$C$7:$V$120,20,FALSE))))</f>
        <v/>
      </c>
      <c r="CD150" s="2" t="str">
        <f>IF(K150="","",IF(K150="ADO","ADO",IF(K150="OFF","OFF",VLOOKUP(K150,Positions!$C$7:$V$120,20,FALSE))))</f>
        <v/>
      </c>
      <c r="CE150" s="2" t="str">
        <f>IF(L150="","",IF(L150="ADO","ADO",IF(L150="OFF","OFF",VLOOKUP(L150,Positions!$C$7:$V$120,20,FALSE))))</f>
        <v/>
      </c>
      <c r="CF150" s="2" t="str">
        <f>IF(M150="","",IF(M150="ADO","ADO",IF(M150="OFF","OFF",VLOOKUP(M150,Positions!$C$7:$V$120,20,FALSE))))</f>
        <v/>
      </c>
      <c r="CG150" s="2" t="str">
        <f>IF(N150="","",IF(N150="ADO","ADO",IF(N150="OFF","OFF",VLOOKUP(N150,Positions!$C$7:$V$120,20,FALSE))))</f>
        <v/>
      </c>
      <c r="CH150" s="2" t="str">
        <f>IF(O150="","",IF(O150="ADO","ADO",IF(O150="OFF","OFF",VLOOKUP(O150,Positions!$C$7:$V$120,20,FALSE))))</f>
        <v/>
      </c>
      <c r="CI150" s="2" t="str">
        <f>IF(P150="","",IF(P150="ADO","ADO",IF(P150="OFF","OFF",VLOOKUP(P150,Positions!$C$7:$V$120,20,FALSE))))</f>
        <v/>
      </c>
      <c r="CJ150" s="2" t="str">
        <f>IF(Q150="","",IF(Q150="ADO","ADO",IF(Q150="OFF","OFF",VLOOKUP(Q150,Positions!$C$7:$V$120,20,FALSE))))</f>
        <v/>
      </c>
      <c r="CK150" s="2" t="str">
        <f>IF(R150="","",IF(R150="ADO","ADO",IF(R150="OFF","OFF",VLOOKUP(R150,Positions!$C$7:$V$120,20,FALSE))))</f>
        <v/>
      </c>
      <c r="CL150" s="2" t="str">
        <f>IF(S150="","",IF(S150="ADO","ADO",IF(S150="OFF","OFF",VLOOKUP(S150,Positions!$C$7:$V$120,20,FALSE))))</f>
        <v/>
      </c>
      <c r="CM150" s="2" t="str">
        <f>IF(T150="","",IF(T150="ADO","ADO",IF(T150="OFF","OFF",VLOOKUP(T150,Positions!$C$7:$V$120,20,FALSE))))</f>
        <v/>
      </c>
      <c r="CN150" s="2" t="str">
        <f>IF(U150="","",IF(U150="ADO","ADO",IF(U150="OFF","OFF",VLOOKUP(U150,Positions!$C$7:$V$120,20,FALSE))))</f>
        <v/>
      </c>
      <c r="CO150" s="2" t="str">
        <f>IF(V150="","",IF(V150="ADO","ADO",IF(V150="OFF","OFF",VLOOKUP(V150,Positions!$C$7:$V$120,20,FALSE))))</f>
        <v/>
      </c>
      <c r="CP150" s="2" t="str">
        <f>IF(W150="","",IF(W150="ADO","ADO",IF(W150="OFF","OFF",VLOOKUP(W150,Positions!$C$7:$V$120,20,FALSE))))</f>
        <v/>
      </c>
      <c r="CQ150" s="2" t="str">
        <f>IF(X150="","",IF(X150="ADO","ADO",IF(X150="OFF","OFF",VLOOKUP(X150,Positions!$C$7:$V$120,20,FALSE))))</f>
        <v/>
      </c>
      <c r="CR150" s="2" t="str">
        <f>IF(Y150="","",IF(Y150="ADO","ADO",IF(Y150="OFF","OFF",VLOOKUP(Y150,Positions!$C$7:$V$120,20,FALSE))))</f>
        <v/>
      </c>
      <c r="CS150" s="2" t="str">
        <f>IF(Z150="","",IF(Z150="ADO","ADO",IF(Z150="OFF","OFF",VLOOKUP(Z150,Positions!$C$7:$V$120,20,FALSE))))</f>
        <v/>
      </c>
      <c r="CT150" s="2" t="str">
        <f>IF(AA150="","",IF(AA150="ADO","ADO",IF(AA150="OFF","OFF",VLOOKUP(AA150,Positions!$C$7:$V$120,20,FALSE))))</f>
        <v/>
      </c>
      <c r="CU150" s="2" t="str">
        <f>IF(AB150="","",IF(AB150="ADO","ADO",IF(AB150="OFF","OFF",VLOOKUP(AB150,Positions!$C$7:$V$120,20,FALSE))))</f>
        <v/>
      </c>
      <c r="CV150" s="2" t="str">
        <f>IF(AC150="","",IF(AC150="ADO","ADO",IF(AC150="OFF","OFF",VLOOKUP(AC150,Positions!$C$7:$V$120,20,FALSE))))</f>
        <v/>
      </c>
      <c r="CW150" s="2" t="str">
        <f>IF(AD150="","",IF(AD150="ADO","ADO",IF(AD150="OFF","OFF",VLOOKUP(AD150,Positions!$C$7:$V$120,20,FALSE))))</f>
        <v/>
      </c>
      <c r="CY150" s="2">
        <f t="shared" si="136"/>
        <v>0</v>
      </c>
      <c r="DE150" s="2" t="str">
        <f t="shared" si="144"/>
        <v/>
      </c>
      <c r="DF150" s="2" t="str">
        <f t="shared" si="144"/>
        <v/>
      </c>
      <c r="DG150" s="2" t="str">
        <f t="shared" si="144"/>
        <v/>
      </c>
      <c r="DH150" s="2" t="str">
        <f t="shared" si="144"/>
        <v/>
      </c>
      <c r="DI150" s="2" t="str">
        <f t="shared" si="144"/>
        <v/>
      </c>
      <c r="DJ150" s="2" t="str">
        <f t="shared" si="144"/>
        <v/>
      </c>
      <c r="DK150" s="2" t="str">
        <f t="shared" si="144"/>
        <v/>
      </c>
      <c r="DL150" s="2" t="str">
        <f t="shared" si="144"/>
        <v/>
      </c>
      <c r="DM150" s="2" t="str">
        <f t="shared" si="144"/>
        <v/>
      </c>
      <c r="DN150" s="2" t="str">
        <f t="shared" si="144"/>
        <v/>
      </c>
      <c r="DO150" s="2" t="str">
        <f t="shared" si="144"/>
        <v/>
      </c>
      <c r="DP150" s="2" t="str">
        <f t="shared" si="126"/>
        <v/>
      </c>
      <c r="DQ150" s="2" t="str">
        <f t="shared" si="126"/>
        <v/>
      </c>
      <c r="DR150" s="2" t="str">
        <f t="shared" si="126"/>
        <v/>
      </c>
      <c r="DS150" s="2" t="str">
        <f t="shared" si="126"/>
        <v/>
      </c>
      <c r="DT150" s="2" t="str">
        <f t="shared" si="126"/>
        <v/>
      </c>
      <c r="DU150" s="2" t="str">
        <f t="shared" si="126"/>
        <v/>
      </c>
      <c r="DV150" s="2" t="str">
        <f t="shared" si="126"/>
        <v/>
      </c>
      <c r="DW150" s="2" t="str">
        <f t="shared" si="126"/>
        <v/>
      </c>
      <c r="DX150" s="2" t="str">
        <f t="shared" si="126"/>
        <v/>
      </c>
      <c r="DY150" s="2" t="str">
        <f t="shared" si="145"/>
        <v/>
      </c>
      <c r="DZ150" s="2" t="str">
        <f t="shared" si="145"/>
        <v/>
      </c>
      <c r="EA150" s="2" t="str">
        <f t="shared" si="145"/>
        <v/>
      </c>
      <c r="EB150" s="2" t="str">
        <f t="shared" si="145"/>
        <v/>
      </c>
      <c r="EC150" s="2" t="str">
        <f t="shared" si="145"/>
        <v/>
      </c>
      <c r="ED150" s="2" t="str">
        <f t="shared" si="145"/>
        <v/>
      </c>
      <c r="EE150" s="2" t="str">
        <f t="shared" si="145"/>
        <v/>
      </c>
      <c r="EF150" s="2" t="str">
        <f t="shared" si="145"/>
        <v/>
      </c>
      <c r="EH150" s="189">
        <f t="shared" si="137"/>
        <v>0</v>
      </c>
      <c r="EI150" s="190">
        <f t="shared" si="138"/>
        <v>0</v>
      </c>
      <c r="EJ150" s="190">
        <f t="shared" si="139"/>
        <v>0</v>
      </c>
      <c r="EK150" s="190">
        <f t="shared" si="140"/>
        <v>0</v>
      </c>
      <c r="EL150" s="190">
        <f t="shared" si="141"/>
        <v>0</v>
      </c>
      <c r="EM150" s="12" t="str">
        <f t="shared" si="125"/>
        <v/>
      </c>
      <c r="EN150" s="12" t="str">
        <f t="shared" si="125"/>
        <v/>
      </c>
      <c r="EO150" s="12" t="str">
        <f t="shared" si="125"/>
        <v/>
      </c>
      <c r="EP150" s="12" t="str">
        <f t="shared" si="125"/>
        <v/>
      </c>
      <c r="EQ150" s="12" t="str">
        <f t="shared" si="125"/>
        <v/>
      </c>
      <c r="ER150" s="12" t="str">
        <f t="shared" si="125"/>
        <v/>
      </c>
      <c r="ES150" s="12" t="str">
        <f t="shared" si="125"/>
        <v/>
      </c>
      <c r="ET150" s="12" t="str">
        <f t="shared" si="125"/>
        <v/>
      </c>
      <c r="EU150" s="12" t="str">
        <f t="shared" si="125"/>
        <v/>
      </c>
      <c r="EV150" s="12" t="str">
        <f t="shared" si="125"/>
        <v/>
      </c>
      <c r="EW150" s="12" t="str">
        <f t="shared" si="148"/>
        <v/>
      </c>
      <c r="EX150" s="12" t="str">
        <f t="shared" si="148"/>
        <v/>
      </c>
      <c r="EY150" s="12" t="str">
        <f t="shared" si="148"/>
        <v/>
      </c>
      <c r="EZ150" s="12" t="str">
        <f t="shared" si="148"/>
        <v/>
      </c>
      <c r="FA150" s="12" t="str">
        <f t="shared" si="148"/>
        <v/>
      </c>
      <c r="FB150" s="12" t="str">
        <f t="shared" si="148"/>
        <v/>
      </c>
      <c r="FC150" s="12" t="str">
        <f t="shared" si="120"/>
        <v/>
      </c>
      <c r="FD150" s="12" t="str">
        <f t="shared" si="120"/>
        <v/>
      </c>
      <c r="FE150" s="12" t="str">
        <f t="shared" si="120"/>
        <v/>
      </c>
      <c r="FF150" s="12" t="str">
        <f t="shared" si="120"/>
        <v/>
      </c>
      <c r="FG150" s="12" t="str">
        <f t="shared" si="120"/>
        <v/>
      </c>
      <c r="FH150" s="12" t="str">
        <f t="shared" si="120"/>
        <v/>
      </c>
      <c r="FI150" s="12" t="str">
        <f t="shared" si="119"/>
        <v/>
      </c>
      <c r="FJ150" s="12" t="str">
        <f t="shared" si="119"/>
        <v/>
      </c>
      <c r="FK150" s="12" t="str">
        <f t="shared" si="119"/>
        <v/>
      </c>
      <c r="FL150" s="12" t="str">
        <f t="shared" si="109"/>
        <v/>
      </c>
      <c r="FM150" s="12" t="str">
        <f t="shared" si="109"/>
        <v/>
      </c>
      <c r="FN150" s="12" t="str">
        <f t="shared" si="109"/>
        <v/>
      </c>
      <c r="FP150" t="str">
        <f t="shared" si="142"/>
        <v>OK</v>
      </c>
      <c r="FQ150" t="str">
        <f t="shared" si="143"/>
        <v/>
      </c>
      <c r="GU150" s="176"/>
      <c r="GV150" s="177">
        <f t="shared" si="128"/>
        <v>0</v>
      </c>
      <c r="GW150" s="177">
        <f t="shared" si="129"/>
        <v>0</v>
      </c>
      <c r="GX150" s="177">
        <f t="shared" si="130"/>
        <v>0</v>
      </c>
      <c r="GY150" s="177">
        <f t="shared" si="131"/>
        <v>0</v>
      </c>
    </row>
    <row r="151" spans="1:207" x14ac:dyDescent="0.25">
      <c r="A151" s="194"/>
      <c r="B151" s="186" t="str">
        <f t="shared" si="133"/>
        <v>0 (0, 0)</v>
      </c>
      <c r="C151" s="357"/>
      <c r="D151" s="470"/>
      <c r="E151" s="470"/>
      <c r="F151" s="470"/>
      <c r="G151" s="470"/>
      <c r="H151" s="470"/>
      <c r="I151" s="466"/>
      <c r="J151" s="357"/>
      <c r="K151" s="470"/>
      <c r="L151" s="470"/>
      <c r="M151" s="470"/>
      <c r="N151" s="470"/>
      <c r="O151" s="470"/>
      <c r="P151" s="466"/>
      <c r="Q151" s="357"/>
      <c r="R151" s="470"/>
      <c r="S151" s="470"/>
      <c r="T151" s="470"/>
      <c r="U151" s="470"/>
      <c r="V151" s="470"/>
      <c r="W151" s="466"/>
      <c r="X151" s="357"/>
      <c r="Y151" s="470"/>
      <c r="Z151" s="470"/>
      <c r="AA151" s="470"/>
      <c r="AB151" s="470"/>
      <c r="AC151" s="470"/>
      <c r="AD151" s="466"/>
      <c r="AE151" s="349"/>
      <c r="AF151" s="339">
        <f t="shared" si="122"/>
        <v>0</v>
      </c>
      <c r="AG151" s="340">
        <f t="shared" si="122"/>
        <v>0</v>
      </c>
      <c r="AH151" s="340">
        <f t="shared" si="122"/>
        <v>0</v>
      </c>
      <c r="AI151" s="341">
        <f t="shared" si="122"/>
        <v>0</v>
      </c>
      <c r="AJ151" s="342">
        <f t="shared" si="122"/>
        <v>0</v>
      </c>
      <c r="AK151" s="343">
        <f t="shared" si="134"/>
        <v>0</v>
      </c>
      <c r="AL151" s="192">
        <f>IF(A151&lt;&gt;"",VLOOKUP(A151,Positions!$AJ$9:$AK$30,2,FALSE),0)*IF(AJ151=160,AJ151/4*52*(38/40),AJ151/4*52)</f>
        <v>0</v>
      </c>
      <c r="AM151" s="188">
        <f t="shared" si="135"/>
        <v>0</v>
      </c>
      <c r="AN151" s="12" t="str">
        <f t="shared" si="147"/>
        <v/>
      </c>
      <c r="AO151" s="12" t="str">
        <f t="shared" si="147"/>
        <v/>
      </c>
      <c r="AP151" s="12" t="str">
        <f t="shared" si="147"/>
        <v/>
      </c>
      <c r="AQ151" s="12" t="str">
        <f t="shared" si="147"/>
        <v/>
      </c>
      <c r="AR151" s="12" t="str">
        <f t="shared" si="147"/>
        <v/>
      </c>
      <c r="AS151" s="12" t="str">
        <f t="shared" si="147"/>
        <v/>
      </c>
      <c r="AT151" s="12" t="str">
        <f t="shared" si="146"/>
        <v/>
      </c>
      <c r="AU151" s="12" t="str">
        <f t="shared" si="127"/>
        <v/>
      </c>
      <c r="AV151" s="12" t="str">
        <f t="shared" si="127"/>
        <v/>
      </c>
      <c r="AW151" s="12" t="str">
        <f t="shared" si="127"/>
        <v/>
      </c>
      <c r="AX151" s="12" t="str">
        <f t="shared" si="127"/>
        <v/>
      </c>
      <c r="AY151" s="12" t="str">
        <f t="shared" si="127"/>
        <v/>
      </c>
      <c r="AZ151" s="12" t="str">
        <f t="shared" si="127"/>
        <v/>
      </c>
      <c r="BA151" s="12" t="str">
        <f t="shared" si="127"/>
        <v/>
      </c>
      <c r="BB151" s="12" t="str">
        <f t="shared" si="127"/>
        <v/>
      </c>
      <c r="BC151" s="12" t="str">
        <f t="shared" si="127"/>
        <v/>
      </c>
      <c r="BD151" s="12" t="str">
        <f t="shared" si="127"/>
        <v/>
      </c>
      <c r="BE151" s="12" t="str">
        <f t="shared" si="127"/>
        <v/>
      </c>
      <c r="BF151" s="12" t="str">
        <f t="shared" si="127"/>
        <v/>
      </c>
      <c r="BG151" s="12" t="str">
        <f t="shared" si="127"/>
        <v/>
      </c>
      <c r="BH151" s="12" t="str">
        <f t="shared" si="124"/>
        <v/>
      </c>
      <c r="BI151" s="12" t="str">
        <f t="shared" si="124"/>
        <v/>
      </c>
      <c r="BJ151" s="12" t="str">
        <f t="shared" si="124"/>
        <v/>
      </c>
      <c r="BK151" s="12" t="str">
        <f t="shared" si="124"/>
        <v/>
      </c>
      <c r="BL151" s="12" t="str">
        <f t="shared" si="124"/>
        <v/>
      </c>
      <c r="BM151" s="12" t="str">
        <f t="shared" si="108"/>
        <v/>
      </c>
      <c r="BN151" s="12" t="str">
        <f t="shared" si="108"/>
        <v/>
      </c>
      <c r="BO151" s="12" t="str">
        <f t="shared" si="108"/>
        <v/>
      </c>
      <c r="BV151" s="2" t="str">
        <f>IF(C151="","",IF(C151="ADO","ADO",IF(C151="OFF","OFF",VLOOKUP(C151,Positions!$C$7:$V$120,20,FALSE))))</f>
        <v/>
      </c>
      <c r="BW151" s="2" t="str">
        <f>IF(D151="","",IF(D151="ADO","ADO",IF(D151="OFF","OFF",VLOOKUP(D151,Positions!$C$7:$V$120,20,FALSE))))</f>
        <v/>
      </c>
      <c r="BX151" s="2" t="str">
        <f>IF(E151="","",IF(E151="ADO","ADO",IF(E151="OFF","OFF",VLOOKUP(E151,Positions!$C$7:$V$120,20,FALSE))))</f>
        <v/>
      </c>
      <c r="BY151" s="2" t="str">
        <f>IF(F151="","",IF(F151="ADO","ADO",IF(F151="OFF","OFF",VLOOKUP(F151,Positions!$C$7:$V$120,20,FALSE))))</f>
        <v/>
      </c>
      <c r="BZ151" s="2" t="str">
        <f>IF(G151="","",IF(G151="ADO","ADO",IF(G151="OFF","OFF",VLOOKUP(G151,Positions!$C$7:$V$120,20,FALSE))))</f>
        <v/>
      </c>
      <c r="CA151" s="2" t="str">
        <f>IF(H151="","",IF(H151="ADO","ADO",IF(H151="OFF","OFF",VLOOKUP(H151,Positions!$C$7:$V$120,20,FALSE))))</f>
        <v/>
      </c>
      <c r="CB151" s="2" t="str">
        <f>IF(I151="","",IF(I151="ADO","ADO",IF(I151="OFF","OFF",VLOOKUP(I151,Positions!$C$7:$V$120,20,FALSE))))</f>
        <v/>
      </c>
      <c r="CC151" s="2" t="str">
        <f>IF(J151="","",IF(J151="ADO","ADO",IF(J151="OFF","OFF",VLOOKUP(J151,Positions!$C$7:$V$120,20,FALSE))))</f>
        <v/>
      </c>
      <c r="CD151" s="2" t="str">
        <f>IF(K151="","",IF(K151="ADO","ADO",IF(K151="OFF","OFF",VLOOKUP(K151,Positions!$C$7:$V$120,20,FALSE))))</f>
        <v/>
      </c>
      <c r="CE151" s="2" t="str">
        <f>IF(L151="","",IF(L151="ADO","ADO",IF(L151="OFF","OFF",VLOOKUP(L151,Positions!$C$7:$V$120,20,FALSE))))</f>
        <v/>
      </c>
      <c r="CF151" s="2" t="str">
        <f>IF(M151="","",IF(M151="ADO","ADO",IF(M151="OFF","OFF",VLOOKUP(M151,Positions!$C$7:$V$120,20,FALSE))))</f>
        <v/>
      </c>
      <c r="CG151" s="2" t="str">
        <f>IF(N151="","",IF(N151="ADO","ADO",IF(N151="OFF","OFF",VLOOKUP(N151,Positions!$C$7:$V$120,20,FALSE))))</f>
        <v/>
      </c>
      <c r="CH151" s="2" t="str">
        <f>IF(O151="","",IF(O151="ADO","ADO",IF(O151="OFF","OFF",VLOOKUP(O151,Positions!$C$7:$V$120,20,FALSE))))</f>
        <v/>
      </c>
      <c r="CI151" s="2" t="str">
        <f>IF(P151="","",IF(P151="ADO","ADO",IF(P151="OFF","OFF",VLOOKUP(P151,Positions!$C$7:$V$120,20,FALSE))))</f>
        <v/>
      </c>
      <c r="CJ151" s="2" t="str">
        <f>IF(Q151="","",IF(Q151="ADO","ADO",IF(Q151="OFF","OFF",VLOOKUP(Q151,Positions!$C$7:$V$120,20,FALSE))))</f>
        <v/>
      </c>
      <c r="CK151" s="2" t="str">
        <f>IF(R151="","",IF(R151="ADO","ADO",IF(R151="OFF","OFF",VLOOKUP(R151,Positions!$C$7:$V$120,20,FALSE))))</f>
        <v/>
      </c>
      <c r="CL151" s="2" t="str">
        <f>IF(S151="","",IF(S151="ADO","ADO",IF(S151="OFF","OFF",VLOOKUP(S151,Positions!$C$7:$V$120,20,FALSE))))</f>
        <v/>
      </c>
      <c r="CM151" s="2" t="str">
        <f>IF(T151="","",IF(T151="ADO","ADO",IF(T151="OFF","OFF",VLOOKUP(T151,Positions!$C$7:$V$120,20,FALSE))))</f>
        <v/>
      </c>
      <c r="CN151" s="2" t="str">
        <f>IF(U151="","",IF(U151="ADO","ADO",IF(U151="OFF","OFF",VLOOKUP(U151,Positions!$C$7:$V$120,20,FALSE))))</f>
        <v/>
      </c>
      <c r="CO151" s="2" t="str">
        <f>IF(V151="","",IF(V151="ADO","ADO",IF(V151="OFF","OFF",VLOOKUP(V151,Positions!$C$7:$V$120,20,FALSE))))</f>
        <v/>
      </c>
      <c r="CP151" s="2" t="str">
        <f>IF(W151="","",IF(W151="ADO","ADO",IF(W151="OFF","OFF",VLOOKUP(W151,Positions!$C$7:$V$120,20,FALSE))))</f>
        <v/>
      </c>
      <c r="CQ151" s="2" t="str">
        <f>IF(X151="","",IF(X151="ADO","ADO",IF(X151="OFF","OFF",VLOOKUP(X151,Positions!$C$7:$V$120,20,FALSE))))</f>
        <v/>
      </c>
      <c r="CR151" s="2" t="str">
        <f>IF(Y151="","",IF(Y151="ADO","ADO",IF(Y151="OFF","OFF",VLOOKUP(Y151,Positions!$C$7:$V$120,20,FALSE))))</f>
        <v/>
      </c>
      <c r="CS151" s="2" t="str">
        <f>IF(Z151="","",IF(Z151="ADO","ADO",IF(Z151="OFF","OFF",VLOOKUP(Z151,Positions!$C$7:$V$120,20,FALSE))))</f>
        <v/>
      </c>
      <c r="CT151" s="2" t="str">
        <f>IF(AA151="","",IF(AA151="ADO","ADO",IF(AA151="OFF","OFF",VLOOKUP(AA151,Positions!$C$7:$V$120,20,FALSE))))</f>
        <v/>
      </c>
      <c r="CU151" s="2" t="str">
        <f>IF(AB151="","",IF(AB151="ADO","ADO",IF(AB151="OFF","OFF",VLOOKUP(AB151,Positions!$C$7:$V$120,20,FALSE))))</f>
        <v/>
      </c>
      <c r="CV151" s="2" t="str">
        <f>IF(AC151="","",IF(AC151="ADO","ADO",IF(AC151="OFF","OFF",VLOOKUP(AC151,Positions!$C$7:$V$120,20,FALSE))))</f>
        <v/>
      </c>
      <c r="CW151" s="2" t="str">
        <f>IF(AD151="","",IF(AD151="ADO","ADO",IF(AD151="OFF","OFF",VLOOKUP(AD151,Positions!$C$7:$V$120,20,FALSE))))</f>
        <v/>
      </c>
      <c r="CY151" s="2">
        <f t="shared" si="136"/>
        <v>0</v>
      </c>
      <c r="DE151" s="2" t="str">
        <f t="shared" si="144"/>
        <v/>
      </c>
      <c r="DF151" s="2" t="str">
        <f t="shared" si="144"/>
        <v/>
      </c>
      <c r="DG151" s="2" t="str">
        <f t="shared" si="144"/>
        <v/>
      </c>
      <c r="DH151" s="2" t="str">
        <f t="shared" si="144"/>
        <v/>
      </c>
      <c r="DI151" s="2" t="str">
        <f t="shared" si="144"/>
        <v/>
      </c>
      <c r="DJ151" s="2" t="str">
        <f t="shared" si="144"/>
        <v/>
      </c>
      <c r="DK151" s="2" t="str">
        <f t="shared" si="144"/>
        <v/>
      </c>
      <c r="DL151" s="2" t="str">
        <f t="shared" si="144"/>
        <v/>
      </c>
      <c r="DM151" s="2" t="str">
        <f t="shared" si="144"/>
        <v/>
      </c>
      <c r="DN151" s="2" t="str">
        <f t="shared" si="144"/>
        <v/>
      </c>
      <c r="DO151" s="2" t="str">
        <f t="shared" si="144"/>
        <v/>
      </c>
      <c r="DP151" s="2" t="str">
        <f t="shared" si="126"/>
        <v/>
      </c>
      <c r="DQ151" s="2" t="str">
        <f t="shared" si="126"/>
        <v/>
      </c>
      <c r="DR151" s="2" t="str">
        <f t="shared" si="126"/>
        <v/>
      </c>
      <c r="DS151" s="2" t="str">
        <f t="shared" si="126"/>
        <v/>
      </c>
      <c r="DT151" s="2" t="str">
        <f t="shared" si="126"/>
        <v/>
      </c>
      <c r="DU151" s="2" t="str">
        <f t="shared" si="126"/>
        <v/>
      </c>
      <c r="DV151" s="2" t="str">
        <f t="shared" si="126"/>
        <v/>
      </c>
      <c r="DW151" s="2" t="str">
        <f t="shared" si="126"/>
        <v/>
      </c>
      <c r="DX151" s="2" t="str">
        <f t="shared" si="126"/>
        <v/>
      </c>
      <c r="DY151" s="2" t="str">
        <f t="shared" si="145"/>
        <v/>
      </c>
      <c r="DZ151" s="2" t="str">
        <f t="shared" si="145"/>
        <v/>
      </c>
      <c r="EA151" s="2" t="str">
        <f t="shared" si="145"/>
        <v/>
      </c>
      <c r="EB151" s="2" t="str">
        <f t="shared" si="145"/>
        <v/>
      </c>
      <c r="EC151" s="2" t="str">
        <f t="shared" si="145"/>
        <v/>
      </c>
      <c r="ED151" s="2" t="str">
        <f t="shared" si="145"/>
        <v/>
      </c>
      <c r="EE151" s="2" t="str">
        <f t="shared" si="145"/>
        <v/>
      </c>
      <c r="EF151" s="2" t="str">
        <f t="shared" si="145"/>
        <v/>
      </c>
      <c r="EH151" s="189">
        <f t="shared" si="137"/>
        <v>0</v>
      </c>
      <c r="EI151" s="190">
        <f t="shared" si="138"/>
        <v>0</v>
      </c>
      <c r="EJ151" s="190">
        <f t="shared" si="139"/>
        <v>0</v>
      </c>
      <c r="EK151" s="190">
        <f t="shared" si="140"/>
        <v>0</v>
      </c>
      <c r="EL151" s="190">
        <f t="shared" si="141"/>
        <v>0</v>
      </c>
      <c r="EM151" s="12" t="str">
        <f t="shared" si="125"/>
        <v/>
      </c>
      <c r="EN151" s="12" t="str">
        <f t="shared" si="125"/>
        <v/>
      </c>
      <c r="EO151" s="12" t="str">
        <f t="shared" si="125"/>
        <v/>
      </c>
      <c r="EP151" s="12" t="str">
        <f t="shared" si="125"/>
        <v/>
      </c>
      <c r="EQ151" s="12" t="str">
        <f t="shared" si="125"/>
        <v/>
      </c>
      <c r="ER151" s="12" t="str">
        <f t="shared" si="125"/>
        <v/>
      </c>
      <c r="ES151" s="12" t="str">
        <f t="shared" si="125"/>
        <v/>
      </c>
      <c r="ET151" s="12" t="str">
        <f t="shared" si="125"/>
        <v/>
      </c>
      <c r="EU151" s="12" t="str">
        <f t="shared" si="125"/>
        <v/>
      </c>
      <c r="EV151" s="12" t="str">
        <f t="shared" si="125"/>
        <v/>
      </c>
      <c r="EW151" s="12" t="str">
        <f t="shared" si="148"/>
        <v/>
      </c>
      <c r="EX151" s="12" t="str">
        <f t="shared" si="148"/>
        <v/>
      </c>
      <c r="EY151" s="12" t="str">
        <f t="shared" si="148"/>
        <v/>
      </c>
      <c r="EZ151" s="12" t="str">
        <f t="shared" si="148"/>
        <v/>
      </c>
      <c r="FA151" s="12" t="str">
        <f t="shared" si="148"/>
        <v/>
      </c>
      <c r="FB151" s="12" t="str">
        <f t="shared" si="148"/>
        <v/>
      </c>
      <c r="FC151" s="12" t="str">
        <f t="shared" si="120"/>
        <v/>
      </c>
      <c r="FD151" s="12" t="str">
        <f t="shared" si="120"/>
        <v/>
      </c>
      <c r="FE151" s="12" t="str">
        <f t="shared" si="120"/>
        <v/>
      </c>
      <c r="FF151" s="12" t="str">
        <f t="shared" si="120"/>
        <v/>
      </c>
      <c r="FG151" s="12" t="str">
        <f t="shared" si="120"/>
        <v/>
      </c>
      <c r="FH151" s="12" t="str">
        <f t="shared" si="120"/>
        <v/>
      </c>
      <c r="FI151" s="12" t="str">
        <f t="shared" si="119"/>
        <v/>
      </c>
      <c r="FJ151" s="12" t="str">
        <f t="shared" si="119"/>
        <v/>
      </c>
      <c r="FK151" s="12" t="str">
        <f t="shared" si="119"/>
        <v/>
      </c>
      <c r="FL151" s="12" t="str">
        <f t="shared" si="109"/>
        <v/>
      </c>
      <c r="FM151" s="12" t="str">
        <f t="shared" si="109"/>
        <v/>
      </c>
      <c r="FN151" s="12" t="str">
        <f t="shared" si="109"/>
        <v/>
      </c>
      <c r="FP151" t="str">
        <f t="shared" si="142"/>
        <v>OK</v>
      </c>
      <c r="FQ151" t="str">
        <f t="shared" si="143"/>
        <v/>
      </c>
      <c r="GU151" s="176"/>
      <c r="GV151" s="177">
        <f t="shared" si="128"/>
        <v>0</v>
      </c>
      <c r="GW151" s="177">
        <f t="shared" si="129"/>
        <v>0</v>
      </c>
      <c r="GX151" s="177">
        <f t="shared" si="130"/>
        <v>0</v>
      </c>
      <c r="GY151" s="177">
        <f t="shared" si="131"/>
        <v>0</v>
      </c>
    </row>
    <row r="152" spans="1:207" x14ac:dyDescent="0.25">
      <c r="A152" s="194"/>
      <c r="B152" s="186" t="str">
        <f t="shared" si="133"/>
        <v>0 (0, 0)</v>
      </c>
      <c r="C152" s="357"/>
      <c r="D152" s="470"/>
      <c r="E152" s="470"/>
      <c r="F152" s="470"/>
      <c r="G152" s="470"/>
      <c r="H152" s="470"/>
      <c r="I152" s="466"/>
      <c r="J152" s="357"/>
      <c r="K152" s="470"/>
      <c r="L152" s="470"/>
      <c r="M152" s="470"/>
      <c r="N152" s="470"/>
      <c r="O152" s="470"/>
      <c r="P152" s="466"/>
      <c r="Q152" s="357"/>
      <c r="R152" s="470"/>
      <c r="S152" s="470"/>
      <c r="T152" s="470"/>
      <c r="U152" s="470"/>
      <c r="V152" s="470"/>
      <c r="W152" s="466"/>
      <c r="X152" s="357"/>
      <c r="Y152" s="470"/>
      <c r="Z152" s="470"/>
      <c r="AA152" s="470"/>
      <c r="AB152" s="470"/>
      <c r="AC152" s="470"/>
      <c r="AD152" s="466"/>
      <c r="AE152" s="349"/>
      <c r="AF152" s="339">
        <f t="shared" si="122"/>
        <v>0</v>
      </c>
      <c r="AG152" s="340">
        <f t="shared" si="122"/>
        <v>0</v>
      </c>
      <c r="AH152" s="340">
        <f t="shared" si="122"/>
        <v>0</v>
      </c>
      <c r="AI152" s="341">
        <f t="shared" si="122"/>
        <v>0</v>
      </c>
      <c r="AJ152" s="342">
        <f t="shared" si="122"/>
        <v>0</v>
      </c>
      <c r="AK152" s="343">
        <f t="shared" si="134"/>
        <v>0</v>
      </c>
      <c r="AL152" s="192">
        <f>IF(A152&lt;&gt;"",VLOOKUP(A152,Positions!$AJ$9:$AK$30,2,FALSE),0)*IF(AJ152=160,AJ152/4*52*(38/40),AJ152/4*52)</f>
        <v>0</v>
      </c>
      <c r="AM152" s="188">
        <f t="shared" si="135"/>
        <v>0</v>
      </c>
      <c r="AN152" s="12" t="str">
        <f t="shared" si="147"/>
        <v/>
      </c>
      <c r="AO152" s="12" t="str">
        <f t="shared" si="147"/>
        <v/>
      </c>
      <c r="AP152" s="12" t="str">
        <f t="shared" si="147"/>
        <v/>
      </c>
      <c r="AQ152" s="12" t="str">
        <f t="shared" si="147"/>
        <v/>
      </c>
      <c r="AR152" s="12" t="str">
        <f t="shared" si="147"/>
        <v/>
      </c>
      <c r="AS152" s="12" t="str">
        <f t="shared" si="147"/>
        <v/>
      </c>
      <c r="AT152" s="12" t="str">
        <f t="shared" si="146"/>
        <v/>
      </c>
      <c r="AU152" s="12" t="str">
        <f t="shared" si="127"/>
        <v/>
      </c>
      <c r="AV152" s="12" t="str">
        <f t="shared" si="127"/>
        <v/>
      </c>
      <c r="AW152" s="12" t="str">
        <f t="shared" si="127"/>
        <v/>
      </c>
      <c r="AX152" s="12" t="str">
        <f t="shared" si="127"/>
        <v/>
      </c>
      <c r="AY152" s="12" t="str">
        <f t="shared" si="127"/>
        <v/>
      </c>
      <c r="AZ152" s="12" t="str">
        <f t="shared" si="127"/>
        <v/>
      </c>
      <c r="BA152" s="12" t="str">
        <f t="shared" si="127"/>
        <v/>
      </c>
      <c r="BB152" s="12" t="str">
        <f t="shared" si="127"/>
        <v/>
      </c>
      <c r="BC152" s="12" t="str">
        <f t="shared" si="127"/>
        <v/>
      </c>
      <c r="BD152" s="12" t="str">
        <f t="shared" si="127"/>
        <v/>
      </c>
      <c r="BE152" s="12" t="str">
        <f t="shared" si="127"/>
        <v/>
      </c>
      <c r="BF152" s="12" t="str">
        <f t="shared" si="127"/>
        <v/>
      </c>
      <c r="BG152" s="12" t="str">
        <f t="shared" si="127"/>
        <v/>
      </c>
      <c r="BH152" s="12" t="str">
        <f t="shared" si="124"/>
        <v/>
      </c>
      <c r="BI152" s="12" t="str">
        <f t="shared" si="124"/>
        <v/>
      </c>
      <c r="BJ152" s="12" t="str">
        <f t="shared" si="124"/>
        <v/>
      </c>
      <c r="BK152" s="12" t="str">
        <f t="shared" si="124"/>
        <v/>
      </c>
      <c r="BL152" s="12" t="str">
        <f t="shared" si="124"/>
        <v/>
      </c>
      <c r="BM152" s="12" t="str">
        <f t="shared" si="108"/>
        <v/>
      </c>
      <c r="BN152" s="12" t="str">
        <f t="shared" si="108"/>
        <v/>
      </c>
      <c r="BO152" s="12" t="str">
        <f t="shared" si="108"/>
        <v/>
      </c>
      <c r="BV152" s="2" t="str">
        <f>IF(C152="","",IF(C152="ADO","ADO",IF(C152="OFF","OFF",VLOOKUP(C152,Positions!$C$7:$V$120,20,FALSE))))</f>
        <v/>
      </c>
      <c r="BW152" s="2" t="str">
        <f>IF(D152="","",IF(D152="ADO","ADO",IF(D152="OFF","OFF",VLOOKUP(D152,Positions!$C$7:$V$120,20,FALSE))))</f>
        <v/>
      </c>
      <c r="BX152" s="2" t="str">
        <f>IF(E152="","",IF(E152="ADO","ADO",IF(E152="OFF","OFF",VLOOKUP(E152,Positions!$C$7:$V$120,20,FALSE))))</f>
        <v/>
      </c>
      <c r="BY152" s="2" t="str">
        <f>IF(F152="","",IF(F152="ADO","ADO",IF(F152="OFF","OFF",VLOOKUP(F152,Positions!$C$7:$V$120,20,FALSE))))</f>
        <v/>
      </c>
      <c r="BZ152" s="2" t="str">
        <f>IF(G152="","",IF(G152="ADO","ADO",IF(G152="OFF","OFF",VLOOKUP(G152,Positions!$C$7:$V$120,20,FALSE))))</f>
        <v/>
      </c>
      <c r="CA152" s="2" t="str">
        <f>IF(H152="","",IF(H152="ADO","ADO",IF(H152="OFF","OFF",VLOOKUP(H152,Positions!$C$7:$V$120,20,FALSE))))</f>
        <v/>
      </c>
      <c r="CB152" s="2" t="str">
        <f>IF(I152="","",IF(I152="ADO","ADO",IF(I152="OFF","OFF",VLOOKUP(I152,Positions!$C$7:$V$120,20,FALSE))))</f>
        <v/>
      </c>
      <c r="CC152" s="2" t="str">
        <f>IF(J152="","",IF(J152="ADO","ADO",IF(J152="OFF","OFF",VLOOKUP(J152,Positions!$C$7:$V$120,20,FALSE))))</f>
        <v/>
      </c>
      <c r="CD152" s="2" t="str">
        <f>IF(K152="","",IF(K152="ADO","ADO",IF(K152="OFF","OFF",VLOOKUP(K152,Positions!$C$7:$V$120,20,FALSE))))</f>
        <v/>
      </c>
      <c r="CE152" s="2" t="str">
        <f>IF(L152="","",IF(L152="ADO","ADO",IF(L152="OFF","OFF",VLOOKUP(L152,Positions!$C$7:$V$120,20,FALSE))))</f>
        <v/>
      </c>
      <c r="CF152" s="2" t="str">
        <f>IF(M152="","",IF(M152="ADO","ADO",IF(M152="OFF","OFF",VLOOKUP(M152,Positions!$C$7:$V$120,20,FALSE))))</f>
        <v/>
      </c>
      <c r="CG152" s="2" t="str">
        <f>IF(N152="","",IF(N152="ADO","ADO",IF(N152="OFF","OFF",VLOOKUP(N152,Positions!$C$7:$V$120,20,FALSE))))</f>
        <v/>
      </c>
      <c r="CH152" s="2" t="str">
        <f>IF(O152="","",IF(O152="ADO","ADO",IF(O152="OFF","OFF",VLOOKUP(O152,Positions!$C$7:$V$120,20,FALSE))))</f>
        <v/>
      </c>
      <c r="CI152" s="2" t="str">
        <f>IF(P152="","",IF(P152="ADO","ADO",IF(P152="OFF","OFF",VLOOKUP(P152,Positions!$C$7:$V$120,20,FALSE))))</f>
        <v/>
      </c>
      <c r="CJ152" s="2" t="str">
        <f>IF(Q152="","",IF(Q152="ADO","ADO",IF(Q152="OFF","OFF",VLOOKUP(Q152,Positions!$C$7:$V$120,20,FALSE))))</f>
        <v/>
      </c>
      <c r="CK152" s="2" t="str">
        <f>IF(R152="","",IF(R152="ADO","ADO",IF(R152="OFF","OFF",VLOOKUP(R152,Positions!$C$7:$V$120,20,FALSE))))</f>
        <v/>
      </c>
      <c r="CL152" s="2" t="str">
        <f>IF(S152="","",IF(S152="ADO","ADO",IF(S152="OFF","OFF",VLOOKUP(S152,Positions!$C$7:$V$120,20,FALSE))))</f>
        <v/>
      </c>
      <c r="CM152" s="2" t="str">
        <f>IF(T152="","",IF(T152="ADO","ADO",IF(T152="OFF","OFF",VLOOKUP(T152,Positions!$C$7:$V$120,20,FALSE))))</f>
        <v/>
      </c>
      <c r="CN152" s="2" t="str">
        <f>IF(U152="","",IF(U152="ADO","ADO",IF(U152="OFF","OFF",VLOOKUP(U152,Positions!$C$7:$V$120,20,FALSE))))</f>
        <v/>
      </c>
      <c r="CO152" s="2" t="str">
        <f>IF(V152="","",IF(V152="ADO","ADO",IF(V152="OFF","OFF",VLOOKUP(V152,Positions!$C$7:$V$120,20,FALSE))))</f>
        <v/>
      </c>
      <c r="CP152" s="2" t="str">
        <f>IF(W152="","",IF(W152="ADO","ADO",IF(W152="OFF","OFF",VLOOKUP(W152,Positions!$C$7:$V$120,20,FALSE))))</f>
        <v/>
      </c>
      <c r="CQ152" s="2" t="str">
        <f>IF(X152="","",IF(X152="ADO","ADO",IF(X152="OFF","OFF",VLOOKUP(X152,Positions!$C$7:$V$120,20,FALSE))))</f>
        <v/>
      </c>
      <c r="CR152" s="2" t="str">
        <f>IF(Y152="","",IF(Y152="ADO","ADO",IF(Y152="OFF","OFF",VLOOKUP(Y152,Positions!$C$7:$V$120,20,FALSE))))</f>
        <v/>
      </c>
      <c r="CS152" s="2" t="str">
        <f>IF(Z152="","",IF(Z152="ADO","ADO",IF(Z152="OFF","OFF",VLOOKUP(Z152,Positions!$C$7:$V$120,20,FALSE))))</f>
        <v/>
      </c>
      <c r="CT152" s="2" t="str">
        <f>IF(AA152="","",IF(AA152="ADO","ADO",IF(AA152="OFF","OFF",VLOOKUP(AA152,Positions!$C$7:$V$120,20,FALSE))))</f>
        <v/>
      </c>
      <c r="CU152" s="2" t="str">
        <f>IF(AB152="","",IF(AB152="ADO","ADO",IF(AB152="OFF","OFF",VLOOKUP(AB152,Positions!$C$7:$V$120,20,FALSE))))</f>
        <v/>
      </c>
      <c r="CV152" s="2" t="str">
        <f>IF(AC152="","",IF(AC152="ADO","ADO",IF(AC152="OFF","OFF",VLOOKUP(AC152,Positions!$C$7:$V$120,20,FALSE))))</f>
        <v/>
      </c>
      <c r="CW152" s="2" t="str">
        <f>IF(AD152="","",IF(AD152="ADO","ADO",IF(AD152="OFF","OFF",VLOOKUP(AD152,Positions!$C$7:$V$120,20,FALSE))))</f>
        <v/>
      </c>
      <c r="CY152" s="2">
        <f t="shared" si="136"/>
        <v>0</v>
      </c>
      <c r="DE152" s="2" t="str">
        <f t="shared" si="144"/>
        <v/>
      </c>
      <c r="DF152" s="2" t="str">
        <f t="shared" si="144"/>
        <v/>
      </c>
      <c r="DG152" s="2" t="str">
        <f t="shared" si="144"/>
        <v/>
      </c>
      <c r="DH152" s="2" t="str">
        <f t="shared" si="144"/>
        <v/>
      </c>
      <c r="DI152" s="2" t="str">
        <f t="shared" si="144"/>
        <v/>
      </c>
      <c r="DJ152" s="2" t="str">
        <f t="shared" si="144"/>
        <v/>
      </c>
      <c r="DK152" s="2" t="str">
        <f t="shared" si="144"/>
        <v/>
      </c>
      <c r="DL152" s="2" t="str">
        <f t="shared" si="144"/>
        <v/>
      </c>
      <c r="DM152" s="2" t="str">
        <f t="shared" si="144"/>
        <v/>
      </c>
      <c r="DN152" s="2" t="str">
        <f t="shared" si="144"/>
        <v/>
      </c>
      <c r="DO152" s="2" t="str">
        <f t="shared" si="144"/>
        <v/>
      </c>
      <c r="DP152" s="2" t="str">
        <f t="shared" si="126"/>
        <v/>
      </c>
      <c r="DQ152" s="2" t="str">
        <f t="shared" si="126"/>
        <v/>
      </c>
      <c r="DR152" s="2" t="str">
        <f t="shared" si="126"/>
        <v/>
      </c>
      <c r="DS152" s="2" t="str">
        <f t="shared" si="126"/>
        <v/>
      </c>
      <c r="DT152" s="2" t="str">
        <f t="shared" si="126"/>
        <v/>
      </c>
      <c r="DU152" s="2" t="str">
        <f t="shared" si="126"/>
        <v/>
      </c>
      <c r="DV152" s="2" t="str">
        <f t="shared" si="126"/>
        <v/>
      </c>
      <c r="DW152" s="2" t="str">
        <f t="shared" si="126"/>
        <v/>
      </c>
      <c r="DX152" s="2" t="str">
        <f t="shared" si="126"/>
        <v/>
      </c>
      <c r="DY152" s="2" t="str">
        <f t="shared" si="145"/>
        <v/>
      </c>
      <c r="DZ152" s="2" t="str">
        <f t="shared" si="145"/>
        <v/>
      </c>
      <c r="EA152" s="2" t="str">
        <f t="shared" si="145"/>
        <v/>
      </c>
      <c r="EB152" s="2" t="str">
        <f t="shared" si="145"/>
        <v/>
      </c>
      <c r="EC152" s="2" t="str">
        <f t="shared" si="145"/>
        <v/>
      </c>
      <c r="ED152" s="2" t="str">
        <f t="shared" si="145"/>
        <v/>
      </c>
      <c r="EE152" s="2" t="str">
        <f t="shared" si="145"/>
        <v/>
      </c>
      <c r="EF152" s="2" t="str">
        <f t="shared" si="145"/>
        <v/>
      </c>
      <c r="EH152" s="189">
        <f t="shared" si="137"/>
        <v>0</v>
      </c>
      <c r="EI152" s="190">
        <f t="shared" si="138"/>
        <v>0</v>
      </c>
      <c r="EJ152" s="190">
        <f t="shared" si="139"/>
        <v>0</v>
      </c>
      <c r="EK152" s="190">
        <f t="shared" si="140"/>
        <v>0</v>
      </c>
      <c r="EL152" s="190">
        <f t="shared" si="141"/>
        <v>0</v>
      </c>
      <c r="EM152" s="12" t="str">
        <f t="shared" si="125"/>
        <v/>
      </c>
      <c r="EN152" s="12" t="str">
        <f t="shared" si="125"/>
        <v/>
      </c>
      <c r="EO152" s="12" t="str">
        <f t="shared" si="125"/>
        <v/>
      </c>
      <c r="EP152" s="12" t="str">
        <f t="shared" si="125"/>
        <v/>
      </c>
      <c r="EQ152" s="12" t="str">
        <f t="shared" si="125"/>
        <v/>
      </c>
      <c r="ER152" s="12" t="str">
        <f t="shared" si="125"/>
        <v/>
      </c>
      <c r="ES152" s="12" t="str">
        <f t="shared" si="125"/>
        <v/>
      </c>
      <c r="ET152" s="12" t="str">
        <f t="shared" si="125"/>
        <v/>
      </c>
      <c r="EU152" s="12" t="str">
        <f t="shared" si="125"/>
        <v/>
      </c>
      <c r="EV152" s="12" t="str">
        <f t="shared" si="125"/>
        <v/>
      </c>
      <c r="EW152" s="12" t="str">
        <f t="shared" si="148"/>
        <v/>
      </c>
      <c r="EX152" s="12" t="str">
        <f t="shared" si="148"/>
        <v/>
      </c>
      <c r="EY152" s="12" t="str">
        <f t="shared" si="148"/>
        <v/>
      </c>
      <c r="EZ152" s="12" t="str">
        <f t="shared" si="148"/>
        <v/>
      </c>
      <c r="FA152" s="12" t="str">
        <f t="shared" si="148"/>
        <v/>
      </c>
      <c r="FB152" s="12" t="str">
        <f t="shared" si="148"/>
        <v/>
      </c>
      <c r="FC152" s="12" t="str">
        <f t="shared" si="120"/>
        <v/>
      </c>
      <c r="FD152" s="12" t="str">
        <f t="shared" si="120"/>
        <v/>
      </c>
      <c r="FE152" s="12" t="str">
        <f t="shared" si="120"/>
        <v/>
      </c>
      <c r="FF152" s="12" t="str">
        <f t="shared" si="120"/>
        <v/>
      </c>
      <c r="FG152" s="12" t="str">
        <f t="shared" si="120"/>
        <v/>
      </c>
      <c r="FH152" s="12" t="str">
        <f t="shared" si="120"/>
        <v/>
      </c>
      <c r="FI152" s="12" t="str">
        <f t="shared" si="119"/>
        <v/>
      </c>
      <c r="FJ152" s="12" t="str">
        <f t="shared" si="119"/>
        <v/>
      </c>
      <c r="FK152" s="12" t="str">
        <f t="shared" si="119"/>
        <v/>
      </c>
      <c r="FL152" s="12" t="str">
        <f t="shared" si="109"/>
        <v/>
      </c>
      <c r="FM152" s="12" t="str">
        <f t="shared" si="109"/>
        <v/>
      </c>
      <c r="FN152" s="12" t="str">
        <f t="shared" si="109"/>
        <v/>
      </c>
      <c r="FP152" t="str">
        <f t="shared" si="142"/>
        <v>OK</v>
      </c>
      <c r="FQ152" t="str">
        <f t="shared" si="143"/>
        <v/>
      </c>
      <c r="GU152" s="176"/>
      <c r="GV152" s="177">
        <f t="shared" si="128"/>
        <v>0</v>
      </c>
      <c r="GW152" s="177">
        <f t="shared" si="129"/>
        <v>0</v>
      </c>
      <c r="GX152" s="177">
        <f t="shared" si="130"/>
        <v>0</v>
      </c>
      <c r="GY152" s="177">
        <f t="shared" si="131"/>
        <v>0</v>
      </c>
    </row>
    <row r="153" spans="1:207" x14ac:dyDescent="0.25">
      <c r="A153" s="194"/>
      <c r="B153" s="186" t="str">
        <f t="shared" si="133"/>
        <v>0 (0, 0)</v>
      </c>
      <c r="C153" s="357"/>
      <c r="D153" s="470"/>
      <c r="E153" s="470"/>
      <c r="F153" s="470"/>
      <c r="G153" s="470"/>
      <c r="H153" s="470"/>
      <c r="I153" s="466"/>
      <c r="J153" s="357"/>
      <c r="K153" s="470"/>
      <c r="L153" s="470"/>
      <c r="M153" s="470"/>
      <c r="N153" s="470"/>
      <c r="O153" s="470"/>
      <c r="P153" s="466"/>
      <c r="Q153" s="357"/>
      <c r="R153" s="470"/>
      <c r="S153" s="470"/>
      <c r="T153" s="470"/>
      <c r="U153" s="470"/>
      <c r="V153" s="470"/>
      <c r="W153" s="466"/>
      <c r="X153" s="357"/>
      <c r="Y153" s="470"/>
      <c r="Z153" s="470"/>
      <c r="AA153" s="470"/>
      <c r="AB153" s="470"/>
      <c r="AC153" s="470"/>
      <c r="AD153" s="466"/>
      <c r="AE153" s="349"/>
      <c r="AF153" s="339">
        <f t="shared" si="122"/>
        <v>0</v>
      </c>
      <c r="AG153" s="340">
        <f t="shared" si="122"/>
        <v>0</v>
      </c>
      <c r="AH153" s="340">
        <f t="shared" si="122"/>
        <v>0</v>
      </c>
      <c r="AI153" s="341">
        <f t="shared" si="122"/>
        <v>0</v>
      </c>
      <c r="AJ153" s="342">
        <f t="shared" si="122"/>
        <v>0</v>
      </c>
      <c r="AK153" s="343">
        <f t="shared" si="134"/>
        <v>0</v>
      </c>
      <c r="AL153" s="192">
        <f>IF(A153&lt;&gt;"",VLOOKUP(A153,Positions!$AJ$9:$AK$30,2,FALSE),0)*IF(AJ153=160,AJ153/4*52*(38/40),AJ153/4*52)</f>
        <v>0</v>
      </c>
      <c r="AM153" s="188">
        <f t="shared" si="135"/>
        <v>0</v>
      </c>
      <c r="AN153" s="12" t="str">
        <f t="shared" si="147"/>
        <v/>
      </c>
      <c r="AO153" s="12" t="str">
        <f t="shared" si="147"/>
        <v/>
      </c>
      <c r="AP153" s="12" t="str">
        <f t="shared" si="147"/>
        <v/>
      </c>
      <c r="AQ153" s="12" t="str">
        <f t="shared" si="147"/>
        <v/>
      </c>
      <c r="AR153" s="12" t="str">
        <f t="shared" si="147"/>
        <v/>
      </c>
      <c r="AS153" s="12" t="str">
        <f t="shared" si="147"/>
        <v/>
      </c>
      <c r="AT153" s="12" t="str">
        <f t="shared" si="146"/>
        <v/>
      </c>
      <c r="AU153" s="12" t="str">
        <f t="shared" si="127"/>
        <v/>
      </c>
      <c r="AV153" s="12" t="str">
        <f t="shared" si="127"/>
        <v/>
      </c>
      <c r="AW153" s="12" t="str">
        <f t="shared" si="127"/>
        <v/>
      </c>
      <c r="AX153" s="12" t="str">
        <f t="shared" si="127"/>
        <v/>
      </c>
      <c r="AY153" s="12" t="str">
        <f t="shared" si="127"/>
        <v/>
      </c>
      <c r="AZ153" s="12" t="str">
        <f t="shared" si="127"/>
        <v/>
      </c>
      <c r="BA153" s="12" t="str">
        <f t="shared" si="127"/>
        <v/>
      </c>
      <c r="BB153" s="12" t="str">
        <f t="shared" si="127"/>
        <v/>
      </c>
      <c r="BC153" s="12" t="str">
        <f t="shared" si="127"/>
        <v/>
      </c>
      <c r="BD153" s="12" t="str">
        <f t="shared" ref="BD153:BN186" si="149">FC153</f>
        <v/>
      </c>
      <c r="BE153" s="12" t="str">
        <f t="shared" si="149"/>
        <v/>
      </c>
      <c r="BF153" s="12" t="str">
        <f t="shared" si="149"/>
        <v/>
      </c>
      <c r="BG153" s="12" t="str">
        <f t="shared" si="149"/>
        <v/>
      </c>
      <c r="BH153" s="12" t="str">
        <f t="shared" si="124"/>
        <v/>
      </c>
      <c r="BI153" s="12" t="str">
        <f t="shared" si="124"/>
        <v/>
      </c>
      <c r="BJ153" s="12" t="str">
        <f t="shared" si="124"/>
        <v/>
      </c>
      <c r="BK153" s="12" t="str">
        <f t="shared" si="124"/>
        <v/>
      </c>
      <c r="BL153" s="12" t="str">
        <f t="shared" si="124"/>
        <v/>
      </c>
      <c r="BM153" s="12" t="str">
        <f t="shared" si="108"/>
        <v/>
      </c>
      <c r="BN153" s="12" t="str">
        <f t="shared" si="108"/>
        <v/>
      </c>
      <c r="BO153" s="12" t="str">
        <f t="shared" si="108"/>
        <v/>
      </c>
      <c r="BV153" s="2" t="str">
        <f>IF(C153="","",IF(C153="ADO","ADO",IF(C153="OFF","OFF",VLOOKUP(C153,Positions!$C$7:$V$120,20,FALSE))))</f>
        <v/>
      </c>
      <c r="BW153" s="2" t="str">
        <f>IF(D153="","",IF(D153="ADO","ADO",IF(D153="OFF","OFF",VLOOKUP(D153,Positions!$C$7:$V$120,20,FALSE))))</f>
        <v/>
      </c>
      <c r="BX153" s="2" t="str">
        <f>IF(E153="","",IF(E153="ADO","ADO",IF(E153="OFF","OFF",VLOOKUP(E153,Positions!$C$7:$V$120,20,FALSE))))</f>
        <v/>
      </c>
      <c r="BY153" s="2" t="str">
        <f>IF(F153="","",IF(F153="ADO","ADO",IF(F153="OFF","OFF",VLOOKUP(F153,Positions!$C$7:$V$120,20,FALSE))))</f>
        <v/>
      </c>
      <c r="BZ153" s="2" t="str">
        <f>IF(G153="","",IF(G153="ADO","ADO",IF(G153="OFF","OFF",VLOOKUP(G153,Positions!$C$7:$V$120,20,FALSE))))</f>
        <v/>
      </c>
      <c r="CA153" s="2" t="str">
        <f>IF(H153="","",IF(H153="ADO","ADO",IF(H153="OFF","OFF",VLOOKUP(H153,Positions!$C$7:$V$120,20,FALSE))))</f>
        <v/>
      </c>
      <c r="CB153" s="2" t="str">
        <f>IF(I153="","",IF(I153="ADO","ADO",IF(I153="OFF","OFF",VLOOKUP(I153,Positions!$C$7:$V$120,20,FALSE))))</f>
        <v/>
      </c>
      <c r="CC153" s="2" t="str">
        <f>IF(J153="","",IF(J153="ADO","ADO",IF(J153="OFF","OFF",VLOOKUP(J153,Positions!$C$7:$V$120,20,FALSE))))</f>
        <v/>
      </c>
      <c r="CD153" s="2" t="str">
        <f>IF(K153="","",IF(K153="ADO","ADO",IF(K153="OFF","OFF",VLOOKUP(K153,Positions!$C$7:$V$120,20,FALSE))))</f>
        <v/>
      </c>
      <c r="CE153" s="2" t="str">
        <f>IF(L153="","",IF(L153="ADO","ADO",IF(L153="OFF","OFF",VLOOKUP(L153,Positions!$C$7:$V$120,20,FALSE))))</f>
        <v/>
      </c>
      <c r="CF153" s="2" t="str">
        <f>IF(M153="","",IF(M153="ADO","ADO",IF(M153="OFF","OFF",VLOOKUP(M153,Positions!$C$7:$V$120,20,FALSE))))</f>
        <v/>
      </c>
      <c r="CG153" s="2" t="str">
        <f>IF(N153="","",IF(N153="ADO","ADO",IF(N153="OFF","OFF",VLOOKUP(N153,Positions!$C$7:$V$120,20,FALSE))))</f>
        <v/>
      </c>
      <c r="CH153" s="2" t="str">
        <f>IF(O153="","",IF(O153="ADO","ADO",IF(O153="OFF","OFF",VLOOKUP(O153,Positions!$C$7:$V$120,20,FALSE))))</f>
        <v/>
      </c>
      <c r="CI153" s="2" t="str">
        <f>IF(P153="","",IF(P153="ADO","ADO",IF(P153="OFF","OFF",VLOOKUP(P153,Positions!$C$7:$V$120,20,FALSE))))</f>
        <v/>
      </c>
      <c r="CJ153" s="2" t="str">
        <f>IF(Q153="","",IF(Q153="ADO","ADO",IF(Q153="OFF","OFF",VLOOKUP(Q153,Positions!$C$7:$V$120,20,FALSE))))</f>
        <v/>
      </c>
      <c r="CK153" s="2" t="str">
        <f>IF(R153="","",IF(R153="ADO","ADO",IF(R153="OFF","OFF",VLOOKUP(R153,Positions!$C$7:$V$120,20,FALSE))))</f>
        <v/>
      </c>
      <c r="CL153" s="2" t="str">
        <f>IF(S153="","",IF(S153="ADO","ADO",IF(S153="OFF","OFF",VLOOKUP(S153,Positions!$C$7:$V$120,20,FALSE))))</f>
        <v/>
      </c>
      <c r="CM153" s="2" t="str">
        <f>IF(T153="","",IF(T153="ADO","ADO",IF(T153="OFF","OFF",VLOOKUP(T153,Positions!$C$7:$V$120,20,FALSE))))</f>
        <v/>
      </c>
      <c r="CN153" s="2" t="str">
        <f>IF(U153="","",IF(U153="ADO","ADO",IF(U153="OFF","OFF",VLOOKUP(U153,Positions!$C$7:$V$120,20,FALSE))))</f>
        <v/>
      </c>
      <c r="CO153" s="2" t="str">
        <f>IF(V153="","",IF(V153="ADO","ADO",IF(V153="OFF","OFF",VLOOKUP(V153,Positions!$C$7:$V$120,20,FALSE))))</f>
        <v/>
      </c>
      <c r="CP153" s="2" t="str">
        <f>IF(W153="","",IF(W153="ADO","ADO",IF(W153="OFF","OFF",VLOOKUP(W153,Positions!$C$7:$V$120,20,FALSE))))</f>
        <v/>
      </c>
      <c r="CQ153" s="2" t="str">
        <f>IF(X153="","",IF(X153="ADO","ADO",IF(X153="OFF","OFF",VLOOKUP(X153,Positions!$C$7:$V$120,20,FALSE))))</f>
        <v/>
      </c>
      <c r="CR153" s="2" t="str">
        <f>IF(Y153="","",IF(Y153="ADO","ADO",IF(Y153="OFF","OFF",VLOOKUP(Y153,Positions!$C$7:$V$120,20,FALSE))))</f>
        <v/>
      </c>
      <c r="CS153" s="2" t="str">
        <f>IF(Z153="","",IF(Z153="ADO","ADO",IF(Z153="OFF","OFF",VLOOKUP(Z153,Positions!$C$7:$V$120,20,FALSE))))</f>
        <v/>
      </c>
      <c r="CT153" s="2" t="str">
        <f>IF(AA153="","",IF(AA153="ADO","ADO",IF(AA153="OFF","OFF",VLOOKUP(AA153,Positions!$C$7:$V$120,20,FALSE))))</f>
        <v/>
      </c>
      <c r="CU153" s="2" t="str">
        <f>IF(AB153="","",IF(AB153="ADO","ADO",IF(AB153="OFF","OFF",VLOOKUP(AB153,Positions!$C$7:$V$120,20,FALSE))))</f>
        <v/>
      </c>
      <c r="CV153" s="2" t="str">
        <f>IF(AC153="","",IF(AC153="ADO","ADO",IF(AC153="OFF","OFF",VLOOKUP(AC153,Positions!$C$7:$V$120,20,FALSE))))</f>
        <v/>
      </c>
      <c r="CW153" s="2" t="str">
        <f>IF(AD153="","",IF(AD153="ADO","ADO",IF(AD153="OFF","OFF",VLOOKUP(AD153,Positions!$C$7:$V$120,20,FALSE))))</f>
        <v/>
      </c>
      <c r="CY153" s="2">
        <f t="shared" si="136"/>
        <v>0</v>
      </c>
      <c r="DE153" s="2" t="str">
        <f t="shared" si="144"/>
        <v/>
      </c>
      <c r="DF153" s="2" t="str">
        <f t="shared" si="144"/>
        <v/>
      </c>
      <c r="DG153" s="2" t="str">
        <f t="shared" si="144"/>
        <v/>
      </c>
      <c r="DH153" s="2" t="str">
        <f t="shared" si="144"/>
        <v/>
      </c>
      <c r="DI153" s="2" t="str">
        <f t="shared" si="144"/>
        <v/>
      </c>
      <c r="DJ153" s="2" t="str">
        <f t="shared" si="144"/>
        <v/>
      </c>
      <c r="DK153" s="2" t="str">
        <f t="shared" si="144"/>
        <v/>
      </c>
      <c r="DL153" s="2" t="str">
        <f t="shared" si="144"/>
        <v/>
      </c>
      <c r="DM153" s="2" t="str">
        <f t="shared" si="144"/>
        <v/>
      </c>
      <c r="DN153" s="2" t="str">
        <f t="shared" si="144"/>
        <v/>
      </c>
      <c r="DO153" s="2" t="str">
        <f t="shared" si="144"/>
        <v/>
      </c>
      <c r="DP153" s="2" t="str">
        <f t="shared" si="126"/>
        <v/>
      </c>
      <c r="DQ153" s="2" t="str">
        <f t="shared" si="126"/>
        <v/>
      </c>
      <c r="DR153" s="2" t="str">
        <f t="shared" ref="DP153:EC181" si="150">IF(ISERROR(CI153),"",CI153)</f>
        <v/>
      </c>
      <c r="DS153" s="2" t="str">
        <f t="shared" si="150"/>
        <v/>
      </c>
      <c r="DT153" s="2" t="str">
        <f t="shared" si="150"/>
        <v/>
      </c>
      <c r="DU153" s="2" t="str">
        <f t="shared" si="150"/>
        <v/>
      </c>
      <c r="DV153" s="2" t="str">
        <f t="shared" si="150"/>
        <v/>
      </c>
      <c r="DW153" s="2" t="str">
        <f t="shared" si="150"/>
        <v/>
      </c>
      <c r="DX153" s="2" t="str">
        <f t="shared" si="150"/>
        <v/>
      </c>
      <c r="DY153" s="2" t="str">
        <f t="shared" si="145"/>
        <v/>
      </c>
      <c r="DZ153" s="2" t="str">
        <f t="shared" si="145"/>
        <v/>
      </c>
      <c r="EA153" s="2" t="str">
        <f t="shared" si="145"/>
        <v/>
      </c>
      <c r="EB153" s="2" t="str">
        <f t="shared" si="145"/>
        <v/>
      </c>
      <c r="EC153" s="2" t="str">
        <f t="shared" si="145"/>
        <v/>
      </c>
      <c r="ED153" s="2" t="str">
        <f t="shared" si="145"/>
        <v/>
      </c>
      <c r="EE153" s="2" t="str">
        <f t="shared" si="145"/>
        <v/>
      </c>
      <c r="EF153" s="2" t="str">
        <f t="shared" si="145"/>
        <v/>
      </c>
      <c r="EH153" s="189">
        <f t="shared" si="137"/>
        <v>0</v>
      </c>
      <c r="EI153" s="190">
        <f t="shared" si="138"/>
        <v>0</v>
      </c>
      <c r="EJ153" s="190">
        <f t="shared" si="139"/>
        <v>0</v>
      </c>
      <c r="EK153" s="190">
        <f t="shared" si="140"/>
        <v>0</v>
      </c>
      <c r="EL153" s="190">
        <f t="shared" si="141"/>
        <v>0</v>
      </c>
      <c r="EM153" s="12" t="str">
        <f t="shared" si="125"/>
        <v/>
      </c>
      <c r="EN153" s="12" t="str">
        <f t="shared" si="125"/>
        <v/>
      </c>
      <c r="EO153" s="12" t="str">
        <f t="shared" si="125"/>
        <v/>
      </c>
      <c r="EP153" s="12" t="str">
        <f t="shared" si="125"/>
        <v/>
      </c>
      <c r="EQ153" s="12" t="str">
        <f t="shared" si="125"/>
        <v/>
      </c>
      <c r="ER153" s="12" t="str">
        <f t="shared" si="125"/>
        <v/>
      </c>
      <c r="ES153" s="12" t="str">
        <f t="shared" si="125"/>
        <v/>
      </c>
      <c r="ET153" s="12" t="str">
        <f t="shared" si="125"/>
        <v/>
      </c>
      <c r="EU153" s="12" t="str">
        <f t="shared" si="125"/>
        <v/>
      </c>
      <c r="EV153" s="12" t="str">
        <f t="shared" si="125"/>
        <v/>
      </c>
      <c r="EW153" s="12" t="str">
        <f t="shared" si="148"/>
        <v/>
      </c>
      <c r="EX153" s="12" t="str">
        <f t="shared" si="148"/>
        <v/>
      </c>
      <c r="EY153" s="12" t="str">
        <f t="shared" si="148"/>
        <v/>
      </c>
      <c r="EZ153" s="12" t="str">
        <f t="shared" si="148"/>
        <v/>
      </c>
      <c r="FA153" s="12" t="str">
        <f t="shared" si="148"/>
        <v/>
      </c>
      <c r="FB153" s="12" t="str">
        <f t="shared" si="148"/>
        <v/>
      </c>
      <c r="FC153" s="12" t="str">
        <f t="shared" si="120"/>
        <v/>
      </c>
      <c r="FD153" s="12" t="str">
        <f t="shared" si="120"/>
        <v/>
      </c>
      <c r="FE153" s="12" t="str">
        <f t="shared" si="120"/>
        <v/>
      </c>
      <c r="FF153" s="12" t="str">
        <f t="shared" si="120"/>
        <v/>
      </c>
      <c r="FG153" s="12" t="str">
        <f t="shared" si="120"/>
        <v/>
      </c>
      <c r="FH153" s="12" t="str">
        <f t="shared" si="120"/>
        <v/>
      </c>
      <c r="FI153" s="12" t="str">
        <f t="shared" si="119"/>
        <v/>
      </c>
      <c r="FJ153" s="12" t="str">
        <f t="shared" si="119"/>
        <v/>
      </c>
      <c r="FK153" s="12" t="str">
        <f t="shared" si="119"/>
        <v/>
      </c>
      <c r="FL153" s="12" t="str">
        <f t="shared" si="109"/>
        <v/>
      </c>
      <c r="FM153" s="12" t="str">
        <f t="shared" si="109"/>
        <v/>
      </c>
      <c r="FN153" s="12" t="str">
        <f t="shared" si="109"/>
        <v/>
      </c>
      <c r="FP153" t="str">
        <f t="shared" si="142"/>
        <v>OK</v>
      </c>
      <c r="FQ153" t="str">
        <f t="shared" si="143"/>
        <v/>
      </c>
      <c r="GU153" s="176"/>
      <c r="GV153" s="177">
        <f t="shared" si="128"/>
        <v>0</v>
      </c>
      <c r="GW153" s="177">
        <f t="shared" si="129"/>
        <v>0</v>
      </c>
      <c r="GX153" s="177">
        <f t="shared" si="130"/>
        <v>0</v>
      </c>
      <c r="GY153" s="177">
        <f t="shared" si="131"/>
        <v>0</v>
      </c>
    </row>
    <row r="154" spans="1:207" x14ac:dyDescent="0.25">
      <c r="A154" s="194"/>
      <c r="B154" s="186" t="str">
        <f t="shared" si="133"/>
        <v>0 (0, 0)</v>
      </c>
      <c r="C154" s="357"/>
      <c r="D154" s="470"/>
      <c r="E154" s="470"/>
      <c r="F154" s="470"/>
      <c r="G154" s="470"/>
      <c r="H154" s="470"/>
      <c r="I154" s="466"/>
      <c r="J154" s="357"/>
      <c r="K154" s="470"/>
      <c r="L154" s="470"/>
      <c r="M154" s="470"/>
      <c r="N154" s="470"/>
      <c r="O154" s="470"/>
      <c r="P154" s="466"/>
      <c r="Q154" s="357"/>
      <c r="R154" s="470"/>
      <c r="S154" s="470"/>
      <c r="T154" s="470"/>
      <c r="U154" s="470"/>
      <c r="V154" s="470"/>
      <c r="W154" s="466"/>
      <c r="X154" s="357"/>
      <c r="Y154" s="470"/>
      <c r="Z154" s="470"/>
      <c r="AA154" s="470"/>
      <c r="AB154" s="470"/>
      <c r="AC154" s="470"/>
      <c r="AD154" s="466"/>
      <c r="AE154" s="349"/>
      <c r="AF154" s="339">
        <f t="shared" si="122"/>
        <v>0</v>
      </c>
      <c r="AG154" s="340">
        <f t="shared" si="122"/>
        <v>0</v>
      </c>
      <c r="AH154" s="340">
        <f t="shared" si="122"/>
        <v>0</v>
      </c>
      <c r="AI154" s="341">
        <f t="shared" si="122"/>
        <v>0</v>
      </c>
      <c r="AJ154" s="342">
        <f t="shared" si="122"/>
        <v>0</v>
      </c>
      <c r="AK154" s="343">
        <f t="shared" si="134"/>
        <v>0</v>
      </c>
      <c r="AL154" s="192">
        <f>IF(A154&lt;&gt;"",VLOOKUP(A154,Positions!$AJ$9:$AK$30,2,FALSE),0)*IF(AJ154=160,AJ154/4*52*(38/40),AJ154/4*52)</f>
        <v>0</v>
      </c>
      <c r="AM154" s="188">
        <f t="shared" si="135"/>
        <v>0</v>
      </c>
      <c r="AN154" s="12" t="str">
        <f t="shared" si="147"/>
        <v/>
      </c>
      <c r="AO154" s="12" t="str">
        <f t="shared" si="147"/>
        <v/>
      </c>
      <c r="AP154" s="12" t="str">
        <f t="shared" si="147"/>
        <v/>
      </c>
      <c r="AQ154" s="12" t="str">
        <f t="shared" si="147"/>
        <v/>
      </c>
      <c r="AR154" s="12" t="str">
        <f t="shared" si="147"/>
        <v/>
      </c>
      <c r="AS154" s="12" t="str">
        <f t="shared" si="147"/>
        <v/>
      </c>
      <c r="AT154" s="12" t="str">
        <f t="shared" si="146"/>
        <v/>
      </c>
      <c r="AU154" s="12" t="str">
        <f t="shared" si="146"/>
        <v/>
      </c>
      <c r="AV154" s="12" t="str">
        <f t="shared" si="146"/>
        <v/>
      </c>
      <c r="AW154" s="12" t="str">
        <f t="shared" si="146"/>
        <v/>
      </c>
      <c r="AX154" s="12" t="str">
        <f t="shared" si="146"/>
        <v/>
      </c>
      <c r="AY154" s="12" t="str">
        <f t="shared" si="146"/>
        <v/>
      </c>
      <c r="AZ154" s="12" t="str">
        <f t="shared" si="146"/>
        <v/>
      </c>
      <c r="BA154" s="12" t="str">
        <f t="shared" si="146"/>
        <v/>
      </c>
      <c r="BB154" s="12" t="str">
        <f t="shared" si="146"/>
        <v/>
      </c>
      <c r="BC154" s="12" t="str">
        <f t="shared" si="146"/>
        <v/>
      </c>
      <c r="BD154" s="12" t="str">
        <f t="shared" si="149"/>
        <v/>
      </c>
      <c r="BE154" s="12" t="str">
        <f t="shared" si="149"/>
        <v/>
      </c>
      <c r="BF154" s="12" t="str">
        <f t="shared" si="149"/>
        <v/>
      </c>
      <c r="BG154" s="12" t="str">
        <f t="shared" si="149"/>
        <v/>
      </c>
      <c r="BH154" s="12" t="str">
        <f t="shared" si="124"/>
        <v/>
      </c>
      <c r="BI154" s="12" t="str">
        <f t="shared" si="124"/>
        <v/>
      </c>
      <c r="BJ154" s="12" t="str">
        <f t="shared" si="124"/>
        <v/>
      </c>
      <c r="BK154" s="12" t="str">
        <f t="shared" si="124"/>
        <v/>
      </c>
      <c r="BL154" s="12" t="str">
        <f t="shared" si="124"/>
        <v/>
      </c>
      <c r="BM154" s="12" t="str">
        <f t="shared" si="108"/>
        <v/>
      </c>
      <c r="BN154" s="12" t="str">
        <f t="shared" si="108"/>
        <v/>
      </c>
      <c r="BO154" s="12" t="str">
        <f t="shared" si="108"/>
        <v/>
      </c>
      <c r="BV154" s="2" t="str">
        <f>IF(C154="","",IF(C154="ADO","ADO",IF(C154="OFF","OFF",VLOOKUP(C154,Positions!$C$7:$V$120,20,FALSE))))</f>
        <v/>
      </c>
      <c r="BW154" s="2" t="str">
        <f>IF(D154="","",IF(D154="ADO","ADO",IF(D154="OFF","OFF",VLOOKUP(D154,Positions!$C$7:$V$120,20,FALSE))))</f>
        <v/>
      </c>
      <c r="BX154" s="2" t="str">
        <f>IF(E154="","",IF(E154="ADO","ADO",IF(E154="OFF","OFF",VLOOKUP(E154,Positions!$C$7:$V$120,20,FALSE))))</f>
        <v/>
      </c>
      <c r="BY154" s="2" t="str">
        <f>IF(F154="","",IF(F154="ADO","ADO",IF(F154="OFF","OFF",VLOOKUP(F154,Positions!$C$7:$V$120,20,FALSE))))</f>
        <v/>
      </c>
      <c r="BZ154" s="2" t="str">
        <f>IF(G154="","",IF(G154="ADO","ADO",IF(G154="OFF","OFF",VLOOKUP(G154,Positions!$C$7:$V$120,20,FALSE))))</f>
        <v/>
      </c>
      <c r="CA154" s="2" t="str">
        <f>IF(H154="","",IF(H154="ADO","ADO",IF(H154="OFF","OFF",VLOOKUP(H154,Positions!$C$7:$V$120,20,FALSE))))</f>
        <v/>
      </c>
      <c r="CB154" s="2" t="str">
        <f>IF(I154="","",IF(I154="ADO","ADO",IF(I154="OFF","OFF",VLOOKUP(I154,Positions!$C$7:$V$120,20,FALSE))))</f>
        <v/>
      </c>
      <c r="CC154" s="2" t="str">
        <f>IF(J154="","",IF(J154="ADO","ADO",IF(J154="OFF","OFF",VLOOKUP(J154,Positions!$C$7:$V$120,20,FALSE))))</f>
        <v/>
      </c>
      <c r="CD154" s="2" t="str">
        <f>IF(K154="","",IF(K154="ADO","ADO",IF(K154="OFF","OFF",VLOOKUP(K154,Positions!$C$7:$V$120,20,FALSE))))</f>
        <v/>
      </c>
      <c r="CE154" s="2" t="str">
        <f>IF(L154="","",IF(L154="ADO","ADO",IF(L154="OFF","OFF",VLOOKUP(L154,Positions!$C$7:$V$120,20,FALSE))))</f>
        <v/>
      </c>
      <c r="CF154" s="2" t="str">
        <f>IF(M154="","",IF(M154="ADO","ADO",IF(M154="OFF","OFF",VLOOKUP(M154,Positions!$C$7:$V$120,20,FALSE))))</f>
        <v/>
      </c>
      <c r="CG154" s="2" t="str">
        <f>IF(N154="","",IF(N154="ADO","ADO",IF(N154="OFF","OFF",VLOOKUP(N154,Positions!$C$7:$V$120,20,FALSE))))</f>
        <v/>
      </c>
      <c r="CH154" s="2" t="str">
        <f>IF(O154="","",IF(O154="ADO","ADO",IF(O154="OFF","OFF",VLOOKUP(O154,Positions!$C$7:$V$120,20,FALSE))))</f>
        <v/>
      </c>
      <c r="CI154" s="2" t="str">
        <f>IF(P154="","",IF(P154="ADO","ADO",IF(P154="OFF","OFF",VLOOKUP(P154,Positions!$C$7:$V$120,20,FALSE))))</f>
        <v/>
      </c>
      <c r="CJ154" s="2" t="str">
        <f>IF(Q154="","",IF(Q154="ADO","ADO",IF(Q154="OFF","OFF",VLOOKUP(Q154,Positions!$C$7:$V$120,20,FALSE))))</f>
        <v/>
      </c>
      <c r="CK154" s="2" t="str">
        <f>IF(R154="","",IF(R154="ADO","ADO",IF(R154="OFF","OFF",VLOOKUP(R154,Positions!$C$7:$V$120,20,FALSE))))</f>
        <v/>
      </c>
      <c r="CL154" s="2" t="str">
        <f>IF(S154="","",IF(S154="ADO","ADO",IF(S154="OFF","OFF",VLOOKUP(S154,Positions!$C$7:$V$120,20,FALSE))))</f>
        <v/>
      </c>
      <c r="CM154" s="2" t="str">
        <f>IF(T154="","",IF(T154="ADO","ADO",IF(T154="OFF","OFF",VLOOKUP(T154,Positions!$C$7:$V$120,20,FALSE))))</f>
        <v/>
      </c>
      <c r="CN154" s="2" t="str">
        <f>IF(U154="","",IF(U154="ADO","ADO",IF(U154="OFF","OFF",VLOOKUP(U154,Positions!$C$7:$V$120,20,FALSE))))</f>
        <v/>
      </c>
      <c r="CO154" s="2" t="str">
        <f>IF(V154="","",IF(V154="ADO","ADO",IF(V154="OFF","OFF",VLOOKUP(V154,Positions!$C$7:$V$120,20,FALSE))))</f>
        <v/>
      </c>
      <c r="CP154" s="2" t="str">
        <f>IF(W154="","",IF(W154="ADO","ADO",IF(W154="OFF","OFF",VLOOKUP(W154,Positions!$C$7:$V$120,20,FALSE))))</f>
        <v/>
      </c>
      <c r="CQ154" s="2" t="str">
        <f>IF(X154="","",IF(X154="ADO","ADO",IF(X154="OFF","OFF",VLOOKUP(X154,Positions!$C$7:$V$120,20,FALSE))))</f>
        <v/>
      </c>
      <c r="CR154" s="2" t="str">
        <f>IF(Y154="","",IF(Y154="ADO","ADO",IF(Y154="OFF","OFF",VLOOKUP(Y154,Positions!$C$7:$V$120,20,FALSE))))</f>
        <v/>
      </c>
      <c r="CS154" s="2" t="str">
        <f>IF(Z154="","",IF(Z154="ADO","ADO",IF(Z154="OFF","OFF",VLOOKUP(Z154,Positions!$C$7:$V$120,20,FALSE))))</f>
        <v/>
      </c>
      <c r="CT154" s="2" t="str">
        <f>IF(AA154="","",IF(AA154="ADO","ADO",IF(AA154="OFF","OFF",VLOOKUP(AA154,Positions!$C$7:$V$120,20,FALSE))))</f>
        <v/>
      </c>
      <c r="CU154" s="2" t="str">
        <f>IF(AB154="","",IF(AB154="ADO","ADO",IF(AB154="OFF","OFF",VLOOKUP(AB154,Positions!$C$7:$V$120,20,FALSE))))</f>
        <v/>
      </c>
      <c r="CV154" s="2" t="str">
        <f>IF(AC154="","",IF(AC154="ADO","ADO",IF(AC154="OFF","OFF",VLOOKUP(AC154,Positions!$C$7:$V$120,20,FALSE))))</f>
        <v/>
      </c>
      <c r="CW154" s="2" t="str">
        <f>IF(AD154="","",IF(AD154="ADO","ADO",IF(AD154="OFF","OFF",VLOOKUP(AD154,Positions!$C$7:$V$120,20,FALSE))))</f>
        <v/>
      </c>
      <c r="CY154" s="2">
        <f t="shared" si="136"/>
        <v>0</v>
      </c>
      <c r="DE154" s="2" t="str">
        <f t="shared" si="144"/>
        <v/>
      </c>
      <c r="DF154" s="2" t="str">
        <f t="shared" si="144"/>
        <v/>
      </c>
      <c r="DG154" s="2" t="str">
        <f t="shared" si="144"/>
        <v/>
      </c>
      <c r="DH154" s="2" t="str">
        <f t="shared" si="144"/>
        <v/>
      </c>
      <c r="DI154" s="2" t="str">
        <f t="shared" si="144"/>
        <v/>
      </c>
      <c r="DJ154" s="2" t="str">
        <f t="shared" si="144"/>
        <v/>
      </c>
      <c r="DK154" s="2" t="str">
        <f t="shared" si="144"/>
        <v/>
      </c>
      <c r="DL154" s="2" t="str">
        <f t="shared" si="144"/>
        <v/>
      </c>
      <c r="DM154" s="2" t="str">
        <f t="shared" si="144"/>
        <v/>
      </c>
      <c r="DN154" s="2" t="str">
        <f t="shared" si="144"/>
        <v/>
      </c>
      <c r="DO154" s="2" t="str">
        <f t="shared" si="144"/>
        <v/>
      </c>
      <c r="DP154" s="2" t="str">
        <f t="shared" si="150"/>
        <v/>
      </c>
      <c r="DQ154" s="2" t="str">
        <f t="shared" si="150"/>
        <v/>
      </c>
      <c r="DR154" s="2" t="str">
        <f t="shared" si="150"/>
        <v/>
      </c>
      <c r="DS154" s="2" t="str">
        <f t="shared" si="150"/>
        <v/>
      </c>
      <c r="DT154" s="2" t="str">
        <f t="shared" si="150"/>
        <v/>
      </c>
      <c r="DU154" s="2" t="str">
        <f t="shared" si="150"/>
        <v/>
      </c>
      <c r="DV154" s="2" t="str">
        <f t="shared" si="150"/>
        <v/>
      </c>
      <c r="DW154" s="2" t="str">
        <f t="shared" si="150"/>
        <v/>
      </c>
      <c r="DX154" s="2" t="str">
        <f t="shared" si="150"/>
        <v/>
      </c>
      <c r="DY154" s="2" t="str">
        <f t="shared" si="145"/>
        <v/>
      </c>
      <c r="DZ154" s="2" t="str">
        <f t="shared" si="145"/>
        <v/>
      </c>
      <c r="EA154" s="2" t="str">
        <f t="shared" si="145"/>
        <v/>
      </c>
      <c r="EB154" s="2" t="str">
        <f t="shared" si="145"/>
        <v/>
      </c>
      <c r="EC154" s="2" t="str">
        <f t="shared" si="145"/>
        <v/>
      </c>
      <c r="ED154" s="2" t="str">
        <f t="shared" si="145"/>
        <v/>
      </c>
      <c r="EE154" s="2" t="str">
        <f t="shared" si="145"/>
        <v/>
      </c>
      <c r="EF154" s="2" t="str">
        <f t="shared" si="145"/>
        <v/>
      </c>
      <c r="EH154" s="189">
        <f t="shared" si="137"/>
        <v>0</v>
      </c>
      <c r="EI154" s="190">
        <f t="shared" si="138"/>
        <v>0</v>
      </c>
      <c r="EJ154" s="190">
        <f t="shared" si="139"/>
        <v>0</v>
      </c>
      <c r="EK154" s="190">
        <f t="shared" si="140"/>
        <v>0</v>
      </c>
      <c r="EL154" s="190">
        <f t="shared" si="141"/>
        <v>0</v>
      </c>
      <c r="EM154" s="12" t="str">
        <f t="shared" si="125"/>
        <v/>
      </c>
      <c r="EN154" s="12" t="str">
        <f t="shared" si="125"/>
        <v/>
      </c>
      <c r="EO154" s="12" t="str">
        <f t="shared" si="125"/>
        <v/>
      </c>
      <c r="EP154" s="12" t="str">
        <f t="shared" si="125"/>
        <v/>
      </c>
      <c r="EQ154" s="12" t="str">
        <f t="shared" si="125"/>
        <v/>
      </c>
      <c r="ER154" s="12" t="str">
        <f t="shared" si="125"/>
        <v/>
      </c>
      <c r="ES154" s="12" t="str">
        <f t="shared" si="125"/>
        <v/>
      </c>
      <c r="ET154" s="12" t="str">
        <f t="shared" si="125"/>
        <v/>
      </c>
      <c r="EU154" s="12" t="str">
        <f t="shared" si="125"/>
        <v/>
      </c>
      <c r="EV154" s="12" t="str">
        <f t="shared" si="125"/>
        <v/>
      </c>
      <c r="EW154" s="12" t="str">
        <f t="shared" si="148"/>
        <v/>
      </c>
      <c r="EX154" s="12" t="str">
        <f t="shared" si="148"/>
        <v/>
      </c>
      <c r="EY154" s="12" t="str">
        <f t="shared" si="148"/>
        <v/>
      </c>
      <c r="EZ154" s="12" t="str">
        <f t="shared" si="148"/>
        <v/>
      </c>
      <c r="FA154" s="12" t="str">
        <f t="shared" si="148"/>
        <v/>
      </c>
      <c r="FB154" s="12" t="str">
        <f t="shared" si="148"/>
        <v/>
      </c>
      <c r="FC154" s="12" t="str">
        <f t="shared" si="120"/>
        <v/>
      </c>
      <c r="FD154" s="12" t="str">
        <f t="shared" si="120"/>
        <v/>
      </c>
      <c r="FE154" s="12" t="str">
        <f t="shared" si="120"/>
        <v/>
      </c>
      <c r="FF154" s="12" t="str">
        <f t="shared" si="120"/>
        <v/>
      </c>
      <c r="FG154" s="12" t="str">
        <f t="shared" si="120"/>
        <v/>
      </c>
      <c r="FH154" s="12" t="str">
        <f t="shared" si="120"/>
        <v/>
      </c>
      <c r="FI154" s="12" t="str">
        <f t="shared" si="119"/>
        <v/>
      </c>
      <c r="FJ154" s="12" t="str">
        <f t="shared" si="119"/>
        <v/>
      </c>
      <c r="FK154" s="12" t="str">
        <f t="shared" si="119"/>
        <v/>
      </c>
      <c r="FL154" s="12" t="str">
        <f t="shared" si="109"/>
        <v/>
      </c>
      <c r="FM154" s="12" t="str">
        <f t="shared" si="109"/>
        <v/>
      </c>
      <c r="FN154" s="12" t="str">
        <f t="shared" si="109"/>
        <v/>
      </c>
      <c r="FP154" t="str">
        <f t="shared" si="142"/>
        <v>OK</v>
      </c>
      <c r="FQ154" t="str">
        <f t="shared" si="143"/>
        <v/>
      </c>
      <c r="GU154" s="176"/>
      <c r="GV154" s="177">
        <f t="shared" si="128"/>
        <v>0</v>
      </c>
      <c r="GW154" s="177">
        <f t="shared" si="129"/>
        <v>0</v>
      </c>
      <c r="GX154" s="177">
        <f t="shared" si="130"/>
        <v>0</v>
      </c>
      <c r="GY154" s="177">
        <f t="shared" si="131"/>
        <v>0</v>
      </c>
    </row>
    <row r="155" spans="1:207" x14ac:dyDescent="0.25">
      <c r="A155" s="194"/>
      <c r="B155" s="186" t="str">
        <f t="shared" si="133"/>
        <v>0 (0, 0)</v>
      </c>
      <c r="C155" s="357"/>
      <c r="D155" s="470"/>
      <c r="E155" s="470"/>
      <c r="F155" s="470"/>
      <c r="G155" s="470"/>
      <c r="H155" s="470"/>
      <c r="I155" s="466"/>
      <c r="J155" s="357"/>
      <c r="K155" s="470"/>
      <c r="L155" s="470"/>
      <c r="M155" s="470"/>
      <c r="N155" s="470"/>
      <c r="O155" s="470"/>
      <c r="P155" s="466"/>
      <c r="Q155" s="357"/>
      <c r="R155" s="470"/>
      <c r="S155" s="470"/>
      <c r="T155" s="470"/>
      <c r="U155" s="470"/>
      <c r="V155" s="470"/>
      <c r="W155" s="466"/>
      <c r="X155" s="357"/>
      <c r="Y155" s="470"/>
      <c r="Z155" s="470"/>
      <c r="AA155" s="470"/>
      <c r="AB155" s="470"/>
      <c r="AC155" s="470"/>
      <c r="AD155" s="466"/>
      <c r="AE155" s="349"/>
      <c r="AF155" s="339">
        <f t="shared" si="122"/>
        <v>0</v>
      </c>
      <c r="AG155" s="340">
        <f t="shared" si="122"/>
        <v>0</v>
      </c>
      <c r="AH155" s="340">
        <f t="shared" si="122"/>
        <v>0</v>
      </c>
      <c r="AI155" s="341">
        <f t="shared" si="122"/>
        <v>0</v>
      </c>
      <c r="AJ155" s="342">
        <f t="shared" si="122"/>
        <v>0</v>
      </c>
      <c r="AK155" s="343">
        <f t="shared" si="134"/>
        <v>0</v>
      </c>
      <c r="AL155" s="192">
        <f>IF(A155&lt;&gt;"",VLOOKUP(A155,Positions!$AJ$9:$AK$30,2,FALSE),0)*IF(AJ155=160,AJ155/4*52*(38/40),AJ155/4*52)</f>
        <v>0</v>
      </c>
      <c r="AM155" s="188">
        <f t="shared" si="135"/>
        <v>0</v>
      </c>
      <c r="AN155" s="12" t="str">
        <f t="shared" si="147"/>
        <v/>
      </c>
      <c r="AO155" s="12" t="str">
        <f t="shared" si="147"/>
        <v/>
      </c>
      <c r="AP155" s="12" t="str">
        <f t="shared" si="147"/>
        <v/>
      </c>
      <c r="AQ155" s="12" t="str">
        <f t="shared" si="147"/>
        <v/>
      </c>
      <c r="AR155" s="12" t="str">
        <f t="shared" si="147"/>
        <v/>
      </c>
      <c r="AS155" s="12" t="str">
        <f t="shared" si="147"/>
        <v/>
      </c>
      <c r="AT155" s="12" t="str">
        <f t="shared" si="146"/>
        <v/>
      </c>
      <c r="AU155" s="12" t="str">
        <f t="shared" si="146"/>
        <v/>
      </c>
      <c r="AV155" s="12" t="str">
        <f t="shared" si="146"/>
        <v/>
      </c>
      <c r="AW155" s="12" t="str">
        <f t="shared" si="146"/>
        <v/>
      </c>
      <c r="AX155" s="12" t="str">
        <f t="shared" si="146"/>
        <v/>
      </c>
      <c r="AY155" s="12" t="str">
        <f t="shared" si="146"/>
        <v/>
      </c>
      <c r="AZ155" s="12" t="str">
        <f t="shared" si="146"/>
        <v/>
      </c>
      <c r="BA155" s="12" t="str">
        <f t="shared" si="146"/>
        <v/>
      </c>
      <c r="BB155" s="12" t="str">
        <f t="shared" si="146"/>
        <v/>
      </c>
      <c r="BC155" s="12" t="str">
        <f t="shared" si="146"/>
        <v/>
      </c>
      <c r="BD155" s="12" t="str">
        <f t="shared" si="149"/>
        <v/>
      </c>
      <c r="BE155" s="12" t="str">
        <f t="shared" si="149"/>
        <v/>
      </c>
      <c r="BF155" s="12" t="str">
        <f t="shared" si="149"/>
        <v/>
      </c>
      <c r="BG155" s="12" t="str">
        <f t="shared" si="149"/>
        <v/>
      </c>
      <c r="BH155" s="12" t="str">
        <f t="shared" si="124"/>
        <v/>
      </c>
      <c r="BI155" s="12" t="str">
        <f t="shared" si="124"/>
        <v/>
      </c>
      <c r="BJ155" s="12" t="str">
        <f t="shared" si="124"/>
        <v/>
      </c>
      <c r="BK155" s="12" t="str">
        <f t="shared" si="124"/>
        <v/>
      </c>
      <c r="BL155" s="12" t="str">
        <f t="shared" si="124"/>
        <v/>
      </c>
      <c r="BM155" s="12" t="str">
        <f t="shared" si="108"/>
        <v/>
      </c>
      <c r="BN155" s="12" t="str">
        <f t="shared" si="108"/>
        <v/>
      </c>
      <c r="BO155" s="12" t="str">
        <f t="shared" si="108"/>
        <v/>
      </c>
      <c r="BV155" s="2" t="str">
        <f>IF(C155="","",IF(C155="ADO","ADO",IF(C155="OFF","OFF",VLOOKUP(C155,Positions!$C$7:$V$120,20,FALSE))))</f>
        <v/>
      </c>
      <c r="BW155" s="2" t="str">
        <f>IF(D155="","",IF(D155="ADO","ADO",IF(D155="OFF","OFF",VLOOKUP(D155,Positions!$C$7:$V$120,20,FALSE))))</f>
        <v/>
      </c>
      <c r="BX155" s="2" t="str">
        <f>IF(E155="","",IF(E155="ADO","ADO",IF(E155="OFF","OFF",VLOOKUP(E155,Positions!$C$7:$V$120,20,FALSE))))</f>
        <v/>
      </c>
      <c r="BY155" s="2" t="str">
        <f>IF(F155="","",IF(F155="ADO","ADO",IF(F155="OFF","OFF",VLOOKUP(F155,Positions!$C$7:$V$120,20,FALSE))))</f>
        <v/>
      </c>
      <c r="BZ155" s="2" t="str">
        <f>IF(G155="","",IF(G155="ADO","ADO",IF(G155="OFF","OFF",VLOOKUP(G155,Positions!$C$7:$V$120,20,FALSE))))</f>
        <v/>
      </c>
      <c r="CA155" s="2" t="str">
        <f>IF(H155="","",IF(H155="ADO","ADO",IF(H155="OFF","OFF",VLOOKUP(H155,Positions!$C$7:$V$120,20,FALSE))))</f>
        <v/>
      </c>
      <c r="CB155" s="2" t="str">
        <f>IF(I155="","",IF(I155="ADO","ADO",IF(I155="OFF","OFF",VLOOKUP(I155,Positions!$C$7:$V$120,20,FALSE))))</f>
        <v/>
      </c>
      <c r="CC155" s="2" t="str">
        <f>IF(J155="","",IF(J155="ADO","ADO",IF(J155="OFF","OFF",VLOOKUP(J155,Positions!$C$7:$V$120,20,FALSE))))</f>
        <v/>
      </c>
      <c r="CD155" s="2" t="str">
        <f>IF(K155="","",IF(K155="ADO","ADO",IF(K155="OFF","OFF",VLOOKUP(K155,Positions!$C$7:$V$120,20,FALSE))))</f>
        <v/>
      </c>
      <c r="CE155" s="2" t="str">
        <f>IF(L155="","",IF(L155="ADO","ADO",IF(L155="OFF","OFF",VLOOKUP(L155,Positions!$C$7:$V$120,20,FALSE))))</f>
        <v/>
      </c>
      <c r="CF155" s="2" t="str">
        <f>IF(M155="","",IF(M155="ADO","ADO",IF(M155="OFF","OFF",VLOOKUP(M155,Positions!$C$7:$V$120,20,FALSE))))</f>
        <v/>
      </c>
      <c r="CG155" s="2" t="str">
        <f>IF(N155="","",IF(N155="ADO","ADO",IF(N155="OFF","OFF",VLOOKUP(N155,Positions!$C$7:$V$120,20,FALSE))))</f>
        <v/>
      </c>
      <c r="CH155" s="2" t="str">
        <f>IF(O155="","",IF(O155="ADO","ADO",IF(O155="OFF","OFF",VLOOKUP(O155,Positions!$C$7:$V$120,20,FALSE))))</f>
        <v/>
      </c>
      <c r="CI155" s="2" t="str">
        <f>IF(P155="","",IF(P155="ADO","ADO",IF(P155="OFF","OFF",VLOOKUP(P155,Positions!$C$7:$V$120,20,FALSE))))</f>
        <v/>
      </c>
      <c r="CJ155" s="2" t="str">
        <f>IF(Q155="","",IF(Q155="ADO","ADO",IF(Q155="OFF","OFF",VLOOKUP(Q155,Positions!$C$7:$V$120,20,FALSE))))</f>
        <v/>
      </c>
      <c r="CK155" s="2" t="str">
        <f>IF(R155="","",IF(R155="ADO","ADO",IF(R155="OFF","OFF",VLOOKUP(R155,Positions!$C$7:$V$120,20,FALSE))))</f>
        <v/>
      </c>
      <c r="CL155" s="2" t="str">
        <f>IF(S155="","",IF(S155="ADO","ADO",IF(S155="OFF","OFF",VLOOKUP(S155,Positions!$C$7:$V$120,20,FALSE))))</f>
        <v/>
      </c>
      <c r="CM155" s="2" t="str">
        <f>IF(T155="","",IF(T155="ADO","ADO",IF(T155="OFF","OFF",VLOOKUP(T155,Positions!$C$7:$V$120,20,FALSE))))</f>
        <v/>
      </c>
      <c r="CN155" s="2" t="str">
        <f>IF(U155="","",IF(U155="ADO","ADO",IF(U155="OFF","OFF",VLOOKUP(U155,Positions!$C$7:$V$120,20,FALSE))))</f>
        <v/>
      </c>
      <c r="CO155" s="2" t="str">
        <f>IF(V155="","",IF(V155="ADO","ADO",IF(V155="OFF","OFF",VLOOKUP(V155,Positions!$C$7:$V$120,20,FALSE))))</f>
        <v/>
      </c>
      <c r="CP155" s="2" t="str">
        <f>IF(W155="","",IF(W155="ADO","ADO",IF(W155="OFF","OFF",VLOOKUP(W155,Positions!$C$7:$V$120,20,FALSE))))</f>
        <v/>
      </c>
      <c r="CQ155" s="2" t="str">
        <f>IF(X155="","",IF(X155="ADO","ADO",IF(X155="OFF","OFF",VLOOKUP(X155,Positions!$C$7:$V$120,20,FALSE))))</f>
        <v/>
      </c>
      <c r="CR155" s="2" t="str">
        <f>IF(Y155="","",IF(Y155="ADO","ADO",IF(Y155="OFF","OFF",VLOOKUP(Y155,Positions!$C$7:$V$120,20,FALSE))))</f>
        <v/>
      </c>
      <c r="CS155" s="2" t="str">
        <f>IF(Z155="","",IF(Z155="ADO","ADO",IF(Z155="OFF","OFF",VLOOKUP(Z155,Positions!$C$7:$V$120,20,FALSE))))</f>
        <v/>
      </c>
      <c r="CT155" s="2" t="str">
        <f>IF(AA155="","",IF(AA155="ADO","ADO",IF(AA155="OFF","OFF",VLOOKUP(AA155,Positions!$C$7:$V$120,20,FALSE))))</f>
        <v/>
      </c>
      <c r="CU155" s="2" t="str">
        <f>IF(AB155="","",IF(AB155="ADO","ADO",IF(AB155="OFF","OFF",VLOOKUP(AB155,Positions!$C$7:$V$120,20,FALSE))))</f>
        <v/>
      </c>
      <c r="CV155" s="2" t="str">
        <f>IF(AC155="","",IF(AC155="ADO","ADO",IF(AC155="OFF","OFF",VLOOKUP(AC155,Positions!$C$7:$V$120,20,FALSE))))</f>
        <v/>
      </c>
      <c r="CW155" s="2" t="str">
        <f>IF(AD155="","",IF(AD155="ADO","ADO",IF(AD155="OFF","OFF",VLOOKUP(AD155,Positions!$C$7:$V$120,20,FALSE))))</f>
        <v/>
      </c>
      <c r="CY155" s="2">
        <f t="shared" si="136"/>
        <v>0</v>
      </c>
      <c r="DE155" s="2" t="str">
        <f t="shared" si="144"/>
        <v/>
      </c>
      <c r="DF155" s="2" t="str">
        <f t="shared" si="144"/>
        <v/>
      </c>
      <c r="DG155" s="2" t="str">
        <f t="shared" si="144"/>
        <v/>
      </c>
      <c r="DH155" s="2" t="str">
        <f t="shared" si="144"/>
        <v/>
      </c>
      <c r="DI155" s="2" t="str">
        <f t="shared" si="144"/>
        <v/>
      </c>
      <c r="DJ155" s="2" t="str">
        <f t="shared" si="144"/>
        <v/>
      </c>
      <c r="DK155" s="2" t="str">
        <f t="shared" si="144"/>
        <v/>
      </c>
      <c r="DL155" s="2" t="str">
        <f t="shared" si="144"/>
        <v/>
      </c>
      <c r="DM155" s="2" t="str">
        <f t="shared" si="144"/>
        <v/>
      </c>
      <c r="DN155" s="2" t="str">
        <f t="shared" si="144"/>
        <v/>
      </c>
      <c r="DO155" s="2" t="str">
        <f t="shared" si="144"/>
        <v/>
      </c>
      <c r="DP155" s="2" t="str">
        <f t="shared" si="150"/>
        <v/>
      </c>
      <c r="DQ155" s="2" t="str">
        <f t="shared" si="150"/>
        <v/>
      </c>
      <c r="DR155" s="2" t="str">
        <f t="shared" si="150"/>
        <v/>
      </c>
      <c r="DS155" s="2" t="str">
        <f t="shared" si="150"/>
        <v/>
      </c>
      <c r="DT155" s="2" t="str">
        <f t="shared" si="150"/>
        <v/>
      </c>
      <c r="DU155" s="2" t="str">
        <f t="shared" si="150"/>
        <v/>
      </c>
      <c r="DV155" s="2" t="str">
        <f t="shared" si="150"/>
        <v/>
      </c>
      <c r="DW155" s="2" t="str">
        <f t="shared" si="150"/>
        <v/>
      </c>
      <c r="DX155" s="2" t="str">
        <f t="shared" si="150"/>
        <v/>
      </c>
      <c r="DY155" s="2" t="str">
        <f t="shared" si="145"/>
        <v/>
      </c>
      <c r="DZ155" s="2" t="str">
        <f t="shared" si="145"/>
        <v/>
      </c>
      <c r="EA155" s="2" t="str">
        <f t="shared" si="145"/>
        <v/>
      </c>
      <c r="EB155" s="2" t="str">
        <f t="shared" si="145"/>
        <v/>
      </c>
      <c r="EC155" s="2" t="str">
        <f t="shared" si="145"/>
        <v/>
      </c>
      <c r="ED155" s="2" t="str">
        <f t="shared" si="145"/>
        <v/>
      </c>
      <c r="EE155" s="2" t="str">
        <f t="shared" si="145"/>
        <v/>
      </c>
      <c r="EF155" s="2" t="str">
        <f t="shared" si="145"/>
        <v/>
      </c>
      <c r="EH155" s="189">
        <f t="shared" si="137"/>
        <v>0</v>
      </c>
      <c r="EI155" s="190">
        <f t="shared" si="138"/>
        <v>0</v>
      </c>
      <c r="EJ155" s="190">
        <f t="shared" si="139"/>
        <v>0</v>
      </c>
      <c r="EK155" s="190">
        <f t="shared" si="140"/>
        <v>0</v>
      </c>
      <c r="EL155" s="190">
        <f t="shared" si="141"/>
        <v>0</v>
      </c>
      <c r="EM155" s="12" t="str">
        <f t="shared" si="125"/>
        <v/>
      </c>
      <c r="EN155" s="12" t="str">
        <f t="shared" si="125"/>
        <v/>
      </c>
      <c r="EO155" s="12" t="str">
        <f t="shared" si="125"/>
        <v/>
      </c>
      <c r="EP155" s="12" t="str">
        <f t="shared" si="125"/>
        <v/>
      </c>
      <c r="EQ155" s="12" t="str">
        <f t="shared" si="125"/>
        <v/>
      </c>
      <c r="ER155" s="12" t="str">
        <f t="shared" si="125"/>
        <v/>
      </c>
      <c r="ES155" s="12" t="str">
        <f t="shared" si="125"/>
        <v/>
      </c>
      <c r="ET155" s="12" t="str">
        <f t="shared" si="125"/>
        <v/>
      </c>
      <c r="EU155" s="12" t="str">
        <f t="shared" si="125"/>
        <v/>
      </c>
      <c r="EV155" s="12" t="str">
        <f t="shared" ref="EV155:FB206" si="151">IF(DN155="ADO",$CY155,DN155)</f>
        <v/>
      </c>
      <c r="EW155" s="12" t="str">
        <f t="shared" si="148"/>
        <v/>
      </c>
      <c r="EX155" s="12" t="str">
        <f t="shared" si="148"/>
        <v/>
      </c>
      <c r="EY155" s="12" t="str">
        <f t="shared" si="148"/>
        <v/>
      </c>
      <c r="EZ155" s="12" t="str">
        <f t="shared" si="148"/>
        <v/>
      </c>
      <c r="FA155" s="12" t="str">
        <f t="shared" si="148"/>
        <v/>
      </c>
      <c r="FB155" s="12" t="str">
        <f t="shared" si="148"/>
        <v/>
      </c>
      <c r="FC155" s="12" t="str">
        <f t="shared" si="120"/>
        <v/>
      </c>
      <c r="FD155" s="12" t="str">
        <f t="shared" si="120"/>
        <v/>
      </c>
      <c r="FE155" s="12" t="str">
        <f t="shared" si="120"/>
        <v/>
      </c>
      <c r="FF155" s="12" t="str">
        <f t="shared" ref="FF155:FN197" si="152">IF(DX155="ADO",$CY155,DX155)</f>
        <v/>
      </c>
      <c r="FG155" s="12" t="str">
        <f t="shared" si="152"/>
        <v/>
      </c>
      <c r="FH155" s="12" t="str">
        <f t="shared" si="152"/>
        <v/>
      </c>
      <c r="FI155" s="12" t="str">
        <f t="shared" si="119"/>
        <v/>
      </c>
      <c r="FJ155" s="12" t="str">
        <f t="shared" si="119"/>
        <v/>
      </c>
      <c r="FK155" s="12" t="str">
        <f t="shared" si="119"/>
        <v/>
      </c>
      <c r="FL155" s="12" t="str">
        <f t="shared" si="109"/>
        <v/>
      </c>
      <c r="FM155" s="12" t="str">
        <f t="shared" si="109"/>
        <v/>
      </c>
      <c r="FN155" s="12" t="str">
        <f t="shared" si="109"/>
        <v/>
      </c>
      <c r="FP155" t="str">
        <f t="shared" si="142"/>
        <v>OK</v>
      </c>
      <c r="FQ155" t="str">
        <f t="shared" si="143"/>
        <v/>
      </c>
      <c r="GU155" s="176"/>
      <c r="GV155" s="177">
        <f t="shared" si="128"/>
        <v>0</v>
      </c>
      <c r="GW155" s="177">
        <f t="shared" si="129"/>
        <v>0</v>
      </c>
      <c r="GX155" s="177">
        <f t="shared" si="130"/>
        <v>0</v>
      </c>
      <c r="GY155" s="177">
        <f t="shared" si="131"/>
        <v>0</v>
      </c>
    </row>
    <row r="156" spans="1:207" x14ac:dyDescent="0.25">
      <c r="A156" s="194"/>
      <c r="B156" s="186" t="str">
        <f t="shared" si="133"/>
        <v>0 (0, 0)</v>
      </c>
      <c r="C156" s="357"/>
      <c r="D156" s="470"/>
      <c r="E156" s="470"/>
      <c r="F156" s="470"/>
      <c r="G156" s="470"/>
      <c r="H156" s="470"/>
      <c r="I156" s="466"/>
      <c r="J156" s="357"/>
      <c r="K156" s="470"/>
      <c r="L156" s="470"/>
      <c r="M156" s="470"/>
      <c r="N156" s="470"/>
      <c r="O156" s="470"/>
      <c r="P156" s="466"/>
      <c r="Q156" s="357"/>
      <c r="R156" s="470"/>
      <c r="S156" s="470"/>
      <c r="T156" s="470"/>
      <c r="U156" s="470"/>
      <c r="V156" s="470"/>
      <c r="W156" s="466"/>
      <c r="X156" s="357"/>
      <c r="Y156" s="470"/>
      <c r="Z156" s="470"/>
      <c r="AA156" s="470"/>
      <c r="AB156" s="470"/>
      <c r="AC156" s="470"/>
      <c r="AD156" s="466"/>
      <c r="AE156" s="349"/>
      <c r="AF156" s="339">
        <f t="shared" si="122"/>
        <v>0</v>
      </c>
      <c r="AG156" s="340">
        <f t="shared" si="122"/>
        <v>0</v>
      </c>
      <c r="AH156" s="340">
        <f t="shared" si="122"/>
        <v>0</v>
      </c>
      <c r="AI156" s="341">
        <f t="shared" si="122"/>
        <v>0</v>
      </c>
      <c r="AJ156" s="342">
        <f t="shared" si="122"/>
        <v>0</v>
      </c>
      <c r="AK156" s="343">
        <f t="shared" si="134"/>
        <v>0</v>
      </c>
      <c r="AL156" s="192">
        <f>IF(A156&lt;&gt;"",VLOOKUP(A156,Positions!$AJ$9:$AK$30,2,FALSE),0)*IF(AJ156=160,AJ156/4*52*(38/40),AJ156/4*52)</f>
        <v>0</v>
      </c>
      <c r="AM156" s="188">
        <f t="shared" si="135"/>
        <v>0</v>
      </c>
      <c r="AN156" s="12" t="str">
        <f t="shared" si="147"/>
        <v/>
      </c>
      <c r="AO156" s="12" t="str">
        <f t="shared" si="147"/>
        <v/>
      </c>
      <c r="AP156" s="12" t="str">
        <f t="shared" si="147"/>
        <v/>
      </c>
      <c r="AQ156" s="12" t="str">
        <f t="shared" si="147"/>
        <v/>
      </c>
      <c r="AR156" s="12" t="str">
        <f t="shared" si="147"/>
        <v/>
      </c>
      <c r="AS156" s="12" t="str">
        <f t="shared" si="147"/>
        <v/>
      </c>
      <c r="AT156" s="12" t="str">
        <f t="shared" si="146"/>
        <v/>
      </c>
      <c r="AU156" s="12" t="str">
        <f t="shared" si="146"/>
        <v/>
      </c>
      <c r="AV156" s="12" t="str">
        <f t="shared" si="146"/>
        <v/>
      </c>
      <c r="AW156" s="12" t="str">
        <f t="shared" si="146"/>
        <v/>
      </c>
      <c r="AX156" s="12" t="str">
        <f t="shared" si="146"/>
        <v/>
      </c>
      <c r="AY156" s="12" t="str">
        <f t="shared" si="146"/>
        <v/>
      </c>
      <c r="AZ156" s="12" t="str">
        <f t="shared" si="146"/>
        <v/>
      </c>
      <c r="BA156" s="12" t="str">
        <f t="shared" si="146"/>
        <v/>
      </c>
      <c r="BB156" s="12" t="str">
        <f t="shared" si="146"/>
        <v/>
      </c>
      <c r="BC156" s="12" t="str">
        <f t="shared" si="146"/>
        <v/>
      </c>
      <c r="BD156" s="12" t="str">
        <f t="shared" si="149"/>
        <v/>
      </c>
      <c r="BE156" s="12" t="str">
        <f t="shared" si="149"/>
        <v/>
      </c>
      <c r="BF156" s="12" t="str">
        <f t="shared" si="149"/>
        <v/>
      </c>
      <c r="BG156" s="12" t="str">
        <f t="shared" si="149"/>
        <v/>
      </c>
      <c r="BH156" s="12" t="str">
        <f t="shared" si="124"/>
        <v/>
      </c>
      <c r="BI156" s="12" t="str">
        <f t="shared" si="124"/>
        <v/>
      </c>
      <c r="BJ156" s="12" t="str">
        <f t="shared" si="124"/>
        <v/>
      </c>
      <c r="BK156" s="12" t="str">
        <f t="shared" si="124"/>
        <v/>
      </c>
      <c r="BL156" s="12" t="str">
        <f t="shared" si="124"/>
        <v/>
      </c>
      <c r="BM156" s="12" t="str">
        <f t="shared" si="108"/>
        <v/>
      </c>
      <c r="BN156" s="12" t="str">
        <f t="shared" si="108"/>
        <v/>
      </c>
      <c r="BO156" s="12" t="str">
        <f t="shared" si="108"/>
        <v/>
      </c>
      <c r="BV156" s="2" t="str">
        <f>IF(C156="","",IF(C156="ADO","ADO",IF(C156="OFF","OFF",VLOOKUP(C156,Positions!$C$7:$V$120,20,FALSE))))</f>
        <v/>
      </c>
      <c r="BW156" s="2" t="str">
        <f>IF(D156="","",IF(D156="ADO","ADO",IF(D156="OFF","OFF",VLOOKUP(D156,Positions!$C$7:$V$120,20,FALSE))))</f>
        <v/>
      </c>
      <c r="BX156" s="2" t="str">
        <f>IF(E156="","",IF(E156="ADO","ADO",IF(E156="OFF","OFF",VLOOKUP(E156,Positions!$C$7:$V$120,20,FALSE))))</f>
        <v/>
      </c>
      <c r="BY156" s="2" t="str">
        <f>IF(F156="","",IF(F156="ADO","ADO",IF(F156="OFF","OFF",VLOOKUP(F156,Positions!$C$7:$V$120,20,FALSE))))</f>
        <v/>
      </c>
      <c r="BZ156" s="2" t="str">
        <f>IF(G156="","",IF(G156="ADO","ADO",IF(G156="OFF","OFF",VLOOKUP(G156,Positions!$C$7:$V$120,20,FALSE))))</f>
        <v/>
      </c>
      <c r="CA156" s="2" t="str">
        <f>IF(H156="","",IF(H156="ADO","ADO",IF(H156="OFF","OFF",VLOOKUP(H156,Positions!$C$7:$V$120,20,FALSE))))</f>
        <v/>
      </c>
      <c r="CB156" s="2" t="str">
        <f>IF(I156="","",IF(I156="ADO","ADO",IF(I156="OFF","OFF",VLOOKUP(I156,Positions!$C$7:$V$120,20,FALSE))))</f>
        <v/>
      </c>
      <c r="CC156" s="2" t="str">
        <f>IF(J156="","",IF(J156="ADO","ADO",IF(J156="OFF","OFF",VLOOKUP(J156,Positions!$C$7:$V$120,20,FALSE))))</f>
        <v/>
      </c>
      <c r="CD156" s="2" t="str">
        <f>IF(K156="","",IF(K156="ADO","ADO",IF(K156="OFF","OFF",VLOOKUP(K156,Positions!$C$7:$V$120,20,FALSE))))</f>
        <v/>
      </c>
      <c r="CE156" s="2" t="str">
        <f>IF(L156="","",IF(L156="ADO","ADO",IF(L156="OFF","OFF",VLOOKUP(L156,Positions!$C$7:$V$120,20,FALSE))))</f>
        <v/>
      </c>
      <c r="CF156" s="2" t="str">
        <f>IF(M156="","",IF(M156="ADO","ADO",IF(M156="OFF","OFF",VLOOKUP(M156,Positions!$C$7:$V$120,20,FALSE))))</f>
        <v/>
      </c>
      <c r="CG156" s="2" t="str">
        <f>IF(N156="","",IF(N156="ADO","ADO",IF(N156="OFF","OFF",VLOOKUP(N156,Positions!$C$7:$V$120,20,FALSE))))</f>
        <v/>
      </c>
      <c r="CH156" s="2" t="str">
        <f>IF(O156="","",IF(O156="ADO","ADO",IF(O156="OFF","OFF",VLOOKUP(O156,Positions!$C$7:$V$120,20,FALSE))))</f>
        <v/>
      </c>
      <c r="CI156" s="2" t="str">
        <f>IF(P156="","",IF(P156="ADO","ADO",IF(P156="OFF","OFF",VLOOKUP(P156,Positions!$C$7:$V$120,20,FALSE))))</f>
        <v/>
      </c>
      <c r="CJ156" s="2" t="str">
        <f>IF(Q156="","",IF(Q156="ADO","ADO",IF(Q156="OFF","OFF",VLOOKUP(Q156,Positions!$C$7:$V$120,20,FALSE))))</f>
        <v/>
      </c>
      <c r="CK156" s="2" t="str">
        <f>IF(R156="","",IF(R156="ADO","ADO",IF(R156="OFF","OFF",VLOOKUP(R156,Positions!$C$7:$V$120,20,FALSE))))</f>
        <v/>
      </c>
      <c r="CL156" s="2" t="str">
        <f>IF(S156="","",IF(S156="ADO","ADO",IF(S156="OFF","OFF",VLOOKUP(S156,Positions!$C$7:$V$120,20,FALSE))))</f>
        <v/>
      </c>
      <c r="CM156" s="2" t="str">
        <f>IF(T156="","",IF(T156="ADO","ADO",IF(T156="OFF","OFF",VLOOKUP(T156,Positions!$C$7:$V$120,20,FALSE))))</f>
        <v/>
      </c>
      <c r="CN156" s="2" t="str">
        <f>IF(U156="","",IF(U156="ADO","ADO",IF(U156="OFF","OFF",VLOOKUP(U156,Positions!$C$7:$V$120,20,FALSE))))</f>
        <v/>
      </c>
      <c r="CO156" s="2" t="str">
        <f>IF(V156="","",IF(V156="ADO","ADO",IF(V156="OFF","OFF",VLOOKUP(V156,Positions!$C$7:$V$120,20,FALSE))))</f>
        <v/>
      </c>
      <c r="CP156" s="2" t="str">
        <f>IF(W156="","",IF(W156="ADO","ADO",IF(W156="OFF","OFF",VLOOKUP(W156,Positions!$C$7:$V$120,20,FALSE))))</f>
        <v/>
      </c>
      <c r="CQ156" s="2" t="str">
        <f>IF(X156="","",IF(X156="ADO","ADO",IF(X156="OFF","OFF",VLOOKUP(X156,Positions!$C$7:$V$120,20,FALSE))))</f>
        <v/>
      </c>
      <c r="CR156" s="2" t="str">
        <f>IF(Y156="","",IF(Y156="ADO","ADO",IF(Y156="OFF","OFF",VLOOKUP(Y156,Positions!$C$7:$V$120,20,FALSE))))</f>
        <v/>
      </c>
      <c r="CS156" s="2" t="str">
        <f>IF(Z156="","",IF(Z156="ADO","ADO",IF(Z156="OFF","OFF",VLOOKUP(Z156,Positions!$C$7:$V$120,20,FALSE))))</f>
        <v/>
      </c>
      <c r="CT156" s="2" t="str">
        <f>IF(AA156="","",IF(AA156="ADO","ADO",IF(AA156="OFF","OFF",VLOOKUP(AA156,Positions!$C$7:$V$120,20,FALSE))))</f>
        <v/>
      </c>
      <c r="CU156" s="2" t="str">
        <f>IF(AB156="","",IF(AB156="ADO","ADO",IF(AB156="OFF","OFF",VLOOKUP(AB156,Positions!$C$7:$V$120,20,FALSE))))</f>
        <v/>
      </c>
      <c r="CV156" s="2" t="str">
        <f>IF(AC156="","",IF(AC156="ADO","ADO",IF(AC156="OFF","OFF",VLOOKUP(AC156,Positions!$C$7:$V$120,20,FALSE))))</f>
        <v/>
      </c>
      <c r="CW156" s="2" t="str">
        <f>IF(AD156="","",IF(AD156="ADO","ADO",IF(AD156="OFF","OFF",VLOOKUP(AD156,Positions!$C$7:$V$120,20,FALSE))))</f>
        <v/>
      </c>
      <c r="CY156" s="2">
        <f t="shared" si="136"/>
        <v>0</v>
      </c>
      <c r="DE156" s="2" t="str">
        <f t="shared" si="144"/>
        <v/>
      </c>
      <c r="DF156" s="2" t="str">
        <f t="shared" si="144"/>
        <v/>
      </c>
      <c r="DG156" s="2" t="str">
        <f t="shared" si="144"/>
        <v/>
      </c>
      <c r="DH156" s="2" t="str">
        <f t="shared" si="144"/>
        <v/>
      </c>
      <c r="DI156" s="2" t="str">
        <f t="shared" si="144"/>
        <v/>
      </c>
      <c r="DJ156" s="2" t="str">
        <f t="shared" si="144"/>
        <v/>
      </c>
      <c r="DK156" s="2" t="str">
        <f t="shared" si="144"/>
        <v/>
      </c>
      <c r="DL156" s="2" t="str">
        <f t="shared" si="144"/>
        <v/>
      </c>
      <c r="DM156" s="2" t="str">
        <f t="shared" si="144"/>
        <v/>
      </c>
      <c r="DN156" s="2" t="str">
        <f t="shared" si="144"/>
        <v/>
      </c>
      <c r="DO156" s="2" t="str">
        <f t="shared" si="144"/>
        <v/>
      </c>
      <c r="DP156" s="2" t="str">
        <f t="shared" si="150"/>
        <v/>
      </c>
      <c r="DQ156" s="2" t="str">
        <f t="shared" si="150"/>
        <v/>
      </c>
      <c r="DR156" s="2" t="str">
        <f t="shared" si="150"/>
        <v/>
      </c>
      <c r="DS156" s="2" t="str">
        <f t="shared" si="150"/>
        <v/>
      </c>
      <c r="DT156" s="2" t="str">
        <f t="shared" si="150"/>
        <v/>
      </c>
      <c r="DU156" s="2" t="str">
        <f t="shared" si="150"/>
        <v/>
      </c>
      <c r="DV156" s="2" t="str">
        <f t="shared" si="150"/>
        <v/>
      </c>
      <c r="DW156" s="2" t="str">
        <f t="shared" si="150"/>
        <v/>
      </c>
      <c r="DX156" s="2" t="str">
        <f t="shared" si="150"/>
        <v/>
      </c>
      <c r="DY156" s="2" t="str">
        <f t="shared" si="145"/>
        <v/>
      </c>
      <c r="DZ156" s="2" t="str">
        <f t="shared" si="145"/>
        <v/>
      </c>
      <c r="EA156" s="2" t="str">
        <f t="shared" si="145"/>
        <v/>
      </c>
      <c r="EB156" s="2" t="str">
        <f t="shared" si="145"/>
        <v/>
      </c>
      <c r="EC156" s="2" t="str">
        <f t="shared" si="145"/>
        <v/>
      </c>
      <c r="ED156" s="2" t="str">
        <f t="shared" si="145"/>
        <v/>
      </c>
      <c r="EE156" s="2" t="str">
        <f t="shared" si="145"/>
        <v/>
      </c>
      <c r="EF156" s="2" t="str">
        <f t="shared" si="145"/>
        <v/>
      </c>
      <c r="EH156" s="189">
        <f t="shared" si="137"/>
        <v>0</v>
      </c>
      <c r="EI156" s="190">
        <f t="shared" si="138"/>
        <v>0</v>
      </c>
      <c r="EJ156" s="190">
        <f t="shared" si="139"/>
        <v>0</v>
      </c>
      <c r="EK156" s="190">
        <f t="shared" si="140"/>
        <v>0</v>
      </c>
      <c r="EL156" s="190">
        <f t="shared" si="141"/>
        <v>0</v>
      </c>
      <c r="EM156" s="12" t="str">
        <f t="shared" ref="EM156:EU184" si="153">IF(DE156="ADO",$CY156,DE156)</f>
        <v/>
      </c>
      <c r="EN156" s="12" t="str">
        <f t="shared" si="153"/>
        <v/>
      </c>
      <c r="EO156" s="12" t="str">
        <f t="shared" si="153"/>
        <v/>
      </c>
      <c r="EP156" s="12" t="str">
        <f t="shared" si="153"/>
        <v/>
      </c>
      <c r="EQ156" s="12" t="str">
        <f t="shared" si="153"/>
        <v/>
      </c>
      <c r="ER156" s="12" t="str">
        <f t="shared" si="153"/>
        <v/>
      </c>
      <c r="ES156" s="12" t="str">
        <f t="shared" si="153"/>
        <v/>
      </c>
      <c r="ET156" s="12" t="str">
        <f t="shared" si="153"/>
        <v/>
      </c>
      <c r="EU156" s="12" t="str">
        <f t="shared" si="153"/>
        <v/>
      </c>
      <c r="EV156" s="12" t="str">
        <f t="shared" si="151"/>
        <v/>
      </c>
      <c r="EW156" s="12" t="str">
        <f t="shared" si="148"/>
        <v/>
      </c>
      <c r="EX156" s="12" t="str">
        <f t="shared" si="148"/>
        <v/>
      </c>
      <c r="EY156" s="12" t="str">
        <f t="shared" si="148"/>
        <v/>
      </c>
      <c r="EZ156" s="12" t="str">
        <f t="shared" si="148"/>
        <v/>
      </c>
      <c r="FA156" s="12" t="str">
        <f t="shared" si="148"/>
        <v/>
      </c>
      <c r="FB156" s="12" t="str">
        <f t="shared" si="148"/>
        <v/>
      </c>
      <c r="FC156" s="12" t="str">
        <f t="shared" si="148"/>
        <v/>
      </c>
      <c r="FD156" s="12" t="str">
        <f t="shared" si="148"/>
        <v/>
      </c>
      <c r="FE156" s="12" t="str">
        <f t="shared" si="148"/>
        <v/>
      </c>
      <c r="FF156" s="12" t="str">
        <f t="shared" si="152"/>
        <v/>
      </c>
      <c r="FG156" s="12" t="str">
        <f t="shared" si="152"/>
        <v/>
      </c>
      <c r="FH156" s="12" t="str">
        <f t="shared" si="152"/>
        <v/>
      </c>
      <c r="FI156" s="12" t="str">
        <f t="shared" si="119"/>
        <v/>
      </c>
      <c r="FJ156" s="12" t="str">
        <f t="shared" si="119"/>
        <v/>
      </c>
      <c r="FK156" s="12" t="str">
        <f t="shared" si="119"/>
        <v/>
      </c>
      <c r="FL156" s="12" t="str">
        <f t="shared" si="109"/>
        <v/>
      </c>
      <c r="FM156" s="12" t="str">
        <f t="shared" si="109"/>
        <v/>
      </c>
      <c r="FN156" s="12" t="str">
        <f t="shared" si="109"/>
        <v/>
      </c>
      <c r="FP156" t="str">
        <f t="shared" si="142"/>
        <v>OK</v>
      </c>
      <c r="FQ156" t="str">
        <f t="shared" si="143"/>
        <v/>
      </c>
      <c r="GU156" s="176"/>
      <c r="GV156" s="177">
        <f t="shared" si="128"/>
        <v>0</v>
      </c>
      <c r="GW156" s="177">
        <f t="shared" si="129"/>
        <v>0</v>
      </c>
      <c r="GX156" s="177">
        <f t="shared" si="130"/>
        <v>0</v>
      </c>
      <c r="GY156" s="177">
        <f t="shared" si="131"/>
        <v>0</v>
      </c>
    </row>
    <row r="157" spans="1:207" x14ac:dyDescent="0.25">
      <c r="A157" s="194"/>
      <c r="B157" s="186" t="str">
        <f t="shared" si="133"/>
        <v>0 (0, 0)</v>
      </c>
      <c r="C157" s="357"/>
      <c r="D157" s="470"/>
      <c r="E157" s="470"/>
      <c r="F157" s="470"/>
      <c r="G157" s="470"/>
      <c r="H157" s="470"/>
      <c r="I157" s="466"/>
      <c r="J157" s="357"/>
      <c r="K157" s="470"/>
      <c r="L157" s="470"/>
      <c r="M157" s="470"/>
      <c r="N157" s="470"/>
      <c r="O157" s="470"/>
      <c r="P157" s="466"/>
      <c r="Q157" s="357"/>
      <c r="R157" s="470"/>
      <c r="S157" s="470"/>
      <c r="T157" s="470"/>
      <c r="U157" s="470"/>
      <c r="V157" s="470"/>
      <c r="W157" s="466"/>
      <c r="X157" s="357"/>
      <c r="Y157" s="470"/>
      <c r="Z157" s="470"/>
      <c r="AA157" s="470"/>
      <c r="AB157" s="470"/>
      <c r="AC157" s="470"/>
      <c r="AD157" s="466"/>
      <c r="AE157" s="349"/>
      <c r="AF157" s="339">
        <f t="shared" si="122"/>
        <v>0</v>
      </c>
      <c r="AG157" s="340">
        <f t="shared" si="122"/>
        <v>0</v>
      </c>
      <c r="AH157" s="340">
        <f t="shared" si="122"/>
        <v>0</v>
      </c>
      <c r="AI157" s="341">
        <f t="shared" si="122"/>
        <v>0</v>
      </c>
      <c r="AJ157" s="342">
        <f t="shared" si="122"/>
        <v>0</v>
      </c>
      <c r="AK157" s="343">
        <f t="shared" si="134"/>
        <v>0</v>
      </c>
      <c r="AL157" s="192">
        <f>IF(A157&lt;&gt;"",VLOOKUP(A157,Positions!$AJ$9:$AK$30,2,FALSE),0)*IF(AJ157=160,AJ157/4*52*(38/40),AJ157/4*52)</f>
        <v>0</v>
      </c>
      <c r="AM157" s="188">
        <f t="shared" si="135"/>
        <v>0</v>
      </c>
      <c r="AN157" s="12" t="str">
        <f t="shared" si="147"/>
        <v/>
      </c>
      <c r="AO157" s="12" t="str">
        <f t="shared" si="147"/>
        <v/>
      </c>
      <c r="AP157" s="12" t="str">
        <f t="shared" si="147"/>
        <v/>
      </c>
      <c r="AQ157" s="12" t="str">
        <f t="shared" si="147"/>
        <v/>
      </c>
      <c r="AR157" s="12" t="str">
        <f t="shared" si="147"/>
        <v/>
      </c>
      <c r="AS157" s="12" t="str">
        <f t="shared" si="147"/>
        <v/>
      </c>
      <c r="AT157" s="12" t="str">
        <f t="shared" si="146"/>
        <v/>
      </c>
      <c r="AU157" s="12" t="str">
        <f t="shared" si="146"/>
        <v/>
      </c>
      <c r="AV157" s="12" t="str">
        <f t="shared" si="146"/>
        <v/>
      </c>
      <c r="AW157" s="12" t="str">
        <f t="shared" si="146"/>
        <v/>
      </c>
      <c r="AX157" s="12" t="str">
        <f t="shared" si="146"/>
        <v/>
      </c>
      <c r="AY157" s="12" t="str">
        <f t="shared" si="146"/>
        <v/>
      </c>
      <c r="AZ157" s="12" t="str">
        <f t="shared" si="146"/>
        <v/>
      </c>
      <c r="BA157" s="12" t="str">
        <f t="shared" si="146"/>
        <v/>
      </c>
      <c r="BB157" s="12" t="str">
        <f t="shared" si="146"/>
        <v/>
      </c>
      <c r="BC157" s="12" t="str">
        <f t="shared" si="146"/>
        <v/>
      </c>
      <c r="BD157" s="12" t="str">
        <f t="shared" si="149"/>
        <v/>
      </c>
      <c r="BE157" s="12" t="str">
        <f t="shared" si="149"/>
        <v/>
      </c>
      <c r="BF157" s="12" t="str">
        <f t="shared" si="149"/>
        <v/>
      </c>
      <c r="BG157" s="12" t="str">
        <f t="shared" si="149"/>
        <v/>
      </c>
      <c r="BH157" s="12" t="str">
        <f t="shared" si="124"/>
        <v/>
      </c>
      <c r="BI157" s="12" t="str">
        <f t="shared" si="124"/>
        <v/>
      </c>
      <c r="BJ157" s="12" t="str">
        <f t="shared" si="124"/>
        <v/>
      </c>
      <c r="BK157" s="12" t="str">
        <f t="shared" si="124"/>
        <v/>
      </c>
      <c r="BL157" s="12" t="str">
        <f t="shared" si="124"/>
        <v/>
      </c>
      <c r="BM157" s="12" t="str">
        <f t="shared" si="108"/>
        <v/>
      </c>
      <c r="BN157" s="12" t="str">
        <f t="shared" si="108"/>
        <v/>
      </c>
      <c r="BO157" s="12" t="str">
        <f t="shared" si="108"/>
        <v/>
      </c>
      <c r="BV157" s="2" t="str">
        <f>IF(C157="","",IF(C157="ADO","ADO",IF(C157="OFF","OFF",VLOOKUP(C157,Positions!$C$7:$V$120,20,FALSE))))</f>
        <v/>
      </c>
      <c r="BW157" s="2" t="str">
        <f>IF(D157="","",IF(D157="ADO","ADO",IF(D157="OFF","OFF",VLOOKUP(D157,Positions!$C$7:$V$120,20,FALSE))))</f>
        <v/>
      </c>
      <c r="BX157" s="2" t="str">
        <f>IF(E157="","",IF(E157="ADO","ADO",IF(E157="OFF","OFF",VLOOKUP(E157,Positions!$C$7:$V$120,20,FALSE))))</f>
        <v/>
      </c>
      <c r="BY157" s="2" t="str">
        <f>IF(F157="","",IF(F157="ADO","ADO",IF(F157="OFF","OFF",VLOOKUP(F157,Positions!$C$7:$V$120,20,FALSE))))</f>
        <v/>
      </c>
      <c r="BZ157" s="2" t="str">
        <f>IF(G157="","",IF(G157="ADO","ADO",IF(G157="OFF","OFF",VLOOKUP(G157,Positions!$C$7:$V$120,20,FALSE))))</f>
        <v/>
      </c>
      <c r="CA157" s="2" t="str">
        <f>IF(H157="","",IF(H157="ADO","ADO",IF(H157="OFF","OFF",VLOOKUP(H157,Positions!$C$7:$V$120,20,FALSE))))</f>
        <v/>
      </c>
      <c r="CB157" s="2" t="str">
        <f>IF(I157="","",IF(I157="ADO","ADO",IF(I157="OFF","OFF",VLOOKUP(I157,Positions!$C$7:$V$120,20,FALSE))))</f>
        <v/>
      </c>
      <c r="CC157" s="2" t="str">
        <f>IF(J157="","",IF(J157="ADO","ADO",IF(J157="OFF","OFF",VLOOKUP(J157,Positions!$C$7:$V$120,20,FALSE))))</f>
        <v/>
      </c>
      <c r="CD157" s="2" t="str">
        <f>IF(K157="","",IF(K157="ADO","ADO",IF(K157="OFF","OFF",VLOOKUP(K157,Positions!$C$7:$V$120,20,FALSE))))</f>
        <v/>
      </c>
      <c r="CE157" s="2" t="str">
        <f>IF(L157="","",IF(L157="ADO","ADO",IF(L157="OFF","OFF",VLOOKUP(L157,Positions!$C$7:$V$120,20,FALSE))))</f>
        <v/>
      </c>
      <c r="CF157" s="2" t="str">
        <f>IF(M157="","",IF(M157="ADO","ADO",IF(M157="OFF","OFF",VLOOKUP(M157,Positions!$C$7:$V$120,20,FALSE))))</f>
        <v/>
      </c>
      <c r="CG157" s="2" t="str">
        <f>IF(N157="","",IF(N157="ADO","ADO",IF(N157="OFF","OFF",VLOOKUP(N157,Positions!$C$7:$V$120,20,FALSE))))</f>
        <v/>
      </c>
      <c r="CH157" s="2" t="str">
        <f>IF(O157="","",IF(O157="ADO","ADO",IF(O157="OFF","OFF",VLOOKUP(O157,Positions!$C$7:$V$120,20,FALSE))))</f>
        <v/>
      </c>
      <c r="CI157" s="2" t="str">
        <f>IF(P157="","",IF(P157="ADO","ADO",IF(P157="OFF","OFF",VLOOKUP(P157,Positions!$C$7:$V$120,20,FALSE))))</f>
        <v/>
      </c>
      <c r="CJ157" s="2" t="str">
        <f>IF(Q157="","",IF(Q157="ADO","ADO",IF(Q157="OFF","OFF",VLOOKUP(Q157,Positions!$C$7:$V$120,20,FALSE))))</f>
        <v/>
      </c>
      <c r="CK157" s="2" t="str">
        <f>IF(R157="","",IF(R157="ADO","ADO",IF(R157="OFF","OFF",VLOOKUP(R157,Positions!$C$7:$V$120,20,FALSE))))</f>
        <v/>
      </c>
      <c r="CL157" s="2" t="str">
        <f>IF(S157="","",IF(S157="ADO","ADO",IF(S157="OFF","OFF",VLOOKUP(S157,Positions!$C$7:$V$120,20,FALSE))))</f>
        <v/>
      </c>
      <c r="CM157" s="2" t="str">
        <f>IF(T157="","",IF(T157="ADO","ADO",IF(T157="OFF","OFF",VLOOKUP(T157,Positions!$C$7:$V$120,20,FALSE))))</f>
        <v/>
      </c>
      <c r="CN157" s="2" t="str">
        <f>IF(U157="","",IF(U157="ADO","ADO",IF(U157="OFF","OFF",VLOOKUP(U157,Positions!$C$7:$V$120,20,FALSE))))</f>
        <v/>
      </c>
      <c r="CO157" s="2" t="str">
        <f>IF(V157="","",IF(V157="ADO","ADO",IF(V157="OFF","OFF",VLOOKUP(V157,Positions!$C$7:$V$120,20,FALSE))))</f>
        <v/>
      </c>
      <c r="CP157" s="2" t="str">
        <f>IF(W157="","",IF(W157="ADO","ADO",IF(W157="OFF","OFF",VLOOKUP(W157,Positions!$C$7:$V$120,20,FALSE))))</f>
        <v/>
      </c>
      <c r="CQ157" s="2" t="str">
        <f>IF(X157="","",IF(X157="ADO","ADO",IF(X157="OFF","OFF",VLOOKUP(X157,Positions!$C$7:$V$120,20,FALSE))))</f>
        <v/>
      </c>
      <c r="CR157" s="2" t="str">
        <f>IF(Y157="","",IF(Y157="ADO","ADO",IF(Y157="OFF","OFF",VLOOKUP(Y157,Positions!$C$7:$V$120,20,FALSE))))</f>
        <v/>
      </c>
      <c r="CS157" s="2" t="str">
        <f>IF(Z157="","",IF(Z157="ADO","ADO",IF(Z157="OFF","OFF",VLOOKUP(Z157,Positions!$C$7:$V$120,20,FALSE))))</f>
        <v/>
      </c>
      <c r="CT157" s="2" t="str">
        <f>IF(AA157="","",IF(AA157="ADO","ADO",IF(AA157="OFF","OFF",VLOOKUP(AA157,Positions!$C$7:$V$120,20,FALSE))))</f>
        <v/>
      </c>
      <c r="CU157" s="2" t="str">
        <f>IF(AB157="","",IF(AB157="ADO","ADO",IF(AB157="OFF","OFF",VLOOKUP(AB157,Positions!$C$7:$V$120,20,FALSE))))</f>
        <v/>
      </c>
      <c r="CV157" s="2" t="str">
        <f>IF(AC157="","",IF(AC157="ADO","ADO",IF(AC157="OFF","OFF",VLOOKUP(AC157,Positions!$C$7:$V$120,20,FALSE))))</f>
        <v/>
      </c>
      <c r="CW157" s="2" t="str">
        <f>IF(AD157="","",IF(AD157="ADO","ADO",IF(AD157="OFF","OFF",VLOOKUP(AD157,Positions!$C$7:$V$120,20,FALSE))))</f>
        <v/>
      </c>
      <c r="CY157" s="2">
        <f t="shared" si="136"/>
        <v>0</v>
      </c>
      <c r="DE157" s="2" t="str">
        <f t="shared" si="144"/>
        <v/>
      </c>
      <c r="DF157" s="2" t="str">
        <f t="shared" si="144"/>
        <v/>
      </c>
      <c r="DG157" s="2" t="str">
        <f t="shared" si="144"/>
        <v/>
      </c>
      <c r="DH157" s="2" t="str">
        <f t="shared" si="144"/>
        <v/>
      </c>
      <c r="DI157" s="2" t="str">
        <f t="shared" si="144"/>
        <v/>
      </c>
      <c r="DJ157" s="2" t="str">
        <f t="shared" si="144"/>
        <v/>
      </c>
      <c r="DK157" s="2" t="str">
        <f t="shared" si="144"/>
        <v/>
      </c>
      <c r="DL157" s="2" t="str">
        <f t="shared" si="144"/>
        <v/>
      </c>
      <c r="DM157" s="2" t="str">
        <f t="shared" si="144"/>
        <v/>
      </c>
      <c r="DN157" s="2" t="str">
        <f t="shared" si="144"/>
        <v/>
      </c>
      <c r="DO157" s="2" t="str">
        <f t="shared" si="144"/>
        <v/>
      </c>
      <c r="DP157" s="2" t="str">
        <f t="shared" si="150"/>
        <v/>
      </c>
      <c r="DQ157" s="2" t="str">
        <f t="shared" si="150"/>
        <v/>
      </c>
      <c r="DR157" s="2" t="str">
        <f t="shared" si="150"/>
        <v/>
      </c>
      <c r="DS157" s="2" t="str">
        <f t="shared" si="150"/>
        <v/>
      </c>
      <c r="DT157" s="2" t="str">
        <f t="shared" si="150"/>
        <v/>
      </c>
      <c r="DU157" s="2" t="str">
        <f t="shared" si="150"/>
        <v/>
      </c>
      <c r="DV157" s="2" t="str">
        <f t="shared" si="150"/>
        <v/>
      </c>
      <c r="DW157" s="2" t="str">
        <f t="shared" si="150"/>
        <v/>
      </c>
      <c r="DX157" s="2" t="str">
        <f t="shared" si="150"/>
        <v/>
      </c>
      <c r="DY157" s="2" t="str">
        <f t="shared" si="145"/>
        <v/>
      </c>
      <c r="DZ157" s="2" t="str">
        <f t="shared" si="145"/>
        <v/>
      </c>
      <c r="EA157" s="2" t="str">
        <f t="shared" si="145"/>
        <v/>
      </c>
      <c r="EB157" s="2" t="str">
        <f t="shared" si="145"/>
        <v/>
      </c>
      <c r="EC157" s="2" t="str">
        <f t="shared" si="145"/>
        <v/>
      </c>
      <c r="ED157" s="2" t="str">
        <f t="shared" si="145"/>
        <v/>
      </c>
      <c r="EE157" s="2" t="str">
        <f t="shared" si="145"/>
        <v/>
      </c>
      <c r="EF157" s="2" t="str">
        <f t="shared" si="145"/>
        <v/>
      </c>
      <c r="EH157" s="189">
        <f t="shared" si="137"/>
        <v>0</v>
      </c>
      <c r="EI157" s="190">
        <f t="shared" si="138"/>
        <v>0</v>
      </c>
      <c r="EJ157" s="190">
        <f t="shared" si="139"/>
        <v>0</v>
      </c>
      <c r="EK157" s="190">
        <f t="shared" si="140"/>
        <v>0</v>
      </c>
      <c r="EL157" s="190">
        <f t="shared" si="141"/>
        <v>0</v>
      </c>
      <c r="EM157" s="12" t="str">
        <f t="shared" si="153"/>
        <v/>
      </c>
      <c r="EN157" s="12" t="str">
        <f t="shared" si="153"/>
        <v/>
      </c>
      <c r="EO157" s="12" t="str">
        <f t="shared" si="153"/>
        <v/>
      </c>
      <c r="EP157" s="12" t="str">
        <f t="shared" si="153"/>
        <v/>
      </c>
      <c r="EQ157" s="12" t="str">
        <f t="shared" si="153"/>
        <v/>
      </c>
      <c r="ER157" s="12" t="str">
        <f t="shared" si="153"/>
        <v/>
      </c>
      <c r="ES157" s="12" t="str">
        <f t="shared" si="153"/>
        <v/>
      </c>
      <c r="ET157" s="12" t="str">
        <f t="shared" si="153"/>
        <v/>
      </c>
      <c r="EU157" s="12" t="str">
        <f t="shared" si="153"/>
        <v/>
      </c>
      <c r="EV157" s="12" t="str">
        <f t="shared" si="151"/>
        <v/>
      </c>
      <c r="EW157" s="12" t="str">
        <f t="shared" si="148"/>
        <v/>
      </c>
      <c r="EX157" s="12" t="str">
        <f t="shared" si="148"/>
        <v/>
      </c>
      <c r="EY157" s="12" t="str">
        <f t="shared" si="148"/>
        <v/>
      </c>
      <c r="EZ157" s="12" t="str">
        <f t="shared" si="148"/>
        <v/>
      </c>
      <c r="FA157" s="12" t="str">
        <f t="shared" si="148"/>
        <v/>
      </c>
      <c r="FB157" s="12" t="str">
        <f t="shared" si="148"/>
        <v/>
      </c>
      <c r="FC157" s="12" t="str">
        <f t="shared" si="148"/>
        <v/>
      </c>
      <c r="FD157" s="12" t="str">
        <f t="shared" si="148"/>
        <v/>
      </c>
      <c r="FE157" s="12" t="str">
        <f t="shared" si="148"/>
        <v/>
      </c>
      <c r="FF157" s="12" t="str">
        <f t="shared" si="152"/>
        <v/>
      </c>
      <c r="FG157" s="12" t="str">
        <f t="shared" si="152"/>
        <v/>
      </c>
      <c r="FH157" s="12" t="str">
        <f t="shared" si="152"/>
        <v/>
      </c>
      <c r="FI157" s="12" t="str">
        <f t="shared" si="119"/>
        <v/>
      </c>
      <c r="FJ157" s="12" t="str">
        <f t="shared" si="119"/>
        <v/>
      </c>
      <c r="FK157" s="12" t="str">
        <f t="shared" si="119"/>
        <v/>
      </c>
      <c r="FL157" s="12" t="str">
        <f t="shared" si="109"/>
        <v/>
      </c>
      <c r="FM157" s="12" t="str">
        <f t="shared" si="109"/>
        <v/>
      </c>
      <c r="FN157" s="12" t="str">
        <f t="shared" si="109"/>
        <v/>
      </c>
      <c r="FP157" t="str">
        <f t="shared" si="142"/>
        <v>OK</v>
      </c>
      <c r="FQ157" t="str">
        <f t="shared" si="143"/>
        <v/>
      </c>
      <c r="GU157" s="176"/>
      <c r="GV157" s="177">
        <f t="shared" si="128"/>
        <v>0</v>
      </c>
      <c r="GW157" s="177">
        <f t="shared" si="129"/>
        <v>0</v>
      </c>
      <c r="GX157" s="177">
        <f t="shared" si="130"/>
        <v>0</v>
      </c>
      <c r="GY157" s="177">
        <f t="shared" si="131"/>
        <v>0</v>
      </c>
    </row>
    <row r="158" spans="1:207" x14ac:dyDescent="0.25">
      <c r="A158" s="194"/>
      <c r="B158" s="186" t="str">
        <f t="shared" si="133"/>
        <v>0 (0, 0)</v>
      </c>
      <c r="C158" s="357"/>
      <c r="D158" s="470"/>
      <c r="E158" s="470"/>
      <c r="F158" s="470"/>
      <c r="G158" s="470"/>
      <c r="H158" s="470"/>
      <c r="I158" s="466"/>
      <c r="J158" s="357"/>
      <c r="K158" s="470"/>
      <c r="L158" s="470"/>
      <c r="M158" s="470"/>
      <c r="N158" s="470"/>
      <c r="O158" s="470"/>
      <c r="P158" s="466"/>
      <c r="Q158" s="357"/>
      <c r="R158" s="470"/>
      <c r="S158" s="470"/>
      <c r="T158" s="470"/>
      <c r="U158" s="470"/>
      <c r="V158" s="470"/>
      <c r="W158" s="466"/>
      <c r="X158" s="357"/>
      <c r="Y158" s="470"/>
      <c r="Z158" s="470"/>
      <c r="AA158" s="470"/>
      <c r="AB158" s="470"/>
      <c r="AC158" s="470"/>
      <c r="AD158" s="466"/>
      <c r="AE158" s="349"/>
      <c r="AF158" s="339">
        <f t="shared" si="122"/>
        <v>0</v>
      </c>
      <c r="AG158" s="340">
        <f t="shared" si="122"/>
        <v>0</v>
      </c>
      <c r="AH158" s="340">
        <f t="shared" si="122"/>
        <v>0</v>
      </c>
      <c r="AI158" s="341">
        <f t="shared" si="122"/>
        <v>0</v>
      </c>
      <c r="AJ158" s="342">
        <f t="shared" si="122"/>
        <v>0</v>
      </c>
      <c r="AK158" s="343">
        <f t="shared" si="134"/>
        <v>0</v>
      </c>
      <c r="AL158" s="192">
        <f>IF(A158&lt;&gt;"",VLOOKUP(A158,Positions!$AJ$9:$AK$30,2,FALSE),0)*IF(AJ158=160,AJ158/4*52*(38/40),AJ158/4*52)</f>
        <v>0</v>
      </c>
      <c r="AM158" s="188">
        <f t="shared" si="135"/>
        <v>0</v>
      </c>
      <c r="AN158" s="12" t="str">
        <f t="shared" si="147"/>
        <v/>
      </c>
      <c r="AO158" s="12" t="str">
        <f t="shared" si="147"/>
        <v/>
      </c>
      <c r="AP158" s="12" t="str">
        <f t="shared" si="147"/>
        <v/>
      </c>
      <c r="AQ158" s="12" t="str">
        <f t="shared" si="147"/>
        <v/>
      </c>
      <c r="AR158" s="12" t="str">
        <f t="shared" si="147"/>
        <v/>
      </c>
      <c r="AS158" s="12" t="str">
        <f t="shared" si="147"/>
        <v/>
      </c>
      <c r="AT158" s="12" t="str">
        <f t="shared" si="146"/>
        <v/>
      </c>
      <c r="AU158" s="12" t="str">
        <f t="shared" si="146"/>
        <v/>
      </c>
      <c r="AV158" s="12" t="str">
        <f t="shared" si="146"/>
        <v/>
      </c>
      <c r="AW158" s="12" t="str">
        <f t="shared" si="146"/>
        <v/>
      </c>
      <c r="AX158" s="12" t="str">
        <f t="shared" si="146"/>
        <v/>
      </c>
      <c r="AY158" s="12" t="str">
        <f t="shared" si="146"/>
        <v/>
      </c>
      <c r="AZ158" s="12" t="str">
        <f t="shared" si="146"/>
        <v/>
      </c>
      <c r="BA158" s="12" t="str">
        <f t="shared" si="146"/>
        <v/>
      </c>
      <c r="BB158" s="12" t="str">
        <f t="shared" si="146"/>
        <v/>
      </c>
      <c r="BC158" s="12" t="str">
        <f t="shared" si="146"/>
        <v/>
      </c>
      <c r="BD158" s="12" t="str">
        <f t="shared" si="149"/>
        <v/>
      </c>
      <c r="BE158" s="12" t="str">
        <f t="shared" si="149"/>
        <v/>
      </c>
      <c r="BF158" s="12" t="str">
        <f t="shared" si="149"/>
        <v/>
      </c>
      <c r="BG158" s="12" t="str">
        <f t="shared" si="149"/>
        <v/>
      </c>
      <c r="BH158" s="12" t="str">
        <f t="shared" si="124"/>
        <v/>
      </c>
      <c r="BI158" s="12" t="str">
        <f t="shared" si="124"/>
        <v/>
      </c>
      <c r="BJ158" s="12" t="str">
        <f t="shared" si="124"/>
        <v/>
      </c>
      <c r="BK158" s="12" t="str">
        <f t="shared" si="124"/>
        <v/>
      </c>
      <c r="BL158" s="12" t="str">
        <f t="shared" si="124"/>
        <v/>
      </c>
      <c r="BM158" s="12" t="str">
        <f t="shared" si="108"/>
        <v/>
      </c>
      <c r="BN158" s="12" t="str">
        <f t="shared" si="108"/>
        <v/>
      </c>
      <c r="BO158" s="12" t="str">
        <f t="shared" si="108"/>
        <v/>
      </c>
      <c r="BV158" s="2" t="str">
        <f>IF(C158="","",IF(C158="ADO","ADO",IF(C158="OFF","OFF",VLOOKUP(C158,Positions!$C$7:$V$120,20,FALSE))))</f>
        <v/>
      </c>
      <c r="BW158" s="2" t="str">
        <f>IF(D158="","",IF(D158="ADO","ADO",IF(D158="OFF","OFF",VLOOKUP(D158,Positions!$C$7:$V$120,20,FALSE))))</f>
        <v/>
      </c>
      <c r="BX158" s="2" t="str">
        <f>IF(E158="","",IF(E158="ADO","ADO",IF(E158="OFF","OFF",VLOOKUP(E158,Positions!$C$7:$V$120,20,FALSE))))</f>
        <v/>
      </c>
      <c r="BY158" s="2" t="str">
        <f>IF(F158="","",IF(F158="ADO","ADO",IF(F158="OFF","OFF",VLOOKUP(F158,Positions!$C$7:$V$120,20,FALSE))))</f>
        <v/>
      </c>
      <c r="BZ158" s="2" t="str">
        <f>IF(G158="","",IF(G158="ADO","ADO",IF(G158="OFF","OFF",VLOOKUP(G158,Positions!$C$7:$V$120,20,FALSE))))</f>
        <v/>
      </c>
      <c r="CA158" s="2" t="str">
        <f>IF(H158="","",IF(H158="ADO","ADO",IF(H158="OFF","OFF",VLOOKUP(H158,Positions!$C$7:$V$120,20,FALSE))))</f>
        <v/>
      </c>
      <c r="CB158" s="2" t="str">
        <f>IF(I158="","",IF(I158="ADO","ADO",IF(I158="OFF","OFF",VLOOKUP(I158,Positions!$C$7:$V$120,20,FALSE))))</f>
        <v/>
      </c>
      <c r="CC158" s="2" t="str">
        <f>IF(J158="","",IF(J158="ADO","ADO",IF(J158="OFF","OFF",VLOOKUP(J158,Positions!$C$7:$V$120,20,FALSE))))</f>
        <v/>
      </c>
      <c r="CD158" s="2" t="str">
        <f>IF(K158="","",IF(K158="ADO","ADO",IF(K158="OFF","OFF",VLOOKUP(K158,Positions!$C$7:$V$120,20,FALSE))))</f>
        <v/>
      </c>
      <c r="CE158" s="2" t="str">
        <f>IF(L158="","",IF(L158="ADO","ADO",IF(L158="OFF","OFF",VLOOKUP(L158,Positions!$C$7:$V$120,20,FALSE))))</f>
        <v/>
      </c>
      <c r="CF158" s="2" t="str">
        <f>IF(M158="","",IF(M158="ADO","ADO",IF(M158="OFF","OFF",VLOOKUP(M158,Positions!$C$7:$V$120,20,FALSE))))</f>
        <v/>
      </c>
      <c r="CG158" s="2" t="str">
        <f>IF(N158="","",IF(N158="ADO","ADO",IF(N158="OFF","OFF",VLOOKUP(N158,Positions!$C$7:$V$120,20,FALSE))))</f>
        <v/>
      </c>
      <c r="CH158" s="2" t="str">
        <f>IF(O158="","",IF(O158="ADO","ADO",IF(O158="OFF","OFF",VLOOKUP(O158,Positions!$C$7:$V$120,20,FALSE))))</f>
        <v/>
      </c>
      <c r="CI158" s="2" t="str">
        <f>IF(P158="","",IF(P158="ADO","ADO",IF(P158="OFF","OFF",VLOOKUP(P158,Positions!$C$7:$V$120,20,FALSE))))</f>
        <v/>
      </c>
      <c r="CJ158" s="2" t="str">
        <f>IF(Q158="","",IF(Q158="ADO","ADO",IF(Q158="OFF","OFF",VLOOKUP(Q158,Positions!$C$7:$V$120,20,FALSE))))</f>
        <v/>
      </c>
      <c r="CK158" s="2" t="str">
        <f>IF(R158="","",IF(R158="ADO","ADO",IF(R158="OFF","OFF",VLOOKUP(R158,Positions!$C$7:$V$120,20,FALSE))))</f>
        <v/>
      </c>
      <c r="CL158" s="2" t="str">
        <f>IF(S158="","",IF(S158="ADO","ADO",IF(S158="OFF","OFF",VLOOKUP(S158,Positions!$C$7:$V$120,20,FALSE))))</f>
        <v/>
      </c>
      <c r="CM158" s="2" t="str">
        <f>IF(T158="","",IF(T158="ADO","ADO",IF(T158="OFF","OFF",VLOOKUP(T158,Positions!$C$7:$V$120,20,FALSE))))</f>
        <v/>
      </c>
      <c r="CN158" s="2" t="str">
        <f>IF(U158="","",IF(U158="ADO","ADO",IF(U158="OFF","OFF",VLOOKUP(U158,Positions!$C$7:$V$120,20,FALSE))))</f>
        <v/>
      </c>
      <c r="CO158" s="2" t="str">
        <f>IF(V158="","",IF(V158="ADO","ADO",IF(V158="OFF","OFF",VLOOKUP(V158,Positions!$C$7:$V$120,20,FALSE))))</f>
        <v/>
      </c>
      <c r="CP158" s="2" t="str">
        <f>IF(W158="","",IF(W158="ADO","ADO",IF(W158="OFF","OFF",VLOOKUP(W158,Positions!$C$7:$V$120,20,FALSE))))</f>
        <v/>
      </c>
      <c r="CQ158" s="2" t="str">
        <f>IF(X158="","",IF(X158="ADO","ADO",IF(X158="OFF","OFF",VLOOKUP(X158,Positions!$C$7:$V$120,20,FALSE))))</f>
        <v/>
      </c>
      <c r="CR158" s="2" t="str">
        <f>IF(Y158="","",IF(Y158="ADO","ADO",IF(Y158="OFF","OFF",VLOOKUP(Y158,Positions!$C$7:$V$120,20,FALSE))))</f>
        <v/>
      </c>
      <c r="CS158" s="2" t="str">
        <f>IF(Z158="","",IF(Z158="ADO","ADO",IF(Z158="OFF","OFF",VLOOKUP(Z158,Positions!$C$7:$V$120,20,FALSE))))</f>
        <v/>
      </c>
      <c r="CT158" s="2" t="str">
        <f>IF(AA158="","",IF(AA158="ADO","ADO",IF(AA158="OFF","OFF",VLOOKUP(AA158,Positions!$C$7:$V$120,20,FALSE))))</f>
        <v/>
      </c>
      <c r="CU158" s="2" t="str">
        <f>IF(AB158="","",IF(AB158="ADO","ADO",IF(AB158="OFF","OFF",VLOOKUP(AB158,Positions!$C$7:$V$120,20,FALSE))))</f>
        <v/>
      </c>
      <c r="CV158" s="2" t="str">
        <f>IF(AC158="","",IF(AC158="ADO","ADO",IF(AC158="OFF","OFF",VLOOKUP(AC158,Positions!$C$7:$V$120,20,FALSE))))</f>
        <v/>
      </c>
      <c r="CW158" s="2" t="str">
        <f>IF(AD158="","",IF(AD158="ADO","ADO",IF(AD158="OFF","OFF",VLOOKUP(AD158,Positions!$C$7:$V$120,20,FALSE))))</f>
        <v/>
      </c>
      <c r="CY158" s="2">
        <f t="shared" si="136"/>
        <v>0</v>
      </c>
      <c r="DE158" s="2" t="str">
        <f t="shared" si="144"/>
        <v/>
      </c>
      <c r="DF158" s="2" t="str">
        <f t="shared" si="144"/>
        <v/>
      </c>
      <c r="DG158" s="2" t="str">
        <f t="shared" si="144"/>
        <v/>
      </c>
      <c r="DH158" s="2" t="str">
        <f t="shared" si="144"/>
        <v/>
      </c>
      <c r="DI158" s="2" t="str">
        <f t="shared" si="144"/>
        <v/>
      </c>
      <c r="DJ158" s="2" t="str">
        <f t="shared" si="144"/>
        <v/>
      </c>
      <c r="DK158" s="2" t="str">
        <f t="shared" si="144"/>
        <v/>
      </c>
      <c r="DL158" s="2" t="str">
        <f t="shared" si="144"/>
        <v/>
      </c>
      <c r="DM158" s="2" t="str">
        <f t="shared" si="144"/>
        <v/>
      </c>
      <c r="DN158" s="2" t="str">
        <f t="shared" si="144"/>
        <v/>
      </c>
      <c r="DO158" s="2" t="str">
        <f t="shared" si="144"/>
        <v/>
      </c>
      <c r="DP158" s="2" t="str">
        <f t="shared" si="150"/>
        <v/>
      </c>
      <c r="DQ158" s="2" t="str">
        <f t="shared" si="150"/>
        <v/>
      </c>
      <c r="DR158" s="2" t="str">
        <f t="shared" si="150"/>
        <v/>
      </c>
      <c r="DS158" s="2" t="str">
        <f t="shared" si="150"/>
        <v/>
      </c>
      <c r="DT158" s="2" t="str">
        <f t="shared" si="150"/>
        <v/>
      </c>
      <c r="DU158" s="2" t="str">
        <f t="shared" si="150"/>
        <v/>
      </c>
      <c r="DV158" s="2" t="str">
        <f t="shared" si="150"/>
        <v/>
      </c>
      <c r="DW158" s="2" t="str">
        <f t="shared" si="150"/>
        <v/>
      </c>
      <c r="DX158" s="2" t="str">
        <f t="shared" si="150"/>
        <v/>
      </c>
      <c r="DY158" s="2" t="str">
        <f t="shared" si="145"/>
        <v/>
      </c>
      <c r="DZ158" s="2" t="str">
        <f t="shared" si="145"/>
        <v/>
      </c>
      <c r="EA158" s="2" t="str">
        <f t="shared" si="145"/>
        <v/>
      </c>
      <c r="EB158" s="2" t="str">
        <f t="shared" si="145"/>
        <v/>
      </c>
      <c r="EC158" s="2" t="str">
        <f t="shared" si="145"/>
        <v/>
      </c>
      <c r="ED158" s="2" t="str">
        <f t="shared" si="145"/>
        <v/>
      </c>
      <c r="EE158" s="2" t="str">
        <f t="shared" si="145"/>
        <v/>
      </c>
      <c r="EF158" s="2" t="str">
        <f t="shared" si="145"/>
        <v/>
      </c>
      <c r="EH158" s="189">
        <f t="shared" si="137"/>
        <v>0</v>
      </c>
      <c r="EI158" s="190">
        <f t="shared" si="138"/>
        <v>0</v>
      </c>
      <c r="EJ158" s="190">
        <f t="shared" si="139"/>
        <v>0</v>
      </c>
      <c r="EK158" s="190">
        <f t="shared" si="140"/>
        <v>0</v>
      </c>
      <c r="EL158" s="190">
        <f t="shared" si="141"/>
        <v>0</v>
      </c>
      <c r="EM158" s="12" t="str">
        <f t="shared" si="153"/>
        <v/>
      </c>
      <c r="EN158" s="12" t="str">
        <f t="shared" si="153"/>
        <v/>
      </c>
      <c r="EO158" s="12" t="str">
        <f t="shared" si="153"/>
        <v/>
      </c>
      <c r="EP158" s="12" t="str">
        <f t="shared" si="153"/>
        <v/>
      </c>
      <c r="EQ158" s="12" t="str">
        <f t="shared" si="153"/>
        <v/>
      </c>
      <c r="ER158" s="12" t="str">
        <f t="shared" si="153"/>
        <v/>
      </c>
      <c r="ES158" s="12" t="str">
        <f t="shared" si="153"/>
        <v/>
      </c>
      <c r="ET158" s="12" t="str">
        <f t="shared" si="153"/>
        <v/>
      </c>
      <c r="EU158" s="12" t="str">
        <f t="shared" si="153"/>
        <v/>
      </c>
      <c r="EV158" s="12" t="str">
        <f t="shared" si="151"/>
        <v/>
      </c>
      <c r="EW158" s="12" t="str">
        <f t="shared" si="148"/>
        <v/>
      </c>
      <c r="EX158" s="12" t="str">
        <f t="shared" si="148"/>
        <v/>
      </c>
      <c r="EY158" s="12" t="str">
        <f t="shared" si="148"/>
        <v/>
      </c>
      <c r="EZ158" s="12" t="str">
        <f t="shared" si="148"/>
        <v/>
      </c>
      <c r="FA158" s="12" t="str">
        <f t="shared" si="148"/>
        <v/>
      </c>
      <c r="FB158" s="12" t="str">
        <f t="shared" si="148"/>
        <v/>
      </c>
      <c r="FC158" s="12" t="str">
        <f t="shared" si="148"/>
        <v/>
      </c>
      <c r="FD158" s="12" t="str">
        <f t="shared" si="148"/>
        <v/>
      </c>
      <c r="FE158" s="12" t="str">
        <f t="shared" si="148"/>
        <v/>
      </c>
      <c r="FF158" s="12" t="str">
        <f t="shared" si="152"/>
        <v/>
      </c>
      <c r="FG158" s="12" t="str">
        <f t="shared" si="152"/>
        <v/>
      </c>
      <c r="FH158" s="12" t="str">
        <f t="shared" si="152"/>
        <v/>
      </c>
      <c r="FI158" s="12" t="str">
        <f t="shared" si="119"/>
        <v/>
      </c>
      <c r="FJ158" s="12" t="str">
        <f t="shared" si="119"/>
        <v/>
      </c>
      <c r="FK158" s="12" t="str">
        <f t="shared" si="119"/>
        <v/>
      </c>
      <c r="FL158" s="12" t="str">
        <f t="shared" si="109"/>
        <v/>
      </c>
      <c r="FM158" s="12" t="str">
        <f t="shared" si="109"/>
        <v/>
      </c>
      <c r="FN158" s="12" t="str">
        <f t="shared" si="109"/>
        <v/>
      </c>
      <c r="FP158" t="str">
        <f t="shared" si="142"/>
        <v>OK</v>
      </c>
      <c r="FQ158" t="str">
        <f t="shared" si="143"/>
        <v/>
      </c>
      <c r="GU158" s="176"/>
      <c r="GV158" s="177">
        <f t="shared" si="128"/>
        <v>0</v>
      </c>
      <c r="GW158" s="177">
        <f t="shared" si="129"/>
        <v>0</v>
      </c>
      <c r="GX158" s="177">
        <f t="shared" si="130"/>
        <v>0</v>
      </c>
      <c r="GY158" s="177">
        <f t="shared" si="131"/>
        <v>0</v>
      </c>
    </row>
    <row r="159" spans="1:207" x14ac:dyDescent="0.25">
      <c r="A159" s="194"/>
      <c r="B159" s="186" t="str">
        <f t="shared" si="133"/>
        <v>0 (0, 0)</v>
      </c>
      <c r="C159" s="357"/>
      <c r="D159" s="470"/>
      <c r="E159" s="470"/>
      <c r="F159" s="470"/>
      <c r="G159" s="470"/>
      <c r="H159" s="470"/>
      <c r="I159" s="466"/>
      <c r="J159" s="357"/>
      <c r="K159" s="470"/>
      <c r="L159" s="470"/>
      <c r="M159" s="470"/>
      <c r="N159" s="470"/>
      <c r="O159" s="470"/>
      <c r="P159" s="466"/>
      <c r="Q159" s="357"/>
      <c r="R159" s="470"/>
      <c r="S159" s="470"/>
      <c r="T159" s="470"/>
      <c r="U159" s="470"/>
      <c r="V159" s="470"/>
      <c r="W159" s="466"/>
      <c r="X159" s="357"/>
      <c r="Y159" s="470"/>
      <c r="Z159" s="470"/>
      <c r="AA159" s="470"/>
      <c r="AB159" s="470"/>
      <c r="AC159" s="470"/>
      <c r="AD159" s="466"/>
      <c r="AE159" s="349"/>
      <c r="AF159" s="339">
        <f t="shared" si="122"/>
        <v>0</v>
      </c>
      <c r="AG159" s="340">
        <f t="shared" si="122"/>
        <v>0</v>
      </c>
      <c r="AH159" s="340">
        <f t="shared" si="122"/>
        <v>0</v>
      </c>
      <c r="AI159" s="341">
        <f t="shared" si="122"/>
        <v>0</v>
      </c>
      <c r="AJ159" s="342">
        <f t="shared" si="122"/>
        <v>0</v>
      </c>
      <c r="AK159" s="343">
        <f t="shared" si="134"/>
        <v>0</v>
      </c>
      <c r="AL159" s="192">
        <f>IF(A159&lt;&gt;"",VLOOKUP(A159,Positions!$AJ$9:$AK$30,2,FALSE),0)*IF(AJ159=160,AJ159/4*52*(38/40),AJ159/4*52)</f>
        <v>0</v>
      </c>
      <c r="AM159" s="188">
        <f t="shared" si="135"/>
        <v>0</v>
      </c>
      <c r="AN159" s="12" t="str">
        <f t="shared" si="147"/>
        <v/>
      </c>
      <c r="AO159" s="12" t="str">
        <f t="shared" si="147"/>
        <v/>
      </c>
      <c r="AP159" s="12" t="str">
        <f t="shared" si="147"/>
        <v/>
      </c>
      <c r="AQ159" s="12" t="str">
        <f t="shared" si="147"/>
        <v/>
      </c>
      <c r="AR159" s="12" t="str">
        <f t="shared" si="147"/>
        <v/>
      </c>
      <c r="AS159" s="12" t="str">
        <f t="shared" si="147"/>
        <v/>
      </c>
      <c r="AT159" s="12" t="str">
        <f t="shared" si="146"/>
        <v/>
      </c>
      <c r="AU159" s="12" t="str">
        <f t="shared" si="146"/>
        <v/>
      </c>
      <c r="AV159" s="12" t="str">
        <f t="shared" si="146"/>
        <v/>
      </c>
      <c r="AW159" s="12" t="str">
        <f t="shared" si="146"/>
        <v/>
      </c>
      <c r="AX159" s="12" t="str">
        <f t="shared" si="146"/>
        <v/>
      </c>
      <c r="AY159" s="12" t="str">
        <f t="shared" si="146"/>
        <v/>
      </c>
      <c r="AZ159" s="12" t="str">
        <f t="shared" si="146"/>
        <v/>
      </c>
      <c r="BA159" s="12" t="str">
        <f t="shared" si="146"/>
        <v/>
      </c>
      <c r="BB159" s="12" t="str">
        <f t="shared" si="146"/>
        <v/>
      </c>
      <c r="BC159" s="12" t="str">
        <f t="shared" si="146"/>
        <v/>
      </c>
      <c r="BD159" s="12" t="str">
        <f t="shared" si="149"/>
        <v/>
      </c>
      <c r="BE159" s="12" t="str">
        <f t="shared" si="149"/>
        <v/>
      </c>
      <c r="BF159" s="12" t="str">
        <f t="shared" si="149"/>
        <v/>
      </c>
      <c r="BG159" s="12" t="str">
        <f t="shared" si="149"/>
        <v/>
      </c>
      <c r="BH159" s="12" t="str">
        <f t="shared" si="124"/>
        <v/>
      </c>
      <c r="BI159" s="12" t="str">
        <f t="shared" si="124"/>
        <v/>
      </c>
      <c r="BJ159" s="12" t="str">
        <f t="shared" si="124"/>
        <v/>
      </c>
      <c r="BK159" s="12" t="str">
        <f t="shared" si="124"/>
        <v/>
      </c>
      <c r="BL159" s="12" t="str">
        <f t="shared" si="124"/>
        <v/>
      </c>
      <c r="BM159" s="12" t="str">
        <f t="shared" si="108"/>
        <v/>
      </c>
      <c r="BN159" s="12" t="str">
        <f t="shared" si="108"/>
        <v/>
      </c>
      <c r="BO159" s="12" t="str">
        <f t="shared" si="108"/>
        <v/>
      </c>
      <c r="BV159" s="2" t="str">
        <f>IF(C159="","",IF(C159="ADO","ADO",IF(C159="OFF","OFF",VLOOKUP(C159,Positions!$C$7:$V$120,20,FALSE))))</f>
        <v/>
      </c>
      <c r="BW159" s="2" t="str">
        <f>IF(D159="","",IF(D159="ADO","ADO",IF(D159="OFF","OFF",VLOOKUP(D159,Positions!$C$7:$V$120,20,FALSE))))</f>
        <v/>
      </c>
      <c r="BX159" s="2" t="str">
        <f>IF(E159="","",IF(E159="ADO","ADO",IF(E159="OFF","OFF",VLOOKUP(E159,Positions!$C$7:$V$120,20,FALSE))))</f>
        <v/>
      </c>
      <c r="BY159" s="2" t="str">
        <f>IF(F159="","",IF(F159="ADO","ADO",IF(F159="OFF","OFF",VLOOKUP(F159,Positions!$C$7:$V$120,20,FALSE))))</f>
        <v/>
      </c>
      <c r="BZ159" s="2" t="str">
        <f>IF(G159="","",IF(G159="ADO","ADO",IF(G159="OFF","OFF",VLOOKUP(G159,Positions!$C$7:$V$120,20,FALSE))))</f>
        <v/>
      </c>
      <c r="CA159" s="2" t="str">
        <f>IF(H159="","",IF(H159="ADO","ADO",IF(H159="OFF","OFF",VLOOKUP(H159,Positions!$C$7:$V$120,20,FALSE))))</f>
        <v/>
      </c>
      <c r="CB159" s="2" t="str">
        <f>IF(I159="","",IF(I159="ADO","ADO",IF(I159="OFF","OFF",VLOOKUP(I159,Positions!$C$7:$V$120,20,FALSE))))</f>
        <v/>
      </c>
      <c r="CC159" s="2" t="str">
        <f>IF(J159="","",IF(J159="ADO","ADO",IF(J159="OFF","OFF",VLOOKUP(J159,Positions!$C$7:$V$120,20,FALSE))))</f>
        <v/>
      </c>
      <c r="CD159" s="2" t="str">
        <f>IF(K159="","",IF(K159="ADO","ADO",IF(K159="OFF","OFF",VLOOKUP(K159,Positions!$C$7:$V$120,20,FALSE))))</f>
        <v/>
      </c>
      <c r="CE159" s="2" t="str">
        <f>IF(L159="","",IF(L159="ADO","ADO",IF(L159="OFF","OFF",VLOOKUP(L159,Positions!$C$7:$V$120,20,FALSE))))</f>
        <v/>
      </c>
      <c r="CF159" s="2" t="str">
        <f>IF(M159="","",IF(M159="ADO","ADO",IF(M159="OFF","OFF",VLOOKUP(M159,Positions!$C$7:$V$120,20,FALSE))))</f>
        <v/>
      </c>
      <c r="CG159" s="2" t="str">
        <f>IF(N159="","",IF(N159="ADO","ADO",IF(N159="OFF","OFF",VLOOKUP(N159,Positions!$C$7:$V$120,20,FALSE))))</f>
        <v/>
      </c>
      <c r="CH159" s="2" t="str">
        <f>IF(O159="","",IF(O159="ADO","ADO",IF(O159="OFF","OFF",VLOOKUP(O159,Positions!$C$7:$V$120,20,FALSE))))</f>
        <v/>
      </c>
      <c r="CI159" s="2" t="str">
        <f>IF(P159="","",IF(P159="ADO","ADO",IF(P159="OFF","OFF",VLOOKUP(P159,Positions!$C$7:$V$120,20,FALSE))))</f>
        <v/>
      </c>
      <c r="CJ159" s="2" t="str">
        <f>IF(Q159="","",IF(Q159="ADO","ADO",IF(Q159="OFF","OFF",VLOOKUP(Q159,Positions!$C$7:$V$120,20,FALSE))))</f>
        <v/>
      </c>
      <c r="CK159" s="2" t="str">
        <f>IF(R159="","",IF(R159="ADO","ADO",IF(R159="OFF","OFF",VLOOKUP(R159,Positions!$C$7:$V$120,20,FALSE))))</f>
        <v/>
      </c>
      <c r="CL159" s="2" t="str">
        <f>IF(S159="","",IF(S159="ADO","ADO",IF(S159="OFF","OFF",VLOOKUP(S159,Positions!$C$7:$V$120,20,FALSE))))</f>
        <v/>
      </c>
      <c r="CM159" s="2" t="str">
        <f>IF(T159="","",IF(T159="ADO","ADO",IF(T159="OFF","OFF",VLOOKUP(T159,Positions!$C$7:$V$120,20,FALSE))))</f>
        <v/>
      </c>
      <c r="CN159" s="2" t="str">
        <f>IF(U159="","",IF(U159="ADO","ADO",IF(U159="OFF","OFF",VLOOKUP(U159,Positions!$C$7:$V$120,20,FALSE))))</f>
        <v/>
      </c>
      <c r="CO159" s="2" t="str">
        <f>IF(V159="","",IF(V159="ADO","ADO",IF(V159="OFF","OFF",VLOOKUP(V159,Positions!$C$7:$V$120,20,FALSE))))</f>
        <v/>
      </c>
      <c r="CP159" s="2" t="str">
        <f>IF(W159="","",IF(W159="ADO","ADO",IF(W159="OFF","OFF",VLOOKUP(W159,Positions!$C$7:$V$120,20,FALSE))))</f>
        <v/>
      </c>
      <c r="CQ159" s="2" t="str">
        <f>IF(X159="","",IF(X159="ADO","ADO",IF(X159="OFF","OFF",VLOOKUP(X159,Positions!$C$7:$V$120,20,FALSE))))</f>
        <v/>
      </c>
      <c r="CR159" s="2" t="str">
        <f>IF(Y159="","",IF(Y159="ADO","ADO",IF(Y159="OFF","OFF",VLOOKUP(Y159,Positions!$C$7:$V$120,20,FALSE))))</f>
        <v/>
      </c>
      <c r="CS159" s="2" t="str">
        <f>IF(Z159="","",IF(Z159="ADO","ADO",IF(Z159="OFF","OFF",VLOOKUP(Z159,Positions!$C$7:$V$120,20,FALSE))))</f>
        <v/>
      </c>
      <c r="CT159" s="2" t="str">
        <f>IF(AA159="","",IF(AA159="ADO","ADO",IF(AA159="OFF","OFF",VLOOKUP(AA159,Positions!$C$7:$V$120,20,FALSE))))</f>
        <v/>
      </c>
      <c r="CU159" s="2" t="str">
        <f>IF(AB159="","",IF(AB159="ADO","ADO",IF(AB159="OFF","OFF",VLOOKUP(AB159,Positions!$C$7:$V$120,20,FALSE))))</f>
        <v/>
      </c>
      <c r="CV159" s="2" t="str">
        <f>IF(AC159="","",IF(AC159="ADO","ADO",IF(AC159="OFF","OFF",VLOOKUP(AC159,Positions!$C$7:$V$120,20,FALSE))))</f>
        <v/>
      </c>
      <c r="CW159" s="2" t="str">
        <f>IF(AD159="","",IF(AD159="ADO","ADO",IF(AD159="OFF","OFF",VLOOKUP(AD159,Positions!$C$7:$V$120,20,FALSE))))</f>
        <v/>
      </c>
      <c r="CY159" s="2">
        <f t="shared" si="136"/>
        <v>0</v>
      </c>
      <c r="DE159" s="2" t="str">
        <f t="shared" si="144"/>
        <v/>
      </c>
      <c r="DF159" s="2" t="str">
        <f t="shared" si="144"/>
        <v/>
      </c>
      <c r="DG159" s="2" t="str">
        <f t="shared" si="144"/>
        <v/>
      </c>
      <c r="DH159" s="2" t="str">
        <f t="shared" si="144"/>
        <v/>
      </c>
      <c r="DI159" s="2" t="str">
        <f t="shared" si="144"/>
        <v/>
      </c>
      <c r="DJ159" s="2" t="str">
        <f t="shared" si="144"/>
        <v/>
      </c>
      <c r="DK159" s="2" t="str">
        <f t="shared" si="144"/>
        <v/>
      </c>
      <c r="DL159" s="2" t="str">
        <f t="shared" si="144"/>
        <v/>
      </c>
      <c r="DM159" s="2" t="str">
        <f t="shared" si="144"/>
        <v/>
      </c>
      <c r="DN159" s="2" t="str">
        <f t="shared" si="144"/>
        <v/>
      </c>
      <c r="DO159" s="2" t="str">
        <f t="shared" si="144"/>
        <v/>
      </c>
      <c r="DP159" s="2" t="str">
        <f t="shared" si="150"/>
        <v/>
      </c>
      <c r="DQ159" s="2" t="str">
        <f t="shared" si="150"/>
        <v/>
      </c>
      <c r="DR159" s="2" t="str">
        <f t="shared" si="150"/>
        <v/>
      </c>
      <c r="DS159" s="2" t="str">
        <f t="shared" si="150"/>
        <v/>
      </c>
      <c r="DT159" s="2" t="str">
        <f t="shared" si="150"/>
        <v/>
      </c>
      <c r="DU159" s="2" t="str">
        <f t="shared" si="150"/>
        <v/>
      </c>
      <c r="DV159" s="2" t="str">
        <f t="shared" si="150"/>
        <v/>
      </c>
      <c r="DW159" s="2" t="str">
        <f t="shared" si="150"/>
        <v/>
      </c>
      <c r="DX159" s="2" t="str">
        <f t="shared" si="150"/>
        <v/>
      </c>
      <c r="DY159" s="2" t="str">
        <f t="shared" si="145"/>
        <v/>
      </c>
      <c r="DZ159" s="2" t="str">
        <f t="shared" si="145"/>
        <v/>
      </c>
      <c r="EA159" s="2" t="str">
        <f t="shared" si="145"/>
        <v/>
      </c>
      <c r="EB159" s="2" t="str">
        <f t="shared" si="145"/>
        <v/>
      </c>
      <c r="EC159" s="2" t="str">
        <f t="shared" si="145"/>
        <v/>
      </c>
      <c r="ED159" s="2" t="str">
        <f t="shared" si="145"/>
        <v/>
      </c>
      <c r="EE159" s="2" t="str">
        <f t="shared" si="145"/>
        <v/>
      </c>
      <c r="EF159" s="2" t="str">
        <f t="shared" si="145"/>
        <v/>
      </c>
      <c r="EH159" s="189">
        <f t="shared" si="137"/>
        <v>0</v>
      </c>
      <c r="EI159" s="190">
        <f t="shared" si="138"/>
        <v>0</v>
      </c>
      <c r="EJ159" s="190">
        <f t="shared" si="139"/>
        <v>0</v>
      </c>
      <c r="EK159" s="190">
        <f t="shared" si="140"/>
        <v>0</v>
      </c>
      <c r="EL159" s="190">
        <f t="shared" si="141"/>
        <v>0</v>
      </c>
      <c r="EM159" s="12" t="str">
        <f t="shared" si="153"/>
        <v/>
      </c>
      <c r="EN159" s="12" t="str">
        <f t="shared" si="153"/>
        <v/>
      </c>
      <c r="EO159" s="12" t="str">
        <f t="shared" si="153"/>
        <v/>
      </c>
      <c r="EP159" s="12" t="str">
        <f t="shared" si="153"/>
        <v/>
      </c>
      <c r="EQ159" s="12" t="str">
        <f t="shared" si="153"/>
        <v/>
      </c>
      <c r="ER159" s="12" t="str">
        <f t="shared" si="153"/>
        <v/>
      </c>
      <c r="ES159" s="12" t="str">
        <f t="shared" si="153"/>
        <v/>
      </c>
      <c r="ET159" s="12" t="str">
        <f t="shared" si="153"/>
        <v/>
      </c>
      <c r="EU159" s="12" t="str">
        <f t="shared" si="153"/>
        <v/>
      </c>
      <c r="EV159" s="12" t="str">
        <f t="shared" si="151"/>
        <v/>
      </c>
      <c r="EW159" s="12" t="str">
        <f t="shared" si="148"/>
        <v/>
      </c>
      <c r="EX159" s="12" t="str">
        <f t="shared" si="148"/>
        <v/>
      </c>
      <c r="EY159" s="12" t="str">
        <f t="shared" si="148"/>
        <v/>
      </c>
      <c r="EZ159" s="12" t="str">
        <f t="shared" si="148"/>
        <v/>
      </c>
      <c r="FA159" s="12" t="str">
        <f t="shared" si="148"/>
        <v/>
      </c>
      <c r="FB159" s="12" t="str">
        <f t="shared" si="148"/>
        <v/>
      </c>
      <c r="FC159" s="12" t="str">
        <f t="shared" si="148"/>
        <v/>
      </c>
      <c r="FD159" s="12" t="str">
        <f t="shared" si="148"/>
        <v/>
      </c>
      <c r="FE159" s="12" t="str">
        <f t="shared" si="148"/>
        <v/>
      </c>
      <c r="FF159" s="12" t="str">
        <f t="shared" si="152"/>
        <v/>
      </c>
      <c r="FG159" s="12" t="str">
        <f t="shared" si="152"/>
        <v/>
      </c>
      <c r="FH159" s="12" t="str">
        <f t="shared" si="152"/>
        <v/>
      </c>
      <c r="FI159" s="12" t="str">
        <f t="shared" si="119"/>
        <v/>
      </c>
      <c r="FJ159" s="12" t="str">
        <f t="shared" si="119"/>
        <v/>
      </c>
      <c r="FK159" s="12" t="str">
        <f t="shared" si="119"/>
        <v/>
      </c>
      <c r="FL159" s="12" t="str">
        <f t="shared" si="109"/>
        <v/>
      </c>
      <c r="FM159" s="12" t="str">
        <f t="shared" si="109"/>
        <v/>
      </c>
      <c r="FN159" s="12" t="str">
        <f t="shared" si="109"/>
        <v/>
      </c>
      <c r="FP159" t="str">
        <f t="shared" si="142"/>
        <v>OK</v>
      </c>
      <c r="FQ159" t="str">
        <f t="shared" si="143"/>
        <v/>
      </c>
      <c r="GU159" s="176"/>
      <c r="GV159" s="177">
        <f t="shared" si="128"/>
        <v>0</v>
      </c>
      <c r="GW159" s="177">
        <f t="shared" si="129"/>
        <v>0</v>
      </c>
      <c r="GX159" s="177">
        <f t="shared" si="130"/>
        <v>0</v>
      </c>
      <c r="GY159" s="177">
        <f t="shared" si="131"/>
        <v>0</v>
      </c>
    </row>
    <row r="160" spans="1:207" x14ac:dyDescent="0.25">
      <c r="A160" s="194"/>
      <c r="B160" s="186" t="str">
        <f t="shared" si="133"/>
        <v>0 (0, 0)</v>
      </c>
      <c r="C160" s="357"/>
      <c r="D160" s="470"/>
      <c r="E160" s="470"/>
      <c r="F160" s="470"/>
      <c r="G160" s="470"/>
      <c r="H160" s="470"/>
      <c r="I160" s="466"/>
      <c r="J160" s="357"/>
      <c r="K160" s="470"/>
      <c r="L160" s="470"/>
      <c r="M160" s="470"/>
      <c r="N160" s="470"/>
      <c r="O160" s="470"/>
      <c r="P160" s="466"/>
      <c r="Q160" s="357"/>
      <c r="R160" s="470"/>
      <c r="S160" s="470"/>
      <c r="T160" s="470"/>
      <c r="U160" s="470"/>
      <c r="V160" s="470"/>
      <c r="W160" s="466"/>
      <c r="X160" s="357"/>
      <c r="Y160" s="470"/>
      <c r="Z160" s="470"/>
      <c r="AA160" s="470"/>
      <c r="AB160" s="470"/>
      <c r="AC160" s="470"/>
      <c r="AD160" s="466"/>
      <c r="AE160" s="349"/>
      <c r="AF160" s="339">
        <f t="shared" si="122"/>
        <v>0</v>
      </c>
      <c r="AG160" s="340">
        <f t="shared" si="122"/>
        <v>0</v>
      </c>
      <c r="AH160" s="340">
        <f t="shared" si="122"/>
        <v>0</v>
      </c>
      <c r="AI160" s="341">
        <f t="shared" si="122"/>
        <v>0</v>
      </c>
      <c r="AJ160" s="342">
        <f t="shared" si="122"/>
        <v>0</v>
      </c>
      <c r="AK160" s="343">
        <f t="shared" si="134"/>
        <v>0</v>
      </c>
      <c r="AL160" s="192">
        <f>IF(A160&lt;&gt;"",VLOOKUP(A160,Positions!$AJ$9:$AK$30,2,FALSE),0)*IF(AJ160=160,AJ160/4*52*(38/40),AJ160/4*52)</f>
        <v>0</v>
      </c>
      <c r="AM160" s="188">
        <f t="shared" si="135"/>
        <v>0</v>
      </c>
      <c r="AN160" s="12" t="str">
        <f t="shared" si="147"/>
        <v/>
      </c>
      <c r="AO160" s="12" t="str">
        <f t="shared" si="147"/>
        <v/>
      </c>
      <c r="AP160" s="12" t="str">
        <f t="shared" si="147"/>
        <v/>
      </c>
      <c r="AQ160" s="12" t="str">
        <f t="shared" si="147"/>
        <v/>
      </c>
      <c r="AR160" s="12" t="str">
        <f t="shared" si="147"/>
        <v/>
      </c>
      <c r="AS160" s="12" t="str">
        <f t="shared" si="147"/>
        <v/>
      </c>
      <c r="AT160" s="12" t="str">
        <f t="shared" si="146"/>
        <v/>
      </c>
      <c r="AU160" s="12" t="str">
        <f t="shared" si="146"/>
        <v/>
      </c>
      <c r="AV160" s="12" t="str">
        <f t="shared" si="146"/>
        <v/>
      </c>
      <c r="AW160" s="12" t="str">
        <f t="shared" si="146"/>
        <v/>
      </c>
      <c r="AX160" s="12" t="str">
        <f t="shared" si="146"/>
        <v/>
      </c>
      <c r="AY160" s="12" t="str">
        <f t="shared" si="146"/>
        <v/>
      </c>
      <c r="AZ160" s="12" t="str">
        <f t="shared" si="146"/>
        <v/>
      </c>
      <c r="BA160" s="12" t="str">
        <f t="shared" si="146"/>
        <v/>
      </c>
      <c r="BB160" s="12" t="str">
        <f t="shared" si="146"/>
        <v/>
      </c>
      <c r="BC160" s="12" t="str">
        <f t="shared" si="146"/>
        <v/>
      </c>
      <c r="BD160" s="12" t="str">
        <f t="shared" si="149"/>
        <v/>
      </c>
      <c r="BE160" s="12" t="str">
        <f t="shared" si="149"/>
        <v/>
      </c>
      <c r="BF160" s="12" t="str">
        <f t="shared" si="149"/>
        <v/>
      </c>
      <c r="BG160" s="12" t="str">
        <f t="shared" si="149"/>
        <v/>
      </c>
      <c r="BH160" s="12" t="str">
        <f t="shared" si="124"/>
        <v/>
      </c>
      <c r="BI160" s="12" t="str">
        <f t="shared" si="124"/>
        <v/>
      </c>
      <c r="BJ160" s="12" t="str">
        <f t="shared" si="124"/>
        <v/>
      </c>
      <c r="BK160" s="12" t="str">
        <f t="shared" si="124"/>
        <v/>
      </c>
      <c r="BL160" s="12" t="str">
        <f t="shared" si="124"/>
        <v/>
      </c>
      <c r="BM160" s="12" t="str">
        <f t="shared" si="108"/>
        <v/>
      </c>
      <c r="BN160" s="12" t="str">
        <f t="shared" si="108"/>
        <v/>
      </c>
      <c r="BO160" s="12" t="str">
        <f t="shared" si="108"/>
        <v/>
      </c>
      <c r="BV160" s="2" t="str">
        <f>IF(C160="","",IF(C160="ADO","ADO",IF(C160="OFF","OFF",VLOOKUP(C160,Positions!$C$7:$V$120,20,FALSE))))</f>
        <v/>
      </c>
      <c r="BW160" s="2" t="str">
        <f>IF(D160="","",IF(D160="ADO","ADO",IF(D160="OFF","OFF",VLOOKUP(D160,Positions!$C$7:$V$120,20,FALSE))))</f>
        <v/>
      </c>
      <c r="BX160" s="2" t="str">
        <f>IF(E160="","",IF(E160="ADO","ADO",IF(E160="OFF","OFF",VLOOKUP(E160,Positions!$C$7:$V$120,20,FALSE))))</f>
        <v/>
      </c>
      <c r="BY160" s="2" t="str">
        <f>IF(F160="","",IF(F160="ADO","ADO",IF(F160="OFF","OFF",VLOOKUP(F160,Positions!$C$7:$V$120,20,FALSE))))</f>
        <v/>
      </c>
      <c r="BZ160" s="2" t="str">
        <f>IF(G160="","",IF(G160="ADO","ADO",IF(G160="OFF","OFF",VLOOKUP(G160,Positions!$C$7:$V$120,20,FALSE))))</f>
        <v/>
      </c>
      <c r="CA160" s="2" t="str">
        <f>IF(H160="","",IF(H160="ADO","ADO",IF(H160="OFF","OFF",VLOOKUP(H160,Positions!$C$7:$V$120,20,FALSE))))</f>
        <v/>
      </c>
      <c r="CB160" s="2" t="str">
        <f>IF(I160="","",IF(I160="ADO","ADO",IF(I160="OFF","OFF",VLOOKUP(I160,Positions!$C$7:$V$120,20,FALSE))))</f>
        <v/>
      </c>
      <c r="CC160" s="2" t="str">
        <f>IF(J160="","",IF(J160="ADO","ADO",IF(J160="OFF","OFF",VLOOKUP(J160,Positions!$C$7:$V$120,20,FALSE))))</f>
        <v/>
      </c>
      <c r="CD160" s="2" t="str">
        <f>IF(K160="","",IF(K160="ADO","ADO",IF(K160="OFF","OFF",VLOOKUP(K160,Positions!$C$7:$V$120,20,FALSE))))</f>
        <v/>
      </c>
      <c r="CE160" s="2" t="str">
        <f>IF(L160="","",IF(L160="ADO","ADO",IF(L160="OFF","OFF",VLOOKUP(L160,Positions!$C$7:$V$120,20,FALSE))))</f>
        <v/>
      </c>
      <c r="CF160" s="2" t="str">
        <f>IF(M160="","",IF(M160="ADO","ADO",IF(M160="OFF","OFF",VLOOKUP(M160,Positions!$C$7:$V$120,20,FALSE))))</f>
        <v/>
      </c>
      <c r="CG160" s="2" t="str">
        <f>IF(N160="","",IF(N160="ADO","ADO",IF(N160="OFF","OFF",VLOOKUP(N160,Positions!$C$7:$V$120,20,FALSE))))</f>
        <v/>
      </c>
      <c r="CH160" s="2" t="str">
        <f>IF(O160="","",IF(O160="ADO","ADO",IF(O160="OFF","OFF",VLOOKUP(O160,Positions!$C$7:$V$120,20,FALSE))))</f>
        <v/>
      </c>
      <c r="CI160" s="2" t="str">
        <f>IF(P160="","",IF(P160="ADO","ADO",IF(P160="OFF","OFF",VLOOKUP(P160,Positions!$C$7:$V$120,20,FALSE))))</f>
        <v/>
      </c>
      <c r="CJ160" s="2" t="str">
        <f>IF(Q160="","",IF(Q160="ADO","ADO",IF(Q160="OFF","OFF",VLOOKUP(Q160,Positions!$C$7:$V$120,20,FALSE))))</f>
        <v/>
      </c>
      <c r="CK160" s="2" t="str">
        <f>IF(R160="","",IF(R160="ADO","ADO",IF(R160="OFF","OFF",VLOOKUP(R160,Positions!$C$7:$V$120,20,FALSE))))</f>
        <v/>
      </c>
      <c r="CL160" s="2" t="str">
        <f>IF(S160="","",IF(S160="ADO","ADO",IF(S160="OFF","OFF",VLOOKUP(S160,Positions!$C$7:$V$120,20,FALSE))))</f>
        <v/>
      </c>
      <c r="CM160" s="2" t="str">
        <f>IF(T160="","",IF(T160="ADO","ADO",IF(T160="OFF","OFF",VLOOKUP(T160,Positions!$C$7:$V$120,20,FALSE))))</f>
        <v/>
      </c>
      <c r="CN160" s="2" t="str">
        <f>IF(U160="","",IF(U160="ADO","ADO",IF(U160="OFF","OFF",VLOOKUP(U160,Positions!$C$7:$V$120,20,FALSE))))</f>
        <v/>
      </c>
      <c r="CO160" s="2" t="str">
        <f>IF(V160="","",IF(V160="ADO","ADO",IF(V160="OFF","OFF",VLOOKUP(V160,Positions!$C$7:$V$120,20,FALSE))))</f>
        <v/>
      </c>
      <c r="CP160" s="2" t="str">
        <f>IF(W160="","",IF(W160="ADO","ADO",IF(W160="OFF","OFF",VLOOKUP(W160,Positions!$C$7:$V$120,20,FALSE))))</f>
        <v/>
      </c>
      <c r="CQ160" s="2" t="str">
        <f>IF(X160="","",IF(X160="ADO","ADO",IF(X160="OFF","OFF",VLOOKUP(X160,Positions!$C$7:$V$120,20,FALSE))))</f>
        <v/>
      </c>
      <c r="CR160" s="2" t="str">
        <f>IF(Y160="","",IF(Y160="ADO","ADO",IF(Y160="OFF","OFF",VLOOKUP(Y160,Positions!$C$7:$V$120,20,FALSE))))</f>
        <v/>
      </c>
      <c r="CS160" s="2" t="str">
        <f>IF(Z160="","",IF(Z160="ADO","ADO",IF(Z160="OFF","OFF",VLOOKUP(Z160,Positions!$C$7:$V$120,20,FALSE))))</f>
        <v/>
      </c>
      <c r="CT160" s="2" t="str">
        <f>IF(AA160="","",IF(AA160="ADO","ADO",IF(AA160="OFF","OFF",VLOOKUP(AA160,Positions!$C$7:$V$120,20,FALSE))))</f>
        <v/>
      </c>
      <c r="CU160" s="2" t="str">
        <f>IF(AB160="","",IF(AB160="ADO","ADO",IF(AB160="OFF","OFF",VLOOKUP(AB160,Positions!$C$7:$V$120,20,FALSE))))</f>
        <v/>
      </c>
      <c r="CV160" s="2" t="str">
        <f>IF(AC160="","",IF(AC160="ADO","ADO",IF(AC160="OFF","OFF",VLOOKUP(AC160,Positions!$C$7:$V$120,20,FALSE))))</f>
        <v/>
      </c>
      <c r="CW160" s="2" t="str">
        <f>IF(AD160="","",IF(AD160="ADO","ADO",IF(AD160="OFF","OFF",VLOOKUP(AD160,Positions!$C$7:$V$120,20,FALSE))))</f>
        <v/>
      </c>
      <c r="CY160" s="2">
        <f t="shared" si="136"/>
        <v>0</v>
      </c>
      <c r="DE160" s="2" t="str">
        <f t="shared" si="144"/>
        <v/>
      </c>
      <c r="DF160" s="2" t="str">
        <f t="shared" si="144"/>
        <v/>
      </c>
      <c r="DG160" s="2" t="str">
        <f t="shared" ref="DG160:DR181" si="154">IF(ISERROR(BX160),"",BX160)</f>
        <v/>
      </c>
      <c r="DH160" s="2" t="str">
        <f t="shared" si="154"/>
        <v/>
      </c>
      <c r="DI160" s="2" t="str">
        <f t="shared" si="154"/>
        <v/>
      </c>
      <c r="DJ160" s="2" t="str">
        <f t="shared" si="154"/>
        <v/>
      </c>
      <c r="DK160" s="2" t="str">
        <f t="shared" si="154"/>
        <v/>
      </c>
      <c r="DL160" s="2" t="str">
        <f t="shared" si="154"/>
        <v/>
      </c>
      <c r="DM160" s="2" t="str">
        <f t="shared" si="154"/>
        <v/>
      </c>
      <c r="DN160" s="2" t="str">
        <f t="shared" si="154"/>
        <v/>
      </c>
      <c r="DO160" s="2" t="str">
        <f t="shared" si="154"/>
        <v/>
      </c>
      <c r="DP160" s="2" t="str">
        <f t="shared" si="150"/>
        <v/>
      </c>
      <c r="DQ160" s="2" t="str">
        <f t="shared" si="150"/>
        <v/>
      </c>
      <c r="DR160" s="2" t="str">
        <f t="shared" si="150"/>
        <v/>
      </c>
      <c r="DS160" s="2" t="str">
        <f t="shared" si="150"/>
        <v/>
      </c>
      <c r="DT160" s="2" t="str">
        <f t="shared" si="150"/>
        <v/>
      </c>
      <c r="DU160" s="2" t="str">
        <f t="shared" si="150"/>
        <v/>
      </c>
      <c r="DV160" s="2" t="str">
        <f t="shared" si="150"/>
        <v/>
      </c>
      <c r="DW160" s="2" t="str">
        <f t="shared" si="150"/>
        <v/>
      </c>
      <c r="DX160" s="2" t="str">
        <f t="shared" si="150"/>
        <v/>
      </c>
      <c r="DY160" s="2" t="str">
        <f t="shared" si="145"/>
        <v/>
      </c>
      <c r="DZ160" s="2" t="str">
        <f t="shared" si="145"/>
        <v/>
      </c>
      <c r="EA160" s="2" t="str">
        <f t="shared" si="145"/>
        <v/>
      </c>
      <c r="EB160" s="2" t="str">
        <f t="shared" si="145"/>
        <v/>
      </c>
      <c r="EC160" s="2" t="str">
        <f t="shared" si="145"/>
        <v/>
      </c>
      <c r="ED160" s="2" t="str">
        <f t="shared" si="145"/>
        <v/>
      </c>
      <c r="EE160" s="2" t="str">
        <f t="shared" si="145"/>
        <v/>
      </c>
      <c r="EF160" s="2" t="str">
        <f t="shared" si="145"/>
        <v/>
      </c>
      <c r="EH160" s="189">
        <f t="shared" si="137"/>
        <v>0</v>
      </c>
      <c r="EI160" s="190">
        <f t="shared" si="138"/>
        <v>0</v>
      </c>
      <c r="EJ160" s="190">
        <f t="shared" si="139"/>
        <v>0</v>
      </c>
      <c r="EK160" s="190">
        <f t="shared" si="140"/>
        <v>0</v>
      </c>
      <c r="EL160" s="190">
        <f t="shared" si="141"/>
        <v>0</v>
      </c>
      <c r="EM160" s="12" t="str">
        <f t="shared" si="153"/>
        <v/>
      </c>
      <c r="EN160" s="12" t="str">
        <f t="shared" si="153"/>
        <v/>
      </c>
      <c r="EO160" s="12" t="str">
        <f t="shared" si="153"/>
        <v/>
      </c>
      <c r="EP160" s="12" t="str">
        <f t="shared" si="153"/>
        <v/>
      </c>
      <c r="EQ160" s="12" t="str">
        <f t="shared" si="153"/>
        <v/>
      </c>
      <c r="ER160" s="12" t="str">
        <f t="shared" si="153"/>
        <v/>
      </c>
      <c r="ES160" s="12" t="str">
        <f t="shared" si="153"/>
        <v/>
      </c>
      <c r="ET160" s="12" t="str">
        <f t="shared" si="153"/>
        <v/>
      </c>
      <c r="EU160" s="12" t="str">
        <f t="shared" si="153"/>
        <v/>
      </c>
      <c r="EV160" s="12" t="str">
        <f t="shared" si="151"/>
        <v/>
      </c>
      <c r="EW160" s="12" t="str">
        <f t="shared" si="148"/>
        <v/>
      </c>
      <c r="EX160" s="12" t="str">
        <f t="shared" si="148"/>
        <v/>
      </c>
      <c r="EY160" s="12" t="str">
        <f t="shared" si="148"/>
        <v/>
      </c>
      <c r="EZ160" s="12" t="str">
        <f t="shared" si="148"/>
        <v/>
      </c>
      <c r="FA160" s="12" t="str">
        <f t="shared" si="148"/>
        <v/>
      </c>
      <c r="FB160" s="12" t="str">
        <f t="shared" si="148"/>
        <v/>
      </c>
      <c r="FC160" s="12" t="str">
        <f t="shared" si="148"/>
        <v/>
      </c>
      <c r="FD160" s="12" t="str">
        <f t="shared" si="148"/>
        <v/>
      </c>
      <c r="FE160" s="12" t="str">
        <f t="shared" si="148"/>
        <v/>
      </c>
      <c r="FF160" s="12" t="str">
        <f t="shared" si="152"/>
        <v/>
      </c>
      <c r="FG160" s="12" t="str">
        <f t="shared" si="152"/>
        <v/>
      </c>
      <c r="FH160" s="12" t="str">
        <f t="shared" si="152"/>
        <v/>
      </c>
      <c r="FI160" s="12" t="str">
        <f t="shared" si="119"/>
        <v/>
      </c>
      <c r="FJ160" s="12" t="str">
        <f t="shared" si="119"/>
        <v/>
      </c>
      <c r="FK160" s="12" t="str">
        <f t="shared" si="119"/>
        <v/>
      </c>
      <c r="FL160" s="12" t="str">
        <f t="shared" si="109"/>
        <v/>
      </c>
      <c r="FM160" s="12" t="str">
        <f t="shared" si="109"/>
        <v/>
      </c>
      <c r="FN160" s="12" t="str">
        <f t="shared" si="109"/>
        <v/>
      </c>
      <c r="FP160" t="str">
        <f t="shared" si="142"/>
        <v>OK</v>
      </c>
      <c r="FQ160" t="str">
        <f t="shared" si="143"/>
        <v/>
      </c>
      <c r="GU160" s="176"/>
      <c r="GV160" s="177">
        <f t="shared" si="128"/>
        <v>0</v>
      </c>
      <c r="GW160" s="177">
        <f t="shared" si="129"/>
        <v>0</v>
      </c>
      <c r="GX160" s="177">
        <f t="shared" si="130"/>
        <v>0</v>
      </c>
      <c r="GY160" s="177">
        <f t="shared" si="131"/>
        <v>0</v>
      </c>
    </row>
    <row r="161" spans="1:207" x14ac:dyDescent="0.25">
      <c r="A161" s="194"/>
      <c r="B161" s="186" t="str">
        <f t="shared" si="133"/>
        <v>0 (0, 0)</v>
      </c>
      <c r="C161" s="357"/>
      <c r="D161" s="470"/>
      <c r="E161" s="470"/>
      <c r="F161" s="470"/>
      <c r="G161" s="470"/>
      <c r="H161" s="470"/>
      <c r="I161" s="466"/>
      <c r="J161" s="357"/>
      <c r="K161" s="470"/>
      <c r="L161" s="470"/>
      <c r="M161" s="470"/>
      <c r="N161" s="470"/>
      <c r="O161" s="470"/>
      <c r="P161" s="466"/>
      <c r="Q161" s="357"/>
      <c r="R161" s="470"/>
      <c r="S161" s="470"/>
      <c r="T161" s="470"/>
      <c r="U161" s="470"/>
      <c r="V161" s="470"/>
      <c r="W161" s="466"/>
      <c r="X161" s="357"/>
      <c r="Y161" s="470"/>
      <c r="Z161" s="470"/>
      <c r="AA161" s="470"/>
      <c r="AB161" s="470"/>
      <c r="AC161" s="470"/>
      <c r="AD161" s="466"/>
      <c r="AE161" s="349"/>
      <c r="AF161" s="339">
        <f t="shared" si="122"/>
        <v>0</v>
      </c>
      <c r="AG161" s="340">
        <f t="shared" si="122"/>
        <v>0</v>
      </c>
      <c r="AH161" s="340">
        <f t="shared" si="122"/>
        <v>0</v>
      </c>
      <c r="AI161" s="341">
        <f t="shared" si="122"/>
        <v>0</v>
      </c>
      <c r="AJ161" s="342">
        <f t="shared" si="122"/>
        <v>0</v>
      </c>
      <c r="AK161" s="343">
        <f t="shared" si="134"/>
        <v>0</v>
      </c>
      <c r="AL161" s="192">
        <f>IF(A161&lt;&gt;"",VLOOKUP(A161,Positions!$AJ$9:$AK$30,2,FALSE),0)*IF(AJ161=160,AJ161/4*52*(38/40),AJ161/4*52)</f>
        <v>0</v>
      </c>
      <c r="AM161" s="188">
        <f t="shared" si="135"/>
        <v>0</v>
      </c>
      <c r="AN161" s="12" t="str">
        <f t="shared" si="147"/>
        <v/>
      </c>
      <c r="AO161" s="12" t="str">
        <f t="shared" si="147"/>
        <v/>
      </c>
      <c r="AP161" s="12" t="str">
        <f t="shared" si="147"/>
        <v/>
      </c>
      <c r="AQ161" s="12" t="str">
        <f t="shared" si="147"/>
        <v/>
      </c>
      <c r="AR161" s="12" t="str">
        <f t="shared" si="147"/>
        <v/>
      </c>
      <c r="AS161" s="12" t="str">
        <f t="shared" si="147"/>
        <v/>
      </c>
      <c r="AT161" s="12" t="str">
        <f t="shared" si="146"/>
        <v/>
      </c>
      <c r="AU161" s="12" t="str">
        <f t="shared" si="146"/>
        <v/>
      </c>
      <c r="AV161" s="12" t="str">
        <f t="shared" si="146"/>
        <v/>
      </c>
      <c r="AW161" s="12" t="str">
        <f t="shared" si="146"/>
        <v/>
      </c>
      <c r="AX161" s="12" t="str">
        <f t="shared" si="146"/>
        <v/>
      </c>
      <c r="AY161" s="12" t="str">
        <f t="shared" si="146"/>
        <v/>
      </c>
      <c r="AZ161" s="12" t="str">
        <f t="shared" si="146"/>
        <v/>
      </c>
      <c r="BA161" s="12" t="str">
        <f t="shared" si="146"/>
        <v/>
      </c>
      <c r="BB161" s="12" t="str">
        <f t="shared" si="146"/>
        <v/>
      </c>
      <c r="BC161" s="12" t="str">
        <f t="shared" si="146"/>
        <v/>
      </c>
      <c r="BD161" s="12" t="str">
        <f t="shared" si="149"/>
        <v/>
      </c>
      <c r="BE161" s="12" t="str">
        <f t="shared" si="149"/>
        <v/>
      </c>
      <c r="BF161" s="12" t="str">
        <f t="shared" si="149"/>
        <v/>
      </c>
      <c r="BG161" s="12" t="str">
        <f t="shared" si="149"/>
        <v/>
      </c>
      <c r="BH161" s="12" t="str">
        <f t="shared" si="124"/>
        <v/>
      </c>
      <c r="BI161" s="12" t="str">
        <f t="shared" si="124"/>
        <v/>
      </c>
      <c r="BJ161" s="12" t="str">
        <f t="shared" si="124"/>
        <v/>
      </c>
      <c r="BK161" s="12" t="str">
        <f t="shared" si="124"/>
        <v/>
      </c>
      <c r="BL161" s="12" t="str">
        <f t="shared" si="124"/>
        <v/>
      </c>
      <c r="BM161" s="12" t="str">
        <f t="shared" si="108"/>
        <v/>
      </c>
      <c r="BN161" s="12" t="str">
        <f t="shared" si="108"/>
        <v/>
      </c>
      <c r="BO161" s="12" t="str">
        <f t="shared" si="108"/>
        <v/>
      </c>
      <c r="BV161" s="2" t="str">
        <f>IF(C161="","",IF(C161="ADO","ADO",IF(C161="OFF","OFF",VLOOKUP(C161,Positions!$C$7:$V$120,20,FALSE))))</f>
        <v/>
      </c>
      <c r="BW161" s="2" t="str">
        <f>IF(D161="","",IF(D161="ADO","ADO",IF(D161="OFF","OFF",VLOOKUP(D161,Positions!$C$7:$V$120,20,FALSE))))</f>
        <v/>
      </c>
      <c r="BX161" s="2" t="str">
        <f>IF(E161="","",IF(E161="ADO","ADO",IF(E161="OFF","OFF",VLOOKUP(E161,Positions!$C$7:$V$120,20,FALSE))))</f>
        <v/>
      </c>
      <c r="BY161" s="2" t="str">
        <f>IF(F161="","",IF(F161="ADO","ADO",IF(F161="OFF","OFF",VLOOKUP(F161,Positions!$C$7:$V$120,20,FALSE))))</f>
        <v/>
      </c>
      <c r="BZ161" s="2" t="str">
        <f>IF(G161="","",IF(G161="ADO","ADO",IF(G161="OFF","OFF",VLOOKUP(G161,Positions!$C$7:$V$120,20,FALSE))))</f>
        <v/>
      </c>
      <c r="CA161" s="2" t="str">
        <f>IF(H161="","",IF(H161="ADO","ADO",IF(H161="OFF","OFF",VLOOKUP(H161,Positions!$C$7:$V$120,20,FALSE))))</f>
        <v/>
      </c>
      <c r="CB161" s="2" t="str">
        <f>IF(I161="","",IF(I161="ADO","ADO",IF(I161="OFF","OFF",VLOOKUP(I161,Positions!$C$7:$V$120,20,FALSE))))</f>
        <v/>
      </c>
      <c r="CC161" s="2" t="str">
        <f>IF(J161="","",IF(J161="ADO","ADO",IF(J161="OFF","OFF",VLOOKUP(J161,Positions!$C$7:$V$120,20,FALSE))))</f>
        <v/>
      </c>
      <c r="CD161" s="2" t="str">
        <f>IF(K161="","",IF(K161="ADO","ADO",IF(K161="OFF","OFF",VLOOKUP(K161,Positions!$C$7:$V$120,20,FALSE))))</f>
        <v/>
      </c>
      <c r="CE161" s="2" t="str">
        <f>IF(L161="","",IF(L161="ADO","ADO",IF(L161="OFF","OFF",VLOOKUP(L161,Positions!$C$7:$V$120,20,FALSE))))</f>
        <v/>
      </c>
      <c r="CF161" s="2" t="str">
        <f>IF(M161="","",IF(M161="ADO","ADO",IF(M161="OFF","OFF",VLOOKUP(M161,Positions!$C$7:$V$120,20,FALSE))))</f>
        <v/>
      </c>
      <c r="CG161" s="2" t="str">
        <f>IF(N161="","",IF(N161="ADO","ADO",IF(N161="OFF","OFF",VLOOKUP(N161,Positions!$C$7:$V$120,20,FALSE))))</f>
        <v/>
      </c>
      <c r="CH161" s="2" t="str">
        <f>IF(O161="","",IF(O161="ADO","ADO",IF(O161="OFF","OFF",VLOOKUP(O161,Positions!$C$7:$V$120,20,FALSE))))</f>
        <v/>
      </c>
      <c r="CI161" s="2" t="str">
        <f>IF(P161="","",IF(P161="ADO","ADO",IF(P161="OFF","OFF",VLOOKUP(P161,Positions!$C$7:$V$120,20,FALSE))))</f>
        <v/>
      </c>
      <c r="CJ161" s="2" t="str">
        <f>IF(Q161="","",IF(Q161="ADO","ADO",IF(Q161="OFF","OFF",VLOOKUP(Q161,Positions!$C$7:$V$120,20,FALSE))))</f>
        <v/>
      </c>
      <c r="CK161" s="2" t="str">
        <f>IF(R161="","",IF(R161="ADO","ADO",IF(R161="OFF","OFF",VLOOKUP(R161,Positions!$C$7:$V$120,20,FALSE))))</f>
        <v/>
      </c>
      <c r="CL161" s="2" t="str">
        <f>IF(S161="","",IF(S161="ADO","ADO",IF(S161="OFF","OFF",VLOOKUP(S161,Positions!$C$7:$V$120,20,FALSE))))</f>
        <v/>
      </c>
      <c r="CM161" s="2" t="str">
        <f>IF(T161="","",IF(T161="ADO","ADO",IF(T161="OFF","OFF",VLOOKUP(T161,Positions!$C$7:$V$120,20,FALSE))))</f>
        <v/>
      </c>
      <c r="CN161" s="2" t="str">
        <f>IF(U161="","",IF(U161="ADO","ADO",IF(U161="OFF","OFF",VLOOKUP(U161,Positions!$C$7:$V$120,20,FALSE))))</f>
        <v/>
      </c>
      <c r="CO161" s="2" t="str">
        <f>IF(V161="","",IF(V161="ADO","ADO",IF(V161="OFF","OFF",VLOOKUP(V161,Positions!$C$7:$V$120,20,FALSE))))</f>
        <v/>
      </c>
      <c r="CP161" s="2" t="str">
        <f>IF(W161="","",IF(W161="ADO","ADO",IF(W161="OFF","OFF",VLOOKUP(W161,Positions!$C$7:$V$120,20,FALSE))))</f>
        <v/>
      </c>
      <c r="CQ161" s="2" t="str">
        <f>IF(X161="","",IF(X161="ADO","ADO",IF(X161="OFF","OFF",VLOOKUP(X161,Positions!$C$7:$V$120,20,FALSE))))</f>
        <v/>
      </c>
      <c r="CR161" s="2" t="str">
        <f>IF(Y161="","",IF(Y161="ADO","ADO",IF(Y161="OFF","OFF",VLOOKUP(Y161,Positions!$C$7:$V$120,20,FALSE))))</f>
        <v/>
      </c>
      <c r="CS161" s="2" t="str">
        <f>IF(Z161="","",IF(Z161="ADO","ADO",IF(Z161="OFF","OFF",VLOOKUP(Z161,Positions!$C$7:$V$120,20,FALSE))))</f>
        <v/>
      </c>
      <c r="CT161" s="2" t="str">
        <f>IF(AA161="","",IF(AA161="ADO","ADO",IF(AA161="OFF","OFF",VLOOKUP(AA161,Positions!$C$7:$V$120,20,FALSE))))</f>
        <v/>
      </c>
      <c r="CU161" s="2" t="str">
        <f>IF(AB161="","",IF(AB161="ADO","ADO",IF(AB161="OFF","OFF",VLOOKUP(AB161,Positions!$C$7:$V$120,20,FALSE))))</f>
        <v/>
      </c>
      <c r="CV161" s="2" t="str">
        <f>IF(AC161="","",IF(AC161="ADO","ADO",IF(AC161="OFF","OFF",VLOOKUP(AC161,Positions!$C$7:$V$120,20,FALSE))))</f>
        <v/>
      </c>
      <c r="CW161" s="2" t="str">
        <f>IF(AD161="","",IF(AD161="ADO","ADO",IF(AD161="OFF","OFF",VLOOKUP(AD161,Positions!$C$7:$V$120,20,FALSE))))</f>
        <v/>
      </c>
      <c r="CY161" s="2">
        <f t="shared" si="136"/>
        <v>0</v>
      </c>
      <c r="DE161" s="2" t="str">
        <f t="shared" ref="DE161:DE196" si="155">IF(ISERROR(BV161),"",BV161)</f>
        <v/>
      </c>
      <c r="DF161" s="2" t="str">
        <f t="shared" ref="DF161:DF196" si="156">IF(ISERROR(BW161),"",BW161)</f>
        <v/>
      </c>
      <c r="DG161" s="2" t="str">
        <f t="shared" si="154"/>
        <v/>
      </c>
      <c r="DH161" s="2" t="str">
        <f t="shared" si="154"/>
        <v/>
      </c>
      <c r="DI161" s="2" t="str">
        <f t="shared" si="154"/>
        <v/>
      </c>
      <c r="DJ161" s="2" t="str">
        <f t="shared" si="154"/>
        <v/>
      </c>
      <c r="DK161" s="2" t="str">
        <f t="shared" si="154"/>
        <v/>
      </c>
      <c r="DL161" s="2" t="str">
        <f t="shared" si="154"/>
        <v/>
      </c>
      <c r="DM161" s="2" t="str">
        <f t="shared" si="154"/>
        <v/>
      </c>
      <c r="DN161" s="2" t="str">
        <f t="shared" si="154"/>
        <v/>
      </c>
      <c r="DO161" s="2" t="str">
        <f t="shared" si="154"/>
        <v/>
      </c>
      <c r="DP161" s="2" t="str">
        <f t="shared" si="150"/>
        <v/>
      </c>
      <c r="DQ161" s="2" t="str">
        <f t="shared" si="150"/>
        <v/>
      </c>
      <c r="DR161" s="2" t="str">
        <f t="shared" si="150"/>
        <v/>
      </c>
      <c r="DS161" s="2" t="str">
        <f t="shared" si="150"/>
        <v/>
      </c>
      <c r="DT161" s="2" t="str">
        <f t="shared" si="150"/>
        <v/>
      </c>
      <c r="DU161" s="2" t="str">
        <f t="shared" si="150"/>
        <v/>
      </c>
      <c r="DV161" s="2" t="str">
        <f t="shared" si="150"/>
        <v/>
      </c>
      <c r="DW161" s="2" t="str">
        <f t="shared" si="150"/>
        <v/>
      </c>
      <c r="DX161" s="2" t="str">
        <f t="shared" si="150"/>
        <v/>
      </c>
      <c r="DY161" s="2" t="str">
        <f t="shared" si="145"/>
        <v/>
      </c>
      <c r="DZ161" s="2" t="str">
        <f t="shared" si="145"/>
        <v/>
      </c>
      <c r="EA161" s="2" t="str">
        <f t="shared" si="145"/>
        <v/>
      </c>
      <c r="EB161" s="2" t="str">
        <f t="shared" si="145"/>
        <v/>
      </c>
      <c r="EC161" s="2" t="str">
        <f t="shared" si="145"/>
        <v/>
      </c>
      <c r="ED161" s="2" t="str">
        <f t="shared" si="145"/>
        <v/>
      </c>
      <c r="EE161" s="2" t="str">
        <f t="shared" si="145"/>
        <v/>
      </c>
      <c r="EF161" s="2" t="str">
        <f t="shared" si="145"/>
        <v/>
      </c>
      <c r="EH161" s="189">
        <f t="shared" si="137"/>
        <v>0</v>
      </c>
      <c r="EI161" s="190">
        <f t="shared" si="138"/>
        <v>0</v>
      </c>
      <c r="EJ161" s="190">
        <f t="shared" si="139"/>
        <v>0</v>
      </c>
      <c r="EK161" s="190">
        <f t="shared" si="140"/>
        <v>0</v>
      </c>
      <c r="EL161" s="190">
        <f t="shared" si="141"/>
        <v>0</v>
      </c>
      <c r="EM161" s="12" t="str">
        <f t="shared" si="153"/>
        <v/>
      </c>
      <c r="EN161" s="12" t="str">
        <f t="shared" si="153"/>
        <v/>
      </c>
      <c r="EO161" s="12" t="str">
        <f t="shared" si="153"/>
        <v/>
      </c>
      <c r="EP161" s="12" t="str">
        <f t="shared" si="153"/>
        <v/>
      </c>
      <c r="EQ161" s="12" t="str">
        <f t="shared" si="153"/>
        <v/>
      </c>
      <c r="ER161" s="12" t="str">
        <f t="shared" si="153"/>
        <v/>
      </c>
      <c r="ES161" s="12" t="str">
        <f t="shared" si="153"/>
        <v/>
      </c>
      <c r="ET161" s="12" t="str">
        <f t="shared" si="153"/>
        <v/>
      </c>
      <c r="EU161" s="12" t="str">
        <f t="shared" si="153"/>
        <v/>
      </c>
      <c r="EV161" s="12" t="str">
        <f t="shared" si="151"/>
        <v/>
      </c>
      <c r="EW161" s="12" t="str">
        <f t="shared" si="148"/>
        <v/>
      </c>
      <c r="EX161" s="12" t="str">
        <f t="shared" si="148"/>
        <v/>
      </c>
      <c r="EY161" s="12" t="str">
        <f t="shared" si="148"/>
        <v/>
      </c>
      <c r="EZ161" s="12" t="str">
        <f t="shared" si="148"/>
        <v/>
      </c>
      <c r="FA161" s="12" t="str">
        <f t="shared" si="148"/>
        <v/>
      </c>
      <c r="FB161" s="12" t="str">
        <f t="shared" si="148"/>
        <v/>
      </c>
      <c r="FC161" s="12" t="str">
        <f t="shared" si="148"/>
        <v/>
      </c>
      <c r="FD161" s="12" t="str">
        <f t="shared" si="148"/>
        <v/>
      </c>
      <c r="FE161" s="12" t="str">
        <f t="shared" si="148"/>
        <v/>
      </c>
      <c r="FF161" s="12" t="str">
        <f t="shared" si="152"/>
        <v/>
      </c>
      <c r="FG161" s="12" t="str">
        <f t="shared" si="152"/>
        <v/>
      </c>
      <c r="FH161" s="12" t="str">
        <f t="shared" si="152"/>
        <v/>
      </c>
      <c r="FI161" s="12" t="str">
        <f t="shared" si="119"/>
        <v/>
      </c>
      <c r="FJ161" s="12" t="str">
        <f t="shared" si="119"/>
        <v/>
      </c>
      <c r="FK161" s="12" t="str">
        <f t="shared" si="119"/>
        <v/>
      </c>
      <c r="FL161" s="12" t="str">
        <f t="shared" si="109"/>
        <v/>
      </c>
      <c r="FM161" s="12" t="str">
        <f t="shared" si="109"/>
        <v/>
      </c>
      <c r="FN161" s="12" t="str">
        <f t="shared" si="109"/>
        <v/>
      </c>
      <c r="FP161" t="str">
        <f t="shared" si="142"/>
        <v>OK</v>
      </c>
      <c r="FQ161" t="str">
        <f t="shared" si="143"/>
        <v/>
      </c>
      <c r="GU161" s="176"/>
      <c r="GV161" s="177">
        <f t="shared" si="128"/>
        <v>0</v>
      </c>
      <c r="GW161" s="177">
        <f t="shared" si="129"/>
        <v>0</v>
      </c>
      <c r="GX161" s="177">
        <f t="shared" si="130"/>
        <v>0</v>
      </c>
      <c r="GY161" s="177">
        <f t="shared" si="131"/>
        <v>0</v>
      </c>
    </row>
    <row r="162" spans="1:207" x14ac:dyDescent="0.25">
      <c r="A162" s="194"/>
      <c r="B162" s="186" t="str">
        <f t="shared" si="133"/>
        <v>0 (0, 0)</v>
      </c>
      <c r="C162" s="357"/>
      <c r="D162" s="470"/>
      <c r="E162" s="470"/>
      <c r="F162" s="470"/>
      <c r="G162" s="470"/>
      <c r="H162" s="470"/>
      <c r="I162" s="466"/>
      <c r="J162" s="357"/>
      <c r="K162" s="470"/>
      <c r="L162" s="470"/>
      <c r="M162" s="470"/>
      <c r="N162" s="470"/>
      <c r="O162" s="470"/>
      <c r="P162" s="466"/>
      <c r="Q162" s="357"/>
      <c r="R162" s="470"/>
      <c r="S162" s="470"/>
      <c r="T162" s="470"/>
      <c r="U162" s="470"/>
      <c r="V162" s="470"/>
      <c r="W162" s="466"/>
      <c r="X162" s="357"/>
      <c r="Y162" s="470"/>
      <c r="Z162" s="470"/>
      <c r="AA162" s="470"/>
      <c r="AB162" s="470"/>
      <c r="AC162" s="470"/>
      <c r="AD162" s="466"/>
      <c r="AE162" s="349"/>
      <c r="AF162" s="339">
        <f t="shared" si="122"/>
        <v>0</v>
      </c>
      <c r="AG162" s="340">
        <f t="shared" si="122"/>
        <v>0</v>
      </c>
      <c r="AH162" s="340">
        <f t="shared" si="122"/>
        <v>0</v>
      </c>
      <c r="AI162" s="341">
        <f t="shared" si="122"/>
        <v>0</v>
      </c>
      <c r="AJ162" s="342">
        <f t="shared" si="122"/>
        <v>0</v>
      </c>
      <c r="AK162" s="343">
        <f t="shared" si="134"/>
        <v>0</v>
      </c>
      <c r="AL162" s="192">
        <f>IF(A162&lt;&gt;"",VLOOKUP(A162,Positions!$AJ$9:$AK$30,2,FALSE),0)*IF(AJ162=160,AJ162/4*52*(38/40),AJ162/4*52)</f>
        <v>0</v>
      </c>
      <c r="AM162" s="188">
        <f t="shared" si="135"/>
        <v>0</v>
      </c>
      <c r="AN162" s="12" t="str">
        <f t="shared" si="147"/>
        <v/>
      </c>
      <c r="AO162" s="12" t="str">
        <f t="shared" si="147"/>
        <v/>
      </c>
      <c r="AP162" s="12" t="str">
        <f t="shared" si="147"/>
        <v/>
      </c>
      <c r="AQ162" s="12" t="str">
        <f t="shared" si="147"/>
        <v/>
      </c>
      <c r="AR162" s="12" t="str">
        <f t="shared" si="147"/>
        <v/>
      </c>
      <c r="AS162" s="12" t="str">
        <f t="shared" si="147"/>
        <v/>
      </c>
      <c r="AT162" s="12" t="str">
        <f t="shared" si="146"/>
        <v/>
      </c>
      <c r="AU162" s="12" t="str">
        <f t="shared" si="146"/>
        <v/>
      </c>
      <c r="AV162" s="12" t="str">
        <f t="shared" si="146"/>
        <v/>
      </c>
      <c r="AW162" s="12" t="str">
        <f t="shared" si="146"/>
        <v/>
      </c>
      <c r="AX162" s="12" t="str">
        <f t="shared" si="146"/>
        <v/>
      </c>
      <c r="AY162" s="12" t="str">
        <f t="shared" si="146"/>
        <v/>
      </c>
      <c r="AZ162" s="12" t="str">
        <f t="shared" si="146"/>
        <v/>
      </c>
      <c r="BA162" s="12" t="str">
        <f t="shared" si="146"/>
        <v/>
      </c>
      <c r="BB162" s="12" t="str">
        <f t="shared" si="146"/>
        <v/>
      </c>
      <c r="BC162" s="12" t="str">
        <f t="shared" si="146"/>
        <v/>
      </c>
      <c r="BD162" s="12" t="str">
        <f t="shared" si="149"/>
        <v/>
      </c>
      <c r="BE162" s="12" t="str">
        <f t="shared" si="149"/>
        <v/>
      </c>
      <c r="BF162" s="12" t="str">
        <f t="shared" si="149"/>
        <v/>
      </c>
      <c r="BG162" s="12" t="str">
        <f t="shared" si="149"/>
        <v/>
      </c>
      <c r="BH162" s="12" t="str">
        <f t="shared" si="124"/>
        <v/>
      </c>
      <c r="BI162" s="12" t="str">
        <f t="shared" si="124"/>
        <v/>
      </c>
      <c r="BJ162" s="12" t="str">
        <f t="shared" si="124"/>
        <v/>
      </c>
      <c r="BK162" s="12" t="str">
        <f t="shared" si="124"/>
        <v/>
      </c>
      <c r="BL162" s="12" t="str">
        <f t="shared" si="124"/>
        <v/>
      </c>
      <c r="BM162" s="12" t="str">
        <f t="shared" si="124"/>
        <v/>
      </c>
      <c r="BN162" s="12" t="str">
        <f t="shared" si="124"/>
        <v/>
      </c>
      <c r="BO162" s="12" t="str">
        <f t="shared" si="124"/>
        <v/>
      </c>
      <c r="BV162" s="2" t="str">
        <f>IF(C162="","",IF(C162="ADO","ADO",IF(C162="OFF","OFF",VLOOKUP(C162,Positions!$C$7:$V$120,20,FALSE))))</f>
        <v/>
      </c>
      <c r="BW162" s="2" t="str">
        <f>IF(D162="","",IF(D162="ADO","ADO",IF(D162="OFF","OFF",VLOOKUP(D162,Positions!$C$7:$V$120,20,FALSE))))</f>
        <v/>
      </c>
      <c r="BX162" s="2" t="str">
        <f>IF(E162="","",IF(E162="ADO","ADO",IF(E162="OFF","OFF",VLOOKUP(E162,Positions!$C$7:$V$120,20,FALSE))))</f>
        <v/>
      </c>
      <c r="BY162" s="2" t="str">
        <f>IF(F162="","",IF(F162="ADO","ADO",IF(F162="OFF","OFF",VLOOKUP(F162,Positions!$C$7:$V$120,20,FALSE))))</f>
        <v/>
      </c>
      <c r="BZ162" s="2" t="str">
        <f>IF(G162="","",IF(G162="ADO","ADO",IF(G162="OFF","OFF",VLOOKUP(G162,Positions!$C$7:$V$120,20,FALSE))))</f>
        <v/>
      </c>
      <c r="CA162" s="2" t="str">
        <f>IF(H162="","",IF(H162="ADO","ADO",IF(H162="OFF","OFF",VLOOKUP(H162,Positions!$C$7:$V$120,20,FALSE))))</f>
        <v/>
      </c>
      <c r="CB162" s="2" t="str">
        <f>IF(I162="","",IF(I162="ADO","ADO",IF(I162="OFF","OFF",VLOOKUP(I162,Positions!$C$7:$V$120,20,FALSE))))</f>
        <v/>
      </c>
      <c r="CC162" s="2" t="str">
        <f>IF(J162="","",IF(J162="ADO","ADO",IF(J162="OFF","OFF",VLOOKUP(J162,Positions!$C$7:$V$120,20,FALSE))))</f>
        <v/>
      </c>
      <c r="CD162" s="2" t="str">
        <f>IF(K162="","",IF(K162="ADO","ADO",IF(K162="OFF","OFF",VLOOKUP(K162,Positions!$C$7:$V$120,20,FALSE))))</f>
        <v/>
      </c>
      <c r="CE162" s="2" t="str">
        <f>IF(L162="","",IF(L162="ADO","ADO",IF(L162="OFF","OFF",VLOOKUP(L162,Positions!$C$7:$V$120,20,FALSE))))</f>
        <v/>
      </c>
      <c r="CF162" s="2" t="str">
        <f>IF(M162="","",IF(M162="ADO","ADO",IF(M162="OFF","OFF",VLOOKUP(M162,Positions!$C$7:$V$120,20,FALSE))))</f>
        <v/>
      </c>
      <c r="CG162" s="2" t="str">
        <f>IF(N162="","",IF(N162="ADO","ADO",IF(N162="OFF","OFF",VLOOKUP(N162,Positions!$C$7:$V$120,20,FALSE))))</f>
        <v/>
      </c>
      <c r="CH162" s="2" t="str">
        <f>IF(O162="","",IF(O162="ADO","ADO",IF(O162="OFF","OFF",VLOOKUP(O162,Positions!$C$7:$V$120,20,FALSE))))</f>
        <v/>
      </c>
      <c r="CI162" s="2" t="str">
        <f>IF(P162="","",IF(P162="ADO","ADO",IF(P162="OFF","OFF",VLOOKUP(P162,Positions!$C$7:$V$120,20,FALSE))))</f>
        <v/>
      </c>
      <c r="CJ162" s="2" t="str">
        <f>IF(Q162="","",IF(Q162="ADO","ADO",IF(Q162="OFF","OFF",VLOOKUP(Q162,Positions!$C$7:$V$120,20,FALSE))))</f>
        <v/>
      </c>
      <c r="CK162" s="2" t="str">
        <f>IF(R162="","",IF(R162="ADO","ADO",IF(R162="OFF","OFF",VLOOKUP(R162,Positions!$C$7:$V$120,20,FALSE))))</f>
        <v/>
      </c>
      <c r="CL162" s="2" t="str">
        <f>IF(S162="","",IF(S162="ADO","ADO",IF(S162="OFF","OFF",VLOOKUP(S162,Positions!$C$7:$V$120,20,FALSE))))</f>
        <v/>
      </c>
      <c r="CM162" s="2" t="str">
        <f>IF(T162="","",IF(T162="ADO","ADO",IF(T162="OFF","OFF",VLOOKUP(T162,Positions!$C$7:$V$120,20,FALSE))))</f>
        <v/>
      </c>
      <c r="CN162" s="2" t="str">
        <f>IF(U162="","",IF(U162="ADO","ADO",IF(U162="OFF","OFF",VLOOKUP(U162,Positions!$C$7:$V$120,20,FALSE))))</f>
        <v/>
      </c>
      <c r="CO162" s="2" t="str">
        <f>IF(V162="","",IF(V162="ADO","ADO",IF(V162="OFF","OFF",VLOOKUP(V162,Positions!$C$7:$V$120,20,FALSE))))</f>
        <v/>
      </c>
      <c r="CP162" s="2" t="str">
        <f>IF(W162="","",IF(W162="ADO","ADO",IF(W162="OFF","OFF",VLOOKUP(W162,Positions!$C$7:$V$120,20,FALSE))))</f>
        <v/>
      </c>
      <c r="CQ162" s="2" t="str">
        <f>IF(X162="","",IF(X162="ADO","ADO",IF(X162="OFF","OFF",VLOOKUP(X162,Positions!$C$7:$V$120,20,FALSE))))</f>
        <v/>
      </c>
      <c r="CR162" s="2" t="str">
        <f>IF(Y162="","",IF(Y162="ADO","ADO",IF(Y162="OFF","OFF",VLOOKUP(Y162,Positions!$C$7:$V$120,20,FALSE))))</f>
        <v/>
      </c>
      <c r="CS162" s="2" t="str">
        <f>IF(Z162="","",IF(Z162="ADO","ADO",IF(Z162="OFF","OFF",VLOOKUP(Z162,Positions!$C$7:$V$120,20,FALSE))))</f>
        <v/>
      </c>
      <c r="CT162" s="2" t="str">
        <f>IF(AA162="","",IF(AA162="ADO","ADO",IF(AA162="OFF","OFF",VLOOKUP(AA162,Positions!$C$7:$V$120,20,FALSE))))</f>
        <v/>
      </c>
      <c r="CU162" s="2" t="str">
        <f>IF(AB162="","",IF(AB162="ADO","ADO",IF(AB162="OFF","OFF",VLOOKUP(AB162,Positions!$C$7:$V$120,20,FALSE))))</f>
        <v/>
      </c>
      <c r="CV162" s="2" t="str">
        <f>IF(AC162="","",IF(AC162="ADO","ADO",IF(AC162="OFF","OFF",VLOOKUP(AC162,Positions!$C$7:$V$120,20,FALSE))))</f>
        <v/>
      </c>
      <c r="CW162" s="2" t="str">
        <f>IF(AD162="","",IF(AD162="ADO","ADO",IF(AD162="OFF","OFF",VLOOKUP(AD162,Positions!$C$7:$V$120,20,FALSE))))</f>
        <v/>
      </c>
      <c r="CY162" s="2">
        <f t="shared" si="136"/>
        <v>0</v>
      </c>
      <c r="DE162" s="2" t="str">
        <f t="shared" si="155"/>
        <v/>
      </c>
      <c r="DF162" s="2" t="str">
        <f t="shared" si="156"/>
        <v/>
      </c>
      <c r="DG162" s="2" t="str">
        <f t="shared" si="154"/>
        <v/>
      </c>
      <c r="DH162" s="2" t="str">
        <f t="shared" si="154"/>
        <v/>
      </c>
      <c r="DI162" s="2" t="str">
        <f t="shared" si="154"/>
        <v/>
      </c>
      <c r="DJ162" s="2" t="str">
        <f t="shared" si="154"/>
        <v/>
      </c>
      <c r="DK162" s="2" t="str">
        <f t="shared" si="154"/>
        <v/>
      </c>
      <c r="DL162" s="2" t="str">
        <f t="shared" si="154"/>
        <v/>
      </c>
      <c r="DM162" s="2" t="str">
        <f t="shared" si="154"/>
        <v/>
      </c>
      <c r="DN162" s="2" t="str">
        <f t="shared" si="154"/>
        <v/>
      </c>
      <c r="DO162" s="2" t="str">
        <f t="shared" si="154"/>
        <v/>
      </c>
      <c r="DP162" s="2" t="str">
        <f t="shared" si="150"/>
        <v/>
      </c>
      <c r="DQ162" s="2" t="str">
        <f t="shared" si="150"/>
        <v/>
      </c>
      <c r="DR162" s="2" t="str">
        <f t="shared" si="150"/>
        <v/>
      </c>
      <c r="DS162" s="2" t="str">
        <f t="shared" si="150"/>
        <v/>
      </c>
      <c r="DT162" s="2" t="str">
        <f t="shared" si="150"/>
        <v/>
      </c>
      <c r="DU162" s="2" t="str">
        <f t="shared" si="150"/>
        <v/>
      </c>
      <c r="DV162" s="2" t="str">
        <f t="shared" si="150"/>
        <v/>
      </c>
      <c r="DW162" s="2" t="str">
        <f t="shared" si="150"/>
        <v/>
      </c>
      <c r="DX162" s="2" t="str">
        <f t="shared" si="150"/>
        <v/>
      </c>
      <c r="DY162" s="2" t="str">
        <f t="shared" si="145"/>
        <v/>
      </c>
      <c r="DZ162" s="2" t="str">
        <f t="shared" si="145"/>
        <v/>
      </c>
      <c r="EA162" s="2" t="str">
        <f t="shared" si="145"/>
        <v/>
      </c>
      <c r="EB162" s="2" t="str">
        <f t="shared" si="145"/>
        <v/>
      </c>
      <c r="EC162" s="2" t="str">
        <f t="shared" si="145"/>
        <v/>
      </c>
      <c r="ED162" s="2" t="str">
        <f t="shared" si="145"/>
        <v/>
      </c>
      <c r="EE162" s="2" t="str">
        <f t="shared" si="145"/>
        <v/>
      </c>
      <c r="EF162" s="2" t="str">
        <f t="shared" si="145"/>
        <v/>
      </c>
      <c r="EH162" s="189">
        <f t="shared" si="137"/>
        <v>0</v>
      </c>
      <c r="EI162" s="190">
        <f t="shared" si="138"/>
        <v>0</v>
      </c>
      <c r="EJ162" s="190">
        <f t="shared" si="139"/>
        <v>0</v>
      </c>
      <c r="EK162" s="190">
        <f t="shared" si="140"/>
        <v>0</v>
      </c>
      <c r="EL162" s="190">
        <f t="shared" si="141"/>
        <v>0</v>
      </c>
      <c r="EM162" s="12" t="str">
        <f t="shared" si="153"/>
        <v/>
      </c>
      <c r="EN162" s="12" t="str">
        <f t="shared" si="153"/>
        <v/>
      </c>
      <c r="EO162" s="12" t="str">
        <f t="shared" si="153"/>
        <v/>
      </c>
      <c r="EP162" s="12" t="str">
        <f t="shared" si="153"/>
        <v/>
      </c>
      <c r="EQ162" s="12" t="str">
        <f t="shared" si="153"/>
        <v/>
      </c>
      <c r="ER162" s="12" t="str">
        <f t="shared" si="153"/>
        <v/>
      </c>
      <c r="ES162" s="12" t="str">
        <f t="shared" si="153"/>
        <v/>
      </c>
      <c r="ET162" s="12" t="str">
        <f t="shared" si="153"/>
        <v/>
      </c>
      <c r="EU162" s="12" t="str">
        <f t="shared" si="153"/>
        <v/>
      </c>
      <c r="EV162" s="12" t="str">
        <f t="shared" si="151"/>
        <v/>
      </c>
      <c r="EW162" s="12" t="str">
        <f t="shared" si="148"/>
        <v/>
      </c>
      <c r="EX162" s="12" t="str">
        <f t="shared" si="148"/>
        <v/>
      </c>
      <c r="EY162" s="12" t="str">
        <f t="shared" si="148"/>
        <v/>
      </c>
      <c r="EZ162" s="12" t="str">
        <f t="shared" si="148"/>
        <v/>
      </c>
      <c r="FA162" s="12" t="str">
        <f t="shared" si="148"/>
        <v/>
      </c>
      <c r="FB162" s="12" t="str">
        <f t="shared" si="148"/>
        <v/>
      </c>
      <c r="FC162" s="12" t="str">
        <f t="shared" si="148"/>
        <v/>
      </c>
      <c r="FD162" s="12" t="str">
        <f t="shared" si="148"/>
        <v/>
      </c>
      <c r="FE162" s="12" t="str">
        <f t="shared" si="148"/>
        <v/>
      </c>
      <c r="FF162" s="12" t="str">
        <f t="shared" si="152"/>
        <v/>
      </c>
      <c r="FG162" s="12" t="str">
        <f t="shared" si="152"/>
        <v/>
      </c>
      <c r="FH162" s="12" t="str">
        <f t="shared" si="152"/>
        <v/>
      </c>
      <c r="FI162" s="12" t="str">
        <f t="shared" si="119"/>
        <v/>
      </c>
      <c r="FJ162" s="12" t="str">
        <f t="shared" si="119"/>
        <v/>
      </c>
      <c r="FK162" s="12" t="str">
        <f t="shared" si="119"/>
        <v/>
      </c>
      <c r="FL162" s="12" t="str">
        <f t="shared" si="109"/>
        <v/>
      </c>
      <c r="FM162" s="12" t="str">
        <f t="shared" si="109"/>
        <v/>
      </c>
      <c r="FN162" s="12" t="str">
        <f t="shared" si="109"/>
        <v/>
      </c>
      <c r="FP162" t="str">
        <f t="shared" si="142"/>
        <v>OK</v>
      </c>
      <c r="FQ162" t="str">
        <f t="shared" si="143"/>
        <v/>
      </c>
      <c r="GU162" s="176"/>
      <c r="GV162" s="177">
        <f t="shared" si="128"/>
        <v>0</v>
      </c>
      <c r="GW162" s="177">
        <f t="shared" si="129"/>
        <v>0</v>
      </c>
      <c r="GX162" s="177">
        <f t="shared" si="130"/>
        <v>0</v>
      </c>
      <c r="GY162" s="177">
        <f t="shared" si="131"/>
        <v>0</v>
      </c>
    </row>
    <row r="163" spans="1:207" x14ac:dyDescent="0.25">
      <c r="A163" s="194"/>
      <c r="B163" s="186" t="str">
        <f t="shared" si="133"/>
        <v>0 (0, 0)</v>
      </c>
      <c r="C163" s="357"/>
      <c r="D163" s="470"/>
      <c r="E163" s="470"/>
      <c r="F163" s="470"/>
      <c r="G163" s="470"/>
      <c r="H163" s="470"/>
      <c r="I163" s="466"/>
      <c r="J163" s="357"/>
      <c r="K163" s="470"/>
      <c r="L163" s="470"/>
      <c r="M163" s="470"/>
      <c r="N163" s="470"/>
      <c r="O163" s="470"/>
      <c r="P163" s="466"/>
      <c r="Q163" s="357"/>
      <c r="R163" s="470"/>
      <c r="S163" s="470"/>
      <c r="T163" s="470"/>
      <c r="U163" s="470"/>
      <c r="V163" s="470"/>
      <c r="W163" s="466"/>
      <c r="X163" s="357"/>
      <c r="Y163" s="470"/>
      <c r="Z163" s="470"/>
      <c r="AA163" s="470"/>
      <c r="AB163" s="470"/>
      <c r="AC163" s="470"/>
      <c r="AD163" s="466"/>
      <c r="AE163" s="349"/>
      <c r="AF163" s="339">
        <f t="shared" si="122"/>
        <v>0</v>
      </c>
      <c r="AG163" s="340">
        <f t="shared" si="122"/>
        <v>0</v>
      </c>
      <c r="AH163" s="340">
        <f t="shared" si="122"/>
        <v>0</v>
      </c>
      <c r="AI163" s="341">
        <f t="shared" si="122"/>
        <v>0</v>
      </c>
      <c r="AJ163" s="342">
        <f t="shared" si="122"/>
        <v>0</v>
      </c>
      <c r="AK163" s="343">
        <f t="shared" si="134"/>
        <v>0</v>
      </c>
      <c r="AL163" s="192">
        <f>IF(A163&lt;&gt;"",VLOOKUP(A163,Positions!$AJ$9:$AK$30,2,FALSE),0)*IF(AJ163=160,AJ163/4*52*(38/40),AJ163/4*52)</f>
        <v>0</v>
      </c>
      <c r="AM163" s="188">
        <f t="shared" si="135"/>
        <v>0</v>
      </c>
      <c r="AN163" s="12" t="str">
        <f t="shared" si="147"/>
        <v/>
      </c>
      <c r="AO163" s="12" t="str">
        <f t="shared" si="147"/>
        <v/>
      </c>
      <c r="AP163" s="12" t="str">
        <f t="shared" si="147"/>
        <v/>
      </c>
      <c r="AQ163" s="12" t="str">
        <f t="shared" si="147"/>
        <v/>
      </c>
      <c r="AR163" s="12" t="str">
        <f t="shared" si="147"/>
        <v/>
      </c>
      <c r="AS163" s="12" t="str">
        <f t="shared" si="147"/>
        <v/>
      </c>
      <c r="AT163" s="12" t="str">
        <f t="shared" si="146"/>
        <v/>
      </c>
      <c r="AU163" s="12" t="str">
        <f t="shared" si="146"/>
        <v/>
      </c>
      <c r="AV163" s="12" t="str">
        <f t="shared" si="146"/>
        <v/>
      </c>
      <c r="AW163" s="12" t="str">
        <f t="shared" si="146"/>
        <v/>
      </c>
      <c r="AX163" s="12" t="str">
        <f t="shared" si="146"/>
        <v/>
      </c>
      <c r="AY163" s="12" t="str">
        <f t="shared" si="146"/>
        <v/>
      </c>
      <c r="AZ163" s="12" t="str">
        <f t="shared" si="146"/>
        <v/>
      </c>
      <c r="BA163" s="12" t="str">
        <f t="shared" si="146"/>
        <v/>
      </c>
      <c r="BB163" s="12" t="str">
        <f t="shared" si="146"/>
        <v/>
      </c>
      <c r="BC163" s="12" t="str">
        <f t="shared" si="146"/>
        <v/>
      </c>
      <c r="BD163" s="12" t="str">
        <f t="shared" si="149"/>
        <v/>
      </c>
      <c r="BE163" s="12" t="str">
        <f t="shared" si="149"/>
        <v/>
      </c>
      <c r="BF163" s="12" t="str">
        <f t="shared" si="149"/>
        <v/>
      </c>
      <c r="BG163" s="12" t="str">
        <f t="shared" si="149"/>
        <v/>
      </c>
      <c r="BH163" s="12" t="str">
        <f t="shared" si="124"/>
        <v/>
      </c>
      <c r="BI163" s="12" t="str">
        <f t="shared" si="124"/>
        <v/>
      </c>
      <c r="BJ163" s="12" t="str">
        <f t="shared" si="124"/>
        <v/>
      </c>
      <c r="BK163" s="12" t="str">
        <f t="shared" si="124"/>
        <v/>
      </c>
      <c r="BL163" s="12" t="str">
        <f t="shared" si="124"/>
        <v/>
      </c>
      <c r="BM163" s="12" t="str">
        <f t="shared" si="124"/>
        <v/>
      </c>
      <c r="BN163" s="12" t="str">
        <f t="shared" si="124"/>
        <v/>
      </c>
      <c r="BO163" s="12" t="str">
        <f t="shared" si="124"/>
        <v/>
      </c>
      <c r="BV163" s="2" t="str">
        <f>IF(C163="","",IF(C163="ADO","ADO",IF(C163="OFF","OFF",VLOOKUP(C163,Positions!$C$7:$V$120,20,FALSE))))</f>
        <v/>
      </c>
      <c r="BW163" s="2" t="str">
        <f>IF(D163="","",IF(D163="ADO","ADO",IF(D163="OFF","OFF",VLOOKUP(D163,Positions!$C$7:$V$120,20,FALSE))))</f>
        <v/>
      </c>
      <c r="BX163" s="2" t="str">
        <f>IF(E163="","",IF(E163="ADO","ADO",IF(E163="OFF","OFF",VLOOKUP(E163,Positions!$C$7:$V$120,20,FALSE))))</f>
        <v/>
      </c>
      <c r="BY163" s="2" t="str">
        <f>IF(F163="","",IF(F163="ADO","ADO",IF(F163="OFF","OFF",VLOOKUP(F163,Positions!$C$7:$V$120,20,FALSE))))</f>
        <v/>
      </c>
      <c r="BZ163" s="2" t="str">
        <f>IF(G163="","",IF(G163="ADO","ADO",IF(G163="OFF","OFF",VLOOKUP(G163,Positions!$C$7:$V$120,20,FALSE))))</f>
        <v/>
      </c>
      <c r="CA163" s="2" t="str">
        <f>IF(H163="","",IF(H163="ADO","ADO",IF(H163="OFF","OFF",VLOOKUP(H163,Positions!$C$7:$V$120,20,FALSE))))</f>
        <v/>
      </c>
      <c r="CB163" s="2" t="str">
        <f>IF(I163="","",IF(I163="ADO","ADO",IF(I163="OFF","OFF",VLOOKUP(I163,Positions!$C$7:$V$120,20,FALSE))))</f>
        <v/>
      </c>
      <c r="CC163" s="2" t="str">
        <f>IF(J163="","",IF(J163="ADO","ADO",IF(J163="OFF","OFF",VLOOKUP(J163,Positions!$C$7:$V$120,20,FALSE))))</f>
        <v/>
      </c>
      <c r="CD163" s="2" t="str">
        <f>IF(K163="","",IF(K163="ADO","ADO",IF(K163="OFF","OFF",VLOOKUP(K163,Positions!$C$7:$V$120,20,FALSE))))</f>
        <v/>
      </c>
      <c r="CE163" s="2" t="str">
        <f>IF(L163="","",IF(L163="ADO","ADO",IF(L163="OFF","OFF",VLOOKUP(L163,Positions!$C$7:$V$120,20,FALSE))))</f>
        <v/>
      </c>
      <c r="CF163" s="2" t="str">
        <f>IF(M163="","",IF(M163="ADO","ADO",IF(M163="OFF","OFF",VLOOKUP(M163,Positions!$C$7:$V$120,20,FALSE))))</f>
        <v/>
      </c>
      <c r="CG163" s="2" t="str">
        <f>IF(N163="","",IF(N163="ADO","ADO",IF(N163="OFF","OFF",VLOOKUP(N163,Positions!$C$7:$V$120,20,FALSE))))</f>
        <v/>
      </c>
      <c r="CH163" s="2" t="str">
        <f>IF(O163="","",IF(O163="ADO","ADO",IF(O163="OFF","OFF",VLOOKUP(O163,Positions!$C$7:$V$120,20,FALSE))))</f>
        <v/>
      </c>
      <c r="CI163" s="2" t="str">
        <f>IF(P163="","",IF(P163="ADO","ADO",IF(P163="OFF","OFF",VLOOKUP(P163,Positions!$C$7:$V$120,20,FALSE))))</f>
        <v/>
      </c>
      <c r="CJ163" s="2" t="str">
        <f>IF(Q163="","",IF(Q163="ADO","ADO",IF(Q163="OFF","OFF",VLOOKUP(Q163,Positions!$C$7:$V$120,20,FALSE))))</f>
        <v/>
      </c>
      <c r="CK163" s="2" t="str">
        <f>IF(R163="","",IF(R163="ADO","ADO",IF(R163="OFF","OFF",VLOOKUP(R163,Positions!$C$7:$V$120,20,FALSE))))</f>
        <v/>
      </c>
      <c r="CL163" s="2" t="str">
        <f>IF(S163="","",IF(S163="ADO","ADO",IF(S163="OFF","OFF",VLOOKUP(S163,Positions!$C$7:$V$120,20,FALSE))))</f>
        <v/>
      </c>
      <c r="CM163" s="2" t="str">
        <f>IF(T163="","",IF(T163="ADO","ADO",IF(T163="OFF","OFF",VLOOKUP(T163,Positions!$C$7:$V$120,20,FALSE))))</f>
        <v/>
      </c>
      <c r="CN163" s="2" t="str">
        <f>IF(U163="","",IF(U163="ADO","ADO",IF(U163="OFF","OFF",VLOOKUP(U163,Positions!$C$7:$V$120,20,FALSE))))</f>
        <v/>
      </c>
      <c r="CO163" s="2" t="str">
        <f>IF(V163="","",IF(V163="ADO","ADO",IF(V163="OFF","OFF",VLOOKUP(V163,Positions!$C$7:$V$120,20,FALSE))))</f>
        <v/>
      </c>
      <c r="CP163" s="2" t="str">
        <f>IF(W163="","",IF(W163="ADO","ADO",IF(W163="OFF","OFF",VLOOKUP(W163,Positions!$C$7:$V$120,20,FALSE))))</f>
        <v/>
      </c>
      <c r="CQ163" s="2" t="str">
        <f>IF(X163="","",IF(X163="ADO","ADO",IF(X163="OFF","OFF",VLOOKUP(X163,Positions!$C$7:$V$120,20,FALSE))))</f>
        <v/>
      </c>
      <c r="CR163" s="2" t="str">
        <f>IF(Y163="","",IF(Y163="ADO","ADO",IF(Y163="OFF","OFF",VLOOKUP(Y163,Positions!$C$7:$V$120,20,FALSE))))</f>
        <v/>
      </c>
      <c r="CS163" s="2" t="str">
        <f>IF(Z163="","",IF(Z163="ADO","ADO",IF(Z163="OFF","OFF",VLOOKUP(Z163,Positions!$C$7:$V$120,20,FALSE))))</f>
        <v/>
      </c>
      <c r="CT163" s="2" t="str">
        <f>IF(AA163="","",IF(AA163="ADO","ADO",IF(AA163="OFF","OFF",VLOOKUP(AA163,Positions!$C$7:$V$120,20,FALSE))))</f>
        <v/>
      </c>
      <c r="CU163" s="2" t="str">
        <f>IF(AB163="","",IF(AB163="ADO","ADO",IF(AB163="OFF","OFF",VLOOKUP(AB163,Positions!$C$7:$V$120,20,FALSE))))</f>
        <v/>
      </c>
      <c r="CV163" s="2" t="str">
        <f>IF(AC163="","",IF(AC163="ADO","ADO",IF(AC163="OFF","OFF",VLOOKUP(AC163,Positions!$C$7:$V$120,20,FALSE))))</f>
        <v/>
      </c>
      <c r="CW163" s="2" t="str">
        <f>IF(AD163="","",IF(AD163="ADO","ADO",IF(AD163="OFF","OFF",VLOOKUP(AD163,Positions!$C$7:$V$120,20,FALSE))))</f>
        <v/>
      </c>
      <c r="CY163" s="2">
        <f t="shared" si="136"/>
        <v>0</v>
      </c>
      <c r="DE163" s="2" t="str">
        <f t="shared" si="155"/>
        <v/>
      </c>
      <c r="DF163" s="2" t="str">
        <f t="shared" si="156"/>
        <v/>
      </c>
      <c r="DG163" s="2" t="str">
        <f t="shared" si="154"/>
        <v/>
      </c>
      <c r="DH163" s="2" t="str">
        <f t="shared" si="154"/>
        <v/>
      </c>
      <c r="DI163" s="2" t="str">
        <f t="shared" si="154"/>
        <v/>
      </c>
      <c r="DJ163" s="2" t="str">
        <f t="shared" si="154"/>
        <v/>
      </c>
      <c r="DK163" s="2" t="str">
        <f t="shared" si="154"/>
        <v/>
      </c>
      <c r="DL163" s="2" t="str">
        <f t="shared" si="154"/>
        <v/>
      </c>
      <c r="DM163" s="2" t="str">
        <f t="shared" si="154"/>
        <v/>
      </c>
      <c r="DN163" s="2" t="str">
        <f t="shared" si="154"/>
        <v/>
      </c>
      <c r="DO163" s="2" t="str">
        <f t="shared" si="154"/>
        <v/>
      </c>
      <c r="DP163" s="2" t="str">
        <f t="shared" si="154"/>
        <v/>
      </c>
      <c r="DQ163" s="2" t="str">
        <f t="shared" si="154"/>
        <v/>
      </c>
      <c r="DR163" s="2" t="str">
        <f t="shared" si="154"/>
        <v/>
      </c>
      <c r="DS163" s="2" t="str">
        <f t="shared" si="150"/>
        <v/>
      </c>
      <c r="DT163" s="2" t="str">
        <f t="shared" si="150"/>
        <v/>
      </c>
      <c r="DU163" s="2" t="str">
        <f t="shared" si="150"/>
        <v/>
      </c>
      <c r="DV163" s="2" t="str">
        <f t="shared" si="150"/>
        <v/>
      </c>
      <c r="DW163" s="2" t="str">
        <f t="shared" si="150"/>
        <v/>
      </c>
      <c r="DX163" s="2" t="str">
        <f t="shared" si="150"/>
        <v/>
      </c>
      <c r="DY163" s="2" t="str">
        <f t="shared" si="145"/>
        <v/>
      </c>
      <c r="DZ163" s="2" t="str">
        <f t="shared" si="145"/>
        <v/>
      </c>
      <c r="EA163" s="2" t="str">
        <f t="shared" si="145"/>
        <v/>
      </c>
      <c r="EB163" s="2" t="str">
        <f t="shared" si="145"/>
        <v/>
      </c>
      <c r="EC163" s="2" t="str">
        <f t="shared" si="145"/>
        <v/>
      </c>
      <c r="ED163" s="2" t="str">
        <f t="shared" si="145"/>
        <v/>
      </c>
      <c r="EE163" s="2" t="str">
        <f t="shared" si="145"/>
        <v/>
      </c>
      <c r="EF163" s="2" t="str">
        <f t="shared" si="145"/>
        <v/>
      </c>
      <c r="EH163" s="189">
        <f t="shared" si="137"/>
        <v>0</v>
      </c>
      <c r="EI163" s="190">
        <f t="shared" si="138"/>
        <v>0</v>
      </c>
      <c r="EJ163" s="190">
        <f t="shared" si="139"/>
        <v>0</v>
      </c>
      <c r="EK163" s="190">
        <f t="shared" si="140"/>
        <v>0</v>
      </c>
      <c r="EL163" s="190">
        <f t="shared" si="141"/>
        <v>0</v>
      </c>
      <c r="EM163" s="12" t="str">
        <f t="shared" si="153"/>
        <v/>
      </c>
      <c r="EN163" s="12" t="str">
        <f t="shared" si="153"/>
        <v/>
      </c>
      <c r="EO163" s="12" t="str">
        <f t="shared" si="153"/>
        <v/>
      </c>
      <c r="EP163" s="12" t="str">
        <f t="shared" si="153"/>
        <v/>
      </c>
      <c r="EQ163" s="12" t="str">
        <f t="shared" si="153"/>
        <v/>
      </c>
      <c r="ER163" s="12" t="str">
        <f t="shared" si="153"/>
        <v/>
      </c>
      <c r="ES163" s="12" t="str">
        <f t="shared" si="153"/>
        <v/>
      </c>
      <c r="ET163" s="12" t="str">
        <f t="shared" si="153"/>
        <v/>
      </c>
      <c r="EU163" s="12" t="str">
        <f t="shared" si="153"/>
        <v/>
      </c>
      <c r="EV163" s="12" t="str">
        <f t="shared" si="151"/>
        <v/>
      </c>
      <c r="EW163" s="12" t="str">
        <f t="shared" si="148"/>
        <v/>
      </c>
      <c r="EX163" s="12" t="str">
        <f t="shared" si="148"/>
        <v/>
      </c>
      <c r="EY163" s="12" t="str">
        <f t="shared" si="148"/>
        <v/>
      </c>
      <c r="EZ163" s="12" t="str">
        <f t="shared" si="148"/>
        <v/>
      </c>
      <c r="FA163" s="12" t="str">
        <f t="shared" si="148"/>
        <v/>
      </c>
      <c r="FB163" s="12" t="str">
        <f t="shared" si="148"/>
        <v/>
      </c>
      <c r="FC163" s="12" t="str">
        <f t="shared" si="148"/>
        <v/>
      </c>
      <c r="FD163" s="12" t="str">
        <f t="shared" si="148"/>
        <v/>
      </c>
      <c r="FE163" s="12" t="str">
        <f t="shared" si="148"/>
        <v/>
      </c>
      <c r="FF163" s="12" t="str">
        <f t="shared" si="152"/>
        <v/>
      </c>
      <c r="FG163" s="12" t="str">
        <f t="shared" si="152"/>
        <v/>
      </c>
      <c r="FH163" s="12" t="str">
        <f t="shared" si="152"/>
        <v/>
      </c>
      <c r="FI163" s="12" t="str">
        <f t="shared" si="119"/>
        <v/>
      </c>
      <c r="FJ163" s="12" t="str">
        <f t="shared" si="119"/>
        <v/>
      </c>
      <c r="FK163" s="12" t="str">
        <f t="shared" si="119"/>
        <v/>
      </c>
      <c r="FL163" s="12" t="str">
        <f t="shared" si="109"/>
        <v/>
      </c>
      <c r="FM163" s="12" t="str">
        <f t="shared" si="109"/>
        <v/>
      </c>
      <c r="FN163" s="12" t="str">
        <f t="shared" si="109"/>
        <v/>
      </c>
      <c r="FP163" t="str">
        <f t="shared" si="142"/>
        <v>OK</v>
      </c>
      <c r="FQ163" t="str">
        <f t="shared" si="143"/>
        <v/>
      </c>
      <c r="GU163" s="176"/>
      <c r="GV163" s="177">
        <f t="shared" si="128"/>
        <v>0</v>
      </c>
      <c r="GW163" s="177">
        <f t="shared" si="129"/>
        <v>0</v>
      </c>
      <c r="GX163" s="177">
        <f t="shared" si="130"/>
        <v>0</v>
      </c>
      <c r="GY163" s="177">
        <f t="shared" si="131"/>
        <v>0</v>
      </c>
    </row>
    <row r="164" spans="1:207" x14ac:dyDescent="0.25">
      <c r="A164" s="194"/>
      <c r="B164" s="186" t="str">
        <f t="shared" si="133"/>
        <v>0 (0, 0)</v>
      </c>
      <c r="C164" s="357"/>
      <c r="D164" s="470"/>
      <c r="E164" s="470"/>
      <c r="F164" s="470"/>
      <c r="G164" s="470"/>
      <c r="H164" s="470"/>
      <c r="I164" s="466"/>
      <c r="J164" s="357"/>
      <c r="K164" s="470"/>
      <c r="L164" s="470"/>
      <c r="M164" s="470"/>
      <c r="N164" s="470"/>
      <c r="O164" s="470"/>
      <c r="P164" s="466"/>
      <c r="Q164" s="357"/>
      <c r="R164" s="470"/>
      <c r="S164" s="470"/>
      <c r="T164" s="470"/>
      <c r="U164" s="470"/>
      <c r="V164" s="470"/>
      <c r="W164" s="466"/>
      <c r="X164" s="357"/>
      <c r="Y164" s="470"/>
      <c r="Z164" s="470"/>
      <c r="AA164" s="470"/>
      <c r="AB164" s="470"/>
      <c r="AC164" s="470"/>
      <c r="AD164" s="466"/>
      <c r="AE164" s="349"/>
      <c r="AF164" s="339">
        <f t="shared" si="122"/>
        <v>0</v>
      </c>
      <c r="AG164" s="340">
        <f t="shared" si="122"/>
        <v>0</v>
      </c>
      <c r="AH164" s="340">
        <f t="shared" si="122"/>
        <v>0</v>
      </c>
      <c r="AI164" s="341">
        <f t="shared" si="122"/>
        <v>0</v>
      </c>
      <c r="AJ164" s="342">
        <f t="shared" si="122"/>
        <v>0</v>
      </c>
      <c r="AK164" s="343">
        <f t="shared" si="134"/>
        <v>0</v>
      </c>
      <c r="AL164" s="192">
        <f>IF(A164&lt;&gt;"",VLOOKUP(A164,Positions!$AJ$9:$AK$30,2,FALSE),0)*IF(AJ164=160,AJ164/4*52*(38/40),AJ164/4*52)</f>
        <v>0</v>
      </c>
      <c r="AM164" s="188">
        <f t="shared" si="135"/>
        <v>0</v>
      </c>
      <c r="AN164" s="12" t="str">
        <f t="shared" si="147"/>
        <v/>
      </c>
      <c r="AO164" s="12" t="str">
        <f t="shared" si="147"/>
        <v/>
      </c>
      <c r="AP164" s="12" t="str">
        <f t="shared" si="147"/>
        <v/>
      </c>
      <c r="AQ164" s="12" t="str">
        <f t="shared" si="147"/>
        <v/>
      </c>
      <c r="AR164" s="12" t="str">
        <f t="shared" si="147"/>
        <v/>
      </c>
      <c r="AS164" s="12" t="str">
        <f t="shared" si="147"/>
        <v/>
      </c>
      <c r="AT164" s="12" t="str">
        <f t="shared" si="146"/>
        <v/>
      </c>
      <c r="AU164" s="12" t="str">
        <f t="shared" si="146"/>
        <v/>
      </c>
      <c r="AV164" s="12" t="str">
        <f t="shared" si="146"/>
        <v/>
      </c>
      <c r="AW164" s="12" t="str">
        <f t="shared" si="146"/>
        <v/>
      </c>
      <c r="AX164" s="12" t="str">
        <f t="shared" si="146"/>
        <v/>
      </c>
      <c r="AY164" s="12" t="str">
        <f t="shared" si="146"/>
        <v/>
      </c>
      <c r="AZ164" s="12" t="str">
        <f t="shared" si="146"/>
        <v/>
      </c>
      <c r="BA164" s="12" t="str">
        <f t="shared" si="146"/>
        <v/>
      </c>
      <c r="BB164" s="12" t="str">
        <f t="shared" si="146"/>
        <v/>
      </c>
      <c r="BC164" s="12" t="str">
        <f t="shared" si="146"/>
        <v/>
      </c>
      <c r="BD164" s="12" t="str">
        <f t="shared" si="149"/>
        <v/>
      </c>
      <c r="BE164" s="12" t="str">
        <f t="shared" si="149"/>
        <v/>
      </c>
      <c r="BF164" s="12" t="str">
        <f t="shared" si="149"/>
        <v/>
      </c>
      <c r="BG164" s="12" t="str">
        <f t="shared" si="149"/>
        <v/>
      </c>
      <c r="BH164" s="12" t="str">
        <f t="shared" si="124"/>
        <v/>
      </c>
      <c r="BI164" s="12" t="str">
        <f t="shared" si="124"/>
        <v/>
      </c>
      <c r="BJ164" s="12" t="str">
        <f t="shared" si="124"/>
        <v/>
      </c>
      <c r="BK164" s="12" t="str">
        <f t="shared" si="124"/>
        <v/>
      </c>
      <c r="BL164" s="12" t="str">
        <f t="shared" si="124"/>
        <v/>
      </c>
      <c r="BM164" s="12" t="str">
        <f t="shared" si="124"/>
        <v/>
      </c>
      <c r="BN164" s="12" t="str">
        <f t="shared" si="124"/>
        <v/>
      </c>
      <c r="BO164" s="12" t="str">
        <f t="shared" si="124"/>
        <v/>
      </c>
      <c r="BV164" s="2" t="str">
        <f>IF(C164="","",IF(C164="ADO","ADO",IF(C164="OFF","OFF",VLOOKUP(C164,Positions!$C$7:$V$120,20,FALSE))))</f>
        <v/>
      </c>
      <c r="BW164" s="2" t="str">
        <f>IF(D164="","",IF(D164="ADO","ADO",IF(D164="OFF","OFF",VLOOKUP(D164,Positions!$C$7:$V$120,20,FALSE))))</f>
        <v/>
      </c>
      <c r="BX164" s="2" t="str">
        <f>IF(E164="","",IF(E164="ADO","ADO",IF(E164="OFF","OFF",VLOOKUP(E164,Positions!$C$7:$V$120,20,FALSE))))</f>
        <v/>
      </c>
      <c r="BY164" s="2" t="str">
        <f>IF(F164="","",IF(F164="ADO","ADO",IF(F164="OFF","OFF",VLOOKUP(F164,Positions!$C$7:$V$120,20,FALSE))))</f>
        <v/>
      </c>
      <c r="BZ164" s="2" t="str">
        <f>IF(G164="","",IF(G164="ADO","ADO",IF(G164="OFF","OFF",VLOOKUP(G164,Positions!$C$7:$V$120,20,FALSE))))</f>
        <v/>
      </c>
      <c r="CA164" s="2" t="str">
        <f>IF(H164="","",IF(H164="ADO","ADO",IF(H164="OFF","OFF",VLOOKUP(H164,Positions!$C$7:$V$120,20,FALSE))))</f>
        <v/>
      </c>
      <c r="CB164" s="2" t="str">
        <f>IF(I164="","",IF(I164="ADO","ADO",IF(I164="OFF","OFF",VLOOKUP(I164,Positions!$C$7:$V$120,20,FALSE))))</f>
        <v/>
      </c>
      <c r="CC164" s="2" t="str">
        <f>IF(J164="","",IF(J164="ADO","ADO",IF(J164="OFF","OFF",VLOOKUP(J164,Positions!$C$7:$V$120,20,FALSE))))</f>
        <v/>
      </c>
      <c r="CD164" s="2" t="str">
        <f>IF(K164="","",IF(K164="ADO","ADO",IF(K164="OFF","OFF",VLOOKUP(K164,Positions!$C$7:$V$120,20,FALSE))))</f>
        <v/>
      </c>
      <c r="CE164" s="2" t="str">
        <f>IF(L164="","",IF(L164="ADO","ADO",IF(L164="OFF","OFF",VLOOKUP(L164,Positions!$C$7:$V$120,20,FALSE))))</f>
        <v/>
      </c>
      <c r="CF164" s="2" t="str">
        <f>IF(M164="","",IF(M164="ADO","ADO",IF(M164="OFF","OFF",VLOOKUP(M164,Positions!$C$7:$V$120,20,FALSE))))</f>
        <v/>
      </c>
      <c r="CG164" s="2" t="str">
        <f>IF(N164="","",IF(N164="ADO","ADO",IF(N164="OFF","OFF",VLOOKUP(N164,Positions!$C$7:$V$120,20,FALSE))))</f>
        <v/>
      </c>
      <c r="CH164" s="2" t="str">
        <f>IF(O164="","",IF(O164="ADO","ADO",IF(O164="OFF","OFF",VLOOKUP(O164,Positions!$C$7:$V$120,20,FALSE))))</f>
        <v/>
      </c>
      <c r="CI164" s="2" t="str">
        <f>IF(P164="","",IF(P164="ADO","ADO",IF(P164="OFF","OFF",VLOOKUP(P164,Positions!$C$7:$V$120,20,FALSE))))</f>
        <v/>
      </c>
      <c r="CJ164" s="2" t="str">
        <f>IF(Q164="","",IF(Q164="ADO","ADO",IF(Q164="OFF","OFF",VLOOKUP(Q164,Positions!$C$7:$V$120,20,FALSE))))</f>
        <v/>
      </c>
      <c r="CK164" s="2" t="str">
        <f>IF(R164="","",IF(R164="ADO","ADO",IF(R164="OFF","OFF",VLOOKUP(R164,Positions!$C$7:$V$120,20,FALSE))))</f>
        <v/>
      </c>
      <c r="CL164" s="2" t="str">
        <f>IF(S164="","",IF(S164="ADO","ADO",IF(S164="OFF","OFF",VLOOKUP(S164,Positions!$C$7:$V$120,20,FALSE))))</f>
        <v/>
      </c>
      <c r="CM164" s="2" t="str">
        <f>IF(T164="","",IF(T164="ADO","ADO",IF(T164="OFF","OFF",VLOOKUP(T164,Positions!$C$7:$V$120,20,FALSE))))</f>
        <v/>
      </c>
      <c r="CN164" s="2" t="str">
        <f>IF(U164="","",IF(U164="ADO","ADO",IF(U164="OFF","OFF",VLOOKUP(U164,Positions!$C$7:$V$120,20,FALSE))))</f>
        <v/>
      </c>
      <c r="CO164" s="2" t="str">
        <f>IF(V164="","",IF(V164="ADO","ADO",IF(V164="OFF","OFF",VLOOKUP(V164,Positions!$C$7:$V$120,20,FALSE))))</f>
        <v/>
      </c>
      <c r="CP164" s="2" t="str">
        <f>IF(W164="","",IF(W164="ADO","ADO",IF(W164="OFF","OFF",VLOOKUP(W164,Positions!$C$7:$V$120,20,FALSE))))</f>
        <v/>
      </c>
      <c r="CQ164" s="2" t="str">
        <f>IF(X164="","",IF(X164="ADO","ADO",IF(X164="OFF","OFF",VLOOKUP(X164,Positions!$C$7:$V$120,20,FALSE))))</f>
        <v/>
      </c>
      <c r="CR164" s="2" t="str">
        <f>IF(Y164="","",IF(Y164="ADO","ADO",IF(Y164="OFF","OFF",VLOOKUP(Y164,Positions!$C$7:$V$120,20,FALSE))))</f>
        <v/>
      </c>
      <c r="CS164" s="2" t="str">
        <f>IF(Z164="","",IF(Z164="ADO","ADO",IF(Z164="OFF","OFF",VLOOKUP(Z164,Positions!$C$7:$V$120,20,FALSE))))</f>
        <v/>
      </c>
      <c r="CT164" s="2" t="str">
        <f>IF(AA164="","",IF(AA164="ADO","ADO",IF(AA164="OFF","OFF",VLOOKUP(AA164,Positions!$C$7:$V$120,20,FALSE))))</f>
        <v/>
      </c>
      <c r="CU164" s="2" t="str">
        <f>IF(AB164="","",IF(AB164="ADO","ADO",IF(AB164="OFF","OFF",VLOOKUP(AB164,Positions!$C$7:$V$120,20,FALSE))))</f>
        <v/>
      </c>
      <c r="CV164" s="2" t="str">
        <f>IF(AC164="","",IF(AC164="ADO","ADO",IF(AC164="OFF","OFF",VLOOKUP(AC164,Positions!$C$7:$V$120,20,FALSE))))</f>
        <v/>
      </c>
      <c r="CW164" s="2" t="str">
        <f>IF(AD164="","",IF(AD164="ADO","ADO",IF(AD164="OFF","OFF",VLOOKUP(AD164,Positions!$C$7:$V$120,20,FALSE))))</f>
        <v/>
      </c>
      <c r="CY164" s="2">
        <f t="shared" si="136"/>
        <v>0</v>
      </c>
      <c r="DE164" s="2" t="str">
        <f t="shared" si="155"/>
        <v/>
      </c>
      <c r="DF164" s="2" t="str">
        <f t="shared" si="156"/>
        <v/>
      </c>
      <c r="DG164" s="2" t="str">
        <f t="shared" si="154"/>
        <v/>
      </c>
      <c r="DH164" s="2" t="str">
        <f t="shared" si="154"/>
        <v/>
      </c>
      <c r="DI164" s="2" t="str">
        <f t="shared" si="154"/>
        <v/>
      </c>
      <c r="DJ164" s="2" t="str">
        <f t="shared" si="154"/>
        <v/>
      </c>
      <c r="DK164" s="2" t="str">
        <f t="shared" si="154"/>
        <v/>
      </c>
      <c r="DL164" s="2" t="str">
        <f t="shared" si="154"/>
        <v/>
      </c>
      <c r="DM164" s="2" t="str">
        <f t="shared" si="154"/>
        <v/>
      </c>
      <c r="DN164" s="2" t="str">
        <f t="shared" si="154"/>
        <v/>
      </c>
      <c r="DO164" s="2" t="str">
        <f t="shared" si="154"/>
        <v/>
      </c>
      <c r="DP164" s="2" t="str">
        <f t="shared" si="154"/>
        <v/>
      </c>
      <c r="DQ164" s="2" t="str">
        <f t="shared" si="154"/>
        <v/>
      </c>
      <c r="DR164" s="2" t="str">
        <f t="shared" si="154"/>
        <v/>
      </c>
      <c r="DS164" s="2" t="str">
        <f t="shared" si="150"/>
        <v/>
      </c>
      <c r="DT164" s="2" t="str">
        <f t="shared" si="150"/>
        <v/>
      </c>
      <c r="DU164" s="2" t="str">
        <f t="shared" si="150"/>
        <v/>
      </c>
      <c r="DV164" s="2" t="str">
        <f t="shared" si="150"/>
        <v/>
      </c>
      <c r="DW164" s="2" t="str">
        <f t="shared" si="150"/>
        <v/>
      </c>
      <c r="DX164" s="2" t="str">
        <f t="shared" si="150"/>
        <v/>
      </c>
      <c r="DY164" s="2" t="str">
        <f t="shared" si="145"/>
        <v/>
      </c>
      <c r="DZ164" s="2" t="str">
        <f t="shared" si="145"/>
        <v/>
      </c>
      <c r="EA164" s="2" t="str">
        <f t="shared" si="145"/>
        <v/>
      </c>
      <c r="EB164" s="2" t="str">
        <f t="shared" si="145"/>
        <v/>
      </c>
      <c r="EC164" s="2" t="str">
        <f t="shared" si="145"/>
        <v/>
      </c>
      <c r="ED164" s="2" t="str">
        <f t="shared" si="145"/>
        <v/>
      </c>
      <c r="EE164" s="2" t="str">
        <f t="shared" si="145"/>
        <v/>
      </c>
      <c r="EF164" s="2" t="str">
        <f t="shared" si="145"/>
        <v/>
      </c>
      <c r="EH164" s="189">
        <f t="shared" si="137"/>
        <v>0</v>
      </c>
      <c r="EI164" s="190">
        <f t="shared" si="138"/>
        <v>0</v>
      </c>
      <c r="EJ164" s="190">
        <f t="shared" si="139"/>
        <v>0</v>
      </c>
      <c r="EK164" s="190">
        <f t="shared" si="140"/>
        <v>0</v>
      </c>
      <c r="EL164" s="190">
        <f t="shared" si="141"/>
        <v>0</v>
      </c>
      <c r="EM164" s="12" t="str">
        <f t="shared" si="153"/>
        <v/>
      </c>
      <c r="EN164" s="12" t="str">
        <f t="shared" si="153"/>
        <v/>
      </c>
      <c r="EO164" s="12" t="str">
        <f t="shared" si="153"/>
        <v/>
      </c>
      <c r="EP164" s="12" t="str">
        <f t="shared" si="153"/>
        <v/>
      </c>
      <c r="EQ164" s="12" t="str">
        <f t="shared" si="153"/>
        <v/>
      </c>
      <c r="ER164" s="12" t="str">
        <f t="shared" si="153"/>
        <v/>
      </c>
      <c r="ES164" s="12" t="str">
        <f t="shared" si="153"/>
        <v/>
      </c>
      <c r="ET164" s="12" t="str">
        <f t="shared" si="153"/>
        <v/>
      </c>
      <c r="EU164" s="12" t="str">
        <f t="shared" si="153"/>
        <v/>
      </c>
      <c r="EV164" s="12" t="str">
        <f t="shared" si="151"/>
        <v/>
      </c>
      <c r="EW164" s="12" t="str">
        <f t="shared" si="148"/>
        <v/>
      </c>
      <c r="EX164" s="12" t="str">
        <f t="shared" si="148"/>
        <v/>
      </c>
      <c r="EY164" s="12" t="str">
        <f t="shared" si="148"/>
        <v/>
      </c>
      <c r="EZ164" s="12" t="str">
        <f t="shared" si="148"/>
        <v/>
      </c>
      <c r="FA164" s="12" t="str">
        <f t="shared" si="148"/>
        <v/>
      </c>
      <c r="FB164" s="12" t="str">
        <f t="shared" si="148"/>
        <v/>
      </c>
      <c r="FC164" s="12" t="str">
        <f t="shared" si="148"/>
        <v/>
      </c>
      <c r="FD164" s="12" t="str">
        <f t="shared" si="148"/>
        <v/>
      </c>
      <c r="FE164" s="12" t="str">
        <f t="shared" si="148"/>
        <v/>
      </c>
      <c r="FF164" s="12" t="str">
        <f t="shared" si="152"/>
        <v/>
      </c>
      <c r="FG164" s="12" t="str">
        <f t="shared" si="152"/>
        <v/>
      </c>
      <c r="FH164" s="12" t="str">
        <f t="shared" si="152"/>
        <v/>
      </c>
      <c r="FI164" s="12" t="str">
        <f t="shared" si="119"/>
        <v/>
      </c>
      <c r="FJ164" s="12" t="str">
        <f t="shared" si="119"/>
        <v/>
      </c>
      <c r="FK164" s="12" t="str">
        <f t="shared" si="119"/>
        <v/>
      </c>
      <c r="FL164" s="12" t="str">
        <f t="shared" si="119"/>
        <v/>
      </c>
      <c r="FM164" s="12" t="str">
        <f t="shared" si="119"/>
        <v/>
      </c>
      <c r="FN164" s="12" t="str">
        <f t="shared" si="119"/>
        <v/>
      </c>
      <c r="FP164" t="str">
        <f t="shared" si="142"/>
        <v>OK</v>
      </c>
      <c r="FQ164" t="str">
        <f t="shared" si="143"/>
        <v/>
      </c>
      <c r="GU164" s="176"/>
      <c r="GV164" s="177">
        <f t="shared" si="128"/>
        <v>0</v>
      </c>
      <c r="GW164" s="177">
        <f t="shared" si="129"/>
        <v>0</v>
      </c>
      <c r="GX164" s="177">
        <f t="shared" si="130"/>
        <v>0</v>
      </c>
      <c r="GY164" s="177">
        <f t="shared" si="131"/>
        <v>0</v>
      </c>
    </row>
    <row r="165" spans="1:207" x14ac:dyDescent="0.25">
      <c r="A165" s="194"/>
      <c r="B165" s="186" t="str">
        <f t="shared" si="133"/>
        <v>0 (0, 0)</v>
      </c>
      <c r="C165" s="357"/>
      <c r="D165" s="470"/>
      <c r="E165" s="470"/>
      <c r="F165" s="470"/>
      <c r="G165" s="470"/>
      <c r="H165" s="470"/>
      <c r="I165" s="466"/>
      <c r="J165" s="357"/>
      <c r="K165" s="470"/>
      <c r="L165" s="470"/>
      <c r="M165" s="470"/>
      <c r="N165" s="470"/>
      <c r="O165" s="470"/>
      <c r="P165" s="466"/>
      <c r="Q165" s="357"/>
      <c r="R165" s="470"/>
      <c r="S165" s="470"/>
      <c r="T165" s="470"/>
      <c r="U165" s="470"/>
      <c r="V165" s="470"/>
      <c r="W165" s="466"/>
      <c r="X165" s="357"/>
      <c r="Y165" s="470"/>
      <c r="Z165" s="470"/>
      <c r="AA165" s="470"/>
      <c r="AB165" s="470"/>
      <c r="AC165" s="470"/>
      <c r="AD165" s="466"/>
      <c r="AE165" s="349"/>
      <c r="AF165" s="339">
        <f t="shared" si="122"/>
        <v>0</v>
      </c>
      <c r="AG165" s="340">
        <f t="shared" si="122"/>
        <v>0</v>
      </c>
      <c r="AH165" s="340">
        <f t="shared" si="122"/>
        <v>0</v>
      </c>
      <c r="AI165" s="341">
        <f t="shared" si="122"/>
        <v>0</v>
      </c>
      <c r="AJ165" s="342">
        <f t="shared" si="122"/>
        <v>0</v>
      </c>
      <c r="AK165" s="343">
        <f t="shared" si="134"/>
        <v>0</v>
      </c>
      <c r="AL165" s="192">
        <f>IF(A165&lt;&gt;"",VLOOKUP(A165,Positions!$AJ$9:$AK$30,2,FALSE),0)*IF(AJ165=160,AJ165/4*52*(38/40),AJ165/4*52)</f>
        <v>0</v>
      </c>
      <c r="AM165" s="188">
        <f t="shared" si="135"/>
        <v>0</v>
      </c>
      <c r="AN165" s="12" t="str">
        <f t="shared" si="147"/>
        <v/>
      </c>
      <c r="AO165" s="12" t="str">
        <f t="shared" si="147"/>
        <v/>
      </c>
      <c r="AP165" s="12" t="str">
        <f t="shared" si="147"/>
        <v/>
      </c>
      <c r="AQ165" s="12" t="str">
        <f t="shared" si="147"/>
        <v/>
      </c>
      <c r="AR165" s="12" t="str">
        <f t="shared" si="147"/>
        <v/>
      </c>
      <c r="AS165" s="12" t="str">
        <f t="shared" si="147"/>
        <v/>
      </c>
      <c r="AT165" s="12" t="str">
        <f t="shared" si="146"/>
        <v/>
      </c>
      <c r="AU165" s="12" t="str">
        <f t="shared" si="146"/>
        <v/>
      </c>
      <c r="AV165" s="12" t="str">
        <f t="shared" si="146"/>
        <v/>
      </c>
      <c r="AW165" s="12" t="str">
        <f t="shared" si="146"/>
        <v/>
      </c>
      <c r="AX165" s="12" t="str">
        <f t="shared" si="146"/>
        <v/>
      </c>
      <c r="AY165" s="12" t="str">
        <f t="shared" si="146"/>
        <v/>
      </c>
      <c r="AZ165" s="12" t="str">
        <f t="shared" si="146"/>
        <v/>
      </c>
      <c r="BA165" s="12" t="str">
        <f t="shared" si="146"/>
        <v/>
      </c>
      <c r="BB165" s="12" t="str">
        <f t="shared" si="146"/>
        <v/>
      </c>
      <c r="BC165" s="12" t="str">
        <f t="shared" si="146"/>
        <v/>
      </c>
      <c r="BD165" s="12" t="str">
        <f t="shared" si="149"/>
        <v/>
      </c>
      <c r="BE165" s="12" t="str">
        <f t="shared" si="149"/>
        <v/>
      </c>
      <c r="BF165" s="12" t="str">
        <f t="shared" si="149"/>
        <v/>
      </c>
      <c r="BG165" s="12" t="str">
        <f t="shared" si="149"/>
        <v/>
      </c>
      <c r="BH165" s="12" t="str">
        <f t="shared" si="124"/>
        <v/>
      </c>
      <c r="BI165" s="12" t="str">
        <f t="shared" si="124"/>
        <v/>
      </c>
      <c r="BJ165" s="12" t="str">
        <f t="shared" si="124"/>
        <v/>
      </c>
      <c r="BK165" s="12" t="str">
        <f t="shared" si="124"/>
        <v/>
      </c>
      <c r="BL165" s="12" t="str">
        <f t="shared" si="124"/>
        <v/>
      </c>
      <c r="BM165" s="12" t="str">
        <f t="shared" si="124"/>
        <v/>
      </c>
      <c r="BN165" s="12" t="str">
        <f t="shared" si="124"/>
        <v/>
      </c>
      <c r="BO165" s="12" t="str">
        <f t="shared" si="124"/>
        <v/>
      </c>
      <c r="BV165" s="2" t="str">
        <f>IF(C165="","",IF(C165="ADO","ADO",IF(C165="OFF","OFF",VLOOKUP(C165,Positions!$C$7:$V$120,20,FALSE))))</f>
        <v/>
      </c>
      <c r="BW165" s="2" t="str">
        <f>IF(D165="","",IF(D165="ADO","ADO",IF(D165="OFF","OFF",VLOOKUP(D165,Positions!$C$7:$V$120,20,FALSE))))</f>
        <v/>
      </c>
      <c r="BX165" s="2" t="str">
        <f>IF(E165="","",IF(E165="ADO","ADO",IF(E165="OFF","OFF",VLOOKUP(E165,Positions!$C$7:$V$120,20,FALSE))))</f>
        <v/>
      </c>
      <c r="BY165" s="2" t="str">
        <f>IF(F165="","",IF(F165="ADO","ADO",IF(F165="OFF","OFF",VLOOKUP(F165,Positions!$C$7:$V$120,20,FALSE))))</f>
        <v/>
      </c>
      <c r="BZ165" s="2" t="str">
        <f>IF(G165="","",IF(G165="ADO","ADO",IF(G165="OFF","OFF",VLOOKUP(G165,Positions!$C$7:$V$120,20,FALSE))))</f>
        <v/>
      </c>
      <c r="CA165" s="2" t="str">
        <f>IF(H165="","",IF(H165="ADO","ADO",IF(H165="OFF","OFF",VLOOKUP(H165,Positions!$C$7:$V$120,20,FALSE))))</f>
        <v/>
      </c>
      <c r="CB165" s="2" t="str">
        <f>IF(I165="","",IF(I165="ADO","ADO",IF(I165="OFF","OFF",VLOOKUP(I165,Positions!$C$7:$V$120,20,FALSE))))</f>
        <v/>
      </c>
      <c r="CC165" s="2" t="str">
        <f>IF(J165="","",IF(J165="ADO","ADO",IF(J165="OFF","OFF",VLOOKUP(J165,Positions!$C$7:$V$120,20,FALSE))))</f>
        <v/>
      </c>
      <c r="CD165" s="2" t="str">
        <f>IF(K165="","",IF(K165="ADO","ADO",IF(K165="OFF","OFF",VLOOKUP(K165,Positions!$C$7:$V$120,20,FALSE))))</f>
        <v/>
      </c>
      <c r="CE165" s="2" t="str">
        <f>IF(L165="","",IF(L165="ADO","ADO",IF(L165="OFF","OFF",VLOOKUP(L165,Positions!$C$7:$V$120,20,FALSE))))</f>
        <v/>
      </c>
      <c r="CF165" s="2" t="str">
        <f>IF(M165="","",IF(M165="ADO","ADO",IF(M165="OFF","OFF",VLOOKUP(M165,Positions!$C$7:$V$120,20,FALSE))))</f>
        <v/>
      </c>
      <c r="CG165" s="2" t="str">
        <f>IF(N165="","",IF(N165="ADO","ADO",IF(N165="OFF","OFF",VLOOKUP(N165,Positions!$C$7:$V$120,20,FALSE))))</f>
        <v/>
      </c>
      <c r="CH165" s="2" t="str">
        <f>IF(O165="","",IF(O165="ADO","ADO",IF(O165="OFF","OFF",VLOOKUP(O165,Positions!$C$7:$V$120,20,FALSE))))</f>
        <v/>
      </c>
      <c r="CI165" s="2" t="str">
        <f>IF(P165="","",IF(P165="ADO","ADO",IF(P165="OFF","OFF",VLOOKUP(P165,Positions!$C$7:$V$120,20,FALSE))))</f>
        <v/>
      </c>
      <c r="CJ165" s="2" t="str">
        <f>IF(Q165="","",IF(Q165="ADO","ADO",IF(Q165="OFF","OFF",VLOOKUP(Q165,Positions!$C$7:$V$120,20,FALSE))))</f>
        <v/>
      </c>
      <c r="CK165" s="2" t="str">
        <f>IF(R165="","",IF(R165="ADO","ADO",IF(R165="OFF","OFF",VLOOKUP(R165,Positions!$C$7:$V$120,20,FALSE))))</f>
        <v/>
      </c>
      <c r="CL165" s="2" t="str">
        <f>IF(S165="","",IF(S165="ADO","ADO",IF(S165="OFF","OFF",VLOOKUP(S165,Positions!$C$7:$V$120,20,FALSE))))</f>
        <v/>
      </c>
      <c r="CM165" s="2" t="str">
        <f>IF(T165="","",IF(T165="ADO","ADO",IF(T165="OFF","OFF",VLOOKUP(T165,Positions!$C$7:$V$120,20,FALSE))))</f>
        <v/>
      </c>
      <c r="CN165" s="2" t="str">
        <f>IF(U165="","",IF(U165="ADO","ADO",IF(U165="OFF","OFF",VLOOKUP(U165,Positions!$C$7:$V$120,20,FALSE))))</f>
        <v/>
      </c>
      <c r="CO165" s="2" t="str">
        <f>IF(V165="","",IF(V165="ADO","ADO",IF(V165="OFF","OFF",VLOOKUP(V165,Positions!$C$7:$V$120,20,FALSE))))</f>
        <v/>
      </c>
      <c r="CP165" s="2" t="str">
        <f>IF(W165="","",IF(W165="ADO","ADO",IF(W165="OFF","OFF",VLOOKUP(W165,Positions!$C$7:$V$120,20,FALSE))))</f>
        <v/>
      </c>
      <c r="CQ165" s="2" t="str">
        <f>IF(X165="","",IF(X165="ADO","ADO",IF(X165="OFF","OFF",VLOOKUP(X165,Positions!$C$7:$V$120,20,FALSE))))</f>
        <v/>
      </c>
      <c r="CR165" s="2" t="str">
        <f>IF(Y165="","",IF(Y165="ADO","ADO",IF(Y165="OFF","OFF",VLOOKUP(Y165,Positions!$C$7:$V$120,20,FALSE))))</f>
        <v/>
      </c>
      <c r="CS165" s="2" t="str">
        <f>IF(Z165="","",IF(Z165="ADO","ADO",IF(Z165="OFF","OFF",VLOOKUP(Z165,Positions!$C$7:$V$120,20,FALSE))))</f>
        <v/>
      </c>
      <c r="CT165" s="2" t="str">
        <f>IF(AA165="","",IF(AA165="ADO","ADO",IF(AA165="OFF","OFF",VLOOKUP(AA165,Positions!$C$7:$V$120,20,FALSE))))</f>
        <v/>
      </c>
      <c r="CU165" s="2" t="str">
        <f>IF(AB165="","",IF(AB165="ADO","ADO",IF(AB165="OFF","OFF",VLOOKUP(AB165,Positions!$C$7:$V$120,20,FALSE))))</f>
        <v/>
      </c>
      <c r="CV165" s="2" t="str">
        <f>IF(AC165="","",IF(AC165="ADO","ADO",IF(AC165="OFF","OFF",VLOOKUP(AC165,Positions!$C$7:$V$120,20,FALSE))))</f>
        <v/>
      </c>
      <c r="CW165" s="2" t="str">
        <f>IF(AD165="","",IF(AD165="ADO","ADO",IF(AD165="OFF","OFF",VLOOKUP(AD165,Positions!$C$7:$V$120,20,FALSE))))</f>
        <v/>
      </c>
      <c r="CY165" s="2">
        <f t="shared" si="136"/>
        <v>0</v>
      </c>
      <c r="DE165" s="2" t="str">
        <f t="shared" si="155"/>
        <v/>
      </c>
      <c r="DF165" s="2" t="str">
        <f t="shared" si="156"/>
        <v/>
      </c>
      <c r="DG165" s="2" t="str">
        <f t="shared" si="154"/>
        <v/>
      </c>
      <c r="DH165" s="2" t="str">
        <f t="shared" si="154"/>
        <v/>
      </c>
      <c r="DI165" s="2" t="str">
        <f t="shared" si="154"/>
        <v/>
      </c>
      <c r="DJ165" s="2" t="str">
        <f t="shared" si="154"/>
        <v/>
      </c>
      <c r="DK165" s="2" t="str">
        <f t="shared" si="154"/>
        <v/>
      </c>
      <c r="DL165" s="2" t="str">
        <f t="shared" si="154"/>
        <v/>
      </c>
      <c r="DM165" s="2" t="str">
        <f t="shared" si="154"/>
        <v/>
      </c>
      <c r="DN165" s="2" t="str">
        <f t="shared" si="154"/>
        <v/>
      </c>
      <c r="DO165" s="2" t="str">
        <f t="shared" si="154"/>
        <v/>
      </c>
      <c r="DP165" s="2" t="str">
        <f t="shared" si="154"/>
        <v/>
      </c>
      <c r="DQ165" s="2" t="str">
        <f t="shared" si="154"/>
        <v/>
      </c>
      <c r="DR165" s="2" t="str">
        <f t="shared" si="154"/>
        <v/>
      </c>
      <c r="DS165" s="2" t="str">
        <f t="shared" si="150"/>
        <v/>
      </c>
      <c r="DT165" s="2" t="str">
        <f t="shared" si="150"/>
        <v/>
      </c>
      <c r="DU165" s="2" t="str">
        <f t="shared" si="150"/>
        <v/>
      </c>
      <c r="DV165" s="2" t="str">
        <f t="shared" si="150"/>
        <v/>
      </c>
      <c r="DW165" s="2" t="str">
        <f t="shared" si="150"/>
        <v/>
      </c>
      <c r="DX165" s="2" t="str">
        <f t="shared" si="150"/>
        <v/>
      </c>
      <c r="DY165" s="2" t="str">
        <f t="shared" si="145"/>
        <v/>
      </c>
      <c r="DZ165" s="2" t="str">
        <f t="shared" si="145"/>
        <v/>
      </c>
      <c r="EA165" s="2" t="str">
        <f t="shared" si="145"/>
        <v/>
      </c>
      <c r="EB165" s="2" t="str">
        <f t="shared" si="145"/>
        <v/>
      </c>
      <c r="EC165" s="2" t="str">
        <f t="shared" si="145"/>
        <v/>
      </c>
      <c r="ED165" s="2" t="str">
        <f t="shared" si="145"/>
        <v/>
      </c>
      <c r="EE165" s="2" t="str">
        <f t="shared" si="145"/>
        <v/>
      </c>
      <c r="EF165" s="2" t="str">
        <f t="shared" si="145"/>
        <v/>
      </c>
      <c r="EH165" s="189">
        <f t="shared" si="137"/>
        <v>0</v>
      </c>
      <c r="EI165" s="190">
        <f t="shared" si="138"/>
        <v>0</v>
      </c>
      <c r="EJ165" s="190">
        <f t="shared" si="139"/>
        <v>0</v>
      </c>
      <c r="EK165" s="190">
        <f t="shared" si="140"/>
        <v>0</v>
      </c>
      <c r="EL165" s="190">
        <f t="shared" si="141"/>
        <v>0</v>
      </c>
      <c r="EM165" s="12" t="str">
        <f t="shared" si="153"/>
        <v/>
      </c>
      <c r="EN165" s="12" t="str">
        <f t="shared" si="153"/>
        <v/>
      </c>
      <c r="EO165" s="12" t="str">
        <f t="shared" si="153"/>
        <v/>
      </c>
      <c r="EP165" s="12" t="str">
        <f t="shared" si="153"/>
        <v/>
      </c>
      <c r="EQ165" s="12" t="str">
        <f t="shared" si="153"/>
        <v/>
      </c>
      <c r="ER165" s="12" t="str">
        <f t="shared" si="153"/>
        <v/>
      </c>
      <c r="ES165" s="12" t="str">
        <f t="shared" si="153"/>
        <v/>
      </c>
      <c r="ET165" s="12" t="str">
        <f t="shared" si="153"/>
        <v/>
      </c>
      <c r="EU165" s="12" t="str">
        <f t="shared" si="153"/>
        <v/>
      </c>
      <c r="EV165" s="12" t="str">
        <f t="shared" si="151"/>
        <v/>
      </c>
      <c r="EW165" s="12" t="str">
        <f t="shared" si="148"/>
        <v/>
      </c>
      <c r="EX165" s="12" t="str">
        <f t="shared" si="148"/>
        <v/>
      </c>
      <c r="EY165" s="12" t="str">
        <f t="shared" si="148"/>
        <v/>
      </c>
      <c r="EZ165" s="12" t="str">
        <f t="shared" si="148"/>
        <v/>
      </c>
      <c r="FA165" s="12" t="str">
        <f t="shared" si="148"/>
        <v/>
      </c>
      <c r="FB165" s="12" t="str">
        <f t="shared" si="148"/>
        <v/>
      </c>
      <c r="FC165" s="12" t="str">
        <f t="shared" si="148"/>
        <v/>
      </c>
      <c r="FD165" s="12" t="str">
        <f t="shared" si="148"/>
        <v/>
      </c>
      <c r="FE165" s="12" t="str">
        <f t="shared" si="148"/>
        <v/>
      </c>
      <c r="FF165" s="12" t="str">
        <f t="shared" si="152"/>
        <v/>
      </c>
      <c r="FG165" s="12" t="str">
        <f t="shared" si="152"/>
        <v/>
      </c>
      <c r="FH165" s="12" t="str">
        <f t="shared" si="152"/>
        <v/>
      </c>
      <c r="FI165" s="12" t="str">
        <f t="shared" si="119"/>
        <v/>
      </c>
      <c r="FJ165" s="12" t="str">
        <f t="shared" si="119"/>
        <v/>
      </c>
      <c r="FK165" s="12" t="str">
        <f t="shared" si="119"/>
        <v/>
      </c>
      <c r="FL165" s="12" t="str">
        <f t="shared" si="119"/>
        <v/>
      </c>
      <c r="FM165" s="12" t="str">
        <f t="shared" si="119"/>
        <v/>
      </c>
      <c r="FN165" s="12" t="str">
        <f t="shared" si="119"/>
        <v/>
      </c>
      <c r="FP165" t="str">
        <f t="shared" si="142"/>
        <v>OK</v>
      </c>
      <c r="FQ165" t="str">
        <f t="shared" si="143"/>
        <v/>
      </c>
      <c r="GU165" s="176"/>
      <c r="GV165" s="177">
        <f t="shared" si="128"/>
        <v>0</v>
      </c>
      <c r="GW165" s="177">
        <f t="shared" si="129"/>
        <v>0</v>
      </c>
      <c r="GX165" s="177">
        <f t="shared" si="130"/>
        <v>0</v>
      </c>
      <c r="GY165" s="177">
        <f t="shared" si="131"/>
        <v>0</v>
      </c>
    </row>
    <row r="166" spans="1:207" x14ac:dyDescent="0.25">
      <c r="A166" s="194"/>
      <c r="B166" s="186" t="str">
        <f t="shared" si="133"/>
        <v>0 (0, 0)</v>
      </c>
      <c r="C166" s="357"/>
      <c r="D166" s="470"/>
      <c r="E166" s="470"/>
      <c r="F166" s="470"/>
      <c r="G166" s="470"/>
      <c r="H166" s="470"/>
      <c r="I166" s="466"/>
      <c r="J166" s="357"/>
      <c r="K166" s="470"/>
      <c r="L166" s="470"/>
      <c r="M166" s="470"/>
      <c r="N166" s="470"/>
      <c r="O166" s="470"/>
      <c r="P166" s="466"/>
      <c r="Q166" s="357"/>
      <c r="R166" s="470"/>
      <c r="S166" s="470"/>
      <c r="T166" s="470"/>
      <c r="U166" s="470"/>
      <c r="V166" s="470"/>
      <c r="W166" s="466"/>
      <c r="X166" s="357"/>
      <c r="Y166" s="470"/>
      <c r="Z166" s="470"/>
      <c r="AA166" s="470"/>
      <c r="AB166" s="470"/>
      <c r="AC166" s="470"/>
      <c r="AD166" s="466"/>
      <c r="AE166" s="349"/>
      <c r="AF166" s="339">
        <f t="shared" si="122"/>
        <v>0</v>
      </c>
      <c r="AG166" s="340">
        <f t="shared" si="122"/>
        <v>0</v>
      </c>
      <c r="AH166" s="340">
        <f t="shared" si="122"/>
        <v>0</v>
      </c>
      <c r="AI166" s="341">
        <f t="shared" si="122"/>
        <v>0</v>
      </c>
      <c r="AJ166" s="342">
        <f t="shared" si="122"/>
        <v>0</v>
      </c>
      <c r="AK166" s="343">
        <f t="shared" si="134"/>
        <v>0</v>
      </c>
      <c r="AL166" s="192">
        <f>IF(A166&lt;&gt;"",VLOOKUP(A166,Positions!$AJ$9:$AK$30,2,FALSE),0)*IF(AJ166=160,AJ166/4*52*(38/40),AJ166/4*52)</f>
        <v>0</v>
      </c>
      <c r="AM166" s="188">
        <f t="shared" si="135"/>
        <v>0</v>
      </c>
      <c r="AN166" s="12" t="str">
        <f t="shared" si="147"/>
        <v/>
      </c>
      <c r="AO166" s="12" t="str">
        <f t="shared" si="147"/>
        <v/>
      </c>
      <c r="AP166" s="12" t="str">
        <f t="shared" si="147"/>
        <v/>
      </c>
      <c r="AQ166" s="12" t="str">
        <f t="shared" si="147"/>
        <v/>
      </c>
      <c r="AR166" s="12" t="str">
        <f t="shared" si="147"/>
        <v/>
      </c>
      <c r="AS166" s="12" t="str">
        <f t="shared" si="147"/>
        <v/>
      </c>
      <c r="AT166" s="12" t="str">
        <f t="shared" si="146"/>
        <v/>
      </c>
      <c r="AU166" s="12" t="str">
        <f t="shared" si="146"/>
        <v/>
      </c>
      <c r="AV166" s="12" t="str">
        <f t="shared" si="146"/>
        <v/>
      </c>
      <c r="AW166" s="12" t="str">
        <f t="shared" si="146"/>
        <v/>
      </c>
      <c r="AX166" s="12" t="str">
        <f t="shared" si="146"/>
        <v/>
      </c>
      <c r="AY166" s="12" t="str">
        <f t="shared" si="146"/>
        <v/>
      </c>
      <c r="AZ166" s="12" t="str">
        <f t="shared" si="146"/>
        <v/>
      </c>
      <c r="BA166" s="12" t="str">
        <f t="shared" si="146"/>
        <v/>
      </c>
      <c r="BB166" s="12" t="str">
        <f t="shared" si="146"/>
        <v/>
      </c>
      <c r="BC166" s="12" t="str">
        <f t="shared" si="146"/>
        <v/>
      </c>
      <c r="BD166" s="12" t="str">
        <f t="shared" si="149"/>
        <v/>
      </c>
      <c r="BE166" s="12" t="str">
        <f t="shared" si="149"/>
        <v/>
      </c>
      <c r="BF166" s="12" t="str">
        <f t="shared" si="149"/>
        <v/>
      </c>
      <c r="BG166" s="12" t="str">
        <f t="shared" si="149"/>
        <v/>
      </c>
      <c r="BH166" s="12" t="str">
        <f t="shared" si="124"/>
        <v/>
      </c>
      <c r="BI166" s="12" t="str">
        <f t="shared" si="124"/>
        <v/>
      </c>
      <c r="BJ166" s="12" t="str">
        <f t="shared" si="124"/>
        <v/>
      </c>
      <c r="BK166" s="12" t="str">
        <f t="shared" si="124"/>
        <v/>
      </c>
      <c r="BL166" s="12" t="str">
        <f t="shared" si="124"/>
        <v/>
      </c>
      <c r="BM166" s="12" t="str">
        <f t="shared" si="124"/>
        <v/>
      </c>
      <c r="BN166" s="12" t="str">
        <f t="shared" si="124"/>
        <v/>
      </c>
      <c r="BO166" s="12" t="str">
        <f t="shared" si="124"/>
        <v/>
      </c>
      <c r="BV166" s="2" t="str">
        <f>IF(C166="","",IF(C166="ADO","ADO",IF(C166="OFF","OFF",VLOOKUP(C166,Positions!$C$7:$V$120,20,FALSE))))</f>
        <v/>
      </c>
      <c r="BW166" s="2" t="str">
        <f>IF(D166="","",IF(D166="ADO","ADO",IF(D166="OFF","OFF",VLOOKUP(D166,Positions!$C$7:$V$120,20,FALSE))))</f>
        <v/>
      </c>
      <c r="BX166" s="2" t="str">
        <f>IF(E166="","",IF(E166="ADO","ADO",IF(E166="OFF","OFF",VLOOKUP(E166,Positions!$C$7:$V$120,20,FALSE))))</f>
        <v/>
      </c>
      <c r="BY166" s="2" t="str">
        <f>IF(F166="","",IF(F166="ADO","ADO",IF(F166="OFF","OFF",VLOOKUP(F166,Positions!$C$7:$V$120,20,FALSE))))</f>
        <v/>
      </c>
      <c r="BZ166" s="2" t="str">
        <f>IF(G166="","",IF(G166="ADO","ADO",IF(G166="OFF","OFF",VLOOKUP(G166,Positions!$C$7:$V$120,20,FALSE))))</f>
        <v/>
      </c>
      <c r="CA166" s="2" t="str">
        <f>IF(H166="","",IF(H166="ADO","ADO",IF(H166="OFF","OFF",VLOOKUP(H166,Positions!$C$7:$V$120,20,FALSE))))</f>
        <v/>
      </c>
      <c r="CB166" s="2" t="str">
        <f>IF(I166="","",IF(I166="ADO","ADO",IF(I166="OFF","OFF",VLOOKUP(I166,Positions!$C$7:$V$120,20,FALSE))))</f>
        <v/>
      </c>
      <c r="CC166" s="2" t="str">
        <f>IF(J166="","",IF(J166="ADO","ADO",IF(J166="OFF","OFF",VLOOKUP(J166,Positions!$C$7:$V$120,20,FALSE))))</f>
        <v/>
      </c>
      <c r="CD166" s="2" t="str">
        <f>IF(K166="","",IF(K166="ADO","ADO",IF(K166="OFF","OFF",VLOOKUP(K166,Positions!$C$7:$V$120,20,FALSE))))</f>
        <v/>
      </c>
      <c r="CE166" s="2" t="str">
        <f>IF(L166="","",IF(L166="ADO","ADO",IF(L166="OFF","OFF",VLOOKUP(L166,Positions!$C$7:$V$120,20,FALSE))))</f>
        <v/>
      </c>
      <c r="CF166" s="2" t="str">
        <f>IF(M166="","",IF(M166="ADO","ADO",IF(M166="OFF","OFF",VLOOKUP(M166,Positions!$C$7:$V$120,20,FALSE))))</f>
        <v/>
      </c>
      <c r="CG166" s="2" t="str">
        <f>IF(N166="","",IF(N166="ADO","ADO",IF(N166="OFF","OFF",VLOOKUP(N166,Positions!$C$7:$V$120,20,FALSE))))</f>
        <v/>
      </c>
      <c r="CH166" s="2" t="str">
        <f>IF(O166="","",IF(O166="ADO","ADO",IF(O166="OFF","OFF",VLOOKUP(O166,Positions!$C$7:$V$120,20,FALSE))))</f>
        <v/>
      </c>
      <c r="CI166" s="2" t="str">
        <f>IF(P166="","",IF(P166="ADO","ADO",IF(P166="OFF","OFF",VLOOKUP(P166,Positions!$C$7:$V$120,20,FALSE))))</f>
        <v/>
      </c>
      <c r="CJ166" s="2" t="str">
        <f>IF(Q166="","",IF(Q166="ADO","ADO",IF(Q166="OFF","OFF",VLOOKUP(Q166,Positions!$C$7:$V$120,20,FALSE))))</f>
        <v/>
      </c>
      <c r="CK166" s="2" t="str">
        <f>IF(R166="","",IF(R166="ADO","ADO",IF(R166="OFF","OFF",VLOOKUP(R166,Positions!$C$7:$V$120,20,FALSE))))</f>
        <v/>
      </c>
      <c r="CL166" s="2" t="str">
        <f>IF(S166="","",IF(S166="ADO","ADO",IF(S166="OFF","OFF",VLOOKUP(S166,Positions!$C$7:$V$120,20,FALSE))))</f>
        <v/>
      </c>
      <c r="CM166" s="2" t="str">
        <f>IF(T166="","",IF(T166="ADO","ADO",IF(T166="OFF","OFF",VLOOKUP(T166,Positions!$C$7:$V$120,20,FALSE))))</f>
        <v/>
      </c>
      <c r="CN166" s="2" t="str">
        <f>IF(U166="","",IF(U166="ADO","ADO",IF(U166="OFF","OFF",VLOOKUP(U166,Positions!$C$7:$V$120,20,FALSE))))</f>
        <v/>
      </c>
      <c r="CO166" s="2" t="str">
        <f>IF(V166="","",IF(V166="ADO","ADO",IF(V166="OFF","OFF",VLOOKUP(V166,Positions!$C$7:$V$120,20,FALSE))))</f>
        <v/>
      </c>
      <c r="CP166" s="2" t="str">
        <f>IF(W166="","",IF(W166="ADO","ADO",IF(W166="OFF","OFF",VLOOKUP(W166,Positions!$C$7:$V$120,20,FALSE))))</f>
        <v/>
      </c>
      <c r="CQ166" s="2" t="str">
        <f>IF(X166="","",IF(X166="ADO","ADO",IF(X166="OFF","OFF",VLOOKUP(X166,Positions!$C$7:$V$120,20,FALSE))))</f>
        <v/>
      </c>
      <c r="CR166" s="2" t="str">
        <f>IF(Y166="","",IF(Y166="ADO","ADO",IF(Y166="OFF","OFF",VLOOKUP(Y166,Positions!$C$7:$V$120,20,FALSE))))</f>
        <v/>
      </c>
      <c r="CS166" s="2" t="str">
        <f>IF(Z166="","",IF(Z166="ADO","ADO",IF(Z166="OFF","OFF",VLOOKUP(Z166,Positions!$C$7:$V$120,20,FALSE))))</f>
        <v/>
      </c>
      <c r="CT166" s="2" t="str">
        <f>IF(AA166="","",IF(AA166="ADO","ADO",IF(AA166="OFF","OFF",VLOOKUP(AA166,Positions!$C$7:$V$120,20,FALSE))))</f>
        <v/>
      </c>
      <c r="CU166" s="2" t="str">
        <f>IF(AB166="","",IF(AB166="ADO","ADO",IF(AB166="OFF","OFF",VLOOKUP(AB166,Positions!$C$7:$V$120,20,FALSE))))</f>
        <v/>
      </c>
      <c r="CV166" s="2" t="str">
        <f>IF(AC166="","",IF(AC166="ADO","ADO",IF(AC166="OFF","OFF",VLOOKUP(AC166,Positions!$C$7:$V$120,20,FALSE))))</f>
        <v/>
      </c>
      <c r="CW166" s="2" t="str">
        <f>IF(AD166="","",IF(AD166="ADO","ADO",IF(AD166="OFF","OFF",VLOOKUP(AD166,Positions!$C$7:$V$120,20,FALSE))))</f>
        <v/>
      </c>
      <c r="CY166" s="2">
        <f t="shared" si="136"/>
        <v>0</v>
      </c>
      <c r="DE166" s="2" t="str">
        <f t="shared" si="155"/>
        <v/>
      </c>
      <c r="DF166" s="2" t="str">
        <f t="shared" si="156"/>
        <v/>
      </c>
      <c r="DG166" s="2" t="str">
        <f t="shared" si="154"/>
        <v/>
      </c>
      <c r="DH166" s="2" t="str">
        <f t="shared" si="154"/>
        <v/>
      </c>
      <c r="DI166" s="2" t="str">
        <f t="shared" si="154"/>
        <v/>
      </c>
      <c r="DJ166" s="2" t="str">
        <f t="shared" si="154"/>
        <v/>
      </c>
      <c r="DK166" s="2" t="str">
        <f t="shared" si="154"/>
        <v/>
      </c>
      <c r="DL166" s="2" t="str">
        <f t="shared" si="154"/>
        <v/>
      </c>
      <c r="DM166" s="2" t="str">
        <f t="shared" si="154"/>
        <v/>
      </c>
      <c r="DN166" s="2" t="str">
        <f t="shared" si="154"/>
        <v/>
      </c>
      <c r="DO166" s="2" t="str">
        <f t="shared" si="154"/>
        <v/>
      </c>
      <c r="DP166" s="2" t="str">
        <f t="shared" si="154"/>
        <v/>
      </c>
      <c r="DQ166" s="2" t="str">
        <f t="shared" si="154"/>
        <v/>
      </c>
      <c r="DR166" s="2" t="str">
        <f t="shared" si="154"/>
        <v/>
      </c>
      <c r="DS166" s="2" t="str">
        <f t="shared" si="150"/>
        <v/>
      </c>
      <c r="DT166" s="2" t="str">
        <f t="shared" si="150"/>
        <v/>
      </c>
      <c r="DU166" s="2" t="str">
        <f t="shared" si="150"/>
        <v/>
      </c>
      <c r="DV166" s="2" t="str">
        <f t="shared" si="150"/>
        <v/>
      </c>
      <c r="DW166" s="2" t="str">
        <f t="shared" si="150"/>
        <v/>
      </c>
      <c r="DX166" s="2" t="str">
        <f t="shared" si="150"/>
        <v/>
      </c>
      <c r="DY166" s="2" t="str">
        <f t="shared" si="145"/>
        <v/>
      </c>
      <c r="DZ166" s="2" t="str">
        <f t="shared" si="145"/>
        <v/>
      </c>
      <c r="EA166" s="2" t="str">
        <f t="shared" si="145"/>
        <v/>
      </c>
      <c r="EB166" s="2" t="str">
        <f t="shared" si="145"/>
        <v/>
      </c>
      <c r="EC166" s="2" t="str">
        <f t="shared" si="145"/>
        <v/>
      </c>
      <c r="ED166" s="2" t="str">
        <f t="shared" si="145"/>
        <v/>
      </c>
      <c r="EE166" s="2" t="str">
        <f t="shared" si="145"/>
        <v/>
      </c>
      <c r="EF166" s="2" t="str">
        <f t="shared" si="145"/>
        <v/>
      </c>
      <c r="EH166" s="189">
        <f t="shared" si="137"/>
        <v>0</v>
      </c>
      <c r="EI166" s="190">
        <f t="shared" si="138"/>
        <v>0</v>
      </c>
      <c r="EJ166" s="190">
        <f t="shared" si="139"/>
        <v>0</v>
      </c>
      <c r="EK166" s="190">
        <f t="shared" si="140"/>
        <v>0</v>
      </c>
      <c r="EL166" s="190">
        <f t="shared" si="141"/>
        <v>0</v>
      </c>
      <c r="EM166" s="12" t="str">
        <f t="shared" si="153"/>
        <v/>
      </c>
      <c r="EN166" s="12" t="str">
        <f t="shared" si="153"/>
        <v/>
      </c>
      <c r="EO166" s="12" t="str">
        <f t="shared" si="153"/>
        <v/>
      </c>
      <c r="EP166" s="12" t="str">
        <f t="shared" si="153"/>
        <v/>
      </c>
      <c r="EQ166" s="12" t="str">
        <f t="shared" si="153"/>
        <v/>
      </c>
      <c r="ER166" s="12" t="str">
        <f t="shared" si="153"/>
        <v/>
      </c>
      <c r="ES166" s="12" t="str">
        <f t="shared" si="153"/>
        <v/>
      </c>
      <c r="ET166" s="12" t="str">
        <f t="shared" si="153"/>
        <v/>
      </c>
      <c r="EU166" s="12" t="str">
        <f t="shared" si="153"/>
        <v/>
      </c>
      <c r="EV166" s="12" t="str">
        <f t="shared" si="151"/>
        <v/>
      </c>
      <c r="EW166" s="12" t="str">
        <f t="shared" si="148"/>
        <v/>
      </c>
      <c r="EX166" s="12" t="str">
        <f t="shared" si="148"/>
        <v/>
      </c>
      <c r="EY166" s="12" t="str">
        <f t="shared" si="148"/>
        <v/>
      </c>
      <c r="EZ166" s="12" t="str">
        <f t="shared" si="148"/>
        <v/>
      </c>
      <c r="FA166" s="12" t="str">
        <f t="shared" si="148"/>
        <v/>
      </c>
      <c r="FB166" s="12" t="str">
        <f t="shared" si="148"/>
        <v/>
      </c>
      <c r="FC166" s="12" t="str">
        <f t="shared" si="148"/>
        <v/>
      </c>
      <c r="FD166" s="12" t="str">
        <f t="shared" si="148"/>
        <v/>
      </c>
      <c r="FE166" s="12" t="str">
        <f t="shared" si="148"/>
        <v/>
      </c>
      <c r="FF166" s="12" t="str">
        <f t="shared" si="152"/>
        <v/>
      </c>
      <c r="FG166" s="12" t="str">
        <f t="shared" si="152"/>
        <v/>
      </c>
      <c r="FH166" s="12" t="str">
        <f t="shared" si="152"/>
        <v/>
      </c>
      <c r="FI166" s="12" t="str">
        <f t="shared" si="119"/>
        <v/>
      </c>
      <c r="FJ166" s="12" t="str">
        <f t="shared" si="119"/>
        <v/>
      </c>
      <c r="FK166" s="12" t="str">
        <f t="shared" si="119"/>
        <v/>
      </c>
      <c r="FL166" s="12" t="str">
        <f t="shared" si="119"/>
        <v/>
      </c>
      <c r="FM166" s="12" t="str">
        <f t="shared" si="119"/>
        <v/>
      </c>
      <c r="FN166" s="12" t="str">
        <f t="shared" si="119"/>
        <v/>
      </c>
      <c r="FP166" t="str">
        <f t="shared" si="142"/>
        <v>OK</v>
      </c>
      <c r="FQ166" t="str">
        <f t="shared" si="143"/>
        <v/>
      </c>
      <c r="GU166" s="176"/>
      <c r="GV166" s="177">
        <f t="shared" si="128"/>
        <v>0</v>
      </c>
      <c r="GW166" s="177">
        <f t="shared" si="129"/>
        <v>0</v>
      </c>
      <c r="GX166" s="177">
        <f t="shared" si="130"/>
        <v>0</v>
      </c>
      <c r="GY166" s="177">
        <f t="shared" si="131"/>
        <v>0</v>
      </c>
    </row>
    <row r="167" spans="1:207" x14ac:dyDescent="0.25">
      <c r="A167" s="194"/>
      <c r="B167" s="186" t="str">
        <f t="shared" si="133"/>
        <v>0 (0, 0)</v>
      </c>
      <c r="C167" s="357"/>
      <c r="D167" s="470"/>
      <c r="E167" s="470"/>
      <c r="F167" s="470"/>
      <c r="G167" s="470"/>
      <c r="H167" s="470"/>
      <c r="I167" s="466"/>
      <c r="J167" s="357"/>
      <c r="K167" s="470"/>
      <c r="L167" s="470"/>
      <c r="M167" s="470"/>
      <c r="N167" s="470"/>
      <c r="O167" s="470"/>
      <c r="P167" s="466"/>
      <c r="Q167" s="357"/>
      <c r="R167" s="470"/>
      <c r="S167" s="470"/>
      <c r="T167" s="470"/>
      <c r="U167" s="470"/>
      <c r="V167" s="470"/>
      <c r="W167" s="466"/>
      <c r="X167" s="357"/>
      <c r="Y167" s="470"/>
      <c r="Z167" s="470"/>
      <c r="AA167" s="470"/>
      <c r="AB167" s="470"/>
      <c r="AC167" s="470"/>
      <c r="AD167" s="466"/>
      <c r="AE167" s="349"/>
      <c r="AF167" s="339">
        <f t="shared" si="122"/>
        <v>0</v>
      </c>
      <c r="AG167" s="340">
        <f t="shared" si="122"/>
        <v>0</v>
      </c>
      <c r="AH167" s="340">
        <f t="shared" si="122"/>
        <v>0</v>
      </c>
      <c r="AI167" s="341">
        <f t="shared" si="122"/>
        <v>0</v>
      </c>
      <c r="AJ167" s="342">
        <f t="shared" si="122"/>
        <v>0</v>
      </c>
      <c r="AK167" s="343">
        <f t="shared" si="134"/>
        <v>0</v>
      </c>
      <c r="AL167" s="192">
        <f>IF(A167&lt;&gt;"",VLOOKUP(A167,Positions!$AJ$9:$AK$30,2,FALSE),0)*IF(AJ167=160,AJ167/4*52*(38/40),AJ167/4*52)</f>
        <v>0</v>
      </c>
      <c r="AM167" s="188">
        <f t="shared" si="135"/>
        <v>0</v>
      </c>
      <c r="AN167" s="12" t="str">
        <f t="shared" si="147"/>
        <v/>
      </c>
      <c r="AO167" s="12" t="str">
        <f t="shared" si="147"/>
        <v/>
      </c>
      <c r="AP167" s="12" t="str">
        <f t="shared" si="147"/>
        <v/>
      </c>
      <c r="AQ167" s="12" t="str">
        <f t="shared" si="147"/>
        <v/>
      </c>
      <c r="AR167" s="12" t="str">
        <f t="shared" si="147"/>
        <v/>
      </c>
      <c r="AS167" s="12" t="str">
        <f t="shared" si="147"/>
        <v/>
      </c>
      <c r="AT167" s="12" t="str">
        <f t="shared" si="146"/>
        <v/>
      </c>
      <c r="AU167" s="12" t="str">
        <f t="shared" si="146"/>
        <v/>
      </c>
      <c r="AV167" s="12" t="str">
        <f t="shared" si="146"/>
        <v/>
      </c>
      <c r="AW167" s="12" t="str">
        <f t="shared" si="146"/>
        <v/>
      </c>
      <c r="AX167" s="12" t="str">
        <f t="shared" si="146"/>
        <v/>
      </c>
      <c r="AY167" s="12" t="str">
        <f t="shared" si="146"/>
        <v/>
      </c>
      <c r="AZ167" s="12" t="str">
        <f t="shared" si="146"/>
        <v/>
      </c>
      <c r="BA167" s="12" t="str">
        <f t="shared" si="146"/>
        <v/>
      </c>
      <c r="BB167" s="12" t="str">
        <f t="shared" si="146"/>
        <v/>
      </c>
      <c r="BC167" s="12" t="str">
        <f t="shared" si="146"/>
        <v/>
      </c>
      <c r="BD167" s="12" t="str">
        <f t="shared" si="149"/>
        <v/>
      </c>
      <c r="BE167" s="12" t="str">
        <f t="shared" si="149"/>
        <v/>
      </c>
      <c r="BF167" s="12" t="str">
        <f t="shared" si="149"/>
        <v/>
      </c>
      <c r="BG167" s="12" t="str">
        <f t="shared" si="149"/>
        <v/>
      </c>
      <c r="BH167" s="12" t="str">
        <f t="shared" si="124"/>
        <v/>
      </c>
      <c r="BI167" s="12" t="str">
        <f t="shared" si="124"/>
        <v/>
      </c>
      <c r="BJ167" s="12" t="str">
        <f t="shared" si="124"/>
        <v/>
      </c>
      <c r="BK167" s="12" t="str">
        <f t="shared" si="124"/>
        <v/>
      </c>
      <c r="BL167" s="12" t="str">
        <f t="shared" si="124"/>
        <v/>
      </c>
      <c r="BM167" s="12" t="str">
        <f t="shared" si="124"/>
        <v/>
      </c>
      <c r="BN167" s="12" t="str">
        <f t="shared" si="124"/>
        <v/>
      </c>
      <c r="BO167" s="12" t="str">
        <f t="shared" si="124"/>
        <v/>
      </c>
      <c r="BV167" s="2" t="str">
        <f>IF(C167="","",IF(C167="ADO","ADO",IF(C167="OFF","OFF",VLOOKUP(C167,Positions!$C$7:$V$120,20,FALSE))))</f>
        <v/>
      </c>
      <c r="BW167" s="2" t="str">
        <f>IF(D167="","",IF(D167="ADO","ADO",IF(D167="OFF","OFF",VLOOKUP(D167,Positions!$C$7:$V$120,20,FALSE))))</f>
        <v/>
      </c>
      <c r="BX167" s="2" t="str">
        <f>IF(E167="","",IF(E167="ADO","ADO",IF(E167="OFF","OFF",VLOOKUP(E167,Positions!$C$7:$V$120,20,FALSE))))</f>
        <v/>
      </c>
      <c r="BY167" s="2" t="str">
        <f>IF(F167="","",IF(F167="ADO","ADO",IF(F167="OFF","OFF",VLOOKUP(F167,Positions!$C$7:$V$120,20,FALSE))))</f>
        <v/>
      </c>
      <c r="BZ167" s="2" t="str">
        <f>IF(G167="","",IF(G167="ADO","ADO",IF(G167="OFF","OFF",VLOOKUP(G167,Positions!$C$7:$V$120,20,FALSE))))</f>
        <v/>
      </c>
      <c r="CA167" s="2" t="str">
        <f>IF(H167="","",IF(H167="ADO","ADO",IF(H167="OFF","OFF",VLOOKUP(H167,Positions!$C$7:$V$120,20,FALSE))))</f>
        <v/>
      </c>
      <c r="CB167" s="2" t="str">
        <f>IF(I167="","",IF(I167="ADO","ADO",IF(I167="OFF","OFF",VLOOKUP(I167,Positions!$C$7:$V$120,20,FALSE))))</f>
        <v/>
      </c>
      <c r="CC167" s="2" t="str">
        <f>IF(J167="","",IF(J167="ADO","ADO",IF(J167="OFF","OFF",VLOOKUP(J167,Positions!$C$7:$V$120,20,FALSE))))</f>
        <v/>
      </c>
      <c r="CD167" s="2" t="str">
        <f>IF(K167="","",IF(K167="ADO","ADO",IF(K167="OFF","OFF",VLOOKUP(K167,Positions!$C$7:$V$120,20,FALSE))))</f>
        <v/>
      </c>
      <c r="CE167" s="2" t="str">
        <f>IF(L167="","",IF(L167="ADO","ADO",IF(L167="OFF","OFF",VLOOKUP(L167,Positions!$C$7:$V$120,20,FALSE))))</f>
        <v/>
      </c>
      <c r="CF167" s="2" t="str">
        <f>IF(M167="","",IF(M167="ADO","ADO",IF(M167="OFF","OFF",VLOOKUP(M167,Positions!$C$7:$V$120,20,FALSE))))</f>
        <v/>
      </c>
      <c r="CG167" s="2" t="str">
        <f>IF(N167="","",IF(N167="ADO","ADO",IF(N167="OFF","OFF",VLOOKUP(N167,Positions!$C$7:$V$120,20,FALSE))))</f>
        <v/>
      </c>
      <c r="CH167" s="2" t="str">
        <f>IF(O167="","",IF(O167="ADO","ADO",IF(O167="OFF","OFF",VLOOKUP(O167,Positions!$C$7:$V$120,20,FALSE))))</f>
        <v/>
      </c>
      <c r="CI167" s="2" t="str">
        <f>IF(P167="","",IF(P167="ADO","ADO",IF(P167="OFF","OFF",VLOOKUP(P167,Positions!$C$7:$V$120,20,FALSE))))</f>
        <v/>
      </c>
      <c r="CJ167" s="2" t="str">
        <f>IF(Q167="","",IF(Q167="ADO","ADO",IF(Q167="OFF","OFF",VLOOKUP(Q167,Positions!$C$7:$V$120,20,FALSE))))</f>
        <v/>
      </c>
      <c r="CK167" s="2" t="str">
        <f>IF(R167="","",IF(R167="ADO","ADO",IF(R167="OFF","OFF",VLOOKUP(R167,Positions!$C$7:$V$120,20,FALSE))))</f>
        <v/>
      </c>
      <c r="CL167" s="2" t="str">
        <f>IF(S167="","",IF(S167="ADO","ADO",IF(S167="OFF","OFF",VLOOKUP(S167,Positions!$C$7:$V$120,20,FALSE))))</f>
        <v/>
      </c>
      <c r="CM167" s="2" t="str">
        <f>IF(T167="","",IF(T167="ADO","ADO",IF(T167="OFF","OFF",VLOOKUP(T167,Positions!$C$7:$V$120,20,FALSE))))</f>
        <v/>
      </c>
      <c r="CN167" s="2" t="str">
        <f>IF(U167="","",IF(U167="ADO","ADO",IF(U167="OFF","OFF",VLOOKUP(U167,Positions!$C$7:$V$120,20,FALSE))))</f>
        <v/>
      </c>
      <c r="CO167" s="2" t="str">
        <f>IF(V167="","",IF(V167="ADO","ADO",IF(V167="OFF","OFF",VLOOKUP(V167,Positions!$C$7:$V$120,20,FALSE))))</f>
        <v/>
      </c>
      <c r="CP167" s="2" t="str">
        <f>IF(W167="","",IF(W167="ADO","ADO",IF(W167="OFF","OFF",VLOOKUP(W167,Positions!$C$7:$V$120,20,FALSE))))</f>
        <v/>
      </c>
      <c r="CQ167" s="2" t="str">
        <f>IF(X167="","",IF(X167="ADO","ADO",IF(X167="OFF","OFF",VLOOKUP(X167,Positions!$C$7:$V$120,20,FALSE))))</f>
        <v/>
      </c>
      <c r="CR167" s="2" t="str">
        <f>IF(Y167="","",IF(Y167="ADO","ADO",IF(Y167="OFF","OFF",VLOOKUP(Y167,Positions!$C$7:$V$120,20,FALSE))))</f>
        <v/>
      </c>
      <c r="CS167" s="2" t="str">
        <f>IF(Z167="","",IF(Z167="ADO","ADO",IF(Z167="OFF","OFF",VLOOKUP(Z167,Positions!$C$7:$V$120,20,FALSE))))</f>
        <v/>
      </c>
      <c r="CT167" s="2" t="str">
        <f>IF(AA167="","",IF(AA167="ADO","ADO",IF(AA167="OFF","OFF",VLOOKUP(AA167,Positions!$C$7:$V$120,20,FALSE))))</f>
        <v/>
      </c>
      <c r="CU167" s="2" t="str">
        <f>IF(AB167="","",IF(AB167="ADO","ADO",IF(AB167="OFF","OFF",VLOOKUP(AB167,Positions!$C$7:$V$120,20,FALSE))))</f>
        <v/>
      </c>
      <c r="CV167" s="2" t="str">
        <f>IF(AC167="","",IF(AC167="ADO","ADO",IF(AC167="OFF","OFF",VLOOKUP(AC167,Positions!$C$7:$V$120,20,FALSE))))</f>
        <v/>
      </c>
      <c r="CW167" s="2" t="str">
        <f>IF(AD167="","",IF(AD167="ADO","ADO",IF(AD167="OFF","OFF",VLOOKUP(AD167,Positions!$C$7:$V$120,20,FALSE))))</f>
        <v/>
      </c>
      <c r="CY167" s="2">
        <f t="shared" si="136"/>
        <v>0</v>
      </c>
      <c r="DE167" s="2" t="str">
        <f t="shared" si="155"/>
        <v/>
      </c>
      <c r="DF167" s="2" t="str">
        <f t="shared" si="156"/>
        <v/>
      </c>
      <c r="DG167" s="2" t="str">
        <f t="shared" si="154"/>
        <v/>
      </c>
      <c r="DH167" s="2" t="str">
        <f t="shared" si="154"/>
        <v/>
      </c>
      <c r="DI167" s="2" t="str">
        <f t="shared" si="154"/>
        <v/>
      </c>
      <c r="DJ167" s="2" t="str">
        <f t="shared" si="154"/>
        <v/>
      </c>
      <c r="DK167" s="2" t="str">
        <f t="shared" si="154"/>
        <v/>
      </c>
      <c r="DL167" s="2" t="str">
        <f t="shared" si="154"/>
        <v/>
      </c>
      <c r="DM167" s="2" t="str">
        <f t="shared" si="154"/>
        <v/>
      </c>
      <c r="DN167" s="2" t="str">
        <f t="shared" si="154"/>
        <v/>
      </c>
      <c r="DO167" s="2" t="str">
        <f t="shared" si="154"/>
        <v/>
      </c>
      <c r="DP167" s="2" t="str">
        <f t="shared" si="154"/>
        <v/>
      </c>
      <c r="DQ167" s="2" t="str">
        <f t="shared" si="154"/>
        <v/>
      </c>
      <c r="DR167" s="2" t="str">
        <f t="shared" si="154"/>
        <v/>
      </c>
      <c r="DS167" s="2" t="str">
        <f t="shared" si="150"/>
        <v/>
      </c>
      <c r="DT167" s="2" t="str">
        <f t="shared" si="150"/>
        <v/>
      </c>
      <c r="DU167" s="2" t="str">
        <f t="shared" si="150"/>
        <v/>
      </c>
      <c r="DV167" s="2" t="str">
        <f t="shared" si="150"/>
        <v/>
      </c>
      <c r="DW167" s="2" t="str">
        <f t="shared" si="150"/>
        <v/>
      </c>
      <c r="DX167" s="2" t="str">
        <f t="shared" si="150"/>
        <v/>
      </c>
      <c r="DY167" s="2" t="str">
        <f t="shared" si="145"/>
        <v/>
      </c>
      <c r="DZ167" s="2" t="str">
        <f t="shared" si="145"/>
        <v/>
      </c>
      <c r="EA167" s="2" t="str">
        <f t="shared" si="145"/>
        <v/>
      </c>
      <c r="EB167" s="2" t="str">
        <f t="shared" si="145"/>
        <v/>
      </c>
      <c r="EC167" s="2" t="str">
        <f t="shared" si="145"/>
        <v/>
      </c>
      <c r="ED167" s="2" t="str">
        <f t="shared" si="145"/>
        <v/>
      </c>
      <c r="EE167" s="2" t="str">
        <f t="shared" si="145"/>
        <v/>
      </c>
      <c r="EF167" s="2" t="str">
        <f t="shared" si="145"/>
        <v/>
      </c>
      <c r="EH167" s="189">
        <f t="shared" si="137"/>
        <v>0</v>
      </c>
      <c r="EI167" s="190">
        <f t="shared" si="138"/>
        <v>0</v>
      </c>
      <c r="EJ167" s="190">
        <f t="shared" si="139"/>
        <v>0</v>
      </c>
      <c r="EK167" s="190">
        <f t="shared" si="140"/>
        <v>0</v>
      </c>
      <c r="EL167" s="190">
        <f t="shared" si="141"/>
        <v>0</v>
      </c>
      <c r="EM167" s="12" t="str">
        <f t="shared" si="153"/>
        <v/>
      </c>
      <c r="EN167" s="12" t="str">
        <f t="shared" si="153"/>
        <v/>
      </c>
      <c r="EO167" s="12" t="str">
        <f t="shared" si="153"/>
        <v/>
      </c>
      <c r="EP167" s="12" t="str">
        <f t="shared" si="153"/>
        <v/>
      </c>
      <c r="EQ167" s="12" t="str">
        <f t="shared" si="153"/>
        <v/>
      </c>
      <c r="ER167" s="12" t="str">
        <f t="shared" si="153"/>
        <v/>
      </c>
      <c r="ES167" s="12" t="str">
        <f t="shared" si="153"/>
        <v/>
      </c>
      <c r="ET167" s="12" t="str">
        <f t="shared" si="153"/>
        <v/>
      </c>
      <c r="EU167" s="12" t="str">
        <f t="shared" si="153"/>
        <v/>
      </c>
      <c r="EV167" s="12" t="str">
        <f t="shared" si="151"/>
        <v/>
      </c>
      <c r="EW167" s="12" t="str">
        <f t="shared" si="148"/>
        <v/>
      </c>
      <c r="EX167" s="12" t="str">
        <f t="shared" si="148"/>
        <v/>
      </c>
      <c r="EY167" s="12" t="str">
        <f t="shared" si="148"/>
        <v/>
      </c>
      <c r="EZ167" s="12" t="str">
        <f t="shared" si="148"/>
        <v/>
      </c>
      <c r="FA167" s="12" t="str">
        <f t="shared" si="148"/>
        <v/>
      </c>
      <c r="FB167" s="12" t="str">
        <f t="shared" si="148"/>
        <v/>
      </c>
      <c r="FC167" s="12" t="str">
        <f t="shared" si="148"/>
        <v/>
      </c>
      <c r="FD167" s="12" t="str">
        <f t="shared" si="148"/>
        <v/>
      </c>
      <c r="FE167" s="12" t="str">
        <f t="shared" si="148"/>
        <v/>
      </c>
      <c r="FF167" s="12" t="str">
        <f t="shared" si="152"/>
        <v/>
      </c>
      <c r="FG167" s="12" t="str">
        <f t="shared" si="152"/>
        <v/>
      </c>
      <c r="FH167" s="12" t="str">
        <f t="shared" si="152"/>
        <v/>
      </c>
      <c r="FI167" s="12" t="str">
        <f t="shared" si="119"/>
        <v/>
      </c>
      <c r="FJ167" s="12" t="str">
        <f t="shared" si="119"/>
        <v/>
      </c>
      <c r="FK167" s="12" t="str">
        <f t="shared" si="119"/>
        <v/>
      </c>
      <c r="FL167" s="12" t="str">
        <f t="shared" si="119"/>
        <v/>
      </c>
      <c r="FM167" s="12" t="str">
        <f t="shared" si="119"/>
        <v/>
      </c>
      <c r="FN167" s="12" t="str">
        <f t="shared" si="119"/>
        <v/>
      </c>
      <c r="FP167" t="str">
        <f t="shared" si="142"/>
        <v>OK</v>
      </c>
      <c r="FQ167" t="str">
        <f t="shared" si="143"/>
        <v/>
      </c>
      <c r="GU167" s="176"/>
      <c r="GV167" s="177">
        <f t="shared" si="128"/>
        <v>0</v>
      </c>
      <c r="GW167" s="177">
        <f t="shared" si="129"/>
        <v>0</v>
      </c>
      <c r="GX167" s="177">
        <f t="shared" si="130"/>
        <v>0</v>
      </c>
      <c r="GY167" s="177">
        <f t="shared" si="131"/>
        <v>0</v>
      </c>
    </row>
    <row r="168" spans="1:207" x14ac:dyDescent="0.25">
      <c r="A168" s="194"/>
      <c r="B168" s="186" t="str">
        <f t="shared" si="133"/>
        <v>0 (0, 0)</v>
      </c>
      <c r="C168" s="357"/>
      <c r="D168" s="470"/>
      <c r="E168" s="470"/>
      <c r="F168" s="470"/>
      <c r="G168" s="470"/>
      <c r="H168" s="470"/>
      <c r="I168" s="466"/>
      <c r="J168" s="357"/>
      <c r="K168" s="470"/>
      <c r="L168" s="470"/>
      <c r="M168" s="470"/>
      <c r="N168" s="470"/>
      <c r="O168" s="470"/>
      <c r="P168" s="466"/>
      <c r="Q168" s="357"/>
      <c r="R168" s="470"/>
      <c r="S168" s="470"/>
      <c r="T168" s="470"/>
      <c r="U168" s="470"/>
      <c r="V168" s="470"/>
      <c r="W168" s="466"/>
      <c r="X168" s="357"/>
      <c r="Y168" s="470"/>
      <c r="Z168" s="470"/>
      <c r="AA168" s="470"/>
      <c r="AB168" s="470"/>
      <c r="AC168" s="470"/>
      <c r="AD168" s="466"/>
      <c r="AE168" s="349"/>
      <c r="AF168" s="339">
        <f t="shared" si="122"/>
        <v>0</v>
      </c>
      <c r="AG168" s="340">
        <f t="shared" si="122"/>
        <v>0</v>
      </c>
      <c r="AH168" s="340">
        <f t="shared" si="122"/>
        <v>0</v>
      </c>
      <c r="AI168" s="341">
        <f t="shared" si="122"/>
        <v>0</v>
      </c>
      <c r="AJ168" s="342">
        <f t="shared" si="122"/>
        <v>0</v>
      </c>
      <c r="AK168" s="343">
        <f t="shared" si="134"/>
        <v>0</v>
      </c>
      <c r="AL168" s="192">
        <f>IF(A168&lt;&gt;"",VLOOKUP(A168,Positions!$AJ$9:$AK$30,2,FALSE),0)*IF(AJ168=160,AJ168/4*52*(38/40),AJ168/4*52)</f>
        <v>0</v>
      </c>
      <c r="AM168" s="188">
        <f t="shared" si="135"/>
        <v>0</v>
      </c>
      <c r="AN168" s="12" t="str">
        <f t="shared" si="147"/>
        <v/>
      </c>
      <c r="AO168" s="12" t="str">
        <f t="shared" si="147"/>
        <v/>
      </c>
      <c r="AP168" s="12" t="str">
        <f t="shared" si="147"/>
        <v/>
      </c>
      <c r="AQ168" s="12" t="str">
        <f t="shared" si="147"/>
        <v/>
      </c>
      <c r="AR168" s="12" t="str">
        <f t="shared" si="147"/>
        <v/>
      </c>
      <c r="AS168" s="12" t="str">
        <f t="shared" si="147"/>
        <v/>
      </c>
      <c r="AT168" s="12" t="str">
        <f t="shared" si="146"/>
        <v/>
      </c>
      <c r="AU168" s="12" t="str">
        <f t="shared" si="146"/>
        <v/>
      </c>
      <c r="AV168" s="12" t="str">
        <f t="shared" si="146"/>
        <v/>
      </c>
      <c r="AW168" s="12" t="str">
        <f t="shared" si="146"/>
        <v/>
      </c>
      <c r="AX168" s="12" t="str">
        <f t="shared" si="146"/>
        <v/>
      </c>
      <c r="AY168" s="12" t="str">
        <f t="shared" si="146"/>
        <v/>
      </c>
      <c r="AZ168" s="12" t="str">
        <f t="shared" si="146"/>
        <v/>
      </c>
      <c r="BA168" s="12" t="str">
        <f t="shared" si="146"/>
        <v/>
      </c>
      <c r="BB168" s="12" t="str">
        <f t="shared" si="146"/>
        <v/>
      </c>
      <c r="BC168" s="12" t="str">
        <f t="shared" si="146"/>
        <v/>
      </c>
      <c r="BD168" s="12" t="str">
        <f t="shared" si="149"/>
        <v/>
      </c>
      <c r="BE168" s="12" t="str">
        <f t="shared" si="149"/>
        <v/>
      </c>
      <c r="BF168" s="12" t="str">
        <f t="shared" si="149"/>
        <v/>
      </c>
      <c r="BG168" s="12" t="str">
        <f t="shared" si="149"/>
        <v/>
      </c>
      <c r="BH168" s="12" t="str">
        <f t="shared" si="124"/>
        <v/>
      </c>
      <c r="BI168" s="12" t="str">
        <f t="shared" si="124"/>
        <v/>
      </c>
      <c r="BJ168" s="12" t="str">
        <f t="shared" si="124"/>
        <v/>
      </c>
      <c r="BK168" s="12" t="str">
        <f t="shared" si="124"/>
        <v/>
      </c>
      <c r="BL168" s="12" t="str">
        <f t="shared" si="124"/>
        <v/>
      </c>
      <c r="BM168" s="12" t="str">
        <f t="shared" si="124"/>
        <v/>
      </c>
      <c r="BN168" s="12" t="str">
        <f t="shared" si="124"/>
        <v/>
      </c>
      <c r="BO168" s="12" t="str">
        <f t="shared" ref="BO168:BO206" si="157">FN168</f>
        <v/>
      </c>
      <c r="BV168" s="2" t="str">
        <f>IF(C168="","",IF(C168="ADO","ADO",IF(C168="OFF","OFF",VLOOKUP(C168,Positions!$C$7:$V$120,20,FALSE))))</f>
        <v/>
      </c>
      <c r="BW168" s="2" t="str">
        <f>IF(D168="","",IF(D168="ADO","ADO",IF(D168="OFF","OFF",VLOOKUP(D168,Positions!$C$7:$V$120,20,FALSE))))</f>
        <v/>
      </c>
      <c r="BX168" s="2" t="str">
        <f>IF(E168="","",IF(E168="ADO","ADO",IF(E168="OFF","OFF",VLOOKUP(E168,Positions!$C$7:$V$120,20,FALSE))))</f>
        <v/>
      </c>
      <c r="BY168" s="2" t="str">
        <f>IF(F168="","",IF(F168="ADO","ADO",IF(F168="OFF","OFF",VLOOKUP(F168,Positions!$C$7:$V$120,20,FALSE))))</f>
        <v/>
      </c>
      <c r="BZ168" s="2" t="str">
        <f>IF(G168="","",IF(G168="ADO","ADO",IF(G168="OFF","OFF",VLOOKUP(G168,Positions!$C$7:$V$120,20,FALSE))))</f>
        <v/>
      </c>
      <c r="CA168" s="2" t="str">
        <f>IF(H168="","",IF(H168="ADO","ADO",IF(H168="OFF","OFF",VLOOKUP(H168,Positions!$C$7:$V$120,20,FALSE))))</f>
        <v/>
      </c>
      <c r="CB168" s="2" t="str">
        <f>IF(I168="","",IF(I168="ADO","ADO",IF(I168="OFF","OFF",VLOOKUP(I168,Positions!$C$7:$V$120,20,FALSE))))</f>
        <v/>
      </c>
      <c r="CC168" s="2" t="str">
        <f>IF(J168="","",IF(J168="ADO","ADO",IF(J168="OFF","OFF",VLOOKUP(J168,Positions!$C$7:$V$120,20,FALSE))))</f>
        <v/>
      </c>
      <c r="CD168" s="2" t="str">
        <f>IF(K168="","",IF(K168="ADO","ADO",IF(K168="OFF","OFF",VLOOKUP(K168,Positions!$C$7:$V$120,20,FALSE))))</f>
        <v/>
      </c>
      <c r="CE168" s="2" t="str">
        <f>IF(L168="","",IF(L168="ADO","ADO",IF(L168="OFF","OFF",VLOOKUP(L168,Positions!$C$7:$V$120,20,FALSE))))</f>
        <v/>
      </c>
      <c r="CF168" s="2" t="str">
        <f>IF(M168="","",IF(M168="ADO","ADO",IF(M168="OFF","OFF",VLOOKUP(M168,Positions!$C$7:$V$120,20,FALSE))))</f>
        <v/>
      </c>
      <c r="CG168" s="2" t="str">
        <f>IF(N168="","",IF(N168="ADO","ADO",IF(N168="OFF","OFF",VLOOKUP(N168,Positions!$C$7:$V$120,20,FALSE))))</f>
        <v/>
      </c>
      <c r="CH168" s="2" t="str">
        <f>IF(O168="","",IF(O168="ADO","ADO",IF(O168="OFF","OFF",VLOOKUP(O168,Positions!$C$7:$V$120,20,FALSE))))</f>
        <v/>
      </c>
      <c r="CI168" s="2" t="str">
        <f>IF(P168="","",IF(P168="ADO","ADO",IF(P168="OFF","OFF",VLOOKUP(P168,Positions!$C$7:$V$120,20,FALSE))))</f>
        <v/>
      </c>
      <c r="CJ168" s="2" t="str">
        <f>IF(Q168="","",IF(Q168="ADO","ADO",IF(Q168="OFF","OFF",VLOOKUP(Q168,Positions!$C$7:$V$120,20,FALSE))))</f>
        <v/>
      </c>
      <c r="CK168" s="2" t="str">
        <f>IF(R168="","",IF(R168="ADO","ADO",IF(R168="OFF","OFF",VLOOKUP(R168,Positions!$C$7:$V$120,20,FALSE))))</f>
        <v/>
      </c>
      <c r="CL168" s="2" t="str">
        <f>IF(S168="","",IF(S168="ADO","ADO",IF(S168="OFF","OFF",VLOOKUP(S168,Positions!$C$7:$V$120,20,FALSE))))</f>
        <v/>
      </c>
      <c r="CM168" s="2" t="str">
        <f>IF(T168="","",IF(T168="ADO","ADO",IF(T168="OFF","OFF",VLOOKUP(T168,Positions!$C$7:$V$120,20,FALSE))))</f>
        <v/>
      </c>
      <c r="CN168" s="2" t="str">
        <f>IF(U168="","",IF(U168="ADO","ADO",IF(U168="OFF","OFF",VLOOKUP(U168,Positions!$C$7:$V$120,20,FALSE))))</f>
        <v/>
      </c>
      <c r="CO168" s="2" t="str">
        <f>IF(V168="","",IF(V168="ADO","ADO",IF(V168="OFF","OFF",VLOOKUP(V168,Positions!$C$7:$V$120,20,FALSE))))</f>
        <v/>
      </c>
      <c r="CP168" s="2" t="str">
        <f>IF(W168="","",IF(W168="ADO","ADO",IF(W168="OFF","OFF",VLOOKUP(W168,Positions!$C$7:$V$120,20,FALSE))))</f>
        <v/>
      </c>
      <c r="CQ168" s="2" t="str">
        <f>IF(X168="","",IF(X168="ADO","ADO",IF(X168="OFF","OFF",VLOOKUP(X168,Positions!$C$7:$V$120,20,FALSE))))</f>
        <v/>
      </c>
      <c r="CR168" s="2" t="str">
        <f>IF(Y168="","",IF(Y168="ADO","ADO",IF(Y168="OFF","OFF",VLOOKUP(Y168,Positions!$C$7:$V$120,20,FALSE))))</f>
        <v/>
      </c>
      <c r="CS168" s="2" t="str">
        <f>IF(Z168="","",IF(Z168="ADO","ADO",IF(Z168="OFF","OFF",VLOOKUP(Z168,Positions!$C$7:$V$120,20,FALSE))))</f>
        <v/>
      </c>
      <c r="CT168" s="2" t="str">
        <f>IF(AA168="","",IF(AA168="ADO","ADO",IF(AA168="OFF","OFF",VLOOKUP(AA168,Positions!$C$7:$V$120,20,FALSE))))</f>
        <v/>
      </c>
      <c r="CU168" s="2" t="str">
        <f>IF(AB168="","",IF(AB168="ADO","ADO",IF(AB168="OFF","OFF",VLOOKUP(AB168,Positions!$C$7:$V$120,20,FALSE))))</f>
        <v/>
      </c>
      <c r="CV168" s="2" t="str">
        <f>IF(AC168="","",IF(AC168="ADO","ADO",IF(AC168="OFF","OFF",VLOOKUP(AC168,Positions!$C$7:$V$120,20,FALSE))))</f>
        <v/>
      </c>
      <c r="CW168" s="2" t="str">
        <f>IF(AD168="","",IF(AD168="ADO","ADO",IF(AD168="OFF","OFF",VLOOKUP(AD168,Positions!$C$7:$V$120,20,FALSE))))</f>
        <v/>
      </c>
      <c r="CY168" s="2">
        <f t="shared" si="136"/>
        <v>0</v>
      </c>
      <c r="DE168" s="2" t="str">
        <f t="shared" si="155"/>
        <v/>
      </c>
      <c r="DF168" s="2" t="str">
        <f t="shared" si="156"/>
        <v/>
      </c>
      <c r="DG168" s="2" t="str">
        <f t="shared" si="154"/>
        <v/>
      </c>
      <c r="DH168" s="2" t="str">
        <f t="shared" si="154"/>
        <v/>
      </c>
      <c r="DI168" s="2" t="str">
        <f t="shared" si="154"/>
        <v/>
      </c>
      <c r="DJ168" s="2" t="str">
        <f t="shared" si="154"/>
        <v/>
      </c>
      <c r="DK168" s="2" t="str">
        <f t="shared" si="154"/>
        <v/>
      </c>
      <c r="DL168" s="2" t="str">
        <f t="shared" si="154"/>
        <v/>
      </c>
      <c r="DM168" s="2" t="str">
        <f t="shared" si="154"/>
        <v/>
      </c>
      <c r="DN168" s="2" t="str">
        <f t="shared" si="154"/>
        <v/>
      </c>
      <c r="DO168" s="2" t="str">
        <f t="shared" si="154"/>
        <v/>
      </c>
      <c r="DP168" s="2" t="str">
        <f t="shared" si="154"/>
        <v/>
      </c>
      <c r="DQ168" s="2" t="str">
        <f t="shared" si="154"/>
        <v/>
      </c>
      <c r="DR168" s="2" t="str">
        <f t="shared" si="154"/>
        <v/>
      </c>
      <c r="DS168" s="2" t="str">
        <f t="shared" si="150"/>
        <v/>
      </c>
      <c r="DT168" s="2" t="str">
        <f t="shared" si="150"/>
        <v/>
      </c>
      <c r="DU168" s="2" t="str">
        <f t="shared" si="150"/>
        <v/>
      </c>
      <c r="DV168" s="2" t="str">
        <f t="shared" si="150"/>
        <v/>
      </c>
      <c r="DW168" s="2" t="str">
        <f t="shared" si="150"/>
        <v/>
      </c>
      <c r="DX168" s="2" t="str">
        <f t="shared" si="150"/>
        <v/>
      </c>
      <c r="DY168" s="2" t="str">
        <f t="shared" si="145"/>
        <v/>
      </c>
      <c r="DZ168" s="2" t="str">
        <f t="shared" si="145"/>
        <v/>
      </c>
      <c r="EA168" s="2" t="str">
        <f t="shared" si="145"/>
        <v/>
      </c>
      <c r="EB168" s="2" t="str">
        <f t="shared" si="145"/>
        <v/>
      </c>
      <c r="EC168" s="2" t="str">
        <f t="shared" si="145"/>
        <v/>
      </c>
      <c r="ED168" s="2" t="str">
        <f t="shared" si="145"/>
        <v/>
      </c>
      <c r="EE168" s="2" t="str">
        <f t="shared" si="145"/>
        <v/>
      </c>
      <c r="EF168" s="2" t="str">
        <f t="shared" si="145"/>
        <v/>
      </c>
      <c r="EH168" s="189">
        <f t="shared" si="137"/>
        <v>0</v>
      </c>
      <c r="EI168" s="190">
        <f t="shared" si="138"/>
        <v>0</v>
      </c>
      <c r="EJ168" s="190">
        <f t="shared" si="139"/>
        <v>0</v>
      </c>
      <c r="EK168" s="190">
        <f t="shared" si="140"/>
        <v>0</v>
      </c>
      <c r="EL168" s="190">
        <f t="shared" si="141"/>
        <v>0</v>
      </c>
      <c r="EM168" s="12" t="str">
        <f t="shared" si="153"/>
        <v/>
      </c>
      <c r="EN168" s="12" t="str">
        <f t="shared" si="153"/>
        <v/>
      </c>
      <c r="EO168" s="12" t="str">
        <f t="shared" si="153"/>
        <v/>
      </c>
      <c r="EP168" s="12" t="str">
        <f t="shared" si="153"/>
        <v/>
      </c>
      <c r="EQ168" s="12" t="str">
        <f t="shared" si="153"/>
        <v/>
      </c>
      <c r="ER168" s="12" t="str">
        <f t="shared" si="153"/>
        <v/>
      </c>
      <c r="ES168" s="12" t="str">
        <f t="shared" si="153"/>
        <v/>
      </c>
      <c r="ET168" s="12" t="str">
        <f t="shared" si="153"/>
        <v/>
      </c>
      <c r="EU168" s="12" t="str">
        <f t="shared" si="153"/>
        <v/>
      </c>
      <c r="EV168" s="12" t="str">
        <f t="shared" si="151"/>
        <v/>
      </c>
      <c r="EW168" s="12" t="str">
        <f t="shared" si="148"/>
        <v/>
      </c>
      <c r="EX168" s="12" t="str">
        <f t="shared" si="148"/>
        <v/>
      </c>
      <c r="EY168" s="12" t="str">
        <f t="shared" si="148"/>
        <v/>
      </c>
      <c r="EZ168" s="12" t="str">
        <f t="shared" si="148"/>
        <v/>
      </c>
      <c r="FA168" s="12" t="str">
        <f t="shared" si="148"/>
        <v/>
      </c>
      <c r="FB168" s="12" t="str">
        <f t="shared" si="148"/>
        <v/>
      </c>
      <c r="FC168" s="12" t="str">
        <f t="shared" si="148"/>
        <v/>
      </c>
      <c r="FD168" s="12" t="str">
        <f t="shared" si="148"/>
        <v/>
      </c>
      <c r="FE168" s="12" t="str">
        <f t="shared" si="148"/>
        <v/>
      </c>
      <c r="FF168" s="12" t="str">
        <f t="shared" si="152"/>
        <v/>
      </c>
      <c r="FG168" s="12" t="str">
        <f t="shared" si="152"/>
        <v/>
      </c>
      <c r="FH168" s="12" t="str">
        <f t="shared" si="152"/>
        <v/>
      </c>
      <c r="FI168" s="12" t="str">
        <f t="shared" si="119"/>
        <v/>
      </c>
      <c r="FJ168" s="12" t="str">
        <f t="shared" si="119"/>
        <v/>
      </c>
      <c r="FK168" s="12" t="str">
        <f t="shared" si="119"/>
        <v/>
      </c>
      <c r="FL168" s="12" t="str">
        <f t="shared" si="119"/>
        <v/>
      </c>
      <c r="FM168" s="12" t="str">
        <f t="shared" si="119"/>
        <v/>
      </c>
      <c r="FN168" s="12" t="str">
        <f t="shared" si="119"/>
        <v/>
      </c>
      <c r="FP168" t="str">
        <f t="shared" si="142"/>
        <v>OK</v>
      </c>
      <c r="FQ168" t="str">
        <f t="shared" si="143"/>
        <v/>
      </c>
      <c r="GU168" s="176"/>
      <c r="GV168" s="177">
        <f t="shared" si="128"/>
        <v>0</v>
      </c>
      <c r="GW168" s="177">
        <f t="shared" si="129"/>
        <v>0</v>
      </c>
      <c r="GX168" s="177">
        <f t="shared" si="130"/>
        <v>0</v>
      </c>
      <c r="GY168" s="177">
        <f t="shared" si="131"/>
        <v>0</v>
      </c>
    </row>
    <row r="169" spans="1:207" x14ac:dyDescent="0.25">
      <c r="A169" s="194"/>
      <c r="B169" s="186" t="str">
        <f t="shared" si="133"/>
        <v>0 (0, 0)</v>
      </c>
      <c r="C169" s="357"/>
      <c r="D169" s="470"/>
      <c r="E169" s="470"/>
      <c r="F169" s="470"/>
      <c r="G169" s="470"/>
      <c r="H169" s="470"/>
      <c r="I169" s="466"/>
      <c r="J169" s="357"/>
      <c r="K169" s="470"/>
      <c r="L169" s="470"/>
      <c r="M169" s="470"/>
      <c r="N169" s="470"/>
      <c r="O169" s="470"/>
      <c r="P169" s="466"/>
      <c r="Q169" s="357"/>
      <c r="R169" s="470"/>
      <c r="S169" s="470"/>
      <c r="T169" s="470"/>
      <c r="U169" s="470"/>
      <c r="V169" s="470"/>
      <c r="W169" s="466"/>
      <c r="X169" s="357"/>
      <c r="Y169" s="470"/>
      <c r="Z169" s="470"/>
      <c r="AA169" s="470"/>
      <c r="AB169" s="470"/>
      <c r="AC169" s="470"/>
      <c r="AD169" s="466"/>
      <c r="AE169" s="349"/>
      <c r="AF169" s="339">
        <f t="shared" si="122"/>
        <v>0</v>
      </c>
      <c r="AG169" s="340">
        <f t="shared" si="122"/>
        <v>0</v>
      </c>
      <c r="AH169" s="340">
        <f t="shared" si="122"/>
        <v>0</v>
      </c>
      <c r="AI169" s="341">
        <f t="shared" si="122"/>
        <v>0</v>
      </c>
      <c r="AJ169" s="342">
        <f t="shared" si="122"/>
        <v>0</v>
      </c>
      <c r="AK169" s="343">
        <f t="shared" si="134"/>
        <v>0</v>
      </c>
      <c r="AL169" s="192">
        <f>IF(A169&lt;&gt;"",VLOOKUP(A169,Positions!$AJ$9:$AK$30,2,FALSE),0)*IF(AJ169=160,AJ169/4*52*(38/40),AJ169/4*52)</f>
        <v>0</v>
      </c>
      <c r="AM169" s="188">
        <f t="shared" si="135"/>
        <v>0</v>
      </c>
      <c r="AN169" s="12" t="str">
        <f t="shared" si="147"/>
        <v/>
      </c>
      <c r="AO169" s="12" t="str">
        <f t="shared" si="147"/>
        <v/>
      </c>
      <c r="AP169" s="12" t="str">
        <f t="shared" si="147"/>
        <v/>
      </c>
      <c r="AQ169" s="12" t="str">
        <f t="shared" si="147"/>
        <v/>
      </c>
      <c r="AR169" s="12" t="str">
        <f t="shared" si="147"/>
        <v/>
      </c>
      <c r="AS169" s="12" t="str">
        <f t="shared" si="147"/>
        <v/>
      </c>
      <c r="AT169" s="12" t="str">
        <f t="shared" si="146"/>
        <v/>
      </c>
      <c r="AU169" s="12" t="str">
        <f t="shared" si="146"/>
        <v/>
      </c>
      <c r="AV169" s="12" t="str">
        <f t="shared" si="146"/>
        <v/>
      </c>
      <c r="AW169" s="12" t="str">
        <f t="shared" si="146"/>
        <v/>
      </c>
      <c r="AX169" s="12" t="str">
        <f t="shared" si="146"/>
        <v/>
      </c>
      <c r="AY169" s="12" t="str">
        <f t="shared" si="146"/>
        <v/>
      </c>
      <c r="AZ169" s="12" t="str">
        <f t="shared" si="146"/>
        <v/>
      </c>
      <c r="BA169" s="12" t="str">
        <f t="shared" si="146"/>
        <v/>
      </c>
      <c r="BB169" s="12" t="str">
        <f t="shared" si="146"/>
        <v/>
      </c>
      <c r="BC169" s="12" t="str">
        <f t="shared" si="146"/>
        <v/>
      </c>
      <c r="BD169" s="12" t="str">
        <f t="shared" si="149"/>
        <v/>
      </c>
      <c r="BE169" s="12" t="str">
        <f t="shared" si="149"/>
        <v/>
      </c>
      <c r="BF169" s="12" t="str">
        <f t="shared" si="149"/>
        <v/>
      </c>
      <c r="BG169" s="12" t="str">
        <f t="shared" si="149"/>
        <v/>
      </c>
      <c r="BH169" s="12" t="str">
        <f t="shared" si="149"/>
        <v/>
      </c>
      <c r="BI169" s="12" t="str">
        <f t="shared" si="149"/>
        <v/>
      </c>
      <c r="BJ169" s="12" t="str">
        <f t="shared" si="149"/>
        <v/>
      </c>
      <c r="BK169" s="12" t="str">
        <f t="shared" si="149"/>
        <v/>
      </c>
      <c r="BL169" s="12" t="str">
        <f t="shared" si="149"/>
        <v/>
      </c>
      <c r="BM169" s="12" t="str">
        <f t="shared" si="149"/>
        <v/>
      </c>
      <c r="BN169" s="12" t="str">
        <f t="shared" si="149"/>
        <v/>
      </c>
      <c r="BO169" s="12" t="str">
        <f t="shared" si="157"/>
        <v/>
      </c>
      <c r="BV169" s="2" t="str">
        <f>IF(C169="","",IF(C169="ADO","ADO",IF(C169="OFF","OFF",VLOOKUP(C169,Positions!$C$7:$V$120,20,FALSE))))</f>
        <v/>
      </c>
      <c r="BW169" s="2" t="str">
        <f>IF(D169="","",IF(D169="ADO","ADO",IF(D169="OFF","OFF",VLOOKUP(D169,Positions!$C$7:$V$120,20,FALSE))))</f>
        <v/>
      </c>
      <c r="BX169" s="2" t="str">
        <f>IF(E169="","",IF(E169="ADO","ADO",IF(E169="OFF","OFF",VLOOKUP(E169,Positions!$C$7:$V$120,20,FALSE))))</f>
        <v/>
      </c>
      <c r="BY169" s="2" t="str">
        <f>IF(F169="","",IF(F169="ADO","ADO",IF(F169="OFF","OFF",VLOOKUP(F169,Positions!$C$7:$V$120,20,FALSE))))</f>
        <v/>
      </c>
      <c r="BZ169" s="2" t="str">
        <f>IF(G169="","",IF(G169="ADO","ADO",IF(G169="OFF","OFF",VLOOKUP(G169,Positions!$C$7:$V$120,20,FALSE))))</f>
        <v/>
      </c>
      <c r="CA169" s="2" t="str">
        <f>IF(H169="","",IF(H169="ADO","ADO",IF(H169="OFF","OFF",VLOOKUP(H169,Positions!$C$7:$V$120,20,FALSE))))</f>
        <v/>
      </c>
      <c r="CB169" s="2" t="str">
        <f>IF(I169="","",IF(I169="ADO","ADO",IF(I169="OFF","OFF",VLOOKUP(I169,Positions!$C$7:$V$120,20,FALSE))))</f>
        <v/>
      </c>
      <c r="CC169" s="2" t="str">
        <f>IF(J169="","",IF(J169="ADO","ADO",IF(J169="OFF","OFF",VLOOKUP(J169,Positions!$C$7:$V$120,20,FALSE))))</f>
        <v/>
      </c>
      <c r="CD169" s="2" t="str">
        <f>IF(K169="","",IF(K169="ADO","ADO",IF(K169="OFF","OFF",VLOOKUP(K169,Positions!$C$7:$V$120,20,FALSE))))</f>
        <v/>
      </c>
      <c r="CE169" s="2" t="str">
        <f>IF(L169="","",IF(L169="ADO","ADO",IF(L169="OFF","OFF",VLOOKUP(L169,Positions!$C$7:$V$120,20,FALSE))))</f>
        <v/>
      </c>
      <c r="CF169" s="2" t="str">
        <f>IF(M169="","",IF(M169="ADO","ADO",IF(M169="OFF","OFF",VLOOKUP(M169,Positions!$C$7:$V$120,20,FALSE))))</f>
        <v/>
      </c>
      <c r="CG169" s="2" t="str">
        <f>IF(N169="","",IF(N169="ADO","ADO",IF(N169="OFF","OFF",VLOOKUP(N169,Positions!$C$7:$V$120,20,FALSE))))</f>
        <v/>
      </c>
      <c r="CH169" s="2" t="str">
        <f>IF(O169="","",IF(O169="ADO","ADO",IF(O169="OFF","OFF",VLOOKUP(O169,Positions!$C$7:$V$120,20,FALSE))))</f>
        <v/>
      </c>
      <c r="CI169" s="2" t="str">
        <f>IF(P169="","",IF(P169="ADO","ADO",IF(P169="OFF","OFF",VLOOKUP(P169,Positions!$C$7:$V$120,20,FALSE))))</f>
        <v/>
      </c>
      <c r="CJ169" s="2" t="str">
        <f>IF(Q169="","",IF(Q169="ADO","ADO",IF(Q169="OFF","OFF",VLOOKUP(Q169,Positions!$C$7:$V$120,20,FALSE))))</f>
        <v/>
      </c>
      <c r="CK169" s="2" t="str">
        <f>IF(R169="","",IF(R169="ADO","ADO",IF(R169="OFF","OFF",VLOOKUP(R169,Positions!$C$7:$V$120,20,FALSE))))</f>
        <v/>
      </c>
      <c r="CL169" s="2" t="str">
        <f>IF(S169="","",IF(S169="ADO","ADO",IF(S169="OFF","OFF",VLOOKUP(S169,Positions!$C$7:$V$120,20,FALSE))))</f>
        <v/>
      </c>
      <c r="CM169" s="2" t="str">
        <f>IF(T169="","",IF(T169="ADO","ADO",IF(T169="OFF","OFF",VLOOKUP(T169,Positions!$C$7:$V$120,20,FALSE))))</f>
        <v/>
      </c>
      <c r="CN169" s="2" t="str">
        <f>IF(U169="","",IF(U169="ADO","ADO",IF(U169="OFF","OFF",VLOOKUP(U169,Positions!$C$7:$V$120,20,FALSE))))</f>
        <v/>
      </c>
      <c r="CO169" s="2" t="str">
        <f>IF(V169="","",IF(V169="ADO","ADO",IF(V169="OFF","OFF",VLOOKUP(V169,Positions!$C$7:$V$120,20,FALSE))))</f>
        <v/>
      </c>
      <c r="CP169" s="2" t="str">
        <f>IF(W169="","",IF(W169="ADO","ADO",IF(W169="OFF","OFF",VLOOKUP(W169,Positions!$C$7:$V$120,20,FALSE))))</f>
        <v/>
      </c>
      <c r="CQ169" s="2" t="str">
        <f>IF(X169="","",IF(X169="ADO","ADO",IF(X169="OFF","OFF",VLOOKUP(X169,Positions!$C$7:$V$120,20,FALSE))))</f>
        <v/>
      </c>
      <c r="CR169" s="2" t="str">
        <f>IF(Y169="","",IF(Y169="ADO","ADO",IF(Y169="OFF","OFF",VLOOKUP(Y169,Positions!$C$7:$V$120,20,FALSE))))</f>
        <v/>
      </c>
      <c r="CS169" s="2" t="str">
        <f>IF(Z169="","",IF(Z169="ADO","ADO",IF(Z169="OFF","OFF",VLOOKUP(Z169,Positions!$C$7:$V$120,20,FALSE))))</f>
        <v/>
      </c>
      <c r="CT169" s="2" t="str">
        <f>IF(AA169="","",IF(AA169="ADO","ADO",IF(AA169="OFF","OFF",VLOOKUP(AA169,Positions!$C$7:$V$120,20,FALSE))))</f>
        <v/>
      </c>
      <c r="CU169" s="2" t="str">
        <f>IF(AB169="","",IF(AB169="ADO","ADO",IF(AB169="OFF","OFF",VLOOKUP(AB169,Positions!$C$7:$V$120,20,FALSE))))</f>
        <v/>
      </c>
      <c r="CV169" s="2" t="str">
        <f>IF(AC169="","",IF(AC169="ADO","ADO",IF(AC169="OFF","OFF",VLOOKUP(AC169,Positions!$C$7:$V$120,20,FALSE))))</f>
        <v/>
      </c>
      <c r="CW169" s="2" t="str">
        <f>IF(AD169="","",IF(AD169="ADO","ADO",IF(AD169="OFF","OFF",VLOOKUP(AD169,Positions!$C$7:$V$120,20,FALSE))))</f>
        <v/>
      </c>
      <c r="CY169" s="2">
        <f t="shared" si="136"/>
        <v>0</v>
      </c>
      <c r="DE169" s="2" t="str">
        <f t="shared" si="155"/>
        <v/>
      </c>
      <c r="DF169" s="2" t="str">
        <f t="shared" si="156"/>
        <v/>
      </c>
      <c r="DG169" s="2" t="str">
        <f t="shared" si="154"/>
        <v/>
      </c>
      <c r="DH169" s="2" t="str">
        <f t="shared" si="154"/>
        <v/>
      </c>
      <c r="DI169" s="2" t="str">
        <f t="shared" si="154"/>
        <v/>
      </c>
      <c r="DJ169" s="2" t="str">
        <f t="shared" si="154"/>
        <v/>
      </c>
      <c r="DK169" s="2" t="str">
        <f t="shared" si="154"/>
        <v/>
      </c>
      <c r="DL169" s="2" t="str">
        <f t="shared" si="154"/>
        <v/>
      </c>
      <c r="DM169" s="2" t="str">
        <f t="shared" si="154"/>
        <v/>
      </c>
      <c r="DN169" s="2" t="str">
        <f t="shared" si="154"/>
        <v/>
      </c>
      <c r="DO169" s="2" t="str">
        <f t="shared" si="154"/>
        <v/>
      </c>
      <c r="DP169" s="2" t="str">
        <f t="shared" si="154"/>
        <v/>
      </c>
      <c r="DQ169" s="2" t="str">
        <f t="shared" si="154"/>
        <v/>
      </c>
      <c r="DR169" s="2" t="str">
        <f t="shared" si="154"/>
        <v/>
      </c>
      <c r="DS169" s="2" t="str">
        <f t="shared" si="150"/>
        <v/>
      </c>
      <c r="DT169" s="2" t="str">
        <f t="shared" si="150"/>
        <v/>
      </c>
      <c r="DU169" s="2" t="str">
        <f t="shared" si="150"/>
        <v/>
      </c>
      <c r="DV169" s="2" t="str">
        <f t="shared" si="150"/>
        <v/>
      </c>
      <c r="DW169" s="2" t="str">
        <f t="shared" si="150"/>
        <v/>
      </c>
      <c r="DX169" s="2" t="str">
        <f t="shared" si="150"/>
        <v/>
      </c>
      <c r="DY169" s="2" t="str">
        <f t="shared" si="145"/>
        <v/>
      </c>
      <c r="DZ169" s="2" t="str">
        <f t="shared" si="145"/>
        <v/>
      </c>
      <c r="EA169" s="2" t="str">
        <f t="shared" si="145"/>
        <v/>
      </c>
      <c r="EB169" s="2" t="str">
        <f t="shared" si="145"/>
        <v/>
      </c>
      <c r="EC169" s="2" t="str">
        <f t="shared" si="145"/>
        <v/>
      </c>
      <c r="ED169" s="2" t="str">
        <f t="shared" si="145"/>
        <v/>
      </c>
      <c r="EE169" s="2" t="str">
        <f t="shared" si="145"/>
        <v/>
      </c>
      <c r="EF169" s="2" t="str">
        <f t="shared" si="145"/>
        <v/>
      </c>
      <c r="EH169" s="189">
        <f t="shared" si="137"/>
        <v>0</v>
      </c>
      <c r="EI169" s="190">
        <f t="shared" si="138"/>
        <v>0</v>
      </c>
      <c r="EJ169" s="190">
        <f t="shared" si="139"/>
        <v>0</v>
      </c>
      <c r="EK169" s="190">
        <f t="shared" si="140"/>
        <v>0</v>
      </c>
      <c r="EL169" s="190">
        <f t="shared" si="141"/>
        <v>0</v>
      </c>
      <c r="EM169" s="12" t="str">
        <f t="shared" si="153"/>
        <v/>
      </c>
      <c r="EN169" s="12" t="str">
        <f t="shared" si="153"/>
        <v/>
      </c>
      <c r="EO169" s="12" t="str">
        <f t="shared" si="153"/>
        <v/>
      </c>
      <c r="EP169" s="12" t="str">
        <f t="shared" si="153"/>
        <v/>
      </c>
      <c r="EQ169" s="12" t="str">
        <f t="shared" si="153"/>
        <v/>
      </c>
      <c r="ER169" s="12" t="str">
        <f t="shared" si="153"/>
        <v/>
      </c>
      <c r="ES169" s="12" t="str">
        <f t="shared" si="153"/>
        <v/>
      </c>
      <c r="ET169" s="12" t="str">
        <f t="shared" si="153"/>
        <v/>
      </c>
      <c r="EU169" s="12" t="str">
        <f t="shared" si="153"/>
        <v/>
      </c>
      <c r="EV169" s="12" t="str">
        <f t="shared" si="151"/>
        <v/>
      </c>
      <c r="EW169" s="12" t="str">
        <f t="shared" si="148"/>
        <v/>
      </c>
      <c r="EX169" s="12" t="str">
        <f t="shared" si="148"/>
        <v/>
      </c>
      <c r="EY169" s="12" t="str">
        <f t="shared" si="148"/>
        <v/>
      </c>
      <c r="EZ169" s="12" t="str">
        <f t="shared" si="148"/>
        <v/>
      </c>
      <c r="FA169" s="12" t="str">
        <f t="shared" si="148"/>
        <v/>
      </c>
      <c r="FB169" s="12" t="str">
        <f t="shared" si="148"/>
        <v/>
      </c>
      <c r="FC169" s="12" t="str">
        <f t="shared" si="148"/>
        <v/>
      </c>
      <c r="FD169" s="12" t="str">
        <f t="shared" si="148"/>
        <v/>
      </c>
      <c r="FE169" s="12" t="str">
        <f t="shared" si="148"/>
        <v/>
      </c>
      <c r="FF169" s="12" t="str">
        <f t="shared" si="152"/>
        <v/>
      </c>
      <c r="FG169" s="12" t="str">
        <f t="shared" si="152"/>
        <v/>
      </c>
      <c r="FH169" s="12" t="str">
        <f t="shared" si="152"/>
        <v/>
      </c>
      <c r="FI169" s="12" t="str">
        <f t="shared" si="119"/>
        <v/>
      </c>
      <c r="FJ169" s="12" t="str">
        <f t="shared" si="119"/>
        <v/>
      </c>
      <c r="FK169" s="12" t="str">
        <f t="shared" si="119"/>
        <v/>
      </c>
      <c r="FL169" s="12" t="str">
        <f t="shared" si="119"/>
        <v/>
      </c>
      <c r="FM169" s="12" t="str">
        <f t="shared" si="119"/>
        <v/>
      </c>
      <c r="FN169" s="12" t="str">
        <f t="shared" si="119"/>
        <v/>
      </c>
      <c r="FP169" t="str">
        <f t="shared" si="142"/>
        <v>OK</v>
      </c>
      <c r="FQ169" t="str">
        <f t="shared" si="143"/>
        <v/>
      </c>
      <c r="GU169" s="176"/>
      <c r="GV169" s="177">
        <f t="shared" si="128"/>
        <v>0</v>
      </c>
      <c r="GW169" s="177">
        <f t="shared" si="129"/>
        <v>0</v>
      </c>
      <c r="GX169" s="177">
        <f t="shared" si="130"/>
        <v>0</v>
      </c>
      <c r="GY169" s="177">
        <f t="shared" si="131"/>
        <v>0</v>
      </c>
    </row>
    <row r="170" spans="1:207" x14ac:dyDescent="0.25">
      <c r="A170" s="194"/>
      <c r="B170" s="186" t="str">
        <f t="shared" si="133"/>
        <v>0 (0, 0)</v>
      </c>
      <c r="C170" s="357"/>
      <c r="D170" s="470"/>
      <c r="E170" s="470"/>
      <c r="F170" s="470"/>
      <c r="G170" s="470"/>
      <c r="H170" s="470"/>
      <c r="I170" s="466"/>
      <c r="J170" s="357"/>
      <c r="K170" s="470"/>
      <c r="L170" s="470"/>
      <c r="M170" s="470"/>
      <c r="N170" s="470"/>
      <c r="O170" s="470"/>
      <c r="P170" s="466"/>
      <c r="Q170" s="357"/>
      <c r="R170" s="470"/>
      <c r="S170" s="470"/>
      <c r="T170" s="470"/>
      <c r="U170" s="470"/>
      <c r="V170" s="470"/>
      <c r="W170" s="466"/>
      <c r="X170" s="357"/>
      <c r="Y170" s="470"/>
      <c r="Z170" s="470"/>
      <c r="AA170" s="470"/>
      <c r="AB170" s="470"/>
      <c r="AC170" s="470"/>
      <c r="AD170" s="466"/>
      <c r="AE170" s="349"/>
      <c r="AF170" s="339">
        <f t="shared" ref="AF170:AJ206" si="158">EH170</f>
        <v>0</v>
      </c>
      <c r="AG170" s="340">
        <f t="shared" si="158"/>
        <v>0</v>
      </c>
      <c r="AH170" s="340">
        <f t="shared" si="158"/>
        <v>0</v>
      </c>
      <c r="AI170" s="341">
        <f t="shared" si="158"/>
        <v>0</v>
      </c>
      <c r="AJ170" s="342">
        <f t="shared" si="158"/>
        <v>0</v>
      </c>
      <c r="AK170" s="343">
        <f t="shared" si="134"/>
        <v>0</v>
      </c>
      <c r="AL170" s="192">
        <f>IF(A170&lt;&gt;"",VLOOKUP(A170,Positions!$AJ$9:$AK$30,2,FALSE),0)*IF(AJ170=160,AJ170/4*52*(38/40),AJ170/4*52)</f>
        <v>0</v>
      </c>
      <c r="AM170" s="188">
        <f t="shared" si="135"/>
        <v>0</v>
      </c>
      <c r="AN170" s="12" t="str">
        <f t="shared" si="147"/>
        <v/>
      </c>
      <c r="AO170" s="12" t="str">
        <f t="shared" si="147"/>
        <v/>
      </c>
      <c r="AP170" s="12" t="str">
        <f t="shared" si="147"/>
        <v/>
      </c>
      <c r="AQ170" s="12" t="str">
        <f t="shared" si="147"/>
        <v/>
      </c>
      <c r="AR170" s="12" t="str">
        <f t="shared" si="147"/>
        <v/>
      </c>
      <c r="AS170" s="12" t="str">
        <f t="shared" si="147"/>
        <v/>
      </c>
      <c r="AT170" s="12" t="str">
        <f t="shared" si="146"/>
        <v/>
      </c>
      <c r="AU170" s="12" t="str">
        <f t="shared" si="146"/>
        <v/>
      </c>
      <c r="AV170" s="12" t="str">
        <f t="shared" si="146"/>
        <v/>
      </c>
      <c r="AW170" s="12" t="str">
        <f t="shared" si="146"/>
        <v/>
      </c>
      <c r="AX170" s="12" t="str">
        <f t="shared" si="146"/>
        <v/>
      </c>
      <c r="AY170" s="12" t="str">
        <f t="shared" si="146"/>
        <v/>
      </c>
      <c r="AZ170" s="12" t="str">
        <f t="shared" si="146"/>
        <v/>
      </c>
      <c r="BA170" s="12" t="str">
        <f t="shared" si="146"/>
        <v/>
      </c>
      <c r="BB170" s="12" t="str">
        <f t="shared" si="146"/>
        <v/>
      </c>
      <c r="BC170" s="12" t="str">
        <f t="shared" si="146"/>
        <v/>
      </c>
      <c r="BD170" s="12" t="str">
        <f t="shared" si="149"/>
        <v/>
      </c>
      <c r="BE170" s="12" t="str">
        <f t="shared" si="149"/>
        <v/>
      </c>
      <c r="BF170" s="12" t="str">
        <f t="shared" si="149"/>
        <v/>
      </c>
      <c r="BG170" s="12" t="str">
        <f t="shared" si="149"/>
        <v/>
      </c>
      <c r="BH170" s="12" t="str">
        <f t="shared" si="149"/>
        <v/>
      </c>
      <c r="BI170" s="12" t="str">
        <f t="shared" si="149"/>
        <v/>
      </c>
      <c r="BJ170" s="12" t="str">
        <f t="shared" si="149"/>
        <v/>
      </c>
      <c r="BK170" s="12" t="str">
        <f t="shared" si="149"/>
        <v/>
      </c>
      <c r="BL170" s="12" t="str">
        <f t="shared" si="149"/>
        <v/>
      </c>
      <c r="BM170" s="12" t="str">
        <f t="shared" si="149"/>
        <v/>
      </c>
      <c r="BN170" s="12" t="str">
        <f t="shared" si="149"/>
        <v/>
      </c>
      <c r="BO170" s="12" t="str">
        <f t="shared" si="157"/>
        <v/>
      </c>
      <c r="BV170" s="2" t="str">
        <f>IF(C170="","",IF(C170="ADO","ADO",IF(C170="OFF","OFF",VLOOKUP(C170,Positions!$C$7:$V$120,20,FALSE))))</f>
        <v/>
      </c>
      <c r="BW170" s="2" t="str">
        <f>IF(D170="","",IF(D170="ADO","ADO",IF(D170="OFF","OFF",VLOOKUP(D170,Positions!$C$7:$V$120,20,FALSE))))</f>
        <v/>
      </c>
      <c r="BX170" s="2" t="str">
        <f>IF(E170="","",IF(E170="ADO","ADO",IF(E170="OFF","OFF",VLOOKUP(E170,Positions!$C$7:$V$120,20,FALSE))))</f>
        <v/>
      </c>
      <c r="BY170" s="2" t="str">
        <f>IF(F170="","",IF(F170="ADO","ADO",IF(F170="OFF","OFF",VLOOKUP(F170,Positions!$C$7:$V$120,20,FALSE))))</f>
        <v/>
      </c>
      <c r="BZ170" s="2" t="str">
        <f>IF(G170="","",IF(G170="ADO","ADO",IF(G170="OFF","OFF",VLOOKUP(G170,Positions!$C$7:$V$120,20,FALSE))))</f>
        <v/>
      </c>
      <c r="CA170" s="2" t="str">
        <f>IF(H170="","",IF(H170="ADO","ADO",IF(H170="OFF","OFF",VLOOKUP(H170,Positions!$C$7:$V$120,20,FALSE))))</f>
        <v/>
      </c>
      <c r="CB170" s="2" t="str">
        <f>IF(I170="","",IF(I170="ADO","ADO",IF(I170="OFF","OFF",VLOOKUP(I170,Positions!$C$7:$V$120,20,FALSE))))</f>
        <v/>
      </c>
      <c r="CC170" s="2" t="str">
        <f>IF(J170="","",IF(J170="ADO","ADO",IF(J170="OFF","OFF",VLOOKUP(J170,Positions!$C$7:$V$120,20,FALSE))))</f>
        <v/>
      </c>
      <c r="CD170" s="2" t="str">
        <f>IF(K170="","",IF(K170="ADO","ADO",IF(K170="OFF","OFF",VLOOKUP(K170,Positions!$C$7:$V$120,20,FALSE))))</f>
        <v/>
      </c>
      <c r="CE170" s="2" t="str">
        <f>IF(L170="","",IF(L170="ADO","ADO",IF(L170="OFF","OFF",VLOOKUP(L170,Positions!$C$7:$V$120,20,FALSE))))</f>
        <v/>
      </c>
      <c r="CF170" s="2" t="str">
        <f>IF(M170="","",IF(M170="ADO","ADO",IF(M170="OFF","OFF",VLOOKUP(M170,Positions!$C$7:$V$120,20,FALSE))))</f>
        <v/>
      </c>
      <c r="CG170" s="2" t="str">
        <f>IF(N170="","",IF(N170="ADO","ADO",IF(N170="OFF","OFF",VLOOKUP(N170,Positions!$C$7:$V$120,20,FALSE))))</f>
        <v/>
      </c>
      <c r="CH170" s="2" t="str">
        <f>IF(O170="","",IF(O170="ADO","ADO",IF(O170="OFF","OFF",VLOOKUP(O170,Positions!$C$7:$V$120,20,FALSE))))</f>
        <v/>
      </c>
      <c r="CI170" s="2" t="str">
        <f>IF(P170="","",IF(P170="ADO","ADO",IF(P170="OFF","OFF",VLOOKUP(P170,Positions!$C$7:$V$120,20,FALSE))))</f>
        <v/>
      </c>
      <c r="CJ170" s="2" t="str">
        <f>IF(Q170="","",IF(Q170="ADO","ADO",IF(Q170="OFF","OFF",VLOOKUP(Q170,Positions!$C$7:$V$120,20,FALSE))))</f>
        <v/>
      </c>
      <c r="CK170" s="2" t="str">
        <f>IF(R170="","",IF(R170="ADO","ADO",IF(R170="OFF","OFF",VLOOKUP(R170,Positions!$C$7:$V$120,20,FALSE))))</f>
        <v/>
      </c>
      <c r="CL170" s="2" t="str">
        <f>IF(S170="","",IF(S170="ADO","ADO",IF(S170="OFF","OFF",VLOOKUP(S170,Positions!$C$7:$V$120,20,FALSE))))</f>
        <v/>
      </c>
      <c r="CM170" s="2" t="str">
        <f>IF(T170="","",IF(T170="ADO","ADO",IF(T170="OFF","OFF",VLOOKUP(T170,Positions!$C$7:$V$120,20,FALSE))))</f>
        <v/>
      </c>
      <c r="CN170" s="2" t="str">
        <f>IF(U170="","",IF(U170="ADO","ADO",IF(U170="OFF","OFF",VLOOKUP(U170,Positions!$C$7:$V$120,20,FALSE))))</f>
        <v/>
      </c>
      <c r="CO170" s="2" t="str">
        <f>IF(V170="","",IF(V170="ADO","ADO",IF(V170="OFF","OFF",VLOOKUP(V170,Positions!$C$7:$V$120,20,FALSE))))</f>
        <v/>
      </c>
      <c r="CP170" s="2" t="str">
        <f>IF(W170="","",IF(W170="ADO","ADO",IF(W170="OFF","OFF",VLOOKUP(W170,Positions!$C$7:$V$120,20,FALSE))))</f>
        <v/>
      </c>
      <c r="CQ170" s="2" t="str">
        <f>IF(X170="","",IF(X170="ADO","ADO",IF(X170="OFF","OFF",VLOOKUP(X170,Positions!$C$7:$V$120,20,FALSE))))</f>
        <v/>
      </c>
      <c r="CR170" s="2" t="str">
        <f>IF(Y170="","",IF(Y170="ADO","ADO",IF(Y170="OFF","OFF",VLOOKUP(Y170,Positions!$C$7:$V$120,20,FALSE))))</f>
        <v/>
      </c>
      <c r="CS170" s="2" t="str">
        <f>IF(Z170="","",IF(Z170="ADO","ADO",IF(Z170="OFF","OFF",VLOOKUP(Z170,Positions!$C$7:$V$120,20,FALSE))))</f>
        <v/>
      </c>
      <c r="CT170" s="2" t="str">
        <f>IF(AA170="","",IF(AA170="ADO","ADO",IF(AA170="OFF","OFF",VLOOKUP(AA170,Positions!$C$7:$V$120,20,FALSE))))</f>
        <v/>
      </c>
      <c r="CU170" s="2" t="str">
        <f>IF(AB170="","",IF(AB170="ADO","ADO",IF(AB170="OFF","OFF",VLOOKUP(AB170,Positions!$C$7:$V$120,20,FALSE))))</f>
        <v/>
      </c>
      <c r="CV170" s="2" t="str">
        <f>IF(AC170="","",IF(AC170="ADO","ADO",IF(AC170="OFF","OFF",VLOOKUP(AC170,Positions!$C$7:$V$120,20,FALSE))))</f>
        <v/>
      </c>
      <c r="CW170" s="2" t="str">
        <f>IF(AD170="","",IF(AD170="ADO","ADO",IF(AD170="OFF","OFF",VLOOKUP(AD170,Positions!$C$7:$V$120,20,FALSE))))</f>
        <v/>
      </c>
      <c r="CY170" s="2">
        <f t="shared" si="136"/>
        <v>0</v>
      </c>
      <c r="DE170" s="2" t="str">
        <f t="shared" si="155"/>
        <v/>
      </c>
      <c r="DF170" s="2" t="str">
        <f t="shared" si="156"/>
        <v/>
      </c>
      <c r="DG170" s="2" t="str">
        <f t="shared" si="154"/>
        <v/>
      </c>
      <c r="DH170" s="2" t="str">
        <f t="shared" si="154"/>
        <v/>
      </c>
      <c r="DI170" s="2" t="str">
        <f t="shared" si="154"/>
        <v/>
      </c>
      <c r="DJ170" s="2" t="str">
        <f t="shared" si="154"/>
        <v/>
      </c>
      <c r="DK170" s="2" t="str">
        <f t="shared" si="154"/>
        <v/>
      </c>
      <c r="DL170" s="2" t="str">
        <f t="shared" si="154"/>
        <v/>
      </c>
      <c r="DM170" s="2" t="str">
        <f t="shared" si="154"/>
        <v/>
      </c>
      <c r="DN170" s="2" t="str">
        <f t="shared" si="154"/>
        <v/>
      </c>
      <c r="DO170" s="2" t="str">
        <f t="shared" si="154"/>
        <v/>
      </c>
      <c r="DP170" s="2" t="str">
        <f t="shared" si="154"/>
        <v/>
      </c>
      <c r="DQ170" s="2" t="str">
        <f t="shared" si="154"/>
        <v/>
      </c>
      <c r="DR170" s="2" t="str">
        <f t="shared" si="154"/>
        <v/>
      </c>
      <c r="DS170" s="2" t="str">
        <f t="shared" si="150"/>
        <v/>
      </c>
      <c r="DT170" s="2" t="str">
        <f t="shared" si="150"/>
        <v/>
      </c>
      <c r="DU170" s="2" t="str">
        <f t="shared" si="150"/>
        <v/>
      </c>
      <c r="DV170" s="2" t="str">
        <f t="shared" si="150"/>
        <v/>
      </c>
      <c r="DW170" s="2" t="str">
        <f t="shared" si="150"/>
        <v/>
      </c>
      <c r="DX170" s="2" t="str">
        <f t="shared" si="150"/>
        <v/>
      </c>
      <c r="DY170" s="2" t="str">
        <f t="shared" si="145"/>
        <v/>
      </c>
      <c r="DZ170" s="2" t="str">
        <f t="shared" si="145"/>
        <v/>
      </c>
      <c r="EA170" s="2" t="str">
        <f t="shared" si="145"/>
        <v/>
      </c>
      <c r="EB170" s="2" t="str">
        <f t="shared" si="145"/>
        <v/>
      </c>
      <c r="EC170" s="2" t="str">
        <f t="shared" si="145"/>
        <v/>
      </c>
      <c r="ED170" s="2" t="str">
        <f t="shared" si="145"/>
        <v/>
      </c>
      <c r="EE170" s="2" t="str">
        <f t="shared" si="145"/>
        <v/>
      </c>
      <c r="EF170" s="2" t="str">
        <f t="shared" si="145"/>
        <v/>
      </c>
      <c r="EH170" s="189">
        <f t="shared" si="137"/>
        <v>0</v>
      </c>
      <c r="EI170" s="190">
        <f t="shared" si="138"/>
        <v>0</v>
      </c>
      <c r="EJ170" s="190">
        <f t="shared" si="139"/>
        <v>0</v>
      </c>
      <c r="EK170" s="190">
        <f t="shared" si="140"/>
        <v>0</v>
      </c>
      <c r="EL170" s="190">
        <f t="shared" si="141"/>
        <v>0</v>
      </c>
      <c r="EM170" s="12" t="str">
        <f t="shared" si="153"/>
        <v/>
      </c>
      <c r="EN170" s="12" t="str">
        <f t="shared" si="153"/>
        <v/>
      </c>
      <c r="EO170" s="12" t="str">
        <f t="shared" si="153"/>
        <v/>
      </c>
      <c r="EP170" s="12" t="str">
        <f t="shared" si="153"/>
        <v/>
      </c>
      <c r="EQ170" s="12" t="str">
        <f t="shared" si="153"/>
        <v/>
      </c>
      <c r="ER170" s="12" t="str">
        <f t="shared" si="153"/>
        <v/>
      </c>
      <c r="ES170" s="12" t="str">
        <f t="shared" si="153"/>
        <v/>
      </c>
      <c r="ET170" s="12" t="str">
        <f t="shared" si="153"/>
        <v/>
      </c>
      <c r="EU170" s="12" t="str">
        <f t="shared" si="153"/>
        <v/>
      </c>
      <c r="EV170" s="12" t="str">
        <f t="shared" si="151"/>
        <v/>
      </c>
      <c r="EW170" s="12" t="str">
        <f t="shared" si="148"/>
        <v/>
      </c>
      <c r="EX170" s="12" t="str">
        <f t="shared" si="148"/>
        <v/>
      </c>
      <c r="EY170" s="12" t="str">
        <f t="shared" si="148"/>
        <v/>
      </c>
      <c r="EZ170" s="12" t="str">
        <f t="shared" si="148"/>
        <v/>
      </c>
      <c r="FA170" s="12" t="str">
        <f t="shared" si="148"/>
        <v/>
      </c>
      <c r="FB170" s="12" t="str">
        <f t="shared" si="148"/>
        <v/>
      </c>
      <c r="FC170" s="12" t="str">
        <f t="shared" si="148"/>
        <v/>
      </c>
      <c r="FD170" s="12" t="str">
        <f t="shared" si="148"/>
        <v/>
      </c>
      <c r="FE170" s="12" t="str">
        <f t="shared" si="148"/>
        <v/>
      </c>
      <c r="FF170" s="12" t="str">
        <f t="shared" si="152"/>
        <v/>
      </c>
      <c r="FG170" s="12" t="str">
        <f t="shared" si="152"/>
        <v/>
      </c>
      <c r="FH170" s="12" t="str">
        <f t="shared" si="152"/>
        <v/>
      </c>
      <c r="FI170" s="12" t="str">
        <f t="shared" si="119"/>
        <v/>
      </c>
      <c r="FJ170" s="12" t="str">
        <f t="shared" si="119"/>
        <v/>
      </c>
      <c r="FK170" s="12" t="str">
        <f t="shared" si="119"/>
        <v/>
      </c>
      <c r="FL170" s="12" t="str">
        <f t="shared" si="119"/>
        <v/>
      </c>
      <c r="FM170" s="12" t="str">
        <f t="shared" si="119"/>
        <v/>
      </c>
      <c r="FN170" s="12" t="str">
        <f t="shared" si="119"/>
        <v/>
      </c>
      <c r="FP170" t="str">
        <f t="shared" si="142"/>
        <v>OK</v>
      </c>
      <c r="FQ170" t="str">
        <f t="shared" si="143"/>
        <v/>
      </c>
      <c r="GU170" s="176"/>
      <c r="GV170" s="177">
        <f t="shared" si="128"/>
        <v>0</v>
      </c>
      <c r="GW170" s="177">
        <f t="shared" si="129"/>
        <v>0</v>
      </c>
      <c r="GX170" s="177">
        <f t="shared" si="130"/>
        <v>0</v>
      </c>
      <c r="GY170" s="177">
        <f t="shared" si="131"/>
        <v>0</v>
      </c>
    </row>
    <row r="171" spans="1:207" x14ac:dyDescent="0.25">
      <c r="A171" s="194"/>
      <c r="B171" s="186" t="str">
        <f t="shared" si="133"/>
        <v>0 (0, 0)</v>
      </c>
      <c r="C171" s="357"/>
      <c r="D171" s="470"/>
      <c r="E171" s="470"/>
      <c r="F171" s="470"/>
      <c r="G171" s="470"/>
      <c r="H171" s="470"/>
      <c r="I171" s="466"/>
      <c r="J171" s="357"/>
      <c r="K171" s="470"/>
      <c r="L171" s="470"/>
      <c r="M171" s="470"/>
      <c r="N171" s="470"/>
      <c r="O171" s="470"/>
      <c r="P171" s="466"/>
      <c r="Q171" s="357"/>
      <c r="R171" s="470"/>
      <c r="S171" s="470"/>
      <c r="T171" s="470"/>
      <c r="U171" s="470"/>
      <c r="V171" s="470"/>
      <c r="W171" s="466"/>
      <c r="X171" s="357"/>
      <c r="Y171" s="470"/>
      <c r="Z171" s="470"/>
      <c r="AA171" s="470"/>
      <c r="AB171" s="470"/>
      <c r="AC171" s="470"/>
      <c r="AD171" s="466"/>
      <c r="AE171" s="349"/>
      <c r="AF171" s="339">
        <f t="shared" si="158"/>
        <v>0</v>
      </c>
      <c r="AG171" s="340">
        <f t="shared" si="158"/>
        <v>0</v>
      </c>
      <c r="AH171" s="340">
        <f t="shared" si="158"/>
        <v>0</v>
      </c>
      <c r="AI171" s="341">
        <f t="shared" si="158"/>
        <v>0</v>
      </c>
      <c r="AJ171" s="342">
        <f t="shared" si="158"/>
        <v>0</v>
      </c>
      <c r="AK171" s="343">
        <f t="shared" si="134"/>
        <v>0</v>
      </c>
      <c r="AL171" s="192">
        <f>IF(A171&lt;&gt;"",VLOOKUP(A171,Positions!$AJ$9:$AK$30,2,FALSE),0)*IF(AJ171=160,AJ171/4*52*(38/40),AJ171/4*52)</f>
        <v>0</v>
      </c>
      <c r="AM171" s="188">
        <f t="shared" si="135"/>
        <v>0</v>
      </c>
      <c r="AN171" s="12" t="str">
        <f t="shared" si="147"/>
        <v/>
      </c>
      <c r="AO171" s="12" t="str">
        <f t="shared" si="147"/>
        <v/>
      </c>
      <c r="AP171" s="12" t="str">
        <f t="shared" si="147"/>
        <v/>
      </c>
      <c r="AQ171" s="12" t="str">
        <f t="shared" si="147"/>
        <v/>
      </c>
      <c r="AR171" s="12" t="str">
        <f t="shared" si="147"/>
        <v/>
      </c>
      <c r="AS171" s="12" t="str">
        <f t="shared" si="147"/>
        <v/>
      </c>
      <c r="AT171" s="12" t="str">
        <f t="shared" si="146"/>
        <v/>
      </c>
      <c r="AU171" s="12" t="str">
        <f t="shared" si="146"/>
        <v/>
      </c>
      <c r="AV171" s="12" t="str">
        <f t="shared" si="146"/>
        <v/>
      </c>
      <c r="AW171" s="12" t="str">
        <f t="shared" si="146"/>
        <v/>
      </c>
      <c r="AX171" s="12" t="str">
        <f t="shared" si="146"/>
        <v/>
      </c>
      <c r="AY171" s="12" t="str">
        <f t="shared" si="146"/>
        <v/>
      </c>
      <c r="AZ171" s="12" t="str">
        <f t="shared" si="146"/>
        <v/>
      </c>
      <c r="BA171" s="12" t="str">
        <f t="shared" si="146"/>
        <v/>
      </c>
      <c r="BB171" s="12" t="str">
        <f t="shared" si="146"/>
        <v/>
      </c>
      <c r="BC171" s="12" t="str">
        <f t="shared" si="146"/>
        <v/>
      </c>
      <c r="BD171" s="12" t="str">
        <f t="shared" si="149"/>
        <v/>
      </c>
      <c r="BE171" s="12" t="str">
        <f t="shared" si="149"/>
        <v/>
      </c>
      <c r="BF171" s="12" t="str">
        <f t="shared" si="149"/>
        <v/>
      </c>
      <c r="BG171" s="12" t="str">
        <f t="shared" si="149"/>
        <v/>
      </c>
      <c r="BH171" s="12" t="str">
        <f t="shared" si="149"/>
        <v/>
      </c>
      <c r="BI171" s="12" t="str">
        <f t="shared" si="149"/>
        <v/>
      </c>
      <c r="BJ171" s="12" t="str">
        <f t="shared" si="149"/>
        <v/>
      </c>
      <c r="BK171" s="12" t="str">
        <f t="shared" si="149"/>
        <v/>
      </c>
      <c r="BL171" s="12" t="str">
        <f t="shared" si="149"/>
        <v/>
      </c>
      <c r="BM171" s="12" t="str">
        <f t="shared" si="149"/>
        <v/>
      </c>
      <c r="BN171" s="12" t="str">
        <f t="shared" si="149"/>
        <v/>
      </c>
      <c r="BO171" s="12" t="str">
        <f t="shared" si="157"/>
        <v/>
      </c>
      <c r="BV171" s="2" t="str">
        <f>IF(C171="","",IF(C171="ADO","ADO",IF(C171="OFF","OFF",VLOOKUP(C171,Positions!$C$7:$V$120,20,FALSE))))</f>
        <v/>
      </c>
      <c r="BW171" s="2" t="str">
        <f>IF(D171="","",IF(D171="ADO","ADO",IF(D171="OFF","OFF",VLOOKUP(D171,Positions!$C$7:$V$120,20,FALSE))))</f>
        <v/>
      </c>
      <c r="BX171" s="2" t="str">
        <f>IF(E171="","",IF(E171="ADO","ADO",IF(E171="OFF","OFF",VLOOKUP(E171,Positions!$C$7:$V$120,20,FALSE))))</f>
        <v/>
      </c>
      <c r="BY171" s="2" t="str">
        <f>IF(F171="","",IF(F171="ADO","ADO",IF(F171="OFF","OFF",VLOOKUP(F171,Positions!$C$7:$V$120,20,FALSE))))</f>
        <v/>
      </c>
      <c r="BZ171" s="2" t="str">
        <f>IF(G171="","",IF(G171="ADO","ADO",IF(G171="OFF","OFF",VLOOKUP(G171,Positions!$C$7:$V$120,20,FALSE))))</f>
        <v/>
      </c>
      <c r="CA171" s="2" t="str">
        <f>IF(H171="","",IF(H171="ADO","ADO",IF(H171="OFF","OFF",VLOOKUP(H171,Positions!$C$7:$V$120,20,FALSE))))</f>
        <v/>
      </c>
      <c r="CB171" s="2" t="str">
        <f>IF(I171="","",IF(I171="ADO","ADO",IF(I171="OFF","OFF",VLOOKUP(I171,Positions!$C$7:$V$120,20,FALSE))))</f>
        <v/>
      </c>
      <c r="CC171" s="2" t="str">
        <f>IF(J171="","",IF(J171="ADO","ADO",IF(J171="OFF","OFF",VLOOKUP(J171,Positions!$C$7:$V$120,20,FALSE))))</f>
        <v/>
      </c>
      <c r="CD171" s="2" t="str">
        <f>IF(K171="","",IF(K171="ADO","ADO",IF(K171="OFF","OFF",VLOOKUP(K171,Positions!$C$7:$V$120,20,FALSE))))</f>
        <v/>
      </c>
      <c r="CE171" s="2" t="str">
        <f>IF(L171="","",IF(L171="ADO","ADO",IF(L171="OFF","OFF",VLOOKUP(L171,Positions!$C$7:$V$120,20,FALSE))))</f>
        <v/>
      </c>
      <c r="CF171" s="2" t="str">
        <f>IF(M171="","",IF(M171="ADO","ADO",IF(M171="OFF","OFF",VLOOKUP(M171,Positions!$C$7:$V$120,20,FALSE))))</f>
        <v/>
      </c>
      <c r="CG171" s="2" t="str">
        <f>IF(N171="","",IF(N171="ADO","ADO",IF(N171="OFF","OFF",VLOOKUP(N171,Positions!$C$7:$V$120,20,FALSE))))</f>
        <v/>
      </c>
      <c r="CH171" s="2" t="str">
        <f>IF(O171="","",IF(O171="ADO","ADO",IF(O171="OFF","OFF",VLOOKUP(O171,Positions!$C$7:$V$120,20,FALSE))))</f>
        <v/>
      </c>
      <c r="CI171" s="2" t="str">
        <f>IF(P171="","",IF(P171="ADO","ADO",IF(P171="OFF","OFF",VLOOKUP(P171,Positions!$C$7:$V$120,20,FALSE))))</f>
        <v/>
      </c>
      <c r="CJ171" s="2" t="str">
        <f>IF(Q171="","",IF(Q171="ADO","ADO",IF(Q171="OFF","OFF",VLOOKUP(Q171,Positions!$C$7:$V$120,20,FALSE))))</f>
        <v/>
      </c>
      <c r="CK171" s="2" t="str">
        <f>IF(R171="","",IF(R171="ADO","ADO",IF(R171="OFF","OFF",VLOOKUP(R171,Positions!$C$7:$V$120,20,FALSE))))</f>
        <v/>
      </c>
      <c r="CL171" s="2" t="str">
        <f>IF(S171="","",IF(S171="ADO","ADO",IF(S171="OFF","OFF",VLOOKUP(S171,Positions!$C$7:$V$120,20,FALSE))))</f>
        <v/>
      </c>
      <c r="CM171" s="2" t="str">
        <f>IF(T171="","",IF(T171="ADO","ADO",IF(T171="OFF","OFF",VLOOKUP(T171,Positions!$C$7:$V$120,20,FALSE))))</f>
        <v/>
      </c>
      <c r="CN171" s="2" t="str">
        <f>IF(U171="","",IF(U171="ADO","ADO",IF(U171="OFF","OFF",VLOOKUP(U171,Positions!$C$7:$V$120,20,FALSE))))</f>
        <v/>
      </c>
      <c r="CO171" s="2" t="str">
        <f>IF(V171="","",IF(V171="ADO","ADO",IF(V171="OFF","OFF",VLOOKUP(V171,Positions!$C$7:$V$120,20,FALSE))))</f>
        <v/>
      </c>
      <c r="CP171" s="2" t="str">
        <f>IF(W171="","",IF(W171="ADO","ADO",IF(W171="OFF","OFF",VLOOKUP(W171,Positions!$C$7:$V$120,20,FALSE))))</f>
        <v/>
      </c>
      <c r="CQ171" s="2" t="str">
        <f>IF(X171="","",IF(X171="ADO","ADO",IF(X171="OFF","OFF",VLOOKUP(X171,Positions!$C$7:$V$120,20,FALSE))))</f>
        <v/>
      </c>
      <c r="CR171" s="2" t="str">
        <f>IF(Y171="","",IF(Y171="ADO","ADO",IF(Y171="OFF","OFF",VLOOKUP(Y171,Positions!$C$7:$V$120,20,FALSE))))</f>
        <v/>
      </c>
      <c r="CS171" s="2" t="str">
        <f>IF(Z171="","",IF(Z171="ADO","ADO",IF(Z171="OFF","OFF",VLOOKUP(Z171,Positions!$C$7:$V$120,20,FALSE))))</f>
        <v/>
      </c>
      <c r="CT171" s="2" t="str">
        <f>IF(AA171="","",IF(AA171="ADO","ADO",IF(AA171="OFF","OFF",VLOOKUP(AA171,Positions!$C$7:$V$120,20,FALSE))))</f>
        <v/>
      </c>
      <c r="CU171" s="2" t="str">
        <f>IF(AB171="","",IF(AB171="ADO","ADO",IF(AB171="OFF","OFF",VLOOKUP(AB171,Positions!$C$7:$V$120,20,FALSE))))</f>
        <v/>
      </c>
      <c r="CV171" s="2" t="str">
        <f>IF(AC171="","",IF(AC171="ADO","ADO",IF(AC171="OFF","OFF",VLOOKUP(AC171,Positions!$C$7:$V$120,20,FALSE))))</f>
        <v/>
      </c>
      <c r="CW171" s="2" t="str">
        <f>IF(AD171="","",IF(AD171="ADO","ADO",IF(AD171="OFF","OFF",VLOOKUP(AD171,Positions!$C$7:$V$120,20,FALSE))))</f>
        <v/>
      </c>
      <c r="CY171" s="2">
        <f t="shared" si="136"/>
        <v>0</v>
      </c>
      <c r="DE171" s="2" t="str">
        <f t="shared" si="155"/>
        <v/>
      </c>
      <c r="DF171" s="2" t="str">
        <f t="shared" si="156"/>
        <v/>
      </c>
      <c r="DG171" s="2" t="str">
        <f t="shared" si="154"/>
        <v/>
      </c>
      <c r="DH171" s="2" t="str">
        <f t="shared" si="154"/>
        <v/>
      </c>
      <c r="DI171" s="2" t="str">
        <f t="shared" si="154"/>
        <v/>
      </c>
      <c r="DJ171" s="2" t="str">
        <f t="shared" si="154"/>
        <v/>
      </c>
      <c r="DK171" s="2" t="str">
        <f t="shared" si="154"/>
        <v/>
      </c>
      <c r="DL171" s="2" t="str">
        <f t="shared" si="154"/>
        <v/>
      </c>
      <c r="DM171" s="2" t="str">
        <f t="shared" si="154"/>
        <v/>
      </c>
      <c r="DN171" s="2" t="str">
        <f t="shared" si="154"/>
        <v/>
      </c>
      <c r="DO171" s="2" t="str">
        <f t="shared" si="154"/>
        <v/>
      </c>
      <c r="DP171" s="2" t="str">
        <f t="shared" si="154"/>
        <v/>
      </c>
      <c r="DQ171" s="2" t="str">
        <f t="shared" si="154"/>
        <v/>
      </c>
      <c r="DR171" s="2" t="str">
        <f t="shared" si="154"/>
        <v/>
      </c>
      <c r="DS171" s="2" t="str">
        <f t="shared" si="150"/>
        <v/>
      </c>
      <c r="DT171" s="2" t="str">
        <f t="shared" si="150"/>
        <v/>
      </c>
      <c r="DU171" s="2" t="str">
        <f t="shared" si="150"/>
        <v/>
      </c>
      <c r="DV171" s="2" t="str">
        <f t="shared" si="150"/>
        <v/>
      </c>
      <c r="DW171" s="2" t="str">
        <f t="shared" si="150"/>
        <v/>
      </c>
      <c r="DX171" s="2" t="str">
        <f t="shared" si="150"/>
        <v/>
      </c>
      <c r="DY171" s="2" t="str">
        <f t="shared" si="145"/>
        <v/>
      </c>
      <c r="DZ171" s="2" t="str">
        <f t="shared" si="145"/>
        <v/>
      </c>
      <c r="EA171" s="2" t="str">
        <f t="shared" si="145"/>
        <v/>
      </c>
      <c r="EB171" s="2" t="str">
        <f t="shared" si="145"/>
        <v/>
      </c>
      <c r="EC171" s="2" t="str">
        <f t="shared" si="145"/>
        <v/>
      </c>
      <c r="ED171" s="2" t="str">
        <f t="shared" si="145"/>
        <v/>
      </c>
      <c r="EE171" s="2" t="str">
        <f t="shared" si="145"/>
        <v/>
      </c>
      <c r="EF171" s="2" t="str">
        <f t="shared" si="145"/>
        <v/>
      </c>
      <c r="EH171" s="189">
        <f t="shared" si="137"/>
        <v>0</v>
      </c>
      <c r="EI171" s="190">
        <f t="shared" si="138"/>
        <v>0</v>
      </c>
      <c r="EJ171" s="190">
        <f t="shared" si="139"/>
        <v>0</v>
      </c>
      <c r="EK171" s="190">
        <f t="shared" si="140"/>
        <v>0</v>
      </c>
      <c r="EL171" s="190">
        <f t="shared" si="141"/>
        <v>0</v>
      </c>
      <c r="EM171" s="12" t="str">
        <f t="shared" si="153"/>
        <v/>
      </c>
      <c r="EN171" s="12" t="str">
        <f t="shared" si="153"/>
        <v/>
      </c>
      <c r="EO171" s="12" t="str">
        <f t="shared" si="153"/>
        <v/>
      </c>
      <c r="EP171" s="12" t="str">
        <f t="shared" si="153"/>
        <v/>
      </c>
      <c r="EQ171" s="12" t="str">
        <f t="shared" si="153"/>
        <v/>
      </c>
      <c r="ER171" s="12" t="str">
        <f t="shared" si="153"/>
        <v/>
      </c>
      <c r="ES171" s="12" t="str">
        <f t="shared" si="153"/>
        <v/>
      </c>
      <c r="ET171" s="12" t="str">
        <f t="shared" si="153"/>
        <v/>
      </c>
      <c r="EU171" s="12" t="str">
        <f t="shared" si="153"/>
        <v/>
      </c>
      <c r="EV171" s="12" t="str">
        <f t="shared" si="151"/>
        <v/>
      </c>
      <c r="EW171" s="12" t="str">
        <f t="shared" si="148"/>
        <v/>
      </c>
      <c r="EX171" s="12" t="str">
        <f t="shared" si="148"/>
        <v/>
      </c>
      <c r="EY171" s="12" t="str">
        <f t="shared" si="148"/>
        <v/>
      </c>
      <c r="EZ171" s="12" t="str">
        <f t="shared" si="148"/>
        <v/>
      </c>
      <c r="FA171" s="12" t="str">
        <f t="shared" si="148"/>
        <v/>
      </c>
      <c r="FB171" s="12" t="str">
        <f t="shared" si="148"/>
        <v/>
      </c>
      <c r="FC171" s="12" t="str">
        <f t="shared" si="148"/>
        <v/>
      </c>
      <c r="FD171" s="12" t="str">
        <f t="shared" si="148"/>
        <v/>
      </c>
      <c r="FE171" s="12" t="str">
        <f t="shared" si="148"/>
        <v/>
      </c>
      <c r="FF171" s="12" t="str">
        <f t="shared" si="152"/>
        <v/>
      </c>
      <c r="FG171" s="12" t="str">
        <f t="shared" si="152"/>
        <v/>
      </c>
      <c r="FH171" s="12" t="str">
        <f t="shared" si="152"/>
        <v/>
      </c>
      <c r="FI171" s="12" t="str">
        <f t="shared" si="119"/>
        <v/>
      </c>
      <c r="FJ171" s="12" t="str">
        <f t="shared" si="119"/>
        <v/>
      </c>
      <c r="FK171" s="12" t="str">
        <f t="shared" si="119"/>
        <v/>
      </c>
      <c r="FL171" s="12" t="str">
        <f t="shared" si="119"/>
        <v/>
      </c>
      <c r="FM171" s="12" t="str">
        <f t="shared" si="119"/>
        <v/>
      </c>
      <c r="FN171" s="12" t="str">
        <f t="shared" si="119"/>
        <v/>
      </c>
      <c r="FP171" t="str">
        <f t="shared" si="142"/>
        <v>OK</v>
      </c>
      <c r="FQ171" t="str">
        <f t="shared" si="143"/>
        <v/>
      </c>
      <c r="GU171" s="176"/>
      <c r="GV171" s="177">
        <f t="shared" si="128"/>
        <v>0</v>
      </c>
      <c r="GW171" s="177">
        <f t="shared" si="129"/>
        <v>0</v>
      </c>
      <c r="GX171" s="177">
        <f t="shared" si="130"/>
        <v>0</v>
      </c>
      <c r="GY171" s="177">
        <f t="shared" si="131"/>
        <v>0</v>
      </c>
    </row>
    <row r="172" spans="1:207" x14ac:dyDescent="0.25">
      <c r="A172" s="194"/>
      <c r="B172" s="186" t="str">
        <f t="shared" si="133"/>
        <v>0 (0, 0)</v>
      </c>
      <c r="C172" s="357"/>
      <c r="D172" s="470"/>
      <c r="E172" s="470"/>
      <c r="F172" s="470"/>
      <c r="G172" s="470"/>
      <c r="H172" s="470"/>
      <c r="I172" s="466"/>
      <c r="J172" s="357"/>
      <c r="K172" s="470"/>
      <c r="L172" s="470"/>
      <c r="M172" s="470"/>
      <c r="N172" s="470"/>
      <c r="O172" s="470"/>
      <c r="P172" s="466"/>
      <c r="Q172" s="357"/>
      <c r="R172" s="470"/>
      <c r="S172" s="470"/>
      <c r="T172" s="470"/>
      <c r="U172" s="470"/>
      <c r="V172" s="470"/>
      <c r="W172" s="466"/>
      <c r="X172" s="357"/>
      <c r="Y172" s="470"/>
      <c r="Z172" s="470"/>
      <c r="AA172" s="470"/>
      <c r="AB172" s="470"/>
      <c r="AC172" s="470"/>
      <c r="AD172" s="466"/>
      <c r="AE172" s="349"/>
      <c r="AF172" s="339">
        <f t="shared" si="158"/>
        <v>0</v>
      </c>
      <c r="AG172" s="340">
        <f t="shared" si="158"/>
        <v>0</v>
      </c>
      <c r="AH172" s="340">
        <f t="shared" si="158"/>
        <v>0</v>
      </c>
      <c r="AI172" s="341">
        <f t="shared" si="158"/>
        <v>0</v>
      </c>
      <c r="AJ172" s="342">
        <f t="shared" si="158"/>
        <v>0</v>
      </c>
      <c r="AK172" s="343">
        <f t="shared" si="134"/>
        <v>0</v>
      </c>
      <c r="AL172" s="192">
        <f>IF(A172&lt;&gt;"",VLOOKUP(A172,Positions!$AJ$9:$AK$30,2,FALSE),0)*IF(AJ172=160,AJ172/4*52*(38/40),AJ172/4*52)</f>
        <v>0</v>
      </c>
      <c r="AM172" s="188">
        <f t="shared" si="135"/>
        <v>0</v>
      </c>
      <c r="AN172" s="12" t="str">
        <f t="shared" si="147"/>
        <v/>
      </c>
      <c r="AO172" s="12" t="str">
        <f t="shared" si="147"/>
        <v/>
      </c>
      <c r="AP172" s="12" t="str">
        <f t="shared" si="147"/>
        <v/>
      </c>
      <c r="AQ172" s="12" t="str">
        <f t="shared" si="147"/>
        <v/>
      </c>
      <c r="AR172" s="12" t="str">
        <f t="shared" si="147"/>
        <v/>
      </c>
      <c r="AS172" s="12" t="str">
        <f t="shared" si="147"/>
        <v/>
      </c>
      <c r="AT172" s="12" t="str">
        <f t="shared" si="146"/>
        <v/>
      </c>
      <c r="AU172" s="12" t="str">
        <f t="shared" si="146"/>
        <v/>
      </c>
      <c r="AV172" s="12" t="str">
        <f t="shared" si="146"/>
        <v/>
      </c>
      <c r="AW172" s="12" t="str">
        <f t="shared" si="146"/>
        <v/>
      </c>
      <c r="AX172" s="12" t="str">
        <f t="shared" si="146"/>
        <v/>
      </c>
      <c r="AY172" s="12" t="str">
        <f t="shared" si="146"/>
        <v/>
      </c>
      <c r="AZ172" s="12" t="str">
        <f t="shared" si="146"/>
        <v/>
      </c>
      <c r="BA172" s="12" t="str">
        <f t="shared" si="146"/>
        <v/>
      </c>
      <c r="BB172" s="12" t="str">
        <f t="shared" si="146"/>
        <v/>
      </c>
      <c r="BC172" s="12" t="str">
        <f t="shared" si="146"/>
        <v/>
      </c>
      <c r="BD172" s="12" t="str">
        <f t="shared" si="149"/>
        <v/>
      </c>
      <c r="BE172" s="12" t="str">
        <f t="shared" si="149"/>
        <v/>
      </c>
      <c r="BF172" s="12" t="str">
        <f t="shared" si="149"/>
        <v/>
      </c>
      <c r="BG172" s="12" t="str">
        <f t="shared" si="149"/>
        <v/>
      </c>
      <c r="BH172" s="12" t="str">
        <f t="shared" si="149"/>
        <v/>
      </c>
      <c r="BI172" s="12" t="str">
        <f t="shared" si="149"/>
        <v/>
      </c>
      <c r="BJ172" s="12" t="str">
        <f t="shared" si="149"/>
        <v/>
      </c>
      <c r="BK172" s="12" t="str">
        <f t="shared" si="149"/>
        <v/>
      </c>
      <c r="BL172" s="12" t="str">
        <f t="shared" si="149"/>
        <v/>
      </c>
      <c r="BM172" s="12" t="str">
        <f t="shared" si="149"/>
        <v/>
      </c>
      <c r="BN172" s="12" t="str">
        <f t="shared" si="149"/>
        <v/>
      </c>
      <c r="BO172" s="12" t="str">
        <f t="shared" si="157"/>
        <v/>
      </c>
      <c r="BV172" s="2" t="str">
        <f>IF(C172="","",IF(C172="ADO","ADO",IF(C172="OFF","OFF",VLOOKUP(C172,Positions!$C$7:$V$120,20,FALSE))))</f>
        <v/>
      </c>
      <c r="BW172" s="2" t="str">
        <f>IF(D172="","",IF(D172="ADO","ADO",IF(D172="OFF","OFF",VLOOKUP(D172,Positions!$C$7:$V$120,20,FALSE))))</f>
        <v/>
      </c>
      <c r="BX172" s="2" t="str">
        <f>IF(E172="","",IF(E172="ADO","ADO",IF(E172="OFF","OFF",VLOOKUP(E172,Positions!$C$7:$V$120,20,FALSE))))</f>
        <v/>
      </c>
      <c r="BY172" s="2" t="str">
        <f>IF(F172="","",IF(F172="ADO","ADO",IF(F172="OFF","OFF",VLOOKUP(F172,Positions!$C$7:$V$120,20,FALSE))))</f>
        <v/>
      </c>
      <c r="BZ172" s="2" t="str">
        <f>IF(G172="","",IF(G172="ADO","ADO",IF(G172="OFF","OFF",VLOOKUP(G172,Positions!$C$7:$V$120,20,FALSE))))</f>
        <v/>
      </c>
      <c r="CA172" s="2" t="str">
        <f>IF(H172="","",IF(H172="ADO","ADO",IF(H172="OFF","OFF",VLOOKUP(H172,Positions!$C$7:$V$120,20,FALSE))))</f>
        <v/>
      </c>
      <c r="CB172" s="2" t="str">
        <f>IF(I172="","",IF(I172="ADO","ADO",IF(I172="OFF","OFF",VLOOKUP(I172,Positions!$C$7:$V$120,20,FALSE))))</f>
        <v/>
      </c>
      <c r="CC172" s="2" t="str">
        <f>IF(J172="","",IF(J172="ADO","ADO",IF(J172="OFF","OFF",VLOOKUP(J172,Positions!$C$7:$V$120,20,FALSE))))</f>
        <v/>
      </c>
      <c r="CD172" s="2" t="str">
        <f>IF(K172="","",IF(K172="ADO","ADO",IF(K172="OFF","OFF",VLOOKUP(K172,Positions!$C$7:$V$120,20,FALSE))))</f>
        <v/>
      </c>
      <c r="CE172" s="2" t="str">
        <f>IF(L172="","",IF(L172="ADO","ADO",IF(L172="OFF","OFF",VLOOKUP(L172,Positions!$C$7:$V$120,20,FALSE))))</f>
        <v/>
      </c>
      <c r="CF172" s="2" t="str">
        <f>IF(M172="","",IF(M172="ADO","ADO",IF(M172="OFF","OFF",VLOOKUP(M172,Positions!$C$7:$V$120,20,FALSE))))</f>
        <v/>
      </c>
      <c r="CG172" s="2" t="str">
        <f>IF(N172="","",IF(N172="ADO","ADO",IF(N172="OFF","OFF",VLOOKUP(N172,Positions!$C$7:$V$120,20,FALSE))))</f>
        <v/>
      </c>
      <c r="CH172" s="2" t="str">
        <f>IF(O172="","",IF(O172="ADO","ADO",IF(O172="OFF","OFF",VLOOKUP(O172,Positions!$C$7:$V$120,20,FALSE))))</f>
        <v/>
      </c>
      <c r="CI172" s="2" t="str">
        <f>IF(P172="","",IF(P172="ADO","ADO",IF(P172="OFF","OFF",VLOOKUP(P172,Positions!$C$7:$V$120,20,FALSE))))</f>
        <v/>
      </c>
      <c r="CJ172" s="2" t="str">
        <f>IF(Q172="","",IF(Q172="ADO","ADO",IF(Q172="OFF","OFF",VLOOKUP(Q172,Positions!$C$7:$V$120,20,FALSE))))</f>
        <v/>
      </c>
      <c r="CK172" s="2" t="str">
        <f>IF(R172="","",IF(R172="ADO","ADO",IF(R172="OFF","OFF",VLOOKUP(R172,Positions!$C$7:$V$120,20,FALSE))))</f>
        <v/>
      </c>
      <c r="CL172" s="2" t="str">
        <f>IF(S172="","",IF(S172="ADO","ADO",IF(S172="OFF","OFF",VLOOKUP(S172,Positions!$C$7:$V$120,20,FALSE))))</f>
        <v/>
      </c>
      <c r="CM172" s="2" t="str">
        <f>IF(T172="","",IF(T172="ADO","ADO",IF(T172="OFF","OFF",VLOOKUP(T172,Positions!$C$7:$V$120,20,FALSE))))</f>
        <v/>
      </c>
      <c r="CN172" s="2" t="str">
        <f>IF(U172="","",IF(U172="ADO","ADO",IF(U172="OFF","OFF",VLOOKUP(U172,Positions!$C$7:$V$120,20,FALSE))))</f>
        <v/>
      </c>
      <c r="CO172" s="2" t="str">
        <f>IF(V172="","",IF(V172="ADO","ADO",IF(V172="OFF","OFF",VLOOKUP(V172,Positions!$C$7:$V$120,20,FALSE))))</f>
        <v/>
      </c>
      <c r="CP172" s="2" t="str">
        <f>IF(W172="","",IF(W172="ADO","ADO",IF(W172="OFF","OFF",VLOOKUP(W172,Positions!$C$7:$V$120,20,FALSE))))</f>
        <v/>
      </c>
      <c r="CQ172" s="2" t="str">
        <f>IF(X172="","",IF(X172="ADO","ADO",IF(X172="OFF","OFF",VLOOKUP(X172,Positions!$C$7:$V$120,20,FALSE))))</f>
        <v/>
      </c>
      <c r="CR172" s="2" t="str">
        <f>IF(Y172="","",IF(Y172="ADO","ADO",IF(Y172="OFF","OFF",VLOOKUP(Y172,Positions!$C$7:$V$120,20,FALSE))))</f>
        <v/>
      </c>
      <c r="CS172" s="2" t="str">
        <f>IF(Z172="","",IF(Z172="ADO","ADO",IF(Z172="OFF","OFF",VLOOKUP(Z172,Positions!$C$7:$V$120,20,FALSE))))</f>
        <v/>
      </c>
      <c r="CT172" s="2" t="str">
        <f>IF(AA172="","",IF(AA172="ADO","ADO",IF(AA172="OFF","OFF",VLOOKUP(AA172,Positions!$C$7:$V$120,20,FALSE))))</f>
        <v/>
      </c>
      <c r="CU172" s="2" t="str">
        <f>IF(AB172="","",IF(AB172="ADO","ADO",IF(AB172="OFF","OFF",VLOOKUP(AB172,Positions!$C$7:$V$120,20,FALSE))))</f>
        <v/>
      </c>
      <c r="CV172" s="2" t="str">
        <f>IF(AC172="","",IF(AC172="ADO","ADO",IF(AC172="OFF","OFF",VLOOKUP(AC172,Positions!$C$7:$V$120,20,FALSE))))</f>
        <v/>
      </c>
      <c r="CW172" s="2" t="str">
        <f>IF(AD172="","",IF(AD172="ADO","ADO",IF(AD172="OFF","OFF",VLOOKUP(AD172,Positions!$C$7:$V$120,20,FALSE))))</f>
        <v/>
      </c>
      <c r="CY172" s="2">
        <f t="shared" si="136"/>
        <v>0</v>
      </c>
      <c r="DE172" s="2" t="str">
        <f t="shared" si="155"/>
        <v/>
      </c>
      <c r="DF172" s="2" t="str">
        <f t="shared" si="156"/>
        <v/>
      </c>
      <c r="DG172" s="2" t="str">
        <f t="shared" si="154"/>
        <v/>
      </c>
      <c r="DH172" s="2" t="str">
        <f t="shared" si="154"/>
        <v/>
      </c>
      <c r="DI172" s="2" t="str">
        <f t="shared" si="154"/>
        <v/>
      </c>
      <c r="DJ172" s="2" t="str">
        <f t="shared" si="154"/>
        <v/>
      </c>
      <c r="DK172" s="2" t="str">
        <f t="shared" si="154"/>
        <v/>
      </c>
      <c r="DL172" s="2" t="str">
        <f t="shared" si="154"/>
        <v/>
      </c>
      <c r="DM172" s="2" t="str">
        <f t="shared" si="154"/>
        <v/>
      </c>
      <c r="DN172" s="2" t="str">
        <f t="shared" si="154"/>
        <v/>
      </c>
      <c r="DO172" s="2" t="str">
        <f t="shared" si="154"/>
        <v/>
      </c>
      <c r="DP172" s="2" t="str">
        <f t="shared" si="154"/>
        <v/>
      </c>
      <c r="DQ172" s="2" t="str">
        <f t="shared" si="154"/>
        <v/>
      </c>
      <c r="DR172" s="2" t="str">
        <f t="shared" si="154"/>
        <v/>
      </c>
      <c r="DS172" s="2" t="str">
        <f t="shared" si="150"/>
        <v/>
      </c>
      <c r="DT172" s="2" t="str">
        <f t="shared" si="150"/>
        <v/>
      </c>
      <c r="DU172" s="2" t="str">
        <f t="shared" si="150"/>
        <v/>
      </c>
      <c r="DV172" s="2" t="str">
        <f t="shared" si="150"/>
        <v/>
      </c>
      <c r="DW172" s="2" t="str">
        <f t="shared" si="150"/>
        <v/>
      </c>
      <c r="DX172" s="2" t="str">
        <f t="shared" si="150"/>
        <v/>
      </c>
      <c r="DY172" s="2" t="str">
        <f t="shared" si="145"/>
        <v/>
      </c>
      <c r="DZ172" s="2" t="str">
        <f t="shared" si="145"/>
        <v/>
      </c>
      <c r="EA172" s="2" t="str">
        <f t="shared" si="145"/>
        <v/>
      </c>
      <c r="EB172" s="2" t="str">
        <f t="shared" si="145"/>
        <v/>
      </c>
      <c r="EC172" s="2" t="str">
        <f t="shared" si="145"/>
        <v/>
      </c>
      <c r="ED172" s="2" t="str">
        <f t="shared" si="145"/>
        <v/>
      </c>
      <c r="EE172" s="2" t="str">
        <f t="shared" si="145"/>
        <v/>
      </c>
      <c r="EF172" s="2" t="str">
        <f t="shared" ref="ED172:EF187" si="159">IF(ISERROR(CW172),"",CW172)</f>
        <v/>
      </c>
      <c r="EH172" s="189">
        <f t="shared" si="137"/>
        <v>0</v>
      </c>
      <c r="EI172" s="190">
        <f t="shared" si="138"/>
        <v>0</v>
      </c>
      <c r="EJ172" s="190">
        <f t="shared" si="139"/>
        <v>0</v>
      </c>
      <c r="EK172" s="190">
        <f t="shared" si="140"/>
        <v>0</v>
      </c>
      <c r="EL172" s="190">
        <f t="shared" si="141"/>
        <v>0</v>
      </c>
      <c r="EM172" s="12" t="str">
        <f t="shared" si="153"/>
        <v/>
      </c>
      <c r="EN172" s="12" t="str">
        <f t="shared" si="153"/>
        <v/>
      </c>
      <c r="EO172" s="12" t="str">
        <f t="shared" si="153"/>
        <v/>
      </c>
      <c r="EP172" s="12" t="str">
        <f t="shared" si="153"/>
        <v/>
      </c>
      <c r="EQ172" s="12" t="str">
        <f t="shared" si="153"/>
        <v/>
      </c>
      <c r="ER172" s="12" t="str">
        <f t="shared" si="153"/>
        <v/>
      </c>
      <c r="ES172" s="12" t="str">
        <f t="shared" si="153"/>
        <v/>
      </c>
      <c r="ET172" s="12" t="str">
        <f t="shared" si="153"/>
        <v/>
      </c>
      <c r="EU172" s="12" t="str">
        <f t="shared" si="153"/>
        <v/>
      </c>
      <c r="EV172" s="12" t="str">
        <f t="shared" si="151"/>
        <v/>
      </c>
      <c r="EW172" s="12" t="str">
        <f t="shared" si="148"/>
        <v/>
      </c>
      <c r="EX172" s="12" t="str">
        <f t="shared" si="148"/>
        <v/>
      </c>
      <c r="EY172" s="12" t="str">
        <f t="shared" si="148"/>
        <v/>
      </c>
      <c r="EZ172" s="12" t="str">
        <f t="shared" si="148"/>
        <v/>
      </c>
      <c r="FA172" s="12" t="str">
        <f t="shared" si="148"/>
        <v/>
      </c>
      <c r="FB172" s="12" t="str">
        <f t="shared" si="148"/>
        <v/>
      </c>
      <c r="FC172" s="12" t="str">
        <f t="shared" si="148"/>
        <v/>
      </c>
      <c r="FD172" s="12" t="str">
        <f t="shared" si="148"/>
        <v/>
      </c>
      <c r="FE172" s="12" t="str">
        <f t="shared" si="148"/>
        <v/>
      </c>
      <c r="FF172" s="12" t="str">
        <f t="shared" si="152"/>
        <v/>
      </c>
      <c r="FG172" s="12" t="str">
        <f t="shared" si="152"/>
        <v/>
      </c>
      <c r="FH172" s="12" t="str">
        <f t="shared" si="152"/>
        <v/>
      </c>
      <c r="FI172" s="12" t="str">
        <f t="shared" si="119"/>
        <v/>
      </c>
      <c r="FJ172" s="12" t="str">
        <f t="shared" si="119"/>
        <v/>
      </c>
      <c r="FK172" s="12" t="str">
        <f t="shared" si="119"/>
        <v/>
      </c>
      <c r="FL172" s="12" t="str">
        <f t="shared" si="119"/>
        <v/>
      </c>
      <c r="FM172" s="12" t="str">
        <f t="shared" si="119"/>
        <v/>
      </c>
      <c r="FN172" s="12" t="str">
        <f t="shared" si="119"/>
        <v/>
      </c>
      <c r="FP172" t="str">
        <f t="shared" si="142"/>
        <v>OK</v>
      </c>
      <c r="FQ172" t="str">
        <f t="shared" si="143"/>
        <v/>
      </c>
      <c r="GU172" s="176"/>
      <c r="GV172" s="177">
        <f t="shared" si="128"/>
        <v>0</v>
      </c>
      <c r="GW172" s="177">
        <f t="shared" si="129"/>
        <v>0</v>
      </c>
      <c r="GX172" s="177">
        <f t="shared" si="130"/>
        <v>0</v>
      </c>
      <c r="GY172" s="177">
        <f t="shared" si="131"/>
        <v>0</v>
      </c>
    </row>
    <row r="173" spans="1:207" x14ac:dyDescent="0.25">
      <c r="A173" s="194"/>
      <c r="B173" s="186" t="str">
        <f t="shared" si="133"/>
        <v>0 (0, 0)</v>
      </c>
      <c r="C173" s="357"/>
      <c r="D173" s="470"/>
      <c r="E173" s="470"/>
      <c r="F173" s="470"/>
      <c r="G173" s="470"/>
      <c r="H173" s="470"/>
      <c r="I173" s="466"/>
      <c r="J173" s="357"/>
      <c r="K173" s="470"/>
      <c r="L173" s="470"/>
      <c r="M173" s="470"/>
      <c r="N173" s="470"/>
      <c r="O173" s="470"/>
      <c r="P173" s="466"/>
      <c r="Q173" s="357"/>
      <c r="R173" s="470"/>
      <c r="S173" s="470"/>
      <c r="T173" s="470"/>
      <c r="U173" s="470"/>
      <c r="V173" s="470"/>
      <c r="W173" s="466"/>
      <c r="X173" s="357"/>
      <c r="Y173" s="470"/>
      <c r="Z173" s="470"/>
      <c r="AA173" s="470"/>
      <c r="AB173" s="470"/>
      <c r="AC173" s="470"/>
      <c r="AD173" s="466"/>
      <c r="AE173" s="349"/>
      <c r="AF173" s="339">
        <f t="shared" si="158"/>
        <v>0</v>
      </c>
      <c r="AG173" s="340">
        <f t="shared" si="158"/>
        <v>0</v>
      </c>
      <c r="AH173" s="340">
        <f t="shared" si="158"/>
        <v>0</v>
      </c>
      <c r="AI173" s="341">
        <f t="shared" si="158"/>
        <v>0</v>
      </c>
      <c r="AJ173" s="342">
        <f t="shared" si="158"/>
        <v>0</v>
      </c>
      <c r="AK173" s="343">
        <f t="shared" si="134"/>
        <v>0</v>
      </c>
      <c r="AL173" s="192">
        <f>IF(A173&lt;&gt;"",VLOOKUP(A173,Positions!$AJ$9:$AK$30,2,FALSE),0)*IF(AJ173=160,AJ173/4*52*(38/40),AJ173/4*52)</f>
        <v>0</v>
      </c>
      <c r="AM173" s="188">
        <f t="shared" si="135"/>
        <v>0</v>
      </c>
      <c r="AN173" s="12" t="str">
        <f t="shared" si="147"/>
        <v/>
      </c>
      <c r="AO173" s="12" t="str">
        <f t="shared" si="147"/>
        <v/>
      </c>
      <c r="AP173" s="12" t="str">
        <f t="shared" si="147"/>
        <v/>
      </c>
      <c r="AQ173" s="12" t="str">
        <f t="shared" si="147"/>
        <v/>
      </c>
      <c r="AR173" s="12" t="str">
        <f t="shared" si="147"/>
        <v/>
      </c>
      <c r="AS173" s="12" t="str">
        <f t="shared" si="147"/>
        <v/>
      </c>
      <c r="AT173" s="12" t="str">
        <f t="shared" si="146"/>
        <v/>
      </c>
      <c r="AU173" s="12" t="str">
        <f t="shared" si="146"/>
        <v/>
      </c>
      <c r="AV173" s="12" t="str">
        <f t="shared" si="146"/>
        <v/>
      </c>
      <c r="AW173" s="12" t="str">
        <f t="shared" si="146"/>
        <v/>
      </c>
      <c r="AX173" s="12" t="str">
        <f t="shared" si="146"/>
        <v/>
      </c>
      <c r="AY173" s="12" t="str">
        <f t="shared" si="146"/>
        <v/>
      </c>
      <c r="AZ173" s="12" t="str">
        <f t="shared" si="146"/>
        <v/>
      </c>
      <c r="BA173" s="12" t="str">
        <f t="shared" si="146"/>
        <v/>
      </c>
      <c r="BB173" s="12" t="str">
        <f t="shared" si="146"/>
        <v/>
      </c>
      <c r="BC173" s="12" t="str">
        <f t="shared" si="146"/>
        <v/>
      </c>
      <c r="BD173" s="12" t="str">
        <f t="shared" si="149"/>
        <v/>
      </c>
      <c r="BE173" s="12" t="str">
        <f t="shared" si="149"/>
        <v/>
      </c>
      <c r="BF173" s="12" t="str">
        <f t="shared" si="149"/>
        <v/>
      </c>
      <c r="BG173" s="12" t="str">
        <f t="shared" si="149"/>
        <v/>
      </c>
      <c r="BH173" s="12" t="str">
        <f t="shared" si="149"/>
        <v/>
      </c>
      <c r="BI173" s="12" t="str">
        <f t="shared" si="149"/>
        <v/>
      </c>
      <c r="BJ173" s="12" t="str">
        <f t="shared" si="149"/>
        <v/>
      </c>
      <c r="BK173" s="12" t="str">
        <f t="shared" si="149"/>
        <v/>
      </c>
      <c r="BL173" s="12" t="str">
        <f t="shared" si="149"/>
        <v/>
      </c>
      <c r="BM173" s="12" t="str">
        <f t="shared" si="149"/>
        <v/>
      </c>
      <c r="BN173" s="12" t="str">
        <f t="shared" si="149"/>
        <v/>
      </c>
      <c r="BO173" s="12" t="str">
        <f t="shared" si="157"/>
        <v/>
      </c>
      <c r="BV173" s="2" t="str">
        <f>IF(C173="","",IF(C173="ADO","ADO",IF(C173="OFF","OFF",VLOOKUP(C173,Positions!$C$7:$V$120,20,FALSE))))</f>
        <v/>
      </c>
      <c r="BW173" s="2" t="str">
        <f>IF(D173="","",IF(D173="ADO","ADO",IF(D173="OFF","OFF",VLOOKUP(D173,Positions!$C$7:$V$120,20,FALSE))))</f>
        <v/>
      </c>
      <c r="BX173" s="2" t="str">
        <f>IF(E173="","",IF(E173="ADO","ADO",IF(E173="OFF","OFF",VLOOKUP(E173,Positions!$C$7:$V$120,20,FALSE))))</f>
        <v/>
      </c>
      <c r="BY173" s="2" t="str">
        <f>IF(F173="","",IF(F173="ADO","ADO",IF(F173="OFF","OFF",VLOOKUP(F173,Positions!$C$7:$V$120,20,FALSE))))</f>
        <v/>
      </c>
      <c r="BZ173" s="2" t="str">
        <f>IF(G173="","",IF(G173="ADO","ADO",IF(G173="OFF","OFF",VLOOKUP(G173,Positions!$C$7:$V$120,20,FALSE))))</f>
        <v/>
      </c>
      <c r="CA173" s="2" t="str">
        <f>IF(H173="","",IF(H173="ADO","ADO",IF(H173="OFF","OFF",VLOOKUP(H173,Positions!$C$7:$V$120,20,FALSE))))</f>
        <v/>
      </c>
      <c r="CB173" s="2" t="str">
        <f>IF(I173="","",IF(I173="ADO","ADO",IF(I173="OFF","OFF",VLOOKUP(I173,Positions!$C$7:$V$120,20,FALSE))))</f>
        <v/>
      </c>
      <c r="CC173" s="2" t="str">
        <f>IF(J173="","",IF(J173="ADO","ADO",IF(J173="OFF","OFF",VLOOKUP(J173,Positions!$C$7:$V$120,20,FALSE))))</f>
        <v/>
      </c>
      <c r="CD173" s="2" t="str">
        <f>IF(K173="","",IF(K173="ADO","ADO",IF(K173="OFF","OFF",VLOOKUP(K173,Positions!$C$7:$V$120,20,FALSE))))</f>
        <v/>
      </c>
      <c r="CE173" s="2" t="str">
        <f>IF(L173="","",IF(L173="ADO","ADO",IF(L173="OFF","OFF",VLOOKUP(L173,Positions!$C$7:$V$120,20,FALSE))))</f>
        <v/>
      </c>
      <c r="CF173" s="2" t="str">
        <f>IF(M173="","",IF(M173="ADO","ADO",IF(M173="OFF","OFF",VLOOKUP(M173,Positions!$C$7:$V$120,20,FALSE))))</f>
        <v/>
      </c>
      <c r="CG173" s="2" t="str">
        <f>IF(N173="","",IF(N173="ADO","ADO",IF(N173="OFF","OFF",VLOOKUP(N173,Positions!$C$7:$V$120,20,FALSE))))</f>
        <v/>
      </c>
      <c r="CH173" s="2" t="str">
        <f>IF(O173="","",IF(O173="ADO","ADO",IF(O173="OFF","OFF",VLOOKUP(O173,Positions!$C$7:$V$120,20,FALSE))))</f>
        <v/>
      </c>
      <c r="CI173" s="2" t="str">
        <f>IF(P173="","",IF(P173="ADO","ADO",IF(P173="OFF","OFF",VLOOKUP(P173,Positions!$C$7:$V$120,20,FALSE))))</f>
        <v/>
      </c>
      <c r="CJ173" s="2" t="str">
        <f>IF(Q173="","",IF(Q173="ADO","ADO",IF(Q173="OFF","OFF",VLOOKUP(Q173,Positions!$C$7:$V$120,20,FALSE))))</f>
        <v/>
      </c>
      <c r="CK173" s="2" t="str">
        <f>IF(R173="","",IF(R173="ADO","ADO",IF(R173="OFF","OFF",VLOOKUP(R173,Positions!$C$7:$V$120,20,FALSE))))</f>
        <v/>
      </c>
      <c r="CL173" s="2" t="str">
        <f>IF(S173="","",IF(S173="ADO","ADO",IF(S173="OFF","OFF",VLOOKUP(S173,Positions!$C$7:$V$120,20,FALSE))))</f>
        <v/>
      </c>
      <c r="CM173" s="2" t="str">
        <f>IF(T173="","",IF(T173="ADO","ADO",IF(T173="OFF","OFF",VLOOKUP(T173,Positions!$C$7:$V$120,20,FALSE))))</f>
        <v/>
      </c>
      <c r="CN173" s="2" t="str">
        <f>IF(U173="","",IF(U173="ADO","ADO",IF(U173="OFF","OFF",VLOOKUP(U173,Positions!$C$7:$V$120,20,FALSE))))</f>
        <v/>
      </c>
      <c r="CO173" s="2" t="str">
        <f>IF(V173="","",IF(V173="ADO","ADO",IF(V173="OFF","OFF",VLOOKUP(V173,Positions!$C$7:$V$120,20,FALSE))))</f>
        <v/>
      </c>
      <c r="CP173" s="2" t="str">
        <f>IF(W173="","",IF(W173="ADO","ADO",IF(W173="OFF","OFF",VLOOKUP(W173,Positions!$C$7:$V$120,20,FALSE))))</f>
        <v/>
      </c>
      <c r="CQ173" s="2" t="str">
        <f>IF(X173="","",IF(X173="ADO","ADO",IF(X173="OFF","OFF",VLOOKUP(X173,Positions!$C$7:$V$120,20,FALSE))))</f>
        <v/>
      </c>
      <c r="CR173" s="2" t="str">
        <f>IF(Y173="","",IF(Y173="ADO","ADO",IF(Y173="OFF","OFF",VLOOKUP(Y173,Positions!$C$7:$V$120,20,FALSE))))</f>
        <v/>
      </c>
      <c r="CS173" s="2" t="str">
        <f>IF(Z173="","",IF(Z173="ADO","ADO",IF(Z173="OFF","OFF",VLOOKUP(Z173,Positions!$C$7:$V$120,20,FALSE))))</f>
        <v/>
      </c>
      <c r="CT173" s="2" t="str">
        <f>IF(AA173="","",IF(AA173="ADO","ADO",IF(AA173="OFF","OFF",VLOOKUP(AA173,Positions!$C$7:$V$120,20,FALSE))))</f>
        <v/>
      </c>
      <c r="CU173" s="2" t="str">
        <f>IF(AB173="","",IF(AB173="ADO","ADO",IF(AB173="OFF","OFF",VLOOKUP(AB173,Positions!$C$7:$V$120,20,FALSE))))</f>
        <v/>
      </c>
      <c r="CV173" s="2" t="str">
        <f>IF(AC173="","",IF(AC173="ADO","ADO",IF(AC173="OFF","OFF",VLOOKUP(AC173,Positions!$C$7:$V$120,20,FALSE))))</f>
        <v/>
      </c>
      <c r="CW173" s="2" t="str">
        <f>IF(AD173="","",IF(AD173="ADO","ADO",IF(AD173="OFF","OFF",VLOOKUP(AD173,Positions!$C$7:$V$120,20,FALSE))))</f>
        <v/>
      </c>
      <c r="CY173" s="2">
        <f t="shared" si="136"/>
        <v>0</v>
      </c>
      <c r="DE173" s="2" t="str">
        <f t="shared" si="155"/>
        <v/>
      </c>
      <c r="DF173" s="2" t="str">
        <f t="shared" si="156"/>
        <v/>
      </c>
      <c r="DG173" s="2" t="str">
        <f t="shared" si="154"/>
        <v/>
      </c>
      <c r="DH173" s="2" t="str">
        <f t="shared" si="154"/>
        <v/>
      </c>
      <c r="DI173" s="2" t="str">
        <f t="shared" si="154"/>
        <v/>
      </c>
      <c r="DJ173" s="2" t="str">
        <f t="shared" si="154"/>
        <v/>
      </c>
      <c r="DK173" s="2" t="str">
        <f t="shared" si="154"/>
        <v/>
      </c>
      <c r="DL173" s="2" t="str">
        <f t="shared" si="154"/>
        <v/>
      </c>
      <c r="DM173" s="2" t="str">
        <f t="shared" si="154"/>
        <v/>
      </c>
      <c r="DN173" s="2" t="str">
        <f t="shared" si="154"/>
        <v/>
      </c>
      <c r="DO173" s="2" t="str">
        <f t="shared" si="154"/>
        <v/>
      </c>
      <c r="DP173" s="2" t="str">
        <f t="shared" si="154"/>
        <v/>
      </c>
      <c r="DQ173" s="2" t="str">
        <f t="shared" si="154"/>
        <v/>
      </c>
      <c r="DR173" s="2" t="str">
        <f t="shared" si="154"/>
        <v/>
      </c>
      <c r="DS173" s="2" t="str">
        <f t="shared" si="150"/>
        <v/>
      </c>
      <c r="DT173" s="2" t="str">
        <f t="shared" si="150"/>
        <v/>
      </c>
      <c r="DU173" s="2" t="str">
        <f t="shared" si="150"/>
        <v/>
      </c>
      <c r="DV173" s="2" t="str">
        <f t="shared" si="150"/>
        <v/>
      </c>
      <c r="DW173" s="2" t="str">
        <f t="shared" si="150"/>
        <v/>
      </c>
      <c r="DX173" s="2" t="str">
        <f t="shared" si="150"/>
        <v/>
      </c>
      <c r="DY173" s="2" t="str">
        <f t="shared" si="150"/>
        <v/>
      </c>
      <c r="DZ173" s="2" t="str">
        <f t="shared" si="150"/>
        <v/>
      </c>
      <c r="EA173" s="2" t="str">
        <f t="shared" si="150"/>
        <v/>
      </c>
      <c r="EB173" s="2" t="str">
        <f t="shared" si="150"/>
        <v/>
      </c>
      <c r="EC173" s="2" t="str">
        <f t="shared" si="150"/>
        <v/>
      </c>
      <c r="ED173" s="2" t="str">
        <f t="shared" si="159"/>
        <v/>
      </c>
      <c r="EE173" s="2" t="str">
        <f t="shared" si="159"/>
        <v/>
      </c>
      <c r="EF173" s="2" t="str">
        <f t="shared" si="159"/>
        <v/>
      </c>
      <c r="EH173" s="189">
        <f t="shared" si="137"/>
        <v>0</v>
      </c>
      <c r="EI173" s="190">
        <f t="shared" si="138"/>
        <v>0</v>
      </c>
      <c r="EJ173" s="190">
        <f t="shared" si="139"/>
        <v>0</v>
      </c>
      <c r="EK173" s="190">
        <f t="shared" si="140"/>
        <v>0</v>
      </c>
      <c r="EL173" s="190">
        <f t="shared" si="141"/>
        <v>0</v>
      </c>
      <c r="EM173" s="12" t="str">
        <f t="shared" si="153"/>
        <v/>
      </c>
      <c r="EN173" s="12" t="str">
        <f t="shared" si="153"/>
        <v/>
      </c>
      <c r="EO173" s="12" t="str">
        <f t="shared" si="153"/>
        <v/>
      </c>
      <c r="EP173" s="12" t="str">
        <f t="shared" si="153"/>
        <v/>
      </c>
      <c r="EQ173" s="12" t="str">
        <f t="shared" si="153"/>
        <v/>
      </c>
      <c r="ER173" s="12" t="str">
        <f t="shared" si="153"/>
        <v/>
      </c>
      <c r="ES173" s="12" t="str">
        <f t="shared" si="153"/>
        <v/>
      </c>
      <c r="ET173" s="12" t="str">
        <f t="shared" si="153"/>
        <v/>
      </c>
      <c r="EU173" s="12" t="str">
        <f t="shared" si="153"/>
        <v/>
      </c>
      <c r="EV173" s="12" t="str">
        <f t="shared" si="151"/>
        <v/>
      </c>
      <c r="EW173" s="12" t="str">
        <f t="shared" si="148"/>
        <v/>
      </c>
      <c r="EX173" s="12" t="str">
        <f t="shared" si="148"/>
        <v/>
      </c>
      <c r="EY173" s="12" t="str">
        <f t="shared" si="148"/>
        <v/>
      </c>
      <c r="EZ173" s="12" t="str">
        <f t="shared" si="148"/>
        <v/>
      </c>
      <c r="FA173" s="12" t="str">
        <f t="shared" si="148"/>
        <v/>
      </c>
      <c r="FB173" s="12" t="str">
        <f t="shared" si="148"/>
        <v/>
      </c>
      <c r="FC173" s="12" t="str">
        <f t="shared" si="148"/>
        <v/>
      </c>
      <c r="FD173" s="12" t="str">
        <f t="shared" si="148"/>
        <v/>
      </c>
      <c r="FE173" s="12" t="str">
        <f t="shared" si="148"/>
        <v/>
      </c>
      <c r="FF173" s="12" t="str">
        <f t="shared" si="152"/>
        <v/>
      </c>
      <c r="FG173" s="12" t="str">
        <f t="shared" si="152"/>
        <v/>
      </c>
      <c r="FH173" s="12" t="str">
        <f t="shared" si="152"/>
        <v/>
      </c>
      <c r="FI173" s="12" t="str">
        <f t="shared" si="119"/>
        <v/>
      </c>
      <c r="FJ173" s="12" t="str">
        <f t="shared" si="119"/>
        <v/>
      </c>
      <c r="FK173" s="12" t="str">
        <f t="shared" si="119"/>
        <v/>
      </c>
      <c r="FL173" s="12" t="str">
        <f t="shared" si="119"/>
        <v/>
      </c>
      <c r="FM173" s="12" t="str">
        <f t="shared" si="119"/>
        <v/>
      </c>
      <c r="FN173" s="12" t="str">
        <f t="shared" si="119"/>
        <v/>
      </c>
      <c r="FP173" t="str">
        <f t="shared" si="142"/>
        <v>OK</v>
      </c>
      <c r="FQ173" t="str">
        <f t="shared" si="143"/>
        <v/>
      </c>
      <c r="GU173" s="176"/>
      <c r="GV173" s="177">
        <f t="shared" si="128"/>
        <v>0</v>
      </c>
      <c r="GW173" s="177">
        <f t="shared" si="129"/>
        <v>0</v>
      </c>
      <c r="GX173" s="177">
        <f t="shared" si="130"/>
        <v>0</v>
      </c>
      <c r="GY173" s="177">
        <f t="shared" si="131"/>
        <v>0</v>
      </c>
    </row>
    <row r="174" spans="1:207" x14ac:dyDescent="0.25">
      <c r="A174" s="194"/>
      <c r="B174" s="186" t="str">
        <f t="shared" si="133"/>
        <v>0 (0, 0)</v>
      </c>
      <c r="C174" s="357"/>
      <c r="D174" s="470"/>
      <c r="E174" s="470"/>
      <c r="F174" s="470"/>
      <c r="G174" s="470"/>
      <c r="H174" s="470"/>
      <c r="I174" s="466"/>
      <c r="J174" s="357"/>
      <c r="K174" s="470"/>
      <c r="L174" s="470"/>
      <c r="M174" s="470"/>
      <c r="N174" s="470"/>
      <c r="O174" s="470"/>
      <c r="P174" s="466"/>
      <c r="Q174" s="357"/>
      <c r="R174" s="470"/>
      <c r="S174" s="470"/>
      <c r="T174" s="470"/>
      <c r="U174" s="470"/>
      <c r="V174" s="470"/>
      <c r="W174" s="466"/>
      <c r="X174" s="357"/>
      <c r="Y174" s="470"/>
      <c r="Z174" s="470"/>
      <c r="AA174" s="470"/>
      <c r="AB174" s="470"/>
      <c r="AC174" s="470"/>
      <c r="AD174" s="466"/>
      <c r="AE174" s="349"/>
      <c r="AF174" s="339">
        <f t="shared" si="158"/>
        <v>0</v>
      </c>
      <c r="AG174" s="340">
        <f t="shared" si="158"/>
        <v>0</v>
      </c>
      <c r="AH174" s="340">
        <f t="shared" si="158"/>
        <v>0</v>
      </c>
      <c r="AI174" s="341">
        <f t="shared" si="158"/>
        <v>0</v>
      </c>
      <c r="AJ174" s="342">
        <f t="shared" si="158"/>
        <v>0</v>
      </c>
      <c r="AK174" s="343">
        <f t="shared" si="134"/>
        <v>0</v>
      </c>
      <c r="AL174" s="192">
        <f>IF(A174&lt;&gt;"",VLOOKUP(A174,Positions!$AJ$9:$AK$30,2,FALSE),0)*IF(AJ174=160,AJ174/4*52*(38/40),AJ174/4*52)</f>
        <v>0</v>
      </c>
      <c r="AM174" s="188">
        <f t="shared" si="135"/>
        <v>0</v>
      </c>
      <c r="AN174" s="12" t="str">
        <f t="shared" si="147"/>
        <v/>
      </c>
      <c r="AO174" s="12" t="str">
        <f t="shared" si="147"/>
        <v/>
      </c>
      <c r="AP174" s="12" t="str">
        <f t="shared" si="147"/>
        <v/>
      </c>
      <c r="AQ174" s="12" t="str">
        <f t="shared" si="147"/>
        <v/>
      </c>
      <c r="AR174" s="12" t="str">
        <f t="shared" si="147"/>
        <v/>
      </c>
      <c r="AS174" s="12" t="str">
        <f t="shared" si="147"/>
        <v/>
      </c>
      <c r="AT174" s="12" t="str">
        <f t="shared" si="146"/>
        <v/>
      </c>
      <c r="AU174" s="12" t="str">
        <f t="shared" si="146"/>
        <v/>
      </c>
      <c r="AV174" s="12" t="str">
        <f t="shared" si="146"/>
        <v/>
      </c>
      <c r="AW174" s="12" t="str">
        <f t="shared" si="146"/>
        <v/>
      </c>
      <c r="AX174" s="12" t="str">
        <f t="shared" si="146"/>
        <v/>
      </c>
      <c r="AY174" s="12" t="str">
        <f t="shared" si="146"/>
        <v/>
      </c>
      <c r="AZ174" s="12" t="str">
        <f t="shared" si="146"/>
        <v/>
      </c>
      <c r="BA174" s="12" t="str">
        <f t="shared" si="146"/>
        <v/>
      </c>
      <c r="BB174" s="12" t="str">
        <f t="shared" si="146"/>
        <v/>
      </c>
      <c r="BC174" s="12" t="str">
        <f t="shared" si="146"/>
        <v/>
      </c>
      <c r="BD174" s="12" t="str">
        <f t="shared" si="149"/>
        <v/>
      </c>
      <c r="BE174" s="12" t="str">
        <f t="shared" si="149"/>
        <v/>
      </c>
      <c r="BF174" s="12" t="str">
        <f t="shared" si="149"/>
        <v/>
      </c>
      <c r="BG174" s="12" t="str">
        <f t="shared" si="149"/>
        <v/>
      </c>
      <c r="BH174" s="12" t="str">
        <f t="shared" si="149"/>
        <v/>
      </c>
      <c r="BI174" s="12" t="str">
        <f t="shared" si="149"/>
        <v/>
      </c>
      <c r="BJ174" s="12" t="str">
        <f t="shared" si="149"/>
        <v/>
      </c>
      <c r="BK174" s="12" t="str">
        <f t="shared" si="149"/>
        <v/>
      </c>
      <c r="BL174" s="12" t="str">
        <f t="shared" si="149"/>
        <v/>
      </c>
      <c r="BM174" s="12" t="str">
        <f t="shared" si="149"/>
        <v/>
      </c>
      <c r="BN174" s="12" t="str">
        <f t="shared" si="149"/>
        <v/>
      </c>
      <c r="BO174" s="12" t="str">
        <f t="shared" si="157"/>
        <v/>
      </c>
      <c r="BV174" s="2" t="str">
        <f>IF(C174="","",IF(C174="ADO","ADO",IF(C174="OFF","OFF",VLOOKUP(C174,Positions!$C$7:$V$120,20,FALSE))))</f>
        <v/>
      </c>
      <c r="BW174" s="2" t="str">
        <f>IF(D174="","",IF(D174="ADO","ADO",IF(D174="OFF","OFF",VLOOKUP(D174,Positions!$C$7:$V$120,20,FALSE))))</f>
        <v/>
      </c>
      <c r="BX174" s="2" t="str">
        <f>IF(E174="","",IF(E174="ADO","ADO",IF(E174="OFF","OFF",VLOOKUP(E174,Positions!$C$7:$V$120,20,FALSE))))</f>
        <v/>
      </c>
      <c r="BY174" s="2" t="str">
        <f>IF(F174="","",IF(F174="ADO","ADO",IF(F174="OFF","OFF",VLOOKUP(F174,Positions!$C$7:$V$120,20,FALSE))))</f>
        <v/>
      </c>
      <c r="BZ174" s="2" t="str">
        <f>IF(G174="","",IF(G174="ADO","ADO",IF(G174="OFF","OFF",VLOOKUP(G174,Positions!$C$7:$V$120,20,FALSE))))</f>
        <v/>
      </c>
      <c r="CA174" s="2" t="str">
        <f>IF(H174="","",IF(H174="ADO","ADO",IF(H174="OFF","OFF",VLOOKUP(H174,Positions!$C$7:$V$120,20,FALSE))))</f>
        <v/>
      </c>
      <c r="CB174" s="2" t="str">
        <f>IF(I174="","",IF(I174="ADO","ADO",IF(I174="OFF","OFF",VLOOKUP(I174,Positions!$C$7:$V$120,20,FALSE))))</f>
        <v/>
      </c>
      <c r="CC174" s="2" t="str">
        <f>IF(J174="","",IF(J174="ADO","ADO",IF(J174="OFF","OFF",VLOOKUP(J174,Positions!$C$7:$V$120,20,FALSE))))</f>
        <v/>
      </c>
      <c r="CD174" s="2" t="str">
        <f>IF(K174="","",IF(K174="ADO","ADO",IF(K174="OFF","OFF",VLOOKUP(K174,Positions!$C$7:$V$120,20,FALSE))))</f>
        <v/>
      </c>
      <c r="CE174" s="2" t="str">
        <f>IF(L174="","",IF(L174="ADO","ADO",IF(L174="OFF","OFF",VLOOKUP(L174,Positions!$C$7:$V$120,20,FALSE))))</f>
        <v/>
      </c>
      <c r="CF174" s="2" t="str">
        <f>IF(M174="","",IF(M174="ADO","ADO",IF(M174="OFF","OFF",VLOOKUP(M174,Positions!$C$7:$V$120,20,FALSE))))</f>
        <v/>
      </c>
      <c r="CG174" s="2" t="str">
        <f>IF(N174="","",IF(N174="ADO","ADO",IF(N174="OFF","OFF",VLOOKUP(N174,Positions!$C$7:$V$120,20,FALSE))))</f>
        <v/>
      </c>
      <c r="CH174" s="2" t="str">
        <f>IF(O174="","",IF(O174="ADO","ADO",IF(O174="OFF","OFF",VLOOKUP(O174,Positions!$C$7:$V$120,20,FALSE))))</f>
        <v/>
      </c>
      <c r="CI174" s="2" t="str">
        <f>IF(P174="","",IF(P174="ADO","ADO",IF(P174="OFF","OFF",VLOOKUP(P174,Positions!$C$7:$V$120,20,FALSE))))</f>
        <v/>
      </c>
      <c r="CJ174" s="2" t="str">
        <f>IF(Q174="","",IF(Q174="ADO","ADO",IF(Q174="OFF","OFF",VLOOKUP(Q174,Positions!$C$7:$V$120,20,FALSE))))</f>
        <v/>
      </c>
      <c r="CK174" s="2" t="str">
        <f>IF(R174="","",IF(R174="ADO","ADO",IF(R174="OFF","OFF",VLOOKUP(R174,Positions!$C$7:$V$120,20,FALSE))))</f>
        <v/>
      </c>
      <c r="CL174" s="2" t="str">
        <f>IF(S174="","",IF(S174="ADO","ADO",IF(S174="OFF","OFF",VLOOKUP(S174,Positions!$C$7:$V$120,20,FALSE))))</f>
        <v/>
      </c>
      <c r="CM174" s="2" t="str">
        <f>IF(T174="","",IF(T174="ADO","ADO",IF(T174="OFF","OFF",VLOOKUP(T174,Positions!$C$7:$V$120,20,FALSE))))</f>
        <v/>
      </c>
      <c r="CN174" s="2" t="str">
        <f>IF(U174="","",IF(U174="ADO","ADO",IF(U174="OFF","OFF",VLOOKUP(U174,Positions!$C$7:$V$120,20,FALSE))))</f>
        <v/>
      </c>
      <c r="CO174" s="2" t="str">
        <f>IF(V174="","",IF(V174="ADO","ADO",IF(V174="OFF","OFF",VLOOKUP(V174,Positions!$C$7:$V$120,20,FALSE))))</f>
        <v/>
      </c>
      <c r="CP174" s="2" t="str">
        <f>IF(W174="","",IF(W174="ADO","ADO",IF(W174="OFF","OFF",VLOOKUP(W174,Positions!$C$7:$V$120,20,FALSE))))</f>
        <v/>
      </c>
      <c r="CQ174" s="2" t="str">
        <f>IF(X174="","",IF(X174="ADO","ADO",IF(X174="OFF","OFF",VLOOKUP(X174,Positions!$C$7:$V$120,20,FALSE))))</f>
        <v/>
      </c>
      <c r="CR174" s="2" t="str">
        <f>IF(Y174="","",IF(Y174="ADO","ADO",IF(Y174="OFF","OFF",VLOOKUP(Y174,Positions!$C$7:$V$120,20,FALSE))))</f>
        <v/>
      </c>
      <c r="CS174" s="2" t="str">
        <f>IF(Z174="","",IF(Z174="ADO","ADO",IF(Z174="OFF","OFF",VLOOKUP(Z174,Positions!$C$7:$V$120,20,FALSE))))</f>
        <v/>
      </c>
      <c r="CT174" s="2" t="str">
        <f>IF(AA174="","",IF(AA174="ADO","ADO",IF(AA174="OFF","OFF",VLOOKUP(AA174,Positions!$C$7:$V$120,20,FALSE))))</f>
        <v/>
      </c>
      <c r="CU174" s="2" t="str">
        <f>IF(AB174="","",IF(AB174="ADO","ADO",IF(AB174="OFF","OFF",VLOOKUP(AB174,Positions!$C$7:$V$120,20,FALSE))))</f>
        <v/>
      </c>
      <c r="CV174" s="2" t="str">
        <f>IF(AC174="","",IF(AC174="ADO","ADO",IF(AC174="OFF","OFF",VLOOKUP(AC174,Positions!$C$7:$V$120,20,FALSE))))</f>
        <v/>
      </c>
      <c r="CW174" s="2" t="str">
        <f>IF(AD174="","",IF(AD174="ADO","ADO",IF(AD174="OFF","OFF",VLOOKUP(AD174,Positions!$C$7:$V$120,20,FALSE))))</f>
        <v/>
      </c>
      <c r="CY174" s="2">
        <f t="shared" si="136"/>
        <v>0</v>
      </c>
      <c r="DE174" s="2" t="str">
        <f t="shared" si="155"/>
        <v/>
      </c>
      <c r="DF174" s="2" t="str">
        <f t="shared" si="156"/>
        <v/>
      </c>
      <c r="DG174" s="2" t="str">
        <f t="shared" si="154"/>
        <v/>
      </c>
      <c r="DH174" s="2" t="str">
        <f t="shared" si="154"/>
        <v/>
      </c>
      <c r="DI174" s="2" t="str">
        <f t="shared" si="154"/>
        <v/>
      </c>
      <c r="DJ174" s="2" t="str">
        <f t="shared" si="154"/>
        <v/>
      </c>
      <c r="DK174" s="2" t="str">
        <f t="shared" si="154"/>
        <v/>
      </c>
      <c r="DL174" s="2" t="str">
        <f t="shared" si="154"/>
        <v/>
      </c>
      <c r="DM174" s="2" t="str">
        <f t="shared" si="154"/>
        <v/>
      </c>
      <c r="DN174" s="2" t="str">
        <f t="shared" si="154"/>
        <v/>
      </c>
      <c r="DO174" s="2" t="str">
        <f t="shared" si="154"/>
        <v/>
      </c>
      <c r="DP174" s="2" t="str">
        <f t="shared" si="154"/>
        <v/>
      </c>
      <c r="DQ174" s="2" t="str">
        <f t="shared" si="154"/>
        <v/>
      </c>
      <c r="DR174" s="2" t="str">
        <f t="shared" si="154"/>
        <v/>
      </c>
      <c r="DS174" s="2" t="str">
        <f t="shared" si="150"/>
        <v/>
      </c>
      <c r="DT174" s="2" t="str">
        <f t="shared" si="150"/>
        <v/>
      </c>
      <c r="DU174" s="2" t="str">
        <f t="shared" si="150"/>
        <v/>
      </c>
      <c r="DV174" s="2" t="str">
        <f t="shared" si="150"/>
        <v/>
      </c>
      <c r="DW174" s="2" t="str">
        <f t="shared" si="150"/>
        <v/>
      </c>
      <c r="DX174" s="2" t="str">
        <f t="shared" si="150"/>
        <v/>
      </c>
      <c r="DY174" s="2" t="str">
        <f t="shared" si="150"/>
        <v/>
      </c>
      <c r="DZ174" s="2" t="str">
        <f t="shared" si="150"/>
        <v/>
      </c>
      <c r="EA174" s="2" t="str">
        <f t="shared" si="150"/>
        <v/>
      </c>
      <c r="EB174" s="2" t="str">
        <f t="shared" si="150"/>
        <v/>
      </c>
      <c r="EC174" s="2" t="str">
        <f t="shared" si="150"/>
        <v/>
      </c>
      <c r="ED174" s="2" t="str">
        <f t="shared" si="159"/>
        <v/>
      </c>
      <c r="EE174" s="2" t="str">
        <f t="shared" si="159"/>
        <v/>
      </c>
      <c r="EF174" s="2" t="str">
        <f t="shared" si="159"/>
        <v/>
      </c>
      <c r="EH174" s="189">
        <f t="shared" si="137"/>
        <v>0</v>
      </c>
      <c r="EI174" s="190">
        <f t="shared" si="138"/>
        <v>0</v>
      </c>
      <c r="EJ174" s="190">
        <f t="shared" si="139"/>
        <v>0</v>
      </c>
      <c r="EK174" s="190">
        <f t="shared" si="140"/>
        <v>0</v>
      </c>
      <c r="EL174" s="190">
        <f t="shared" si="141"/>
        <v>0</v>
      </c>
      <c r="EM174" s="12" t="str">
        <f t="shared" si="153"/>
        <v/>
      </c>
      <c r="EN174" s="12" t="str">
        <f t="shared" si="153"/>
        <v/>
      </c>
      <c r="EO174" s="12" t="str">
        <f t="shared" si="153"/>
        <v/>
      </c>
      <c r="EP174" s="12" t="str">
        <f t="shared" si="153"/>
        <v/>
      </c>
      <c r="EQ174" s="12" t="str">
        <f t="shared" si="153"/>
        <v/>
      </c>
      <c r="ER174" s="12" t="str">
        <f t="shared" si="153"/>
        <v/>
      </c>
      <c r="ES174" s="12" t="str">
        <f t="shared" si="153"/>
        <v/>
      </c>
      <c r="ET174" s="12" t="str">
        <f t="shared" si="153"/>
        <v/>
      </c>
      <c r="EU174" s="12" t="str">
        <f t="shared" si="153"/>
        <v/>
      </c>
      <c r="EV174" s="12" t="str">
        <f t="shared" si="151"/>
        <v/>
      </c>
      <c r="EW174" s="12" t="str">
        <f t="shared" si="148"/>
        <v/>
      </c>
      <c r="EX174" s="12" t="str">
        <f t="shared" si="148"/>
        <v/>
      </c>
      <c r="EY174" s="12" t="str">
        <f t="shared" si="148"/>
        <v/>
      </c>
      <c r="EZ174" s="12" t="str">
        <f t="shared" si="148"/>
        <v/>
      </c>
      <c r="FA174" s="12" t="str">
        <f t="shared" si="148"/>
        <v/>
      </c>
      <c r="FB174" s="12" t="str">
        <f t="shared" si="148"/>
        <v/>
      </c>
      <c r="FC174" s="12" t="str">
        <f t="shared" si="148"/>
        <v/>
      </c>
      <c r="FD174" s="12" t="str">
        <f t="shared" si="148"/>
        <v/>
      </c>
      <c r="FE174" s="12" t="str">
        <f t="shared" si="148"/>
        <v/>
      </c>
      <c r="FF174" s="12" t="str">
        <f t="shared" si="152"/>
        <v/>
      </c>
      <c r="FG174" s="12" t="str">
        <f t="shared" si="152"/>
        <v/>
      </c>
      <c r="FH174" s="12" t="str">
        <f t="shared" si="152"/>
        <v/>
      </c>
      <c r="FI174" s="12" t="str">
        <f t="shared" si="119"/>
        <v/>
      </c>
      <c r="FJ174" s="12" t="str">
        <f t="shared" si="119"/>
        <v/>
      </c>
      <c r="FK174" s="12" t="str">
        <f t="shared" si="119"/>
        <v/>
      </c>
      <c r="FL174" s="12" t="str">
        <f t="shared" si="119"/>
        <v/>
      </c>
      <c r="FM174" s="12" t="str">
        <f t="shared" si="119"/>
        <v/>
      </c>
      <c r="FN174" s="12" t="str">
        <f t="shared" si="119"/>
        <v/>
      </c>
      <c r="FP174" t="str">
        <f t="shared" si="142"/>
        <v>OK</v>
      </c>
      <c r="FQ174" t="str">
        <f t="shared" si="143"/>
        <v/>
      </c>
      <c r="GU174" s="176"/>
      <c r="GV174" s="177">
        <f t="shared" si="128"/>
        <v>0</v>
      </c>
      <c r="GW174" s="177">
        <f t="shared" si="129"/>
        <v>0</v>
      </c>
      <c r="GX174" s="177">
        <f t="shared" si="130"/>
        <v>0</v>
      </c>
      <c r="GY174" s="177">
        <f t="shared" si="131"/>
        <v>0</v>
      </c>
    </row>
    <row r="175" spans="1:207" x14ac:dyDescent="0.25">
      <c r="A175" s="194"/>
      <c r="B175" s="186" t="str">
        <f t="shared" si="133"/>
        <v>0 (0, 0)</v>
      </c>
      <c r="C175" s="357"/>
      <c r="D175" s="470"/>
      <c r="E175" s="470"/>
      <c r="F175" s="470"/>
      <c r="G175" s="470"/>
      <c r="H175" s="470"/>
      <c r="I175" s="466"/>
      <c r="J175" s="357"/>
      <c r="K175" s="470"/>
      <c r="L175" s="470"/>
      <c r="M175" s="470"/>
      <c r="N175" s="470"/>
      <c r="O175" s="470"/>
      <c r="P175" s="466"/>
      <c r="Q175" s="357"/>
      <c r="R175" s="470"/>
      <c r="S175" s="470"/>
      <c r="T175" s="470"/>
      <c r="U175" s="470"/>
      <c r="V175" s="470"/>
      <c r="W175" s="466"/>
      <c r="X175" s="357"/>
      <c r="Y175" s="470"/>
      <c r="Z175" s="470"/>
      <c r="AA175" s="470"/>
      <c r="AB175" s="470"/>
      <c r="AC175" s="470"/>
      <c r="AD175" s="466"/>
      <c r="AE175" s="349"/>
      <c r="AF175" s="339">
        <f t="shared" si="158"/>
        <v>0</v>
      </c>
      <c r="AG175" s="340">
        <f t="shared" si="158"/>
        <v>0</v>
      </c>
      <c r="AH175" s="340">
        <f t="shared" si="158"/>
        <v>0</v>
      </c>
      <c r="AI175" s="341">
        <f t="shared" si="158"/>
        <v>0</v>
      </c>
      <c r="AJ175" s="342">
        <f t="shared" si="158"/>
        <v>0</v>
      </c>
      <c r="AK175" s="343">
        <f t="shared" si="134"/>
        <v>0</v>
      </c>
      <c r="AL175" s="192">
        <f>IF(A175&lt;&gt;"",VLOOKUP(A175,Positions!$AJ$9:$AK$30,2,FALSE),0)*IF(AJ175=160,AJ175/4*52*(38/40),AJ175/4*52)</f>
        <v>0</v>
      </c>
      <c r="AM175" s="188">
        <f t="shared" si="135"/>
        <v>0</v>
      </c>
      <c r="AN175" s="12" t="str">
        <f t="shared" si="147"/>
        <v/>
      </c>
      <c r="AO175" s="12" t="str">
        <f t="shared" si="147"/>
        <v/>
      </c>
      <c r="AP175" s="12" t="str">
        <f t="shared" si="147"/>
        <v/>
      </c>
      <c r="AQ175" s="12" t="str">
        <f t="shared" si="147"/>
        <v/>
      </c>
      <c r="AR175" s="12" t="str">
        <f t="shared" si="147"/>
        <v/>
      </c>
      <c r="AS175" s="12" t="str">
        <f t="shared" si="147"/>
        <v/>
      </c>
      <c r="AT175" s="12" t="str">
        <f t="shared" si="146"/>
        <v/>
      </c>
      <c r="AU175" s="12" t="str">
        <f t="shared" si="146"/>
        <v/>
      </c>
      <c r="AV175" s="12" t="str">
        <f t="shared" si="146"/>
        <v/>
      </c>
      <c r="AW175" s="12" t="str">
        <f t="shared" si="146"/>
        <v/>
      </c>
      <c r="AX175" s="12" t="str">
        <f t="shared" si="146"/>
        <v/>
      </c>
      <c r="AY175" s="12" t="str">
        <f t="shared" si="146"/>
        <v/>
      </c>
      <c r="AZ175" s="12" t="str">
        <f t="shared" si="146"/>
        <v/>
      </c>
      <c r="BA175" s="12" t="str">
        <f t="shared" si="146"/>
        <v/>
      </c>
      <c r="BB175" s="12" t="str">
        <f t="shared" si="146"/>
        <v/>
      </c>
      <c r="BC175" s="12" t="str">
        <f t="shared" si="146"/>
        <v/>
      </c>
      <c r="BD175" s="12" t="str">
        <f t="shared" si="149"/>
        <v/>
      </c>
      <c r="BE175" s="12" t="str">
        <f t="shared" si="149"/>
        <v/>
      </c>
      <c r="BF175" s="12" t="str">
        <f t="shared" si="149"/>
        <v/>
      </c>
      <c r="BG175" s="12" t="str">
        <f t="shared" si="149"/>
        <v/>
      </c>
      <c r="BH175" s="12" t="str">
        <f t="shared" si="149"/>
        <v/>
      </c>
      <c r="BI175" s="12" t="str">
        <f t="shared" si="149"/>
        <v/>
      </c>
      <c r="BJ175" s="12" t="str">
        <f t="shared" si="149"/>
        <v/>
      </c>
      <c r="BK175" s="12" t="str">
        <f t="shared" si="149"/>
        <v/>
      </c>
      <c r="BL175" s="12" t="str">
        <f t="shared" si="149"/>
        <v/>
      </c>
      <c r="BM175" s="12" t="str">
        <f t="shared" si="149"/>
        <v/>
      </c>
      <c r="BN175" s="12" t="str">
        <f t="shared" si="149"/>
        <v/>
      </c>
      <c r="BO175" s="12" t="str">
        <f t="shared" si="157"/>
        <v/>
      </c>
      <c r="BV175" s="2" t="str">
        <f>IF(C175="","",IF(C175="ADO","ADO",IF(C175="OFF","OFF",VLOOKUP(C175,Positions!$C$7:$V$120,20,FALSE))))</f>
        <v/>
      </c>
      <c r="BW175" s="2" t="str">
        <f>IF(D175="","",IF(D175="ADO","ADO",IF(D175="OFF","OFF",VLOOKUP(D175,Positions!$C$7:$V$120,20,FALSE))))</f>
        <v/>
      </c>
      <c r="BX175" s="2" t="str">
        <f>IF(E175="","",IF(E175="ADO","ADO",IF(E175="OFF","OFF",VLOOKUP(E175,Positions!$C$7:$V$120,20,FALSE))))</f>
        <v/>
      </c>
      <c r="BY175" s="2" t="str">
        <f>IF(F175="","",IF(F175="ADO","ADO",IF(F175="OFF","OFF",VLOOKUP(F175,Positions!$C$7:$V$120,20,FALSE))))</f>
        <v/>
      </c>
      <c r="BZ175" s="2" t="str">
        <f>IF(G175="","",IF(G175="ADO","ADO",IF(G175="OFF","OFF",VLOOKUP(G175,Positions!$C$7:$V$120,20,FALSE))))</f>
        <v/>
      </c>
      <c r="CA175" s="2" t="str">
        <f>IF(H175="","",IF(H175="ADO","ADO",IF(H175="OFF","OFF",VLOOKUP(H175,Positions!$C$7:$V$120,20,FALSE))))</f>
        <v/>
      </c>
      <c r="CB175" s="2" t="str">
        <f>IF(I175="","",IF(I175="ADO","ADO",IF(I175="OFF","OFF",VLOOKUP(I175,Positions!$C$7:$V$120,20,FALSE))))</f>
        <v/>
      </c>
      <c r="CC175" s="2" t="str">
        <f>IF(J175="","",IF(J175="ADO","ADO",IF(J175="OFF","OFF",VLOOKUP(J175,Positions!$C$7:$V$120,20,FALSE))))</f>
        <v/>
      </c>
      <c r="CD175" s="2" t="str">
        <f>IF(K175="","",IF(K175="ADO","ADO",IF(K175="OFF","OFF",VLOOKUP(K175,Positions!$C$7:$V$120,20,FALSE))))</f>
        <v/>
      </c>
      <c r="CE175" s="2" t="str">
        <f>IF(L175="","",IF(L175="ADO","ADO",IF(L175="OFF","OFF",VLOOKUP(L175,Positions!$C$7:$V$120,20,FALSE))))</f>
        <v/>
      </c>
      <c r="CF175" s="2" t="str">
        <f>IF(M175="","",IF(M175="ADO","ADO",IF(M175="OFF","OFF",VLOOKUP(M175,Positions!$C$7:$V$120,20,FALSE))))</f>
        <v/>
      </c>
      <c r="CG175" s="2" t="str">
        <f>IF(N175="","",IF(N175="ADO","ADO",IF(N175="OFF","OFF",VLOOKUP(N175,Positions!$C$7:$V$120,20,FALSE))))</f>
        <v/>
      </c>
      <c r="CH175" s="2" t="str">
        <f>IF(O175="","",IF(O175="ADO","ADO",IF(O175="OFF","OFF",VLOOKUP(O175,Positions!$C$7:$V$120,20,FALSE))))</f>
        <v/>
      </c>
      <c r="CI175" s="2" t="str">
        <f>IF(P175="","",IF(P175="ADO","ADO",IF(P175="OFF","OFF",VLOOKUP(P175,Positions!$C$7:$V$120,20,FALSE))))</f>
        <v/>
      </c>
      <c r="CJ175" s="2" t="str">
        <f>IF(Q175="","",IF(Q175="ADO","ADO",IF(Q175="OFF","OFF",VLOOKUP(Q175,Positions!$C$7:$V$120,20,FALSE))))</f>
        <v/>
      </c>
      <c r="CK175" s="2" t="str">
        <f>IF(R175="","",IF(R175="ADO","ADO",IF(R175="OFF","OFF",VLOOKUP(R175,Positions!$C$7:$V$120,20,FALSE))))</f>
        <v/>
      </c>
      <c r="CL175" s="2" t="str">
        <f>IF(S175="","",IF(S175="ADO","ADO",IF(S175="OFF","OFF",VLOOKUP(S175,Positions!$C$7:$V$120,20,FALSE))))</f>
        <v/>
      </c>
      <c r="CM175" s="2" t="str">
        <f>IF(T175="","",IF(T175="ADO","ADO",IF(T175="OFF","OFF",VLOOKUP(T175,Positions!$C$7:$V$120,20,FALSE))))</f>
        <v/>
      </c>
      <c r="CN175" s="2" t="str">
        <f>IF(U175="","",IF(U175="ADO","ADO",IF(U175="OFF","OFF",VLOOKUP(U175,Positions!$C$7:$V$120,20,FALSE))))</f>
        <v/>
      </c>
      <c r="CO175" s="2" t="str">
        <f>IF(V175="","",IF(V175="ADO","ADO",IF(V175="OFF","OFF",VLOOKUP(V175,Positions!$C$7:$V$120,20,FALSE))))</f>
        <v/>
      </c>
      <c r="CP175" s="2" t="str">
        <f>IF(W175="","",IF(W175="ADO","ADO",IF(W175="OFF","OFF",VLOOKUP(W175,Positions!$C$7:$V$120,20,FALSE))))</f>
        <v/>
      </c>
      <c r="CQ175" s="2" t="str">
        <f>IF(X175="","",IF(X175="ADO","ADO",IF(X175="OFF","OFF",VLOOKUP(X175,Positions!$C$7:$V$120,20,FALSE))))</f>
        <v/>
      </c>
      <c r="CR175" s="2" t="str">
        <f>IF(Y175="","",IF(Y175="ADO","ADO",IF(Y175="OFF","OFF",VLOOKUP(Y175,Positions!$C$7:$V$120,20,FALSE))))</f>
        <v/>
      </c>
      <c r="CS175" s="2" t="str">
        <f>IF(Z175="","",IF(Z175="ADO","ADO",IF(Z175="OFF","OFF",VLOOKUP(Z175,Positions!$C$7:$V$120,20,FALSE))))</f>
        <v/>
      </c>
      <c r="CT175" s="2" t="str">
        <f>IF(AA175="","",IF(AA175="ADO","ADO",IF(AA175="OFF","OFF",VLOOKUP(AA175,Positions!$C$7:$V$120,20,FALSE))))</f>
        <v/>
      </c>
      <c r="CU175" s="2" t="str">
        <f>IF(AB175="","",IF(AB175="ADO","ADO",IF(AB175="OFF","OFF",VLOOKUP(AB175,Positions!$C$7:$V$120,20,FALSE))))</f>
        <v/>
      </c>
      <c r="CV175" s="2" t="str">
        <f>IF(AC175="","",IF(AC175="ADO","ADO",IF(AC175="OFF","OFF",VLOOKUP(AC175,Positions!$C$7:$V$120,20,FALSE))))</f>
        <v/>
      </c>
      <c r="CW175" s="2" t="str">
        <f>IF(AD175="","",IF(AD175="ADO","ADO",IF(AD175="OFF","OFF",VLOOKUP(AD175,Positions!$C$7:$V$120,20,FALSE))))</f>
        <v/>
      </c>
      <c r="CY175" s="2">
        <f t="shared" si="136"/>
        <v>0</v>
      </c>
      <c r="DE175" s="2" t="str">
        <f t="shared" si="155"/>
        <v/>
      </c>
      <c r="DF175" s="2" t="str">
        <f t="shared" si="156"/>
        <v/>
      </c>
      <c r="DG175" s="2" t="str">
        <f t="shared" si="154"/>
        <v/>
      </c>
      <c r="DH175" s="2" t="str">
        <f t="shared" si="154"/>
        <v/>
      </c>
      <c r="DI175" s="2" t="str">
        <f t="shared" si="154"/>
        <v/>
      </c>
      <c r="DJ175" s="2" t="str">
        <f t="shared" si="154"/>
        <v/>
      </c>
      <c r="DK175" s="2" t="str">
        <f t="shared" si="154"/>
        <v/>
      </c>
      <c r="DL175" s="2" t="str">
        <f t="shared" si="154"/>
        <v/>
      </c>
      <c r="DM175" s="2" t="str">
        <f t="shared" si="154"/>
        <v/>
      </c>
      <c r="DN175" s="2" t="str">
        <f t="shared" si="154"/>
        <v/>
      </c>
      <c r="DO175" s="2" t="str">
        <f t="shared" si="154"/>
        <v/>
      </c>
      <c r="DP175" s="2" t="str">
        <f t="shared" si="154"/>
        <v/>
      </c>
      <c r="DQ175" s="2" t="str">
        <f t="shared" si="154"/>
        <v/>
      </c>
      <c r="DR175" s="2" t="str">
        <f t="shared" si="154"/>
        <v/>
      </c>
      <c r="DS175" s="2" t="str">
        <f t="shared" si="150"/>
        <v/>
      </c>
      <c r="DT175" s="2" t="str">
        <f t="shared" si="150"/>
        <v/>
      </c>
      <c r="DU175" s="2" t="str">
        <f t="shared" si="150"/>
        <v/>
      </c>
      <c r="DV175" s="2" t="str">
        <f t="shared" si="150"/>
        <v/>
      </c>
      <c r="DW175" s="2" t="str">
        <f t="shared" si="150"/>
        <v/>
      </c>
      <c r="DX175" s="2" t="str">
        <f t="shared" si="150"/>
        <v/>
      </c>
      <c r="DY175" s="2" t="str">
        <f t="shared" si="150"/>
        <v/>
      </c>
      <c r="DZ175" s="2" t="str">
        <f t="shared" si="150"/>
        <v/>
      </c>
      <c r="EA175" s="2" t="str">
        <f t="shared" si="150"/>
        <v/>
      </c>
      <c r="EB175" s="2" t="str">
        <f t="shared" si="150"/>
        <v/>
      </c>
      <c r="EC175" s="2" t="str">
        <f t="shared" si="150"/>
        <v/>
      </c>
      <c r="ED175" s="2" t="str">
        <f t="shared" si="159"/>
        <v/>
      </c>
      <c r="EE175" s="2" t="str">
        <f t="shared" si="159"/>
        <v/>
      </c>
      <c r="EF175" s="2" t="str">
        <f t="shared" si="159"/>
        <v/>
      </c>
      <c r="EH175" s="189">
        <f t="shared" si="137"/>
        <v>0</v>
      </c>
      <c r="EI175" s="190">
        <f t="shared" si="138"/>
        <v>0</v>
      </c>
      <c r="EJ175" s="190">
        <f t="shared" si="139"/>
        <v>0</v>
      </c>
      <c r="EK175" s="190">
        <f t="shared" si="140"/>
        <v>0</v>
      </c>
      <c r="EL175" s="190">
        <f t="shared" si="141"/>
        <v>0</v>
      </c>
      <c r="EM175" s="12" t="str">
        <f t="shared" si="153"/>
        <v/>
      </c>
      <c r="EN175" s="12" t="str">
        <f t="shared" si="153"/>
        <v/>
      </c>
      <c r="EO175" s="12" t="str">
        <f t="shared" si="153"/>
        <v/>
      </c>
      <c r="EP175" s="12" t="str">
        <f t="shared" si="153"/>
        <v/>
      </c>
      <c r="EQ175" s="12" t="str">
        <f t="shared" si="153"/>
        <v/>
      </c>
      <c r="ER175" s="12" t="str">
        <f t="shared" si="153"/>
        <v/>
      </c>
      <c r="ES175" s="12" t="str">
        <f t="shared" si="153"/>
        <v/>
      </c>
      <c r="ET175" s="12" t="str">
        <f t="shared" si="153"/>
        <v/>
      </c>
      <c r="EU175" s="12" t="str">
        <f t="shared" si="153"/>
        <v/>
      </c>
      <c r="EV175" s="12" t="str">
        <f t="shared" si="151"/>
        <v/>
      </c>
      <c r="EW175" s="12" t="str">
        <f t="shared" si="148"/>
        <v/>
      </c>
      <c r="EX175" s="12" t="str">
        <f t="shared" si="148"/>
        <v/>
      </c>
      <c r="EY175" s="12" t="str">
        <f t="shared" si="148"/>
        <v/>
      </c>
      <c r="EZ175" s="12" t="str">
        <f t="shared" si="148"/>
        <v/>
      </c>
      <c r="FA175" s="12" t="str">
        <f t="shared" si="148"/>
        <v/>
      </c>
      <c r="FB175" s="12" t="str">
        <f t="shared" si="148"/>
        <v/>
      </c>
      <c r="FC175" s="12" t="str">
        <f t="shared" si="148"/>
        <v/>
      </c>
      <c r="FD175" s="12" t="str">
        <f t="shared" si="148"/>
        <v/>
      </c>
      <c r="FE175" s="12" t="str">
        <f t="shared" si="148"/>
        <v/>
      </c>
      <c r="FF175" s="12" t="str">
        <f t="shared" si="152"/>
        <v/>
      </c>
      <c r="FG175" s="12" t="str">
        <f t="shared" si="152"/>
        <v/>
      </c>
      <c r="FH175" s="12" t="str">
        <f t="shared" si="152"/>
        <v/>
      </c>
      <c r="FI175" s="12" t="str">
        <f t="shared" si="119"/>
        <v/>
      </c>
      <c r="FJ175" s="12" t="str">
        <f t="shared" si="119"/>
        <v/>
      </c>
      <c r="FK175" s="12" t="str">
        <f t="shared" si="119"/>
        <v/>
      </c>
      <c r="FL175" s="12" t="str">
        <f t="shared" si="119"/>
        <v/>
      </c>
      <c r="FM175" s="12" t="str">
        <f t="shared" si="119"/>
        <v/>
      </c>
      <c r="FN175" s="12" t="str">
        <f t="shared" si="119"/>
        <v/>
      </c>
      <c r="FP175" t="str">
        <f t="shared" si="142"/>
        <v>OK</v>
      </c>
      <c r="FQ175" t="str">
        <f t="shared" si="143"/>
        <v/>
      </c>
      <c r="GU175" s="176"/>
      <c r="GV175" s="177">
        <f t="shared" si="128"/>
        <v>0</v>
      </c>
      <c r="GW175" s="177">
        <f t="shared" si="129"/>
        <v>0</v>
      </c>
      <c r="GX175" s="177">
        <f t="shared" si="130"/>
        <v>0</v>
      </c>
      <c r="GY175" s="177">
        <f t="shared" si="131"/>
        <v>0</v>
      </c>
    </row>
    <row r="176" spans="1:207" x14ac:dyDescent="0.25">
      <c r="A176" s="194"/>
      <c r="B176" s="186" t="str">
        <f t="shared" si="133"/>
        <v>0 (0, 0)</v>
      </c>
      <c r="C176" s="357"/>
      <c r="D176" s="470"/>
      <c r="E176" s="470"/>
      <c r="F176" s="470"/>
      <c r="G176" s="470"/>
      <c r="H176" s="470"/>
      <c r="I176" s="466"/>
      <c r="J176" s="357"/>
      <c r="K176" s="470"/>
      <c r="L176" s="470"/>
      <c r="M176" s="470"/>
      <c r="N176" s="470"/>
      <c r="O176" s="470"/>
      <c r="P176" s="466"/>
      <c r="Q176" s="357"/>
      <c r="R176" s="470"/>
      <c r="S176" s="470"/>
      <c r="T176" s="470"/>
      <c r="U176" s="470"/>
      <c r="V176" s="470"/>
      <c r="W176" s="466"/>
      <c r="X176" s="357"/>
      <c r="Y176" s="470"/>
      <c r="Z176" s="470"/>
      <c r="AA176" s="470"/>
      <c r="AB176" s="470"/>
      <c r="AC176" s="470"/>
      <c r="AD176" s="466"/>
      <c r="AE176" s="349"/>
      <c r="AF176" s="339">
        <f t="shared" si="158"/>
        <v>0</v>
      </c>
      <c r="AG176" s="340">
        <f t="shared" si="158"/>
        <v>0</v>
      </c>
      <c r="AH176" s="340">
        <f t="shared" si="158"/>
        <v>0</v>
      </c>
      <c r="AI176" s="341">
        <f t="shared" si="158"/>
        <v>0</v>
      </c>
      <c r="AJ176" s="342">
        <f t="shared" si="158"/>
        <v>0</v>
      </c>
      <c r="AK176" s="343">
        <f t="shared" si="134"/>
        <v>0</v>
      </c>
      <c r="AL176" s="192">
        <f>IF(A176&lt;&gt;"",VLOOKUP(A176,Positions!$AJ$9:$AK$30,2,FALSE),0)*IF(AJ176=160,AJ176/4*52*(38/40),AJ176/4*52)</f>
        <v>0</v>
      </c>
      <c r="AM176" s="188">
        <f t="shared" si="135"/>
        <v>0</v>
      </c>
      <c r="AN176" s="12" t="str">
        <f t="shared" si="147"/>
        <v/>
      </c>
      <c r="AO176" s="12" t="str">
        <f t="shared" si="147"/>
        <v/>
      </c>
      <c r="AP176" s="12" t="str">
        <f t="shared" si="147"/>
        <v/>
      </c>
      <c r="AQ176" s="12" t="str">
        <f t="shared" si="147"/>
        <v/>
      </c>
      <c r="AR176" s="12" t="str">
        <f t="shared" si="147"/>
        <v/>
      </c>
      <c r="AS176" s="12" t="str">
        <f t="shared" si="147"/>
        <v/>
      </c>
      <c r="AT176" s="12" t="str">
        <f t="shared" si="146"/>
        <v/>
      </c>
      <c r="AU176" s="12" t="str">
        <f t="shared" si="146"/>
        <v/>
      </c>
      <c r="AV176" s="12" t="str">
        <f t="shared" si="146"/>
        <v/>
      </c>
      <c r="AW176" s="12" t="str">
        <f t="shared" si="146"/>
        <v/>
      </c>
      <c r="AX176" s="12" t="str">
        <f t="shared" si="146"/>
        <v/>
      </c>
      <c r="AY176" s="12" t="str">
        <f t="shared" si="146"/>
        <v/>
      </c>
      <c r="AZ176" s="12" t="str">
        <f t="shared" si="146"/>
        <v/>
      </c>
      <c r="BA176" s="12" t="str">
        <f t="shared" si="146"/>
        <v/>
      </c>
      <c r="BB176" s="12" t="str">
        <f t="shared" si="146"/>
        <v/>
      </c>
      <c r="BC176" s="12" t="str">
        <f t="shared" si="146"/>
        <v/>
      </c>
      <c r="BD176" s="12" t="str">
        <f t="shared" si="149"/>
        <v/>
      </c>
      <c r="BE176" s="12" t="str">
        <f t="shared" si="149"/>
        <v/>
      </c>
      <c r="BF176" s="12" t="str">
        <f t="shared" si="149"/>
        <v/>
      </c>
      <c r="BG176" s="12" t="str">
        <f t="shared" si="149"/>
        <v/>
      </c>
      <c r="BH176" s="12" t="str">
        <f t="shared" si="149"/>
        <v/>
      </c>
      <c r="BI176" s="12" t="str">
        <f t="shared" si="149"/>
        <v/>
      </c>
      <c r="BJ176" s="12" t="str">
        <f t="shared" si="149"/>
        <v/>
      </c>
      <c r="BK176" s="12" t="str">
        <f t="shared" si="149"/>
        <v/>
      </c>
      <c r="BL176" s="12" t="str">
        <f t="shared" si="149"/>
        <v/>
      </c>
      <c r="BM176" s="12" t="str">
        <f t="shared" si="149"/>
        <v/>
      </c>
      <c r="BN176" s="12" t="str">
        <f t="shared" si="149"/>
        <v/>
      </c>
      <c r="BO176" s="12" t="str">
        <f t="shared" si="157"/>
        <v/>
      </c>
      <c r="BV176" s="2" t="str">
        <f>IF(C176="","",IF(C176="ADO","ADO",IF(C176="OFF","OFF",VLOOKUP(C176,Positions!$C$7:$V$120,20,FALSE))))</f>
        <v/>
      </c>
      <c r="BW176" s="2" t="str">
        <f>IF(D176="","",IF(D176="ADO","ADO",IF(D176="OFF","OFF",VLOOKUP(D176,Positions!$C$7:$V$120,20,FALSE))))</f>
        <v/>
      </c>
      <c r="BX176" s="2" t="str">
        <f>IF(E176="","",IF(E176="ADO","ADO",IF(E176="OFF","OFF",VLOOKUP(E176,Positions!$C$7:$V$120,20,FALSE))))</f>
        <v/>
      </c>
      <c r="BY176" s="2" t="str">
        <f>IF(F176="","",IF(F176="ADO","ADO",IF(F176="OFF","OFF",VLOOKUP(F176,Positions!$C$7:$V$120,20,FALSE))))</f>
        <v/>
      </c>
      <c r="BZ176" s="2" t="str">
        <f>IF(G176="","",IF(G176="ADO","ADO",IF(G176="OFF","OFF",VLOOKUP(G176,Positions!$C$7:$V$120,20,FALSE))))</f>
        <v/>
      </c>
      <c r="CA176" s="2" t="str">
        <f>IF(H176="","",IF(H176="ADO","ADO",IF(H176="OFF","OFF",VLOOKUP(H176,Positions!$C$7:$V$120,20,FALSE))))</f>
        <v/>
      </c>
      <c r="CB176" s="2" t="str">
        <f>IF(I176="","",IF(I176="ADO","ADO",IF(I176="OFF","OFF",VLOOKUP(I176,Positions!$C$7:$V$120,20,FALSE))))</f>
        <v/>
      </c>
      <c r="CC176" s="2" t="str">
        <f>IF(J176="","",IF(J176="ADO","ADO",IF(J176="OFF","OFF",VLOOKUP(J176,Positions!$C$7:$V$120,20,FALSE))))</f>
        <v/>
      </c>
      <c r="CD176" s="2" t="str">
        <f>IF(K176="","",IF(K176="ADO","ADO",IF(K176="OFF","OFF",VLOOKUP(K176,Positions!$C$7:$V$120,20,FALSE))))</f>
        <v/>
      </c>
      <c r="CE176" s="2" t="str">
        <f>IF(L176="","",IF(L176="ADO","ADO",IF(L176="OFF","OFF",VLOOKUP(L176,Positions!$C$7:$V$120,20,FALSE))))</f>
        <v/>
      </c>
      <c r="CF176" s="2" t="str">
        <f>IF(M176="","",IF(M176="ADO","ADO",IF(M176="OFF","OFF",VLOOKUP(M176,Positions!$C$7:$V$120,20,FALSE))))</f>
        <v/>
      </c>
      <c r="CG176" s="2" t="str">
        <f>IF(N176="","",IF(N176="ADO","ADO",IF(N176="OFF","OFF",VLOOKUP(N176,Positions!$C$7:$V$120,20,FALSE))))</f>
        <v/>
      </c>
      <c r="CH176" s="2" t="str">
        <f>IF(O176="","",IF(O176="ADO","ADO",IF(O176="OFF","OFF",VLOOKUP(O176,Positions!$C$7:$V$120,20,FALSE))))</f>
        <v/>
      </c>
      <c r="CI176" s="2" t="str">
        <f>IF(P176="","",IF(P176="ADO","ADO",IF(P176="OFF","OFF",VLOOKUP(P176,Positions!$C$7:$V$120,20,FALSE))))</f>
        <v/>
      </c>
      <c r="CJ176" s="2" t="str">
        <f>IF(Q176="","",IF(Q176="ADO","ADO",IF(Q176="OFF","OFF",VLOOKUP(Q176,Positions!$C$7:$V$120,20,FALSE))))</f>
        <v/>
      </c>
      <c r="CK176" s="2" t="str">
        <f>IF(R176="","",IF(R176="ADO","ADO",IF(R176="OFF","OFF",VLOOKUP(R176,Positions!$C$7:$V$120,20,FALSE))))</f>
        <v/>
      </c>
      <c r="CL176" s="2" t="str">
        <f>IF(S176="","",IF(S176="ADO","ADO",IF(S176="OFF","OFF",VLOOKUP(S176,Positions!$C$7:$V$120,20,FALSE))))</f>
        <v/>
      </c>
      <c r="CM176" s="2" t="str">
        <f>IF(T176="","",IF(T176="ADO","ADO",IF(T176="OFF","OFF",VLOOKUP(T176,Positions!$C$7:$V$120,20,FALSE))))</f>
        <v/>
      </c>
      <c r="CN176" s="2" t="str">
        <f>IF(U176="","",IF(U176="ADO","ADO",IF(U176="OFF","OFF",VLOOKUP(U176,Positions!$C$7:$V$120,20,FALSE))))</f>
        <v/>
      </c>
      <c r="CO176" s="2" t="str">
        <f>IF(V176="","",IF(V176="ADO","ADO",IF(V176="OFF","OFF",VLOOKUP(V176,Positions!$C$7:$V$120,20,FALSE))))</f>
        <v/>
      </c>
      <c r="CP176" s="2" t="str">
        <f>IF(W176="","",IF(W176="ADO","ADO",IF(W176="OFF","OFF",VLOOKUP(W176,Positions!$C$7:$V$120,20,FALSE))))</f>
        <v/>
      </c>
      <c r="CQ176" s="2" t="str">
        <f>IF(X176="","",IF(X176="ADO","ADO",IF(X176="OFF","OFF",VLOOKUP(X176,Positions!$C$7:$V$120,20,FALSE))))</f>
        <v/>
      </c>
      <c r="CR176" s="2" t="str">
        <f>IF(Y176="","",IF(Y176="ADO","ADO",IF(Y176="OFF","OFF",VLOOKUP(Y176,Positions!$C$7:$V$120,20,FALSE))))</f>
        <v/>
      </c>
      <c r="CS176" s="2" t="str">
        <f>IF(Z176="","",IF(Z176="ADO","ADO",IF(Z176="OFF","OFF",VLOOKUP(Z176,Positions!$C$7:$V$120,20,FALSE))))</f>
        <v/>
      </c>
      <c r="CT176" s="2" t="str">
        <f>IF(AA176="","",IF(AA176="ADO","ADO",IF(AA176="OFF","OFF",VLOOKUP(AA176,Positions!$C$7:$V$120,20,FALSE))))</f>
        <v/>
      </c>
      <c r="CU176" s="2" t="str">
        <f>IF(AB176="","",IF(AB176="ADO","ADO",IF(AB176="OFF","OFF",VLOOKUP(AB176,Positions!$C$7:$V$120,20,FALSE))))</f>
        <v/>
      </c>
      <c r="CV176" s="2" t="str">
        <f>IF(AC176="","",IF(AC176="ADO","ADO",IF(AC176="OFF","OFF",VLOOKUP(AC176,Positions!$C$7:$V$120,20,FALSE))))</f>
        <v/>
      </c>
      <c r="CW176" s="2" t="str">
        <f>IF(AD176="","",IF(AD176="ADO","ADO",IF(AD176="OFF","OFF",VLOOKUP(AD176,Positions!$C$7:$V$120,20,FALSE))))</f>
        <v/>
      </c>
      <c r="CY176" s="2">
        <f t="shared" si="136"/>
        <v>0</v>
      </c>
      <c r="DE176" s="2" t="str">
        <f t="shared" si="155"/>
        <v/>
      </c>
      <c r="DF176" s="2" t="str">
        <f t="shared" si="156"/>
        <v/>
      </c>
      <c r="DG176" s="2" t="str">
        <f t="shared" si="154"/>
        <v/>
      </c>
      <c r="DH176" s="2" t="str">
        <f t="shared" si="154"/>
        <v/>
      </c>
      <c r="DI176" s="2" t="str">
        <f t="shared" si="154"/>
        <v/>
      </c>
      <c r="DJ176" s="2" t="str">
        <f t="shared" si="154"/>
        <v/>
      </c>
      <c r="DK176" s="2" t="str">
        <f t="shared" si="154"/>
        <v/>
      </c>
      <c r="DL176" s="2" t="str">
        <f t="shared" si="154"/>
        <v/>
      </c>
      <c r="DM176" s="2" t="str">
        <f t="shared" si="154"/>
        <v/>
      </c>
      <c r="DN176" s="2" t="str">
        <f t="shared" si="154"/>
        <v/>
      </c>
      <c r="DO176" s="2" t="str">
        <f t="shared" si="154"/>
        <v/>
      </c>
      <c r="DP176" s="2" t="str">
        <f t="shared" si="154"/>
        <v/>
      </c>
      <c r="DQ176" s="2" t="str">
        <f t="shared" si="154"/>
        <v/>
      </c>
      <c r="DR176" s="2" t="str">
        <f t="shared" si="154"/>
        <v/>
      </c>
      <c r="DS176" s="2" t="str">
        <f t="shared" si="150"/>
        <v/>
      </c>
      <c r="DT176" s="2" t="str">
        <f t="shared" si="150"/>
        <v/>
      </c>
      <c r="DU176" s="2" t="str">
        <f t="shared" si="150"/>
        <v/>
      </c>
      <c r="DV176" s="2" t="str">
        <f t="shared" si="150"/>
        <v/>
      </c>
      <c r="DW176" s="2" t="str">
        <f t="shared" si="150"/>
        <v/>
      </c>
      <c r="DX176" s="2" t="str">
        <f t="shared" si="150"/>
        <v/>
      </c>
      <c r="DY176" s="2" t="str">
        <f t="shared" si="150"/>
        <v/>
      </c>
      <c r="DZ176" s="2" t="str">
        <f t="shared" si="150"/>
        <v/>
      </c>
      <c r="EA176" s="2" t="str">
        <f t="shared" si="150"/>
        <v/>
      </c>
      <c r="EB176" s="2" t="str">
        <f t="shared" si="150"/>
        <v/>
      </c>
      <c r="EC176" s="2" t="str">
        <f t="shared" si="150"/>
        <v/>
      </c>
      <c r="ED176" s="2" t="str">
        <f t="shared" si="159"/>
        <v/>
      </c>
      <c r="EE176" s="2" t="str">
        <f t="shared" si="159"/>
        <v/>
      </c>
      <c r="EF176" s="2" t="str">
        <f t="shared" si="159"/>
        <v/>
      </c>
      <c r="EH176" s="189">
        <f t="shared" si="137"/>
        <v>0</v>
      </c>
      <c r="EI176" s="190">
        <f t="shared" si="138"/>
        <v>0</v>
      </c>
      <c r="EJ176" s="190">
        <f t="shared" si="139"/>
        <v>0</v>
      </c>
      <c r="EK176" s="190">
        <f t="shared" si="140"/>
        <v>0</v>
      </c>
      <c r="EL176" s="190">
        <f t="shared" si="141"/>
        <v>0</v>
      </c>
      <c r="EM176" s="12" t="str">
        <f t="shared" si="153"/>
        <v/>
      </c>
      <c r="EN176" s="12" t="str">
        <f t="shared" si="153"/>
        <v/>
      </c>
      <c r="EO176" s="12" t="str">
        <f t="shared" si="153"/>
        <v/>
      </c>
      <c r="EP176" s="12" t="str">
        <f t="shared" si="153"/>
        <v/>
      </c>
      <c r="EQ176" s="12" t="str">
        <f t="shared" si="153"/>
        <v/>
      </c>
      <c r="ER176" s="12" t="str">
        <f t="shared" si="153"/>
        <v/>
      </c>
      <c r="ES176" s="12" t="str">
        <f t="shared" si="153"/>
        <v/>
      </c>
      <c r="ET176" s="12" t="str">
        <f t="shared" si="153"/>
        <v/>
      </c>
      <c r="EU176" s="12" t="str">
        <f t="shared" si="153"/>
        <v/>
      </c>
      <c r="EV176" s="12" t="str">
        <f t="shared" si="151"/>
        <v/>
      </c>
      <c r="EW176" s="12" t="str">
        <f t="shared" si="148"/>
        <v/>
      </c>
      <c r="EX176" s="12" t="str">
        <f t="shared" si="148"/>
        <v/>
      </c>
      <c r="EY176" s="12" t="str">
        <f t="shared" si="148"/>
        <v/>
      </c>
      <c r="EZ176" s="12" t="str">
        <f t="shared" si="148"/>
        <v/>
      </c>
      <c r="FA176" s="12" t="str">
        <f t="shared" si="148"/>
        <v/>
      </c>
      <c r="FB176" s="12" t="str">
        <f t="shared" si="148"/>
        <v/>
      </c>
      <c r="FC176" s="12" t="str">
        <f t="shared" si="148"/>
        <v/>
      </c>
      <c r="FD176" s="12" t="str">
        <f t="shared" si="148"/>
        <v/>
      </c>
      <c r="FE176" s="12" t="str">
        <f t="shared" si="148"/>
        <v/>
      </c>
      <c r="FF176" s="12" t="str">
        <f t="shared" si="152"/>
        <v/>
      </c>
      <c r="FG176" s="12" t="str">
        <f t="shared" si="152"/>
        <v/>
      </c>
      <c r="FH176" s="12" t="str">
        <f t="shared" si="152"/>
        <v/>
      </c>
      <c r="FI176" s="12" t="str">
        <f t="shared" si="152"/>
        <v/>
      </c>
      <c r="FJ176" s="12" t="str">
        <f t="shared" si="152"/>
        <v/>
      </c>
      <c r="FK176" s="12" t="str">
        <f t="shared" si="152"/>
        <v/>
      </c>
      <c r="FL176" s="12" t="str">
        <f t="shared" si="152"/>
        <v/>
      </c>
      <c r="FM176" s="12" t="str">
        <f t="shared" si="152"/>
        <v/>
      </c>
      <c r="FN176" s="12" t="str">
        <f t="shared" si="152"/>
        <v/>
      </c>
      <c r="FP176" t="str">
        <f t="shared" si="142"/>
        <v>OK</v>
      </c>
      <c r="FQ176" t="str">
        <f t="shared" si="143"/>
        <v/>
      </c>
      <c r="GU176" s="176"/>
      <c r="GV176" s="177">
        <f t="shared" si="128"/>
        <v>0</v>
      </c>
      <c r="GW176" s="177">
        <f t="shared" si="129"/>
        <v>0</v>
      </c>
      <c r="GX176" s="177">
        <f t="shared" si="130"/>
        <v>0</v>
      </c>
      <c r="GY176" s="177">
        <f t="shared" si="131"/>
        <v>0</v>
      </c>
    </row>
    <row r="177" spans="1:207" x14ac:dyDescent="0.25">
      <c r="A177" s="194"/>
      <c r="B177" s="186" t="str">
        <f t="shared" si="133"/>
        <v>0 (0, 0)</v>
      </c>
      <c r="C177" s="357"/>
      <c r="D177" s="470"/>
      <c r="E177" s="470"/>
      <c r="F177" s="470"/>
      <c r="G177" s="470"/>
      <c r="H177" s="470"/>
      <c r="I177" s="466"/>
      <c r="J177" s="357"/>
      <c r="K177" s="470"/>
      <c r="L177" s="470"/>
      <c r="M177" s="470"/>
      <c r="N177" s="470"/>
      <c r="O177" s="470"/>
      <c r="P177" s="466"/>
      <c r="Q177" s="357"/>
      <c r="R177" s="470"/>
      <c r="S177" s="470"/>
      <c r="T177" s="470"/>
      <c r="U177" s="470"/>
      <c r="V177" s="470"/>
      <c r="W177" s="466"/>
      <c r="X177" s="357"/>
      <c r="Y177" s="470"/>
      <c r="Z177" s="470"/>
      <c r="AA177" s="470"/>
      <c r="AB177" s="470"/>
      <c r="AC177" s="470"/>
      <c r="AD177" s="466"/>
      <c r="AE177" s="349"/>
      <c r="AF177" s="339">
        <f t="shared" si="158"/>
        <v>0</v>
      </c>
      <c r="AG177" s="340">
        <f t="shared" si="158"/>
        <v>0</v>
      </c>
      <c r="AH177" s="340">
        <f t="shared" si="158"/>
        <v>0</v>
      </c>
      <c r="AI177" s="341">
        <f t="shared" si="158"/>
        <v>0</v>
      </c>
      <c r="AJ177" s="342">
        <f t="shared" si="158"/>
        <v>0</v>
      </c>
      <c r="AK177" s="343">
        <f t="shared" si="134"/>
        <v>0</v>
      </c>
      <c r="AL177" s="192">
        <f>IF(A177&lt;&gt;"",VLOOKUP(A177,Positions!$AJ$9:$AK$30,2,FALSE),0)*IF(AJ177=160,AJ177/4*52*(38/40),AJ177/4*52)</f>
        <v>0</v>
      </c>
      <c r="AM177" s="188">
        <f t="shared" si="135"/>
        <v>0</v>
      </c>
      <c r="AN177" s="12" t="str">
        <f t="shared" si="147"/>
        <v/>
      </c>
      <c r="AO177" s="12" t="str">
        <f t="shared" si="147"/>
        <v/>
      </c>
      <c r="AP177" s="12" t="str">
        <f t="shared" si="147"/>
        <v/>
      </c>
      <c r="AQ177" s="12" t="str">
        <f t="shared" si="147"/>
        <v/>
      </c>
      <c r="AR177" s="12" t="str">
        <f t="shared" si="147"/>
        <v/>
      </c>
      <c r="AS177" s="12" t="str">
        <f t="shared" si="147"/>
        <v/>
      </c>
      <c r="AT177" s="12" t="str">
        <f t="shared" si="146"/>
        <v/>
      </c>
      <c r="AU177" s="12" t="str">
        <f t="shared" si="146"/>
        <v/>
      </c>
      <c r="AV177" s="12" t="str">
        <f t="shared" si="146"/>
        <v/>
      </c>
      <c r="AW177" s="12" t="str">
        <f t="shared" si="146"/>
        <v/>
      </c>
      <c r="AX177" s="12" t="str">
        <f t="shared" si="146"/>
        <v/>
      </c>
      <c r="AY177" s="12" t="str">
        <f t="shared" si="146"/>
        <v/>
      </c>
      <c r="AZ177" s="12" t="str">
        <f t="shared" si="146"/>
        <v/>
      </c>
      <c r="BA177" s="12" t="str">
        <f t="shared" si="146"/>
        <v/>
      </c>
      <c r="BB177" s="12" t="str">
        <f t="shared" si="146"/>
        <v/>
      </c>
      <c r="BC177" s="12" t="str">
        <f t="shared" si="146"/>
        <v/>
      </c>
      <c r="BD177" s="12" t="str">
        <f t="shared" si="149"/>
        <v/>
      </c>
      <c r="BE177" s="12" t="str">
        <f t="shared" si="149"/>
        <v/>
      </c>
      <c r="BF177" s="12" t="str">
        <f t="shared" si="149"/>
        <v/>
      </c>
      <c r="BG177" s="12" t="str">
        <f t="shared" si="149"/>
        <v/>
      </c>
      <c r="BH177" s="12" t="str">
        <f t="shared" si="149"/>
        <v/>
      </c>
      <c r="BI177" s="12" t="str">
        <f t="shared" si="149"/>
        <v/>
      </c>
      <c r="BJ177" s="12" t="str">
        <f t="shared" si="149"/>
        <v/>
      </c>
      <c r="BK177" s="12" t="str">
        <f t="shared" si="149"/>
        <v/>
      </c>
      <c r="BL177" s="12" t="str">
        <f t="shared" si="149"/>
        <v/>
      </c>
      <c r="BM177" s="12" t="str">
        <f t="shared" si="149"/>
        <v/>
      </c>
      <c r="BN177" s="12" t="str">
        <f t="shared" si="149"/>
        <v/>
      </c>
      <c r="BO177" s="12" t="str">
        <f t="shared" si="157"/>
        <v/>
      </c>
      <c r="BV177" s="2" t="str">
        <f>IF(C177="","",IF(C177="ADO","ADO",IF(C177="OFF","OFF",VLOOKUP(C177,Positions!$C$7:$V$120,20,FALSE))))</f>
        <v/>
      </c>
      <c r="BW177" s="2" t="str">
        <f>IF(D177="","",IF(D177="ADO","ADO",IF(D177="OFF","OFF",VLOOKUP(D177,Positions!$C$7:$V$120,20,FALSE))))</f>
        <v/>
      </c>
      <c r="BX177" s="2" t="str">
        <f>IF(E177="","",IF(E177="ADO","ADO",IF(E177="OFF","OFF",VLOOKUP(E177,Positions!$C$7:$V$120,20,FALSE))))</f>
        <v/>
      </c>
      <c r="BY177" s="2" t="str">
        <f>IF(F177="","",IF(F177="ADO","ADO",IF(F177="OFF","OFF",VLOOKUP(F177,Positions!$C$7:$V$120,20,FALSE))))</f>
        <v/>
      </c>
      <c r="BZ177" s="2" t="str">
        <f>IF(G177="","",IF(G177="ADO","ADO",IF(G177="OFF","OFF",VLOOKUP(G177,Positions!$C$7:$V$120,20,FALSE))))</f>
        <v/>
      </c>
      <c r="CA177" s="2" t="str">
        <f>IF(H177="","",IF(H177="ADO","ADO",IF(H177="OFF","OFF",VLOOKUP(H177,Positions!$C$7:$V$120,20,FALSE))))</f>
        <v/>
      </c>
      <c r="CB177" s="2" t="str">
        <f>IF(I177="","",IF(I177="ADO","ADO",IF(I177="OFF","OFF",VLOOKUP(I177,Positions!$C$7:$V$120,20,FALSE))))</f>
        <v/>
      </c>
      <c r="CC177" s="2" t="str">
        <f>IF(J177="","",IF(J177="ADO","ADO",IF(J177="OFF","OFF",VLOOKUP(J177,Positions!$C$7:$V$120,20,FALSE))))</f>
        <v/>
      </c>
      <c r="CD177" s="2" t="str">
        <f>IF(K177="","",IF(K177="ADO","ADO",IF(K177="OFF","OFF",VLOOKUP(K177,Positions!$C$7:$V$120,20,FALSE))))</f>
        <v/>
      </c>
      <c r="CE177" s="2" t="str">
        <f>IF(L177="","",IF(L177="ADO","ADO",IF(L177="OFF","OFF",VLOOKUP(L177,Positions!$C$7:$V$120,20,FALSE))))</f>
        <v/>
      </c>
      <c r="CF177" s="2" t="str">
        <f>IF(M177="","",IF(M177="ADO","ADO",IF(M177="OFF","OFF",VLOOKUP(M177,Positions!$C$7:$V$120,20,FALSE))))</f>
        <v/>
      </c>
      <c r="CG177" s="2" t="str">
        <f>IF(N177="","",IF(N177="ADO","ADO",IF(N177="OFF","OFF",VLOOKUP(N177,Positions!$C$7:$V$120,20,FALSE))))</f>
        <v/>
      </c>
      <c r="CH177" s="2" t="str">
        <f>IF(O177="","",IF(O177="ADO","ADO",IF(O177="OFF","OFF",VLOOKUP(O177,Positions!$C$7:$V$120,20,FALSE))))</f>
        <v/>
      </c>
      <c r="CI177" s="2" t="str">
        <f>IF(P177="","",IF(P177="ADO","ADO",IF(P177="OFF","OFF",VLOOKUP(P177,Positions!$C$7:$V$120,20,FALSE))))</f>
        <v/>
      </c>
      <c r="CJ177" s="2" t="str">
        <f>IF(Q177="","",IF(Q177="ADO","ADO",IF(Q177="OFF","OFF",VLOOKUP(Q177,Positions!$C$7:$V$120,20,FALSE))))</f>
        <v/>
      </c>
      <c r="CK177" s="2" t="str">
        <f>IF(R177="","",IF(R177="ADO","ADO",IF(R177="OFF","OFF",VLOOKUP(R177,Positions!$C$7:$V$120,20,FALSE))))</f>
        <v/>
      </c>
      <c r="CL177" s="2" t="str">
        <f>IF(S177="","",IF(S177="ADO","ADO",IF(S177="OFF","OFF",VLOOKUP(S177,Positions!$C$7:$V$120,20,FALSE))))</f>
        <v/>
      </c>
      <c r="CM177" s="2" t="str">
        <f>IF(T177="","",IF(T177="ADO","ADO",IF(T177="OFF","OFF",VLOOKUP(T177,Positions!$C$7:$V$120,20,FALSE))))</f>
        <v/>
      </c>
      <c r="CN177" s="2" t="str">
        <f>IF(U177="","",IF(U177="ADO","ADO",IF(U177="OFF","OFF",VLOOKUP(U177,Positions!$C$7:$V$120,20,FALSE))))</f>
        <v/>
      </c>
      <c r="CO177" s="2" t="str">
        <f>IF(V177="","",IF(V177="ADO","ADO",IF(V177="OFF","OFF",VLOOKUP(V177,Positions!$C$7:$V$120,20,FALSE))))</f>
        <v/>
      </c>
      <c r="CP177" s="2" t="str">
        <f>IF(W177="","",IF(W177="ADO","ADO",IF(W177="OFF","OFF",VLOOKUP(W177,Positions!$C$7:$V$120,20,FALSE))))</f>
        <v/>
      </c>
      <c r="CQ177" s="2" t="str">
        <f>IF(X177="","",IF(X177="ADO","ADO",IF(X177="OFF","OFF",VLOOKUP(X177,Positions!$C$7:$V$120,20,FALSE))))</f>
        <v/>
      </c>
      <c r="CR177" s="2" t="str">
        <f>IF(Y177="","",IF(Y177="ADO","ADO",IF(Y177="OFF","OFF",VLOOKUP(Y177,Positions!$C$7:$V$120,20,FALSE))))</f>
        <v/>
      </c>
      <c r="CS177" s="2" t="str">
        <f>IF(Z177="","",IF(Z177="ADO","ADO",IF(Z177="OFF","OFF",VLOOKUP(Z177,Positions!$C$7:$V$120,20,FALSE))))</f>
        <v/>
      </c>
      <c r="CT177" s="2" t="str">
        <f>IF(AA177="","",IF(AA177="ADO","ADO",IF(AA177="OFF","OFF",VLOOKUP(AA177,Positions!$C$7:$V$120,20,FALSE))))</f>
        <v/>
      </c>
      <c r="CU177" s="2" t="str">
        <f>IF(AB177="","",IF(AB177="ADO","ADO",IF(AB177="OFF","OFF",VLOOKUP(AB177,Positions!$C$7:$V$120,20,FALSE))))</f>
        <v/>
      </c>
      <c r="CV177" s="2" t="str">
        <f>IF(AC177="","",IF(AC177="ADO","ADO",IF(AC177="OFF","OFF",VLOOKUP(AC177,Positions!$C$7:$V$120,20,FALSE))))</f>
        <v/>
      </c>
      <c r="CW177" s="2" t="str">
        <f>IF(AD177="","",IF(AD177="ADO","ADO",IF(AD177="OFF","OFF",VLOOKUP(AD177,Positions!$C$7:$V$120,20,FALSE))))</f>
        <v/>
      </c>
      <c r="CY177" s="2">
        <f t="shared" si="136"/>
        <v>0</v>
      </c>
      <c r="DE177" s="2" t="str">
        <f t="shared" si="155"/>
        <v/>
      </c>
      <c r="DF177" s="2" t="str">
        <f t="shared" si="156"/>
        <v/>
      </c>
      <c r="DG177" s="2" t="str">
        <f t="shared" si="154"/>
        <v/>
      </c>
      <c r="DH177" s="2" t="str">
        <f t="shared" si="154"/>
        <v/>
      </c>
      <c r="DI177" s="2" t="str">
        <f t="shared" si="154"/>
        <v/>
      </c>
      <c r="DJ177" s="2" t="str">
        <f t="shared" si="154"/>
        <v/>
      </c>
      <c r="DK177" s="2" t="str">
        <f t="shared" si="154"/>
        <v/>
      </c>
      <c r="DL177" s="2" t="str">
        <f t="shared" si="154"/>
        <v/>
      </c>
      <c r="DM177" s="2" t="str">
        <f t="shared" si="154"/>
        <v/>
      </c>
      <c r="DN177" s="2" t="str">
        <f t="shared" si="154"/>
        <v/>
      </c>
      <c r="DO177" s="2" t="str">
        <f t="shared" si="154"/>
        <v/>
      </c>
      <c r="DP177" s="2" t="str">
        <f t="shared" si="154"/>
        <v/>
      </c>
      <c r="DQ177" s="2" t="str">
        <f t="shared" si="154"/>
        <v/>
      </c>
      <c r="DR177" s="2" t="str">
        <f t="shared" si="154"/>
        <v/>
      </c>
      <c r="DS177" s="2" t="str">
        <f t="shared" si="150"/>
        <v/>
      </c>
      <c r="DT177" s="2" t="str">
        <f t="shared" si="150"/>
        <v/>
      </c>
      <c r="DU177" s="2" t="str">
        <f t="shared" si="150"/>
        <v/>
      </c>
      <c r="DV177" s="2" t="str">
        <f t="shared" si="150"/>
        <v/>
      </c>
      <c r="DW177" s="2" t="str">
        <f t="shared" si="150"/>
        <v/>
      </c>
      <c r="DX177" s="2" t="str">
        <f t="shared" si="150"/>
        <v/>
      </c>
      <c r="DY177" s="2" t="str">
        <f t="shared" si="150"/>
        <v/>
      </c>
      <c r="DZ177" s="2" t="str">
        <f t="shared" si="150"/>
        <v/>
      </c>
      <c r="EA177" s="2" t="str">
        <f t="shared" si="150"/>
        <v/>
      </c>
      <c r="EB177" s="2" t="str">
        <f t="shared" si="150"/>
        <v/>
      </c>
      <c r="EC177" s="2" t="str">
        <f t="shared" si="150"/>
        <v/>
      </c>
      <c r="ED177" s="2" t="str">
        <f t="shared" si="159"/>
        <v/>
      </c>
      <c r="EE177" s="2" t="str">
        <f t="shared" si="159"/>
        <v/>
      </c>
      <c r="EF177" s="2" t="str">
        <f t="shared" si="159"/>
        <v/>
      </c>
      <c r="EH177" s="189">
        <f t="shared" si="137"/>
        <v>0</v>
      </c>
      <c r="EI177" s="190">
        <f t="shared" si="138"/>
        <v>0</v>
      </c>
      <c r="EJ177" s="190">
        <f t="shared" si="139"/>
        <v>0</v>
      </c>
      <c r="EK177" s="190">
        <f t="shared" si="140"/>
        <v>0</v>
      </c>
      <c r="EL177" s="190">
        <f t="shared" si="141"/>
        <v>0</v>
      </c>
      <c r="EM177" s="12" t="str">
        <f t="shared" si="153"/>
        <v/>
      </c>
      <c r="EN177" s="12" t="str">
        <f t="shared" si="153"/>
        <v/>
      </c>
      <c r="EO177" s="12" t="str">
        <f t="shared" si="153"/>
        <v/>
      </c>
      <c r="EP177" s="12" t="str">
        <f t="shared" si="153"/>
        <v/>
      </c>
      <c r="EQ177" s="12" t="str">
        <f t="shared" si="153"/>
        <v/>
      </c>
      <c r="ER177" s="12" t="str">
        <f t="shared" si="153"/>
        <v/>
      </c>
      <c r="ES177" s="12" t="str">
        <f t="shared" si="153"/>
        <v/>
      </c>
      <c r="ET177" s="12" t="str">
        <f t="shared" si="153"/>
        <v/>
      </c>
      <c r="EU177" s="12" t="str">
        <f t="shared" si="153"/>
        <v/>
      </c>
      <c r="EV177" s="12" t="str">
        <f t="shared" si="151"/>
        <v/>
      </c>
      <c r="EW177" s="12" t="str">
        <f t="shared" si="148"/>
        <v/>
      </c>
      <c r="EX177" s="12" t="str">
        <f t="shared" si="148"/>
        <v/>
      </c>
      <c r="EY177" s="12" t="str">
        <f t="shared" si="148"/>
        <v/>
      </c>
      <c r="EZ177" s="12" t="str">
        <f t="shared" si="148"/>
        <v/>
      </c>
      <c r="FA177" s="12" t="str">
        <f t="shared" si="148"/>
        <v/>
      </c>
      <c r="FB177" s="12" t="str">
        <f t="shared" si="148"/>
        <v/>
      </c>
      <c r="FC177" s="12" t="str">
        <f t="shared" si="148"/>
        <v/>
      </c>
      <c r="FD177" s="12" t="str">
        <f t="shared" si="148"/>
        <v/>
      </c>
      <c r="FE177" s="12" t="str">
        <f t="shared" si="148"/>
        <v/>
      </c>
      <c r="FF177" s="12" t="str">
        <f t="shared" si="152"/>
        <v/>
      </c>
      <c r="FG177" s="12" t="str">
        <f t="shared" si="152"/>
        <v/>
      </c>
      <c r="FH177" s="12" t="str">
        <f t="shared" si="152"/>
        <v/>
      </c>
      <c r="FI177" s="12" t="str">
        <f t="shared" si="152"/>
        <v/>
      </c>
      <c r="FJ177" s="12" t="str">
        <f t="shared" si="152"/>
        <v/>
      </c>
      <c r="FK177" s="12" t="str">
        <f t="shared" si="152"/>
        <v/>
      </c>
      <c r="FL177" s="12" t="str">
        <f t="shared" si="152"/>
        <v/>
      </c>
      <c r="FM177" s="12" t="str">
        <f t="shared" si="152"/>
        <v/>
      </c>
      <c r="FN177" s="12" t="str">
        <f t="shared" si="152"/>
        <v/>
      </c>
      <c r="FP177" t="str">
        <f t="shared" si="142"/>
        <v>OK</v>
      </c>
      <c r="FQ177" t="str">
        <f t="shared" si="143"/>
        <v/>
      </c>
      <c r="GU177" s="176"/>
      <c r="GV177" s="177">
        <f t="shared" si="128"/>
        <v>0</v>
      </c>
      <c r="GW177" s="177">
        <f t="shared" si="129"/>
        <v>0</v>
      </c>
      <c r="GX177" s="177">
        <f t="shared" si="130"/>
        <v>0</v>
      </c>
      <c r="GY177" s="177">
        <f t="shared" si="131"/>
        <v>0</v>
      </c>
    </row>
    <row r="178" spans="1:207" x14ac:dyDescent="0.25">
      <c r="A178" s="194"/>
      <c r="B178" s="186" t="str">
        <f t="shared" si="133"/>
        <v>0 (0, 0)</v>
      </c>
      <c r="C178" s="357"/>
      <c r="D178" s="470"/>
      <c r="E178" s="470"/>
      <c r="F178" s="470"/>
      <c r="G178" s="470"/>
      <c r="H178" s="470"/>
      <c r="I178" s="466"/>
      <c r="J178" s="357"/>
      <c r="K178" s="470"/>
      <c r="L178" s="470"/>
      <c r="M178" s="470"/>
      <c r="N178" s="470"/>
      <c r="O178" s="470"/>
      <c r="P178" s="466"/>
      <c r="Q178" s="357"/>
      <c r="R178" s="470"/>
      <c r="S178" s="470"/>
      <c r="T178" s="470"/>
      <c r="U178" s="470"/>
      <c r="V178" s="470"/>
      <c r="W178" s="466"/>
      <c r="X178" s="357"/>
      <c r="Y178" s="470"/>
      <c r="Z178" s="470"/>
      <c r="AA178" s="470"/>
      <c r="AB178" s="470"/>
      <c r="AC178" s="470"/>
      <c r="AD178" s="466"/>
      <c r="AE178" s="349"/>
      <c r="AF178" s="339">
        <f t="shared" si="158"/>
        <v>0</v>
      </c>
      <c r="AG178" s="340">
        <f t="shared" si="158"/>
        <v>0</v>
      </c>
      <c r="AH178" s="340">
        <f t="shared" si="158"/>
        <v>0</v>
      </c>
      <c r="AI178" s="341">
        <f t="shared" si="158"/>
        <v>0</v>
      </c>
      <c r="AJ178" s="342">
        <f t="shared" si="158"/>
        <v>0</v>
      </c>
      <c r="AK178" s="343">
        <f t="shared" si="134"/>
        <v>0</v>
      </c>
      <c r="AL178" s="192">
        <f>IF(A178&lt;&gt;"",VLOOKUP(A178,Positions!$AJ$9:$AK$30,2,FALSE),0)*IF(AJ178=160,AJ178/4*52*(38/40),AJ178/4*52)</f>
        <v>0</v>
      </c>
      <c r="AM178" s="188">
        <f t="shared" si="135"/>
        <v>0</v>
      </c>
      <c r="AN178" s="12" t="str">
        <f t="shared" si="147"/>
        <v/>
      </c>
      <c r="AO178" s="12" t="str">
        <f t="shared" si="147"/>
        <v/>
      </c>
      <c r="AP178" s="12" t="str">
        <f t="shared" si="147"/>
        <v/>
      </c>
      <c r="AQ178" s="12" t="str">
        <f t="shared" si="147"/>
        <v/>
      </c>
      <c r="AR178" s="12" t="str">
        <f t="shared" si="147"/>
        <v/>
      </c>
      <c r="AS178" s="12" t="str">
        <f t="shared" si="147"/>
        <v/>
      </c>
      <c r="AT178" s="12" t="str">
        <f t="shared" si="146"/>
        <v/>
      </c>
      <c r="AU178" s="12" t="str">
        <f t="shared" si="146"/>
        <v/>
      </c>
      <c r="AV178" s="12" t="str">
        <f t="shared" si="146"/>
        <v/>
      </c>
      <c r="AW178" s="12" t="str">
        <f t="shared" si="146"/>
        <v/>
      </c>
      <c r="AX178" s="12" t="str">
        <f t="shared" si="146"/>
        <v/>
      </c>
      <c r="AY178" s="12" t="str">
        <f t="shared" si="146"/>
        <v/>
      </c>
      <c r="AZ178" s="12" t="str">
        <f t="shared" si="146"/>
        <v/>
      </c>
      <c r="BA178" s="12" t="str">
        <f t="shared" ref="BA178:BG206" si="160">EZ178</f>
        <v/>
      </c>
      <c r="BB178" s="12" t="str">
        <f t="shared" si="160"/>
        <v/>
      </c>
      <c r="BC178" s="12" t="str">
        <f t="shared" si="160"/>
        <v/>
      </c>
      <c r="BD178" s="12" t="str">
        <f t="shared" si="149"/>
        <v/>
      </c>
      <c r="BE178" s="12" t="str">
        <f t="shared" si="149"/>
        <v/>
      </c>
      <c r="BF178" s="12" t="str">
        <f t="shared" si="149"/>
        <v/>
      </c>
      <c r="BG178" s="12" t="str">
        <f t="shared" si="149"/>
        <v/>
      </c>
      <c r="BH178" s="12" t="str">
        <f t="shared" si="149"/>
        <v/>
      </c>
      <c r="BI178" s="12" t="str">
        <f t="shared" si="149"/>
        <v/>
      </c>
      <c r="BJ178" s="12" t="str">
        <f t="shared" si="149"/>
        <v/>
      </c>
      <c r="BK178" s="12" t="str">
        <f t="shared" si="149"/>
        <v/>
      </c>
      <c r="BL178" s="12" t="str">
        <f t="shared" si="149"/>
        <v/>
      </c>
      <c r="BM178" s="12" t="str">
        <f t="shared" si="149"/>
        <v/>
      </c>
      <c r="BN178" s="12" t="str">
        <f t="shared" si="149"/>
        <v/>
      </c>
      <c r="BO178" s="12" t="str">
        <f t="shared" si="157"/>
        <v/>
      </c>
      <c r="BV178" s="2" t="str">
        <f>IF(C178="","",IF(C178="ADO","ADO",IF(C178="OFF","OFF",VLOOKUP(C178,Positions!$C$7:$V$120,20,FALSE))))</f>
        <v/>
      </c>
      <c r="BW178" s="2" t="str">
        <f>IF(D178="","",IF(D178="ADO","ADO",IF(D178="OFF","OFF",VLOOKUP(D178,Positions!$C$7:$V$120,20,FALSE))))</f>
        <v/>
      </c>
      <c r="BX178" s="2" t="str">
        <f>IF(E178="","",IF(E178="ADO","ADO",IF(E178="OFF","OFF",VLOOKUP(E178,Positions!$C$7:$V$120,20,FALSE))))</f>
        <v/>
      </c>
      <c r="BY178" s="2" t="str">
        <f>IF(F178="","",IF(F178="ADO","ADO",IF(F178="OFF","OFF",VLOOKUP(F178,Positions!$C$7:$V$120,20,FALSE))))</f>
        <v/>
      </c>
      <c r="BZ178" s="2" t="str">
        <f>IF(G178="","",IF(G178="ADO","ADO",IF(G178="OFF","OFF",VLOOKUP(G178,Positions!$C$7:$V$120,20,FALSE))))</f>
        <v/>
      </c>
      <c r="CA178" s="2" t="str">
        <f>IF(H178="","",IF(H178="ADO","ADO",IF(H178="OFF","OFF",VLOOKUP(H178,Positions!$C$7:$V$120,20,FALSE))))</f>
        <v/>
      </c>
      <c r="CB178" s="2" t="str">
        <f>IF(I178="","",IF(I178="ADO","ADO",IF(I178="OFF","OFF",VLOOKUP(I178,Positions!$C$7:$V$120,20,FALSE))))</f>
        <v/>
      </c>
      <c r="CC178" s="2" t="str">
        <f>IF(J178="","",IF(J178="ADO","ADO",IF(J178="OFF","OFF",VLOOKUP(J178,Positions!$C$7:$V$120,20,FALSE))))</f>
        <v/>
      </c>
      <c r="CD178" s="2" t="str">
        <f>IF(K178="","",IF(K178="ADO","ADO",IF(K178="OFF","OFF",VLOOKUP(K178,Positions!$C$7:$V$120,20,FALSE))))</f>
        <v/>
      </c>
      <c r="CE178" s="2" t="str">
        <f>IF(L178="","",IF(L178="ADO","ADO",IF(L178="OFF","OFF",VLOOKUP(L178,Positions!$C$7:$V$120,20,FALSE))))</f>
        <v/>
      </c>
      <c r="CF178" s="2" t="str">
        <f>IF(M178="","",IF(M178="ADO","ADO",IF(M178="OFF","OFF",VLOOKUP(M178,Positions!$C$7:$V$120,20,FALSE))))</f>
        <v/>
      </c>
      <c r="CG178" s="2" t="str">
        <f>IF(N178="","",IF(N178="ADO","ADO",IF(N178="OFF","OFF",VLOOKUP(N178,Positions!$C$7:$V$120,20,FALSE))))</f>
        <v/>
      </c>
      <c r="CH178" s="2" t="str">
        <f>IF(O178="","",IF(O178="ADO","ADO",IF(O178="OFF","OFF",VLOOKUP(O178,Positions!$C$7:$V$120,20,FALSE))))</f>
        <v/>
      </c>
      <c r="CI178" s="2" t="str">
        <f>IF(P178="","",IF(P178="ADO","ADO",IF(P178="OFF","OFF",VLOOKUP(P178,Positions!$C$7:$V$120,20,FALSE))))</f>
        <v/>
      </c>
      <c r="CJ178" s="2" t="str">
        <f>IF(Q178="","",IF(Q178="ADO","ADO",IF(Q178="OFF","OFF",VLOOKUP(Q178,Positions!$C$7:$V$120,20,FALSE))))</f>
        <v/>
      </c>
      <c r="CK178" s="2" t="str">
        <f>IF(R178="","",IF(R178="ADO","ADO",IF(R178="OFF","OFF",VLOOKUP(R178,Positions!$C$7:$V$120,20,FALSE))))</f>
        <v/>
      </c>
      <c r="CL178" s="2" t="str">
        <f>IF(S178="","",IF(S178="ADO","ADO",IF(S178="OFF","OFF",VLOOKUP(S178,Positions!$C$7:$V$120,20,FALSE))))</f>
        <v/>
      </c>
      <c r="CM178" s="2" t="str">
        <f>IF(T178="","",IF(T178="ADO","ADO",IF(T178="OFF","OFF",VLOOKUP(T178,Positions!$C$7:$V$120,20,FALSE))))</f>
        <v/>
      </c>
      <c r="CN178" s="2" t="str">
        <f>IF(U178="","",IF(U178="ADO","ADO",IF(U178="OFF","OFF",VLOOKUP(U178,Positions!$C$7:$V$120,20,FALSE))))</f>
        <v/>
      </c>
      <c r="CO178" s="2" t="str">
        <f>IF(V178="","",IF(V178="ADO","ADO",IF(V178="OFF","OFF",VLOOKUP(V178,Positions!$C$7:$V$120,20,FALSE))))</f>
        <v/>
      </c>
      <c r="CP178" s="2" t="str">
        <f>IF(W178="","",IF(W178="ADO","ADO",IF(W178="OFF","OFF",VLOOKUP(W178,Positions!$C$7:$V$120,20,FALSE))))</f>
        <v/>
      </c>
      <c r="CQ178" s="2" t="str">
        <f>IF(X178="","",IF(X178="ADO","ADO",IF(X178="OFF","OFF",VLOOKUP(X178,Positions!$C$7:$V$120,20,FALSE))))</f>
        <v/>
      </c>
      <c r="CR178" s="2" t="str">
        <f>IF(Y178="","",IF(Y178="ADO","ADO",IF(Y178="OFF","OFF",VLOOKUP(Y178,Positions!$C$7:$V$120,20,FALSE))))</f>
        <v/>
      </c>
      <c r="CS178" s="2" t="str">
        <f>IF(Z178="","",IF(Z178="ADO","ADO",IF(Z178="OFF","OFF",VLOOKUP(Z178,Positions!$C$7:$V$120,20,FALSE))))</f>
        <v/>
      </c>
      <c r="CT178" s="2" t="str">
        <f>IF(AA178="","",IF(AA178="ADO","ADO",IF(AA178="OFF","OFF",VLOOKUP(AA178,Positions!$C$7:$V$120,20,FALSE))))</f>
        <v/>
      </c>
      <c r="CU178" s="2" t="str">
        <f>IF(AB178="","",IF(AB178="ADO","ADO",IF(AB178="OFF","OFF",VLOOKUP(AB178,Positions!$C$7:$V$120,20,FALSE))))</f>
        <v/>
      </c>
      <c r="CV178" s="2" t="str">
        <f>IF(AC178="","",IF(AC178="ADO","ADO",IF(AC178="OFF","OFF",VLOOKUP(AC178,Positions!$C$7:$V$120,20,FALSE))))</f>
        <v/>
      </c>
      <c r="CW178" s="2" t="str">
        <f>IF(AD178="","",IF(AD178="ADO","ADO",IF(AD178="OFF","OFF",VLOOKUP(AD178,Positions!$C$7:$V$120,20,FALSE))))</f>
        <v/>
      </c>
      <c r="CY178" s="2">
        <f t="shared" si="136"/>
        <v>0</v>
      </c>
      <c r="DE178" s="2" t="str">
        <f t="shared" si="155"/>
        <v/>
      </c>
      <c r="DF178" s="2" t="str">
        <f t="shared" si="156"/>
        <v/>
      </c>
      <c r="DG178" s="2" t="str">
        <f t="shared" si="154"/>
        <v/>
      </c>
      <c r="DH178" s="2" t="str">
        <f t="shared" si="154"/>
        <v/>
      </c>
      <c r="DI178" s="2" t="str">
        <f t="shared" si="154"/>
        <v/>
      </c>
      <c r="DJ178" s="2" t="str">
        <f t="shared" si="154"/>
        <v/>
      </c>
      <c r="DK178" s="2" t="str">
        <f t="shared" si="154"/>
        <v/>
      </c>
      <c r="DL178" s="2" t="str">
        <f t="shared" si="154"/>
        <v/>
      </c>
      <c r="DM178" s="2" t="str">
        <f t="shared" si="154"/>
        <v/>
      </c>
      <c r="DN178" s="2" t="str">
        <f t="shared" si="154"/>
        <v/>
      </c>
      <c r="DO178" s="2" t="str">
        <f t="shared" si="154"/>
        <v/>
      </c>
      <c r="DP178" s="2" t="str">
        <f t="shared" si="154"/>
        <v/>
      </c>
      <c r="DQ178" s="2" t="str">
        <f t="shared" si="154"/>
        <v/>
      </c>
      <c r="DR178" s="2" t="str">
        <f t="shared" si="154"/>
        <v/>
      </c>
      <c r="DS178" s="2" t="str">
        <f t="shared" si="150"/>
        <v/>
      </c>
      <c r="DT178" s="2" t="str">
        <f t="shared" si="150"/>
        <v/>
      </c>
      <c r="DU178" s="2" t="str">
        <f t="shared" si="150"/>
        <v/>
      </c>
      <c r="DV178" s="2" t="str">
        <f t="shared" si="150"/>
        <v/>
      </c>
      <c r="DW178" s="2" t="str">
        <f t="shared" si="150"/>
        <v/>
      </c>
      <c r="DX178" s="2" t="str">
        <f t="shared" si="150"/>
        <v/>
      </c>
      <c r="DY178" s="2" t="str">
        <f t="shared" si="150"/>
        <v/>
      </c>
      <c r="DZ178" s="2" t="str">
        <f t="shared" si="150"/>
        <v/>
      </c>
      <c r="EA178" s="2" t="str">
        <f t="shared" si="150"/>
        <v/>
      </c>
      <c r="EB178" s="2" t="str">
        <f t="shared" si="150"/>
        <v/>
      </c>
      <c r="EC178" s="2" t="str">
        <f t="shared" si="150"/>
        <v/>
      </c>
      <c r="ED178" s="2" t="str">
        <f t="shared" si="159"/>
        <v/>
      </c>
      <c r="EE178" s="2" t="str">
        <f t="shared" si="159"/>
        <v/>
      </c>
      <c r="EF178" s="2" t="str">
        <f t="shared" si="159"/>
        <v/>
      </c>
      <c r="EH178" s="189">
        <f t="shared" si="137"/>
        <v>0</v>
      </c>
      <c r="EI178" s="190">
        <f t="shared" si="138"/>
        <v>0</v>
      </c>
      <c r="EJ178" s="190">
        <f t="shared" si="139"/>
        <v>0</v>
      </c>
      <c r="EK178" s="190">
        <f t="shared" si="140"/>
        <v>0</v>
      </c>
      <c r="EL178" s="190">
        <f t="shared" si="141"/>
        <v>0</v>
      </c>
      <c r="EM178" s="12" t="str">
        <f t="shared" si="153"/>
        <v/>
      </c>
      <c r="EN178" s="12" t="str">
        <f t="shared" si="153"/>
        <v/>
      </c>
      <c r="EO178" s="12" t="str">
        <f t="shared" si="153"/>
        <v/>
      </c>
      <c r="EP178" s="12" t="str">
        <f t="shared" si="153"/>
        <v/>
      </c>
      <c r="EQ178" s="12" t="str">
        <f t="shared" si="153"/>
        <v/>
      </c>
      <c r="ER178" s="12" t="str">
        <f t="shared" si="153"/>
        <v/>
      </c>
      <c r="ES178" s="12" t="str">
        <f t="shared" si="153"/>
        <v/>
      </c>
      <c r="ET178" s="12" t="str">
        <f t="shared" si="153"/>
        <v/>
      </c>
      <c r="EU178" s="12" t="str">
        <f t="shared" si="153"/>
        <v/>
      </c>
      <c r="EV178" s="12" t="str">
        <f t="shared" si="151"/>
        <v/>
      </c>
      <c r="EW178" s="12" t="str">
        <f t="shared" si="148"/>
        <v/>
      </c>
      <c r="EX178" s="12" t="str">
        <f t="shared" si="148"/>
        <v/>
      </c>
      <c r="EY178" s="12" t="str">
        <f t="shared" si="148"/>
        <v/>
      </c>
      <c r="EZ178" s="12" t="str">
        <f t="shared" si="148"/>
        <v/>
      </c>
      <c r="FA178" s="12" t="str">
        <f t="shared" si="148"/>
        <v/>
      </c>
      <c r="FB178" s="12" t="str">
        <f t="shared" si="148"/>
        <v/>
      </c>
      <c r="FC178" s="12" t="str">
        <f t="shared" si="148"/>
        <v/>
      </c>
      <c r="FD178" s="12" t="str">
        <f t="shared" si="148"/>
        <v/>
      </c>
      <c r="FE178" s="12" t="str">
        <f t="shared" si="148"/>
        <v/>
      </c>
      <c r="FF178" s="12" t="str">
        <f t="shared" si="152"/>
        <v/>
      </c>
      <c r="FG178" s="12" t="str">
        <f t="shared" si="152"/>
        <v/>
      </c>
      <c r="FH178" s="12" t="str">
        <f t="shared" si="152"/>
        <v/>
      </c>
      <c r="FI178" s="12" t="str">
        <f t="shared" si="152"/>
        <v/>
      </c>
      <c r="FJ178" s="12" t="str">
        <f t="shared" si="152"/>
        <v/>
      </c>
      <c r="FK178" s="12" t="str">
        <f t="shared" si="152"/>
        <v/>
      </c>
      <c r="FL178" s="12" t="str">
        <f t="shared" si="152"/>
        <v/>
      </c>
      <c r="FM178" s="12" t="str">
        <f t="shared" si="152"/>
        <v/>
      </c>
      <c r="FN178" s="12" t="str">
        <f t="shared" si="152"/>
        <v/>
      </c>
      <c r="FP178" t="str">
        <f t="shared" si="142"/>
        <v>OK</v>
      </c>
      <c r="FQ178" t="str">
        <f t="shared" si="143"/>
        <v/>
      </c>
      <c r="GU178" s="176"/>
      <c r="GV178" s="177">
        <f t="shared" si="128"/>
        <v>0</v>
      </c>
      <c r="GW178" s="177">
        <f t="shared" si="129"/>
        <v>0</v>
      </c>
      <c r="GX178" s="177">
        <f t="shared" si="130"/>
        <v>0</v>
      </c>
      <c r="GY178" s="177">
        <f t="shared" si="131"/>
        <v>0</v>
      </c>
    </row>
    <row r="179" spans="1:207" x14ac:dyDescent="0.25">
      <c r="A179" s="194"/>
      <c r="B179" s="186" t="str">
        <f t="shared" si="133"/>
        <v>0 (0, 0)</v>
      </c>
      <c r="C179" s="357"/>
      <c r="D179" s="470"/>
      <c r="E179" s="470"/>
      <c r="F179" s="470"/>
      <c r="G179" s="470"/>
      <c r="H179" s="470"/>
      <c r="I179" s="466"/>
      <c r="J179" s="357"/>
      <c r="K179" s="470"/>
      <c r="L179" s="470"/>
      <c r="M179" s="470"/>
      <c r="N179" s="470"/>
      <c r="O179" s="470"/>
      <c r="P179" s="466"/>
      <c r="Q179" s="357"/>
      <c r="R179" s="470"/>
      <c r="S179" s="470"/>
      <c r="T179" s="470"/>
      <c r="U179" s="470"/>
      <c r="V179" s="470"/>
      <c r="W179" s="466"/>
      <c r="X179" s="357"/>
      <c r="Y179" s="470"/>
      <c r="Z179" s="470"/>
      <c r="AA179" s="470"/>
      <c r="AB179" s="470"/>
      <c r="AC179" s="470"/>
      <c r="AD179" s="466"/>
      <c r="AE179" s="349"/>
      <c r="AF179" s="339">
        <f t="shared" si="158"/>
        <v>0</v>
      </c>
      <c r="AG179" s="340">
        <f t="shared" si="158"/>
        <v>0</v>
      </c>
      <c r="AH179" s="340">
        <f t="shared" si="158"/>
        <v>0</v>
      </c>
      <c r="AI179" s="341">
        <f t="shared" si="158"/>
        <v>0</v>
      </c>
      <c r="AJ179" s="342">
        <f t="shared" si="158"/>
        <v>0</v>
      </c>
      <c r="AK179" s="343">
        <f t="shared" si="134"/>
        <v>0</v>
      </c>
      <c r="AL179" s="192">
        <f>IF(A179&lt;&gt;"",VLOOKUP(A179,Positions!$AJ$9:$AK$30,2,FALSE),0)*IF(AJ179=160,AJ179/4*52*(38/40),AJ179/4*52)</f>
        <v>0</v>
      </c>
      <c r="AM179" s="188">
        <f t="shared" si="135"/>
        <v>0</v>
      </c>
      <c r="AN179" s="12" t="str">
        <f t="shared" si="147"/>
        <v/>
      </c>
      <c r="AO179" s="12" t="str">
        <f t="shared" si="147"/>
        <v/>
      </c>
      <c r="AP179" s="12" t="str">
        <f t="shared" si="147"/>
        <v/>
      </c>
      <c r="AQ179" s="12" t="str">
        <f t="shared" si="147"/>
        <v/>
      </c>
      <c r="AR179" s="12" t="str">
        <f t="shared" si="147"/>
        <v/>
      </c>
      <c r="AS179" s="12" t="str">
        <f t="shared" si="147"/>
        <v/>
      </c>
      <c r="AT179" s="12" t="str">
        <f t="shared" si="147"/>
        <v/>
      </c>
      <c r="AU179" s="12" t="str">
        <f t="shared" si="147"/>
        <v/>
      </c>
      <c r="AV179" s="12" t="str">
        <f t="shared" si="147"/>
        <v/>
      </c>
      <c r="AW179" s="12" t="str">
        <f t="shared" si="147"/>
        <v/>
      </c>
      <c r="AX179" s="12" t="str">
        <f t="shared" si="147"/>
        <v/>
      </c>
      <c r="AY179" s="12" t="str">
        <f t="shared" si="147"/>
        <v/>
      </c>
      <c r="AZ179" s="12" t="str">
        <f t="shared" si="147"/>
        <v/>
      </c>
      <c r="BA179" s="12" t="str">
        <f t="shared" si="160"/>
        <v/>
      </c>
      <c r="BB179" s="12" t="str">
        <f t="shared" si="160"/>
        <v/>
      </c>
      <c r="BC179" s="12" t="str">
        <f t="shared" si="160"/>
        <v/>
      </c>
      <c r="BD179" s="12" t="str">
        <f t="shared" si="149"/>
        <v/>
      </c>
      <c r="BE179" s="12" t="str">
        <f t="shared" si="149"/>
        <v/>
      </c>
      <c r="BF179" s="12" t="str">
        <f t="shared" si="149"/>
        <v/>
      </c>
      <c r="BG179" s="12" t="str">
        <f t="shared" si="149"/>
        <v/>
      </c>
      <c r="BH179" s="12" t="str">
        <f t="shared" si="149"/>
        <v/>
      </c>
      <c r="BI179" s="12" t="str">
        <f t="shared" si="149"/>
        <v/>
      </c>
      <c r="BJ179" s="12" t="str">
        <f t="shared" si="149"/>
        <v/>
      </c>
      <c r="BK179" s="12" t="str">
        <f t="shared" si="149"/>
        <v/>
      </c>
      <c r="BL179" s="12" t="str">
        <f t="shared" si="149"/>
        <v/>
      </c>
      <c r="BM179" s="12" t="str">
        <f t="shared" si="149"/>
        <v/>
      </c>
      <c r="BN179" s="12" t="str">
        <f t="shared" si="149"/>
        <v/>
      </c>
      <c r="BO179" s="12" t="str">
        <f t="shared" si="157"/>
        <v/>
      </c>
      <c r="BV179" s="2" t="str">
        <f>IF(C179="","",IF(C179="ADO","ADO",IF(C179="OFF","OFF",VLOOKUP(C179,Positions!$C$7:$V$120,20,FALSE))))</f>
        <v/>
      </c>
      <c r="BW179" s="2" t="str">
        <f>IF(D179="","",IF(D179="ADO","ADO",IF(D179="OFF","OFF",VLOOKUP(D179,Positions!$C$7:$V$120,20,FALSE))))</f>
        <v/>
      </c>
      <c r="BX179" s="2" t="str">
        <f>IF(E179="","",IF(E179="ADO","ADO",IF(E179="OFF","OFF",VLOOKUP(E179,Positions!$C$7:$V$120,20,FALSE))))</f>
        <v/>
      </c>
      <c r="BY179" s="2" t="str">
        <f>IF(F179="","",IF(F179="ADO","ADO",IF(F179="OFF","OFF",VLOOKUP(F179,Positions!$C$7:$V$120,20,FALSE))))</f>
        <v/>
      </c>
      <c r="BZ179" s="2" t="str">
        <f>IF(G179="","",IF(G179="ADO","ADO",IF(G179="OFF","OFF",VLOOKUP(G179,Positions!$C$7:$V$120,20,FALSE))))</f>
        <v/>
      </c>
      <c r="CA179" s="2" t="str">
        <f>IF(H179="","",IF(H179="ADO","ADO",IF(H179="OFF","OFF",VLOOKUP(H179,Positions!$C$7:$V$120,20,FALSE))))</f>
        <v/>
      </c>
      <c r="CB179" s="2" t="str">
        <f>IF(I179="","",IF(I179="ADO","ADO",IF(I179="OFF","OFF",VLOOKUP(I179,Positions!$C$7:$V$120,20,FALSE))))</f>
        <v/>
      </c>
      <c r="CC179" s="2" t="str">
        <f>IF(J179="","",IF(J179="ADO","ADO",IF(J179="OFF","OFF",VLOOKUP(J179,Positions!$C$7:$V$120,20,FALSE))))</f>
        <v/>
      </c>
      <c r="CD179" s="2" t="str">
        <f>IF(K179="","",IF(K179="ADO","ADO",IF(K179="OFF","OFF",VLOOKUP(K179,Positions!$C$7:$V$120,20,FALSE))))</f>
        <v/>
      </c>
      <c r="CE179" s="2" t="str">
        <f>IF(L179="","",IF(L179="ADO","ADO",IF(L179="OFF","OFF",VLOOKUP(L179,Positions!$C$7:$V$120,20,FALSE))))</f>
        <v/>
      </c>
      <c r="CF179" s="2" t="str">
        <f>IF(M179="","",IF(M179="ADO","ADO",IF(M179="OFF","OFF",VLOOKUP(M179,Positions!$C$7:$V$120,20,FALSE))))</f>
        <v/>
      </c>
      <c r="CG179" s="2" t="str">
        <f>IF(N179="","",IF(N179="ADO","ADO",IF(N179="OFF","OFF",VLOOKUP(N179,Positions!$C$7:$V$120,20,FALSE))))</f>
        <v/>
      </c>
      <c r="CH179" s="2" t="str">
        <f>IF(O179="","",IF(O179="ADO","ADO",IF(O179="OFF","OFF",VLOOKUP(O179,Positions!$C$7:$V$120,20,FALSE))))</f>
        <v/>
      </c>
      <c r="CI179" s="2" t="str">
        <f>IF(P179="","",IF(P179="ADO","ADO",IF(P179="OFF","OFF",VLOOKUP(P179,Positions!$C$7:$V$120,20,FALSE))))</f>
        <v/>
      </c>
      <c r="CJ179" s="2" t="str">
        <f>IF(Q179="","",IF(Q179="ADO","ADO",IF(Q179="OFF","OFF",VLOOKUP(Q179,Positions!$C$7:$V$120,20,FALSE))))</f>
        <v/>
      </c>
      <c r="CK179" s="2" t="str">
        <f>IF(R179="","",IF(R179="ADO","ADO",IF(R179="OFF","OFF",VLOOKUP(R179,Positions!$C$7:$V$120,20,FALSE))))</f>
        <v/>
      </c>
      <c r="CL179" s="2" t="str">
        <f>IF(S179="","",IF(S179="ADO","ADO",IF(S179="OFF","OFF",VLOOKUP(S179,Positions!$C$7:$V$120,20,FALSE))))</f>
        <v/>
      </c>
      <c r="CM179" s="2" t="str">
        <f>IF(T179="","",IF(T179="ADO","ADO",IF(T179="OFF","OFF",VLOOKUP(T179,Positions!$C$7:$V$120,20,FALSE))))</f>
        <v/>
      </c>
      <c r="CN179" s="2" t="str">
        <f>IF(U179="","",IF(U179="ADO","ADO",IF(U179="OFF","OFF",VLOOKUP(U179,Positions!$C$7:$V$120,20,FALSE))))</f>
        <v/>
      </c>
      <c r="CO179" s="2" t="str">
        <f>IF(V179="","",IF(V179="ADO","ADO",IF(V179="OFF","OFF",VLOOKUP(V179,Positions!$C$7:$V$120,20,FALSE))))</f>
        <v/>
      </c>
      <c r="CP179" s="2" t="str">
        <f>IF(W179="","",IF(W179="ADO","ADO",IF(W179="OFF","OFF",VLOOKUP(W179,Positions!$C$7:$V$120,20,FALSE))))</f>
        <v/>
      </c>
      <c r="CQ179" s="2" t="str">
        <f>IF(X179="","",IF(X179="ADO","ADO",IF(X179="OFF","OFF",VLOOKUP(X179,Positions!$C$7:$V$120,20,FALSE))))</f>
        <v/>
      </c>
      <c r="CR179" s="2" t="str">
        <f>IF(Y179="","",IF(Y179="ADO","ADO",IF(Y179="OFF","OFF",VLOOKUP(Y179,Positions!$C$7:$V$120,20,FALSE))))</f>
        <v/>
      </c>
      <c r="CS179" s="2" t="str">
        <f>IF(Z179="","",IF(Z179="ADO","ADO",IF(Z179="OFF","OFF",VLOOKUP(Z179,Positions!$C$7:$V$120,20,FALSE))))</f>
        <v/>
      </c>
      <c r="CT179" s="2" t="str">
        <f>IF(AA179="","",IF(AA179="ADO","ADO",IF(AA179="OFF","OFF",VLOOKUP(AA179,Positions!$C$7:$V$120,20,FALSE))))</f>
        <v/>
      </c>
      <c r="CU179" s="2" t="str">
        <f>IF(AB179="","",IF(AB179="ADO","ADO",IF(AB179="OFF","OFF",VLOOKUP(AB179,Positions!$C$7:$V$120,20,FALSE))))</f>
        <v/>
      </c>
      <c r="CV179" s="2" t="str">
        <f>IF(AC179="","",IF(AC179="ADO","ADO",IF(AC179="OFF","OFF",VLOOKUP(AC179,Positions!$C$7:$V$120,20,FALSE))))</f>
        <v/>
      </c>
      <c r="CW179" s="2" t="str">
        <f>IF(AD179="","",IF(AD179="ADO","ADO",IF(AD179="OFF","OFF",VLOOKUP(AD179,Positions!$C$7:$V$120,20,FALSE))))</f>
        <v/>
      </c>
      <c r="CY179" s="2">
        <f t="shared" si="136"/>
        <v>0</v>
      </c>
      <c r="DE179" s="2" t="str">
        <f t="shared" si="155"/>
        <v/>
      </c>
      <c r="DF179" s="2" t="str">
        <f t="shared" si="156"/>
        <v/>
      </c>
      <c r="DG179" s="2" t="str">
        <f t="shared" si="154"/>
        <v/>
      </c>
      <c r="DH179" s="2" t="str">
        <f t="shared" si="154"/>
        <v/>
      </c>
      <c r="DI179" s="2" t="str">
        <f t="shared" si="154"/>
        <v/>
      </c>
      <c r="DJ179" s="2" t="str">
        <f t="shared" si="154"/>
        <v/>
      </c>
      <c r="DK179" s="2" t="str">
        <f t="shared" si="154"/>
        <v/>
      </c>
      <c r="DL179" s="2" t="str">
        <f t="shared" si="154"/>
        <v/>
      </c>
      <c r="DM179" s="2" t="str">
        <f t="shared" si="154"/>
        <v/>
      </c>
      <c r="DN179" s="2" t="str">
        <f t="shared" si="154"/>
        <v/>
      </c>
      <c r="DO179" s="2" t="str">
        <f t="shared" si="154"/>
        <v/>
      </c>
      <c r="DP179" s="2" t="str">
        <f t="shared" si="154"/>
        <v/>
      </c>
      <c r="DQ179" s="2" t="str">
        <f t="shared" si="154"/>
        <v/>
      </c>
      <c r="DR179" s="2" t="str">
        <f t="shared" si="154"/>
        <v/>
      </c>
      <c r="DS179" s="2" t="str">
        <f t="shared" si="150"/>
        <v/>
      </c>
      <c r="DT179" s="2" t="str">
        <f t="shared" si="150"/>
        <v/>
      </c>
      <c r="DU179" s="2" t="str">
        <f t="shared" si="150"/>
        <v/>
      </c>
      <c r="DV179" s="2" t="str">
        <f t="shared" si="150"/>
        <v/>
      </c>
      <c r="DW179" s="2" t="str">
        <f t="shared" si="150"/>
        <v/>
      </c>
      <c r="DX179" s="2" t="str">
        <f t="shared" si="150"/>
        <v/>
      </c>
      <c r="DY179" s="2" t="str">
        <f t="shared" si="150"/>
        <v/>
      </c>
      <c r="DZ179" s="2" t="str">
        <f t="shared" si="150"/>
        <v/>
      </c>
      <c r="EA179" s="2" t="str">
        <f t="shared" si="150"/>
        <v/>
      </c>
      <c r="EB179" s="2" t="str">
        <f t="shared" si="150"/>
        <v/>
      </c>
      <c r="EC179" s="2" t="str">
        <f t="shared" si="150"/>
        <v/>
      </c>
      <c r="ED179" s="2" t="str">
        <f t="shared" si="159"/>
        <v/>
      </c>
      <c r="EE179" s="2" t="str">
        <f t="shared" si="159"/>
        <v/>
      </c>
      <c r="EF179" s="2" t="str">
        <f t="shared" si="159"/>
        <v/>
      </c>
      <c r="EH179" s="189">
        <f t="shared" si="137"/>
        <v>0</v>
      </c>
      <c r="EI179" s="190">
        <f t="shared" si="138"/>
        <v>0</v>
      </c>
      <c r="EJ179" s="190">
        <f t="shared" si="139"/>
        <v>0</v>
      </c>
      <c r="EK179" s="190">
        <f t="shared" si="140"/>
        <v>0</v>
      </c>
      <c r="EL179" s="190">
        <f t="shared" si="141"/>
        <v>0</v>
      </c>
      <c r="EM179" s="12" t="str">
        <f t="shared" si="153"/>
        <v/>
      </c>
      <c r="EN179" s="12" t="str">
        <f t="shared" si="153"/>
        <v/>
      </c>
      <c r="EO179" s="12" t="str">
        <f t="shared" si="153"/>
        <v/>
      </c>
      <c r="EP179" s="12" t="str">
        <f t="shared" si="153"/>
        <v/>
      </c>
      <c r="EQ179" s="12" t="str">
        <f t="shared" si="153"/>
        <v/>
      </c>
      <c r="ER179" s="12" t="str">
        <f t="shared" si="153"/>
        <v/>
      </c>
      <c r="ES179" s="12" t="str">
        <f t="shared" si="153"/>
        <v/>
      </c>
      <c r="ET179" s="12" t="str">
        <f t="shared" si="153"/>
        <v/>
      </c>
      <c r="EU179" s="12" t="str">
        <f t="shared" si="153"/>
        <v/>
      </c>
      <c r="EV179" s="12" t="str">
        <f t="shared" si="151"/>
        <v/>
      </c>
      <c r="EW179" s="12" t="str">
        <f t="shared" si="148"/>
        <v/>
      </c>
      <c r="EX179" s="12" t="str">
        <f t="shared" si="148"/>
        <v/>
      </c>
      <c r="EY179" s="12" t="str">
        <f t="shared" si="148"/>
        <v/>
      </c>
      <c r="EZ179" s="12" t="str">
        <f t="shared" si="148"/>
        <v/>
      </c>
      <c r="FA179" s="12" t="str">
        <f t="shared" si="148"/>
        <v/>
      </c>
      <c r="FB179" s="12" t="str">
        <f t="shared" si="148"/>
        <v/>
      </c>
      <c r="FC179" s="12" t="str">
        <f t="shared" ref="FC179:FH206" si="161">IF(DU179="ADO",$CY179,DU179)</f>
        <v/>
      </c>
      <c r="FD179" s="12" t="str">
        <f t="shared" si="161"/>
        <v/>
      </c>
      <c r="FE179" s="12" t="str">
        <f t="shared" si="161"/>
        <v/>
      </c>
      <c r="FF179" s="12" t="str">
        <f t="shared" si="152"/>
        <v/>
      </c>
      <c r="FG179" s="12" t="str">
        <f t="shared" si="152"/>
        <v/>
      </c>
      <c r="FH179" s="12" t="str">
        <f t="shared" si="152"/>
        <v/>
      </c>
      <c r="FI179" s="12" t="str">
        <f t="shared" si="152"/>
        <v/>
      </c>
      <c r="FJ179" s="12" t="str">
        <f t="shared" si="152"/>
        <v/>
      </c>
      <c r="FK179" s="12" t="str">
        <f t="shared" si="152"/>
        <v/>
      </c>
      <c r="FL179" s="12" t="str">
        <f t="shared" si="152"/>
        <v/>
      </c>
      <c r="FM179" s="12" t="str">
        <f t="shared" si="152"/>
        <v/>
      </c>
      <c r="FN179" s="12" t="str">
        <f t="shared" si="152"/>
        <v/>
      </c>
      <c r="FP179" t="str">
        <f t="shared" si="142"/>
        <v>OK</v>
      </c>
      <c r="FQ179" t="str">
        <f t="shared" si="143"/>
        <v/>
      </c>
      <c r="GU179" s="176"/>
      <c r="GV179" s="177">
        <f t="shared" si="128"/>
        <v>0</v>
      </c>
      <c r="GW179" s="177">
        <f t="shared" si="129"/>
        <v>0</v>
      </c>
      <c r="GX179" s="177">
        <f t="shared" si="130"/>
        <v>0</v>
      </c>
      <c r="GY179" s="177">
        <f t="shared" si="131"/>
        <v>0</v>
      </c>
    </row>
    <row r="180" spans="1:207" x14ac:dyDescent="0.25">
      <c r="A180" s="194"/>
      <c r="B180" s="186" t="str">
        <f t="shared" si="133"/>
        <v>0 (0, 0)</v>
      </c>
      <c r="C180" s="357"/>
      <c r="D180" s="470"/>
      <c r="E180" s="470"/>
      <c r="F180" s="470"/>
      <c r="G180" s="470"/>
      <c r="H180" s="470"/>
      <c r="I180" s="466"/>
      <c r="J180" s="357"/>
      <c r="K180" s="470"/>
      <c r="L180" s="470"/>
      <c r="M180" s="470"/>
      <c r="N180" s="470"/>
      <c r="O180" s="470"/>
      <c r="P180" s="466"/>
      <c r="Q180" s="357"/>
      <c r="R180" s="470"/>
      <c r="S180" s="470"/>
      <c r="T180" s="470"/>
      <c r="U180" s="470"/>
      <c r="V180" s="470"/>
      <c r="W180" s="466"/>
      <c r="X180" s="357"/>
      <c r="Y180" s="470"/>
      <c r="Z180" s="470"/>
      <c r="AA180" s="470"/>
      <c r="AB180" s="470"/>
      <c r="AC180" s="470"/>
      <c r="AD180" s="466"/>
      <c r="AE180" s="349"/>
      <c r="AF180" s="339">
        <f t="shared" si="158"/>
        <v>0</v>
      </c>
      <c r="AG180" s="340">
        <f t="shared" si="158"/>
        <v>0</v>
      </c>
      <c r="AH180" s="340">
        <f t="shared" si="158"/>
        <v>0</v>
      </c>
      <c r="AI180" s="341">
        <f t="shared" si="158"/>
        <v>0</v>
      </c>
      <c r="AJ180" s="342">
        <f t="shared" si="158"/>
        <v>0</v>
      </c>
      <c r="AK180" s="343">
        <f t="shared" si="134"/>
        <v>0</v>
      </c>
      <c r="AL180" s="192">
        <f>IF(A180&lt;&gt;"",VLOOKUP(A180,Positions!$AJ$9:$AK$30,2,FALSE),0)*IF(AJ180=160,AJ180/4*52*(38/40),AJ180/4*52)</f>
        <v>0</v>
      </c>
      <c r="AM180" s="188">
        <f t="shared" si="135"/>
        <v>0</v>
      </c>
      <c r="AN180" s="12" t="str">
        <f t="shared" si="147"/>
        <v/>
      </c>
      <c r="AO180" s="12" t="str">
        <f t="shared" si="147"/>
        <v/>
      </c>
      <c r="AP180" s="12" t="str">
        <f t="shared" si="147"/>
        <v/>
      </c>
      <c r="AQ180" s="12" t="str">
        <f t="shared" si="147"/>
        <v/>
      </c>
      <c r="AR180" s="12" t="str">
        <f t="shared" si="147"/>
        <v/>
      </c>
      <c r="AS180" s="12" t="str">
        <f t="shared" si="147"/>
        <v/>
      </c>
      <c r="AT180" s="12" t="str">
        <f t="shared" si="147"/>
        <v/>
      </c>
      <c r="AU180" s="12" t="str">
        <f t="shared" si="147"/>
        <v/>
      </c>
      <c r="AV180" s="12" t="str">
        <f t="shared" si="147"/>
        <v/>
      </c>
      <c r="AW180" s="12" t="str">
        <f t="shared" si="147"/>
        <v/>
      </c>
      <c r="AX180" s="12" t="str">
        <f t="shared" si="147"/>
        <v/>
      </c>
      <c r="AY180" s="12" t="str">
        <f t="shared" si="147"/>
        <v/>
      </c>
      <c r="AZ180" s="12" t="str">
        <f t="shared" si="147"/>
        <v/>
      </c>
      <c r="BA180" s="12" t="str">
        <f t="shared" si="160"/>
        <v/>
      </c>
      <c r="BB180" s="12" t="str">
        <f t="shared" si="160"/>
        <v/>
      </c>
      <c r="BC180" s="12" t="str">
        <f t="shared" si="160"/>
        <v/>
      </c>
      <c r="BD180" s="12" t="str">
        <f t="shared" si="149"/>
        <v/>
      </c>
      <c r="BE180" s="12" t="str">
        <f t="shared" si="149"/>
        <v/>
      </c>
      <c r="BF180" s="12" t="str">
        <f t="shared" si="149"/>
        <v/>
      </c>
      <c r="BG180" s="12" t="str">
        <f t="shared" si="149"/>
        <v/>
      </c>
      <c r="BH180" s="12" t="str">
        <f t="shared" si="149"/>
        <v/>
      </c>
      <c r="BI180" s="12" t="str">
        <f t="shared" si="149"/>
        <v/>
      </c>
      <c r="BJ180" s="12" t="str">
        <f t="shared" si="149"/>
        <v/>
      </c>
      <c r="BK180" s="12" t="str">
        <f t="shared" si="149"/>
        <v/>
      </c>
      <c r="BL180" s="12" t="str">
        <f t="shared" si="149"/>
        <v/>
      </c>
      <c r="BM180" s="12" t="str">
        <f t="shared" si="149"/>
        <v/>
      </c>
      <c r="BN180" s="12" t="str">
        <f t="shared" si="149"/>
        <v/>
      </c>
      <c r="BO180" s="12" t="str">
        <f t="shared" si="157"/>
        <v/>
      </c>
      <c r="BV180" s="2" t="str">
        <f>IF(C180="","",IF(C180="ADO","ADO",IF(C180="OFF","OFF",VLOOKUP(C180,Positions!$C$7:$V$120,20,FALSE))))</f>
        <v/>
      </c>
      <c r="BW180" s="2" t="str">
        <f>IF(D180="","",IF(D180="ADO","ADO",IF(D180="OFF","OFF",VLOOKUP(D180,Positions!$C$7:$V$120,20,FALSE))))</f>
        <v/>
      </c>
      <c r="BX180" s="2" t="str">
        <f>IF(E180="","",IF(E180="ADO","ADO",IF(E180="OFF","OFF",VLOOKUP(E180,Positions!$C$7:$V$120,20,FALSE))))</f>
        <v/>
      </c>
      <c r="BY180" s="2" t="str">
        <f>IF(F180="","",IF(F180="ADO","ADO",IF(F180="OFF","OFF",VLOOKUP(F180,Positions!$C$7:$V$120,20,FALSE))))</f>
        <v/>
      </c>
      <c r="BZ180" s="2" t="str">
        <f>IF(G180="","",IF(G180="ADO","ADO",IF(G180="OFF","OFF",VLOOKUP(G180,Positions!$C$7:$V$120,20,FALSE))))</f>
        <v/>
      </c>
      <c r="CA180" s="2" t="str">
        <f>IF(H180="","",IF(H180="ADO","ADO",IF(H180="OFF","OFF",VLOOKUP(H180,Positions!$C$7:$V$120,20,FALSE))))</f>
        <v/>
      </c>
      <c r="CB180" s="2" t="str">
        <f>IF(I180="","",IF(I180="ADO","ADO",IF(I180="OFF","OFF",VLOOKUP(I180,Positions!$C$7:$V$120,20,FALSE))))</f>
        <v/>
      </c>
      <c r="CC180" s="2" t="str">
        <f>IF(J180="","",IF(J180="ADO","ADO",IF(J180="OFF","OFF",VLOOKUP(J180,Positions!$C$7:$V$120,20,FALSE))))</f>
        <v/>
      </c>
      <c r="CD180" s="2" t="str">
        <f>IF(K180="","",IF(K180="ADO","ADO",IF(K180="OFF","OFF",VLOOKUP(K180,Positions!$C$7:$V$120,20,FALSE))))</f>
        <v/>
      </c>
      <c r="CE180" s="2" t="str">
        <f>IF(L180="","",IF(L180="ADO","ADO",IF(L180="OFF","OFF",VLOOKUP(L180,Positions!$C$7:$V$120,20,FALSE))))</f>
        <v/>
      </c>
      <c r="CF180" s="2" t="str">
        <f>IF(M180="","",IF(M180="ADO","ADO",IF(M180="OFF","OFF",VLOOKUP(M180,Positions!$C$7:$V$120,20,FALSE))))</f>
        <v/>
      </c>
      <c r="CG180" s="2" t="str">
        <f>IF(N180="","",IF(N180="ADO","ADO",IF(N180="OFF","OFF",VLOOKUP(N180,Positions!$C$7:$V$120,20,FALSE))))</f>
        <v/>
      </c>
      <c r="CH180" s="2" t="str">
        <f>IF(O180="","",IF(O180="ADO","ADO",IF(O180="OFF","OFF",VLOOKUP(O180,Positions!$C$7:$V$120,20,FALSE))))</f>
        <v/>
      </c>
      <c r="CI180" s="2" t="str">
        <f>IF(P180="","",IF(P180="ADO","ADO",IF(P180="OFF","OFF",VLOOKUP(P180,Positions!$C$7:$V$120,20,FALSE))))</f>
        <v/>
      </c>
      <c r="CJ180" s="2" t="str">
        <f>IF(Q180="","",IF(Q180="ADO","ADO",IF(Q180="OFF","OFF",VLOOKUP(Q180,Positions!$C$7:$V$120,20,FALSE))))</f>
        <v/>
      </c>
      <c r="CK180" s="2" t="str">
        <f>IF(R180="","",IF(R180="ADO","ADO",IF(R180="OFF","OFF",VLOOKUP(R180,Positions!$C$7:$V$120,20,FALSE))))</f>
        <v/>
      </c>
      <c r="CL180" s="2" t="str">
        <f>IF(S180="","",IF(S180="ADO","ADO",IF(S180="OFF","OFF",VLOOKUP(S180,Positions!$C$7:$V$120,20,FALSE))))</f>
        <v/>
      </c>
      <c r="CM180" s="2" t="str">
        <f>IF(T180="","",IF(T180="ADO","ADO",IF(T180="OFF","OFF",VLOOKUP(T180,Positions!$C$7:$V$120,20,FALSE))))</f>
        <v/>
      </c>
      <c r="CN180" s="2" t="str">
        <f>IF(U180="","",IF(U180="ADO","ADO",IF(U180="OFF","OFF",VLOOKUP(U180,Positions!$C$7:$V$120,20,FALSE))))</f>
        <v/>
      </c>
      <c r="CO180" s="2" t="str">
        <f>IF(V180="","",IF(V180="ADO","ADO",IF(V180="OFF","OFF",VLOOKUP(V180,Positions!$C$7:$V$120,20,FALSE))))</f>
        <v/>
      </c>
      <c r="CP180" s="2" t="str">
        <f>IF(W180="","",IF(W180="ADO","ADO",IF(W180="OFF","OFF",VLOOKUP(W180,Positions!$C$7:$V$120,20,FALSE))))</f>
        <v/>
      </c>
      <c r="CQ180" s="2" t="str">
        <f>IF(X180="","",IF(X180="ADO","ADO",IF(X180="OFF","OFF",VLOOKUP(X180,Positions!$C$7:$V$120,20,FALSE))))</f>
        <v/>
      </c>
      <c r="CR180" s="2" t="str">
        <f>IF(Y180="","",IF(Y180="ADO","ADO",IF(Y180="OFF","OFF",VLOOKUP(Y180,Positions!$C$7:$V$120,20,FALSE))))</f>
        <v/>
      </c>
      <c r="CS180" s="2" t="str">
        <f>IF(Z180="","",IF(Z180="ADO","ADO",IF(Z180="OFF","OFF",VLOOKUP(Z180,Positions!$C$7:$V$120,20,FALSE))))</f>
        <v/>
      </c>
      <c r="CT180" s="2" t="str">
        <f>IF(AA180="","",IF(AA180="ADO","ADO",IF(AA180="OFF","OFF",VLOOKUP(AA180,Positions!$C$7:$V$120,20,FALSE))))</f>
        <v/>
      </c>
      <c r="CU180" s="2" t="str">
        <f>IF(AB180="","",IF(AB180="ADO","ADO",IF(AB180="OFF","OFF",VLOOKUP(AB180,Positions!$C$7:$V$120,20,FALSE))))</f>
        <v/>
      </c>
      <c r="CV180" s="2" t="str">
        <f>IF(AC180="","",IF(AC180="ADO","ADO",IF(AC180="OFF","OFF",VLOOKUP(AC180,Positions!$C$7:$V$120,20,FALSE))))</f>
        <v/>
      </c>
      <c r="CW180" s="2" t="str">
        <f>IF(AD180="","",IF(AD180="ADO","ADO",IF(AD180="OFF","OFF",VLOOKUP(AD180,Positions!$C$7:$V$120,20,FALSE))))</f>
        <v/>
      </c>
      <c r="CY180" s="2">
        <f t="shared" si="136"/>
        <v>0</v>
      </c>
      <c r="DE180" s="2" t="str">
        <f t="shared" si="155"/>
        <v/>
      </c>
      <c r="DF180" s="2" t="str">
        <f t="shared" si="156"/>
        <v/>
      </c>
      <c r="DG180" s="2" t="str">
        <f t="shared" si="154"/>
        <v/>
      </c>
      <c r="DH180" s="2" t="str">
        <f t="shared" si="154"/>
        <v/>
      </c>
      <c r="DI180" s="2" t="str">
        <f t="shared" si="154"/>
        <v/>
      </c>
      <c r="DJ180" s="2" t="str">
        <f t="shared" si="154"/>
        <v/>
      </c>
      <c r="DK180" s="2" t="str">
        <f t="shared" si="154"/>
        <v/>
      </c>
      <c r="DL180" s="2" t="str">
        <f t="shared" si="154"/>
        <v/>
      </c>
      <c r="DM180" s="2" t="str">
        <f t="shared" si="154"/>
        <v/>
      </c>
      <c r="DN180" s="2" t="str">
        <f t="shared" si="154"/>
        <v/>
      </c>
      <c r="DO180" s="2" t="str">
        <f t="shared" si="154"/>
        <v/>
      </c>
      <c r="DP180" s="2" t="str">
        <f t="shared" si="154"/>
        <v/>
      </c>
      <c r="DQ180" s="2" t="str">
        <f t="shared" si="154"/>
        <v/>
      </c>
      <c r="DR180" s="2" t="str">
        <f t="shared" si="154"/>
        <v/>
      </c>
      <c r="DS180" s="2" t="str">
        <f t="shared" si="150"/>
        <v/>
      </c>
      <c r="DT180" s="2" t="str">
        <f t="shared" si="150"/>
        <v/>
      </c>
      <c r="DU180" s="2" t="str">
        <f t="shared" si="150"/>
        <v/>
      </c>
      <c r="DV180" s="2" t="str">
        <f t="shared" si="150"/>
        <v/>
      </c>
      <c r="DW180" s="2" t="str">
        <f t="shared" si="150"/>
        <v/>
      </c>
      <c r="DX180" s="2" t="str">
        <f t="shared" si="150"/>
        <v/>
      </c>
      <c r="DY180" s="2" t="str">
        <f t="shared" si="150"/>
        <v/>
      </c>
      <c r="DZ180" s="2" t="str">
        <f t="shared" si="150"/>
        <v/>
      </c>
      <c r="EA180" s="2" t="str">
        <f t="shared" si="150"/>
        <v/>
      </c>
      <c r="EB180" s="2" t="str">
        <f t="shared" si="150"/>
        <v/>
      </c>
      <c r="EC180" s="2" t="str">
        <f t="shared" si="150"/>
        <v/>
      </c>
      <c r="ED180" s="2" t="str">
        <f t="shared" si="159"/>
        <v/>
      </c>
      <c r="EE180" s="2" t="str">
        <f t="shared" si="159"/>
        <v/>
      </c>
      <c r="EF180" s="2" t="str">
        <f t="shared" si="159"/>
        <v/>
      </c>
      <c r="EH180" s="189">
        <f t="shared" si="137"/>
        <v>0</v>
      </c>
      <c r="EI180" s="190">
        <f t="shared" si="138"/>
        <v>0</v>
      </c>
      <c r="EJ180" s="190">
        <f t="shared" si="139"/>
        <v>0</v>
      </c>
      <c r="EK180" s="190">
        <f t="shared" si="140"/>
        <v>0</v>
      </c>
      <c r="EL180" s="190">
        <f t="shared" si="141"/>
        <v>0</v>
      </c>
      <c r="EM180" s="12" t="str">
        <f t="shared" si="153"/>
        <v/>
      </c>
      <c r="EN180" s="12" t="str">
        <f t="shared" si="153"/>
        <v/>
      </c>
      <c r="EO180" s="12" t="str">
        <f t="shared" si="153"/>
        <v/>
      </c>
      <c r="EP180" s="12" t="str">
        <f t="shared" si="153"/>
        <v/>
      </c>
      <c r="EQ180" s="12" t="str">
        <f t="shared" si="153"/>
        <v/>
      </c>
      <c r="ER180" s="12" t="str">
        <f t="shared" si="153"/>
        <v/>
      </c>
      <c r="ES180" s="12" t="str">
        <f t="shared" si="153"/>
        <v/>
      </c>
      <c r="ET180" s="12" t="str">
        <f t="shared" si="153"/>
        <v/>
      </c>
      <c r="EU180" s="12" t="str">
        <f t="shared" si="153"/>
        <v/>
      </c>
      <c r="EV180" s="12" t="str">
        <f t="shared" si="151"/>
        <v/>
      </c>
      <c r="EW180" s="12" t="str">
        <f t="shared" si="151"/>
        <v/>
      </c>
      <c r="EX180" s="12" t="str">
        <f t="shared" si="151"/>
        <v/>
      </c>
      <c r="EY180" s="12" t="str">
        <f t="shared" si="151"/>
        <v/>
      </c>
      <c r="EZ180" s="12" t="str">
        <f t="shared" si="151"/>
        <v/>
      </c>
      <c r="FA180" s="12" t="str">
        <f t="shared" si="151"/>
        <v/>
      </c>
      <c r="FB180" s="12" t="str">
        <f t="shared" si="151"/>
        <v/>
      </c>
      <c r="FC180" s="12" t="str">
        <f t="shared" si="161"/>
        <v/>
      </c>
      <c r="FD180" s="12" t="str">
        <f t="shared" si="161"/>
        <v/>
      </c>
      <c r="FE180" s="12" t="str">
        <f t="shared" si="161"/>
        <v/>
      </c>
      <c r="FF180" s="12" t="str">
        <f t="shared" si="152"/>
        <v/>
      </c>
      <c r="FG180" s="12" t="str">
        <f t="shared" si="152"/>
        <v/>
      </c>
      <c r="FH180" s="12" t="str">
        <f t="shared" si="152"/>
        <v/>
      </c>
      <c r="FI180" s="12" t="str">
        <f t="shared" si="152"/>
        <v/>
      </c>
      <c r="FJ180" s="12" t="str">
        <f t="shared" si="152"/>
        <v/>
      </c>
      <c r="FK180" s="12" t="str">
        <f t="shared" si="152"/>
        <v/>
      </c>
      <c r="FL180" s="12" t="str">
        <f t="shared" si="152"/>
        <v/>
      </c>
      <c r="FM180" s="12" t="str">
        <f t="shared" si="152"/>
        <v/>
      </c>
      <c r="FN180" s="12" t="str">
        <f t="shared" si="152"/>
        <v/>
      </c>
      <c r="FP180" t="str">
        <f t="shared" si="142"/>
        <v>OK</v>
      </c>
      <c r="FQ180" t="str">
        <f t="shared" si="143"/>
        <v/>
      </c>
      <c r="GU180" s="176"/>
      <c r="GV180" s="177">
        <f t="shared" si="128"/>
        <v>0</v>
      </c>
      <c r="GW180" s="177">
        <f t="shared" si="129"/>
        <v>0</v>
      </c>
      <c r="GX180" s="177">
        <f t="shared" si="130"/>
        <v>0</v>
      </c>
      <c r="GY180" s="177">
        <f t="shared" si="131"/>
        <v>0</v>
      </c>
    </row>
    <row r="181" spans="1:207" x14ac:dyDescent="0.25">
      <c r="A181" s="194"/>
      <c r="B181" s="186" t="str">
        <f t="shared" si="133"/>
        <v>0 (0, 0)</v>
      </c>
      <c r="C181" s="357"/>
      <c r="D181" s="470"/>
      <c r="E181" s="470"/>
      <c r="F181" s="470"/>
      <c r="G181" s="470"/>
      <c r="H181" s="470"/>
      <c r="I181" s="466"/>
      <c r="J181" s="357"/>
      <c r="K181" s="470"/>
      <c r="L181" s="470"/>
      <c r="M181" s="470"/>
      <c r="N181" s="470"/>
      <c r="O181" s="470"/>
      <c r="P181" s="466"/>
      <c r="Q181" s="357"/>
      <c r="R181" s="470"/>
      <c r="S181" s="470"/>
      <c r="T181" s="470"/>
      <c r="U181" s="470"/>
      <c r="V181" s="470"/>
      <c r="W181" s="466"/>
      <c r="X181" s="357"/>
      <c r="Y181" s="470"/>
      <c r="Z181" s="470"/>
      <c r="AA181" s="470"/>
      <c r="AB181" s="470"/>
      <c r="AC181" s="470"/>
      <c r="AD181" s="466"/>
      <c r="AE181" s="349"/>
      <c r="AF181" s="339">
        <f t="shared" si="158"/>
        <v>0</v>
      </c>
      <c r="AG181" s="340">
        <f t="shared" si="158"/>
        <v>0</v>
      </c>
      <c r="AH181" s="340">
        <f t="shared" si="158"/>
        <v>0</v>
      </c>
      <c r="AI181" s="341">
        <f t="shared" si="158"/>
        <v>0</v>
      </c>
      <c r="AJ181" s="342">
        <f t="shared" si="158"/>
        <v>0</v>
      </c>
      <c r="AK181" s="343">
        <f t="shared" si="134"/>
        <v>0</v>
      </c>
      <c r="AL181" s="192">
        <f>IF(A181&lt;&gt;"",VLOOKUP(A181,Positions!$AJ$9:$AK$30,2,FALSE),0)*IF(AJ181=160,AJ181/4*52*(38/40),AJ181/4*52)</f>
        <v>0</v>
      </c>
      <c r="AM181" s="188">
        <f t="shared" si="135"/>
        <v>0</v>
      </c>
      <c r="AN181" s="12" t="str">
        <f t="shared" si="147"/>
        <v/>
      </c>
      <c r="AO181" s="12" t="str">
        <f t="shared" si="147"/>
        <v/>
      </c>
      <c r="AP181" s="12" t="str">
        <f t="shared" si="147"/>
        <v/>
      </c>
      <c r="AQ181" s="12" t="str">
        <f t="shared" si="147"/>
        <v/>
      </c>
      <c r="AR181" s="12" t="str">
        <f t="shared" si="147"/>
        <v/>
      </c>
      <c r="AS181" s="12" t="str">
        <f t="shared" si="147"/>
        <v/>
      </c>
      <c r="AT181" s="12" t="str">
        <f t="shared" si="147"/>
        <v/>
      </c>
      <c r="AU181" s="12" t="str">
        <f t="shared" si="147"/>
        <v/>
      </c>
      <c r="AV181" s="12" t="str">
        <f t="shared" si="147"/>
        <v/>
      </c>
      <c r="AW181" s="12" t="str">
        <f t="shared" si="147"/>
        <v/>
      </c>
      <c r="AX181" s="12" t="str">
        <f t="shared" si="147"/>
        <v/>
      </c>
      <c r="AY181" s="12" t="str">
        <f t="shared" si="147"/>
        <v/>
      </c>
      <c r="AZ181" s="12" t="str">
        <f t="shared" si="147"/>
        <v/>
      </c>
      <c r="BA181" s="12" t="str">
        <f t="shared" si="160"/>
        <v/>
      </c>
      <c r="BB181" s="12" t="str">
        <f t="shared" si="160"/>
        <v/>
      </c>
      <c r="BC181" s="12" t="str">
        <f t="shared" si="160"/>
        <v/>
      </c>
      <c r="BD181" s="12" t="str">
        <f t="shared" si="149"/>
        <v/>
      </c>
      <c r="BE181" s="12" t="str">
        <f t="shared" si="149"/>
        <v/>
      </c>
      <c r="BF181" s="12" t="str">
        <f t="shared" si="149"/>
        <v/>
      </c>
      <c r="BG181" s="12" t="str">
        <f t="shared" si="149"/>
        <v/>
      </c>
      <c r="BH181" s="12" t="str">
        <f t="shared" si="149"/>
        <v/>
      </c>
      <c r="BI181" s="12" t="str">
        <f t="shared" si="149"/>
        <v/>
      </c>
      <c r="BJ181" s="12" t="str">
        <f t="shared" si="149"/>
        <v/>
      </c>
      <c r="BK181" s="12" t="str">
        <f t="shared" si="149"/>
        <v/>
      </c>
      <c r="BL181" s="12" t="str">
        <f t="shared" si="149"/>
        <v/>
      </c>
      <c r="BM181" s="12" t="str">
        <f t="shared" si="149"/>
        <v/>
      </c>
      <c r="BN181" s="12" t="str">
        <f t="shared" si="149"/>
        <v/>
      </c>
      <c r="BO181" s="12" t="str">
        <f t="shared" si="157"/>
        <v/>
      </c>
      <c r="BV181" s="2" t="str">
        <f>IF(C181="","",IF(C181="ADO","ADO",IF(C181="OFF","OFF",VLOOKUP(C181,Positions!$C$7:$V$120,20,FALSE))))</f>
        <v/>
      </c>
      <c r="BW181" s="2" t="str">
        <f>IF(D181="","",IF(D181="ADO","ADO",IF(D181="OFF","OFF",VLOOKUP(D181,Positions!$C$7:$V$120,20,FALSE))))</f>
        <v/>
      </c>
      <c r="BX181" s="2" t="str">
        <f>IF(E181="","",IF(E181="ADO","ADO",IF(E181="OFF","OFF",VLOOKUP(E181,Positions!$C$7:$V$120,20,FALSE))))</f>
        <v/>
      </c>
      <c r="BY181" s="2" t="str">
        <f>IF(F181="","",IF(F181="ADO","ADO",IF(F181="OFF","OFF",VLOOKUP(F181,Positions!$C$7:$V$120,20,FALSE))))</f>
        <v/>
      </c>
      <c r="BZ181" s="2" t="str">
        <f>IF(G181="","",IF(G181="ADO","ADO",IF(G181="OFF","OFF",VLOOKUP(G181,Positions!$C$7:$V$120,20,FALSE))))</f>
        <v/>
      </c>
      <c r="CA181" s="2" t="str">
        <f>IF(H181="","",IF(H181="ADO","ADO",IF(H181="OFF","OFF",VLOOKUP(H181,Positions!$C$7:$V$120,20,FALSE))))</f>
        <v/>
      </c>
      <c r="CB181" s="2" t="str">
        <f>IF(I181="","",IF(I181="ADO","ADO",IF(I181="OFF","OFF",VLOOKUP(I181,Positions!$C$7:$V$120,20,FALSE))))</f>
        <v/>
      </c>
      <c r="CC181" s="2" t="str">
        <f>IF(J181="","",IF(J181="ADO","ADO",IF(J181="OFF","OFF",VLOOKUP(J181,Positions!$C$7:$V$120,20,FALSE))))</f>
        <v/>
      </c>
      <c r="CD181" s="2" t="str">
        <f>IF(K181="","",IF(K181="ADO","ADO",IF(K181="OFF","OFF",VLOOKUP(K181,Positions!$C$7:$V$120,20,FALSE))))</f>
        <v/>
      </c>
      <c r="CE181" s="2" t="str">
        <f>IF(L181="","",IF(L181="ADO","ADO",IF(L181="OFF","OFF",VLOOKUP(L181,Positions!$C$7:$V$120,20,FALSE))))</f>
        <v/>
      </c>
      <c r="CF181" s="2" t="str">
        <f>IF(M181="","",IF(M181="ADO","ADO",IF(M181="OFF","OFF",VLOOKUP(M181,Positions!$C$7:$V$120,20,FALSE))))</f>
        <v/>
      </c>
      <c r="CG181" s="2" t="str">
        <f>IF(N181="","",IF(N181="ADO","ADO",IF(N181="OFF","OFF",VLOOKUP(N181,Positions!$C$7:$V$120,20,FALSE))))</f>
        <v/>
      </c>
      <c r="CH181" s="2" t="str">
        <f>IF(O181="","",IF(O181="ADO","ADO",IF(O181="OFF","OFF",VLOOKUP(O181,Positions!$C$7:$V$120,20,FALSE))))</f>
        <v/>
      </c>
      <c r="CI181" s="2" t="str">
        <f>IF(P181="","",IF(P181="ADO","ADO",IF(P181="OFF","OFF",VLOOKUP(P181,Positions!$C$7:$V$120,20,FALSE))))</f>
        <v/>
      </c>
      <c r="CJ181" s="2" t="str">
        <f>IF(Q181="","",IF(Q181="ADO","ADO",IF(Q181="OFF","OFF",VLOOKUP(Q181,Positions!$C$7:$V$120,20,FALSE))))</f>
        <v/>
      </c>
      <c r="CK181" s="2" t="str">
        <f>IF(R181="","",IF(R181="ADO","ADO",IF(R181="OFF","OFF",VLOOKUP(R181,Positions!$C$7:$V$120,20,FALSE))))</f>
        <v/>
      </c>
      <c r="CL181" s="2" t="str">
        <f>IF(S181="","",IF(S181="ADO","ADO",IF(S181="OFF","OFF",VLOOKUP(S181,Positions!$C$7:$V$120,20,FALSE))))</f>
        <v/>
      </c>
      <c r="CM181" s="2" t="str">
        <f>IF(T181="","",IF(T181="ADO","ADO",IF(T181="OFF","OFF",VLOOKUP(T181,Positions!$C$7:$V$120,20,FALSE))))</f>
        <v/>
      </c>
      <c r="CN181" s="2" t="str">
        <f>IF(U181="","",IF(U181="ADO","ADO",IF(U181="OFF","OFF",VLOOKUP(U181,Positions!$C$7:$V$120,20,FALSE))))</f>
        <v/>
      </c>
      <c r="CO181" s="2" t="str">
        <f>IF(V181="","",IF(V181="ADO","ADO",IF(V181="OFF","OFF",VLOOKUP(V181,Positions!$C$7:$V$120,20,FALSE))))</f>
        <v/>
      </c>
      <c r="CP181" s="2" t="str">
        <f>IF(W181="","",IF(W181="ADO","ADO",IF(W181="OFF","OFF",VLOOKUP(W181,Positions!$C$7:$V$120,20,FALSE))))</f>
        <v/>
      </c>
      <c r="CQ181" s="2" t="str">
        <f>IF(X181="","",IF(X181="ADO","ADO",IF(X181="OFF","OFF",VLOOKUP(X181,Positions!$C$7:$V$120,20,FALSE))))</f>
        <v/>
      </c>
      <c r="CR181" s="2" t="str">
        <f>IF(Y181="","",IF(Y181="ADO","ADO",IF(Y181="OFF","OFF",VLOOKUP(Y181,Positions!$C$7:$V$120,20,FALSE))))</f>
        <v/>
      </c>
      <c r="CS181" s="2" t="str">
        <f>IF(Z181="","",IF(Z181="ADO","ADO",IF(Z181="OFF","OFF",VLOOKUP(Z181,Positions!$C$7:$V$120,20,FALSE))))</f>
        <v/>
      </c>
      <c r="CT181" s="2" t="str">
        <f>IF(AA181="","",IF(AA181="ADO","ADO",IF(AA181="OFF","OFF",VLOOKUP(AA181,Positions!$C$7:$V$120,20,FALSE))))</f>
        <v/>
      </c>
      <c r="CU181" s="2" t="str">
        <f>IF(AB181="","",IF(AB181="ADO","ADO",IF(AB181="OFF","OFF",VLOOKUP(AB181,Positions!$C$7:$V$120,20,FALSE))))</f>
        <v/>
      </c>
      <c r="CV181" s="2" t="str">
        <f>IF(AC181="","",IF(AC181="ADO","ADO",IF(AC181="OFF","OFF",VLOOKUP(AC181,Positions!$C$7:$V$120,20,FALSE))))</f>
        <v/>
      </c>
      <c r="CW181" s="2" t="str">
        <f>IF(AD181="","",IF(AD181="ADO","ADO",IF(AD181="OFF","OFF",VLOOKUP(AD181,Positions!$C$7:$V$120,20,FALSE))))</f>
        <v/>
      </c>
      <c r="CY181" s="2">
        <f t="shared" si="136"/>
        <v>0</v>
      </c>
      <c r="DE181" s="2" t="str">
        <f t="shared" si="155"/>
        <v/>
      </c>
      <c r="DF181" s="2" t="str">
        <f t="shared" si="156"/>
        <v/>
      </c>
      <c r="DG181" s="2" t="str">
        <f t="shared" si="154"/>
        <v/>
      </c>
      <c r="DH181" s="2" t="str">
        <f t="shared" si="154"/>
        <v/>
      </c>
      <c r="DI181" s="2" t="str">
        <f t="shared" si="154"/>
        <v/>
      </c>
      <c r="DJ181" s="2" t="str">
        <f t="shared" si="154"/>
        <v/>
      </c>
      <c r="DK181" s="2" t="str">
        <f t="shared" si="154"/>
        <v/>
      </c>
      <c r="DL181" s="2" t="str">
        <f t="shared" si="154"/>
        <v/>
      </c>
      <c r="DM181" s="2" t="str">
        <f t="shared" si="154"/>
        <v/>
      </c>
      <c r="DN181" s="2" t="str">
        <f t="shared" si="154"/>
        <v/>
      </c>
      <c r="DO181" s="2" t="str">
        <f t="shared" si="154"/>
        <v/>
      </c>
      <c r="DP181" s="2" t="str">
        <f t="shared" si="154"/>
        <v/>
      </c>
      <c r="DQ181" s="2" t="str">
        <f t="shared" si="154"/>
        <v/>
      </c>
      <c r="DR181" s="2" t="str">
        <f t="shared" si="154"/>
        <v/>
      </c>
      <c r="DS181" s="2" t="str">
        <f t="shared" si="150"/>
        <v/>
      </c>
      <c r="DT181" s="2" t="str">
        <f t="shared" si="150"/>
        <v/>
      </c>
      <c r="DU181" s="2" t="str">
        <f t="shared" si="150"/>
        <v/>
      </c>
      <c r="DV181" s="2" t="str">
        <f t="shared" si="150"/>
        <v/>
      </c>
      <c r="DW181" s="2" t="str">
        <f t="shared" si="150"/>
        <v/>
      </c>
      <c r="DX181" s="2" t="str">
        <f t="shared" si="150"/>
        <v/>
      </c>
      <c r="DY181" s="2" t="str">
        <f t="shared" si="150"/>
        <v/>
      </c>
      <c r="DZ181" s="2" t="str">
        <f t="shared" si="150"/>
        <v/>
      </c>
      <c r="EA181" s="2" t="str">
        <f t="shared" si="150"/>
        <v/>
      </c>
      <c r="EB181" s="2" t="str">
        <f t="shared" si="150"/>
        <v/>
      </c>
      <c r="EC181" s="2" t="str">
        <f t="shared" si="150"/>
        <v/>
      </c>
      <c r="ED181" s="2" t="str">
        <f t="shared" si="159"/>
        <v/>
      </c>
      <c r="EE181" s="2" t="str">
        <f t="shared" si="159"/>
        <v/>
      </c>
      <c r="EF181" s="2" t="str">
        <f t="shared" si="159"/>
        <v/>
      </c>
      <c r="EH181" s="189">
        <f t="shared" si="137"/>
        <v>0</v>
      </c>
      <c r="EI181" s="190">
        <f t="shared" si="138"/>
        <v>0</v>
      </c>
      <c r="EJ181" s="190">
        <f t="shared" si="139"/>
        <v>0</v>
      </c>
      <c r="EK181" s="190">
        <f t="shared" si="140"/>
        <v>0</v>
      </c>
      <c r="EL181" s="190">
        <f t="shared" si="141"/>
        <v>0</v>
      </c>
      <c r="EM181" s="12" t="str">
        <f t="shared" si="153"/>
        <v/>
      </c>
      <c r="EN181" s="12" t="str">
        <f t="shared" si="153"/>
        <v/>
      </c>
      <c r="EO181" s="12" t="str">
        <f t="shared" si="153"/>
        <v/>
      </c>
      <c r="EP181" s="12" t="str">
        <f t="shared" si="153"/>
        <v/>
      </c>
      <c r="EQ181" s="12" t="str">
        <f t="shared" si="153"/>
        <v/>
      </c>
      <c r="ER181" s="12" t="str">
        <f t="shared" si="153"/>
        <v/>
      </c>
      <c r="ES181" s="12" t="str">
        <f t="shared" si="153"/>
        <v/>
      </c>
      <c r="ET181" s="12" t="str">
        <f t="shared" si="153"/>
        <v/>
      </c>
      <c r="EU181" s="12" t="str">
        <f t="shared" si="153"/>
        <v/>
      </c>
      <c r="EV181" s="12" t="str">
        <f t="shared" si="151"/>
        <v/>
      </c>
      <c r="EW181" s="12" t="str">
        <f t="shared" si="151"/>
        <v/>
      </c>
      <c r="EX181" s="12" t="str">
        <f t="shared" si="151"/>
        <v/>
      </c>
      <c r="EY181" s="12" t="str">
        <f t="shared" si="151"/>
        <v/>
      </c>
      <c r="EZ181" s="12" t="str">
        <f t="shared" si="151"/>
        <v/>
      </c>
      <c r="FA181" s="12" t="str">
        <f t="shared" si="151"/>
        <v/>
      </c>
      <c r="FB181" s="12" t="str">
        <f t="shared" si="151"/>
        <v/>
      </c>
      <c r="FC181" s="12" t="str">
        <f t="shared" si="161"/>
        <v/>
      </c>
      <c r="FD181" s="12" t="str">
        <f t="shared" si="161"/>
        <v/>
      </c>
      <c r="FE181" s="12" t="str">
        <f t="shared" si="161"/>
        <v/>
      </c>
      <c r="FF181" s="12" t="str">
        <f t="shared" si="152"/>
        <v/>
      </c>
      <c r="FG181" s="12" t="str">
        <f t="shared" si="152"/>
        <v/>
      </c>
      <c r="FH181" s="12" t="str">
        <f t="shared" si="152"/>
        <v/>
      </c>
      <c r="FI181" s="12" t="str">
        <f t="shared" si="152"/>
        <v/>
      </c>
      <c r="FJ181" s="12" t="str">
        <f t="shared" si="152"/>
        <v/>
      </c>
      <c r="FK181" s="12" t="str">
        <f t="shared" si="152"/>
        <v/>
      </c>
      <c r="FL181" s="12" t="str">
        <f t="shared" si="152"/>
        <v/>
      </c>
      <c r="FM181" s="12" t="str">
        <f t="shared" si="152"/>
        <v/>
      </c>
      <c r="FN181" s="12" t="str">
        <f t="shared" si="152"/>
        <v/>
      </c>
      <c r="FP181" t="str">
        <f t="shared" si="142"/>
        <v>OK</v>
      </c>
      <c r="FQ181" t="str">
        <f t="shared" si="143"/>
        <v/>
      </c>
      <c r="GU181" s="176"/>
      <c r="GV181" s="177">
        <f t="shared" si="128"/>
        <v>0</v>
      </c>
      <c r="GW181" s="177">
        <f t="shared" si="129"/>
        <v>0</v>
      </c>
      <c r="GX181" s="177">
        <f t="shared" si="130"/>
        <v>0</v>
      </c>
      <c r="GY181" s="177">
        <f t="shared" si="131"/>
        <v>0</v>
      </c>
    </row>
    <row r="182" spans="1:207" x14ac:dyDescent="0.25">
      <c r="A182" s="194"/>
      <c r="B182" s="186" t="str">
        <f t="shared" si="133"/>
        <v>0 (0, 0)</v>
      </c>
      <c r="C182" s="357"/>
      <c r="D182" s="470"/>
      <c r="E182" s="470"/>
      <c r="F182" s="470"/>
      <c r="G182" s="470"/>
      <c r="H182" s="470"/>
      <c r="I182" s="466"/>
      <c r="J182" s="357"/>
      <c r="K182" s="470"/>
      <c r="L182" s="470"/>
      <c r="M182" s="470"/>
      <c r="N182" s="470"/>
      <c r="O182" s="470"/>
      <c r="P182" s="466"/>
      <c r="Q182" s="357"/>
      <c r="R182" s="470"/>
      <c r="S182" s="470"/>
      <c r="T182" s="470"/>
      <c r="U182" s="470"/>
      <c r="V182" s="470"/>
      <c r="W182" s="466"/>
      <c r="X182" s="357"/>
      <c r="Y182" s="470"/>
      <c r="Z182" s="470"/>
      <c r="AA182" s="470"/>
      <c r="AB182" s="470"/>
      <c r="AC182" s="470"/>
      <c r="AD182" s="466"/>
      <c r="AE182" s="349"/>
      <c r="AF182" s="339">
        <f t="shared" si="158"/>
        <v>0</v>
      </c>
      <c r="AG182" s="340">
        <f t="shared" si="158"/>
        <v>0</v>
      </c>
      <c r="AH182" s="340">
        <f t="shared" si="158"/>
        <v>0</v>
      </c>
      <c r="AI182" s="341">
        <f t="shared" si="158"/>
        <v>0</v>
      </c>
      <c r="AJ182" s="342">
        <f t="shared" si="158"/>
        <v>0</v>
      </c>
      <c r="AK182" s="343">
        <f t="shared" si="134"/>
        <v>0</v>
      </c>
      <c r="AL182" s="192">
        <f>IF(A182&lt;&gt;"",VLOOKUP(A182,Positions!$AJ$9:$AK$30,2,FALSE),0)*IF(AJ182=160,AJ182/4*52*(38/40),AJ182/4*52)</f>
        <v>0</v>
      </c>
      <c r="AM182" s="188">
        <f t="shared" si="135"/>
        <v>0</v>
      </c>
      <c r="AN182" s="12" t="str">
        <f t="shared" si="147"/>
        <v/>
      </c>
      <c r="AO182" s="12" t="str">
        <f t="shared" si="147"/>
        <v/>
      </c>
      <c r="AP182" s="12" t="str">
        <f t="shared" si="147"/>
        <v/>
      </c>
      <c r="AQ182" s="12" t="str">
        <f t="shared" si="147"/>
        <v/>
      </c>
      <c r="AR182" s="12" t="str">
        <f t="shared" si="147"/>
        <v/>
      </c>
      <c r="AS182" s="12" t="str">
        <f t="shared" si="147"/>
        <v/>
      </c>
      <c r="AT182" s="12" t="str">
        <f t="shared" si="147"/>
        <v/>
      </c>
      <c r="AU182" s="12" t="str">
        <f t="shared" si="147"/>
        <v/>
      </c>
      <c r="AV182" s="12" t="str">
        <f t="shared" si="147"/>
        <v/>
      </c>
      <c r="AW182" s="12" t="str">
        <f t="shared" si="147"/>
        <v/>
      </c>
      <c r="AX182" s="12" t="str">
        <f t="shared" si="147"/>
        <v/>
      </c>
      <c r="AY182" s="12" t="str">
        <f t="shared" si="147"/>
        <v/>
      </c>
      <c r="AZ182" s="12" t="str">
        <f t="shared" si="147"/>
        <v/>
      </c>
      <c r="BA182" s="12" t="str">
        <f t="shared" si="160"/>
        <v/>
      </c>
      <c r="BB182" s="12" t="str">
        <f t="shared" si="160"/>
        <v/>
      </c>
      <c r="BC182" s="12" t="str">
        <f t="shared" si="160"/>
        <v/>
      </c>
      <c r="BD182" s="12" t="str">
        <f t="shared" si="149"/>
        <v/>
      </c>
      <c r="BE182" s="12" t="str">
        <f t="shared" si="149"/>
        <v/>
      </c>
      <c r="BF182" s="12" t="str">
        <f t="shared" si="149"/>
        <v/>
      </c>
      <c r="BG182" s="12" t="str">
        <f t="shared" si="149"/>
        <v/>
      </c>
      <c r="BH182" s="12" t="str">
        <f t="shared" si="149"/>
        <v/>
      </c>
      <c r="BI182" s="12" t="str">
        <f t="shared" si="149"/>
        <v/>
      </c>
      <c r="BJ182" s="12" t="str">
        <f t="shared" si="149"/>
        <v/>
      </c>
      <c r="BK182" s="12" t="str">
        <f t="shared" si="149"/>
        <v/>
      </c>
      <c r="BL182" s="12" t="str">
        <f t="shared" si="149"/>
        <v/>
      </c>
      <c r="BM182" s="12" t="str">
        <f t="shared" si="149"/>
        <v/>
      </c>
      <c r="BN182" s="12" t="str">
        <f t="shared" si="149"/>
        <v/>
      </c>
      <c r="BO182" s="12" t="str">
        <f t="shared" si="157"/>
        <v/>
      </c>
      <c r="BV182" s="2" t="str">
        <f>IF(C182="","",IF(C182="ADO","ADO",IF(C182="OFF","OFF",VLOOKUP(C182,Positions!$C$7:$V$120,20,FALSE))))</f>
        <v/>
      </c>
      <c r="BW182" s="2" t="str">
        <f>IF(D182="","",IF(D182="ADO","ADO",IF(D182="OFF","OFF",VLOOKUP(D182,Positions!$C$7:$V$120,20,FALSE))))</f>
        <v/>
      </c>
      <c r="BX182" s="2" t="str">
        <f>IF(E182="","",IF(E182="ADO","ADO",IF(E182="OFF","OFF",VLOOKUP(E182,Positions!$C$7:$V$120,20,FALSE))))</f>
        <v/>
      </c>
      <c r="BY182" s="2" t="str">
        <f>IF(F182="","",IF(F182="ADO","ADO",IF(F182="OFF","OFF",VLOOKUP(F182,Positions!$C$7:$V$120,20,FALSE))))</f>
        <v/>
      </c>
      <c r="BZ182" s="2" t="str">
        <f>IF(G182="","",IF(G182="ADO","ADO",IF(G182="OFF","OFF",VLOOKUP(G182,Positions!$C$7:$V$120,20,FALSE))))</f>
        <v/>
      </c>
      <c r="CA182" s="2" t="str">
        <f>IF(H182="","",IF(H182="ADO","ADO",IF(H182="OFF","OFF",VLOOKUP(H182,Positions!$C$7:$V$120,20,FALSE))))</f>
        <v/>
      </c>
      <c r="CB182" s="2" t="str">
        <f>IF(I182="","",IF(I182="ADO","ADO",IF(I182="OFF","OFF",VLOOKUP(I182,Positions!$C$7:$V$120,20,FALSE))))</f>
        <v/>
      </c>
      <c r="CC182" s="2" t="str">
        <f>IF(J182="","",IF(J182="ADO","ADO",IF(J182="OFF","OFF",VLOOKUP(J182,Positions!$C$7:$V$120,20,FALSE))))</f>
        <v/>
      </c>
      <c r="CD182" s="2" t="str">
        <f>IF(K182="","",IF(K182="ADO","ADO",IF(K182="OFF","OFF",VLOOKUP(K182,Positions!$C$7:$V$120,20,FALSE))))</f>
        <v/>
      </c>
      <c r="CE182" s="2" t="str">
        <f>IF(L182="","",IF(L182="ADO","ADO",IF(L182="OFF","OFF",VLOOKUP(L182,Positions!$C$7:$V$120,20,FALSE))))</f>
        <v/>
      </c>
      <c r="CF182" s="2" t="str">
        <f>IF(M182="","",IF(M182="ADO","ADO",IF(M182="OFF","OFF",VLOOKUP(M182,Positions!$C$7:$V$120,20,FALSE))))</f>
        <v/>
      </c>
      <c r="CG182" s="2" t="str">
        <f>IF(N182="","",IF(N182="ADO","ADO",IF(N182="OFF","OFF",VLOOKUP(N182,Positions!$C$7:$V$120,20,FALSE))))</f>
        <v/>
      </c>
      <c r="CH182" s="2" t="str">
        <f>IF(O182="","",IF(O182="ADO","ADO",IF(O182="OFF","OFF",VLOOKUP(O182,Positions!$C$7:$V$120,20,FALSE))))</f>
        <v/>
      </c>
      <c r="CI182" s="2" t="str">
        <f>IF(P182="","",IF(P182="ADO","ADO",IF(P182="OFF","OFF",VLOOKUP(P182,Positions!$C$7:$V$120,20,FALSE))))</f>
        <v/>
      </c>
      <c r="CJ182" s="2" t="str">
        <f>IF(Q182="","",IF(Q182="ADO","ADO",IF(Q182="OFF","OFF",VLOOKUP(Q182,Positions!$C$7:$V$120,20,FALSE))))</f>
        <v/>
      </c>
      <c r="CK182" s="2" t="str">
        <f>IF(R182="","",IF(R182="ADO","ADO",IF(R182="OFF","OFF",VLOOKUP(R182,Positions!$C$7:$V$120,20,FALSE))))</f>
        <v/>
      </c>
      <c r="CL182" s="2" t="str">
        <f>IF(S182="","",IF(S182="ADO","ADO",IF(S182="OFF","OFF",VLOOKUP(S182,Positions!$C$7:$V$120,20,FALSE))))</f>
        <v/>
      </c>
      <c r="CM182" s="2" t="str">
        <f>IF(T182="","",IF(T182="ADO","ADO",IF(T182="OFF","OFF",VLOOKUP(T182,Positions!$C$7:$V$120,20,FALSE))))</f>
        <v/>
      </c>
      <c r="CN182" s="2" t="str">
        <f>IF(U182="","",IF(U182="ADO","ADO",IF(U182="OFF","OFF",VLOOKUP(U182,Positions!$C$7:$V$120,20,FALSE))))</f>
        <v/>
      </c>
      <c r="CO182" s="2" t="str">
        <f>IF(V182="","",IF(V182="ADO","ADO",IF(V182="OFF","OFF",VLOOKUP(V182,Positions!$C$7:$V$120,20,FALSE))))</f>
        <v/>
      </c>
      <c r="CP182" s="2" t="str">
        <f>IF(W182="","",IF(W182="ADO","ADO",IF(W182="OFF","OFF",VLOOKUP(W182,Positions!$C$7:$V$120,20,FALSE))))</f>
        <v/>
      </c>
      <c r="CQ182" s="2" t="str">
        <f>IF(X182="","",IF(X182="ADO","ADO",IF(X182="OFF","OFF",VLOOKUP(X182,Positions!$C$7:$V$120,20,FALSE))))</f>
        <v/>
      </c>
      <c r="CR182" s="2" t="str">
        <f>IF(Y182="","",IF(Y182="ADO","ADO",IF(Y182="OFF","OFF",VLOOKUP(Y182,Positions!$C$7:$V$120,20,FALSE))))</f>
        <v/>
      </c>
      <c r="CS182" s="2" t="str">
        <f>IF(Z182="","",IF(Z182="ADO","ADO",IF(Z182="OFF","OFF",VLOOKUP(Z182,Positions!$C$7:$V$120,20,FALSE))))</f>
        <v/>
      </c>
      <c r="CT182" s="2" t="str">
        <f>IF(AA182="","",IF(AA182="ADO","ADO",IF(AA182="OFF","OFF",VLOOKUP(AA182,Positions!$C$7:$V$120,20,FALSE))))</f>
        <v/>
      </c>
      <c r="CU182" s="2" t="str">
        <f>IF(AB182="","",IF(AB182="ADO","ADO",IF(AB182="OFF","OFF",VLOOKUP(AB182,Positions!$C$7:$V$120,20,FALSE))))</f>
        <v/>
      </c>
      <c r="CV182" s="2" t="str">
        <f>IF(AC182="","",IF(AC182="ADO","ADO",IF(AC182="OFF","OFF",VLOOKUP(AC182,Positions!$C$7:$V$120,20,FALSE))))</f>
        <v/>
      </c>
      <c r="CW182" s="2" t="str">
        <f>IF(AD182="","",IF(AD182="ADO","ADO",IF(AD182="OFF","OFF",VLOOKUP(AD182,Positions!$C$7:$V$120,20,FALSE))))</f>
        <v/>
      </c>
      <c r="CY182" s="2">
        <f t="shared" si="136"/>
        <v>0</v>
      </c>
      <c r="DE182" s="2" t="str">
        <f t="shared" si="155"/>
        <v/>
      </c>
      <c r="DF182" s="2" t="str">
        <f t="shared" si="156"/>
        <v/>
      </c>
      <c r="DG182" s="2" t="str">
        <f t="shared" ref="DG182:DT182" si="162">IF(ISERROR(BX182),"",BX182)</f>
        <v/>
      </c>
      <c r="DH182" s="2" t="str">
        <f t="shared" si="162"/>
        <v/>
      </c>
      <c r="DI182" s="2" t="str">
        <f t="shared" si="162"/>
        <v/>
      </c>
      <c r="DJ182" s="2" t="str">
        <f t="shared" si="162"/>
        <v/>
      </c>
      <c r="DK182" s="2" t="str">
        <f t="shared" si="162"/>
        <v/>
      </c>
      <c r="DL182" s="2" t="str">
        <f t="shared" si="162"/>
        <v/>
      </c>
      <c r="DM182" s="2" t="str">
        <f t="shared" si="162"/>
        <v/>
      </c>
      <c r="DN182" s="2" t="str">
        <f t="shared" si="162"/>
        <v/>
      </c>
      <c r="DO182" s="2" t="str">
        <f t="shared" si="162"/>
        <v/>
      </c>
      <c r="DP182" s="2" t="str">
        <f t="shared" si="162"/>
        <v/>
      </c>
      <c r="DQ182" s="2" t="str">
        <f t="shared" si="162"/>
        <v/>
      </c>
      <c r="DR182" s="2" t="str">
        <f t="shared" si="162"/>
        <v/>
      </c>
      <c r="DS182" s="2" t="str">
        <f t="shared" si="162"/>
        <v/>
      </c>
      <c r="DT182" s="2" t="str">
        <f t="shared" si="162"/>
        <v/>
      </c>
      <c r="DU182" s="2" t="str">
        <f t="shared" ref="DS182:EF201" si="163">IF(ISERROR(CL182),"",CL182)</f>
        <v/>
      </c>
      <c r="DV182" s="2" t="str">
        <f t="shared" si="163"/>
        <v/>
      </c>
      <c r="DW182" s="2" t="str">
        <f t="shared" si="163"/>
        <v/>
      </c>
      <c r="DX182" s="2" t="str">
        <f t="shared" si="163"/>
        <v/>
      </c>
      <c r="DY182" s="2" t="str">
        <f t="shared" si="163"/>
        <v/>
      </c>
      <c r="DZ182" s="2" t="str">
        <f t="shared" si="163"/>
        <v/>
      </c>
      <c r="EA182" s="2" t="str">
        <f t="shared" si="163"/>
        <v/>
      </c>
      <c r="EB182" s="2" t="str">
        <f t="shared" si="163"/>
        <v/>
      </c>
      <c r="EC182" s="2" t="str">
        <f t="shared" si="163"/>
        <v/>
      </c>
      <c r="ED182" s="2" t="str">
        <f t="shared" si="159"/>
        <v/>
      </c>
      <c r="EE182" s="2" t="str">
        <f t="shared" si="159"/>
        <v/>
      </c>
      <c r="EF182" s="2" t="str">
        <f t="shared" si="159"/>
        <v/>
      </c>
      <c r="EH182" s="189">
        <f t="shared" si="137"/>
        <v>0</v>
      </c>
      <c r="EI182" s="190">
        <f t="shared" si="138"/>
        <v>0</v>
      </c>
      <c r="EJ182" s="190">
        <f t="shared" si="139"/>
        <v>0</v>
      </c>
      <c r="EK182" s="190">
        <f t="shared" si="140"/>
        <v>0</v>
      </c>
      <c r="EL182" s="190">
        <f t="shared" si="141"/>
        <v>0</v>
      </c>
      <c r="EM182" s="12" t="str">
        <f t="shared" si="153"/>
        <v/>
      </c>
      <c r="EN182" s="12" t="str">
        <f t="shared" si="153"/>
        <v/>
      </c>
      <c r="EO182" s="12" t="str">
        <f t="shared" si="153"/>
        <v/>
      </c>
      <c r="EP182" s="12" t="str">
        <f t="shared" si="153"/>
        <v/>
      </c>
      <c r="EQ182" s="12" t="str">
        <f t="shared" si="153"/>
        <v/>
      </c>
      <c r="ER182" s="12" t="str">
        <f t="shared" si="153"/>
        <v/>
      </c>
      <c r="ES182" s="12" t="str">
        <f t="shared" si="153"/>
        <v/>
      </c>
      <c r="ET182" s="12" t="str">
        <f t="shared" si="153"/>
        <v/>
      </c>
      <c r="EU182" s="12" t="str">
        <f t="shared" si="153"/>
        <v/>
      </c>
      <c r="EV182" s="12" t="str">
        <f t="shared" si="151"/>
        <v/>
      </c>
      <c r="EW182" s="12" t="str">
        <f t="shared" si="151"/>
        <v/>
      </c>
      <c r="EX182" s="12" t="str">
        <f t="shared" si="151"/>
        <v/>
      </c>
      <c r="EY182" s="12" t="str">
        <f t="shared" si="151"/>
        <v/>
      </c>
      <c r="EZ182" s="12" t="str">
        <f t="shared" si="151"/>
        <v/>
      </c>
      <c r="FA182" s="12" t="str">
        <f t="shared" si="151"/>
        <v/>
      </c>
      <c r="FB182" s="12" t="str">
        <f t="shared" si="151"/>
        <v/>
      </c>
      <c r="FC182" s="12" t="str">
        <f t="shared" si="161"/>
        <v/>
      </c>
      <c r="FD182" s="12" t="str">
        <f t="shared" si="161"/>
        <v/>
      </c>
      <c r="FE182" s="12" t="str">
        <f t="shared" si="161"/>
        <v/>
      </c>
      <c r="FF182" s="12" t="str">
        <f t="shared" si="152"/>
        <v/>
      </c>
      <c r="FG182" s="12" t="str">
        <f t="shared" si="152"/>
        <v/>
      </c>
      <c r="FH182" s="12" t="str">
        <f t="shared" si="152"/>
        <v/>
      </c>
      <c r="FI182" s="12" t="str">
        <f t="shared" si="152"/>
        <v/>
      </c>
      <c r="FJ182" s="12" t="str">
        <f t="shared" si="152"/>
        <v/>
      </c>
      <c r="FK182" s="12" t="str">
        <f t="shared" si="152"/>
        <v/>
      </c>
      <c r="FL182" s="12" t="str">
        <f t="shared" si="152"/>
        <v/>
      </c>
      <c r="FM182" s="12" t="str">
        <f t="shared" si="152"/>
        <v/>
      </c>
      <c r="FN182" s="12" t="str">
        <f t="shared" si="152"/>
        <v/>
      </c>
      <c r="FP182" t="str">
        <f t="shared" si="142"/>
        <v>OK</v>
      </c>
      <c r="FQ182" t="str">
        <f t="shared" si="143"/>
        <v/>
      </c>
      <c r="GU182" s="176"/>
      <c r="GV182" s="177">
        <f t="shared" si="128"/>
        <v>0</v>
      </c>
      <c r="GW182" s="177">
        <f t="shared" si="129"/>
        <v>0</v>
      </c>
      <c r="GX182" s="177">
        <f t="shared" si="130"/>
        <v>0</v>
      </c>
      <c r="GY182" s="177">
        <f t="shared" si="131"/>
        <v>0</v>
      </c>
    </row>
    <row r="183" spans="1:207" x14ac:dyDescent="0.25">
      <c r="A183" s="194"/>
      <c r="B183" s="186" t="str">
        <f t="shared" si="133"/>
        <v>0 (0, 0)</v>
      </c>
      <c r="C183" s="357"/>
      <c r="D183" s="470"/>
      <c r="E183" s="470"/>
      <c r="F183" s="470"/>
      <c r="G183" s="470"/>
      <c r="H183" s="470"/>
      <c r="I183" s="466"/>
      <c r="J183" s="357"/>
      <c r="K183" s="470"/>
      <c r="L183" s="470"/>
      <c r="M183" s="470"/>
      <c r="N183" s="470"/>
      <c r="O183" s="470"/>
      <c r="P183" s="466"/>
      <c r="Q183" s="357"/>
      <c r="R183" s="470"/>
      <c r="S183" s="470"/>
      <c r="T183" s="470"/>
      <c r="U183" s="470"/>
      <c r="V183" s="470"/>
      <c r="W183" s="466"/>
      <c r="X183" s="357"/>
      <c r="Y183" s="470"/>
      <c r="Z183" s="470"/>
      <c r="AA183" s="470"/>
      <c r="AB183" s="470"/>
      <c r="AC183" s="470"/>
      <c r="AD183" s="466"/>
      <c r="AE183" s="349"/>
      <c r="AF183" s="339">
        <f t="shared" si="158"/>
        <v>0</v>
      </c>
      <c r="AG183" s="340">
        <f t="shared" si="158"/>
        <v>0</v>
      </c>
      <c r="AH183" s="340">
        <f t="shared" si="158"/>
        <v>0</v>
      </c>
      <c r="AI183" s="341">
        <f t="shared" si="158"/>
        <v>0</v>
      </c>
      <c r="AJ183" s="342">
        <f t="shared" si="158"/>
        <v>0</v>
      </c>
      <c r="AK183" s="343">
        <f t="shared" si="134"/>
        <v>0</v>
      </c>
      <c r="AL183" s="192">
        <f>IF(A183&lt;&gt;"",VLOOKUP(A183,Positions!$AJ$9:$AK$30,2,FALSE),0)*IF(AJ183=160,AJ183/4*52*(38/40),AJ183/4*52)</f>
        <v>0</v>
      </c>
      <c r="AM183" s="188">
        <f t="shared" si="135"/>
        <v>0</v>
      </c>
      <c r="AN183" s="12" t="str">
        <f t="shared" si="147"/>
        <v/>
      </c>
      <c r="AO183" s="12" t="str">
        <f t="shared" si="147"/>
        <v/>
      </c>
      <c r="AP183" s="12" t="str">
        <f t="shared" si="147"/>
        <v/>
      </c>
      <c r="AQ183" s="12" t="str">
        <f t="shared" si="147"/>
        <v/>
      </c>
      <c r="AR183" s="12" t="str">
        <f t="shared" si="147"/>
        <v/>
      </c>
      <c r="AS183" s="12" t="str">
        <f t="shared" si="147"/>
        <v/>
      </c>
      <c r="AT183" s="12" t="str">
        <f t="shared" si="147"/>
        <v/>
      </c>
      <c r="AU183" s="12" t="str">
        <f t="shared" si="147"/>
        <v/>
      </c>
      <c r="AV183" s="12" t="str">
        <f t="shared" si="147"/>
        <v/>
      </c>
      <c r="AW183" s="12" t="str">
        <f t="shared" si="147"/>
        <v/>
      </c>
      <c r="AX183" s="12" t="str">
        <f t="shared" si="147"/>
        <v/>
      </c>
      <c r="AY183" s="12" t="str">
        <f t="shared" ref="AY183:AZ206" si="164">EX183</f>
        <v/>
      </c>
      <c r="AZ183" s="12" t="str">
        <f t="shared" si="164"/>
        <v/>
      </c>
      <c r="BA183" s="12" t="str">
        <f t="shared" si="160"/>
        <v/>
      </c>
      <c r="BB183" s="12" t="str">
        <f t="shared" si="160"/>
        <v/>
      </c>
      <c r="BC183" s="12" t="str">
        <f t="shared" si="160"/>
        <v/>
      </c>
      <c r="BD183" s="12" t="str">
        <f t="shared" si="149"/>
        <v/>
      </c>
      <c r="BE183" s="12" t="str">
        <f t="shared" si="149"/>
        <v/>
      </c>
      <c r="BF183" s="12" t="str">
        <f t="shared" si="149"/>
        <v/>
      </c>
      <c r="BG183" s="12" t="str">
        <f t="shared" si="149"/>
        <v/>
      </c>
      <c r="BH183" s="12" t="str">
        <f t="shared" si="149"/>
        <v/>
      </c>
      <c r="BI183" s="12" t="str">
        <f t="shared" si="149"/>
        <v/>
      </c>
      <c r="BJ183" s="12" t="str">
        <f t="shared" si="149"/>
        <v/>
      </c>
      <c r="BK183" s="12" t="str">
        <f t="shared" si="149"/>
        <v/>
      </c>
      <c r="BL183" s="12" t="str">
        <f t="shared" si="149"/>
        <v/>
      </c>
      <c r="BM183" s="12" t="str">
        <f t="shared" si="149"/>
        <v/>
      </c>
      <c r="BN183" s="12" t="str">
        <f t="shared" si="149"/>
        <v/>
      </c>
      <c r="BO183" s="12" t="str">
        <f t="shared" si="157"/>
        <v/>
      </c>
      <c r="BV183" s="2" t="str">
        <f>IF(C183="","",IF(C183="ADO","ADO",IF(C183="OFF","OFF",VLOOKUP(C183,Positions!$C$7:$V$120,20,FALSE))))</f>
        <v/>
      </c>
      <c r="BW183" s="2" t="str">
        <f>IF(D183="","",IF(D183="ADO","ADO",IF(D183="OFF","OFF",VLOOKUP(D183,Positions!$C$7:$V$120,20,FALSE))))</f>
        <v/>
      </c>
      <c r="BX183" s="2" t="str">
        <f>IF(E183="","",IF(E183="ADO","ADO",IF(E183="OFF","OFF",VLOOKUP(E183,Positions!$C$7:$V$120,20,FALSE))))</f>
        <v/>
      </c>
      <c r="BY183" s="2" t="str">
        <f>IF(F183="","",IF(F183="ADO","ADO",IF(F183="OFF","OFF",VLOOKUP(F183,Positions!$C$7:$V$120,20,FALSE))))</f>
        <v/>
      </c>
      <c r="BZ183" s="2" t="str">
        <f>IF(G183="","",IF(G183="ADO","ADO",IF(G183="OFF","OFF",VLOOKUP(G183,Positions!$C$7:$V$120,20,FALSE))))</f>
        <v/>
      </c>
      <c r="CA183" s="2" t="str">
        <f>IF(H183="","",IF(H183="ADO","ADO",IF(H183="OFF","OFF",VLOOKUP(H183,Positions!$C$7:$V$120,20,FALSE))))</f>
        <v/>
      </c>
      <c r="CB183" s="2" t="str">
        <f>IF(I183="","",IF(I183="ADO","ADO",IF(I183="OFF","OFF",VLOOKUP(I183,Positions!$C$7:$V$120,20,FALSE))))</f>
        <v/>
      </c>
      <c r="CC183" s="2" t="str">
        <f>IF(J183="","",IF(J183="ADO","ADO",IF(J183="OFF","OFF",VLOOKUP(J183,Positions!$C$7:$V$120,20,FALSE))))</f>
        <v/>
      </c>
      <c r="CD183" s="2" t="str">
        <f>IF(K183="","",IF(K183="ADO","ADO",IF(K183="OFF","OFF",VLOOKUP(K183,Positions!$C$7:$V$120,20,FALSE))))</f>
        <v/>
      </c>
      <c r="CE183" s="2" t="str">
        <f>IF(L183="","",IF(L183="ADO","ADO",IF(L183="OFF","OFF",VLOOKUP(L183,Positions!$C$7:$V$120,20,FALSE))))</f>
        <v/>
      </c>
      <c r="CF183" s="2" t="str">
        <f>IF(M183="","",IF(M183="ADO","ADO",IF(M183="OFF","OFF",VLOOKUP(M183,Positions!$C$7:$V$120,20,FALSE))))</f>
        <v/>
      </c>
      <c r="CG183" s="2" t="str">
        <f>IF(N183="","",IF(N183="ADO","ADO",IF(N183="OFF","OFF",VLOOKUP(N183,Positions!$C$7:$V$120,20,FALSE))))</f>
        <v/>
      </c>
      <c r="CH183" s="2" t="str">
        <f>IF(O183="","",IF(O183="ADO","ADO",IF(O183="OFF","OFF",VLOOKUP(O183,Positions!$C$7:$V$120,20,FALSE))))</f>
        <v/>
      </c>
      <c r="CI183" s="2" t="str">
        <f>IF(P183="","",IF(P183="ADO","ADO",IF(P183="OFF","OFF",VLOOKUP(P183,Positions!$C$7:$V$120,20,FALSE))))</f>
        <v/>
      </c>
      <c r="CJ183" s="2" t="str">
        <f>IF(Q183="","",IF(Q183="ADO","ADO",IF(Q183="OFF","OFF",VLOOKUP(Q183,Positions!$C$7:$V$120,20,FALSE))))</f>
        <v/>
      </c>
      <c r="CK183" s="2" t="str">
        <f>IF(R183="","",IF(R183="ADO","ADO",IF(R183="OFF","OFF",VLOOKUP(R183,Positions!$C$7:$V$120,20,FALSE))))</f>
        <v/>
      </c>
      <c r="CL183" s="2" t="str">
        <f>IF(S183="","",IF(S183="ADO","ADO",IF(S183="OFF","OFF",VLOOKUP(S183,Positions!$C$7:$V$120,20,FALSE))))</f>
        <v/>
      </c>
      <c r="CM183" s="2" t="str">
        <f>IF(T183="","",IF(T183="ADO","ADO",IF(T183="OFF","OFF",VLOOKUP(T183,Positions!$C$7:$V$120,20,FALSE))))</f>
        <v/>
      </c>
      <c r="CN183" s="2" t="str">
        <f>IF(U183="","",IF(U183="ADO","ADO",IF(U183="OFF","OFF",VLOOKUP(U183,Positions!$C$7:$V$120,20,FALSE))))</f>
        <v/>
      </c>
      <c r="CO183" s="2" t="str">
        <f>IF(V183="","",IF(V183="ADO","ADO",IF(V183="OFF","OFF",VLOOKUP(V183,Positions!$C$7:$V$120,20,FALSE))))</f>
        <v/>
      </c>
      <c r="CP183" s="2" t="str">
        <f>IF(W183="","",IF(W183="ADO","ADO",IF(W183="OFF","OFF",VLOOKUP(W183,Positions!$C$7:$V$120,20,FALSE))))</f>
        <v/>
      </c>
      <c r="CQ183" s="2" t="str">
        <f>IF(X183="","",IF(X183="ADO","ADO",IF(X183="OFF","OFF",VLOOKUP(X183,Positions!$C$7:$V$120,20,FALSE))))</f>
        <v/>
      </c>
      <c r="CR183" s="2" t="str">
        <f>IF(Y183="","",IF(Y183="ADO","ADO",IF(Y183="OFF","OFF",VLOOKUP(Y183,Positions!$C$7:$V$120,20,FALSE))))</f>
        <v/>
      </c>
      <c r="CS183" s="2" t="str">
        <f>IF(Z183="","",IF(Z183="ADO","ADO",IF(Z183="OFF","OFF",VLOOKUP(Z183,Positions!$C$7:$V$120,20,FALSE))))</f>
        <v/>
      </c>
      <c r="CT183" s="2" t="str">
        <f>IF(AA183="","",IF(AA183="ADO","ADO",IF(AA183="OFF","OFF",VLOOKUP(AA183,Positions!$C$7:$V$120,20,FALSE))))</f>
        <v/>
      </c>
      <c r="CU183" s="2" t="str">
        <f>IF(AB183="","",IF(AB183="ADO","ADO",IF(AB183="OFF","OFF",VLOOKUP(AB183,Positions!$C$7:$V$120,20,FALSE))))</f>
        <v/>
      </c>
      <c r="CV183" s="2" t="str">
        <f>IF(AC183="","",IF(AC183="ADO","ADO",IF(AC183="OFF","OFF",VLOOKUP(AC183,Positions!$C$7:$V$120,20,FALSE))))</f>
        <v/>
      </c>
      <c r="CW183" s="2" t="str">
        <f>IF(AD183="","",IF(AD183="ADO","ADO",IF(AD183="OFF","OFF",VLOOKUP(AD183,Positions!$C$7:$V$120,20,FALSE))))</f>
        <v/>
      </c>
      <c r="CY183" s="2">
        <f t="shared" si="136"/>
        <v>0</v>
      </c>
      <c r="DE183" s="2" t="str">
        <f t="shared" si="155"/>
        <v/>
      </c>
      <c r="DF183" s="2" t="str">
        <f t="shared" si="156"/>
        <v/>
      </c>
      <c r="DG183" s="2" t="str">
        <f t="shared" ref="DG183:DG196" si="165">IF(ISERROR(BX183),"",BX183)</f>
        <v/>
      </c>
      <c r="DH183" s="2" t="str">
        <f t="shared" ref="DH183:DH196" si="166">IF(ISERROR(BY183),"",BY183)</f>
        <v/>
      </c>
      <c r="DI183" s="2" t="str">
        <f t="shared" ref="DI183:DI196" si="167">IF(ISERROR(BZ183),"",BZ183)</f>
        <v/>
      </c>
      <c r="DJ183" s="2" t="str">
        <f t="shared" ref="DJ183:DJ196" si="168">IF(ISERROR(CA183),"",CA183)</f>
        <v/>
      </c>
      <c r="DK183" s="2" t="str">
        <f t="shared" ref="DK183:DK196" si="169">IF(ISERROR(CB183),"",CB183)</f>
        <v/>
      </c>
      <c r="DL183" s="2" t="str">
        <f t="shared" ref="DL183:DL196" si="170">IF(ISERROR(CC183),"",CC183)</f>
        <v/>
      </c>
      <c r="DM183" s="2" t="str">
        <f t="shared" ref="DM183:DM196" si="171">IF(ISERROR(CD183),"",CD183)</f>
        <v/>
      </c>
      <c r="DN183" s="2" t="str">
        <f t="shared" ref="DN183:DN196" si="172">IF(ISERROR(CE183),"",CE183)</f>
        <v/>
      </c>
      <c r="DO183" s="2" t="str">
        <f t="shared" ref="DO183:DO196" si="173">IF(ISERROR(CF183),"",CF183)</f>
        <v/>
      </c>
      <c r="DP183" s="2" t="str">
        <f t="shared" ref="DP183:DP196" si="174">IF(ISERROR(CG183),"",CG183)</f>
        <v/>
      </c>
      <c r="DQ183" s="2" t="str">
        <f t="shared" ref="DQ183:DQ196" si="175">IF(ISERROR(CH183),"",CH183)</f>
        <v/>
      </c>
      <c r="DR183" s="2" t="str">
        <f t="shared" ref="DR183:DR196" si="176">IF(ISERROR(CI183),"",CI183)</f>
        <v/>
      </c>
      <c r="DS183" s="2" t="str">
        <f t="shared" si="163"/>
        <v/>
      </c>
      <c r="DT183" s="2" t="str">
        <f t="shared" si="163"/>
        <v/>
      </c>
      <c r="DU183" s="2" t="str">
        <f t="shared" si="163"/>
        <v/>
      </c>
      <c r="DV183" s="2" t="str">
        <f t="shared" si="163"/>
        <v/>
      </c>
      <c r="DW183" s="2" t="str">
        <f t="shared" si="163"/>
        <v/>
      </c>
      <c r="DX183" s="2" t="str">
        <f t="shared" si="163"/>
        <v/>
      </c>
      <c r="DY183" s="2" t="str">
        <f t="shared" si="163"/>
        <v/>
      </c>
      <c r="DZ183" s="2" t="str">
        <f t="shared" si="163"/>
        <v/>
      </c>
      <c r="EA183" s="2" t="str">
        <f t="shared" si="163"/>
        <v/>
      </c>
      <c r="EB183" s="2" t="str">
        <f t="shared" si="163"/>
        <v/>
      </c>
      <c r="EC183" s="2" t="str">
        <f t="shared" si="163"/>
        <v/>
      </c>
      <c r="ED183" s="2" t="str">
        <f t="shared" si="159"/>
        <v/>
      </c>
      <c r="EE183" s="2" t="str">
        <f t="shared" si="159"/>
        <v/>
      </c>
      <c r="EF183" s="2" t="str">
        <f t="shared" si="159"/>
        <v/>
      </c>
      <c r="EH183" s="189">
        <f t="shared" si="137"/>
        <v>0</v>
      </c>
      <c r="EI183" s="190">
        <f t="shared" si="138"/>
        <v>0</v>
      </c>
      <c r="EJ183" s="190">
        <f t="shared" si="139"/>
        <v>0</v>
      </c>
      <c r="EK183" s="190">
        <f t="shared" si="140"/>
        <v>0</v>
      </c>
      <c r="EL183" s="190">
        <f t="shared" si="141"/>
        <v>0</v>
      </c>
      <c r="EM183" s="12" t="str">
        <f t="shared" si="153"/>
        <v/>
      </c>
      <c r="EN183" s="12" t="str">
        <f t="shared" si="153"/>
        <v/>
      </c>
      <c r="EO183" s="12" t="str">
        <f t="shared" si="153"/>
        <v/>
      </c>
      <c r="EP183" s="12" t="str">
        <f t="shared" si="153"/>
        <v/>
      </c>
      <c r="EQ183" s="12" t="str">
        <f t="shared" si="153"/>
        <v/>
      </c>
      <c r="ER183" s="12" t="str">
        <f t="shared" si="153"/>
        <v/>
      </c>
      <c r="ES183" s="12" t="str">
        <f t="shared" si="153"/>
        <v/>
      </c>
      <c r="ET183" s="12" t="str">
        <f t="shared" si="153"/>
        <v/>
      </c>
      <c r="EU183" s="12" t="str">
        <f t="shared" si="153"/>
        <v/>
      </c>
      <c r="EV183" s="12" t="str">
        <f t="shared" si="151"/>
        <v/>
      </c>
      <c r="EW183" s="12" t="str">
        <f t="shared" si="151"/>
        <v/>
      </c>
      <c r="EX183" s="12" t="str">
        <f t="shared" si="151"/>
        <v/>
      </c>
      <c r="EY183" s="12" t="str">
        <f t="shared" si="151"/>
        <v/>
      </c>
      <c r="EZ183" s="12" t="str">
        <f t="shared" si="151"/>
        <v/>
      </c>
      <c r="FA183" s="12" t="str">
        <f t="shared" si="151"/>
        <v/>
      </c>
      <c r="FB183" s="12" t="str">
        <f t="shared" si="151"/>
        <v/>
      </c>
      <c r="FC183" s="12" t="str">
        <f t="shared" si="161"/>
        <v/>
      </c>
      <c r="FD183" s="12" t="str">
        <f t="shared" si="161"/>
        <v/>
      </c>
      <c r="FE183" s="12" t="str">
        <f t="shared" si="161"/>
        <v/>
      </c>
      <c r="FF183" s="12" t="str">
        <f t="shared" si="152"/>
        <v/>
      </c>
      <c r="FG183" s="12" t="str">
        <f t="shared" si="152"/>
        <v/>
      </c>
      <c r="FH183" s="12" t="str">
        <f t="shared" si="152"/>
        <v/>
      </c>
      <c r="FI183" s="12" t="str">
        <f t="shared" si="152"/>
        <v/>
      </c>
      <c r="FJ183" s="12" t="str">
        <f t="shared" si="152"/>
        <v/>
      </c>
      <c r="FK183" s="12" t="str">
        <f t="shared" si="152"/>
        <v/>
      </c>
      <c r="FL183" s="12" t="str">
        <f t="shared" si="152"/>
        <v/>
      </c>
      <c r="FM183" s="12" t="str">
        <f t="shared" si="152"/>
        <v/>
      </c>
      <c r="FN183" s="12" t="str">
        <f t="shared" si="152"/>
        <v/>
      </c>
      <c r="FP183" t="str">
        <f t="shared" si="142"/>
        <v>OK</v>
      </c>
      <c r="FQ183" t="str">
        <f t="shared" si="143"/>
        <v/>
      </c>
      <c r="GU183" s="176"/>
      <c r="GV183" s="177">
        <f t="shared" si="128"/>
        <v>0</v>
      </c>
      <c r="GW183" s="177">
        <f t="shared" si="129"/>
        <v>0</v>
      </c>
      <c r="GX183" s="177">
        <f t="shared" si="130"/>
        <v>0</v>
      </c>
      <c r="GY183" s="177">
        <f t="shared" si="131"/>
        <v>0</v>
      </c>
    </row>
    <row r="184" spans="1:207" x14ac:dyDescent="0.25">
      <c r="A184" s="194"/>
      <c r="B184" s="186" t="str">
        <f t="shared" si="133"/>
        <v>0 (0, 0)</v>
      </c>
      <c r="C184" s="357"/>
      <c r="D184" s="470"/>
      <c r="E184" s="470"/>
      <c r="F184" s="470"/>
      <c r="G184" s="470"/>
      <c r="H184" s="470"/>
      <c r="I184" s="466"/>
      <c r="J184" s="357"/>
      <c r="K184" s="470"/>
      <c r="L184" s="470"/>
      <c r="M184" s="470"/>
      <c r="N184" s="470"/>
      <c r="O184" s="470"/>
      <c r="P184" s="466"/>
      <c r="Q184" s="357"/>
      <c r="R184" s="470"/>
      <c r="S184" s="470"/>
      <c r="T184" s="470"/>
      <c r="U184" s="470"/>
      <c r="V184" s="470"/>
      <c r="W184" s="466"/>
      <c r="X184" s="357"/>
      <c r="Y184" s="470"/>
      <c r="Z184" s="470"/>
      <c r="AA184" s="470"/>
      <c r="AB184" s="470"/>
      <c r="AC184" s="470"/>
      <c r="AD184" s="466"/>
      <c r="AE184" s="349"/>
      <c r="AF184" s="339">
        <f t="shared" si="158"/>
        <v>0</v>
      </c>
      <c r="AG184" s="340">
        <f t="shared" si="158"/>
        <v>0</v>
      </c>
      <c r="AH184" s="340">
        <f t="shared" si="158"/>
        <v>0</v>
      </c>
      <c r="AI184" s="341">
        <f t="shared" si="158"/>
        <v>0</v>
      </c>
      <c r="AJ184" s="342">
        <f t="shared" si="158"/>
        <v>0</v>
      </c>
      <c r="AK184" s="343">
        <f t="shared" si="134"/>
        <v>0</v>
      </c>
      <c r="AL184" s="192">
        <f>IF(A184&lt;&gt;"",VLOOKUP(A184,Positions!$AJ$9:$AK$30,2,FALSE),0)*IF(AJ184=160,AJ184/4*52*(38/40),AJ184/4*52)</f>
        <v>0</v>
      </c>
      <c r="AM184" s="188">
        <f t="shared" si="135"/>
        <v>0</v>
      </c>
      <c r="AN184" s="12" t="str">
        <f t="shared" ref="AN184:AX206" si="177">EM184</f>
        <v/>
      </c>
      <c r="AO184" s="12" t="str">
        <f t="shared" si="177"/>
        <v/>
      </c>
      <c r="AP184" s="12" t="str">
        <f t="shared" si="177"/>
        <v/>
      </c>
      <c r="AQ184" s="12" t="str">
        <f t="shared" si="177"/>
        <v/>
      </c>
      <c r="AR184" s="12" t="str">
        <f t="shared" si="177"/>
        <v/>
      </c>
      <c r="AS184" s="12" t="str">
        <f t="shared" si="177"/>
        <v/>
      </c>
      <c r="AT184" s="12" t="str">
        <f t="shared" si="177"/>
        <v/>
      </c>
      <c r="AU184" s="12" t="str">
        <f t="shared" si="177"/>
        <v/>
      </c>
      <c r="AV184" s="12" t="str">
        <f t="shared" si="177"/>
        <v/>
      </c>
      <c r="AW184" s="12" t="str">
        <f t="shared" si="177"/>
        <v/>
      </c>
      <c r="AX184" s="12" t="str">
        <f t="shared" si="177"/>
        <v/>
      </c>
      <c r="AY184" s="12" t="str">
        <f t="shared" si="164"/>
        <v/>
      </c>
      <c r="AZ184" s="12" t="str">
        <f t="shared" si="164"/>
        <v/>
      </c>
      <c r="BA184" s="12" t="str">
        <f t="shared" si="160"/>
        <v/>
      </c>
      <c r="BB184" s="12" t="str">
        <f t="shared" si="160"/>
        <v/>
      </c>
      <c r="BC184" s="12" t="str">
        <f t="shared" si="160"/>
        <v/>
      </c>
      <c r="BD184" s="12" t="str">
        <f t="shared" si="149"/>
        <v/>
      </c>
      <c r="BE184" s="12" t="str">
        <f t="shared" si="149"/>
        <v/>
      </c>
      <c r="BF184" s="12" t="str">
        <f t="shared" si="149"/>
        <v/>
      </c>
      <c r="BG184" s="12" t="str">
        <f t="shared" si="149"/>
        <v/>
      </c>
      <c r="BH184" s="12" t="str">
        <f t="shared" si="149"/>
        <v/>
      </c>
      <c r="BI184" s="12" t="str">
        <f t="shared" si="149"/>
        <v/>
      </c>
      <c r="BJ184" s="12" t="str">
        <f t="shared" si="149"/>
        <v/>
      </c>
      <c r="BK184" s="12" t="str">
        <f t="shared" si="149"/>
        <v/>
      </c>
      <c r="BL184" s="12" t="str">
        <f t="shared" si="149"/>
        <v/>
      </c>
      <c r="BM184" s="12" t="str">
        <f t="shared" si="149"/>
        <v/>
      </c>
      <c r="BN184" s="12" t="str">
        <f t="shared" si="149"/>
        <v/>
      </c>
      <c r="BO184" s="12" t="str">
        <f t="shared" si="157"/>
        <v/>
      </c>
      <c r="BV184" s="2" t="str">
        <f>IF(C184="","",IF(C184="ADO","ADO",IF(C184="OFF","OFF",VLOOKUP(C184,Positions!$C$7:$V$120,20,FALSE))))</f>
        <v/>
      </c>
      <c r="BW184" s="2" t="str">
        <f>IF(D184="","",IF(D184="ADO","ADO",IF(D184="OFF","OFF",VLOOKUP(D184,Positions!$C$7:$V$120,20,FALSE))))</f>
        <v/>
      </c>
      <c r="BX184" s="2" t="str">
        <f>IF(E184="","",IF(E184="ADO","ADO",IF(E184="OFF","OFF",VLOOKUP(E184,Positions!$C$7:$V$120,20,FALSE))))</f>
        <v/>
      </c>
      <c r="BY184" s="2" t="str">
        <f>IF(F184="","",IF(F184="ADO","ADO",IF(F184="OFF","OFF",VLOOKUP(F184,Positions!$C$7:$V$120,20,FALSE))))</f>
        <v/>
      </c>
      <c r="BZ184" s="2" t="str">
        <f>IF(G184="","",IF(G184="ADO","ADO",IF(G184="OFF","OFF",VLOOKUP(G184,Positions!$C$7:$V$120,20,FALSE))))</f>
        <v/>
      </c>
      <c r="CA184" s="2" t="str">
        <f>IF(H184="","",IF(H184="ADO","ADO",IF(H184="OFF","OFF",VLOOKUP(H184,Positions!$C$7:$V$120,20,FALSE))))</f>
        <v/>
      </c>
      <c r="CB184" s="2" t="str">
        <f>IF(I184="","",IF(I184="ADO","ADO",IF(I184="OFF","OFF",VLOOKUP(I184,Positions!$C$7:$V$120,20,FALSE))))</f>
        <v/>
      </c>
      <c r="CC184" s="2" t="str">
        <f>IF(J184="","",IF(J184="ADO","ADO",IF(J184="OFF","OFF",VLOOKUP(J184,Positions!$C$7:$V$120,20,FALSE))))</f>
        <v/>
      </c>
      <c r="CD184" s="2" t="str">
        <f>IF(K184="","",IF(K184="ADO","ADO",IF(K184="OFF","OFF",VLOOKUP(K184,Positions!$C$7:$V$120,20,FALSE))))</f>
        <v/>
      </c>
      <c r="CE184" s="2" t="str">
        <f>IF(L184="","",IF(L184="ADO","ADO",IF(L184="OFF","OFF",VLOOKUP(L184,Positions!$C$7:$V$120,20,FALSE))))</f>
        <v/>
      </c>
      <c r="CF184" s="2" t="str">
        <f>IF(M184="","",IF(M184="ADO","ADO",IF(M184="OFF","OFF",VLOOKUP(M184,Positions!$C$7:$V$120,20,FALSE))))</f>
        <v/>
      </c>
      <c r="CG184" s="2" t="str">
        <f>IF(N184="","",IF(N184="ADO","ADO",IF(N184="OFF","OFF",VLOOKUP(N184,Positions!$C$7:$V$120,20,FALSE))))</f>
        <v/>
      </c>
      <c r="CH184" s="2" t="str">
        <f>IF(O184="","",IF(O184="ADO","ADO",IF(O184="OFF","OFF",VLOOKUP(O184,Positions!$C$7:$V$120,20,FALSE))))</f>
        <v/>
      </c>
      <c r="CI184" s="2" t="str">
        <f>IF(P184="","",IF(P184="ADO","ADO",IF(P184="OFF","OFF",VLOOKUP(P184,Positions!$C$7:$V$120,20,FALSE))))</f>
        <v/>
      </c>
      <c r="CJ184" s="2" t="str">
        <f>IF(Q184="","",IF(Q184="ADO","ADO",IF(Q184="OFF","OFF",VLOOKUP(Q184,Positions!$C$7:$V$120,20,FALSE))))</f>
        <v/>
      </c>
      <c r="CK184" s="2" t="str">
        <f>IF(R184="","",IF(R184="ADO","ADO",IF(R184="OFF","OFF",VLOOKUP(R184,Positions!$C$7:$V$120,20,FALSE))))</f>
        <v/>
      </c>
      <c r="CL184" s="2" t="str">
        <f>IF(S184="","",IF(S184="ADO","ADO",IF(S184="OFF","OFF",VLOOKUP(S184,Positions!$C$7:$V$120,20,FALSE))))</f>
        <v/>
      </c>
      <c r="CM184" s="2" t="str">
        <f>IF(T184="","",IF(T184="ADO","ADO",IF(T184="OFF","OFF",VLOOKUP(T184,Positions!$C$7:$V$120,20,FALSE))))</f>
        <v/>
      </c>
      <c r="CN184" s="2" t="str">
        <f>IF(U184="","",IF(U184="ADO","ADO",IF(U184="OFF","OFF",VLOOKUP(U184,Positions!$C$7:$V$120,20,FALSE))))</f>
        <v/>
      </c>
      <c r="CO184" s="2" t="str">
        <f>IF(V184="","",IF(V184="ADO","ADO",IF(V184="OFF","OFF",VLOOKUP(V184,Positions!$C$7:$V$120,20,FALSE))))</f>
        <v/>
      </c>
      <c r="CP184" s="2" t="str">
        <f>IF(W184="","",IF(W184="ADO","ADO",IF(W184="OFF","OFF",VLOOKUP(W184,Positions!$C$7:$V$120,20,FALSE))))</f>
        <v/>
      </c>
      <c r="CQ184" s="2" t="str">
        <f>IF(X184="","",IF(X184="ADO","ADO",IF(X184="OFF","OFF",VLOOKUP(X184,Positions!$C$7:$V$120,20,FALSE))))</f>
        <v/>
      </c>
      <c r="CR184" s="2" t="str">
        <f>IF(Y184="","",IF(Y184="ADO","ADO",IF(Y184="OFF","OFF",VLOOKUP(Y184,Positions!$C$7:$V$120,20,FALSE))))</f>
        <v/>
      </c>
      <c r="CS184" s="2" t="str">
        <f>IF(Z184="","",IF(Z184="ADO","ADO",IF(Z184="OFF","OFF",VLOOKUP(Z184,Positions!$C$7:$V$120,20,FALSE))))</f>
        <v/>
      </c>
      <c r="CT184" s="2" t="str">
        <f>IF(AA184="","",IF(AA184="ADO","ADO",IF(AA184="OFF","OFF",VLOOKUP(AA184,Positions!$C$7:$V$120,20,FALSE))))</f>
        <v/>
      </c>
      <c r="CU184" s="2" t="str">
        <f>IF(AB184="","",IF(AB184="ADO","ADO",IF(AB184="OFF","OFF",VLOOKUP(AB184,Positions!$C$7:$V$120,20,FALSE))))</f>
        <v/>
      </c>
      <c r="CV184" s="2" t="str">
        <f>IF(AC184="","",IF(AC184="ADO","ADO",IF(AC184="OFF","OFF",VLOOKUP(AC184,Positions!$C$7:$V$120,20,FALSE))))</f>
        <v/>
      </c>
      <c r="CW184" s="2" t="str">
        <f>IF(AD184="","",IF(AD184="ADO","ADO",IF(AD184="OFF","OFF",VLOOKUP(AD184,Positions!$C$7:$V$120,20,FALSE))))</f>
        <v/>
      </c>
      <c r="CY184" s="2">
        <f t="shared" si="136"/>
        <v>0</v>
      </c>
      <c r="DE184" s="2" t="str">
        <f t="shared" si="155"/>
        <v/>
      </c>
      <c r="DF184" s="2" t="str">
        <f t="shared" si="156"/>
        <v/>
      </c>
      <c r="DG184" s="2" t="str">
        <f t="shared" si="165"/>
        <v/>
      </c>
      <c r="DH184" s="2" t="str">
        <f t="shared" si="166"/>
        <v/>
      </c>
      <c r="DI184" s="2" t="str">
        <f t="shared" si="167"/>
        <v/>
      </c>
      <c r="DJ184" s="2" t="str">
        <f t="shared" si="168"/>
        <v/>
      </c>
      <c r="DK184" s="2" t="str">
        <f t="shared" si="169"/>
        <v/>
      </c>
      <c r="DL184" s="2" t="str">
        <f t="shared" si="170"/>
        <v/>
      </c>
      <c r="DM184" s="2" t="str">
        <f t="shared" si="171"/>
        <v/>
      </c>
      <c r="DN184" s="2" t="str">
        <f t="shared" si="172"/>
        <v/>
      </c>
      <c r="DO184" s="2" t="str">
        <f t="shared" si="173"/>
        <v/>
      </c>
      <c r="DP184" s="2" t="str">
        <f t="shared" si="174"/>
        <v/>
      </c>
      <c r="DQ184" s="2" t="str">
        <f t="shared" si="175"/>
        <v/>
      </c>
      <c r="DR184" s="2" t="str">
        <f t="shared" si="176"/>
        <v/>
      </c>
      <c r="DS184" s="2" t="str">
        <f t="shared" si="163"/>
        <v/>
      </c>
      <c r="DT184" s="2" t="str">
        <f t="shared" si="163"/>
        <v/>
      </c>
      <c r="DU184" s="2" t="str">
        <f t="shared" si="163"/>
        <v/>
      </c>
      <c r="DV184" s="2" t="str">
        <f t="shared" si="163"/>
        <v/>
      </c>
      <c r="DW184" s="2" t="str">
        <f t="shared" si="163"/>
        <v/>
      </c>
      <c r="DX184" s="2" t="str">
        <f t="shared" si="163"/>
        <v/>
      </c>
      <c r="DY184" s="2" t="str">
        <f t="shared" si="163"/>
        <v/>
      </c>
      <c r="DZ184" s="2" t="str">
        <f t="shared" si="163"/>
        <v/>
      </c>
      <c r="EA184" s="2" t="str">
        <f t="shared" si="163"/>
        <v/>
      </c>
      <c r="EB184" s="2" t="str">
        <f t="shared" si="163"/>
        <v/>
      </c>
      <c r="EC184" s="2" t="str">
        <f t="shared" si="163"/>
        <v/>
      </c>
      <c r="ED184" s="2" t="str">
        <f t="shared" si="159"/>
        <v/>
      </c>
      <c r="EE184" s="2" t="str">
        <f t="shared" si="159"/>
        <v/>
      </c>
      <c r="EF184" s="2" t="str">
        <f t="shared" si="159"/>
        <v/>
      </c>
      <c r="EH184" s="189">
        <f t="shared" si="137"/>
        <v>0</v>
      </c>
      <c r="EI184" s="190">
        <f t="shared" si="138"/>
        <v>0</v>
      </c>
      <c r="EJ184" s="190">
        <f t="shared" si="139"/>
        <v>0</v>
      </c>
      <c r="EK184" s="190">
        <f t="shared" si="140"/>
        <v>0</v>
      </c>
      <c r="EL184" s="190">
        <f t="shared" si="141"/>
        <v>0</v>
      </c>
      <c r="EM184" s="12" t="str">
        <f t="shared" si="153"/>
        <v/>
      </c>
      <c r="EN184" s="12" t="str">
        <f t="shared" si="153"/>
        <v/>
      </c>
      <c r="EO184" s="12" t="str">
        <f t="shared" si="153"/>
        <v/>
      </c>
      <c r="EP184" s="12" t="str">
        <f t="shared" ref="EP184:EU206" si="178">IF(DH184="ADO",$CY184,DH184)</f>
        <v/>
      </c>
      <c r="EQ184" s="12" t="str">
        <f t="shared" si="178"/>
        <v/>
      </c>
      <c r="ER184" s="12" t="str">
        <f t="shared" si="178"/>
        <v/>
      </c>
      <c r="ES184" s="12" t="str">
        <f t="shared" si="178"/>
        <v/>
      </c>
      <c r="ET184" s="12" t="str">
        <f t="shared" si="178"/>
        <v/>
      </c>
      <c r="EU184" s="12" t="str">
        <f t="shared" si="178"/>
        <v/>
      </c>
      <c r="EV184" s="12" t="str">
        <f t="shared" si="151"/>
        <v/>
      </c>
      <c r="EW184" s="12" t="str">
        <f t="shared" si="151"/>
        <v/>
      </c>
      <c r="EX184" s="12" t="str">
        <f t="shared" si="151"/>
        <v/>
      </c>
      <c r="EY184" s="12" t="str">
        <f t="shared" si="151"/>
        <v/>
      </c>
      <c r="EZ184" s="12" t="str">
        <f t="shared" si="151"/>
        <v/>
      </c>
      <c r="FA184" s="12" t="str">
        <f t="shared" si="151"/>
        <v/>
      </c>
      <c r="FB184" s="12" t="str">
        <f t="shared" si="151"/>
        <v/>
      </c>
      <c r="FC184" s="12" t="str">
        <f t="shared" si="161"/>
        <v/>
      </c>
      <c r="FD184" s="12" t="str">
        <f t="shared" si="161"/>
        <v/>
      </c>
      <c r="FE184" s="12" t="str">
        <f t="shared" si="161"/>
        <v/>
      </c>
      <c r="FF184" s="12" t="str">
        <f t="shared" si="152"/>
        <v/>
      </c>
      <c r="FG184" s="12" t="str">
        <f t="shared" si="152"/>
        <v/>
      </c>
      <c r="FH184" s="12" t="str">
        <f t="shared" si="152"/>
        <v/>
      </c>
      <c r="FI184" s="12" t="str">
        <f t="shared" si="152"/>
        <v/>
      </c>
      <c r="FJ184" s="12" t="str">
        <f t="shared" si="152"/>
        <v/>
      </c>
      <c r="FK184" s="12" t="str">
        <f t="shared" si="152"/>
        <v/>
      </c>
      <c r="FL184" s="12" t="str">
        <f t="shared" si="152"/>
        <v/>
      </c>
      <c r="FM184" s="12" t="str">
        <f t="shared" si="152"/>
        <v/>
      </c>
      <c r="FN184" s="12" t="str">
        <f t="shared" si="152"/>
        <v/>
      </c>
      <c r="FP184" t="str">
        <f t="shared" si="142"/>
        <v>OK</v>
      </c>
      <c r="FQ184" t="str">
        <f t="shared" si="143"/>
        <v/>
      </c>
      <c r="GU184" s="176"/>
      <c r="GV184" s="177">
        <f t="shared" si="128"/>
        <v>0</v>
      </c>
      <c r="GW184" s="177">
        <f t="shared" si="129"/>
        <v>0</v>
      </c>
      <c r="GX184" s="177">
        <f t="shared" si="130"/>
        <v>0</v>
      </c>
      <c r="GY184" s="177">
        <f t="shared" si="131"/>
        <v>0</v>
      </c>
    </row>
    <row r="185" spans="1:207" x14ac:dyDescent="0.25">
      <c r="A185" s="194"/>
      <c r="B185" s="186" t="str">
        <f t="shared" si="133"/>
        <v>0 (0, 0)</v>
      </c>
      <c r="C185" s="357"/>
      <c r="D185" s="470"/>
      <c r="E185" s="470"/>
      <c r="F185" s="470"/>
      <c r="G185" s="470"/>
      <c r="H185" s="470"/>
      <c r="I185" s="466"/>
      <c r="J185" s="357"/>
      <c r="K185" s="470"/>
      <c r="L185" s="470"/>
      <c r="M185" s="470"/>
      <c r="N185" s="470"/>
      <c r="O185" s="470"/>
      <c r="P185" s="466"/>
      <c r="Q185" s="357"/>
      <c r="R185" s="470"/>
      <c r="S185" s="470"/>
      <c r="T185" s="470"/>
      <c r="U185" s="470"/>
      <c r="V185" s="470"/>
      <c r="W185" s="466"/>
      <c r="X185" s="357"/>
      <c r="Y185" s="470"/>
      <c r="Z185" s="470"/>
      <c r="AA185" s="470"/>
      <c r="AB185" s="470"/>
      <c r="AC185" s="470"/>
      <c r="AD185" s="466"/>
      <c r="AE185" s="349"/>
      <c r="AF185" s="339">
        <f t="shared" si="158"/>
        <v>0</v>
      </c>
      <c r="AG185" s="340">
        <f t="shared" si="158"/>
        <v>0</v>
      </c>
      <c r="AH185" s="340">
        <f t="shared" si="158"/>
        <v>0</v>
      </c>
      <c r="AI185" s="341">
        <f t="shared" si="158"/>
        <v>0</v>
      </c>
      <c r="AJ185" s="342">
        <f t="shared" si="158"/>
        <v>0</v>
      </c>
      <c r="AK185" s="343">
        <f t="shared" si="134"/>
        <v>0</v>
      </c>
      <c r="AL185" s="192">
        <f>IF(A185&lt;&gt;"",VLOOKUP(A185,Positions!$AJ$9:$AK$30,2,FALSE),0)*IF(AJ185=160,AJ185/4*52*(38/40),AJ185/4*52)</f>
        <v>0</v>
      </c>
      <c r="AM185" s="188">
        <f t="shared" si="135"/>
        <v>0</v>
      </c>
      <c r="AN185" s="12" t="str">
        <f t="shared" si="177"/>
        <v/>
      </c>
      <c r="AO185" s="12" t="str">
        <f t="shared" si="177"/>
        <v/>
      </c>
      <c r="AP185" s="12" t="str">
        <f t="shared" si="177"/>
        <v/>
      </c>
      <c r="AQ185" s="12" t="str">
        <f t="shared" si="177"/>
        <v/>
      </c>
      <c r="AR185" s="12" t="str">
        <f t="shared" si="177"/>
        <v/>
      </c>
      <c r="AS185" s="12" t="str">
        <f t="shared" si="177"/>
        <v/>
      </c>
      <c r="AT185" s="12" t="str">
        <f t="shared" si="177"/>
        <v/>
      </c>
      <c r="AU185" s="12" t="str">
        <f t="shared" si="177"/>
        <v/>
      </c>
      <c r="AV185" s="12" t="str">
        <f t="shared" si="177"/>
        <v/>
      </c>
      <c r="AW185" s="12" t="str">
        <f t="shared" si="177"/>
        <v/>
      </c>
      <c r="AX185" s="12" t="str">
        <f t="shared" si="177"/>
        <v/>
      </c>
      <c r="AY185" s="12" t="str">
        <f t="shared" si="164"/>
        <v/>
      </c>
      <c r="AZ185" s="12" t="str">
        <f t="shared" si="164"/>
        <v/>
      </c>
      <c r="BA185" s="12" t="str">
        <f t="shared" si="160"/>
        <v/>
      </c>
      <c r="BB185" s="12" t="str">
        <f t="shared" si="160"/>
        <v/>
      </c>
      <c r="BC185" s="12" t="str">
        <f t="shared" si="160"/>
        <v/>
      </c>
      <c r="BD185" s="12" t="str">
        <f t="shared" si="149"/>
        <v/>
      </c>
      <c r="BE185" s="12" t="str">
        <f t="shared" si="149"/>
        <v/>
      </c>
      <c r="BF185" s="12" t="str">
        <f t="shared" si="149"/>
        <v/>
      </c>
      <c r="BG185" s="12" t="str">
        <f t="shared" si="149"/>
        <v/>
      </c>
      <c r="BH185" s="12" t="str">
        <f t="shared" si="149"/>
        <v/>
      </c>
      <c r="BI185" s="12" t="str">
        <f t="shared" si="149"/>
        <v/>
      </c>
      <c r="BJ185" s="12" t="str">
        <f t="shared" si="149"/>
        <v/>
      </c>
      <c r="BK185" s="12" t="str">
        <f t="shared" si="149"/>
        <v/>
      </c>
      <c r="BL185" s="12" t="str">
        <f t="shared" si="149"/>
        <v/>
      </c>
      <c r="BM185" s="12" t="str">
        <f t="shared" si="149"/>
        <v/>
      </c>
      <c r="BN185" s="12" t="str">
        <f t="shared" si="149"/>
        <v/>
      </c>
      <c r="BO185" s="12" t="str">
        <f t="shared" si="157"/>
        <v/>
      </c>
      <c r="BV185" s="2" t="str">
        <f>IF(C185="","",IF(C185="ADO","ADO",IF(C185="OFF","OFF",VLOOKUP(C185,Positions!$C$7:$V$120,20,FALSE))))</f>
        <v/>
      </c>
      <c r="BW185" s="2" t="str">
        <f>IF(D185="","",IF(D185="ADO","ADO",IF(D185="OFF","OFF",VLOOKUP(D185,Positions!$C$7:$V$120,20,FALSE))))</f>
        <v/>
      </c>
      <c r="BX185" s="2" t="str">
        <f>IF(E185="","",IF(E185="ADO","ADO",IF(E185="OFF","OFF",VLOOKUP(E185,Positions!$C$7:$V$120,20,FALSE))))</f>
        <v/>
      </c>
      <c r="BY185" s="2" t="str">
        <f>IF(F185="","",IF(F185="ADO","ADO",IF(F185="OFF","OFF",VLOOKUP(F185,Positions!$C$7:$V$120,20,FALSE))))</f>
        <v/>
      </c>
      <c r="BZ185" s="2" t="str">
        <f>IF(G185="","",IF(G185="ADO","ADO",IF(G185="OFF","OFF",VLOOKUP(G185,Positions!$C$7:$V$120,20,FALSE))))</f>
        <v/>
      </c>
      <c r="CA185" s="2" t="str">
        <f>IF(H185="","",IF(H185="ADO","ADO",IF(H185="OFF","OFF",VLOOKUP(H185,Positions!$C$7:$V$120,20,FALSE))))</f>
        <v/>
      </c>
      <c r="CB185" s="2" t="str">
        <f>IF(I185="","",IF(I185="ADO","ADO",IF(I185="OFF","OFF",VLOOKUP(I185,Positions!$C$7:$V$120,20,FALSE))))</f>
        <v/>
      </c>
      <c r="CC185" s="2" t="str">
        <f>IF(J185="","",IF(J185="ADO","ADO",IF(J185="OFF","OFF",VLOOKUP(J185,Positions!$C$7:$V$120,20,FALSE))))</f>
        <v/>
      </c>
      <c r="CD185" s="2" t="str">
        <f>IF(K185="","",IF(K185="ADO","ADO",IF(K185="OFF","OFF",VLOOKUP(K185,Positions!$C$7:$V$120,20,FALSE))))</f>
        <v/>
      </c>
      <c r="CE185" s="2" t="str">
        <f>IF(L185="","",IF(L185="ADO","ADO",IF(L185="OFF","OFF",VLOOKUP(L185,Positions!$C$7:$V$120,20,FALSE))))</f>
        <v/>
      </c>
      <c r="CF185" s="2" t="str">
        <f>IF(M185="","",IF(M185="ADO","ADO",IF(M185="OFF","OFF",VLOOKUP(M185,Positions!$C$7:$V$120,20,FALSE))))</f>
        <v/>
      </c>
      <c r="CG185" s="2" t="str">
        <f>IF(N185="","",IF(N185="ADO","ADO",IF(N185="OFF","OFF",VLOOKUP(N185,Positions!$C$7:$V$120,20,FALSE))))</f>
        <v/>
      </c>
      <c r="CH185" s="2" t="str">
        <f>IF(O185="","",IF(O185="ADO","ADO",IF(O185="OFF","OFF",VLOOKUP(O185,Positions!$C$7:$V$120,20,FALSE))))</f>
        <v/>
      </c>
      <c r="CI185" s="2" t="str">
        <f>IF(P185="","",IF(P185="ADO","ADO",IF(P185="OFF","OFF",VLOOKUP(P185,Positions!$C$7:$V$120,20,FALSE))))</f>
        <v/>
      </c>
      <c r="CJ185" s="2" t="str">
        <f>IF(Q185="","",IF(Q185="ADO","ADO",IF(Q185="OFF","OFF",VLOOKUP(Q185,Positions!$C$7:$V$120,20,FALSE))))</f>
        <v/>
      </c>
      <c r="CK185" s="2" t="str">
        <f>IF(R185="","",IF(R185="ADO","ADO",IF(R185="OFF","OFF",VLOOKUP(R185,Positions!$C$7:$V$120,20,FALSE))))</f>
        <v/>
      </c>
      <c r="CL185" s="2" t="str">
        <f>IF(S185="","",IF(S185="ADO","ADO",IF(S185="OFF","OFF",VLOOKUP(S185,Positions!$C$7:$V$120,20,FALSE))))</f>
        <v/>
      </c>
      <c r="CM185" s="2" t="str">
        <f>IF(T185="","",IF(T185="ADO","ADO",IF(T185="OFF","OFF",VLOOKUP(T185,Positions!$C$7:$V$120,20,FALSE))))</f>
        <v/>
      </c>
      <c r="CN185" s="2" t="str">
        <f>IF(U185="","",IF(U185="ADO","ADO",IF(U185="OFF","OFF",VLOOKUP(U185,Positions!$C$7:$V$120,20,FALSE))))</f>
        <v/>
      </c>
      <c r="CO185" s="2" t="str">
        <f>IF(V185="","",IF(V185="ADO","ADO",IF(V185="OFF","OFF",VLOOKUP(V185,Positions!$C$7:$V$120,20,FALSE))))</f>
        <v/>
      </c>
      <c r="CP185" s="2" t="str">
        <f>IF(W185="","",IF(W185="ADO","ADO",IF(W185="OFF","OFF",VLOOKUP(W185,Positions!$C$7:$V$120,20,FALSE))))</f>
        <v/>
      </c>
      <c r="CQ185" s="2" t="str">
        <f>IF(X185="","",IF(X185="ADO","ADO",IF(X185="OFF","OFF",VLOOKUP(X185,Positions!$C$7:$V$120,20,FALSE))))</f>
        <v/>
      </c>
      <c r="CR185" s="2" t="str">
        <f>IF(Y185="","",IF(Y185="ADO","ADO",IF(Y185="OFF","OFF",VLOOKUP(Y185,Positions!$C$7:$V$120,20,FALSE))))</f>
        <v/>
      </c>
      <c r="CS185" s="2" t="str">
        <f>IF(Z185="","",IF(Z185="ADO","ADO",IF(Z185="OFF","OFF",VLOOKUP(Z185,Positions!$C$7:$V$120,20,FALSE))))</f>
        <v/>
      </c>
      <c r="CT185" s="2" t="str">
        <f>IF(AA185="","",IF(AA185="ADO","ADO",IF(AA185="OFF","OFF",VLOOKUP(AA185,Positions!$C$7:$V$120,20,FALSE))))</f>
        <v/>
      </c>
      <c r="CU185" s="2" t="str">
        <f>IF(AB185="","",IF(AB185="ADO","ADO",IF(AB185="OFF","OFF",VLOOKUP(AB185,Positions!$C$7:$V$120,20,FALSE))))</f>
        <v/>
      </c>
      <c r="CV185" s="2" t="str">
        <f>IF(AC185="","",IF(AC185="ADO","ADO",IF(AC185="OFF","OFF",VLOOKUP(AC185,Positions!$C$7:$V$120,20,FALSE))))</f>
        <v/>
      </c>
      <c r="CW185" s="2" t="str">
        <f>IF(AD185="","",IF(AD185="ADO","ADO",IF(AD185="OFF","OFF",VLOOKUP(AD185,Positions!$C$7:$V$120,20,FALSE))))</f>
        <v/>
      </c>
      <c r="CY185" s="2">
        <f t="shared" si="136"/>
        <v>0</v>
      </c>
      <c r="DE185" s="2" t="str">
        <f t="shared" si="155"/>
        <v/>
      </c>
      <c r="DF185" s="2" t="str">
        <f t="shared" si="156"/>
        <v/>
      </c>
      <c r="DG185" s="2" t="str">
        <f t="shared" si="165"/>
        <v/>
      </c>
      <c r="DH185" s="2" t="str">
        <f t="shared" si="166"/>
        <v/>
      </c>
      <c r="DI185" s="2" t="str">
        <f t="shared" si="167"/>
        <v/>
      </c>
      <c r="DJ185" s="2" t="str">
        <f t="shared" si="168"/>
        <v/>
      </c>
      <c r="DK185" s="2" t="str">
        <f t="shared" si="169"/>
        <v/>
      </c>
      <c r="DL185" s="2" t="str">
        <f t="shared" si="170"/>
        <v/>
      </c>
      <c r="DM185" s="2" t="str">
        <f t="shared" si="171"/>
        <v/>
      </c>
      <c r="DN185" s="2" t="str">
        <f t="shared" si="172"/>
        <v/>
      </c>
      <c r="DO185" s="2" t="str">
        <f t="shared" si="173"/>
        <v/>
      </c>
      <c r="DP185" s="2" t="str">
        <f t="shared" si="174"/>
        <v/>
      </c>
      <c r="DQ185" s="2" t="str">
        <f t="shared" si="175"/>
        <v/>
      </c>
      <c r="DR185" s="2" t="str">
        <f t="shared" si="176"/>
        <v/>
      </c>
      <c r="DS185" s="2" t="str">
        <f t="shared" si="163"/>
        <v/>
      </c>
      <c r="DT185" s="2" t="str">
        <f t="shared" si="163"/>
        <v/>
      </c>
      <c r="DU185" s="2" t="str">
        <f t="shared" si="163"/>
        <v/>
      </c>
      <c r="DV185" s="2" t="str">
        <f t="shared" si="163"/>
        <v/>
      </c>
      <c r="DW185" s="2" t="str">
        <f t="shared" si="163"/>
        <v/>
      </c>
      <c r="DX185" s="2" t="str">
        <f t="shared" si="163"/>
        <v/>
      </c>
      <c r="DY185" s="2" t="str">
        <f t="shared" si="163"/>
        <v/>
      </c>
      <c r="DZ185" s="2" t="str">
        <f t="shared" si="163"/>
        <v/>
      </c>
      <c r="EA185" s="2" t="str">
        <f t="shared" si="163"/>
        <v/>
      </c>
      <c r="EB185" s="2" t="str">
        <f t="shared" si="163"/>
        <v/>
      </c>
      <c r="EC185" s="2" t="str">
        <f t="shared" si="163"/>
        <v/>
      </c>
      <c r="ED185" s="2" t="str">
        <f t="shared" si="159"/>
        <v/>
      </c>
      <c r="EE185" s="2" t="str">
        <f t="shared" si="159"/>
        <v/>
      </c>
      <c r="EF185" s="2" t="str">
        <f t="shared" si="159"/>
        <v/>
      </c>
      <c r="EH185" s="189">
        <f t="shared" si="137"/>
        <v>0</v>
      </c>
      <c r="EI185" s="190">
        <f t="shared" si="138"/>
        <v>0</v>
      </c>
      <c r="EJ185" s="190">
        <f t="shared" si="139"/>
        <v>0</v>
      </c>
      <c r="EK185" s="190">
        <f t="shared" si="140"/>
        <v>0</v>
      </c>
      <c r="EL185" s="190">
        <f t="shared" si="141"/>
        <v>0</v>
      </c>
      <c r="EM185" s="12" t="str">
        <f t="shared" ref="EM185:EO206" si="179">IF(DE185="ADO",$CY185,DE185)</f>
        <v/>
      </c>
      <c r="EN185" s="12" t="str">
        <f t="shared" si="179"/>
        <v/>
      </c>
      <c r="EO185" s="12" t="str">
        <f t="shared" si="179"/>
        <v/>
      </c>
      <c r="EP185" s="12" t="str">
        <f t="shared" si="178"/>
        <v/>
      </c>
      <c r="EQ185" s="12" t="str">
        <f t="shared" si="178"/>
        <v/>
      </c>
      <c r="ER185" s="12" t="str">
        <f t="shared" si="178"/>
        <v/>
      </c>
      <c r="ES185" s="12" t="str">
        <f t="shared" si="178"/>
        <v/>
      </c>
      <c r="ET185" s="12" t="str">
        <f t="shared" si="178"/>
        <v/>
      </c>
      <c r="EU185" s="12" t="str">
        <f t="shared" si="178"/>
        <v/>
      </c>
      <c r="EV185" s="12" t="str">
        <f t="shared" si="151"/>
        <v/>
      </c>
      <c r="EW185" s="12" t="str">
        <f t="shared" si="151"/>
        <v/>
      </c>
      <c r="EX185" s="12" t="str">
        <f t="shared" si="151"/>
        <v/>
      </c>
      <c r="EY185" s="12" t="str">
        <f t="shared" si="151"/>
        <v/>
      </c>
      <c r="EZ185" s="12" t="str">
        <f t="shared" si="151"/>
        <v/>
      </c>
      <c r="FA185" s="12" t="str">
        <f t="shared" si="151"/>
        <v/>
      </c>
      <c r="FB185" s="12" t="str">
        <f t="shared" si="151"/>
        <v/>
      </c>
      <c r="FC185" s="12" t="str">
        <f t="shared" si="161"/>
        <v/>
      </c>
      <c r="FD185" s="12" t="str">
        <f t="shared" si="161"/>
        <v/>
      </c>
      <c r="FE185" s="12" t="str">
        <f t="shared" si="161"/>
        <v/>
      </c>
      <c r="FF185" s="12" t="str">
        <f t="shared" si="152"/>
        <v/>
      </c>
      <c r="FG185" s="12" t="str">
        <f t="shared" si="152"/>
        <v/>
      </c>
      <c r="FH185" s="12" t="str">
        <f t="shared" si="152"/>
        <v/>
      </c>
      <c r="FI185" s="12" t="str">
        <f t="shared" si="152"/>
        <v/>
      </c>
      <c r="FJ185" s="12" t="str">
        <f t="shared" si="152"/>
        <v/>
      </c>
      <c r="FK185" s="12" t="str">
        <f t="shared" si="152"/>
        <v/>
      </c>
      <c r="FL185" s="12" t="str">
        <f t="shared" si="152"/>
        <v/>
      </c>
      <c r="FM185" s="12" t="str">
        <f t="shared" si="152"/>
        <v/>
      </c>
      <c r="FN185" s="12" t="str">
        <f t="shared" si="152"/>
        <v/>
      </c>
      <c r="FP185" t="str">
        <f t="shared" si="142"/>
        <v>OK</v>
      </c>
      <c r="FQ185" t="str">
        <f t="shared" si="143"/>
        <v/>
      </c>
      <c r="GU185" s="176"/>
      <c r="GV185" s="177">
        <f t="shared" si="128"/>
        <v>0</v>
      </c>
      <c r="GW185" s="177">
        <f t="shared" si="129"/>
        <v>0</v>
      </c>
      <c r="GX185" s="177">
        <f t="shared" si="130"/>
        <v>0</v>
      </c>
      <c r="GY185" s="177">
        <f t="shared" si="131"/>
        <v>0</v>
      </c>
    </row>
    <row r="186" spans="1:207" x14ac:dyDescent="0.25">
      <c r="A186" s="194"/>
      <c r="B186" s="186" t="str">
        <f t="shared" si="133"/>
        <v>0 (0, 0)</v>
      </c>
      <c r="C186" s="357"/>
      <c r="D186" s="470"/>
      <c r="E186" s="470"/>
      <c r="F186" s="470"/>
      <c r="G186" s="470"/>
      <c r="H186" s="470"/>
      <c r="I186" s="466"/>
      <c r="J186" s="357"/>
      <c r="K186" s="470"/>
      <c r="L186" s="470"/>
      <c r="M186" s="470"/>
      <c r="N186" s="470"/>
      <c r="O186" s="470"/>
      <c r="P186" s="466"/>
      <c r="Q186" s="357"/>
      <c r="R186" s="470"/>
      <c r="S186" s="470"/>
      <c r="T186" s="470"/>
      <c r="U186" s="470"/>
      <c r="V186" s="470"/>
      <c r="W186" s="466"/>
      <c r="X186" s="357"/>
      <c r="Y186" s="470"/>
      <c r="Z186" s="470"/>
      <c r="AA186" s="470"/>
      <c r="AB186" s="470"/>
      <c r="AC186" s="470"/>
      <c r="AD186" s="466"/>
      <c r="AE186" s="349"/>
      <c r="AF186" s="339">
        <f t="shared" si="158"/>
        <v>0</v>
      </c>
      <c r="AG186" s="340">
        <f t="shared" si="158"/>
        <v>0</v>
      </c>
      <c r="AH186" s="340">
        <f t="shared" si="158"/>
        <v>0</v>
      </c>
      <c r="AI186" s="341">
        <f t="shared" si="158"/>
        <v>0</v>
      </c>
      <c r="AJ186" s="342">
        <f t="shared" si="158"/>
        <v>0</v>
      </c>
      <c r="AK186" s="343">
        <f t="shared" si="134"/>
        <v>0</v>
      </c>
      <c r="AL186" s="192">
        <f>IF(A186&lt;&gt;"",VLOOKUP(A186,Positions!$AJ$9:$AK$30,2,FALSE),0)*IF(AJ186=160,AJ186/4*52*(38/40),AJ186/4*52)</f>
        <v>0</v>
      </c>
      <c r="AM186" s="188">
        <f t="shared" si="135"/>
        <v>0</v>
      </c>
      <c r="AN186" s="12" t="str">
        <f t="shared" si="177"/>
        <v/>
      </c>
      <c r="AO186" s="12" t="str">
        <f t="shared" si="177"/>
        <v/>
      </c>
      <c r="AP186" s="12" t="str">
        <f t="shared" si="177"/>
        <v/>
      </c>
      <c r="AQ186" s="12" t="str">
        <f t="shared" si="177"/>
        <v/>
      </c>
      <c r="AR186" s="12" t="str">
        <f t="shared" si="177"/>
        <v/>
      </c>
      <c r="AS186" s="12" t="str">
        <f t="shared" si="177"/>
        <v/>
      </c>
      <c r="AT186" s="12" t="str">
        <f t="shared" si="177"/>
        <v/>
      </c>
      <c r="AU186" s="12" t="str">
        <f t="shared" si="177"/>
        <v/>
      </c>
      <c r="AV186" s="12" t="str">
        <f t="shared" si="177"/>
        <v/>
      </c>
      <c r="AW186" s="12" t="str">
        <f t="shared" si="177"/>
        <v/>
      </c>
      <c r="AX186" s="12" t="str">
        <f t="shared" si="177"/>
        <v/>
      </c>
      <c r="AY186" s="12" t="str">
        <f t="shared" si="164"/>
        <v/>
      </c>
      <c r="AZ186" s="12" t="str">
        <f t="shared" si="164"/>
        <v/>
      </c>
      <c r="BA186" s="12" t="str">
        <f t="shared" si="160"/>
        <v/>
      </c>
      <c r="BB186" s="12" t="str">
        <f t="shared" si="160"/>
        <v/>
      </c>
      <c r="BC186" s="12" t="str">
        <f t="shared" si="160"/>
        <v/>
      </c>
      <c r="BD186" s="12" t="str">
        <f t="shared" si="149"/>
        <v/>
      </c>
      <c r="BE186" s="12" t="str">
        <f t="shared" si="149"/>
        <v/>
      </c>
      <c r="BF186" s="12" t="str">
        <f t="shared" si="149"/>
        <v/>
      </c>
      <c r="BG186" s="12" t="str">
        <f t="shared" si="149"/>
        <v/>
      </c>
      <c r="BH186" s="12" t="str">
        <f t="shared" ref="BH186:BN206" si="180">FG186</f>
        <v/>
      </c>
      <c r="BI186" s="12" t="str">
        <f t="shared" si="180"/>
        <v/>
      </c>
      <c r="BJ186" s="12" t="str">
        <f t="shared" si="180"/>
        <v/>
      </c>
      <c r="BK186" s="12" t="str">
        <f t="shared" si="180"/>
        <v/>
      </c>
      <c r="BL186" s="12" t="str">
        <f t="shared" si="180"/>
        <v/>
      </c>
      <c r="BM186" s="12" t="str">
        <f t="shared" si="180"/>
        <v/>
      </c>
      <c r="BN186" s="12" t="str">
        <f t="shared" si="180"/>
        <v/>
      </c>
      <c r="BO186" s="12" t="str">
        <f t="shared" si="157"/>
        <v/>
      </c>
      <c r="BV186" s="2" t="str">
        <f>IF(C186="","",IF(C186="ADO","ADO",IF(C186="OFF","OFF",VLOOKUP(C186,Positions!$C$7:$V$120,20,FALSE))))</f>
        <v/>
      </c>
      <c r="BW186" s="2" t="str">
        <f>IF(D186="","",IF(D186="ADO","ADO",IF(D186="OFF","OFF",VLOOKUP(D186,Positions!$C$7:$V$120,20,FALSE))))</f>
        <v/>
      </c>
      <c r="BX186" s="2" t="str">
        <f>IF(E186="","",IF(E186="ADO","ADO",IF(E186="OFF","OFF",VLOOKUP(E186,Positions!$C$7:$V$120,20,FALSE))))</f>
        <v/>
      </c>
      <c r="BY186" s="2" t="str">
        <f>IF(F186="","",IF(F186="ADO","ADO",IF(F186="OFF","OFF",VLOOKUP(F186,Positions!$C$7:$V$120,20,FALSE))))</f>
        <v/>
      </c>
      <c r="BZ186" s="2" t="str">
        <f>IF(G186="","",IF(G186="ADO","ADO",IF(G186="OFF","OFF",VLOOKUP(G186,Positions!$C$7:$V$120,20,FALSE))))</f>
        <v/>
      </c>
      <c r="CA186" s="2" t="str">
        <f>IF(H186="","",IF(H186="ADO","ADO",IF(H186="OFF","OFF",VLOOKUP(H186,Positions!$C$7:$V$120,20,FALSE))))</f>
        <v/>
      </c>
      <c r="CB186" s="2" t="str">
        <f>IF(I186="","",IF(I186="ADO","ADO",IF(I186="OFF","OFF",VLOOKUP(I186,Positions!$C$7:$V$120,20,FALSE))))</f>
        <v/>
      </c>
      <c r="CC186" s="2" t="str">
        <f>IF(J186="","",IF(J186="ADO","ADO",IF(J186="OFF","OFF",VLOOKUP(J186,Positions!$C$7:$V$120,20,FALSE))))</f>
        <v/>
      </c>
      <c r="CD186" s="2" t="str">
        <f>IF(K186="","",IF(K186="ADO","ADO",IF(K186="OFF","OFF",VLOOKUP(K186,Positions!$C$7:$V$120,20,FALSE))))</f>
        <v/>
      </c>
      <c r="CE186" s="2" t="str">
        <f>IF(L186="","",IF(L186="ADO","ADO",IF(L186="OFF","OFF",VLOOKUP(L186,Positions!$C$7:$V$120,20,FALSE))))</f>
        <v/>
      </c>
      <c r="CF186" s="2" t="str">
        <f>IF(M186="","",IF(M186="ADO","ADO",IF(M186="OFF","OFF",VLOOKUP(M186,Positions!$C$7:$V$120,20,FALSE))))</f>
        <v/>
      </c>
      <c r="CG186" s="2" t="str">
        <f>IF(N186="","",IF(N186="ADO","ADO",IF(N186="OFF","OFF",VLOOKUP(N186,Positions!$C$7:$V$120,20,FALSE))))</f>
        <v/>
      </c>
      <c r="CH186" s="2" t="str">
        <f>IF(O186="","",IF(O186="ADO","ADO",IF(O186="OFF","OFF",VLOOKUP(O186,Positions!$C$7:$V$120,20,FALSE))))</f>
        <v/>
      </c>
      <c r="CI186" s="2" t="str">
        <f>IF(P186="","",IF(P186="ADO","ADO",IF(P186="OFF","OFF",VLOOKUP(P186,Positions!$C$7:$V$120,20,FALSE))))</f>
        <v/>
      </c>
      <c r="CJ186" s="2" t="str">
        <f>IF(Q186="","",IF(Q186="ADO","ADO",IF(Q186="OFF","OFF",VLOOKUP(Q186,Positions!$C$7:$V$120,20,FALSE))))</f>
        <v/>
      </c>
      <c r="CK186" s="2" t="str">
        <f>IF(R186="","",IF(R186="ADO","ADO",IF(R186="OFF","OFF",VLOOKUP(R186,Positions!$C$7:$V$120,20,FALSE))))</f>
        <v/>
      </c>
      <c r="CL186" s="2" t="str">
        <f>IF(S186="","",IF(S186="ADO","ADO",IF(S186="OFF","OFF",VLOOKUP(S186,Positions!$C$7:$V$120,20,FALSE))))</f>
        <v/>
      </c>
      <c r="CM186" s="2" t="str">
        <f>IF(T186="","",IF(T186="ADO","ADO",IF(T186="OFF","OFF",VLOOKUP(T186,Positions!$C$7:$V$120,20,FALSE))))</f>
        <v/>
      </c>
      <c r="CN186" s="2" t="str">
        <f>IF(U186="","",IF(U186="ADO","ADO",IF(U186="OFF","OFF",VLOOKUP(U186,Positions!$C$7:$V$120,20,FALSE))))</f>
        <v/>
      </c>
      <c r="CO186" s="2" t="str">
        <f>IF(V186="","",IF(V186="ADO","ADO",IF(V186="OFF","OFF",VLOOKUP(V186,Positions!$C$7:$V$120,20,FALSE))))</f>
        <v/>
      </c>
      <c r="CP186" s="2" t="str">
        <f>IF(W186="","",IF(W186="ADO","ADO",IF(W186="OFF","OFF",VLOOKUP(W186,Positions!$C$7:$V$120,20,FALSE))))</f>
        <v/>
      </c>
      <c r="CQ186" s="2" t="str">
        <f>IF(X186="","",IF(X186="ADO","ADO",IF(X186="OFF","OFF",VLOOKUP(X186,Positions!$C$7:$V$120,20,FALSE))))</f>
        <v/>
      </c>
      <c r="CR186" s="2" t="str">
        <f>IF(Y186="","",IF(Y186="ADO","ADO",IF(Y186="OFF","OFF",VLOOKUP(Y186,Positions!$C$7:$V$120,20,FALSE))))</f>
        <v/>
      </c>
      <c r="CS186" s="2" t="str">
        <f>IF(Z186="","",IF(Z186="ADO","ADO",IF(Z186="OFF","OFF",VLOOKUP(Z186,Positions!$C$7:$V$120,20,FALSE))))</f>
        <v/>
      </c>
      <c r="CT186" s="2" t="str">
        <f>IF(AA186="","",IF(AA186="ADO","ADO",IF(AA186="OFF","OFF",VLOOKUP(AA186,Positions!$C$7:$V$120,20,FALSE))))</f>
        <v/>
      </c>
      <c r="CU186" s="2" t="str">
        <f>IF(AB186="","",IF(AB186="ADO","ADO",IF(AB186="OFF","OFF",VLOOKUP(AB186,Positions!$C$7:$V$120,20,FALSE))))</f>
        <v/>
      </c>
      <c r="CV186" s="2" t="str">
        <f>IF(AC186="","",IF(AC186="ADO","ADO",IF(AC186="OFF","OFF",VLOOKUP(AC186,Positions!$C$7:$V$120,20,FALSE))))</f>
        <v/>
      </c>
      <c r="CW186" s="2" t="str">
        <f>IF(AD186="","",IF(AD186="ADO","ADO",IF(AD186="OFF","OFF",VLOOKUP(AD186,Positions!$C$7:$V$120,20,FALSE))))</f>
        <v/>
      </c>
      <c r="CY186" s="2">
        <f t="shared" si="136"/>
        <v>0</v>
      </c>
      <c r="DE186" s="2" t="str">
        <f t="shared" si="155"/>
        <v/>
      </c>
      <c r="DF186" s="2" t="str">
        <f t="shared" si="156"/>
        <v/>
      </c>
      <c r="DG186" s="2" t="str">
        <f t="shared" si="165"/>
        <v/>
      </c>
      <c r="DH186" s="2" t="str">
        <f t="shared" si="166"/>
        <v/>
      </c>
      <c r="DI186" s="2" t="str">
        <f t="shared" si="167"/>
        <v/>
      </c>
      <c r="DJ186" s="2" t="str">
        <f t="shared" si="168"/>
        <v/>
      </c>
      <c r="DK186" s="2" t="str">
        <f t="shared" si="169"/>
        <v/>
      </c>
      <c r="DL186" s="2" t="str">
        <f t="shared" si="170"/>
        <v/>
      </c>
      <c r="DM186" s="2" t="str">
        <f t="shared" si="171"/>
        <v/>
      </c>
      <c r="DN186" s="2" t="str">
        <f t="shared" si="172"/>
        <v/>
      </c>
      <c r="DO186" s="2" t="str">
        <f t="shared" si="173"/>
        <v/>
      </c>
      <c r="DP186" s="2" t="str">
        <f t="shared" si="174"/>
        <v/>
      </c>
      <c r="DQ186" s="2" t="str">
        <f t="shared" si="175"/>
        <v/>
      </c>
      <c r="DR186" s="2" t="str">
        <f t="shared" si="176"/>
        <v/>
      </c>
      <c r="DS186" s="2" t="str">
        <f t="shared" si="163"/>
        <v/>
      </c>
      <c r="DT186" s="2" t="str">
        <f t="shared" si="163"/>
        <v/>
      </c>
      <c r="DU186" s="2" t="str">
        <f t="shared" si="163"/>
        <v/>
      </c>
      <c r="DV186" s="2" t="str">
        <f t="shared" si="163"/>
        <v/>
      </c>
      <c r="DW186" s="2" t="str">
        <f t="shared" si="163"/>
        <v/>
      </c>
      <c r="DX186" s="2" t="str">
        <f t="shared" si="163"/>
        <v/>
      </c>
      <c r="DY186" s="2" t="str">
        <f t="shared" si="163"/>
        <v/>
      </c>
      <c r="DZ186" s="2" t="str">
        <f t="shared" si="163"/>
        <v/>
      </c>
      <c r="EA186" s="2" t="str">
        <f t="shared" si="163"/>
        <v/>
      </c>
      <c r="EB186" s="2" t="str">
        <f t="shared" si="163"/>
        <v/>
      </c>
      <c r="EC186" s="2" t="str">
        <f t="shared" si="163"/>
        <v/>
      </c>
      <c r="ED186" s="2" t="str">
        <f t="shared" si="159"/>
        <v/>
      </c>
      <c r="EE186" s="2" t="str">
        <f t="shared" si="159"/>
        <v/>
      </c>
      <c r="EF186" s="2" t="str">
        <f t="shared" si="159"/>
        <v/>
      </c>
      <c r="EH186" s="189">
        <f t="shared" si="137"/>
        <v>0</v>
      </c>
      <c r="EI186" s="190">
        <f t="shared" si="138"/>
        <v>0</v>
      </c>
      <c r="EJ186" s="190">
        <f t="shared" si="139"/>
        <v>0</v>
      </c>
      <c r="EK186" s="190">
        <f t="shared" si="140"/>
        <v>0</v>
      </c>
      <c r="EL186" s="190">
        <f t="shared" si="141"/>
        <v>0</v>
      </c>
      <c r="EM186" s="12" t="str">
        <f t="shared" si="179"/>
        <v/>
      </c>
      <c r="EN186" s="12" t="str">
        <f t="shared" si="179"/>
        <v/>
      </c>
      <c r="EO186" s="12" t="str">
        <f t="shared" si="179"/>
        <v/>
      </c>
      <c r="EP186" s="12" t="str">
        <f t="shared" si="178"/>
        <v/>
      </c>
      <c r="EQ186" s="12" t="str">
        <f t="shared" si="178"/>
        <v/>
      </c>
      <c r="ER186" s="12" t="str">
        <f t="shared" si="178"/>
        <v/>
      </c>
      <c r="ES186" s="12" t="str">
        <f t="shared" si="178"/>
        <v/>
      </c>
      <c r="ET186" s="12" t="str">
        <f t="shared" si="178"/>
        <v/>
      </c>
      <c r="EU186" s="12" t="str">
        <f t="shared" si="178"/>
        <v/>
      </c>
      <c r="EV186" s="12" t="str">
        <f t="shared" si="151"/>
        <v/>
      </c>
      <c r="EW186" s="12" t="str">
        <f t="shared" si="151"/>
        <v/>
      </c>
      <c r="EX186" s="12" t="str">
        <f t="shared" si="151"/>
        <v/>
      </c>
      <c r="EY186" s="12" t="str">
        <f t="shared" si="151"/>
        <v/>
      </c>
      <c r="EZ186" s="12" t="str">
        <f t="shared" si="151"/>
        <v/>
      </c>
      <c r="FA186" s="12" t="str">
        <f t="shared" si="151"/>
        <v/>
      </c>
      <c r="FB186" s="12" t="str">
        <f t="shared" si="151"/>
        <v/>
      </c>
      <c r="FC186" s="12" t="str">
        <f t="shared" si="161"/>
        <v/>
      </c>
      <c r="FD186" s="12" t="str">
        <f t="shared" si="161"/>
        <v/>
      </c>
      <c r="FE186" s="12" t="str">
        <f t="shared" si="161"/>
        <v/>
      </c>
      <c r="FF186" s="12" t="str">
        <f t="shared" si="152"/>
        <v/>
      </c>
      <c r="FG186" s="12" t="str">
        <f t="shared" si="152"/>
        <v/>
      </c>
      <c r="FH186" s="12" t="str">
        <f t="shared" si="152"/>
        <v/>
      </c>
      <c r="FI186" s="12" t="str">
        <f t="shared" si="152"/>
        <v/>
      </c>
      <c r="FJ186" s="12" t="str">
        <f t="shared" si="152"/>
        <v/>
      </c>
      <c r="FK186" s="12" t="str">
        <f t="shared" si="152"/>
        <v/>
      </c>
      <c r="FL186" s="12" t="str">
        <f t="shared" si="152"/>
        <v/>
      </c>
      <c r="FM186" s="12" t="str">
        <f t="shared" si="152"/>
        <v/>
      </c>
      <c r="FN186" s="12" t="str">
        <f t="shared" si="152"/>
        <v/>
      </c>
      <c r="FP186" t="str">
        <f t="shared" si="142"/>
        <v>OK</v>
      </c>
      <c r="FQ186" t="str">
        <f t="shared" si="143"/>
        <v/>
      </c>
      <c r="GU186" s="176"/>
      <c r="GV186" s="177">
        <f t="shared" si="128"/>
        <v>0</v>
      </c>
      <c r="GW186" s="177">
        <f t="shared" si="129"/>
        <v>0</v>
      </c>
      <c r="GX186" s="177">
        <f t="shared" si="130"/>
        <v>0</v>
      </c>
      <c r="GY186" s="177">
        <f t="shared" si="131"/>
        <v>0</v>
      </c>
    </row>
    <row r="187" spans="1:207" x14ac:dyDescent="0.25">
      <c r="A187" s="194"/>
      <c r="B187" s="186" t="str">
        <f t="shared" si="133"/>
        <v>0 (0, 0)</v>
      </c>
      <c r="C187" s="357"/>
      <c r="D187" s="470"/>
      <c r="E187" s="470"/>
      <c r="F187" s="470"/>
      <c r="G187" s="470"/>
      <c r="H187" s="470"/>
      <c r="I187" s="466"/>
      <c r="J187" s="357"/>
      <c r="K187" s="470"/>
      <c r="L187" s="470"/>
      <c r="M187" s="470"/>
      <c r="N187" s="470"/>
      <c r="O187" s="470"/>
      <c r="P187" s="466"/>
      <c r="Q187" s="357"/>
      <c r="R187" s="470"/>
      <c r="S187" s="470"/>
      <c r="T187" s="470"/>
      <c r="U187" s="470"/>
      <c r="V187" s="470"/>
      <c r="W187" s="466"/>
      <c r="X187" s="357"/>
      <c r="Y187" s="470"/>
      <c r="Z187" s="470"/>
      <c r="AA187" s="470"/>
      <c r="AB187" s="470"/>
      <c r="AC187" s="470"/>
      <c r="AD187" s="466"/>
      <c r="AE187" s="349"/>
      <c r="AF187" s="339">
        <f t="shared" si="158"/>
        <v>0</v>
      </c>
      <c r="AG187" s="340">
        <f t="shared" si="158"/>
        <v>0</v>
      </c>
      <c r="AH187" s="340">
        <f t="shared" si="158"/>
        <v>0</v>
      </c>
      <c r="AI187" s="341">
        <f t="shared" si="158"/>
        <v>0</v>
      </c>
      <c r="AJ187" s="342">
        <f t="shared" si="158"/>
        <v>0</v>
      </c>
      <c r="AK187" s="343">
        <f t="shared" si="134"/>
        <v>0</v>
      </c>
      <c r="AL187" s="192">
        <f>IF(A187&lt;&gt;"",VLOOKUP(A187,Positions!$AJ$9:$AK$30,2,FALSE),0)*IF(AJ187=160,AJ187/4*52*(38/40),AJ187/4*52)</f>
        <v>0</v>
      </c>
      <c r="AM187" s="188">
        <f t="shared" si="135"/>
        <v>0</v>
      </c>
      <c r="AN187" s="12" t="str">
        <f t="shared" si="177"/>
        <v/>
      </c>
      <c r="AO187" s="12" t="str">
        <f t="shared" si="177"/>
        <v/>
      </c>
      <c r="AP187" s="12" t="str">
        <f t="shared" si="177"/>
        <v/>
      </c>
      <c r="AQ187" s="12" t="str">
        <f t="shared" si="177"/>
        <v/>
      </c>
      <c r="AR187" s="12" t="str">
        <f t="shared" si="177"/>
        <v/>
      </c>
      <c r="AS187" s="12" t="str">
        <f t="shared" si="177"/>
        <v/>
      </c>
      <c r="AT187" s="12" t="str">
        <f t="shared" si="177"/>
        <v/>
      </c>
      <c r="AU187" s="12" t="str">
        <f t="shared" si="177"/>
        <v/>
      </c>
      <c r="AV187" s="12" t="str">
        <f t="shared" si="177"/>
        <v/>
      </c>
      <c r="AW187" s="12" t="str">
        <f t="shared" si="177"/>
        <v/>
      </c>
      <c r="AX187" s="12" t="str">
        <f t="shared" si="177"/>
        <v/>
      </c>
      <c r="AY187" s="12" t="str">
        <f t="shared" si="164"/>
        <v/>
      </c>
      <c r="AZ187" s="12" t="str">
        <f t="shared" si="164"/>
        <v/>
      </c>
      <c r="BA187" s="12" t="str">
        <f t="shared" si="160"/>
        <v/>
      </c>
      <c r="BB187" s="12" t="str">
        <f t="shared" si="160"/>
        <v/>
      </c>
      <c r="BC187" s="12" t="str">
        <f t="shared" si="160"/>
        <v/>
      </c>
      <c r="BD187" s="12" t="str">
        <f t="shared" si="160"/>
        <v/>
      </c>
      <c r="BE187" s="12" t="str">
        <f t="shared" si="160"/>
        <v/>
      </c>
      <c r="BF187" s="12" t="str">
        <f t="shared" si="160"/>
        <v/>
      </c>
      <c r="BG187" s="12" t="str">
        <f t="shared" si="160"/>
        <v/>
      </c>
      <c r="BH187" s="12" t="str">
        <f t="shared" si="180"/>
        <v/>
      </c>
      <c r="BI187" s="12" t="str">
        <f t="shared" si="180"/>
        <v/>
      </c>
      <c r="BJ187" s="12" t="str">
        <f t="shared" si="180"/>
        <v/>
      </c>
      <c r="BK187" s="12" t="str">
        <f t="shared" si="180"/>
        <v/>
      </c>
      <c r="BL187" s="12" t="str">
        <f t="shared" si="180"/>
        <v/>
      </c>
      <c r="BM187" s="12" t="str">
        <f t="shared" si="180"/>
        <v/>
      </c>
      <c r="BN187" s="12" t="str">
        <f t="shared" si="180"/>
        <v/>
      </c>
      <c r="BO187" s="12" t="str">
        <f t="shared" si="157"/>
        <v/>
      </c>
      <c r="BV187" s="2" t="str">
        <f>IF(C187="","",IF(C187="ADO","ADO",IF(C187="OFF","OFF",VLOOKUP(C187,Positions!$C$7:$V$120,20,FALSE))))</f>
        <v/>
      </c>
      <c r="BW187" s="2" t="str">
        <f>IF(D187="","",IF(D187="ADO","ADO",IF(D187="OFF","OFF",VLOOKUP(D187,Positions!$C$7:$V$120,20,FALSE))))</f>
        <v/>
      </c>
      <c r="BX187" s="2" t="str">
        <f>IF(E187="","",IF(E187="ADO","ADO",IF(E187="OFF","OFF",VLOOKUP(E187,Positions!$C$7:$V$120,20,FALSE))))</f>
        <v/>
      </c>
      <c r="BY187" s="2" t="str">
        <f>IF(F187="","",IF(F187="ADO","ADO",IF(F187="OFF","OFF",VLOOKUP(F187,Positions!$C$7:$V$120,20,FALSE))))</f>
        <v/>
      </c>
      <c r="BZ187" s="2" t="str">
        <f>IF(G187="","",IF(G187="ADO","ADO",IF(G187="OFF","OFF",VLOOKUP(G187,Positions!$C$7:$V$120,20,FALSE))))</f>
        <v/>
      </c>
      <c r="CA187" s="2" t="str">
        <f>IF(H187="","",IF(H187="ADO","ADO",IF(H187="OFF","OFF",VLOOKUP(H187,Positions!$C$7:$V$120,20,FALSE))))</f>
        <v/>
      </c>
      <c r="CB187" s="2" t="str">
        <f>IF(I187="","",IF(I187="ADO","ADO",IF(I187="OFF","OFF",VLOOKUP(I187,Positions!$C$7:$V$120,20,FALSE))))</f>
        <v/>
      </c>
      <c r="CC187" s="2" t="str">
        <f>IF(J187="","",IF(J187="ADO","ADO",IF(J187="OFF","OFF",VLOOKUP(J187,Positions!$C$7:$V$120,20,FALSE))))</f>
        <v/>
      </c>
      <c r="CD187" s="2" t="str">
        <f>IF(K187="","",IF(K187="ADO","ADO",IF(K187="OFF","OFF",VLOOKUP(K187,Positions!$C$7:$V$120,20,FALSE))))</f>
        <v/>
      </c>
      <c r="CE187" s="2" t="str">
        <f>IF(L187="","",IF(L187="ADO","ADO",IF(L187="OFF","OFF",VLOOKUP(L187,Positions!$C$7:$V$120,20,FALSE))))</f>
        <v/>
      </c>
      <c r="CF187" s="2" t="str">
        <f>IF(M187="","",IF(M187="ADO","ADO",IF(M187="OFF","OFF",VLOOKUP(M187,Positions!$C$7:$V$120,20,FALSE))))</f>
        <v/>
      </c>
      <c r="CG187" s="2" t="str">
        <f>IF(N187="","",IF(N187="ADO","ADO",IF(N187="OFF","OFF",VLOOKUP(N187,Positions!$C$7:$V$120,20,FALSE))))</f>
        <v/>
      </c>
      <c r="CH187" s="2" t="str">
        <f>IF(O187="","",IF(O187="ADO","ADO",IF(O187="OFF","OFF",VLOOKUP(O187,Positions!$C$7:$V$120,20,FALSE))))</f>
        <v/>
      </c>
      <c r="CI187" s="2" t="str">
        <f>IF(P187="","",IF(P187="ADO","ADO",IF(P187="OFF","OFF",VLOOKUP(P187,Positions!$C$7:$V$120,20,FALSE))))</f>
        <v/>
      </c>
      <c r="CJ187" s="2" t="str">
        <f>IF(Q187="","",IF(Q187="ADO","ADO",IF(Q187="OFF","OFF",VLOOKUP(Q187,Positions!$C$7:$V$120,20,FALSE))))</f>
        <v/>
      </c>
      <c r="CK187" s="2" t="str">
        <f>IF(R187="","",IF(R187="ADO","ADO",IF(R187="OFF","OFF",VLOOKUP(R187,Positions!$C$7:$V$120,20,FALSE))))</f>
        <v/>
      </c>
      <c r="CL187" s="2" t="str">
        <f>IF(S187="","",IF(S187="ADO","ADO",IF(S187="OFF","OFF",VLOOKUP(S187,Positions!$C$7:$V$120,20,FALSE))))</f>
        <v/>
      </c>
      <c r="CM187" s="2" t="str">
        <f>IF(T187="","",IF(T187="ADO","ADO",IF(T187="OFF","OFF",VLOOKUP(T187,Positions!$C$7:$V$120,20,FALSE))))</f>
        <v/>
      </c>
      <c r="CN187" s="2" t="str">
        <f>IF(U187="","",IF(U187="ADO","ADO",IF(U187="OFF","OFF",VLOOKUP(U187,Positions!$C$7:$V$120,20,FALSE))))</f>
        <v/>
      </c>
      <c r="CO187" s="2" t="str">
        <f>IF(V187="","",IF(V187="ADO","ADO",IF(V187="OFF","OFF",VLOOKUP(V187,Positions!$C$7:$V$120,20,FALSE))))</f>
        <v/>
      </c>
      <c r="CP187" s="2" t="str">
        <f>IF(W187="","",IF(W187="ADO","ADO",IF(W187="OFF","OFF",VLOOKUP(W187,Positions!$C$7:$V$120,20,FALSE))))</f>
        <v/>
      </c>
      <c r="CQ187" s="2" t="str">
        <f>IF(X187="","",IF(X187="ADO","ADO",IF(X187="OFF","OFF",VLOOKUP(X187,Positions!$C$7:$V$120,20,FALSE))))</f>
        <v/>
      </c>
      <c r="CR187" s="2" t="str">
        <f>IF(Y187="","",IF(Y187="ADO","ADO",IF(Y187="OFF","OFF",VLOOKUP(Y187,Positions!$C$7:$V$120,20,FALSE))))</f>
        <v/>
      </c>
      <c r="CS187" s="2" t="str">
        <f>IF(Z187="","",IF(Z187="ADO","ADO",IF(Z187="OFF","OFF",VLOOKUP(Z187,Positions!$C$7:$V$120,20,FALSE))))</f>
        <v/>
      </c>
      <c r="CT187" s="2" t="str">
        <f>IF(AA187="","",IF(AA187="ADO","ADO",IF(AA187="OFF","OFF",VLOOKUP(AA187,Positions!$C$7:$V$120,20,FALSE))))</f>
        <v/>
      </c>
      <c r="CU187" s="2" t="str">
        <f>IF(AB187="","",IF(AB187="ADO","ADO",IF(AB187="OFF","OFF",VLOOKUP(AB187,Positions!$C$7:$V$120,20,FALSE))))</f>
        <v/>
      </c>
      <c r="CV187" s="2" t="str">
        <f>IF(AC187="","",IF(AC187="ADO","ADO",IF(AC187="OFF","OFF",VLOOKUP(AC187,Positions!$C$7:$V$120,20,FALSE))))</f>
        <v/>
      </c>
      <c r="CW187" s="2" t="str">
        <f>IF(AD187="","",IF(AD187="ADO","ADO",IF(AD187="OFF","OFF",VLOOKUP(AD187,Positions!$C$7:$V$120,20,FALSE))))</f>
        <v/>
      </c>
      <c r="CY187" s="2">
        <f t="shared" si="136"/>
        <v>0</v>
      </c>
      <c r="DE187" s="2" t="str">
        <f t="shared" si="155"/>
        <v/>
      </c>
      <c r="DF187" s="2" t="str">
        <f t="shared" si="156"/>
        <v/>
      </c>
      <c r="DG187" s="2" t="str">
        <f t="shared" si="165"/>
        <v/>
      </c>
      <c r="DH187" s="2" t="str">
        <f t="shared" si="166"/>
        <v/>
      </c>
      <c r="DI187" s="2" t="str">
        <f t="shared" si="167"/>
        <v/>
      </c>
      <c r="DJ187" s="2" t="str">
        <f t="shared" si="168"/>
        <v/>
      </c>
      <c r="DK187" s="2" t="str">
        <f t="shared" si="169"/>
        <v/>
      </c>
      <c r="DL187" s="2" t="str">
        <f t="shared" si="170"/>
        <v/>
      </c>
      <c r="DM187" s="2" t="str">
        <f t="shared" si="171"/>
        <v/>
      </c>
      <c r="DN187" s="2" t="str">
        <f t="shared" si="172"/>
        <v/>
      </c>
      <c r="DO187" s="2" t="str">
        <f t="shared" si="173"/>
        <v/>
      </c>
      <c r="DP187" s="2" t="str">
        <f t="shared" si="174"/>
        <v/>
      </c>
      <c r="DQ187" s="2" t="str">
        <f t="shared" si="175"/>
        <v/>
      </c>
      <c r="DR187" s="2" t="str">
        <f t="shared" si="176"/>
        <v/>
      </c>
      <c r="DS187" s="2" t="str">
        <f t="shared" si="163"/>
        <v/>
      </c>
      <c r="DT187" s="2" t="str">
        <f t="shared" si="163"/>
        <v/>
      </c>
      <c r="DU187" s="2" t="str">
        <f t="shared" si="163"/>
        <v/>
      </c>
      <c r="DV187" s="2" t="str">
        <f t="shared" si="163"/>
        <v/>
      </c>
      <c r="DW187" s="2" t="str">
        <f t="shared" si="163"/>
        <v/>
      </c>
      <c r="DX187" s="2" t="str">
        <f t="shared" si="163"/>
        <v/>
      </c>
      <c r="DY187" s="2" t="str">
        <f t="shared" si="163"/>
        <v/>
      </c>
      <c r="DZ187" s="2" t="str">
        <f t="shared" si="163"/>
        <v/>
      </c>
      <c r="EA187" s="2" t="str">
        <f t="shared" si="163"/>
        <v/>
      </c>
      <c r="EB187" s="2" t="str">
        <f t="shared" si="163"/>
        <v/>
      </c>
      <c r="EC187" s="2" t="str">
        <f t="shared" si="163"/>
        <v/>
      </c>
      <c r="ED187" s="2" t="str">
        <f t="shared" si="159"/>
        <v/>
      </c>
      <c r="EE187" s="2" t="str">
        <f t="shared" si="159"/>
        <v/>
      </c>
      <c r="EF187" s="2" t="str">
        <f t="shared" si="159"/>
        <v/>
      </c>
      <c r="EH187" s="189">
        <f t="shared" si="137"/>
        <v>0</v>
      </c>
      <c r="EI187" s="190">
        <f t="shared" si="138"/>
        <v>0</v>
      </c>
      <c r="EJ187" s="190">
        <f t="shared" si="139"/>
        <v>0</v>
      </c>
      <c r="EK187" s="190">
        <f t="shared" si="140"/>
        <v>0</v>
      </c>
      <c r="EL187" s="190">
        <f t="shared" si="141"/>
        <v>0</v>
      </c>
      <c r="EM187" s="12" t="str">
        <f t="shared" si="179"/>
        <v/>
      </c>
      <c r="EN187" s="12" t="str">
        <f t="shared" si="179"/>
        <v/>
      </c>
      <c r="EO187" s="12" t="str">
        <f t="shared" si="179"/>
        <v/>
      </c>
      <c r="EP187" s="12" t="str">
        <f t="shared" si="178"/>
        <v/>
      </c>
      <c r="EQ187" s="12" t="str">
        <f t="shared" si="178"/>
        <v/>
      </c>
      <c r="ER187" s="12" t="str">
        <f t="shared" si="178"/>
        <v/>
      </c>
      <c r="ES187" s="12" t="str">
        <f t="shared" si="178"/>
        <v/>
      </c>
      <c r="ET187" s="12" t="str">
        <f t="shared" si="178"/>
        <v/>
      </c>
      <c r="EU187" s="12" t="str">
        <f t="shared" si="178"/>
        <v/>
      </c>
      <c r="EV187" s="12" t="str">
        <f t="shared" si="151"/>
        <v/>
      </c>
      <c r="EW187" s="12" t="str">
        <f t="shared" si="151"/>
        <v/>
      </c>
      <c r="EX187" s="12" t="str">
        <f t="shared" si="151"/>
        <v/>
      </c>
      <c r="EY187" s="12" t="str">
        <f t="shared" si="151"/>
        <v/>
      </c>
      <c r="EZ187" s="12" t="str">
        <f t="shared" si="151"/>
        <v/>
      </c>
      <c r="FA187" s="12" t="str">
        <f t="shared" si="151"/>
        <v/>
      </c>
      <c r="FB187" s="12" t="str">
        <f t="shared" si="151"/>
        <v/>
      </c>
      <c r="FC187" s="12" t="str">
        <f t="shared" si="161"/>
        <v/>
      </c>
      <c r="FD187" s="12" t="str">
        <f t="shared" si="161"/>
        <v/>
      </c>
      <c r="FE187" s="12" t="str">
        <f t="shared" si="161"/>
        <v/>
      </c>
      <c r="FF187" s="12" t="str">
        <f t="shared" si="152"/>
        <v/>
      </c>
      <c r="FG187" s="12" t="str">
        <f t="shared" si="152"/>
        <v/>
      </c>
      <c r="FH187" s="12" t="str">
        <f t="shared" si="152"/>
        <v/>
      </c>
      <c r="FI187" s="12" t="str">
        <f t="shared" si="152"/>
        <v/>
      </c>
      <c r="FJ187" s="12" t="str">
        <f t="shared" si="152"/>
        <v/>
      </c>
      <c r="FK187" s="12" t="str">
        <f t="shared" si="152"/>
        <v/>
      </c>
      <c r="FL187" s="12" t="str">
        <f t="shared" si="152"/>
        <v/>
      </c>
      <c r="FM187" s="12" t="str">
        <f t="shared" si="152"/>
        <v/>
      </c>
      <c r="FN187" s="12" t="str">
        <f t="shared" si="152"/>
        <v/>
      </c>
      <c r="FP187" t="str">
        <f t="shared" si="142"/>
        <v>OK</v>
      </c>
      <c r="FQ187" t="str">
        <f t="shared" si="143"/>
        <v/>
      </c>
      <c r="GU187" s="176"/>
      <c r="GV187" s="177">
        <f t="shared" si="128"/>
        <v>0</v>
      </c>
      <c r="GW187" s="177">
        <f t="shared" si="129"/>
        <v>0</v>
      </c>
      <c r="GX187" s="177">
        <f t="shared" si="130"/>
        <v>0</v>
      </c>
      <c r="GY187" s="177">
        <f t="shared" si="131"/>
        <v>0</v>
      </c>
    </row>
    <row r="188" spans="1:207" x14ac:dyDescent="0.25">
      <c r="A188" s="194"/>
      <c r="B188" s="186" t="str">
        <f t="shared" si="133"/>
        <v>0 (0, 0)</v>
      </c>
      <c r="C188" s="357"/>
      <c r="D188" s="470"/>
      <c r="E188" s="470"/>
      <c r="F188" s="470"/>
      <c r="G188" s="470"/>
      <c r="H188" s="470"/>
      <c r="I188" s="466"/>
      <c r="J188" s="357"/>
      <c r="K188" s="470"/>
      <c r="L188" s="470"/>
      <c r="M188" s="470"/>
      <c r="N188" s="470"/>
      <c r="O188" s="470"/>
      <c r="P188" s="466"/>
      <c r="Q188" s="357"/>
      <c r="R188" s="470"/>
      <c r="S188" s="470"/>
      <c r="T188" s="470"/>
      <c r="U188" s="470"/>
      <c r="V188" s="470"/>
      <c r="W188" s="466"/>
      <c r="X188" s="357"/>
      <c r="Y188" s="470"/>
      <c r="Z188" s="470"/>
      <c r="AA188" s="470"/>
      <c r="AB188" s="470"/>
      <c r="AC188" s="470"/>
      <c r="AD188" s="466"/>
      <c r="AE188" s="349"/>
      <c r="AF188" s="339">
        <f t="shared" si="158"/>
        <v>0</v>
      </c>
      <c r="AG188" s="340">
        <f t="shared" si="158"/>
        <v>0</v>
      </c>
      <c r="AH188" s="340">
        <f t="shared" si="158"/>
        <v>0</v>
      </c>
      <c r="AI188" s="341">
        <f t="shared" si="158"/>
        <v>0</v>
      </c>
      <c r="AJ188" s="342">
        <f t="shared" si="158"/>
        <v>0</v>
      </c>
      <c r="AK188" s="343">
        <f t="shared" si="134"/>
        <v>0</v>
      </c>
      <c r="AL188" s="192">
        <f>IF(A188&lt;&gt;"",VLOOKUP(A188,Positions!$AJ$9:$AK$30,2,FALSE),0)*IF(AJ188=160,AJ188/4*52*(38/40),AJ188/4*52)</f>
        <v>0</v>
      </c>
      <c r="AM188" s="188">
        <f t="shared" si="135"/>
        <v>0</v>
      </c>
      <c r="AN188" s="12" t="str">
        <f t="shared" si="177"/>
        <v/>
      </c>
      <c r="AO188" s="12" t="str">
        <f t="shared" si="177"/>
        <v/>
      </c>
      <c r="AP188" s="12" t="str">
        <f t="shared" si="177"/>
        <v/>
      </c>
      <c r="AQ188" s="12" t="str">
        <f t="shared" si="177"/>
        <v/>
      </c>
      <c r="AR188" s="12" t="str">
        <f t="shared" si="177"/>
        <v/>
      </c>
      <c r="AS188" s="12" t="str">
        <f t="shared" si="177"/>
        <v/>
      </c>
      <c r="AT188" s="12" t="str">
        <f t="shared" si="177"/>
        <v/>
      </c>
      <c r="AU188" s="12" t="str">
        <f t="shared" si="177"/>
        <v/>
      </c>
      <c r="AV188" s="12" t="str">
        <f t="shared" si="177"/>
        <v/>
      </c>
      <c r="AW188" s="12" t="str">
        <f t="shared" si="177"/>
        <v/>
      </c>
      <c r="AX188" s="12" t="str">
        <f t="shared" si="177"/>
        <v/>
      </c>
      <c r="AY188" s="12" t="str">
        <f t="shared" si="164"/>
        <v/>
      </c>
      <c r="AZ188" s="12" t="str">
        <f t="shared" si="164"/>
        <v/>
      </c>
      <c r="BA188" s="12" t="str">
        <f t="shared" si="160"/>
        <v/>
      </c>
      <c r="BB188" s="12" t="str">
        <f t="shared" si="160"/>
        <v/>
      </c>
      <c r="BC188" s="12" t="str">
        <f t="shared" si="160"/>
        <v/>
      </c>
      <c r="BD188" s="12" t="str">
        <f t="shared" si="160"/>
        <v/>
      </c>
      <c r="BE188" s="12" t="str">
        <f t="shared" si="160"/>
        <v/>
      </c>
      <c r="BF188" s="12" t="str">
        <f t="shared" si="160"/>
        <v/>
      </c>
      <c r="BG188" s="12" t="str">
        <f t="shared" si="160"/>
        <v/>
      </c>
      <c r="BH188" s="12" t="str">
        <f t="shared" si="180"/>
        <v/>
      </c>
      <c r="BI188" s="12" t="str">
        <f t="shared" si="180"/>
        <v/>
      </c>
      <c r="BJ188" s="12" t="str">
        <f t="shared" si="180"/>
        <v/>
      </c>
      <c r="BK188" s="12" t="str">
        <f t="shared" si="180"/>
        <v/>
      </c>
      <c r="BL188" s="12" t="str">
        <f t="shared" si="180"/>
        <v/>
      </c>
      <c r="BM188" s="12" t="str">
        <f t="shared" si="180"/>
        <v/>
      </c>
      <c r="BN188" s="12" t="str">
        <f t="shared" si="180"/>
        <v/>
      </c>
      <c r="BO188" s="12" t="str">
        <f t="shared" si="157"/>
        <v/>
      </c>
      <c r="BV188" s="2" t="str">
        <f>IF(C188="","",IF(C188="ADO","ADO",IF(C188="OFF","OFF",VLOOKUP(C188,Positions!$C$7:$V$120,20,FALSE))))</f>
        <v/>
      </c>
      <c r="BW188" s="2" t="str">
        <f>IF(D188="","",IF(D188="ADO","ADO",IF(D188="OFF","OFF",VLOOKUP(D188,Positions!$C$7:$V$120,20,FALSE))))</f>
        <v/>
      </c>
      <c r="BX188" s="2" t="str">
        <f>IF(E188="","",IF(E188="ADO","ADO",IF(E188="OFF","OFF",VLOOKUP(E188,Positions!$C$7:$V$120,20,FALSE))))</f>
        <v/>
      </c>
      <c r="BY188" s="2" t="str">
        <f>IF(F188="","",IF(F188="ADO","ADO",IF(F188="OFF","OFF",VLOOKUP(F188,Positions!$C$7:$V$120,20,FALSE))))</f>
        <v/>
      </c>
      <c r="BZ188" s="2" t="str">
        <f>IF(G188="","",IF(G188="ADO","ADO",IF(G188="OFF","OFF",VLOOKUP(G188,Positions!$C$7:$V$120,20,FALSE))))</f>
        <v/>
      </c>
      <c r="CA188" s="2" t="str">
        <f>IF(H188="","",IF(H188="ADO","ADO",IF(H188="OFF","OFF",VLOOKUP(H188,Positions!$C$7:$V$120,20,FALSE))))</f>
        <v/>
      </c>
      <c r="CB188" s="2" t="str">
        <f>IF(I188="","",IF(I188="ADO","ADO",IF(I188="OFF","OFF",VLOOKUP(I188,Positions!$C$7:$V$120,20,FALSE))))</f>
        <v/>
      </c>
      <c r="CC188" s="2" t="str">
        <f>IF(J188="","",IF(J188="ADO","ADO",IF(J188="OFF","OFF",VLOOKUP(J188,Positions!$C$7:$V$120,20,FALSE))))</f>
        <v/>
      </c>
      <c r="CD188" s="2" t="str">
        <f>IF(K188="","",IF(K188="ADO","ADO",IF(K188="OFF","OFF",VLOOKUP(K188,Positions!$C$7:$V$120,20,FALSE))))</f>
        <v/>
      </c>
      <c r="CE188" s="2" t="str">
        <f>IF(L188="","",IF(L188="ADO","ADO",IF(L188="OFF","OFF",VLOOKUP(L188,Positions!$C$7:$V$120,20,FALSE))))</f>
        <v/>
      </c>
      <c r="CF188" s="2" t="str">
        <f>IF(M188="","",IF(M188="ADO","ADO",IF(M188="OFF","OFF",VLOOKUP(M188,Positions!$C$7:$V$120,20,FALSE))))</f>
        <v/>
      </c>
      <c r="CG188" s="2" t="str">
        <f>IF(N188="","",IF(N188="ADO","ADO",IF(N188="OFF","OFF",VLOOKUP(N188,Positions!$C$7:$V$120,20,FALSE))))</f>
        <v/>
      </c>
      <c r="CH188" s="2" t="str">
        <f>IF(O188="","",IF(O188="ADO","ADO",IF(O188="OFF","OFF",VLOOKUP(O188,Positions!$C$7:$V$120,20,FALSE))))</f>
        <v/>
      </c>
      <c r="CI188" s="2" t="str">
        <f>IF(P188="","",IF(P188="ADO","ADO",IF(P188="OFF","OFF",VLOOKUP(P188,Positions!$C$7:$V$120,20,FALSE))))</f>
        <v/>
      </c>
      <c r="CJ188" s="2" t="str">
        <f>IF(Q188="","",IF(Q188="ADO","ADO",IF(Q188="OFF","OFF",VLOOKUP(Q188,Positions!$C$7:$V$120,20,FALSE))))</f>
        <v/>
      </c>
      <c r="CK188" s="2" t="str">
        <f>IF(R188="","",IF(R188="ADO","ADO",IF(R188="OFF","OFF",VLOOKUP(R188,Positions!$C$7:$V$120,20,FALSE))))</f>
        <v/>
      </c>
      <c r="CL188" s="2" t="str">
        <f>IF(S188="","",IF(S188="ADO","ADO",IF(S188="OFF","OFF",VLOOKUP(S188,Positions!$C$7:$V$120,20,FALSE))))</f>
        <v/>
      </c>
      <c r="CM188" s="2" t="str">
        <f>IF(T188="","",IF(T188="ADO","ADO",IF(T188="OFF","OFF",VLOOKUP(T188,Positions!$C$7:$V$120,20,FALSE))))</f>
        <v/>
      </c>
      <c r="CN188" s="2" t="str">
        <f>IF(U188="","",IF(U188="ADO","ADO",IF(U188="OFF","OFF",VLOOKUP(U188,Positions!$C$7:$V$120,20,FALSE))))</f>
        <v/>
      </c>
      <c r="CO188" s="2" t="str">
        <f>IF(V188="","",IF(V188="ADO","ADO",IF(V188="OFF","OFF",VLOOKUP(V188,Positions!$C$7:$V$120,20,FALSE))))</f>
        <v/>
      </c>
      <c r="CP188" s="2" t="str">
        <f>IF(W188="","",IF(W188="ADO","ADO",IF(W188="OFF","OFF",VLOOKUP(W188,Positions!$C$7:$V$120,20,FALSE))))</f>
        <v/>
      </c>
      <c r="CQ188" s="2" t="str">
        <f>IF(X188="","",IF(X188="ADO","ADO",IF(X188="OFF","OFF",VLOOKUP(X188,Positions!$C$7:$V$120,20,FALSE))))</f>
        <v/>
      </c>
      <c r="CR188" s="2" t="str">
        <f>IF(Y188="","",IF(Y188="ADO","ADO",IF(Y188="OFF","OFF",VLOOKUP(Y188,Positions!$C$7:$V$120,20,FALSE))))</f>
        <v/>
      </c>
      <c r="CS188" s="2" t="str">
        <f>IF(Z188="","",IF(Z188="ADO","ADO",IF(Z188="OFF","OFF",VLOOKUP(Z188,Positions!$C$7:$V$120,20,FALSE))))</f>
        <v/>
      </c>
      <c r="CT188" s="2" t="str">
        <f>IF(AA188="","",IF(AA188="ADO","ADO",IF(AA188="OFF","OFF",VLOOKUP(AA188,Positions!$C$7:$V$120,20,FALSE))))</f>
        <v/>
      </c>
      <c r="CU188" s="2" t="str">
        <f>IF(AB188="","",IF(AB188="ADO","ADO",IF(AB188="OFF","OFF",VLOOKUP(AB188,Positions!$C$7:$V$120,20,FALSE))))</f>
        <v/>
      </c>
      <c r="CV188" s="2" t="str">
        <f>IF(AC188="","",IF(AC188="ADO","ADO",IF(AC188="OFF","OFF",VLOOKUP(AC188,Positions!$C$7:$V$120,20,FALSE))))</f>
        <v/>
      </c>
      <c r="CW188" s="2" t="str">
        <f>IF(AD188="","",IF(AD188="ADO","ADO",IF(AD188="OFF","OFF",VLOOKUP(AD188,Positions!$C$7:$V$120,20,FALSE))))</f>
        <v/>
      </c>
      <c r="CY188" s="2">
        <f t="shared" si="136"/>
        <v>0</v>
      </c>
      <c r="DE188" s="2" t="str">
        <f t="shared" si="155"/>
        <v/>
      </c>
      <c r="DF188" s="2" t="str">
        <f t="shared" si="156"/>
        <v/>
      </c>
      <c r="DG188" s="2" t="str">
        <f t="shared" si="165"/>
        <v/>
      </c>
      <c r="DH188" s="2" t="str">
        <f t="shared" si="166"/>
        <v/>
      </c>
      <c r="DI188" s="2" t="str">
        <f t="shared" si="167"/>
        <v/>
      </c>
      <c r="DJ188" s="2" t="str">
        <f t="shared" si="168"/>
        <v/>
      </c>
      <c r="DK188" s="2" t="str">
        <f t="shared" si="169"/>
        <v/>
      </c>
      <c r="DL188" s="2" t="str">
        <f t="shared" si="170"/>
        <v/>
      </c>
      <c r="DM188" s="2" t="str">
        <f t="shared" si="171"/>
        <v/>
      </c>
      <c r="DN188" s="2" t="str">
        <f t="shared" si="172"/>
        <v/>
      </c>
      <c r="DO188" s="2" t="str">
        <f t="shared" si="173"/>
        <v/>
      </c>
      <c r="DP188" s="2" t="str">
        <f t="shared" si="174"/>
        <v/>
      </c>
      <c r="DQ188" s="2" t="str">
        <f t="shared" si="175"/>
        <v/>
      </c>
      <c r="DR188" s="2" t="str">
        <f t="shared" si="176"/>
        <v/>
      </c>
      <c r="DS188" s="2" t="str">
        <f t="shared" si="163"/>
        <v/>
      </c>
      <c r="DT188" s="2" t="str">
        <f t="shared" si="163"/>
        <v/>
      </c>
      <c r="DU188" s="2" t="str">
        <f t="shared" si="163"/>
        <v/>
      </c>
      <c r="DV188" s="2" t="str">
        <f t="shared" si="163"/>
        <v/>
      </c>
      <c r="DW188" s="2" t="str">
        <f t="shared" si="163"/>
        <v/>
      </c>
      <c r="DX188" s="2" t="str">
        <f t="shared" si="163"/>
        <v/>
      </c>
      <c r="DY188" s="2" t="str">
        <f t="shared" si="163"/>
        <v/>
      </c>
      <c r="DZ188" s="2" t="str">
        <f t="shared" si="163"/>
        <v/>
      </c>
      <c r="EA188" s="2" t="str">
        <f t="shared" si="163"/>
        <v/>
      </c>
      <c r="EB188" s="2" t="str">
        <f t="shared" si="163"/>
        <v/>
      </c>
      <c r="EC188" s="2" t="str">
        <f t="shared" si="163"/>
        <v/>
      </c>
      <c r="ED188" s="2" t="str">
        <f t="shared" si="163"/>
        <v/>
      </c>
      <c r="EE188" s="2" t="str">
        <f t="shared" si="163"/>
        <v/>
      </c>
      <c r="EF188" s="2" t="str">
        <f t="shared" si="163"/>
        <v/>
      </c>
      <c r="EH188" s="189">
        <f t="shared" si="137"/>
        <v>0</v>
      </c>
      <c r="EI188" s="190">
        <f t="shared" si="138"/>
        <v>0</v>
      </c>
      <c r="EJ188" s="190">
        <f t="shared" si="139"/>
        <v>0</v>
      </c>
      <c r="EK188" s="190">
        <f t="shared" si="140"/>
        <v>0</v>
      </c>
      <c r="EL188" s="190">
        <f t="shared" si="141"/>
        <v>0</v>
      </c>
      <c r="EM188" s="12" t="str">
        <f t="shared" si="179"/>
        <v/>
      </c>
      <c r="EN188" s="12" t="str">
        <f t="shared" si="179"/>
        <v/>
      </c>
      <c r="EO188" s="12" t="str">
        <f t="shared" si="179"/>
        <v/>
      </c>
      <c r="EP188" s="12" t="str">
        <f t="shared" si="178"/>
        <v/>
      </c>
      <c r="EQ188" s="12" t="str">
        <f t="shared" si="178"/>
        <v/>
      </c>
      <c r="ER188" s="12" t="str">
        <f t="shared" si="178"/>
        <v/>
      </c>
      <c r="ES188" s="12" t="str">
        <f t="shared" si="178"/>
        <v/>
      </c>
      <c r="ET188" s="12" t="str">
        <f t="shared" si="178"/>
        <v/>
      </c>
      <c r="EU188" s="12" t="str">
        <f t="shared" si="178"/>
        <v/>
      </c>
      <c r="EV188" s="12" t="str">
        <f t="shared" si="151"/>
        <v/>
      </c>
      <c r="EW188" s="12" t="str">
        <f t="shared" si="151"/>
        <v/>
      </c>
      <c r="EX188" s="12" t="str">
        <f t="shared" si="151"/>
        <v/>
      </c>
      <c r="EY188" s="12" t="str">
        <f t="shared" si="151"/>
        <v/>
      </c>
      <c r="EZ188" s="12" t="str">
        <f t="shared" si="151"/>
        <v/>
      </c>
      <c r="FA188" s="12" t="str">
        <f t="shared" si="151"/>
        <v/>
      </c>
      <c r="FB188" s="12" t="str">
        <f t="shared" si="151"/>
        <v/>
      </c>
      <c r="FC188" s="12" t="str">
        <f t="shared" si="161"/>
        <v/>
      </c>
      <c r="FD188" s="12" t="str">
        <f t="shared" si="161"/>
        <v/>
      </c>
      <c r="FE188" s="12" t="str">
        <f t="shared" si="161"/>
        <v/>
      </c>
      <c r="FF188" s="12" t="str">
        <f t="shared" si="152"/>
        <v/>
      </c>
      <c r="FG188" s="12" t="str">
        <f t="shared" si="152"/>
        <v/>
      </c>
      <c r="FH188" s="12" t="str">
        <f t="shared" si="152"/>
        <v/>
      </c>
      <c r="FI188" s="12" t="str">
        <f t="shared" si="152"/>
        <v/>
      </c>
      <c r="FJ188" s="12" t="str">
        <f t="shared" si="152"/>
        <v/>
      </c>
      <c r="FK188" s="12" t="str">
        <f t="shared" si="152"/>
        <v/>
      </c>
      <c r="FL188" s="12" t="str">
        <f t="shared" si="152"/>
        <v/>
      </c>
      <c r="FM188" s="12" t="str">
        <f t="shared" si="152"/>
        <v/>
      </c>
      <c r="FN188" s="12" t="str">
        <f t="shared" si="152"/>
        <v/>
      </c>
      <c r="FP188" t="str">
        <f t="shared" si="142"/>
        <v>OK</v>
      </c>
      <c r="FQ188" t="str">
        <f t="shared" si="143"/>
        <v/>
      </c>
      <c r="GU188" s="176"/>
      <c r="GV188" s="177">
        <f t="shared" si="128"/>
        <v>0</v>
      </c>
      <c r="GW188" s="177">
        <f t="shared" si="129"/>
        <v>0</v>
      </c>
      <c r="GX188" s="177">
        <f t="shared" si="130"/>
        <v>0</v>
      </c>
      <c r="GY188" s="177">
        <f t="shared" si="131"/>
        <v>0</v>
      </c>
    </row>
    <row r="189" spans="1:207" x14ac:dyDescent="0.25">
      <c r="A189" s="194"/>
      <c r="B189" s="186" t="str">
        <f t="shared" si="133"/>
        <v>0 (0, 0)</v>
      </c>
      <c r="C189" s="357"/>
      <c r="D189" s="470"/>
      <c r="E189" s="470"/>
      <c r="F189" s="470"/>
      <c r="G189" s="470"/>
      <c r="H189" s="470"/>
      <c r="I189" s="466"/>
      <c r="J189" s="357"/>
      <c r="K189" s="470"/>
      <c r="L189" s="470"/>
      <c r="M189" s="470"/>
      <c r="N189" s="470"/>
      <c r="O189" s="470"/>
      <c r="P189" s="466"/>
      <c r="Q189" s="357"/>
      <c r="R189" s="470"/>
      <c r="S189" s="470"/>
      <c r="T189" s="470"/>
      <c r="U189" s="470"/>
      <c r="V189" s="470"/>
      <c r="W189" s="466"/>
      <c r="X189" s="357"/>
      <c r="Y189" s="470"/>
      <c r="Z189" s="470"/>
      <c r="AA189" s="470"/>
      <c r="AB189" s="470"/>
      <c r="AC189" s="470"/>
      <c r="AD189" s="466"/>
      <c r="AE189" s="349"/>
      <c r="AF189" s="339">
        <f t="shared" si="158"/>
        <v>0</v>
      </c>
      <c r="AG189" s="340">
        <f t="shared" si="158"/>
        <v>0</v>
      </c>
      <c r="AH189" s="340">
        <f t="shared" si="158"/>
        <v>0</v>
      </c>
      <c r="AI189" s="341">
        <f t="shared" si="158"/>
        <v>0</v>
      </c>
      <c r="AJ189" s="342">
        <f t="shared" si="158"/>
        <v>0</v>
      </c>
      <c r="AK189" s="343">
        <f t="shared" si="134"/>
        <v>0</v>
      </c>
      <c r="AL189" s="192">
        <f>IF(A189&lt;&gt;"",VLOOKUP(A189,Positions!$AJ$9:$AK$30,2,FALSE),0)*IF(AJ189=160,AJ189/4*52*(38/40),AJ189/4*52)</f>
        <v>0</v>
      </c>
      <c r="AM189" s="188">
        <f t="shared" si="135"/>
        <v>0</v>
      </c>
      <c r="AN189" s="12" t="str">
        <f t="shared" si="177"/>
        <v/>
      </c>
      <c r="AO189" s="12" t="str">
        <f t="shared" si="177"/>
        <v/>
      </c>
      <c r="AP189" s="12" t="str">
        <f t="shared" si="177"/>
        <v/>
      </c>
      <c r="AQ189" s="12" t="str">
        <f t="shared" si="177"/>
        <v/>
      </c>
      <c r="AR189" s="12" t="str">
        <f t="shared" si="177"/>
        <v/>
      </c>
      <c r="AS189" s="12" t="str">
        <f t="shared" si="177"/>
        <v/>
      </c>
      <c r="AT189" s="12" t="str">
        <f t="shared" si="177"/>
        <v/>
      </c>
      <c r="AU189" s="12" t="str">
        <f t="shared" si="177"/>
        <v/>
      </c>
      <c r="AV189" s="12" t="str">
        <f t="shared" si="177"/>
        <v/>
      </c>
      <c r="AW189" s="12" t="str">
        <f t="shared" si="177"/>
        <v/>
      </c>
      <c r="AX189" s="12" t="str">
        <f t="shared" si="177"/>
        <v/>
      </c>
      <c r="AY189" s="12" t="str">
        <f t="shared" si="164"/>
        <v/>
      </c>
      <c r="AZ189" s="12" t="str">
        <f t="shared" si="164"/>
        <v/>
      </c>
      <c r="BA189" s="12" t="str">
        <f t="shared" si="160"/>
        <v/>
      </c>
      <c r="BB189" s="12" t="str">
        <f t="shared" si="160"/>
        <v/>
      </c>
      <c r="BC189" s="12" t="str">
        <f t="shared" si="160"/>
        <v/>
      </c>
      <c r="BD189" s="12" t="str">
        <f t="shared" si="160"/>
        <v/>
      </c>
      <c r="BE189" s="12" t="str">
        <f t="shared" si="160"/>
        <v/>
      </c>
      <c r="BF189" s="12" t="str">
        <f t="shared" si="160"/>
        <v/>
      </c>
      <c r="BG189" s="12" t="str">
        <f t="shared" si="160"/>
        <v/>
      </c>
      <c r="BH189" s="12" t="str">
        <f t="shared" si="180"/>
        <v/>
      </c>
      <c r="BI189" s="12" t="str">
        <f t="shared" si="180"/>
        <v/>
      </c>
      <c r="BJ189" s="12" t="str">
        <f t="shared" si="180"/>
        <v/>
      </c>
      <c r="BK189" s="12" t="str">
        <f t="shared" si="180"/>
        <v/>
      </c>
      <c r="BL189" s="12" t="str">
        <f t="shared" si="180"/>
        <v/>
      </c>
      <c r="BM189" s="12" t="str">
        <f t="shared" si="180"/>
        <v/>
      </c>
      <c r="BN189" s="12" t="str">
        <f t="shared" si="180"/>
        <v/>
      </c>
      <c r="BO189" s="12" t="str">
        <f t="shared" si="157"/>
        <v/>
      </c>
      <c r="BV189" s="2" t="str">
        <f>IF(C189="","",IF(C189="ADO","ADO",IF(C189="OFF","OFF",VLOOKUP(C189,Positions!$C$7:$V$120,20,FALSE))))</f>
        <v/>
      </c>
      <c r="BW189" s="2" t="str">
        <f>IF(D189="","",IF(D189="ADO","ADO",IF(D189="OFF","OFF",VLOOKUP(D189,Positions!$C$7:$V$120,20,FALSE))))</f>
        <v/>
      </c>
      <c r="BX189" s="2" t="str">
        <f>IF(E189="","",IF(E189="ADO","ADO",IF(E189="OFF","OFF",VLOOKUP(E189,Positions!$C$7:$V$120,20,FALSE))))</f>
        <v/>
      </c>
      <c r="BY189" s="2" t="str">
        <f>IF(F189="","",IF(F189="ADO","ADO",IF(F189="OFF","OFF",VLOOKUP(F189,Positions!$C$7:$V$120,20,FALSE))))</f>
        <v/>
      </c>
      <c r="BZ189" s="2" t="str">
        <f>IF(G189="","",IF(G189="ADO","ADO",IF(G189="OFF","OFF",VLOOKUP(G189,Positions!$C$7:$V$120,20,FALSE))))</f>
        <v/>
      </c>
      <c r="CA189" s="2" t="str">
        <f>IF(H189="","",IF(H189="ADO","ADO",IF(H189="OFF","OFF",VLOOKUP(H189,Positions!$C$7:$V$120,20,FALSE))))</f>
        <v/>
      </c>
      <c r="CB189" s="2" t="str">
        <f>IF(I189="","",IF(I189="ADO","ADO",IF(I189="OFF","OFF",VLOOKUP(I189,Positions!$C$7:$V$120,20,FALSE))))</f>
        <v/>
      </c>
      <c r="CC189" s="2" t="str">
        <f>IF(J189="","",IF(J189="ADO","ADO",IF(J189="OFF","OFF",VLOOKUP(J189,Positions!$C$7:$V$120,20,FALSE))))</f>
        <v/>
      </c>
      <c r="CD189" s="2" t="str">
        <f>IF(K189="","",IF(K189="ADO","ADO",IF(K189="OFF","OFF",VLOOKUP(K189,Positions!$C$7:$V$120,20,FALSE))))</f>
        <v/>
      </c>
      <c r="CE189" s="2" t="str">
        <f>IF(L189="","",IF(L189="ADO","ADO",IF(L189="OFF","OFF",VLOOKUP(L189,Positions!$C$7:$V$120,20,FALSE))))</f>
        <v/>
      </c>
      <c r="CF189" s="2" t="str">
        <f>IF(M189="","",IF(M189="ADO","ADO",IF(M189="OFF","OFF",VLOOKUP(M189,Positions!$C$7:$V$120,20,FALSE))))</f>
        <v/>
      </c>
      <c r="CG189" s="2" t="str">
        <f>IF(N189="","",IF(N189="ADO","ADO",IF(N189="OFF","OFF",VLOOKUP(N189,Positions!$C$7:$V$120,20,FALSE))))</f>
        <v/>
      </c>
      <c r="CH189" s="2" t="str">
        <f>IF(O189="","",IF(O189="ADO","ADO",IF(O189="OFF","OFF",VLOOKUP(O189,Positions!$C$7:$V$120,20,FALSE))))</f>
        <v/>
      </c>
      <c r="CI189" s="2" t="str">
        <f>IF(P189="","",IF(P189="ADO","ADO",IF(P189="OFF","OFF",VLOOKUP(P189,Positions!$C$7:$V$120,20,FALSE))))</f>
        <v/>
      </c>
      <c r="CJ189" s="2" t="str">
        <f>IF(Q189="","",IF(Q189="ADO","ADO",IF(Q189="OFF","OFF",VLOOKUP(Q189,Positions!$C$7:$V$120,20,FALSE))))</f>
        <v/>
      </c>
      <c r="CK189" s="2" t="str">
        <f>IF(R189="","",IF(R189="ADO","ADO",IF(R189="OFF","OFF",VLOOKUP(R189,Positions!$C$7:$V$120,20,FALSE))))</f>
        <v/>
      </c>
      <c r="CL189" s="2" t="str">
        <f>IF(S189="","",IF(S189="ADO","ADO",IF(S189="OFF","OFF",VLOOKUP(S189,Positions!$C$7:$V$120,20,FALSE))))</f>
        <v/>
      </c>
      <c r="CM189" s="2" t="str">
        <f>IF(T189="","",IF(T189="ADO","ADO",IF(T189="OFF","OFF",VLOOKUP(T189,Positions!$C$7:$V$120,20,FALSE))))</f>
        <v/>
      </c>
      <c r="CN189" s="2" t="str">
        <f>IF(U189="","",IF(U189="ADO","ADO",IF(U189="OFF","OFF",VLOOKUP(U189,Positions!$C$7:$V$120,20,FALSE))))</f>
        <v/>
      </c>
      <c r="CO189" s="2" t="str">
        <f>IF(V189="","",IF(V189="ADO","ADO",IF(V189="OFF","OFF",VLOOKUP(V189,Positions!$C$7:$V$120,20,FALSE))))</f>
        <v/>
      </c>
      <c r="CP189" s="2" t="str">
        <f>IF(W189="","",IF(W189="ADO","ADO",IF(W189="OFF","OFF",VLOOKUP(W189,Positions!$C$7:$V$120,20,FALSE))))</f>
        <v/>
      </c>
      <c r="CQ189" s="2" t="str">
        <f>IF(X189="","",IF(X189="ADO","ADO",IF(X189="OFF","OFF",VLOOKUP(X189,Positions!$C$7:$V$120,20,FALSE))))</f>
        <v/>
      </c>
      <c r="CR189" s="2" t="str">
        <f>IF(Y189="","",IF(Y189="ADO","ADO",IF(Y189="OFF","OFF",VLOOKUP(Y189,Positions!$C$7:$V$120,20,FALSE))))</f>
        <v/>
      </c>
      <c r="CS189" s="2" t="str">
        <f>IF(Z189="","",IF(Z189="ADO","ADO",IF(Z189="OFF","OFF",VLOOKUP(Z189,Positions!$C$7:$V$120,20,FALSE))))</f>
        <v/>
      </c>
      <c r="CT189" s="2" t="str">
        <f>IF(AA189="","",IF(AA189="ADO","ADO",IF(AA189="OFF","OFF",VLOOKUP(AA189,Positions!$C$7:$V$120,20,FALSE))))</f>
        <v/>
      </c>
      <c r="CU189" s="2" t="str">
        <f>IF(AB189="","",IF(AB189="ADO","ADO",IF(AB189="OFF","OFF",VLOOKUP(AB189,Positions!$C$7:$V$120,20,FALSE))))</f>
        <v/>
      </c>
      <c r="CV189" s="2" t="str">
        <f>IF(AC189="","",IF(AC189="ADO","ADO",IF(AC189="OFF","OFF",VLOOKUP(AC189,Positions!$C$7:$V$120,20,FALSE))))</f>
        <v/>
      </c>
      <c r="CW189" s="2" t="str">
        <f>IF(AD189="","",IF(AD189="ADO","ADO",IF(AD189="OFF","OFF",VLOOKUP(AD189,Positions!$C$7:$V$120,20,FALSE))))</f>
        <v/>
      </c>
      <c r="CY189" s="2">
        <f t="shared" si="136"/>
        <v>0</v>
      </c>
      <c r="DE189" s="2" t="str">
        <f t="shared" si="155"/>
        <v/>
      </c>
      <c r="DF189" s="2" t="str">
        <f t="shared" si="156"/>
        <v/>
      </c>
      <c r="DG189" s="2" t="str">
        <f t="shared" si="165"/>
        <v/>
      </c>
      <c r="DH189" s="2" t="str">
        <f t="shared" si="166"/>
        <v/>
      </c>
      <c r="DI189" s="2" t="str">
        <f t="shared" si="167"/>
        <v/>
      </c>
      <c r="DJ189" s="2" t="str">
        <f t="shared" si="168"/>
        <v/>
      </c>
      <c r="DK189" s="2" t="str">
        <f t="shared" si="169"/>
        <v/>
      </c>
      <c r="DL189" s="2" t="str">
        <f t="shared" si="170"/>
        <v/>
      </c>
      <c r="DM189" s="2" t="str">
        <f t="shared" si="171"/>
        <v/>
      </c>
      <c r="DN189" s="2" t="str">
        <f t="shared" si="172"/>
        <v/>
      </c>
      <c r="DO189" s="2" t="str">
        <f t="shared" si="173"/>
        <v/>
      </c>
      <c r="DP189" s="2" t="str">
        <f t="shared" si="174"/>
        <v/>
      </c>
      <c r="DQ189" s="2" t="str">
        <f t="shared" si="175"/>
        <v/>
      </c>
      <c r="DR189" s="2" t="str">
        <f t="shared" si="176"/>
        <v/>
      </c>
      <c r="DS189" s="2" t="str">
        <f t="shared" si="163"/>
        <v/>
      </c>
      <c r="DT189" s="2" t="str">
        <f t="shared" si="163"/>
        <v/>
      </c>
      <c r="DU189" s="2" t="str">
        <f t="shared" si="163"/>
        <v/>
      </c>
      <c r="DV189" s="2" t="str">
        <f t="shared" si="163"/>
        <v/>
      </c>
      <c r="DW189" s="2" t="str">
        <f t="shared" si="163"/>
        <v/>
      </c>
      <c r="DX189" s="2" t="str">
        <f t="shared" si="163"/>
        <v/>
      </c>
      <c r="DY189" s="2" t="str">
        <f t="shared" si="163"/>
        <v/>
      </c>
      <c r="DZ189" s="2" t="str">
        <f t="shared" si="163"/>
        <v/>
      </c>
      <c r="EA189" s="2" t="str">
        <f t="shared" si="163"/>
        <v/>
      </c>
      <c r="EB189" s="2" t="str">
        <f t="shared" si="163"/>
        <v/>
      </c>
      <c r="EC189" s="2" t="str">
        <f t="shared" si="163"/>
        <v/>
      </c>
      <c r="ED189" s="2" t="str">
        <f t="shared" si="163"/>
        <v/>
      </c>
      <c r="EE189" s="2" t="str">
        <f t="shared" si="163"/>
        <v/>
      </c>
      <c r="EF189" s="2" t="str">
        <f t="shared" si="163"/>
        <v/>
      </c>
      <c r="EH189" s="189">
        <f t="shared" si="137"/>
        <v>0</v>
      </c>
      <c r="EI189" s="190">
        <f t="shared" si="138"/>
        <v>0</v>
      </c>
      <c r="EJ189" s="190">
        <f t="shared" si="139"/>
        <v>0</v>
      </c>
      <c r="EK189" s="190">
        <f t="shared" si="140"/>
        <v>0</v>
      </c>
      <c r="EL189" s="190">
        <f t="shared" si="141"/>
        <v>0</v>
      </c>
      <c r="EM189" s="12" t="str">
        <f t="shared" si="179"/>
        <v/>
      </c>
      <c r="EN189" s="12" t="str">
        <f t="shared" si="179"/>
        <v/>
      </c>
      <c r="EO189" s="12" t="str">
        <f t="shared" si="179"/>
        <v/>
      </c>
      <c r="EP189" s="12" t="str">
        <f t="shared" si="178"/>
        <v/>
      </c>
      <c r="EQ189" s="12" t="str">
        <f t="shared" si="178"/>
        <v/>
      </c>
      <c r="ER189" s="12" t="str">
        <f t="shared" si="178"/>
        <v/>
      </c>
      <c r="ES189" s="12" t="str">
        <f t="shared" si="178"/>
        <v/>
      </c>
      <c r="ET189" s="12" t="str">
        <f t="shared" si="178"/>
        <v/>
      </c>
      <c r="EU189" s="12" t="str">
        <f t="shared" si="178"/>
        <v/>
      </c>
      <c r="EV189" s="12" t="str">
        <f t="shared" si="151"/>
        <v/>
      </c>
      <c r="EW189" s="12" t="str">
        <f t="shared" si="151"/>
        <v/>
      </c>
      <c r="EX189" s="12" t="str">
        <f t="shared" si="151"/>
        <v/>
      </c>
      <c r="EY189" s="12" t="str">
        <f t="shared" si="151"/>
        <v/>
      </c>
      <c r="EZ189" s="12" t="str">
        <f t="shared" si="151"/>
        <v/>
      </c>
      <c r="FA189" s="12" t="str">
        <f t="shared" si="151"/>
        <v/>
      </c>
      <c r="FB189" s="12" t="str">
        <f t="shared" si="151"/>
        <v/>
      </c>
      <c r="FC189" s="12" t="str">
        <f t="shared" si="161"/>
        <v/>
      </c>
      <c r="FD189" s="12" t="str">
        <f t="shared" si="161"/>
        <v/>
      </c>
      <c r="FE189" s="12" t="str">
        <f t="shared" si="161"/>
        <v/>
      </c>
      <c r="FF189" s="12" t="str">
        <f t="shared" si="152"/>
        <v/>
      </c>
      <c r="FG189" s="12" t="str">
        <f t="shared" si="152"/>
        <v/>
      </c>
      <c r="FH189" s="12" t="str">
        <f t="shared" si="152"/>
        <v/>
      </c>
      <c r="FI189" s="12" t="str">
        <f t="shared" si="152"/>
        <v/>
      </c>
      <c r="FJ189" s="12" t="str">
        <f t="shared" si="152"/>
        <v/>
      </c>
      <c r="FK189" s="12" t="str">
        <f t="shared" si="152"/>
        <v/>
      </c>
      <c r="FL189" s="12" t="str">
        <f t="shared" si="152"/>
        <v/>
      </c>
      <c r="FM189" s="12" t="str">
        <f t="shared" si="152"/>
        <v/>
      </c>
      <c r="FN189" s="12" t="str">
        <f t="shared" si="152"/>
        <v/>
      </c>
      <c r="FP189" t="str">
        <f t="shared" si="142"/>
        <v>OK</v>
      </c>
      <c r="FQ189" t="str">
        <f t="shared" si="143"/>
        <v/>
      </c>
      <c r="GU189" s="176"/>
      <c r="GV189" s="177">
        <f t="shared" si="128"/>
        <v>0</v>
      </c>
      <c r="GW189" s="177">
        <f t="shared" si="129"/>
        <v>0</v>
      </c>
      <c r="GX189" s="177">
        <f t="shared" si="130"/>
        <v>0</v>
      </c>
      <c r="GY189" s="177">
        <f t="shared" si="131"/>
        <v>0</v>
      </c>
    </row>
    <row r="190" spans="1:207" x14ac:dyDescent="0.25">
      <c r="A190" s="194"/>
      <c r="B190" s="186" t="str">
        <f t="shared" si="133"/>
        <v>0 (0, 0)</v>
      </c>
      <c r="C190" s="357"/>
      <c r="D190" s="470"/>
      <c r="E190" s="470"/>
      <c r="F190" s="470"/>
      <c r="G190" s="470"/>
      <c r="H190" s="470"/>
      <c r="I190" s="466"/>
      <c r="J190" s="357"/>
      <c r="K190" s="470"/>
      <c r="L190" s="470"/>
      <c r="M190" s="470"/>
      <c r="N190" s="470"/>
      <c r="O190" s="470"/>
      <c r="P190" s="466"/>
      <c r="Q190" s="357"/>
      <c r="R190" s="470"/>
      <c r="S190" s="470"/>
      <c r="T190" s="470"/>
      <c r="U190" s="470"/>
      <c r="V190" s="470"/>
      <c r="W190" s="466"/>
      <c r="X190" s="357"/>
      <c r="Y190" s="470"/>
      <c r="Z190" s="470"/>
      <c r="AA190" s="470"/>
      <c r="AB190" s="470"/>
      <c r="AC190" s="470"/>
      <c r="AD190" s="466"/>
      <c r="AE190" s="349"/>
      <c r="AF190" s="339">
        <f t="shared" si="158"/>
        <v>0</v>
      </c>
      <c r="AG190" s="340">
        <f t="shared" si="158"/>
        <v>0</v>
      </c>
      <c r="AH190" s="340">
        <f t="shared" si="158"/>
        <v>0</v>
      </c>
      <c r="AI190" s="341">
        <f t="shared" si="158"/>
        <v>0</v>
      </c>
      <c r="AJ190" s="342">
        <f t="shared" si="158"/>
        <v>0</v>
      </c>
      <c r="AK190" s="343">
        <f t="shared" si="134"/>
        <v>0</v>
      </c>
      <c r="AL190" s="192">
        <f>IF(A190&lt;&gt;"",VLOOKUP(A190,Positions!$AJ$9:$AK$30,2,FALSE),0)*IF(AJ190=160,AJ190/4*52*(38/40),AJ190/4*52)</f>
        <v>0</v>
      </c>
      <c r="AM190" s="188">
        <f t="shared" si="135"/>
        <v>0</v>
      </c>
      <c r="AN190" s="12" t="str">
        <f t="shared" si="177"/>
        <v/>
      </c>
      <c r="AO190" s="12" t="str">
        <f t="shared" si="177"/>
        <v/>
      </c>
      <c r="AP190" s="12" t="str">
        <f t="shared" si="177"/>
        <v/>
      </c>
      <c r="AQ190" s="12" t="str">
        <f t="shared" si="177"/>
        <v/>
      </c>
      <c r="AR190" s="12" t="str">
        <f t="shared" si="177"/>
        <v/>
      </c>
      <c r="AS190" s="12" t="str">
        <f t="shared" si="177"/>
        <v/>
      </c>
      <c r="AT190" s="12" t="str">
        <f t="shared" si="177"/>
        <v/>
      </c>
      <c r="AU190" s="12" t="str">
        <f t="shared" si="177"/>
        <v/>
      </c>
      <c r="AV190" s="12" t="str">
        <f t="shared" si="177"/>
        <v/>
      </c>
      <c r="AW190" s="12" t="str">
        <f t="shared" si="177"/>
        <v/>
      </c>
      <c r="AX190" s="12" t="str">
        <f t="shared" si="177"/>
        <v/>
      </c>
      <c r="AY190" s="12" t="str">
        <f t="shared" si="164"/>
        <v/>
      </c>
      <c r="AZ190" s="12" t="str">
        <f t="shared" si="164"/>
        <v/>
      </c>
      <c r="BA190" s="12" t="str">
        <f t="shared" si="160"/>
        <v/>
      </c>
      <c r="BB190" s="12" t="str">
        <f t="shared" si="160"/>
        <v/>
      </c>
      <c r="BC190" s="12" t="str">
        <f t="shared" si="160"/>
        <v/>
      </c>
      <c r="BD190" s="12" t="str">
        <f t="shared" si="160"/>
        <v/>
      </c>
      <c r="BE190" s="12" t="str">
        <f t="shared" si="160"/>
        <v/>
      </c>
      <c r="BF190" s="12" t="str">
        <f t="shared" si="160"/>
        <v/>
      </c>
      <c r="BG190" s="12" t="str">
        <f t="shared" si="160"/>
        <v/>
      </c>
      <c r="BH190" s="12" t="str">
        <f t="shared" si="180"/>
        <v/>
      </c>
      <c r="BI190" s="12" t="str">
        <f t="shared" si="180"/>
        <v/>
      </c>
      <c r="BJ190" s="12" t="str">
        <f t="shared" si="180"/>
        <v/>
      </c>
      <c r="BK190" s="12" t="str">
        <f t="shared" si="180"/>
        <v/>
      </c>
      <c r="BL190" s="12" t="str">
        <f t="shared" si="180"/>
        <v/>
      </c>
      <c r="BM190" s="12" t="str">
        <f t="shared" si="180"/>
        <v/>
      </c>
      <c r="BN190" s="12" t="str">
        <f t="shared" si="180"/>
        <v/>
      </c>
      <c r="BO190" s="12" t="str">
        <f t="shared" si="157"/>
        <v/>
      </c>
      <c r="BV190" s="2" t="str">
        <f>IF(C190="","",IF(C190="ADO","ADO",IF(C190="OFF","OFF",VLOOKUP(C190,Positions!$C$7:$V$120,20,FALSE))))</f>
        <v/>
      </c>
      <c r="BW190" s="2" t="str">
        <f>IF(D190="","",IF(D190="ADO","ADO",IF(D190="OFF","OFF",VLOOKUP(D190,Positions!$C$7:$V$120,20,FALSE))))</f>
        <v/>
      </c>
      <c r="BX190" s="2" t="str">
        <f>IF(E190="","",IF(E190="ADO","ADO",IF(E190="OFF","OFF",VLOOKUP(E190,Positions!$C$7:$V$120,20,FALSE))))</f>
        <v/>
      </c>
      <c r="BY190" s="2" t="str">
        <f>IF(F190="","",IF(F190="ADO","ADO",IF(F190="OFF","OFF",VLOOKUP(F190,Positions!$C$7:$V$120,20,FALSE))))</f>
        <v/>
      </c>
      <c r="BZ190" s="2" t="str">
        <f>IF(G190="","",IF(G190="ADO","ADO",IF(G190="OFF","OFF",VLOOKUP(G190,Positions!$C$7:$V$120,20,FALSE))))</f>
        <v/>
      </c>
      <c r="CA190" s="2" t="str">
        <f>IF(H190="","",IF(H190="ADO","ADO",IF(H190="OFF","OFF",VLOOKUP(H190,Positions!$C$7:$V$120,20,FALSE))))</f>
        <v/>
      </c>
      <c r="CB190" s="2" t="str">
        <f>IF(I190="","",IF(I190="ADO","ADO",IF(I190="OFF","OFF",VLOOKUP(I190,Positions!$C$7:$V$120,20,FALSE))))</f>
        <v/>
      </c>
      <c r="CC190" s="2" t="str">
        <f>IF(J190="","",IF(J190="ADO","ADO",IF(J190="OFF","OFF",VLOOKUP(J190,Positions!$C$7:$V$120,20,FALSE))))</f>
        <v/>
      </c>
      <c r="CD190" s="2" t="str">
        <f>IF(K190="","",IF(K190="ADO","ADO",IF(K190="OFF","OFF",VLOOKUP(K190,Positions!$C$7:$V$120,20,FALSE))))</f>
        <v/>
      </c>
      <c r="CE190" s="2" t="str">
        <f>IF(L190="","",IF(L190="ADO","ADO",IF(L190="OFF","OFF",VLOOKUP(L190,Positions!$C$7:$V$120,20,FALSE))))</f>
        <v/>
      </c>
      <c r="CF190" s="2" t="str">
        <f>IF(M190="","",IF(M190="ADO","ADO",IF(M190="OFF","OFF",VLOOKUP(M190,Positions!$C$7:$V$120,20,FALSE))))</f>
        <v/>
      </c>
      <c r="CG190" s="2" t="str">
        <f>IF(N190="","",IF(N190="ADO","ADO",IF(N190="OFF","OFF",VLOOKUP(N190,Positions!$C$7:$V$120,20,FALSE))))</f>
        <v/>
      </c>
      <c r="CH190" s="2" t="str">
        <f>IF(O190="","",IF(O190="ADO","ADO",IF(O190="OFF","OFF",VLOOKUP(O190,Positions!$C$7:$V$120,20,FALSE))))</f>
        <v/>
      </c>
      <c r="CI190" s="2" t="str">
        <f>IF(P190="","",IF(P190="ADO","ADO",IF(P190="OFF","OFF",VLOOKUP(P190,Positions!$C$7:$V$120,20,FALSE))))</f>
        <v/>
      </c>
      <c r="CJ190" s="2" t="str">
        <f>IF(Q190="","",IF(Q190="ADO","ADO",IF(Q190="OFF","OFF",VLOOKUP(Q190,Positions!$C$7:$V$120,20,FALSE))))</f>
        <v/>
      </c>
      <c r="CK190" s="2" t="str">
        <f>IF(R190="","",IF(R190="ADO","ADO",IF(R190="OFF","OFF",VLOOKUP(R190,Positions!$C$7:$V$120,20,FALSE))))</f>
        <v/>
      </c>
      <c r="CL190" s="2" t="str">
        <f>IF(S190="","",IF(S190="ADO","ADO",IF(S190="OFF","OFF",VLOOKUP(S190,Positions!$C$7:$V$120,20,FALSE))))</f>
        <v/>
      </c>
      <c r="CM190" s="2" t="str">
        <f>IF(T190="","",IF(T190="ADO","ADO",IF(T190="OFF","OFF",VLOOKUP(T190,Positions!$C$7:$V$120,20,FALSE))))</f>
        <v/>
      </c>
      <c r="CN190" s="2" t="str">
        <f>IF(U190="","",IF(U190="ADO","ADO",IF(U190="OFF","OFF",VLOOKUP(U190,Positions!$C$7:$V$120,20,FALSE))))</f>
        <v/>
      </c>
      <c r="CO190" s="2" t="str">
        <f>IF(V190="","",IF(V190="ADO","ADO",IF(V190="OFF","OFF",VLOOKUP(V190,Positions!$C$7:$V$120,20,FALSE))))</f>
        <v/>
      </c>
      <c r="CP190" s="2" t="str">
        <f>IF(W190="","",IF(W190="ADO","ADO",IF(W190="OFF","OFF",VLOOKUP(W190,Positions!$C$7:$V$120,20,FALSE))))</f>
        <v/>
      </c>
      <c r="CQ190" s="2" t="str">
        <f>IF(X190="","",IF(X190="ADO","ADO",IF(X190="OFF","OFF",VLOOKUP(X190,Positions!$C$7:$V$120,20,FALSE))))</f>
        <v/>
      </c>
      <c r="CR190" s="2" t="str">
        <f>IF(Y190="","",IF(Y190="ADO","ADO",IF(Y190="OFF","OFF",VLOOKUP(Y190,Positions!$C$7:$V$120,20,FALSE))))</f>
        <v/>
      </c>
      <c r="CS190" s="2" t="str">
        <f>IF(Z190="","",IF(Z190="ADO","ADO",IF(Z190="OFF","OFF",VLOOKUP(Z190,Positions!$C$7:$V$120,20,FALSE))))</f>
        <v/>
      </c>
      <c r="CT190" s="2" t="str">
        <f>IF(AA190="","",IF(AA190="ADO","ADO",IF(AA190="OFF","OFF",VLOOKUP(AA190,Positions!$C$7:$V$120,20,FALSE))))</f>
        <v/>
      </c>
      <c r="CU190" s="2" t="str">
        <f>IF(AB190="","",IF(AB190="ADO","ADO",IF(AB190="OFF","OFF",VLOOKUP(AB190,Positions!$C$7:$V$120,20,FALSE))))</f>
        <v/>
      </c>
      <c r="CV190" s="2" t="str">
        <f>IF(AC190="","",IF(AC190="ADO","ADO",IF(AC190="OFF","OFF",VLOOKUP(AC190,Positions!$C$7:$V$120,20,FALSE))))</f>
        <v/>
      </c>
      <c r="CW190" s="2" t="str">
        <f>IF(AD190="","",IF(AD190="ADO","ADO",IF(AD190="OFF","OFF",VLOOKUP(AD190,Positions!$C$7:$V$120,20,FALSE))))</f>
        <v/>
      </c>
      <c r="CY190" s="2">
        <f t="shared" si="136"/>
        <v>0</v>
      </c>
      <c r="DE190" s="2" t="str">
        <f t="shared" si="155"/>
        <v/>
      </c>
      <c r="DF190" s="2" t="str">
        <f t="shared" si="156"/>
        <v/>
      </c>
      <c r="DG190" s="2" t="str">
        <f t="shared" si="165"/>
        <v/>
      </c>
      <c r="DH190" s="2" t="str">
        <f t="shared" si="166"/>
        <v/>
      </c>
      <c r="DI190" s="2" t="str">
        <f t="shared" si="167"/>
        <v/>
      </c>
      <c r="DJ190" s="2" t="str">
        <f t="shared" si="168"/>
        <v/>
      </c>
      <c r="DK190" s="2" t="str">
        <f t="shared" si="169"/>
        <v/>
      </c>
      <c r="DL190" s="2" t="str">
        <f t="shared" si="170"/>
        <v/>
      </c>
      <c r="DM190" s="2" t="str">
        <f t="shared" si="171"/>
        <v/>
      </c>
      <c r="DN190" s="2" t="str">
        <f t="shared" si="172"/>
        <v/>
      </c>
      <c r="DO190" s="2" t="str">
        <f t="shared" si="173"/>
        <v/>
      </c>
      <c r="DP190" s="2" t="str">
        <f t="shared" si="174"/>
        <v/>
      </c>
      <c r="DQ190" s="2" t="str">
        <f t="shared" si="175"/>
        <v/>
      </c>
      <c r="DR190" s="2" t="str">
        <f t="shared" si="176"/>
        <v/>
      </c>
      <c r="DS190" s="2" t="str">
        <f t="shared" si="163"/>
        <v/>
      </c>
      <c r="DT190" s="2" t="str">
        <f t="shared" si="163"/>
        <v/>
      </c>
      <c r="DU190" s="2" t="str">
        <f t="shared" si="163"/>
        <v/>
      </c>
      <c r="DV190" s="2" t="str">
        <f t="shared" si="163"/>
        <v/>
      </c>
      <c r="DW190" s="2" t="str">
        <f t="shared" si="163"/>
        <v/>
      </c>
      <c r="DX190" s="2" t="str">
        <f t="shared" si="163"/>
        <v/>
      </c>
      <c r="DY190" s="2" t="str">
        <f t="shared" si="163"/>
        <v/>
      </c>
      <c r="DZ190" s="2" t="str">
        <f t="shared" si="163"/>
        <v/>
      </c>
      <c r="EA190" s="2" t="str">
        <f t="shared" si="163"/>
        <v/>
      </c>
      <c r="EB190" s="2" t="str">
        <f t="shared" si="163"/>
        <v/>
      </c>
      <c r="EC190" s="2" t="str">
        <f t="shared" si="163"/>
        <v/>
      </c>
      <c r="ED190" s="2" t="str">
        <f t="shared" si="163"/>
        <v/>
      </c>
      <c r="EE190" s="2" t="str">
        <f t="shared" si="163"/>
        <v/>
      </c>
      <c r="EF190" s="2" t="str">
        <f t="shared" si="163"/>
        <v/>
      </c>
      <c r="EH190" s="189">
        <f t="shared" si="137"/>
        <v>0</v>
      </c>
      <c r="EI190" s="190">
        <f t="shared" si="138"/>
        <v>0</v>
      </c>
      <c r="EJ190" s="190">
        <f t="shared" si="139"/>
        <v>0</v>
      </c>
      <c r="EK190" s="190">
        <f t="shared" si="140"/>
        <v>0</v>
      </c>
      <c r="EL190" s="190">
        <f t="shared" si="141"/>
        <v>0</v>
      </c>
      <c r="EM190" s="12" t="str">
        <f t="shared" si="179"/>
        <v/>
      </c>
      <c r="EN190" s="12" t="str">
        <f t="shared" si="179"/>
        <v/>
      </c>
      <c r="EO190" s="12" t="str">
        <f t="shared" si="179"/>
        <v/>
      </c>
      <c r="EP190" s="12" t="str">
        <f t="shared" si="178"/>
        <v/>
      </c>
      <c r="EQ190" s="12" t="str">
        <f t="shared" si="178"/>
        <v/>
      </c>
      <c r="ER190" s="12" t="str">
        <f t="shared" si="178"/>
        <v/>
      </c>
      <c r="ES190" s="12" t="str">
        <f t="shared" si="178"/>
        <v/>
      </c>
      <c r="ET190" s="12" t="str">
        <f t="shared" si="178"/>
        <v/>
      </c>
      <c r="EU190" s="12" t="str">
        <f t="shared" si="178"/>
        <v/>
      </c>
      <c r="EV190" s="12" t="str">
        <f t="shared" si="151"/>
        <v/>
      </c>
      <c r="EW190" s="12" t="str">
        <f t="shared" si="151"/>
        <v/>
      </c>
      <c r="EX190" s="12" t="str">
        <f t="shared" si="151"/>
        <v/>
      </c>
      <c r="EY190" s="12" t="str">
        <f t="shared" si="151"/>
        <v/>
      </c>
      <c r="EZ190" s="12" t="str">
        <f t="shared" si="151"/>
        <v/>
      </c>
      <c r="FA190" s="12" t="str">
        <f t="shared" si="151"/>
        <v/>
      </c>
      <c r="FB190" s="12" t="str">
        <f t="shared" si="151"/>
        <v/>
      </c>
      <c r="FC190" s="12" t="str">
        <f t="shared" si="161"/>
        <v/>
      </c>
      <c r="FD190" s="12" t="str">
        <f t="shared" si="161"/>
        <v/>
      </c>
      <c r="FE190" s="12" t="str">
        <f t="shared" si="161"/>
        <v/>
      </c>
      <c r="FF190" s="12" t="str">
        <f t="shared" si="152"/>
        <v/>
      </c>
      <c r="FG190" s="12" t="str">
        <f t="shared" si="152"/>
        <v/>
      </c>
      <c r="FH190" s="12" t="str">
        <f t="shared" si="152"/>
        <v/>
      </c>
      <c r="FI190" s="12" t="str">
        <f t="shared" si="152"/>
        <v/>
      </c>
      <c r="FJ190" s="12" t="str">
        <f t="shared" si="152"/>
        <v/>
      </c>
      <c r="FK190" s="12" t="str">
        <f t="shared" si="152"/>
        <v/>
      </c>
      <c r="FL190" s="12" t="str">
        <f t="shared" si="152"/>
        <v/>
      </c>
      <c r="FM190" s="12" t="str">
        <f t="shared" si="152"/>
        <v/>
      </c>
      <c r="FN190" s="12" t="str">
        <f t="shared" si="152"/>
        <v/>
      </c>
      <c r="FP190" t="str">
        <f t="shared" si="142"/>
        <v>OK</v>
      </c>
      <c r="FQ190" t="str">
        <f t="shared" si="143"/>
        <v/>
      </c>
      <c r="GU190" s="176"/>
      <c r="GV190" s="177">
        <f t="shared" si="128"/>
        <v>0</v>
      </c>
      <c r="GW190" s="177">
        <f t="shared" si="129"/>
        <v>0</v>
      </c>
      <c r="GX190" s="177">
        <f t="shared" si="130"/>
        <v>0</v>
      </c>
      <c r="GY190" s="177">
        <f t="shared" si="131"/>
        <v>0</v>
      </c>
    </row>
    <row r="191" spans="1:207" x14ac:dyDescent="0.25">
      <c r="A191" s="194"/>
      <c r="B191" s="186" t="str">
        <f t="shared" si="133"/>
        <v>0 (0, 0)</v>
      </c>
      <c r="C191" s="357"/>
      <c r="D191" s="470"/>
      <c r="E191" s="470"/>
      <c r="F191" s="470"/>
      <c r="G191" s="470"/>
      <c r="H191" s="470"/>
      <c r="I191" s="466"/>
      <c r="J191" s="357"/>
      <c r="K191" s="470"/>
      <c r="L191" s="470"/>
      <c r="M191" s="470"/>
      <c r="N191" s="470"/>
      <c r="O191" s="470"/>
      <c r="P191" s="466"/>
      <c r="Q191" s="357"/>
      <c r="R191" s="470"/>
      <c r="S191" s="470"/>
      <c r="T191" s="470"/>
      <c r="U191" s="470"/>
      <c r="V191" s="470"/>
      <c r="W191" s="466"/>
      <c r="X191" s="357"/>
      <c r="Y191" s="470"/>
      <c r="Z191" s="470"/>
      <c r="AA191" s="470"/>
      <c r="AB191" s="470"/>
      <c r="AC191" s="470"/>
      <c r="AD191" s="466"/>
      <c r="AE191" s="349"/>
      <c r="AF191" s="339">
        <f t="shared" si="158"/>
        <v>0</v>
      </c>
      <c r="AG191" s="340">
        <f t="shared" si="158"/>
        <v>0</v>
      </c>
      <c r="AH191" s="340">
        <f t="shared" si="158"/>
        <v>0</v>
      </c>
      <c r="AI191" s="341">
        <f t="shared" si="158"/>
        <v>0</v>
      </c>
      <c r="AJ191" s="342">
        <f t="shared" si="158"/>
        <v>0</v>
      </c>
      <c r="AK191" s="343">
        <f t="shared" si="134"/>
        <v>0</v>
      </c>
      <c r="AL191" s="192">
        <f>IF(A191&lt;&gt;"",VLOOKUP(A191,Positions!$AJ$9:$AK$30,2,FALSE),0)*IF(AJ191=160,AJ191/4*52*(38/40),AJ191/4*52)</f>
        <v>0</v>
      </c>
      <c r="AM191" s="188">
        <f t="shared" si="135"/>
        <v>0</v>
      </c>
      <c r="AN191" s="12" t="str">
        <f t="shared" si="177"/>
        <v/>
      </c>
      <c r="AO191" s="12" t="str">
        <f t="shared" si="177"/>
        <v/>
      </c>
      <c r="AP191" s="12" t="str">
        <f t="shared" si="177"/>
        <v/>
      </c>
      <c r="AQ191" s="12" t="str">
        <f t="shared" si="177"/>
        <v/>
      </c>
      <c r="AR191" s="12" t="str">
        <f t="shared" si="177"/>
        <v/>
      </c>
      <c r="AS191" s="12" t="str">
        <f t="shared" si="177"/>
        <v/>
      </c>
      <c r="AT191" s="12" t="str">
        <f t="shared" si="177"/>
        <v/>
      </c>
      <c r="AU191" s="12" t="str">
        <f t="shared" si="177"/>
        <v/>
      </c>
      <c r="AV191" s="12" t="str">
        <f t="shared" si="177"/>
        <v/>
      </c>
      <c r="AW191" s="12" t="str">
        <f t="shared" si="177"/>
        <v/>
      </c>
      <c r="AX191" s="12" t="str">
        <f t="shared" si="177"/>
        <v/>
      </c>
      <c r="AY191" s="12" t="str">
        <f t="shared" si="164"/>
        <v/>
      </c>
      <c r="AZ191" s="12" t="str">
        <f t="shared" si="164"/>
        <v/>
      </c>
      <c r="BA191" s="12" t="str">
        <f t="shared" si="160"/>
        <v/>
      </c>
      <c r="BB191" s="12" t="str">
        <f t="shared" si="160"/>
        <v/>
      </c>
      <c r="BC191" s="12" t="str">
        <f t="shared" si="160"/>
        <v/>
      </c>
      <c r="BD191" s="12" t="str">
        <f t="shared" si="160"/>
        <v/>
      </c>
      <c r="BE191" s="12" t="str">
        <f t="shared" si="160"/>
        <v/>
      </c>
      <c r="BF191" s="12" t="str">
        <f t="shared" si="160"/>
        <v/>
      </c>
      <c r="BG191" s="12" t="str">
        <f t="shared" si="160"/>
        <v/>
      </c>
      <c r="BH191" s="12" t="str">
        <f t="shared" si="180"/>
        <v/>
      </c>
      <c r="BI191" s="12" t="str">
        <f t="shared" si="180"/>
        <v/>
      </c>
      <c r="BJ191" s="12" t="str">
        <f t="shared" si="180"/>
        <v/>
      </c>
      <c r="BK191" s="12" t="str">
        <f t="shared" si="180"/>
        <v/>
      </c>
      <c r="BL191" s="12" t="str">
        <f t="shared" si="180"/>
        <v/>
      </c>
      <c r="BM191" s="12" t="str">
        <f t="shared" si="180"/>
        <v/>
      </c>
      <c r="BN191" s="12" t="str">
        <f t="shared" si="180"/>
        <v/>
      </c>
      <c r="BO191" s="12" t="str">
        <f t="shared" si="157"/>
        <v/>
      </c>
      <c r="BV191" s="2" t="str">
        <f>IF(C191="","",IF(C191="ADO","ADO",IF(C191="OFF","OFF",VLOOKUP(C191,Positions!$C$7:$V$120,20,FALSE))))</f>
        <v/>
      </c>
      <c r="BW191" s="2" t="str">
        <f>IF(D191="","",IF(D191="ADO","ADO",IF(D191="OFF","OFF",VLOOKUP(D191,Positions!$C$7:$V$120,20,FALSE))))</f>
        <v/>
      </c>
      <c r="BX191" s="2" t="str">
        <f>IF(E191="","",IF(E191="ADO","ADO",IF(E191="OFF","OFF",VLOOKUP(E191,Positions!$C$7:$V$120,20,FALSE))))</f>
        <v/>
      </c>
      <c r="BY191" s="2" t="str">
        <f>IF(F191="","",IF(F191="ADO","ADO",IF(F191="OFF","OFF",VLOOKUP(F191,Positions!$C$7:$V$120,20,FALSE))))</f>
        <v/>
      </c>
      <c r="BZ191" s="2" t="str">
        <f>IF(G191="","",IF(G191="ADO","ADO",IF(G191="OFF","OFF",VLOOKUP(G191,Positions!$C$7:$V$120,20,FALSE))))</f>
        <v/>
      </c>
      <c r="CA191" s="2" t="str">
        <f>IF(H191="","",IF(H191="ADO","ADO",IF(H191="OFF","OFF",VLOOKUP(H191,Positions!$C$7:$V$120,20,FALSE))))</f>
        <v/>
      </c>
      <c r="CB191" s="2" t="str">
        <f>IF(I191="","",IF(I191="ADO","ADO",IF(I191="OFF","OFF",VLOOKUP(I191,Positions!$C$7:$V$120,20,FALSE))))</f>
        <v/>
      </c>
      <c r="CC191" s="2" t="str">
        <f>IF(J191="","",IF(J191="ADO","ADO",IF(J191="OFF","OFF",VLOOKUP(J191,Positions!$C$7:$V$120,20,FALSE))))</f>
        <v/>
      </c>
      <c r="CD191" s="2" t="str">
        <f>IF(K191="","",IF(K191="ADO","ADO",IF(K191="OFF","OFF",VLOOKUP(K191,Positions!$C$7:$V$120,20,FALSE))))</f>
        <v/>
      </c>
      <c r="CE191" s="2" t="str">
        <f>IF(L191="","",IF(L191="ADO","ADO",IF(L191="OFF","OFF",VLOOKUP(L191,Positions!$C$7:$V$120,20,FALSE))))</f>
        <v/>
      </c>
      <c r="CF191" s="2" t="str">
        <f>IF(M191="","",IF(M191="ADO","ADO",IF(M191="OFF","OFF",VLOOKUP(M191,Positions!$C$7:$V$120,20,FALSE))))</f>
        <v/>
      </c>
      <c r="CG191" s="2" t="str">
        <f>IF(N191="","",IF(N191="ADO","ADO",IF(N191="OFF","OFF",VLOOKUP(N191,Positions!$C$7:$V$120,20,FALSE))))</f>
        <v/>
      </c>
      <c r="CH191" s="2" t="str">
        <f>IF(O191="","",IF(O191="ADO","ADO",IF(O191="OFF","OFF",VLOOKUP(O191,Positions!$C$7:$V$120,20,FALSE))))</f>
        <v/>
      </c>
      <c r="CI191" s="2" t="str">
        <f>IF(P191="","",IF(P191="ADO","ADO",IF(P191="OFF","OFF",VLOOKUP(P191,Positions!$C$7:$V$120,20,FALSE))))</f>
        <v/>
      </c>
      <c r="CJ191" s="2" t="str">
        <f>IF(Q191="","",IF(Q191="ADO","ADO",IF(Q191="OFF","OFF",VLOOKUP(Q191,Positions!$C$7:$V$120,20,FALSE))))</f>
        <v/>
      </c>
      <c r="CK191" s="2" t="str">
        <f>IF(R191="","",IF(R191="ADO","ADO",IF(R191="OFF","OFF",VLOOKUP(R191,Positions!$C$7:$V$120,20,FALSE))))</f>
        <v/>
      </c>
      <c r="CL191" s="2" t="str">
        <f>IF(S191="","",IF(S191="ADO","ADO",IF(S191="OFF","OFF",VLOOKUP(S191,Positions!$C$7:$V$120,20,FALSE))))</f>
        <v/>
      </c>
      <c r="CM191" s="2" t="str">
        <f>IF(T191="","",IF(T191="ADO","ADO",IF(T191="OFF","OFF",VLOOKUP(T191,Positions!$C$7:$V$120,20,FALSE))))</f>
        <v/>
      </c>
      <c r="CN191" s="2" t="str">
        <f>IF(U191="","",IF(U191="ADO","ADO",IF(U191="OFF","OFF",VLOOKUP(U191,Positions!$C$7:$V$120,20,FALSE))))</f>
        <v/>
      </c>
      <c r="CO191" s="2" t="str">
        <f>IF(V191="","",IF(V191="ADO","ADO",IF(V191="OFF","OFF",VLOOKUP(V191,Positions!$C$7:$V$120,20,FALSE))))</f>
        <v/>
      </c>
      <c r="CP191" s="2" t="str">
        <f>IF(W191="","",IF(W191="ADO","ADO",IF(W191="OFF","OFF",VLOOKUP(W191,Positions!$C$7:$V$120,20,FALSE))))</f>
        <v/>
      </c>
      <c r="CQ191" s="2" t="str">
        <f>IF(X191="","",IF(X191="ADO","ADO",IF(X191="OFF","OFF",VLOOKUP(X191,Positions!$C$7:$V$120,20,FALSE))))</f>
        <v/>
      </c>
      <c r="CR191" s="2" t="str">
        <f>IF(Y191="","",IF(Y191="ADO","ADO",IF(Y191="OFF","OFF",VLOOKUP(Y191,Positions!$C$7:$V$120,20,FALSE))))</f>
        <v/>
      </c>
      <c r="CS191" s="2" t="str">
        <f>IF(Z191="","",IF(Z191="ADO","ADO",IF(Z191="OFF","OFF",VLOOKUP(Z191,Positions!$C$7:$V$120,20,FALSE))))</f>
        <v/>
      </c>
      <c r="CT191" s="2" t="str">
        <f>IF(AA191="","",IF(AA191="ADO","ADO",IF(AA191="OFF","OFF",VLOOKUP(AA191,Positions!$C$7:$V$120,20,FALSE))))</f>
        <v/>
      </c>
      <c r="CU191" s="2" t="str">
        <f>IF(AB191="","",IF(AB191="ADO","ADO",IF(AB191="OFF","OFF",VLOOKUP(AB191,Positions!$C$7:$V$120,20,FALSE))))</f>
        <v/>
      </c>
      <c r="CV191" s="2" t="str">
        <f>IF(AC191="","",IF(AC191="ADO","ADO",IF(AC191="OFF","OFF",VLOOKUP(AC191,Positions!$C$7:$V$120,20,FALSE))))</f>
        <v/>
      </c>
      <c r="CW191" s="2" t="str">
        <f>IF(AD191="","",IF(AD191="ADO","ADO",IF(AD191="OFF","OFF",VLOOKUP(AD191,Positions!$C$7:$V$120,20,FALSE))))</f>
        <v/>
      </c>
      <c r="CY191" s="2">
        <f t="shared" si="136"/>
        <v>0</v>
      </c>
      <c r="DE191" s="2" t="str">
        <f t="shared" si="155"/>
        <v/>
      </c>
      <c r="DF191" s="2" t="str">
        <f t="shared" si="156"/>
        <v/>
      </c>
      <c r="DG191" s="2" t="str">
        <f t="shared" si="165"/>
        <v/>
      </c>
      <c r="DH191" s="2" t="str">
        <f t="shared" si="166"/>
        <v/>
      </c>
      <c r="DI191" s="2" t="str">
        <f t="shared" si="167"/>
        <v/>
      </c>
      <c r="DJ191" s="2" t="str">
        <f t="shared" si="168"/>
        <v/>
      </c>
      <c r="DK191" s="2" t="str">
        <f t="shared" si="169"/>
        <v/>
      </c>
      <c r="DL191" s="2" t="str">
        <f t="shared" si="170"/>
        <v/>
      </c>
      <c r="DM191" s="2" t="str">
        <f t="shared" si="171"/>
        <v/>
      </c>
      <c r="DN191" s="2" t="str">
        <f t="shared" si="172"/>
        <v/>
      </c>
      <c r="DO191" s="2" t="str">
        <f t="shared" si="173"/>
        <v/>
      </c>
      <c r="DP191" s="2" t="str">
        <f t="shared" si="174"/>
        <v/>
      </c>
      <c r="DQ191" s="2" t="str">
        <f t="shared" si="175"/>
        <v/>
      </c>
      <c r="DR191" s="2" t="str">
        <f t="shared" si="176"/>
        <v/>
      </c>
      <c r="DS191" s="2" t="str">
        <f t="shared" si="163"/>
        <v/>
      </c>
      <c r="DT191" s="2" t="str">
        <f t="shared" si="163"/>
        <v/>
      </c>
      <c r="DU191" s="2" t="str">
        <f t="shared" si="163"/>
        <v/>
      </c>
      <c r="DV191" s="2" t="str">
        <f t="shared" si="163"/>
        <v/>
      </c>
      <c r="DW191" s="2" t="str">
        <f t="shared" si="163"/>
        <v/>
      </c>
      <c r="DX191" s="2" t="str">
        <f t="shared" si="163"/>
        <v/>
      </c>
      <c r="DY191" s="2" t="str">
        <f t="shared" si="163"/>
        <v/>
      </c>
      <c r="DZ191" s="2" t="str">
        <f t="shared" si="163"/>
        <v/>
      </c>
      <c r="EA191" s="2" t="str">
        <f t="shared" si="163"/>
        <v/>
      </c>
      <c r="EB191" s="2" t="str">
        <f t="shared" si="163"/>
        <v/>
      </c>
      <c r="EC191" s="2" t="str">
        <f t="shared" si="163"/>
        <v/>
      </c>
      <c r="ED191" s="2" t="str">
        <f t="shared" si="163"/>
        <v/>
      </c>
      <c r="EE191" s="2" t="str">
        <f t="shared" si="163"/>
        <v/>
      </c>
      <c r="EF191" s="2" t="str">
        <f t="shared" si="163"/>
        <v/>
      </c>
      <c r="EH191" s="189">
        <f t="shared" si="137"/>
        <v>0</v>
      </c>
      <c r="EI191" s="190">
        <f t="shared" si="138"/>
        <v>0</v>
      </c>
      <c r="EJ191" s="190">
        <f t="shared" si="139"/>
        <v>0</v>
      </c>
      <c r="EK191" s="190">
        <f t="shared" si="140"/>
        <v>0</v>
      </c>
      <c r="EL191" s="190">
        <f t="shared" si="141"/>
        <v>0</v>
      </c>
      <c r="EM191" s="12" t="str">
        <f t="shared" si="179"/>
        <v/>
      </c>
      <c r="EN191" s="12" t="str">
        <f t="shared" si="179"/>
        <v/>
      </c>
      <c r="EO191" s="12" t="str">
        <f t="shared" si="179"/>
        <v/>
      </c>
      <c r="EP191" s="12" t="str">
        <f t="shared" si="178"/>
        <v/>
      </c>
      <c r="EQ191" s="12" t="str">
        <f t="shared" si="178"/>
        <v/>
      </c>
      <c r="ER191" s="12" t="str">
        <f t="shared" si="178"/>
        <v/>
      </c>
      <c r="ES191" s="12" t="str">
        <f t="shared" si="178"/>
        <v/>
      </c>
      <c r="ET191" s="12" t="str">
        <f t="shared" si="178"/>
        <v/>
      </c>
      <c r="EU191" s="12" t="str">
        <f t="shared" si="178"/>
        <v/>
      </c>
      <c r="EV191" s="12" t="str">
        <f t="shared" si="151"/>
        <v/>
      </c>
      <c r="EW191" s="12" t="str">
        <f t="shared" si="151"/>
        <v/>
      </c>
      <c r="EX191" s="12" t="str">
        <f t="shared" si="151"/>
        <v/>
      </c>
      <c r="EY191" s="12" t="str">
        <f t="shared" si="151"/>
        <v/>
      </c>
      <c r="EZ191" s="12" t="str">
        <f t="shared" si="151"/>
        <v/>
      </c>
      <c r="FA191" s="12" t="str">
        <f t="shared" si="151"/>
        <v/>
      </c>
      <c r="FB191" s="12" t="str">
        <f t="shared" si="151"/>
        <v/>
      </c>
      <c r="FC191" s="12" t="str">
        <f t="shared" si="161"/>
        <v/>
      </c>
      <c r="FD191" s="12" t="str">
        <f t="shared" si="161"/>
        <v/>
      </c>
      <c r="FE191" s="12" t="str">
        <f t="shared" si="161"/>
        <v/>
      </c>
      <c r="FF191" s="12" t="str">
        <f t="shared" si="152"/>
        <v/>
      </c>
      <c r="FG191" s="12" t="str">
        <f t="shared" si="152"/>
        <v/>
      </c>
      <c r="FH191" s="12" t="str">
        <f t="shared" si="152"/>
        <v/>
      </c>
      <c r="FI191" s="12" t="str">
        <f t="shared" si="152"/>
        <v/>
      </c>
      <c r="FJ191" s="12" t="str">
        <f t="shared" si="152"/>
        <v/>
      </c>
      <c r="FK191" s="12" t="str">
        <f t="shared" si="152"/>
        <v/>
      </c>
      <c r="FL191" s="12" t="str">
        <f t="shared" si="152"/>
        <v/>
      </c>
      <c r="FM191" s="12" t="str">
        <f t="shared" si="152"/>
        <v/>
      </c>
      <c r="FN191" s="12" t="str">
        <f t="shared" si="152"/>
        <v/>
      </c>
      <c r="FP191" t="str">
        <f t="shared" si="142"/>
        <v>OK</v>
      </c>
      <c r="FQ191" t="str">
        <f t="shared" si="143"/>
        <v/>
      </c>
      <c r="GU191" s="176"/>
      <c r="GV191" s="177">
        <f t="shared" si="128"/>
        <v>0</v>
      </c>
      <c r="GW191" s="177">
        <f t="shared" si="129"/>
        <v>0</v>
      </c>
      <c r="GX191" s="177">
        <f t="shared" si="130"/>
        <v>0</v>
      </c>
      <c r="GY191" s="177">
        <f t="shared" si="131"/>
        <v>0</v>
      </c>
    </row>
    <row r="192" spans="1:207" x14ac:dyDescent="0.25">
      <c r="A192" s="194"/>
      <c r="B192" s="186" t="str">
        <f t="shared" si="133"/>
        <v>0 (0, 0)</v>
      </c>
      <c r="C192" s="357"/>
      <c r="D192" s="470"/>
      <c r="E192" s="470"/>
      <c r="F192" s="470"/>
      <c r="G192" s="470"/>
      <c r="H192" s="470"/>
      <c r="I192" s="466"/>
      <c r="J192" s="357"/>
      <c r="K192" s="470"/>
      <c r="L192" s="470"/>
      <c r="M192" s="470"/>
      <c r="N192" s="470"/>
      <c r="O192" s="470"/>
      <c r="P192" s="466"/>
      <c r="Q192" s="357"/>
      <c r="R192" s="470"/>
      <c r="S192" s="470"/>
      <c r="T192" s="470"/>
      <c r="U192" s="470"/>
      <c r="V192" s="470"/>
      <c r="W192" s="466"/>
      <c r="X192" s="357"/>
      <c r="Y192" s="470"/>
      <c r="Z192" s="470"/>
      <c r="AA192" s="470"/>
      <c r="AB192" s="470"/>
      <c r="AC192" s="470"/>
      <c r="AD192" s="466"/>
      <c r="AE192" s="349"/>
      <c r="AF192" s="339">
        <f t="shared" si="158"/>
        <v>0</v>
      </c>
      <c r="AG192" s="340">
        <f t="shared" si="158"/>
        <v>0</v>
      </c>
      <c r="AH192" s="340">
        <f t="shared" si="158"/>
        <v>0</v>
      </c>
      <c r="AI192" s="341">
        <f t="shared" si="158"/>
        <v>0</v>
      </c>
      <c r="AJ192" s="342">
        <f t="shared" si="158"/>
        <v>0</v>
      </c>
      <c r="AK192" s="343">
        <f t="shared" si="134"/>
        <v>0</v>
      </c>
      <c r="AL192" s="192">
        <f>IF(A192&lt;&gt;"",VLOOKUP(A192,Positions!$AJ$9:$AK$30,2,FALSE),0)*IF(AJ192=160,AJ192/4*52*(38/40),AJ192/4*52)</f>
        <v>0</v>
      </c>
      <c r="AM192" s="188">
        <f t="shared" si="135"/>
        <v>0</v>
      </c>
      <c r="AN192" s="12" t="str">
        <f t="shared" si="177"/>
        <v/>
      </c>
      <c r="AO192" s="12" t="str">
        <f t="shared" si="177"/>
        <v/>
      </c>
      <c r="AP192" s="12" t="str">
        <f t="shared" si="177"/>
        <v/>
      </c>
      <c r="AQ192" s="12" t="str">
        <f t="shared" si="177"/>
        <v/>
      </c>
      <c r="AR192" s="12" t="str">
        <f t="shared" si="177"/>
        <v/>
      </c>
      <c r="AS192" s="12" t="str">
        <f t="shared" si="177"/>
        <v/>
      </c>
      <c r="AT192" s="12" t="str">
        <f t="shared" si="177"/>
        <v/>
      </c>
      <c r="AU192" s="12" t="str">
        <f t="shared" si="177"/>
        <v/>
      </c>
      <c r="AV192" s="12" t="str">
        <f t="shared" si="177"/>
        <v/>
      </c>
      <c r="AW192" s="12" t="str">
        <f t="shared" si="177"/>
        <v/>
      </c>
      <c r="AX192" s="12" t="str">
        <f t="shared" si="177"/>
        <v/>
      </c>
      <c r="AY192" s="12" t="str">
        <f t="shared" si="164"/>
        <v/>
      </c>
      <c r="AZ192" s="12" t="str">
        <f t="shared" si="164"/>
        <v/>
      </c>
      <c r="BA192" s="12" t="str">
        <f t="shared" si="160"/>
        <v/>
      </c>
      <c r="BB192" s="12" t="str">
        <f t="shared" si="160"/>
        <v/>
      </c>
      <c r="BC192" s="12" t="str">
        <f t="shared" si="160"/>
        <v/>
      </c>
      <c r="BD192" s="12" t="str">
        <f t="shared" si="160"/>
        <v/>
      </c>
      <c r="BE192" s="12" t="str">
        <f t="shared" si="160"/>
        <v/>
      </c>
      <c r="BF192" s="12" t="str">
        <f t="shared" si="160"/>
        <v/>
      </c>
      <c r="BG192" s="12" t="str">
        <f t="shared" si="160"/>
        <v/>
      </c>
      <c r="BH192" s="12" t="str">
        <f t="shared" si="180"/>
        <v/>
      </c>
      <c r="BI192" s="12" t="str">
        <f t="shared" si="180"/>
        <v/>
      </c>
      <c r="BJ192" s="12" t="str">
        <f t="shared" si="180"/>
        <v/>
      </c>
      <c r="BK192" s="12" t="str">
        <f t="shared" si="180"/>
        <v/>
      </c>
      <c r="BL192" s="12" t="str">
        <f t="shared" si="180"/>
        <v/>
      </c>
      <c r="BM192" s="12" t="str">
        <f t="shared" si="180"/>
        <v/>
      </c>
      <c r="BN192" s="12" t="str">
        <f t="shared" si="180"/>
        <v/>
      </c>
      <c r="BO192" s="12" t="str">
        <f t="shared" si="157"/>
        <v/>
      </c>
      <c r="BV192" s="2" t="str">
        <f>IF(C192="","",IF(C192="ADO","ADO",IF(C192="OFF","OFF",VLOOKUP(C192,Positions!$C$7:$V$120,20,FALSE))))</f>
        <v/>
      </c>
      <c r="BW192" s="2" t="str">
        <f>IF(D192="","",IF(D192="ADO","ADO",IF(D192="OFF","OFF",VLOOKUP(D192,Positions!$C$7:$V$120,20,FALSE))))</f>
        <v/>
      </c>
      <c r="BX192" s="2" t="str">
        <f>IF(E192="","",IF(E192="ADO","ADO",IF(E192="OFF","OFF",VLOOKUP(E192,Positions!$C$7:$V$120,20,FALSE))))</f>
        <v/>
      </c>
      <c r="BY192" s="2" t="str">
        <f>IF(F192="","",IF(F192="ADO","ADO",IF(F192="OFF","OFF",VLOOKUP(F192,Positions!$C$7:$V$120,20,FALSE))))</f>
        <v/>
      </c>
      <c r="BZ192" s="2" t="str">
        <f>IF(G192="","",IF(G192="ADO","ADO",IF(G192="OFF","OFF",VLOOKUP(G192,Positions!$C$7:$V$120,20,FALSE))))</f>
        <v/>
      </c>
      <c r="CA192" s="2" t="str">
        <f>IF(H192="","",IF(H192="ADO","ADO",IF(H192="OFF","OFF",VLOOKUP(H192,Positions!$C$7:$V$120,20,FALSE))))</f>
        <v/>
      </c>
      <c r="CB192" s="2" t="str">
        <f>IF(I192="","",IF(I192="ADO","ADO",IF(I192="OFF","OFF",VLOOKUP(I192,Positions!$C$7:$V$120,20,FALSE))))</f>
        <v/>
      </c>
      <c r="CC192" s="2" t="str">
        <f>IF(J192="","",IF(J192="ADO","ADO",IF(J192="OFF","OFF",VLOOKUP(J192,Positions!$C$7:$V$120,20,FALSE))))</f>
        <v/>
      </c>
      <c r="CD192" s="2" t="str">
        <f>IF(K192="","",IF(K192="ADO","ADO",IF(K192="OFF","OFF",VLOOKUP(K192,Positions!$C$7:$V$120,20,FALSE))))</f>
        <v/>
      </c>
      <c r="CE192" s="2" t="str">
        <f>IF(L192="","",IF(L192="ADO","ADO",IF(L192="OFF","OFF",VLOOKUP(L192,Positions!$C$7:$V$120,20,FALSE))))</f>
        <v/>
      </c>
      <c r="CF192" s="2" t="str">
        <f>IF(M192="","",IF(M192="ADO","ADO",IF(M192="OFF","OFF",VLOOKUP(M192,Positions!$C$7:$V$120,20,FALSE))))</f>
        <v/>
      </c>
      <c r="CG192" s="2" t="str">
        <f>IF(N192="","",IF(N192="ADO","ADO",IF(N192="OFF","OFF",VLOOKUP(N192,Positions!$C$7:$V$120,20,FALSE))))</f>
        <v/>
      </c>
      <c r="CH192" s="2" t="str">
        <f>IF(O192="","",IF(O192="ADO","ADO",IF(O192="OFF","OFF",VLOOKUP(O192,Positions!$C$7:$V$120,20,FALSE))))</f>
        <v/>
      </c>
      <c r="CI192" s="2" t="str">
        <f>IF(P192="","",IF(P192="ADO","ADO",IF(P192="OFF","OFF",VLOOKUP(P192,Positions!$C$7:$V$120,20,FALSE))))</f>
        <v/>
      </c>
      <c r="CJ192" s="2" t="str">
        <f>IF(Q192="","",IF(Q192="ADO","ADO",IF(Q192="OFF","OFF",VLOOKUP(Q192,Positions!$C$7:$V$120,20,FALSE))))</f>
        <v/>
      </c>
      <c r="CK192" s="2" t="str">
        <f>IF(R192="","",IF(R192="ADO","ADO",IF(R192="OFF","OFF",VLOOKUP(R192,Positions!$C$7:$V$120,20,FALSE))))</f>
        <v/>
      </c>
      <c r="CL192" s="2" t="str">
        <f>IF(S192="","",IF(S192="ADO","ADO",IF(S192="OFF","OFF",VLOOKUP(S192,Positions!$C$7:$V$120,20,FALSE))))</f>
        <v/>
      </c>
      <c r="CM192" s="2" t="str">
        <f>IF(T192="","",IF(T192="ADO","ADO",IF(T192="OFF","OFF",VLOOKUP(T192,Positions!$C$7:$V$120,20,FALSE))))</f>
        <v/>
      </c>
      <c r="CN192" s="2" t="str">
        <f>IF(U192="","",IF(U192="ADO","ADO",IF(U192="OFF","OFF",VLOOKUP(U192,Positions!$C$7:$V$120,20,FALSE))))</f>
        <v/>
      </c>
      <c r="CO192" s="2" t="str">
        <f>IF(V192="","",IF(V192="ADO","ADO",IF(V192="OFF","OFF",VLOOKUP(V192,Positions!$C$7:$V$120,20,FALSE))))</f>
        <v/>
      </c>
      <c r="CP192" s="2" t="str">
        <f>IF(W192="","",IF(W192="ADO","ADO",IF(W192="OFF","OFF",VLOOKUP(W192,Positions!$C$7:$V$120,20,FALSE))))</f>
        <v/>
      </c>
      <c r="CQ192" s="2" t="str">
        <f>IF(X192="","",IF(X192="ADO","ADO",IF(X192="OFF","OFF",VLOOKUP(X192,Positions!$C$7:$V$120,20,FALSE))))</f>
        <v/>
      </c>
      <c r="CR192" s="2" t="str">
        <f>IF(Y192="","",IF(Y192="ADO","ADO",IF(Y192="OFF","OFF",VLOOKUP(Y192,Positions!$C$7:$V$120,20,FALSE))))</f>
        <v/>
      </c>
      <c r="CS192" s="2" t="str">
        <f>IF(Z192="","",IF(Z192="ADO","ADO",IF(Z192="OFF","OFF",VLOOKUP(Z192,Positions!$C$7:$V$120,20,FALSE))))</f>
        <v/>
      </c>
      <c r="CT192" s="2" t="str">
        <f>IF(AA192="","",IF(AA192="ADO","ADO",IF(AA192="OFF","OFF",VLOOKUP(AA192,Positions!$C$7:$V$120,20,FALSE))))</f>
        <v/>
      </c>
      <c r="CU192" s="2" t="str">
        <f>IF(AB192="","",IF(AB192="ADO","ADO",IF(AB192="OFF","OFF",VLOOKUP(AB192,Positions!$C$7:$V$120,20,FALSE))))</f>
        <v/>
      </c>
      <c r="CV192" s="2" t="str">
        <f>IF(AC192="","",IF(AC192="ADO","ADO",IF(AC192="OFF","OFF",VLOOKUP(AC192,Positions!$C$7:$V$120,20,FALSE))))</f>
        <v/>
      </c>
      <c r="CW192" s="2" t="str">
        <f>IF(AD192="","",IF(AD192="ADO","ADO",IF(AD192="OFF","OFF",VLOOKUP(AD192,Positions!$C$7:$V$120,20,FALSE))))</f>
        <v/>
      </c>
      <c r="CY192" s="2">
        <f t="shared" si="136"/>
        <v>0</v>
      </c>
      <c r="DE192" s="2" t="str">
        <f t="shared" si="155"/>
        <v/>
      </c>
      <c r="DF192" s="2" t="str">
        <f t="shared" si="156"/>
        <v/>
      </c>
      <c r="DG192" s="2" t="str">
        <f t="shared" si="165"/>
        <v/>
      </c>
      <c r="DH192" s="2" t="str">
        <f t="shared" si="166"/>
        <v/>
      </c>
      <c r="DI192" s="2" t="str">
        <f t="shared" si="167"/>
        <v/>
      </c>
      <c r="DJ192" s="2" t="str">
        <f t="shared" si="168"/>
        <v/>
      </c>
      <c r="DK192" s="2" t="str">
        <f t="shared" si="169"/>
        <v/>
      </c>
      <c r="DL192" s="2" t="str">
        <f t="shared" si="170"/>
        <v/>
      </c>
      <c r="DM192" s="2" t="str">
        <f t="shared" si="171"/>
        <v/>
      </c>
      <c r="DN192" s="2" t="str">
        <f t="shared" si="172"/>
        <v/>
      </c>
      <c r="DO192" s="2" t="str">
        <f t="shared" si="173"/>
        <v/>
      </c>
      <c r="DP192" s="2" t="str">
        <f t="shared" si="174"/>
        <v/>
      </c>
      <c r="DQ192" s="2" t="str">
        <f t="shared" si="175"/>
        <v/>
      </c>
      <c r="DR192" s="2" t="str">
        <f t="shared" si="176"/>
        <v/>
      </c>
      <c r="DS192" s="2" t="str">
        <f t="shared" si="163"/>
        <v/>
      </c>
      <c r="DT192" s="2" t="str">
        <f t="shared" si="163"/>
        <v/>
      </c>
      <c r="DU192" s="2" t="str">
        <f t="shared" si="163"/>
        <v/>
      </c>
      <c r="DV192" s="2" t="str">
        <f t="shared" si="163"/>
        <v/>
      </c>
      <c r="DW192" s="2" t="str">
        <f t="shared" si="163"/>
        <v/>
      </c>
      <c r="DX192" s="2" t="str">
        <f t="shared" si="163"/>
        <v/>
      </c>
      <c r="DY192" s="2" t="str">
        <f t="shared" si="163"/>
        <v/>
      </c>
      <c r="DZ192" s="2" t="str">
        <f t="shared" si="163"/>
        <v/>
      </c>
      <c r="EA192" s="2" t="str">
        <f t="shared" si="163"/>
        <v/>
      </c>
      <c r="EB192" s="2" t="str">
        <f t="shared" si="163"/>
        <v/>
      </c>
      <c r="EC192" s="2" t="str">
        <f t="shared" si="163"/>
        <v/>
      </c>
      <c r="ED192" s="2" t="str">
        <f t="shared" si="163"/>
        <v/>
      </c>
      <c r="EE192" s="2" t="str">
        <f t="shared" si="163"/>
        <v/>
      </c>
      <c r="EF192" s="2" t="str">
        <f t="shared" si="163"/>
        <v/>
      </c>
      <c r="EH192" s="189">
        <f t="shared" si="137"/>
        <v>0</v>
      </c>
      <c r="EI192" s="190">
        <f t="shared" si="138"/>
        <v>0</v>
      </c>
      <c r="EJ192" s="190">
        <f t="shared" si="139"/>
        <v>0</v>
      </c>
      <c r="EK192" s="190">
        <f t="shared" si="140"/>
        <v>0</v>
      </c>
      <c r="EL192" s="190">
        <f t="shared" si="141"/>
        <v>0</v>
      </c>
      <c r="EM192" s="12" t="str">
        <f t="shared" si="179"/>
        <v/>
      </c>
      <c r="EN192" s="12" t="str">
        <f t="shared" si="179"/>
        <v/>
      </c>
      <c r="EO192" s="12" t="str">
        <f t="shared" si="179"/>
        <v/>
      </c>
      <c r="EP192" s="12" t="str">
        <f t="shared" si="178"/>
        <v/>
      </c>
      <c r="EQ192" s="12" t="str">
        <f t="shared" si="178"/>
        <v/>
      </c>
      <c r="ER192" s="12" t="str">
        <f t="shared" si="178"/>
        <v/>
      </c>
      <c r="ES192" s="12" t="str">
        <f t="shared" si="178"/>
        <v/>
      </c>
      <c r="ET192" s="12" t="str">
        <f t="shared" si="178"/>
        <v/>
      </c>
      <c r="EU192" s="12" t="str">
        <f t="shared" si="178"/>
        <v/>
      </c>
      <c r="EV192" s="12" t="str">
        <f t="shared" si="151"/>
        <v/>
      </c>
      <c r="EW192" s="12" t="str">
        <f t="shared" si="151"/>
        <v/>
      </c>
      <c r="EX192" s="12" t="str">
        <f t="shared" si="151"/>
        <v/>
      </c>
      <c r="EY192" s="12" t="str">
        <f t="shared" si="151"/>
        <v/>
      </c>
      <c r="EZ192" s="12" t="str">
        <f t="shared" si="151"/>
        <v/>
      </c>
      <c r="FA192" s="12" t="str">
        <f t="shared" si="151"/>
        <v/>
      </c>
      <c r="FB192" s="12" t="str">
        <f t="shared" si="151"/>
        <v/>
      </c>
      <c r="FC192" s="12" t="str">
        <f t="shared" si="161"/>
        <v/>
      </c>
      <c r="FD192" s="12" t="str">
        <f t="shared" si="161"/>
        <v/>
      </c>
      <c r="FE192" s="12" t="str">
        <f t="shared" si="161"/>
        <v/>
      </c>
      <c r="FF192" s="12" t="str">
        <f t="shared" si="152"/>
        <v/>
      </c>
      <c r="FG192" s="12" t="str">
        <f t="shared" si="152"/>
        <v/>
      </c>
      <c r="FH192" s="12" t="str">
        <f t="shared" si="152"/>
        <v/>
      </c>
      <c r="FI192" s="12" t="str">
        <f t="shared" si="152"/>
        <v/>
      </c>
      <c r="FJ192" s="12" t="str">
        <f t="shared" si="152"/>
        <v/>
      </c>
      <c r="FK192" s="12" t="str">
        <f t="shared" si="152"/>
        <v/>
      </c>
      <c r="FL192" s="12" t="str">
        <f t="shared" si="152"/>
        <v/>
      </c>
      <c r="FM192" s="12" t="str">
        <f t="shared" si="152"/>
        <v/>
      </c>
      <c r="FN192" s="12" t="str">
        <f t="shared" si="152"/>
        <v/>
      </c>
      <c r="FP192" t="str">
        <f t="shared" si="142"/>
        <v>OK</v>
      </c>
      <c r="FQ192" t="str">
        <f t="shared" si="143"/>
        <v/>
      </c>
      <c r="GU192" s="176"/>
      <c r="GV192" s="177">
        <f t="shared" si="128"/>
        <v>0</v>
      </c>
      <c r="GW192" s="177">
        <f t="shared" si="129"/>
        <v>0</v>
      </c>
      <c r="GX192" s="177">
        <f t="shared" si="130"/>
        <v>0</v>
      </c>
      <c r="GY192" s="177">
        <f t="shared" si="131"/>
        <v>0</v>
      </c>
    </row>
    <row r="193" spans="1:207" x14ac:dyDescent="0.25">
      <c r="A193" s="194"/>
      <c r="B193" s="186" t="str">
        <f t="shared" si="133"/>
        <v>0 (0, 0)</v>
      </c>
      <c r="C193" s="357"/>
      <c r="D193" s="470"/>
      <c r="E193" s="470"/>
      <c r="F193" s="470"/>
      <c r="G193" s="470"/>
      <c r="H193" s="470"/>
      <c r="I193" s="466"/>
      <c r="J193" s="357"/>
      <c r="K193" s="470"/>
      <c r="L193" s="470"/>
      <c r="M193" s="470"/>
      <c r="N193" s="470"/>
      <c r="O193" s="470"/>
      <c r="P193" s="466"/>
      <c r="Q193" s="357"/>
      <c r="R193" s="470"/>
      <c r="S193" s="470"/>
      <c r="T193" s="470"/>
      <c r="U193" s="470"/>
      <c r="V193" s="470"/>
      <c r="W193" s="466"/>
      <c r="X193" s="357"/>
      <c r="Y193" s="470"/>
      <c r="Z193" s="470"/>
      <c r="AA193" s="470"/>
      <c r="AB193" s="470"/>
      <c r="AC193" s="470"/>
      <c r="AD193" s="466"/>
      <c r="AE193" s="349"/>
      <c r="AF193" s="339">
        <f t="shared" si="158"/>
        <v>0</v>
      </c>
      <c r="AG193" s="340">
        <f t="shared" si="158"/>
        <v>0</v>
      </c>
      <c r="AH193" s="340">
        <f t="shared" si="158"/>
        <v>0</v>
      </c>
      <c r="AI193" s="341">
        <f t="shared" si="158"/>
        <v>0</v>
      </c>
      <c r="AJ193" s="342">
        <f t="shared" si="158"/>
        <v>0</v>
      </c>
      <c r="AK193" s="343">
        <f t="shared" si="134"/>
        <v>0</v>
      </c>
      <c r="AL193" s="192">
        <f>IF(A193&lt;&gt;"",VLOOKUP(A193,Positions!$AJ$9:$AK$30,2,FALSE),0)*IF(AJ193=160,AJ193/4*52*(38/40),AJ193/4*52)</f>
        <v>0</v>
      </c>
      <c r="AM193" s="188">
        <f t="shared" si="135"/>
        <v>0</v>
      </c>
      <c r="AN193" s="12" t="str">
        <f t="shared" si="177"/>
        <v/>
      </c>
      <c r="AO193" s="12" t="str">
        <f t="shared" si="177"/>
        <v/>
      </c>
      <c r="AP193" s="12" t="str">
        <f t="shared" si="177"/>
        <v/>
      </c>
      <c r="AQ193" s="12" t="str">
        <f t="shared" si="177"/>
        <v/>
      </c>
      <c r="AR193" s="12" t="str">
        <f t="shared" si="177"/>
        <v/>
      </c>
      <c r="AS193" s="12" t="str">
        <f t="shared" si="177"/>
        <v/>
      </c>
      <c r="AT193" s="12" t="str">
        <f t="shared" si="177"/>
        <v/>
      </c>
      <c r="AU193" s="12" t="str">
        <f t="shared" si="177"/>
        <v/>
      </c>
      <c r="AV193" s="12" t="str">
        <f t="shared" si="177"/>
        <v/>
      </c>
      <c r="AW193" s="12" t="str">
        <f t="shared" si="177"/>
        <v/>
      </c>
      <c r="AX193" s="12" t="str">
        <f t="shared" si="177"/>
        <v/>
      </c>
      <c r="AY193" s="12" t="str">
        <f t="shared" si="164"/>
        <v/>
      </c>
      <c r="AZ193" s="12" t="str">
        <f t="shared" si="164"/>
        <v/>
      </c>
      <c r="BA193" s="12" t="str">
        <f t="shared" si="160"/>
        <v/>
      </c>
      <c r="BB193" s="12" t="str">
        <f t="shared" si="160"/>
        <v/>
      </c>
      <c r="BC193" s="12" t="str">
        <f t="shared" si="160"/>
        <v/>
      </c>
      <c r="BD193" s="12" t="str">
        <f t="shared" si="160"/>
        <v/>
      </c>
      <c r="BE193" s="12" t="str">
        <f t="shared" si="160"/>
        <v/>
      </c>
      <c r="BF193" s="12" t="str">
        <f t="shared" si="160"/>
        <v/>
      </c>
      <c r="BG193" s="12" t="str">
        <f t="shared" si="160"/>
        <v/>
      </c>
      <c r="BH193" s="12" t="str">
        <f t="shared" si="180"/>
        <v/>
      </c>
      <c r="BI193" s="12" t="str">
        <f t="shared" si="180"/>
        <v/>
      </c>
      <c r="BJ193" s="12" t="str">
        <f t="shared" si="180"/>
        <v/>
      </c>
      <c r="BK193" s="12" t="str">
        <f t="shared" si="180"/>
        <v/>
      </c>
      <c r="BL193" s="12" t="str">
        <f t="shared" si="180"/>
        <v/>
      </c>
      <c r="BM193" s="12" t="str">
        <f t="shared" si="180"/>
        <v/>
      </c>
      <c r="BN193" s="12" t="str">
        <f t="shared" si="180"/>
        <v/>
      </c>
      <c r="BO193" s="12" t="str">
        <f t="shared" si="157"/>
        <v/>
      </c>
      <c r="BV193" s="2" t="str">
        <f>IF(C193="","",IF(C193="ADO","ADO",IF(C193="OFF","OFF",VLOOKUP(C193,Positions!$C$7:$V$120,20,FALSE))))</f>
        <v/>
      </c>
      <c r="BW193" s="2" t="str">
        <f>IF(D193="","",IF(D193="ADO","ADO",IF(D193="OFF","OFF",VLOOKUP(D193,Positions!$C$7:$V$120,20,FALSE))))</f>
        <v/>
      </c>
      <c r="BX193" s="2" t="str">
        <f>IF(E193="","",IF(E193="ADO","ADO",IF(E193="OFF","OFF",VLOOKUP(E193,Positions!$C$7:$V$120,20,FALSE))))</f>
        <v/>
      </c>
      <c r="BY193" s="2" t="str">
        <f>IF(F193="","",IF(F193="ADO","ADO",IF(F193="OFF","OFF",VLOOKUP(F193,Positions!$C$7:$V$120,20,FALSE))))</f>
        <v/>
      </c>
      <c r="BZ193" s="2" t="str">
        <f>IF(G193="","",IF(G193="ADO","ADO",IF(G193="OFF","OFF",VLOOKUP(G193,Positions!$C$7:$V$120,20,FALSE))))</f>
        <v/>
      </c>
      <c r="CA193" s="2" t="str">
        <f>IF(H193="","",IF(H193="ADO","ADO",IF(H193="OFF","OFF",VLOOKUP(H193,Positions!$C$7:$V$120,20,FALSE))))</f>
        <v/>
      </c>
      <c r="CB193" s="2" t="str">
        <f>IF(I193="","",IF(I193="ADO","ADO",IF(I193="OFF","OFF",VLOOKUP(I193,Positions!$C$7:$V$120,20,FALSE))))</f>
        <v/>
      </c>
      <c r="CC193" s="2" t="str">
        <f>IF(J193="","",IF(J193="ADO","ADO",IF(J193="OFF","OFF",VLOOKUP(J193,Positions!$C$7:$V$120,20,FALSE))))</f>
        <v/>
      </c>
      <c r="CD193" s="2" t="str">
        <f>IF(K193="","",IF(K193="ADO","ADO",IF(K193="OFF","OFF",VLOOKUP(K193,Positions!$C$7:$V$120,20,FALSE))))</f>
        <v/>
      </c>
      <c r="CE193" s="2" t="str">
        <f>IF(L193="","",IF(L193="ADO","ADO",IF(L193="OFF","OFF",VLOOKUP(L193,Positions!$C$7:$V$120,20,FALSE))))</f>
        <v/>
      </c>
      <c r="CF193" s="2" t="str">
        <f>IF(M193="","",IF(M193="ADO","ADO",IF(M193="OFF","OFF",VLOOKUP(M193,Positions!$C$7:$V$120,20,FALSE))))</f>
        <v/>
      </c>
      <c r="CG193" s="2" t="str">
        <f>IF(N193="","",IF(N193="ADO","ADO",IF(N193="OFF","OFF",VLOOKUP(N193,Positions!$C$7:$V$120,20,FALSE))))</f>
        <v/>
      </c>
      <c r="CH193" s="2" t="str">
        <f>IF(O193="","",IF(O193="ADO","ADO",IF(O193="OFF","OFF",VLOOKUP(O193,Positions!$C$7:$V$120,20,FALSE))))</f>
        <v/>
      </c>
      <c r="CI193" s="2" t="str">
        <f>IF(P193="","",IF(P193="ADO","ADO",IF(P193="OFF","OFF",VLOOKUP(P193,Positions!$C$7:$V$120,20,FALSE))))</f>
        <v/>
      </c>
      <c r="CJ193" s="2" t="str">
        <f>IF(Q193="","",IF(Q193="ADO","ADO",IF(Q193="OFF","OFF",VLOOKUP(Q193,Positions!$C$7:$V$120,20,FALSE))))</f>
        <v/>
      </c>
      <c r="CK193" s="2" t="str">
        <f>IF(R193="","",IF(R193="ADO","ADO",IF(R193="OFF","OFF",VLOOKUP(R193,Positions!$C$7:$V$120,20,FALSE))))</f>
        <v/>
      </c>
      <c r="CL193" s="2" t="str">
        <f>IF(S193="","",IF(S193="ADO","ADO",IF(S193="OFF","OFF",VLOOKUP(S193,Positions!$C$7:$V$120,20,FALSE))))</f>
        <v/>
      </c>
      <c r="CM193" s="2" t="str">
        <f>IF(T193="","",IF(T193="ADO","ADO",IF(T193="OFF","OFF",VLOOKUP(T193,Positions!$C$7:$V$120,20,FALSE))))</f>
        <v/>
      </c>
      <c r="CN193" s="2" t="str">
        <f>IF(U193="","",IF(U193="ADO","ADO",IF(U193="OFF","OFF",VLOOKUP(U193,Positions!$C$7:$V$120,20,FALSE))))</f>
        <v/>
      </c>
      <c r="CO193" s="2" t="str">
        <f>IF(V193="","",IF(V193="ADO","ADO",IF(V193="OFF","OFF",VLOOKUP(V193,Positions!$C$7:$V$120,20,FALSE))))</f>
        <v/>
      </c>
      <c r="CP193" s="2" t="str">
        <f>IF(W193="","",IF(W193="ADO","ADO",IF(W193="OFF","OFF",VLOOKUP(W193,Positions!$C$7:$V$120,20,FALSE))))</f>
        <v/>
      </c>
      <c r="CQ193" s="2" t="str">
        <f>IF(X193="","",IF(X193="ADO","ADO",IF(X193="OFF","OFF",VLOOKUP(X193,Positions!$C$7:$V$120,20,FALSE))))</f>
        <v/>
      </c>
      <c r="CR193" s="2" t="str">
        <f>IF(Y193="","",IF(Y193="ADO","ADO",IF(Y193="OFF","OFF",VLOOKUP(Y193,Positions!$C$7:$V$120,20,FALSE))))</f>
        <v/>
      </c>
      <c r="CS193" s="2" t="str">
        <f>IF(Z193="","",IF(Z193="ADO","ADO",IF(Z193="OFF","OFF",VLOOKUP(Z193,Positions!$C$7:$V$120,20,FALSE))))</f>
        <v/>
      </c>
      <c r="CT193" s="2" t="str">
        <f>IF(AA193="","",IF(AA193="ADO","ADO",IF(AA193="OFF","OFF",VLOOKUP(AA193,Positions!$C$7:$V$120,20,FALSE))))</f>
        <v/>
      </c>
      <c r="CU193" s="2" t="str">
        <f>IF(AB193="","",IF(AB193="ADO","ADO",IF(AB193="OFF","OFF",VLOOKUP(AB193,Positions!$C$7:$V$120,20,FALSE))))</f>
        <v/>
      </c>
      <c r="CV193" s="2" t="str">
        <f>IF(AC193="","",IF(AC193="ADO","ADO",IF(AC193="OFF","OFF",VLOOKUP(AC193,Positions!$C$7:$V$120,20,FALSE))))</f>
        <v/>
      </c>
      <c r="CW193" s="2" t="str">
        <f>IF(AD193="","",IF(AD193="ADO","ADO",IF(AD193="OFF","OFF",VLOOKUP(AD193,Positions!$C$7:$V$120,20,FALSE))))</f>
        <v/>
      </c>
      <c r="CY193" s="2">
        <f t="shared" si="136"/>
        <v>0</v>
      </c>
      <c r="DE193" s="2" t="str">
        <f t="shared" si="155"/>
        <v/>
      </c>
      <c r="DF193" s="2" t="str">
        <f t="shared" si="156"/>
        <v/>
      </c>
      <c r="DG193" s="2" t="str">
        <f t="shared" si="165"/>
        <v/>
      </c>
      <c r="DH193" s="2" t="str">
        <f t="shared" si="166"/>
        <v/>
      </c>
      <c r="DI193" s="2" t="str">
        <f t="shared" si="167"/>
        <v/>
      </c>
      <c r="DJ193" s="2" t="str">
        <f t="shared" si="168"/>
        <v/>
      </c>
      <c r="DK193" s="2" t="str">
        <f t="shared" si="169"/>
        <v/>
      </c>
      <c r="DL193" s="2" t="str">
        <f t="shared" si="170"/>
        <v/>
      </c>
      <c r="DM193" s="2" t="str">
        <f t="shared" si="171"/>
        <v/>
      </c>
      <c r="DN193" s="2" t="str">
        <f t="shared" si="172"/>
        <v/>
      </c>
      <c r="DO193" s="2" t="str">
        <f t="shared" si="173"/>
        <v/>
      </c>
      <c r="DP193" s="2" t="str">
        <f t="shared" si="174"/>
        <v/>
      </c>
      <c r="DQ193" s="2" t="str">
        <f t="shared" si="175"/>
        <v/>
      </c>
      <c r="DR193" s="2" t="str">
        <f t="shared" si="176"/>
        <v/>
      </c>
      <c r="DS193" s="2" t="str">
        <f t="shared" si="163"/>
        <v/>
      </c>
      <c r="DT193" s="2" t="str">
        <f t="shared" si="163"/>
        <v/>
      </c>
      <c r="DU193" s="2" t="str">
        <f t="shared" si="163"/>
        <v/>
      </c>
      <c r="DV193" s="2" t="str">
        <f t="shared" si="163"/>
        <v/>
      </c>
      <c r="DW193" s="2" t="str">
        <f t="shared" si="163"/>
        <v/>
      </c>
      <c r="DX193" s="2" t="str">
        <f t="shared" si="163"/>
        <v/>
      </c>
      <c r="DY193" s="2" t="str">
        <f t="shared" si="163"/>
        <v/>
      </c>
      <c r="DZ193" s="2" t="str">
        <f t="shared" si="163"/>
        <v/>
      </c>
      <c r="EA193" s="2" t="str">
        <f t="shared" si="163"/>
        <v/>
      </c>
      <c r="EB193" s="2" t="str">
        <f t="shared" si="163"/>
        <v/>
      </c>
      <c r="EC193" s="2" t="str">
        <f t="shared" si="163"/>
        <v/>
      </c>
      <c r="ED193" s="2" t="str">
        <f t="shared" si="163"/>
        <v/>
      </c>
      <c r="EE193" s="2" t="str">
        <f t="shared" si="163"/>
        <v/>
      </c>
      <c r="EF193" s="2" t="str">
        <f t="shared" si="163"/>
        <v/>
      </c>
      <c r="EH193" s="189">
        <f t="shared" si="137"/>
        <v>0</v>
      </c>
      <c r="EI193" s="190">
        <f t="shared" si="138"/>
        <v>0</v>
      </c>
      <c r="EJ193" s="190">
        <f t="shared" si="139"/>
        <v>0</v>
      </c>
      <c r="EK193" s="190">
        <f t="shared" si="140"/>
        <v>0</v>
      </c>
      <c r="EL193" s="190">
        <f t="shared" si="141"/>
        <v>0</v>
      </c>
      <c r="EM193" s="12" t="str">
        <f t="shared" si="179"/>
        <v/>
      </c>
      <c r="EN193" s="12" t="str">
        <f t="shared" si="179"/>
        <v/>
      </c>
      <c r="EO193" s="12" t="str">
        <f t="shared" si="179"/>
        <v/>
      </c>
      <c r="EP193" s="12" t="str">
        <f t="shared" si="178"/>
        <v/>
      </c>
      <c r="EQ193" s="12" t="str">
        <f t="shared" si="178"/>
        <v/>
      </c>
      <c r="ER193" s="12" t="str">
        <f t="shared" si="178"/>
        <v/>
      </c>
      <c r="ES193" s="12" t="str">
        <f t="shared" si="178"/>
        <v/>
      </c>
      <c r="ET193" s="12" t="str">
        <f t="shared" si="178"/>
        <v/>
      </c>
      <c r="EU193" s="12" t="str">
        <f t="shared" si="178"/>
        <v/>
      </c>
      <c r="EV193" s="12" t="str">
        <f t="shared" si="151"/>
        <v/>
      </c>
      <c r="EW193" s="12" t="str">
        <f t="shared" si="151"/>
        <v/>
      </c>
      <c r="EX193" s="12" t="str">
        <f t="shared" si="151"/>
        <v/>
      </c>
      <c r="EY193" s="12" t="str">
        <f t="shared" si="151"/>
        <v/>
      </c>
      <c r="EZ193" s="12" t="str">
        <f t="shared" si="151"/>
        <v/>
      </c>
      <c r="FA193" s="12" t="str">
        <f t="shared" si="151"/>
        <v/>
      </c>
      <c r="FB193" s="12" t="str">
        <f t="shared" si="151"/>
        <v/>
      </c>
      <c r="FC193" s="12" t="str">
        <f t="shared" si="161"/>
        <v/>
      </c>
      <c r="FD193" s="12" t="str">
        <f t="shared" si="161"/>
        <v/>
      </c>
      <c r="FE193" s="12" t="str">
        <f t="shared" si="161"/>
        <v/>
      </c>
      <c r="FF193" s="12" t="str">
        <f t="shared" si="152"/>
        <v/>
      </c>
      <c r="FG193" s="12" t="str">
        <f t="shared" si="152"/>
        <v/>
      </c>
      <c r="FH193" s="12" t="str">
        <f t="shared" si="152"/>
        <v/>
      </c>
      <c r="FI193" s="12" t="str">
        <f t="shared" si="152"/>
        <v/>
      </c>
      <c r="FJ193" s="12" t="str">
        <f t="shared" si="152"/>
        <v/>
      </c>
      <c r="FK193" s="12" t="str">
        <f t="shared" si="152"/>
        <v/>
      </c>
      <c r="FL193" s="12" t="str">
        <f t="shared" si="152"/>
        <v/>
      </c>
      <c r="FM193" s="12" t="str">
        <f t="shared" si="152"/>
        <v/>
      </c>
      <c r="FN193" s="12" t="str">
        <f t="shared" si="152"/>
        <v/>
      </c>
      <c r="FP193" t="str">
        <f t="shared" si="142"/>
        <v>OK</v>
      </c>
      <c r="FQ193" t="str">
        <f t="shared" si="143"/>
        <v/>
      </c>
      <c r="GU193" s="176"/>
      <c r="GV193" s="177">
        <f t="shared" si="128"/>
        <v>0</v>
      </c>
      <c r="GW193" s="177">
        <f t="shared" si="129"/>
        <v>0</v>
      </c>
      <c r="GX193" s="177">
        <f t="shared" si="130"/>
        <v>0</v>
      </c>
      <c r="GY193" s="177">
        <f t="shared" si="131"/>
        <v>0</v>
      </c>
    </row>
    <row r="194" spans="1:207" x14ac:dyDescent="0.25">
      <c r="A194" s="194"/>
      <c r="B194" s="186" t="str">
        <f t="shared" si="133"/>
        <v>0 (0, 0)</v>
      </c>
      <c r="C194" s="357"/>
      <c r="D194" s="470"/>
      <c r="E194" s="470"/>
      <c r="F194" s="470"/>
      <c r="G194" s="470"/>
      <c r="H194" s="470"/>
      <c r="I194" s="466"/>
      <c r="J194" s="357"/>
      <c r="K194" s="470"/>
      <c r="L194" s="470"/>
      <c r="M194" s="470"/>
      <c r="N194" s="470"/>
      <c r="O194" s="470"/>
      <c r="P194" s="466"/>
      <c r="Q194" s="357"/>
      <c r="R194" s="470"/>
      <c r="S194" s="470"/>
      <c r="T194" s="470"/>
      <c r="U194" s="470"/>
      <c r="V194" s="470"/>
      <c r="W194" s="466"/>
      <c r="X194" s="357"/>
      <c r="Y194" s="470"/>
      <c r="Z194" s="470"/>
      <c r="AA194" s="470"/>
      <c r="AB194" s="470"/>
      <c r="AC194" s="470"/>
      <c r="AD194" s="466"/>
      <c r="AE194" s="349"/>
      <c r="AF194" s="339">
        <f t="shared" si="158"/>
        <v>0</v>
      </c>
      <c r="AG194" s="340">
        <f t="shared" si="158"/>
        <v>0</v>
      </c>
      <c r="AH194" s="340">
        <f t="shared" si="158"/>
        <v>0</v>
      </c>
      <c r="AI194" s="341">
        <f t="shared" si="158"/>
        <v>0</v>
      </c>
      <c r="AJ194" s="342">
        <f t="shared" si="158"/>
        <v>0</v>
      </c>
      <c r="AK194" s="343">
        <f t="shared" si="134"/>
        <v>0</v>
      </c>
      <c r="AL194" s="192">
        <f>IF(A194&lt;&gt;"",VLOOKUP(A194,Positions!$AJ$9:$AK$30,2,FALSE),0)*IF(AJ194=160,AJ194/4*52*(38/40),AJ194/4*52)</f>
        <v>0</v>
      </c>
      <c r="AM194" s="188">
        <f t="shared" si="135"/>
        <v>0</v>
      </c>
      <c r="AN194" s="12" t="str">
        <f t="shared" si="177"/>
        <v/>
      </c>
      <c r="AO194" s="12" t="str">
        <f t="shared" si="177"/>
        <v/>
      </c>
      <c r="AP194" s="12" t="str">
        <f t="shared" si="177"/>
        <v/>
      </c>
      <c r="AQ194" s="12" t="str">
        <f t="shared" si="177"/>
        <v/>
      </c>
      <c r="AR194" s="12" t="str">
        <f t="shared" si="177"/>
        <v/>
      </c>
      <c r="AS194" s="12" t="str">
        <f t="shared" si="177"/>
        <v/>
      </c>
      <c r="AT194" s="12" t="str">
        <f t="shared" si="177"/>
        <v/>
      </c>
      <c r="AU194" s="12" t="str">
        <f t="shared" si="177"/>
        <v/>
      </c>
      <c r="AV194" s="12" t="str">
        <f t="shared" si="177"/>
        <v/>
      </c>
      <c r="AW194" s="12" t="str">
        <f t="shared" si="177"/>
        <v/>
      </c>
      <c r="AX194" s="12" t="str">
        <f t="shared" si="177"/>
        <v/>
      </c>
      <c r="AY194" s="12" t="str">
        <f t="shared" si="164"/>
        <v/>
      </c>
      <c r="AZ194" s="12" t="str">
        <f t="shared" si="164"/>
        <v/>
      </c>
      <c r="BA194" s="12" t="str">
        <f t="shared" si="160"/>
        <v/>
      </c>
      <c r="BB194" s="12" t="str">
        <f t="shared" si="160"/>
        <v/>
      </c>
      <c r="BC194" s="12" t="str">
        <f t="shared" si="160"/>
        <v/>
      </c>
      <c r="BD194" s="12" t="str">
        <f t="shared" si="160"/>
        <v/>
      </c>
      <c r="BE194" s="12" t="str">
        <f t="shared" si="160"/>
        <v/>
      </c>
      <c r="BF194" s="12" t="str">
        <f t="shared" si="160"/>
        <v/>
      </c>
      <c r="BG194" s="12" t="str">
        <f t="shared" si="160"/>
        <v/>
      </c>
      <c r="BH194" s="12" t="str">
        <f t="shared" si="180"/>
        <v/>
      </c>
      <c r="BI194" s="12" t="str">
        <f t="shared" si="180"/>
        <v/>
      </c>
      <c r="BJ194" s="12" t="str">
        <f t="shared" si="180"/>
        <v/>
      </c>
      <c r="BK194" s="12" t="str">
        <f t="shared" si="180"/>
        <v/>
      </c>
      <c r="BL194" s="12" t="str">
        <f t="shared" si="180"/>
        <v/>
      </c>
      <c r="BM194" s="12" t="str">
        <f t="shared" si="180"/>
        <v/>
      </c>
      <c r="BN194" s="12" t="str">
        <f t="shared" si="180"/>
        <v/>
      </c>
      <c r="BO194" s="12" t="str">
        <f t="shared" si="157"/>
        <v/>
      </c>
      <c r="BV194" s="2" t="str">
        <f>IF(C194="","",IF(C194="ADO","ADO",IF(C194="OFF","OFF",VLOOKUP(C194,Positions!$C$7:$V$120,20,FALSE))))</f>
        <v/>
      </c>
      <c r="BW194" s="2" t="str">
        <f>IF(D194="","",IF(D194="ADO","ADO",IF(D194="OFF","OFF",VLOOKUP(D194,Positions!$C$7:$V$120,20,FALSE))))</f>
        <v/>
      </c>
      <c r="BX194" s="2" t="str">
        <f>IF(E194="","",IF(E194="ADO","ADO",IF(E194="OFF","OFF",VLOOKUP(E194,Positions!$C$7:$V$120,20,FALSE))))</f>
        <v/>
      </c>
      <c r="BY194" s="2" t="str">
        <f>IF(F194="","",IF(F194="ADO","ADO",IF(F194="OFF","OFF",VLOOKUP(F194,Positions!$C$7:$V$120,20,FALSE))))</f>
        <v/>
      </c>
      <c r="BZ194" s="2" t="str">
        <f>IF(G194="","",IF(G194="ADO","ADO",IF(G194="OFF","OFF",VLOOKUP(G194,Positions!$C$7:$V$120,20,FALSE))))</f>
        <v/>
      </c>
      <c r="CA194" s="2" t="str">
        <f>IF(H194="","",IF(H194="ADO","ADO",IF(H194="OFF","OFF",VLOOKUP(H194,Positions!$C$7:$V$120,20,FALSE))))</f>
        <v/>
      </c>
      <c r="CB194" s="2" t="str">
        <f>IF(I194="","",IF(I194="ADO","ADO",IF(I194="OFF","OFF",VLOOKUP(I194,Positions!$C$7:$V$120,20,FALSE))))</f>
        <v/>
      </c>
      <c r="CC194" s="2" t="str">
        <f>IF(J194="","",IF(J194="ADO","ADO",IF(J194="OFF","OFF",VLOOKUP(J194,Positions!$C$7:$V$120,20,FALSE))))</f>
        <v/>
      </c>
      <c r="CD194" s="2" t="str">
        <f>IF(K194="","",IF(K194="ADO","ADO",IF(K194="OFF","OFF",VLOOKUP(K194,Positions!$C$7:$V$120,20,FALSE))))</f>
        <v/>
      </c>
      <c r="CE194" s="2" t="str">
        <f>IF(L194="","",IF(L194="ADO","ADO",IF(L194="OFF","OFF",VLOOKUP(L194,Positions!$C$7:$V$120,20,FALSE))))</f>
        <v/>
      </c>
      <c r="CF194" s="2" t="str">
        <f>IF(M194="","",IF(M194="ADO","ADO",IF(M194="OFF","OFF",VLOOKUP(M194,Positions!$C$7:$V$120,20,FALSE))))</f>
        <v/>
      </c>
      <c r="CG194" s="2" t="str">
        <f>IF(N194="","",IF(N194="ADO","ADO",IF(N194="OFF","OFF",VLOOKUP(N194,Positions!$C$7:$V$120,20,FALSE))))</f>
        <v/>
      </c>
      <c r="CH194" s="2" t="str">
        <f>IF(O194="","",IF(O194="ADO","ADO",IF(O194="OFF","OFF",VLOOKUP(O194,Positions!$C$7:$V$120,20,FALSE))))</f>
        <v/>
      </c>
      <c r="CI194" s="2" t="str">
        <f>IF(P194="","",IF(P194="ADO","ADO",IF(P194="OFF","OFF",VLOOKUP(P194,Positions!$C$7:$V$120,20,FALSE))))</f>
        <v/>
      </c>
      <c r="CJ194" s="2" t="str">
        <f>IF(Q194="","",IF(Q194="ADO","ADO",IF(Q194="OFF","OFF",VLOOKUP(Q194,Positions!$C$7:$V$120,20,FALSE))))</f>
        <v/>
      </c>
      <c r="CK194" s="2" t="str">
        <f>IF(R194="","",IF(R194="ADO","ADO",IF(R194="OFF","OFF",VLOOKUP(R194,Positions!$C$7:$V$120,20,FALSE))))</f>
        <v/>
      </c>
      <c r="CL194" s="2" t="str">
        <f>IF(S194="","",IF(S194="ADO","ADO",IF(S194="OFF","OFF",VLOOKUP(S194,Positions!$C$7:$V$120,20,FALSE))))</f>
        <v/>
      </c>
      <c r="CM194" s="2" t="str">
        <f>IF(T194="","",IF(T194="ADO","ADO",IF(T194="OFF","OFF",VLOOKUP(T194,Positions!$C$7:$V$120,20,FALSE))))</f>
        <v/>
      </c>
      <c r="CN194" s="2" t="str">
        <f>IF(U194="","",IF(U194="ADO","ADO",IF(U194="OFF","OFF",VLOOKUP(U194,Positions!$C$7:$V$120,20,FALSE))))</f>
        <v/>
      </c>
      <c r="CO194" s="2" t="str">
        <f>IF(V194="","",IF(V194="ADO","ADO",IF(V194="OFF","OFF",VLOOKUP(V194,Positions!$C$7:$V$120,20,FALSE))))</f>
        <v/>
      </c>
      <c r="CP194" s="2" t="str">
        <f>IF(W194="","",IF(W194="ADO","ADO",IF(W194="OFF","OFF",VLOOKUP(W194,Positions!$C$7:$V$120,20,FALSE))))</f>
        <v/>
      </c>
      <c r="CQ194" s="2" t="str">
        <f>IF(X194="","",IF(X194="ADO","ADO",IF(X194="OFF","OFF",VLOOKUP(X194,Positions!$C$7:$V$120,20,FALSE))))</f>
        <v/>
      </c>
      <c r="CR194" s="2" t="str">
        <f>IF(Y194="","",IF(Y194="ADO","ADO",IF(Y194="OFF","OFF",VLOOKUP(Y194,Positions!$C$7:$V$120,20,FALSE))))</f>
        <v/>
      </c>
      <c r="CS194" s="2" t="str">
        <f>IF(Z194="","",IF(Z194="ADO","ADO",IF(Z194="OFF","OFF",VLOOKUP(Z194,Positions!$C$7:$V$120,20,FALSE))))</f>
        <v/>
      </c>
      <c r="CT194" s="2" t="str">
        <f>IF(AA194="","",IF(AA194="ADO","ADO",IF(AA194="OFF","OFF",VLOOKUP(AA194,Positions!$C$7:$V$120,20,FALSE))))</f>
        <v/>
      </c>
      <c r="CU194" s="2" t="str">
        <f>IF(AB194="","",IF(AB194="ADO","ADO",IF(AB194="OFF","OFF",VLOOKUP(AB194,Positions!$C$7:$V$120,20,FALSE))))</f>
        <v/>
      </c>
      <c r="CV194" s="2" t="str">
        <f>IF(AC194="","",IF(AC194="ADO","ADO",IF(AC194="OFF","OFF",VLOOKUP(AC194,Positions!$C$7:$V$120,20,FALSE))))</f>
        <v/>
      </c>
      <c r="CW194" s="2" t="str">
        <f>IF(AD194="","",IF(AD194="ADO","ADO",IF(AD194="OFF","OFF",VLOOKUP(AD194,Positions!$C$7:$V$120,20,FALSE))))</f>
        <v/>
      </c>
      <c r="CY194" s="2">
        <f t="shared" si="136"/>
        <v>0</v>
      </c>
      <c r="DE194" s="2" t="str">
        <f t="shared" si="155"/>
        <v/>
      </c>
      <c r="DF194" s="2" t="str">
        <f t="shared" si="156"/>
        <v/>
      </c>
      <c r="DG194" s="2" t="str">
        <f t="shared" si="165"/>
        <v/>
      </c>
      <c r="DH194" s="2" t="str">
        <f t="shared" si="166"/>
        <v/>
      </c>
      <c r="DI194" s="2" t="str">
        <f t="shared" si="167"/>
        <v/>
      </c>
      <c r="DJ194" s="2" t="str">
        <f t="shared" si="168"/>
        <v/>
      </c>
      <c r="DK194" s="2" t="str">
        <f t="shared" si="169"/>
        <v/>
      </c>
      <c r="DL194" s="2" t="str">
        <f t="shared" si="170"/>
        <v/>
      </c>
      <c r="DM194" s="2" t="str">
        <f t="shared" si="171"/>
        <v/>
      </c>
      <c r="DN194" s="2" t="str">
        <f t="shared" si="172"/>
        <v/>
      </c>
      <c r="DO194" s="2" t="str">
        <f t="shared" si="173"/>
        <v/>
      </c>
      <c r="DP194" s="2" t="str">
        <f t="shared" si="174"/>
        <v/>
      </c>
      <c r="DQ194" s="2" t="str">
        <f t="shared" si="175"/>
        <v/>
      </c>
      <c r="DR194" s="2" t="str">
        <f t="shared" si="176"/>
        <v/>
      </c>
      <c r="DS194" s="2" t="str">
        <f t="shared" si="163"/>
        <v/>
      </c>
      <c r="DT194" s="2" t="str">
        <f t="shared" si="163"/>
        <v/>
      </c>
      <c r="DU194" s="2" t="str">
        <f t="shared" si="163"/>
        <v/>
      </c>
      <c r="DV194" s="2" t="str">
        <f t="shared" si="163"/>
        <v/>
      </c>
      <c r="DW194" s="2" t="str">
        <f t="shared" si="163"/>
        <v/>
      </c>
      <c r="DX194" s="2" t="str">
        <f t="shared" si="163"/>
        <v/>
      </c>
      <c r="DY194" s="2" t="str">
        <f t="shared" si="163"/>
        <v/>
      </c>
      <c r="DZ194" s="2" t="str">
        <f t="shared" si="163"/>
        <v/>
      </c>
      <c r="EA194" s="2" t="str">
        <f t="shared" si="163"/>
        <v/>
      </c>
      <c r="EB194" s="2" t="str">
        <f t="shared" si="163"/>
        <v/>
      </c>
      <c r="EC194" s="2" t="str">
        <f t="shared" si="163"/>
        <v/>
      </c>
      <c r="ED194" s="2" t="str">
        <f t="shared" si="163"/>
        <v/>
      </c>
      <c r="EE194" s="2" t="str">
        <f t="shared" si="163"/>
        <v/>
      </c>
      <c r="EF194" s="2" t="str">
        <f t="shared" si="163"/>
        <v/>
      </c>
      <c r="EH194" s="189">
        <f t="shared" si="137"/>
        <v>0</v>
      </c>
      <c r="EI194" s="190">
        <f t="shared" si="138"/>
        <v>0</v>
      </c>
      <c r="EJ194" s="190">
        <f t="shared" si="139"/>
        <v>0</v>
      </c>
      <c r="EK194" s="190">
        <f t="shared" si="140"/>
        <v>0</v>
      </c>
      <c r="EL194" s="190">
        <f t="shared" si="141"/>
        <v>0</v>
      </c>
      <c r="EM194" s="12" t="str">
        <f t="shared" si="179"/>
        <v/>
      </c>
      <c r="EN194" s="12" t="str">
        <f t="shared" si="179"/>
        <v/>
      </c>
      <c r="EO194" s="12" t="str">
        <f t="shared" si="179"/>
        <v/>
      </c>
      <c r="EP194" s="12" t="str">
        <f t="shared" si="178"/>
        <v/>
      </c>
      <c r="EQ194" s="12" t="str">
        <f t="shared" si="178"/>
        <v/>
      </c>
      <c r="ER194" s="12" t="str">
        <f t="shared" si="178"/>
        <v/>
      </c>
      <c r="ES194" s="12" t="str">
        <f t="shared" si="178"/>
        <v/>
      </c>
      <c r="ET194" s="12" t="str">
        <f t="shared" si="178"/>
        <v/>
      </c>
      <c r="EU194" s="12" t="str">
        <f t="shared" si="178"/>
        <v/>
      </c>
      <c r="EV194" s="12" t="str">
        <f t="shared" si="151"/>
        <v/>
      </c>
      <c r="EW194" s="12" t="str">
        <f t="shared" si="151"/>
        <v/>
      </c>
      <c r="EX194" s="12" t="str">
        <f t="shared" si="151"/>
        <v/>
      </c>
      <c r="EY194" s="12" t="str">
        <f t="shared" si="151"/>
        <v/>
      </c>
      <c r="EZ194" s="12" t="str">
        <f t="shared" si="151"/>
        <v/>
      </c>
      <c r="FA194" s="12" t="str">
        <f t="shared" si="151"/>
        <v/>
      </c>
      <c r="FB194" s="12" t="str">
        <f t="shared" si="151"/>
        <v/>
      </c>
      <c r="FC194" s="12" t="str">
        <f t="shared" si="161"/>
        <v/>
      </c>
      <c r="FD194" s="12" t="str">
        <f t="shared" si="161"/>
        <v/>
      </c>
      <c r="FE194" s="12" t="str">
        <f t="shared" si="161"/>
        <v/>
      </c>
      <c r="FF194" s="12" t="str">
        <f t="shared" si="152"/>
        <v/>
      </c>
      <c r="FG194" s="12" t="str">
        <f t="shared" si="152"/>
        <v/>
      </c>
      <c r="FH194" s="12" t="str">
        <f t="shared" si="152"/>
        <v/>
      </c>
      <c r="FI194" s="12" t="str">
        <f t="shared" si="152"/>
        <v/>
      </c>
      <c r="FJ194" s="12" t="str">
        <f t="shared" si="152"/>
        <v/>
      </c>
      <c r="FK194" s="12" t="str">
        <f t="shared" si="152"/>
        <v/>
      </c>
      <c r="FL194" s="12" t="str">
        <f t="shared" si="152"/>
        <v/>
      </c>
      <c r="FM194" s="12" t="str">
        <f t="shared" si="152"/>
        <v/>
      </c>
      <c r="FN194" s="12" t="str">
        <f t="shared" si="152"/>
        <v/>
      </c>
      <c r="FP194" t="str">
        <f t="shared" si="142"/>
        <v>OK</v>
      </c>
      <c r="FQ194" t="str">
        <f t="shared" si="143"/>
        <v/>
      </c>
      <c r="GU194" s="176"/>
      <c r="GV194" s="177">
        <f t="shared" si="128"/>
        <v>0</v>
      </c>
      <c r="GW194" s="177">
        <f t="shared" si="129"/>
        <v>0</v>
      </c>
      <c r="GX194" s="177">
        <f t="shared" si="130"/>
        <v>0</v>
      </c>
      <c r="GY194" s="177">
        <f t="shared" si="131"/>
        <v>0</v>
      </c>
    </row>
    <row r="195" spans="1:207" x14ac:dyDescent="0.25">
      <c r="A195" s="194"/>
      <c r="B195" s="186" t="str">
        <f t="shared" si="133"/>
        <v>0 (0, 0)</v>
      </c>
      <c r="C195" s="357"/>
      <c r="D195" s="470"/>
      <c r="E195" s="470"/>
      <c r="F195" s="470"/>
      <c r="G195" s="470"/>
      <c r="H195" s="470"/>
      <c r="I195" s="466"/>
      <c r="J195" s="357"/>
      <c r="K195" s="470"/>
      <c r="L195" s="470"/>
      <c r="M195" s="470"/>
      <c r="N195" s="470"/>
      <c r="O195" s="470"/>
      <c r="P195" s="466"/>
      <c r="Q195" s="357"/>
      <c r="R195" s="470"/>
      <c r="S195" s="470"/>
      <c r="T195" s="470"/>
      <c r="U195" s="470"/>
      <c r="V195" s="470"/>
      <c r="W195" s="466"/>
      <c r="X195" s="357"/>
      <c r="Y195" s="470"/>
      <c r="Z195" s="470"/>
      <c r="AA195" s="470"/>
      <c r="AB195" s="470"/>
      <c r="AC195" s="470"/>
      <c r="AD195" s="466"/>
      <c r="AE195" s="349"/>
      <c r="AF195" s="339">
        <f t="shared" si="158"/>
        <v>0</v>
      </c>
      <c r="AG195" s="340">
        <f t="shared" si="158"/>
        <v>0</v>
      </c>
      <c r="AH195" s="340">
        <f t="shared" si="158"/>
        <v>0</v>
      </c>
      <c r="AI195" s="341">
        <f t="shared" si="158"/>
        <v>0</v>
      </c>
      <c r="AJ195" s="342">
        <f t="shared" si="158"/>
        <v>0</v>
      </c>
      <c r="AK195" s="343">
        <f t="shared" si="134"/>
        <v>0</v>
      </c>
      <c r="AL195" s="192">
        <f>IF(A195&lt;&gt;"",VLOOKUP(A195,Positions!$AJ$9:$AK$30,2,FALSE),0)*IF(AJ195=160,AJ195/4*52*(38/40),AJ195/4*52)</f>
        <v>0</v>
      </c>
      <c r="AM195" s="188">
        <f t="shared" si="135"/>
        <v>0</v>
      </c>
      <c r="AN195" s="12" t="str">
        <f t="shared" si="177"/>
        <v/>
      </c>
      <c r="AO195" s="12" t="str">
        <f t="shared" si="177"/>
        <v/>
      </c>
      <c r="AP195" s="12" t="str">
        <f t="shared" si="177"/>
        <v/>
      </c>
      <c r="AQ195" s="12" t="str">
        <f t="shared" si="177"/>
        <v/>
      </c>
      <c r="AR195" s="12" t="str">
        <f t="shared" si="177"/>
        <v/>
      </c>
      <c r="AS195" s="12" t="str">
        <f t="shared" si="177"/>
        <v/>
      </c>
      <c r="AT195" s="12" t="str">
        <f t="shared" si="177"/>
        <v/>
      </c>
      <c r="AU195" s="12" t="str">
        <f t="shared" si="177"/>
        <v/>
      </c>
      <c r="AV195" s="12" t="str">
        <f t="shared" si="177"/>
        <v/>
      </c>
      <c r="AW195" s="12" t="str">
        <f t="shared" si="177"/>
        <v/>
      </c>
      <c r="AX195" s="12" t="str">
        <f t="shared" si="177"/>
        <v/>
      </c>
      <c r="AY195" s="12" t="str">
        <f t="shared" si="164"/>
        <v/>
      </c>
      <c r="AZ195" s="12" t="str">
        <f t="shared" si="164"/>
        <v/>
      </c>
      <c r="BA195" s="12" t="str">
        <f t="shared" si="160"/>
        <v/>
      </c>
      <c r="BB195" s="12" t="str">
        <f t="shared" si="160"/>
        <v/>
      </c>
      <c r="BC195" s="12" t="str">
        <f t="shared" si="160"/>
        <v/>
      </c>
      <c r="BD195" s="12" t="str">
        <f t="shared" si="160"/>
        <v/>
      </c>
      <c r="BE195" s="12" t="str">
        <f t="shared" si="160"/>
        <v/>
      </c>
      <c r="BF195" s="12" t="str">
        <f t="shared" si="160"/>
        <v/>
      </c>
      <c r="BG195" s="12" t="str">
        <f t="shared" si="160"/>
        <v/>
      </c>
      <c r="BH195" s="12" t="str">
        <f t="shared" si="180"/>
        <v/>
      </c>
      <c r="BI195" s="12" t="str">
        <f t="shared" si="180"/>
        <v/>
      </c>
      <c r="BJ195" s="12" t="str">
        <f t="shared" si="180"/>
        <v/>
      </c>
      <c r="BK195" s="12" t="str">
        <f t="shared" si="180"/>
        <v/>
      </c>
      <c r="BL195" s="12" t="str">
        <f t="shared" si="180"/>
        <v/>
      </c>
      <c r="BM195" s="12" t="str">
        <f t="shared" si="180"/>
        <v/>
      </c>
      <c r="BN195" s="12" t="str">
        <f t="shared" si="180"/>
        <v/>
      </c>
      <c r="BO195" s="12" t="str">
        <f t="shared" si="157"/>
        <v/>
      </c>
      <c r="BV195" s="2" t="str">
        <f>IF(C195="","",IF(C195="ADO","ADO",IF(C195="OFF","OFF",VLOOKUP(C195,Positions!$C$7:$V$120,20,FALSE))))</f>
        <v/>
      </c>
      <c r="BW195" s="2" t="str">
        <f>IF(D195="","",IF(D195="ADO","ADO",IF(D195="OFF","OFF",VLOOKUP(D195,Positions!$C$7:$V$120,20,FALSE))))</f>
        <v/>
      </c>
      <c r="BX195" s="2" t="str">
        <f>IF(E195="","",IF(E195="ADO","ADO",IF(E195="OFF","OFF",VLOOKUP(E195,Positions!$C$7:$V$120,20,FALSE))))</f>
        <v/>
      </c>
      <c r="BY195" s="2" t="str">
        <f>IF(F195="","",IF(F195="ADO","ADO",IF(F195="OFF","OFF",VLOOKUP(F195,Positions!$C$7:$V$120,20,FALSE))))</f>
        <v/>
      </c>
      <c r="BZ195" s="2" t="str">
        <f>IF(G195="","",IF(G195="ADO","ADO",IF(G195="OFF","OFF",VLOOKUP(G195,Positions!$C$7:$V$120,20,FALSE))))</f>
        <v/>
      </c>
      <c r="CA195" s="2" t="str">
        <f>IF(H195="","",IF(H195="ADO","ADO",IF(H195="OFF","OFF",VLOOKUP(H195,Positions!$C$7:$V$120,20,FALSE))))</f>
        <v/>
      </c>
      <c r="CB195" s="2" t="str">
        <f>IF(I195="","",IF(I195="ADO","ADO",IF(I195="OFF","OFF",VLOOKUP(I195,Positions!$C$7:$V$120,20,FALSE))))</f>
        <v/>
      </c>
      <c r="CC195" s="2" t="str">
        <f>IF(J195="","",IF(J195="ADO","ADO",IF(J195="OFF","OFF",VLOOKUP(J195,Positions!$C$7:$V$120,20,FALSE))))</f>
        <v/>
      </c>
      <c r="CD195" s="2" t="str">
        <f>IF(K195="","",IF(K195="ADO","ADO",IF(K195="OFF","OFF",VLOOKUP(K195,Positions!$C$7:$V$120,20,FALSE))))</f>
        <v/>
      </c>
      <c r="CE195" s="2" t="str">
        <f>IF(L195="","",IF(L195="ADO","ADO",IF(L195="OFF","OFF",VLOOKUP(L195,Positions!$C$7:$V$120,20,FALSE))))</f>
        <v/>
      </c>
      <c r="CF195" s="2" t="str">
        <f>IF(M195="","",IF(M195="ADO","ADO",IF(M195="OFF","OFF",VLOOKUP(M195,Positions!$C$7:$V$120,20,FALSE))))</f>
        <v/>
      </c>
      <c r="CG195" s="2" t="str">
        <f>IF(N195="","",IF(N195="ADO","ADO",IF(N195="OFF","OFF",VLOOKUP(N195,Positions!$C$7:$V$120,20,FALSE))))</f>
        <v/>
      </c>
      <c r="CH195" s="2" t="str">
        <f>IF(O195="","",IF(O195="ADO","ADO",IF(O195="OFF","OFF",VLOOKUP(O195,Positions!$C$7:$V$120,20,FALSE))))</f>
        <v/>
      </c>
      <c r="CI195" s="2" t="str">
        <f>IF(P195="","",IF(P195="ADO","ADO",IF(P195="OFF","OFF",VLOOKUP(P195,Positions!$C$7:$V$120,20,FALSE))))</f>
        <v/>
      </c>
      <c r="CJ195" s="2" t="str">
        <f>IF(Q195="","",IF(Q195="ADO","ADO",IF(Q195="OFF","OFF",VLOOKUP(Q195,Positions!$C$7:$V$120,20,FALSE))))</f>
        <v/>
      </c>
      <c r="CK195" s="2" t="str">
        <f>IF(R195="","",IF(R195="ADO","ADO",IF(R195="OFF","OFF",VLOOKUP(R195,Positions!$C$7:$V$120,20,FALSE))))</f>
        <v/>
      </c>
      <c r="CL195" s="2" t="str">
        <f>IF(S195="","",IF(S195="ADO","ADO",IF(S195="OFF","OFF",VLOOKUP(S195,Positions!$C$7:$V$120,20,FALSE))))</f>
        <v/>
      </c>
      <c r="CM195" s="2" t="str">
        <f>IF(T195="","",IF(T195="ADO","ADO",IF(T195="OFF","OFF",VLOOKUP(T195,Positions!$C$7:$V$120,20,FALSE))))</f>
        <v/>
      </c>
      <c r="CN195" s="2" t="str">
        <f>IF(U195="","",IF(U195="ADO","ADO",IF(U195="OFF","OFF",VLOOKUP(U195,Positions!$C$7:$V$120,20,FALSE))))</f>
        <v/>
      </c>
      <c r="CO195" s="2" t="str">
        <f>IF(V195="","",IF(V195="ADO","ADO",IF(V195="OFF","OFF",VLOOKUP(V195,Positions!$C$7:$V$120,20,FALSE))))</f>
        <v/>
      </c>
      <c r="CP195" s="2" t="str">
        <f>IF(W195="","",IF(W195="ADO","ADO",IF(W195="OFF","OFF",VLOOKUP(W195,Positions!$C$7:$V$120,20,FALSE))))</f>
        <v/>
      </c>
      <c r="CQ195" s="2" t="str">
        <f>IF(X195="","",IF(X195="ADO","ADO",IF(X195="OFF","OFF",VLOOKUP(X195,Positions!$C$7:$V$120,20,FALSE))))</f>
        <v/>
      </c>
      <c r="CR195" s="2" t="str">
        <f>IF(Y195="","",IF(Y195="ADO","ADO",IF(Y195="OFF","OFF",VLOOKUP(Y195,Positions!$C$7:$V$120,20,FALSE))))</f>
        <v/>
      </c>
      <c r="CS195" s="2" t="str">
        <f>IF(Z195="","",IF(Z195="ADO","ADO",IF(Z195="OFF","OFF",VLOOKUP(Z195,Positions!$C$7:$V$120,20,FALSE))))</f>
        <v/>
      </c>
      <c r="CT195" s="2" t="str">
        <f>IF(AA195="","",IF(AA195="ADO","ADO",IF(AA195="OFF","OFF",VLOOKUP(AA195,Positions!$C$7:$V$120,20,FALSE))))</f>
        <v/>
      </c>
      <c r="CU195" s="2" t="str">
        <f>IF(AB195="","",IF(AB195="ADO","ADO",IF(AB195="OFF","OFF",VLOOKUP(AB195,Positions!$C$7:$V$120,20,FALSE))))</f>
        <v/>
      </c>
      <c r="CV195" s="2" t="str">
        <f>IF(AC195="","",IF(AC195="ADO","ADO",IF(AC195="OFF","OFF",VLOOKUP(AC195,Positions!$C$7:$V$120,20,FALSE))))</f>
        <v/>
      </c>
      <c r="CW195" s="2" t="str">
        <f>IF(AD195="","",IF(AD195="ADO","ADO",IF(AD195="OFF","OFF",VLOOKUP(AD195,Positions!$C$7:$V$120,20,FALSE))))</f>
        <v/>
      </c>
      <c r="CY195" s="2">
        <f t="shared" si="136"/>
        <v>0</v>
      </c>
      <c r="DE195" s="2" t="str">
        <f t="shared" si="155"/>
        <v/>
      </c>
      <c r="DF195" s="2" t="str">
        <f t="shared" si="156"/>
        <v/>
      </c>
      <c r="DG195" s="2" t="str">
        <f t="shared" si="165"/>
        <v/>
      </c>
      <c r="DH195" s="2" t="str">
        <f t="shared" si="166"/>
        <v/>
      </c>
      <c r="DI195" s="2" t="str">
        <f t="shared" si="167"/>
        <v/>
      </c>
      <c r="DJ195" s="2" t="str">
        <f t="shared" si="168"/>
        <v/>
      </c>
      <c r="DK195" s="2" t="str">
        <f t="shared" si="169"/>
        <v/>
      </c>
      <c r="DL195" s="2" t="str">
        <f t="shared" si="170"/>
        <v/>
      </c>
      <c r="DM195" s="2" t="str">
        <f t="shared" si="171"/>
        <v/>
      </c>
      <c r="DN195" s="2" t="str">
        <f t="shared" si="172"/>
        <v/>
      </c>
      <c r="DO195" s="2" t="str">
        <f t="shared" si="173"/>
        <v/>
      </c>
      <c r="DP195" s="2" t="str">
        <f t="shared" si="174"/>
        <v/>
      </c>
      <c r="DQ195" s="2" t="str">
        <f t="shared" si="175"/>
        <v/>
      </c>
      <c r="DR195" s="2" t="str">
        <f t="shared" si="176"/>
        <v/>
      </c>
      <c r="DS195" s="2" t="str">
        <f t="shared" si="163"/>
        <v/>
      </c>
      <c r="DT195" s="2" t="str">
        <f t="shared" si="163"/>
        <v/>
      </c>
      <c r="DU195" s="2" t="str">
        <f t="shared" si="163"/>
        <v/>
      </c>
      <c r="DV195" s="2" t="str">
        <f t="shared" si="163"/>
        <v/>
      </c>
      <c r="DW195" s="2" t="str">
        <f t="shared" si="163"/>
        <v/>
      </c>
      <c r="DX195" s="2" t="str">
        <f t="shared" si="163"/>
        <v/>
      </c>
      <c r="DY195" s="2" t="str">
        <f t="shared" si="163"/>
        <v/>
      </c>
      <c r="DZ195" s="2" t="str">
        <f t="shared" si="163"/>
        <v/>
      </c>
      <c r="EA195" s="2" t="str">
        <f t="shared" si="163"/>
        <v/>
      </c>
      <c r="EB195" s="2" t="str">
        <f t="shared" si="163"/>
        <v/>
      </c>
      <c r="EC195" s="2" t="str">
        <f t="shared" si="163"/>
        <v/>
      </c>
      <c r="ED195" s="2" t="str">
        <f t="shared" si="163"/>
        <v/>
      </c>
      <c r="EE195" s="2" t="str">
        <f t="shared" si="163"/>
        <v/>
      </c>
      <c r="EF195" s="2" t="str">
        <f t="shared" si="163"/>
        <v/>
      </c>
      <c r="EH195" s="189">
        <f t="shared" si="137"/>
        <v>0</v>
      </c>
      <c r="EI195" s="190">
        <f t="shared" si="138"/>
        <v>0</v>
      </c>
      <c r="EJ195" s="190">
        <f t="shared" si="139"/>
        <v>0</v>
      </c>
      <c r="EK195" s="190">
        <f t="shared" si="140"/>
        <v>0</v>
      </c>
      <c r="EL195" s="190">
        <f t="shared" si="141"/>
        <v>0</v>
      </c>
      <c r="EM195" s="12" t="str">
        <f t="shared" si="179"/>
        <v/>
      </c>
      <c r="EN195" s="12" t="str">
        <f t="shared" si="179"/>
        <v/>
      </c>
      <c r="EO195" s="12" t="str">
        <f t="shared" si="179"/>
        <v/>
      </c>
      <c r="EP195" s="12" t="str">
        <f t="shared" si="178"/>
        <v/>
      </c>
      <c r="EQ195" s="12" t="str">
        <f t="shared" si="178"/>
        <v/>
      </c>
      <c r="ER195" s="12" t="str">
        <f t="shared" si="178"/>
        <v/>
      </c>
      <c r="ES195" s="12" t="str">
        <f t="shared" si="178"/>
        <v/>
      </c>
      <c r="ET195" s="12" t="str">
        <f t="shared" si="178"/>
        <v/>
      </c>
      <c r="EU195" s="12" t="str">
        <f t="shared" si="178"/>
        <v/>
      </c>
      <c r="EV195" s="12" t="str">
        <f t="shared" si="151"/>
        <v/>
      </c>
      <c r="EW195" s="12" t="str">
        <f t="shared" si="151"/>
        <v/>
      </c>
      <c r="EX195" s="12" t="str">
        <f t="shared" si="151"/>
        <v/>
      </c>
      <c r="EY195" s="12" t="str">
        <f t="shared" si="151"/>
        <v/>
      </c>
      <c r="EZ195" s="12" t="str">
        <f t="shared" si="151"/>
        <v/>
      </c>
      <c r="FA195" s="12" t="str">
        <f t="shared" si="151"/>
        <v/>
      </c>
      <c r="FB195" s="12" t="str">
        <f t="shared" si="151"/>
        <v/>
      </c>
      <c r="FC195" s="12" t="str">
        <f t="shared" si="161"/>
        <v/>
      </c>
      <c r="FD195" s="12" t="str">
        <f t="shared" si="161"/>
        <v/>
      </c>
      <c r="FE195" s="12" t="str">
        <f t="shared" si="161"/>
        <v/>
      </c>
      <c r="FF195" s="12" t="str">
        <f t="shared" si="152"/>
        <v/>
      </c>
      <c r="FG195" s="12" t="str">
        <f t="shared" si="152"/>
        <v/>
      </c>
      <c r="FH195" s="12" t="str">
        <f t="shared" si="152"/>
        <v/>
      </c>
      <c r="FI195" s="12" t="str">
        <f t="shared" si="152"/>
        <v/>
      </c>
      <c r="FJ195" s="12" t="str">
        <f t="shared" si="152"/>
        <v/>
      </c>
      <c r="FK195" s="12" t="str">
        <f t="shared" si="152"/>
        <v/>
      </c>
      <c r="FL195" s="12" t="str">
        <f t="shared" si="152"/>
        <v/>
      </c>
      <c r="FM195" s="12" t="str">
        <f t="shared" si="152"/>
        <v/>
      </c>
      <c r="FN195" s="12" t="str">
        <f t="shared" si="152"/>
        <v/>
      </c>
      <c r="FP195" t="str">
        <f t="shared" si="142"/>
        <v>OK</v>
      </c>
      <c r="FQ195" t="str">
        <f t="shared" si="143"/>
        <v/>
      </c>
      <c r="GU195" s="176"/>
      <c r="GV195" s="177">
        <f t="shared" si="128"/>
        <v>0</v>
      </c>
      <c r="GW195" s="177">
        <f t="shared" si="129"/>
        <v>0</v>
      </c>
      <c r="GX195" s="177">
        <f t="shared" si="130"/>
        <v>0</v>
      </c>
      <c r="GY195" s="177">
        <f t="shared" si="131"/>
        <v>0</v>
      </c>
    </row>
    <row r="196" spans="1:207" x14ac:dyDescent="0.25">
      <c r="A196" s="194"/>
      <c r="B196" s="186" t="str">
        <f t="shared" si="133"/>
        <v>0 (0, 0)</v>
      </c>
      <c r="C196" s="357"/>
      <c r="D196" s="470"/>
      <c r="E196" s="470"/>
      <c r="F196" s="470"/>
      <c r="G196" s="470"/>
      <c r="H196" s="470"/>
      <c r="I196" s="466"/>
      <c r="J196" s="357"/>
      <c r="K196" s="470"/>
      <c r="L196" s="470"/>
      <c r="M196" s="470"/>
      <c r="N196" s="470"/>
      <c r="O196" s="470"/>
      <c r="P196" s="466"/>
      <c r="Q196" s="357"/>
      <c r="R196" s="470"/>
      <c r="S196" s="470"/>
      <c r="T196" s="470"/>
      <c r="U196" s="470"/>
      <c r="V196" s="470"/>
      <c r="W196" s="466"/>
      <c r="X196" s="357"/>
      <c r="Y196" s="470"/>
      <c r="Z196" s="470"/>
      <c r="AA196" s="470"/>
      <c r="AB196" s="470"/>
      <c r="AC196" s="470"/>
      <c r="AD196" s="466"/>
      <c r="AE196" s="349"/>
      <c r="AF196" s="339">
        <f t="shared" si="158"/>
        <v>0</v>
      </c>
      <c r="AG196" s="340">
        <f t="shared" si="158"/>
        <v>0</v>
      </c>
      <c r="AH196" s="340">
        <f t="shared" si="158"/>
        <v>0</v>
      </c>
      <c r="AI196" s="341">
        <f t="shared" si="158"/>
        <v>0</v>
      </c>
      <c r="AJ196" s="342">
        <f t="shared" si="158"/>
        <v>0</v>
      </c>
      <c r="AK196" s="343">
        <f t="shared" si="134"/>
        <v>0</v>
      </c>
      <c r="AL196" s="192">
        <f>IF(A196&lt;&gt;"",VLOOKUP(A196,Positions!$AJ$9:$AK$30,2,FALSE),0)*IF(AJ196=160,AJ196/4*52*(38/40),AJ196/4*52)</f>
        <v>0</v>
      </c>
      <c r="AM196" s="188">
        <f t="shared" si="135"/>
        <v>0</v>
      </c>
      <c r="AN196" s="12" t="str">
        <f t="shared" si="177"/>
        <v/>
      </c>
      <c r="AO196" s="12" t="str">
        <f t="shared" si="177"/>
        <v/>
      </c>
      <c r="AP196" s="12" t="str">
        <f t="shared" si="177"/>
        <v/>
      </c>
      <c r="AQ196" s="12" t="str">
        <f t="shared" si="177"/>
        <v/>
      </c>
      <c r="AR196" s="12" t="str">
        <f t="shared" si="177"/>
        <v/>
      </c>
      <c r="AS196" s="12" t="str">
        <f t="shared" si="177"/>
        <v/>
      </c>
      <c r="AT196" s="12" t="str">
        <f t="shared" si="177"/>
        <v/>
      </c>
      <c r="AU196" s="12" t="str">
        <f t="shared" si="177"/>
        <v/>
      </c>
      <c r="AV196" s="12" t="str">
        <f t="shared" si="177"/>
        <v/>
      </c>
      <c r="AW196" s="12" t="str">
        <f t="shared" si="177"/>
        <v/>
      </c>
      <c r="AX196" s="12" t="str">
        <f t="shared" si="177"/>
        <v/>
      </c>
      <c r="AY196" s="12" t="str">
        <f t="shared" si="164"/>
        <v/>
      </c>
      <c r="AZ196" s="12" t="str">
        <f t="shared" si="164"/>
        <v/>
      </c>
      <c r="BA196" s="12" t="str">
        <f t="shared" si="160"/>
        <v/>
      </c>
      <c r="BB196" s="12" t="str">
        <f t="shared" si="160"/>
        <v/>
      </c>
      <c r="BC196" s="12" t="str">
        <f t="shared" si="160"/>
        <v/>
      </c>
      <c r="BD196" s="12" t="str">
        <f t="shared" si="160"/>
        <v/>
      </c>
      <c r="BE196" s="12" t="str">
        <f t="shared" si="160"/>
        <v/>
      </c>
      <c r="BF196" s="12" t="str">
        <f t="shared" si="160"/>
        <v/>
      </c>
      <c r="BG196" s="12" t="str">
        <f t="shared" si="160"/>
        <v/>
      </c>
      <c r="BH196" s="12" t="str">
        <f t="shared" si="180"/>
        <v/>
      </c>
      <c r="BI196" s="12" t="str">
        <f t="shared" si="180"/>
        <v/>
      </c>
      <c r="BJ196" s="12" t="str">
        <f t="shared" si="180"/>
        <v/>
      </c>
      <c r="BK196" s="12" t="str">
        <f t="shared" si="180"/>
        <v/>
      </c>
      <c r="BL196" s="12" t="str">
        <f t="shared" si="180"/>
        <v/>
      </c>
      <c r="BM196" s="12" t="str">
        <f t="shared" si="180"/>
        <v/>
      </c>
      <c r="BN196" s="12" t="str">
        <f t="shared" si="180"/>
        <v/>
      </c>
      <c r="BO196" s="12" t="str">
        <f t="shared" si="157"/>
        <v/>
      </c>
      <c r="BV196" s="2" t="str">
        <f>IF(C196="","",IF(C196="ADO","ADO",IF(C196="OFF","OFF",VLOOKUP(C196,Positions!$C$7:$V$120,20,FALSE))))</f>
        <v/>
      </c>
      <c r="BW196" s="2" t="str">
        <f>IF(D196="","",IF(D196="ADO","ADO",IF(D196="OFF","OFF",VLOOKUP(D196,Positions!$C$7:$V$120,20,FALSE))))</f>
        <v/>
      </c>
      <c r="BX196" s="2" t="str">
        <f>IF(E196="","",IF(E196="ADO","ADO",IF(E196="OFF","OFF",VLOOKUP(E196,Positions!$C$7:$V$120,20,FALSE))))</f>
        <v/>
      </c>
      <c r="BY196" s="2" t="str">
        <f>IF(F196="","",IF(F196="ADO","ADO",IF(F196="OFF","OFF",VLOOKUP(F196,Positions!$C$7:$V$120,20,FALSE))))</f>
        <v/>
      </c>
      <c r="BZ196" s="2" t="str">
        <f>IF(G196="","",IF(G196="ADO","ADO",IF(G196="OFF","OFF",VLOOKUP(G196,Positions!$C$7:$V$120,20,FALSE))))</f>
        <v/>
      </c>
      <c r="CA196" s="2" t="str">
        <f>IF(H196="","",IF(H196="ADO","ADO",IF(H196="OFF","OFF",VLOOKUP(H196,Positions!$C$7:$V$120,20,FALSE))))</f>
        <v/>
      </c>
      <c r="CB196" s="2" t="str">
        <f>IF(I196="","",IF(I196="ADO","ADO",IF(I196="OFF","OFF",VLOOKUP(I196,Positions!$C$7:$V$120,20,FALSE))))</f>
        <v/>
      </c>
      <c r="CC196" s="2" t="str">
        <f>IF(J196="","",IF(J196="ADO","ADO",IF(J196="OFF","OFF",VLOOKUP(J196,Positions!$C$7:$V$120,20,FALSE))))</f>
        <v/>
      </c>
      <c r="CD196" s="2" t="str">
        <f>IF(K196="","",IF(K196="ADO","ADO",IF(K196="OFF","OFF",VLOOKUP(K196,Positions!$C$7:$V$120,20,FALSE))))</f>
        <v/>
      </c>
      <c r="CE196" s="2" t="str">
        <f>IF(L196="","",IF(L196="ADO","ADO",IF(L196="OFF","OFF",VLOOKUP(L196,Positions!$C$7:$V$120,20,FALSE))))</f>
        <v/>
      </c>
      <c r="CF196" s="2" t="str">
        <f>IF(M196="","",IF(M196="ADO","ADO",IF(M196="OFF","OFF",VLOOKUP(M196,Positions!$C$7:$V$120,20,FALSE))))</f>
        <v/>
      </c>
      <c r="CG196" s="2" t="str">
        <f>IF(N196="","",IF(N196="ADO","ADO",IF(N196="OFF","OFF",VLOOKUP(N196,Positions!$C$7:$V$120,20,FALSE))))</f>
        <v/>
      </c>
      <c r="CH196" s="2" t="str">
        <f>IF(O196="","",IF(O196="ADO","ADO",IF(O196="OFF","OFF",VLOOKUP(O196,Positions!$C$7:$V$120,20,FALSE))))</f>
        <v/>
      </c>
      <c r="CI196" s="2" t="str">
        <f>IF(P196="","",IF(P196="ADO","ADO",IF(P196="OFF","OFF",VLOOKUP(P196,Positions!$C$7:$V$120,20,FALSE))))</f>
        <v/>
      </c>
      <c r="CJ196" s="2" t="str">
        <f>IF(Q196="","",IF(Q196="ADO","ADO",IF(Q196="OFF","OFF",VLOOKUP(Q196,Positions!$C$7:$V$120,20,FALSE))))</f>
        <v/>
      </c>
      <c r="CK196" s="2" t="str">
        <f>IF(R196="","",IF(R196="ADO","ADO",IF(R196="OFF","OFF",VLOOKUP(R196,Positions!$C$7:$V$120,20,FALSE))))</f>
        <v/>
      </c>
      <c r="CL196" s="2" t="str">
        <f>IF(S196="","",IF(S196="ADO","ADO",IF(S196="OFF","OFF",VLOOKUP(S196,Positions!$C$7:$V$120,20,FALSE))))</f>
        <v/>
      </c>
      <c r="CM196" s="2" t="str">
        <f>IF(T196="","",IF(T196="ADO","ADO",IF(T196="OFF","OFF",VLOOKUP(T196,Positions!$C$7:$V$120,20,FALSE))))</f>
        <v/>
      </c>
      <c r="CN196" s="2" t="str">
        <f>IF(U196="","",IF(U196="ADO","ADO",IF(U196="OFF","OFF",VLOOKUP(U196,Positions!$C$7:$V$120,20,FALSE))))</f>
        <v/>
      </c>
      <c r="CO196" s="2" t="str">
        <f>IF(V196="","",IF(V196="ADO","ADO",IF(V196="OFF","OFF",VLOOKUP(V196,Positions!$C$7:$V$120,20,FALSE))))</f>
        <v/>
      </c>
      <c r="CP196" s="2" t="str">
        <f>IF(W196="","",IF(W196="ADO","ADO",IF(W196="OFF","OFF",VLOOKUP(W196,Positions!$C$7:$V$120,20,FALSE))))</f>
        <v/>
      </c>
      <c r="CQ196" s="2" t="str">
        <f>IF(X196="","",IF(X196="ADO","ADO",IF(X196="OFF","OFF",VLOOKUP(X196,Positions!$C$7:$V$120,20,FALSE))))</f>
        <v/>
      </c>
      <c r="CR196" s="2" t="str">
        <f>IF(Y196="","",IF(Y196="ADO","ADO",IF(Y196="OFF","OFF",VLOOKUP(Y196,Positions!$C$7:$V$120,20,FALSE))))</f>
        <v/>
      </c>
      <c r="CS196" s="2" t="str">
        <f>IF(Z196="","",IF(Z196="ADO","ADO",IF(Z196="OFF","OFF",VLOOKUP(Z196,Positions!$C$7:$V$120,20,FALSE))))</f>
        <v/>
      </c>
      <c r="CT196" s="2" t="str">
        <f>IF(AA196="","",IF(AA196="ADO","ADO",IF(AA196="OFF","OFF",VLOOKUP(AA196,Positions!$C$7:$V$120,20,FALSE))))</f>
        <v/>
      </c>
      <c r="CU196" s="2" t="str">
        <f>IF(AB196="","",IF(AB196="ADO","ADO",IF(AB196="OFF","OFF",VLOOKUP(AB196,Positions!$C$7:$V$120,20,FALSE))))</f>
        <v/>
      </c>
      <c r="CV196" s="2" t="str">
        <f>IF(AC196="","",IF(AC196="ADO","ADO",IF(AC196="OFF","OFF",VLOOKUP(AC196,Positions!$C$7:$V$120,20,FALSE))))</f>
        <v/>
      </c>
      <c r="CW196" s="2" t="str">
        <f>IF(AD196="","",IF(AD196="ADO","ADO",IF(AD196="OFF","OFF",VLOOKUP(AD196,Positions!$C$7:$V$120,20,FALSE))))</f>
        <v/>
      </c>
      <c r="CY196" s="2">
        <f t="shared" si="136"/>
        <v>0</v>
      </c>
      <c r="DE196" s="2" t="str">
        <f t="shared" si="155"/>
        <v/>
      </c>
      <c r="DF196" s="2" t="str">
        <f t="shared" si="156"/>
        <v/>
      </c>
      <c r="DG196" s="2" t="str">
        <f t="shared" si="165"/>
        <v/>
      </c>
      <c r="DH196" s="2" t="str">
        <f t="shared" si="166"/>
        <v/>
      </c>
      <c r="DI196" s="2" t="str">
        <f t="shared" si="167"/>
        <v/>
      </c>
      <c r="DJ196" s="2" t="str">
        <f t="shared" si="168"/>
        <v/>
      </c>
      <c r="DK196" s="2" t="str">
        <f t="shared" si="169"/>
        <v/>
      </c>
      <c r="DL196" s="2" t="str">
        <f t="shared" si="170"/>
        <v/>
      </c>
      <c r="DM196" s="2" t="str">
        <f t="shared" si="171"/>
        <v/>
      </c>
      <c r="DN196" s="2" t="str">
        <f t="shared" si="172"/>
        <v/>
      </c>
      <c r="DO196" s="2" t="str">
        <f t="shared" si="173"/>
        <v/>
      </c>
      <c r="DP196" s="2" t="str">
        <f t="shared" si="174"/>
        <v/>
      </c>
      <c r="DQ196" s="2" t="str">
        <f t="shared" si="175"/>
        <v/>
      </c>
      <c r="DR196" s="2" t="str">
        <f t="shared" si="176"/>
        <v/>
      </c>
      <c r="DS196" s="2" t="str">
        <f t="shared" si="163"/>
        <v/>
      </c>
      <c r="DT196" s="2" t="str">
        <f t="shared" si="163"/>
        <v/>
      </c>
      <c r="DU196" s="2" t="str">
        <f t="shared" si="163"/>
        <v/>
      </c>
      <c r="DV196" s="2" t="str">
        <f t="shared" si="163"/>
        <v/>
      </c>
      <c r="DW196" s="2" t="str">
        <f t="shared" si="163"/>
        <v/>
      </c>
      <c r="DX196" s="2" t="str">
        <f t="shared" si="163"/>
        <v/>
      </c>
      <c r="DY196" s="2" t="str">
        <f t="shared" si="163"/>
        <v/>
      </c>
      <c r="DZ196" s="2" t="str">
        <f t="shared" si="163"/>
        <v/>
      </c>
      <c r="EA196" s="2" t="str">
        <f t="shared" si="163"/>
        <v/>
      </c>
      <c r="EB196" s="2" t="str">
        <f t="shared" si="163"/>
        <v/>
      </c>
      <c r="EC196" s="2" t="str">
        <f t="shared" si="163"/>
        <v/>
      </c>
      <c r="ED196" s="2" t="str">
        <f t="shared" si="163"/>
        <v/>
      </c>
      <c r="EE196" s="2" t="str">
        <f t="shared" si="163"/>
        <v/>
      </c>
      <c r="EF196" s="2" t="str">
        <f t="shared" si="163"/>
        <v/>
      </c>
      <c r="EH196" s="189">
        <f t="shared" si="137"/>
        <v>0</v>
      </c>
      <c r="EI196" s="190">
        <f t="shared" si="138"/>
        <v>0</v>
      </c>
      <c r="EJ196" s="190">
        <f t="shared" si="139"/>
        <v>0</v>
      </c>
      <c r="EK196" s="190">
        <f t="shared" si="140"/>
        <v>0</v>
      </c>
      <c r="EL196" s="190">
        <f t="shared" si="141"/>
        <v>0</v>
      </c>
      <c r="EM196" s="12" t="str">
        <f t="shared" si="179"/>
        <v/>
      </c>
      <c r="EN196" s="12" t="str">
        <f t="shared" si="179"/>
        <v/>
      </c>
      <c r="EO196" s="12" t="str">
        <f t="shared" si="179"/>
        <v/>
      </c>
      <c r="EP196" s="12" t="str">
        <f t="shared" si="178"/>
        <v/>
      </c>
      <c r="EQ196" s="12" t="str">
        <f t="shared" si="178"/>
        <v/>
      </c>
      <c r="ER196" s="12" t="str">
        <f t="shared" si="178"/>
        <v/>
      </c>
      <c r="ES196" s="12" t="str">
        <f t="shared" si="178"/>
        <v/>
      </c>
      <c r="ET196" s="12" t="str">
        <f t="shared" si="178"/>
        <v/>
      </c>
      <c r="EU196" s="12" t="str">
        <f t="shared" si="178"/>
        <v/>
      </c>
      <c r="EV196" s="12" t="str">
        <f t="shared" si="151"/>
        <v/>
      </c>
      <c r="EW196" s="12" t="str">
        <f t="shared" si="151"/>
        <v/>
      </c>
      <c r="EX196" s="12" t="str">
        <f t="shared" si="151"/>
        <v/>
      </c>
      <c r="EY196" s="12" t="str">
        <f t="shared" si="151"/>
        <v/>
      </c>
      <c r="EZ196" s="12" t="str">
        <f t="shared" si="151"/>
        <v/>
      </c>
      <c r="FA196" s="12" t="str">
        <f t="shared" si="151"/>
        <v/>
      </c>
      <c r="FB196" s="12" t="str">
        <f t="shared" si="151"/>
        <v/>
      </c>
      <c r="FC196" s="12" t="str">
        <f t="shared" si="161"/>
        <v/>
      </c>
      <c r="FD196" s="12" t="str">
        <f t="shared" si="161"/>
        <v/>
      </c>
      <c r="FE196" s="12" t="str">
        <f t="shared" si="161"/>
        <v/>
      </c>
      <c r="FF196" s="12" t="str">
        <f t="shared" si="152"/>
        <v/>
      </c>
      <c r="FG196" s="12" t="str">
        <f t="shared" si="152"/>
        <v/>
      </c>
      <c r="FH196" s="12" t="str">
        <f t="shared" si="152"/>
        <v/>
      </c>
      <c r="FI196" s="12" t="str">
        <f t="shared" si="152"/>
        <v/>
      </c>
      <c r="FJ196" s="12" t="str">
        <f t="shared" si="152"/>
        <v/>
      </c>
      <c r="FK196" s="12" t="str">
        <f t="shared" si="152"/>
        <v/>
      </c>
      <c r="FL196" s="12" t="str">
        <f t="shared" si="152"/>
        <v/>
      </c>
      <c r="FM196" s="12" t="str">
        <f t="shared" si="152"/>
        <v/>
      </c>
      <c r="FN196" s="12" t="str">
        <f t="shared" si="152"/>
        <v/>
      </c>
      <c r="FP196" t="str">
        <f t="shared" si="142"/>
        <v>OK</v>
      </c>
      <c r="FQ196" t="str">
        <f t="shared" si="143"/>
        <v/>
      </c>
      <c r="GU196" s="176"/>
      <c r="GV196" s="177">
        <f t="shared" ref="GV196:GV206" si="181">SUM(FS196:FY196)</f>
        <v>0</v>
      </c>
      <c r="GW196" s="177">
        <f t="shared" ref="GW196:GW206" si="182">SUM(FZ196:GF196)</f>
        <v>0</v>
      </c>
      <c r="GX196" s="177">
        <f t="shared" ref="GX196:GX206" si="183">SUM(GG196:GM196)</f>
        <v>0</v>
      </c>
      <c r="GY196" s="177">
        <f t="shared" ref="GY196:GY206" si="184">SUM(GN196:GT196)</f>
        <v>0</v>
      </c>
    </row>
    <row r="197" spans="1:207" x14ac:dyDescent="0.25">
      <c r="A197" s="194"/>
      <c r="B197" s="186" t="str">
        <f t="shared" si="133"/>
        <v>0 (0, 0)</v>
      </c>
      <c r="C197" s="357"/>
      <c r="D197" s="470"/>
      <c r="E197" s="470"/>
      <c r="F197" s="470"/>
      <c r="G197" s="470"/>
      <c r="H197" s="470"/>
      <c r="I197" s="466"/>
      <c r="J197" s="357"/>
      <c r="K197" s="470"/>
      <c r="L197" s="470"/>
      <c r="M197" s="470"/>
      <c r="N197" s="470"/>
      <c r="O197" s="470"/>
      <c r="P197" s="466"/>
      <c r="Q197" s="357"/>
      <c r="R197" s="470"/>
      <c r="S197" s="470"/>
      <c r="T197" s="470"/>
      <c r="U197" s="470"/>
      <c r="V197" s="470"/>
      <c r="W197" s="466"/>
      <c r="X197" s="357"/>
      <c r="Y197" s="470"/>
      <c r="Z197" s="470"/>
      <c r="AA197" s="470"/>
      <c r="AB197" s="470"/>
      <c r="AC197" s="470"/>
      <c r="AD197" s="466"/>
      <c r="AE197" s="349"/>
      <c r="AF197" s="339">
        <f t="shared" si="158"/>
        <v>0</v>
      </c>
      <c r="AG197" s="340">
        <f t="shared" si="158"/>
        <v>0</v>
      </c>
      <c r="AH197" s="340">
        <f t="shared" si="158"/>
        <v>0</v>
      </c>
      <c r="AI197" s="341">
        <f t="shared" si="158"/>
        <v>0</v>
      </c>
      <c r="AJ197" s="342">
        <f t="shared" si="158"/>
        <v>0</v>
      </c>
      <c r="AK197" s="343">
        <f t="shared" si="134"/>
        <v>0</v>
      </c>
      <c r="AL197" s="192">
        <f>IF(A197&lt;&gt;"",VLOOKUP(A197,Positions!$AJ$9:$AK$30,2,FALSE),0)*IF(AJ197=160,AJ197/4*52*(38/40),AJ197/4*52)</f>
        <v>0</v>
      </c>
      <c r="AM197" s="188">
        <f t="shared" si="135"/>
        <v>0</v>
      </c>
      <c r="AN197" s="12" t="str">
        <f t="shared" si="177"/>
        <v/>
      </c>
      <c r="AO197" s="12" t="str">
        <f t="shared" si="177"/>
        <v/>
      </c>
      <c r="AP197" s="12" t="str">
        <f t="shared" si="177"/>
        <v/>
      </c>
      <c r="AQ197" s="12" t="str">
        <f t="shared" si="177"/>
        <v/>
      </c>
      <c r="AR197" s="12" t="str">
        <f t="shared" si="177"/>
        <v/>
      </c>
      <c r="AS197" s="12" t="str">
        <f t="shared" si="177"/>
        <v/>
      </c>
      <c r="AT197" s="12" t="str">
        <f t="shared" si="177"/>
        <v/>
      </c>
      <c r="AU197" s="12" t="str">
        <f t="shared" si="177"/>
        <v/>
      </c>
      <c r="AV197" s="12" t="str">
        <f t="shared" si="177"/>
        <v/>
      </c>
      <c r="AW197" s="12" t="str">
        <f t="shared" si="177"/>
        <v/>
      </c>
      <c r="AX197" s="12" t="str">
        <f t="shared" si="177"/>
        <v/>
      </c>
      <c r="AY197" s="12" t="str">
        <f t="shared" si="164"/>
        <v/>
      </c>
      <c r="AZ197" s="12" t="str">
        <f t="shared" si="164"/>
        <v/>
      </c>
      <c r="BA197" s="12" t="str">
        <f t="shared" si="160"/>
        <v/>
      </c>
      <c r="BB197" s="12" t="str">
        <f t="shared" si="160"/>
        <v/>
      </c>
      <c r="BC197" s="12" t="str">
        <f t="shared" si="160"/>
        <v/>
      </c>
      <c r="BD197" s="12" t="str">
        <f t="shared" si="160"/>
        <v/>
      </c>
      <c r="BE197" s="12" t="str">
        <f t="shared" si="160"/>
        <v/>
      </c>
      <c r="BF197" s="12" t="str">
        <f t="shared" si="160"/>
        <v/>
      </c>
      <c r="BG197" s="12" t="str">
        <f t="shared" si="160"/>
        <v/>
      </c>
      <c r="BH197" s="12" t="str">
        <f t="shared" si="180"/>
        <v/>
      </c>
      <c r="BI197" s="12" t="str">
        <f t="shared" si="180"/>
        <v/>
      </c>
      <c r="BJ197" s="12" t="str">
        <f t="shared" si="180"/>
        <v/>
      </c>
      <c r="BK197" s="12" t="str">
        <f t="shared" si="180"/>
        <v/>
      </c>
      <c r="BL197" s="12" t="str">
        <f t="shared" si="180"/>
        <v/>
      </c>
      <c r="BM197" s="12" t="str">
        <f t="shared" si="180"/>
        <v/>
      </c>
      <c r="BN197" s="12" t="str">
        <f t="shared" si="180"/>
        <v/>
      </c>
      <c r="BO197" s="12" t="str">
        <f t="shared" si="157"/>
        <v/>
      </c>
      <c r="BV197" s="2" t="str">
        <f>IF(C197="","",IF(C197="ADO","ADO",IF(C197="OFF","OFF",VLOOKUP(C197,Positions!$C$7:$V$120,20,FALSE))))</f>
        <v/>
      </c>
      <c r="BW197" s="2" t="str">
        <f>IF(D197="","",IF(D197="ADO","ADO",IF(D197="OFF","OFF",VLOOKUP(D197,Positions!$C$7:$V$120,20,FALSE))))</f>
        <v/>
      </c>
      <c r="BX197" s="2" t="str">
        <f>IF(E197="","",IF(E197="ADO","ADO",IF(E197="OFF","OFF",VLOOKUP(E197,Positions!$C$7:$V$120,20,FALSE))))</f>
        <v/>
      </c>
      <c r="BY197" s="2" t="str">
        <f>IF(F197="","",IF(F197="ADO","ADO",IF(F197="OFF","OFF",VLOOKUP(F197,Positions!$C$7:$V$120,20,FALSE))))</f>
        <v/>
      </c>
      <c r="BZ197" s="2" t="str">
        <f>IF(G197="","",IF(G197="ADO","ADO",IF(G197="OFF","OFF",VLOOKUP(G197,Positions!$C$7:$V$120,20,FALSE))))</f>
        <v/>
      </c>
      <c r="CA197" s="2" t="str">
        <f>IF(H197="","",IF(H197="ADO","ADO",IF(H197="OFF","OFF",VLOOKUP(H197,Positions!$C$7:$V$120,20,FALSE))))</f>
        <v/>
      </c>
      <c r="CB197" s="2" t="str">
        <f>IF(I197="","",IF(I197="ADO","ADO",IF(I197="OFF","OFF",VLOOKUP(I197,Positions!$C$7:$V$120,20,FALSE))))</f>
        <v/>
      </c>
      <c r="CC197" s="2" t="str">
        <f>IF(J197="","",IF(J197="ADO","ADO",IF(J197="OFF","OFF",VLOOKUP(J197,Positions!$C$7:$V$120,20,FALSE))))</f>
        <v/>
      </c>
      <c r="CD197" s="2" t="str">
        <f>IF(K197="","",IF(K197="ADO","ADO",IF(K197="OFF","OFF",VLOOKUP(K197,Positions!$C$7:$V$120,20,FALSE))))</f>
        <v/>
      </c>
      <c r="CE197" s="2" t="str">
        <f>IF(L197="","",IF(L197="ADO","ADO",IF(L197="OFF","OFF",VLOOKUP(L197,Positions!$C$7:$V$120,20,FALSE))))</f>
        <v/>
      </c>
      <c r="CF197" s="2" t="str">
        <f>IF(M197="","",IF(M197="ADO","ADO",IF(M197="OFF","OFF",VLOOKUP(M197,Positions!$C$7:$V$120,20,FALSE))))</f>
        <v/>
      </c>
      <c r="CG197" s="2" t="str">
        <f>IF(N197="","",IF(N197="ADO","ADO",IF(N197="OFF","OFF",VLOOKUP(N197,Positions!$C$7:$V$120,20,FALSE))))</f>
        <v/>
      </c>
      <c r="CH197" s="2" t="str">
        <f>IF(O197="","",IF(O197="ADO","ADO",IF(O197="OFF","OFF",VLOOKUP(O197,Positions!$C$7:$V$120,20,FALSE))))</f>
        <v/>
      </c>
      <c r="CI197" s="2" t="str">
        <f>IF(P197="","",IF(P197="ADO","ADO",IF(P197="OFF","OFF",VLOOKUP(P197,Positions!$C$7:$V$120,20,FALSE))))</f>
        <v/>
      </c>
      <c r="CJ197" s="2" t="str">
        <f>IF(Q197="","",IF(Q197="ADO","ADO",IF(Q197="OFF","OFF",VLOOKUP(Q197,Positions!$C$7:$V$120,20,FALSE))))</f>
        <v/>
      </c>
      <c r="CK197" s="2" t="str">
        <f>IF(R197="","",IF(R197="ADO","ADO",IF(R197="OFF","OFF",VLOOKUP(R197,Positions!$C$7:$V$120,20,FALSE))))</f>
        <v/>
      </c>
      <c r="CL197" s="2" t="str">
        <f>IF(S197="","",IF(S197="ADO","ADO",IF(S197="OFF","OFF",VLOOKUP(S197,Positions!$C$7:$V$120,20,FALSE))))</f>
        <v/>
      </c>
      <c r="CM197" s="2" t="str">
        <f>IF(T197="","",IF(T197="ADO","ADO",IF(T197="OFF","OFF",VLOOKUP(T197,Positions!$C$7:$V$120,20,FALSE))))</f>
        <v/>
      </c>
      <c r="CN197" s="2" t="str">
        <f>IF(U197="","",IF(U197="ADO","ADO",IF(U197="OFF","OFF",VLOOKUP(U197,Positions!$C$7:$V$120,20,FALSE))))</f>
        <v/>
      </c>
      <c r="CO197" s="2" t="str">
        <f>IF(V197="","",IF(V197="ADO","ADO",IF(V197="OFF","OFF",VLOOKUP(V197,Positions!$C$7:$V$120,20,FALSE))))</f>
        <v/>
      </c>
      <c r="CP197" s="2" t="str">
        <f>IF(W197="","",IF(W197="ADO","ADO",IF(W197="OFF","OFF",VLOOKUP(W197,Positions!$C$7:$V$120,20,FALSE))))</f>
        <v/>
      </c>
      <c r="CQ197" s="2" t="str">
        <f>IF(X197="","",IF(X197="ADO","ADO",IF(X197="OFF","OFF",VLOOKUP(X197,Positions!$C$7:$V$120,20,FALSE))))</f>
        <v/>
      </c>
      <c r="CR197" s="2" t="str">
        <f>IF(Y197="","",IF(Y197="ADO","ADO",IF(Y197="OFF","OFF",VLOOKUP(Y197,Positions!$C$7:$V$120,20,FALSE))))</f>
        <v/>
      </c>
      <c r="CS197" s="2" t="str">
        <f>IF(Z197="","",IF(Z197="ADO","ADO",IF(Z197="OFF","OFF",VLOOKUP(Z197,Positions!$C$7:$V$120,20,FALSE))))</f>
        <v/>
      </c>
      <c r="CT197" s="2" t="str">
        <f>IF(AA197="","",IF(AA197="ADO","ADO",IF(AA197="OFF","OFF",VLOOKUP(AA197,Positions!$C$7:$V$120,20,FALSE))))</f>
        <v/>
      </c>
      <c r="CU197" s="2" t="str">
        <f>IF(AB197="","",IF(AB197="ADO","ADO",IF(AB197="OFF","OFF",VLOOKUP(AB197,Positions!$C$7:$V$120,20,FALSE))))</f>
        <v/>
      </c>
      <c r="CV197" s="2" t="str">
        <f>IF(AC197="","",IF(AC197="ADO","ADO",IF(AC197="OFF","OFF",VLOOKUP(AC197,Positions!$C$7:$V$120,20,FALSE))))</f>
        <v/>
      </c>
      <c r="CW197" s="2" t="str">
        <f>IF(AD197="","",IF(AD197="ADO","ADO",IF(AD197="OFF","OFF",VLOOKUP(AD197,Positions!$C$7:$V$120,20,FALSE))))</f>
        <v/>
      </c>
      <c r="CY197" s="2">
        <f t="shared" si="136"/>
        <v>0</v>
      </c>
      <c r="DE197" s="2" t="str">
        <f>IF(ISERROR(BV197),"",BV197)</f>
        <v/>
      </c>
      <c r="DF197" s="2" t="str">
        <f t="shared" ref="DF197:DU206" si="185">IF(ISERROR(BW197),"",BW197)</f>
        <v/>
      </c>
      <c r="DG197" s="2" t="str">
        <f t="shared" si="185"/>
        <v/>
      </c>
      <c r="DH197" s="2" t="str">
        <f t="shared" si="185"/>
        <v/>
      </c>
      <c r="DI197" s="2" t="str">
        <f t="shared" si="185"/>
        <v/>
      </c>
      <c r="DJ197" s="2" t="str">
        <f t="shared" si="185"/>
        <v/>
      </c>
      <c r="DK197" s="2" t="str">
        <f t="shared" si="185"/>
        <v/>
      </c>
      <c r="DL197" s="2" t="str">
        <f t="shared" si="185"/>
        <v/>
      </c>
      <c r="DM197" s="2" t="str">
        <f t="shared" si="185"/>
        <v/>
      </c>
      <c r="DN197" s="2" t="str">
        <f t="shared" si="185"/>
        <v/>
      </c>
      <c r="DO197" s="2" t="str">
        <f t="shared" si="185"/>
        <v/>
      </c>
      <c r="DP197" s="2" t="str">
        <f t="shared" si="185"/>
        <v/>
      </c>
      <c r="DQ197" s="2" t="str">
        <f t="shared" si="185"/>
        <v/>
      </c>
      <c r="DR197" s="2" t="str">
        <f t="shared" si="185"/>
        <v/>
      </c>
      <c r="DS197" s="2" t="str">
        <f t="shared" si="163"/>
        <v/>
      </c>
      <c r="DT197" s="2" t="str">
        <f t="shared" si="163"/>
        <v/>
      </c>
      <c r="DU197" s="2" t="str">
        <f t="shared" si="163"/>
        <v/>
      </c>
      <c r="DV197" s="2" t="str">
        <f t="shared" si="163"/>
        <v/>
      </c>
      <c r="DW197" s="2" t="str">
        <f t="shared" si="163"/>
        <v/>
      </c>
      <c r="DX197" s="2" t="str">
        <f t="shared" si="163"/>
        <v/>
      </c>
      <c r="DY197" s="2" t="str">
        <f t="shared" si="163"/>
        <v/>
      </c>
      <c r="DZ197" s="2" t="str">
        <f t="shared" si="163"/>
        <v/>
      </c>
      <c r="EA197" s="2" t="str">
        <f t="shared" si="163"/>
        <v/>
      </c>
      <c r="EB197" s="2" t="str">
        <f t="shared" si="163"/>
        <v/>
      </c>
      <c r="EC197" s="2" t="str">
        <f t="shared" si="163"/>
        <v/>
      </c>
      <c r="ED197" s="2" t="str">
        <f t="shared" si="163"/>
        <v/>
      </c>
      <c r="EE197" s="2" t="str">
        <f t="shared" si="163"/>
        <v/>
      </c>
      <c r="EF197" s="2" t="str">
        <f t="shared" si="163"/>
        <v/>
      </c>
      <c r="EH197" s="189">
        <f t="shared" si="137"/>
        <v>0</v>
      </c>
      <c r="EI197" s="190">
        <f t="shared" si="138"/>
        <v>0</v>
      </c>
      <c r="EJ197" s="190">
        <f t="shared" si="139"/>
        <v>0</v>
      </c>
      <c r="EK197" s="190">
        <f t="shared" si="140"/>
        <v>0</v>
      </c>
      <c r="EL197" s="190">
        <f t="shared" si="141"/>
        <v>0</v>
      </c>
      <c r="EM197" s="12" t="str">
        <f t="shared" si="179"/>
        <v/>
      </c>
      <c r="EN197" s="12" t="str">
        <f t="shared" si="179"/>
        <v/>
      </c>
      <c r="EO197" s="12" t="str">
        <f t="shared" si="179"/>
        <v/>
      </c>
      <c r="EP197" s="12" t="str">
        <f t="shared" si="178"/>
        <v/>
      </c>
      <c r="EQ197" s="12" t="str">
        <f t="shared" si="178"/>
        <v/>
      </c>
      <c r="ER197" s="12" t="str">
        <f t="shared" si="178"/>
        <v/>
      </c>
      <c r="ES197" s="12" t="str">
        <f t="shared" si="178"/>
        <v/>
      </c>
      <c r="ET197" s="12" t="str">
        <f t="shared" si="178"/>
        <v/>
      </c>
      <c r="EU197" s="12" t="str">
        <f t="shared" si="178"/>
        <v/>
      </c>
      <c r="EV197" s="12" t="str">
        <f t="shared" si="151"/>
        <v/>
      </c>
      <c r="EW197" s="12" t="str">
        <f t="shared" si="151"/>
        <v/>
      </c>
      <c r="EX197" s="12" t="str">
        <f t="shared" si="151"/>
        <v/>
      </c>
      <c r="EY197" s="12" t="str">
        <f t="shared" si="151"/>
        <v/>
      </c>
      <c r="EZ197" s="12" t="str">
        <f t="shared" si="151"/>
        <v/>
      </c>
      <c r="FA197" s="12" t="str">
        <f t="shared" si="151"/>
        <v/>
      </c>
      <c r="FB197" s="12" t="str">
        <f t="shared" si="151"/>
        <v/>
      </c>
      <c r="FC197" s="12" t="str">
        <f t="shared" si="161"/>
        <v/>
      </c>
      <c r="FD197" s="12" t="str">
        <f t="shared" si="161"/>
        <v/>
      </c>
      <c r="FE197" s="12" t="str">
        <f t="shared" si="161"/>
        <v/>
      </c>
      <c r="FF197" s="12" t="str">
        <f t="shared" si="152"/>
        <v/>
      </c>
      <c r="FG197" s="12" t="str">
        <f t="shared" si="152"/>
        <v/>
      </c>
      <c r="FH197" s="12" t="str">
        <f t="shared" si="152"/>
        <v/>
      </c>
      <c r="FI197" s="12" t="str">
        <f t="shared" ref="FI197:FN206" si="186">IF(EA197="ADO",$CY197,EA197)</f>
        <v/>
      </c>
      <c r="FJ197" s="12" t="str">
        <f t="shared" si="186"/>
        <v/>
      </c>
      <c r="FK197" s="12" t="str">
        <f t="shared" si="186"/>
        <v/>
      </c>
      <c r="FL197" s="12" t="str">
        <f t="shared" si="186"/>
        <v/>
      </c>
      <c r="FM197" s="12" t="str">
        <f t="shared" si="186"/>
        <v/>
      </c>
      <c r="FN197" s="12" t="str">
        <f t="shared" si="186"/>
        <v/>
      </c>
      <c r="FP197" t="str">
        <f t="shared" si="142"/>
        <v>OK</v>
      </c>
      <c r="FQ197" t="str">
        <f t="shared" si="143"/>
        <v/>
      </c>
      <c r="GU197" s="176"/>
      <c r="GV197" s="177">
        <f t="shared" si="181"/>
        <v>0</v>
      </c>
      <c r="GW197" s="177">
        <f t="shared" si="182"/>
        <v>0</v>
      </c>
      <c r="GX197" s="177">
        <f t="shared" si="183"/>
        <v>0</v>
      </c>
      <c r="GY197" s="177">
        <f t="shared" si="184"/>
        <v>0</v>
      </c>
    </row>
    <row r="198" spans="1:207" x14ac:dyDescent="0.25">
      <c r="A198" s="194"/>
      <c r="B198" s="186" t="str">
        <f t="shared" si="133"/>
        <v>0 (0, 0)</v>
      </c>
      <c r="C198" s="357"/>
      <c r="D198" s="470"/>
      <c r="E198" s="470"/>
      <c r="F198" s="470"/>
      <c r="G198" s="470"/>
      <c r="H198" s="470"/>
      <c r="I198" s="466"/>
      <c r="J198" s="357"/>
      <c r="K198" s="470"/>
      <c r="L198" s="470"/>
      <c r="M198" s="470"/>
      <c r="N198" s="470"/>
      <c r="O198" s="470"/>
      <c r="P198" s="466"/>
      <c r="Q198" s="357"/>
      <c r="R198" s="470"/>
      <c r="S198" s="470"/>
      <c r="T198" s="470"/>
      <c r="U198" s="470"/>
      <c r="V198" s="470"/>
      <c r="W198" s="466"/>
      <c r="X198" s="357"/>
      <c r="Y198" s="470"/>
      <c r="Z198" s="470"/>
      <c r="AA198" s="470"/>
      <c r="AB198" s="470"/>
      <c r="AC198" s="470"/>
      <c r="AD198" s="466"/>
      <c r="AE198" s="349"/>
      <c r="AF198" s="339">
        <f t="shared" si="158"/>
        <v>0</v>
      </c>
      <c r="AG198" s="340">
        <f t="shared" si="158"/>
        <v>0</v>
      </c>
      <c r="AH198" s="340">
        <f t="shared" si="158"/>
        <v>0</v>
      </c>
      <c r="AI198" s="341">
        <f t="shared" si="158"/>
        <v>0</v>
      </c>
      <c r="AJ198" s="342">
        <f t="shared" si="158"/>
        <v>0</v>
      </c>
      <c r="AK198" s="343">
        <f t="shared" si="134"/>
        <v>0</v>
      </c>
      <c r="AL198" s="192">
        <f>IF(A198&lt;&gt;"",VLOOKUP(A198,Positions!$AJ$9:$AK$30,2,FALSE),0)*IF(AJ198=160,AJ198/4*52*(38/40),AJ198/4*52)</f>
        <v>0</v>
      </c>
      <c r="AM198" s="188">
        <f t="shared" si="135"/>
        <v>0</v>
      </c>
      <c r="AN198" s="12" t="str">
        <f t="shared" si="177"/>
        <v/>
      </c>
      <c r="AO198" s="12" t="str">
        <f t="shared" si="177"/>
        <v/>
      </c>
      <c r="AP198" s="12" t="str">
        <f t="shared" si="177"/>
        <v/>
      </c>
      <c r="AQ198" s="12" t="str">
        <f t="shared" si="177"/>
        <v/>
      </c>
      <c r="AR198" s="12" t="str">
        <f t="shared" si="177"/>
        <v/>
      </c>
      <c r="AS198" s="12" t="str">
        <f t="shared" si="177"/>
        <v/>
      </c>
      <c r="AT198" s="12" t="str">
        <f t="shared" si="177"/>
        <v/>
      </c>
      <c r="AU198" s="12" t="str">
        <f t="shared" si="177"/>
        <v/>
      </c>
      <c r="AV198" s="12" t="str">
        <f t="shared" si="177"/>
        <v/>
      </c>
      <c r="AW198" s="12" t="str">
        <f t="shared" si="177"/>
        <v/>
      </c>
      <c r="AX198" s="12" t="str">
        <f t="shared" si="177"/>
        <v/>
      </c>
      <c r="AY198" s="12" t="str">
        <f t="shared" si="164"/>
        <v/>
      </c>
      <c r="AZ198" s="12" t="str">
        <f t="shared" si="164"/>
        <v/>
      </c>
      <c r="BA198" s="12" t="str">
        <f t="shared" si="160"/>
        <v/>
      </c>
      <c r="BB198" s="12" t="str">
        <f t="shared" si="160"/>
        <v/>
      </c>
      <c r="BC198" s="12" t="str">
        <f t="shared" si="160"/>
        <v/>
      </c>
      <c r="BD198" s="12" t="str">
        <f t="shared" si="160"/>
        <v/>
      </c>
      <c r="BE198" s="12" t="str">
        <f t="shared" si="160"/>
        <v/>
      </c>
      <c r="BF198" s="12" t="str">
        <f t="shared" si="160"/>
        <v/>
      </c>
      <c r="BG198" s="12" t="str">
        <f t="shared" si="160"/>
        <v/>
      </c>
      <c r="BH198" s="12" t="str">
        <f t="shared" si="180"/>
        <v/>
      </c>
      <c r="BI198" s="12" t="str">
        <f t="shared" si="180"/>
        <v/>
      </c>
      <c r="BJ198" s="12" t="str">
        <f t="shared" si="180"/>
        <v/>
      </c>
      <c r="BK198" s="12" t="str">
        <f t="shared" si="180"/>
        <v/>
      </c>
      <c r="BL198" s="12" t="str">
        <f t="shared" si="180"/>
        <v/>
      </c>
      <c r="BM198" s="12" t="str">
        <f t="shared" si="180"/>
        <v/>
      </c>
      <c r="BN198" s="12" t="str">
        <f t="shared" si="180"/>
        <v/>
      </c>
      <c r="BO198" s="12" t="str">
        <f t="shared" si="157"/>
        <v/>
      </c>
      <c r="BV198" s="2" t="str">
        <f>IF(C198="","",IF(C198="ADO","ADO",IF(C198="OFF","OFF",VLOOKUP(C198,Positions!$C$7:$V$120,20,FALSE))))</f>
        <v/>
      </c>
      <c r="BW198" s="2" t="str">
        <f>IF(D198="","",IF(D198="ADO","ADO",IF(D198="OFF","OFF",VLOOKUP(D198,Positions!$C$7:$V$120,20,FALSE))))</f>
        <v/>
      </c>
      <c r="BX198" s="2" t="str">
        <f>IF(E198="","",IF(E198="ADO","ADO",IF(E198="OFF","OFF",VLOOKUP(E198,Positions!$C$7:$V$120,20,FALSE))))</f>
        <v/>
      </c>
      <c r="BY198" s="2" t="str">
        <f>IF(F198="","",IF(F198="ADO","ADO",IF(F198="OFF","OFF",VLOOKUP(F198,Positions!$C$7:$V$120,20,FALSE))))</f>
        <v/>
      </c>
      <c r="BZ198" s="2" t="str">
        <f>IF(G198="","",IF(G198="ADO","ADO",IF(G198="OFF","OFF",VLOOKUP(G198,Positions!$C$7:$V$120,20,FALSE))))</f>
        <v/>
      </c>
      <c r="CA198" s="2" t="str">
        <f>IF(H198="","",IF(H198="ADO","ADO",IF(H198="OFF","OFF",VLOOKUP(H198,Positions!$C$7:$V$120,20,FALSE))))</f>
        <v/>
      </c>
      <c r="CB198" s="2" t="str">
        <f>IF(I198="","",IF(I198="ADO","ADO",IF(I198="OFF","OFF",VLOOKUP(I198,Positions!$C$7:$V$120,20,FALSE))))</f>
        <v/>
      </c>
      <c r="CC198" s="2" t="str">
        <f>IF(J198="","",IF(J198="ADO","ADO",IF(J198="OFF","OFF",VLOOKUP(J198,Positions!$C$7:$V$120,20,FALSE))))</f>
        <v/>
      </c>
      <c r="CD198" s="2" t="str">
        <f>IF(K198="","",IF(K198="ADO","ADO",IF(K198="OFF","OFF",VLOOKUP(K198,Positions!$C$7:$V$120,20,FALSE))))</f>
        <v/>
      </c>
      <c r="CE198" s="2" t="str">
        <f>IF(L198="","",IF(L198="ADO","ADO",IF(L198="OFF","OFF",VLOOKUP(L198,Positions!$C$7:$V$120,20,FALSE))))</f>
        <v/>
      </c>
      <c r="CF198" s="2" t="str">
        <f>IF(M198="","",IF(M198="ADO","ADO",IF(M198="OFF","OFF",VLOOKUP(M198,Positions!$C$7:$V$120,20,FALSE))))</f>
        <v/>
      </c>
      <c r="CG198" s="2" t="str">
        <f>IF(N198="","",IF(N198="ADO","ADO",IF(N198="OFF","OFF",VLOOKUP(N198,Positions!$C$7:$V$120,20,FALSE))))</f>
        <v/>
      </c>
      <c r="CH198" s="2" t="str">
        <f>IF(O198="","",IF(O198="ADO","ADO",IF(O198="OFF","OFF",VLOOKUP(O198,Positions!$C$7:$V$120,20,FALSE))))</f>
        <v/>
      </c>
      <c r="CI198" s="2" t="str">
        <f>IF(P198="","",IF(P198="ADO","ADO",IF(P198="OFF","OFF",VLOOKUP(P198,Positions!$C$7:$V$120,20,FALSE))))</f>
        <v/>
      </c>
      <c r="CJ198" s="2" t="str">
        <f>IF(Q198="","",IF(Q198="ADO","ADO",IF(Q198="OFF","OFF",VLOOKUP(Q198,Positions!$C$7:$V$120,20,FALSE))))</f>
        <v/>
      </c>
      <c r="CK198" s="2" t="str">
        <f>IF(R198="","",IF(R198="ADO","ADO",IF(R198="OFF","OFF",VLOOKUP(R198,Positions!$C$7:$V$120,20,FALSE))))</f>
        <v/>
      </c>
      <c r="CL198" s="2" t="str">
        <f>IF(S198="","",IF(S198="ADO","ADO",IF(S198="OFF","OFF",VLOOKUP(S198,Positions!$C$7:$V$120,20,FALSE))))</f>
        <v/>
      </c>
      <c r="CM198" s="2" t="str">
        <f>IF(T198="","",IF(T198="ADO","ADO",IF(T198="OFF","OFF",VLOOKUP(T198,Positions!$C$7:$V$120,20,FALSE))))</f>
        <v/>
      </c>
      <c r="CN198" s="2" t="str">
        <f>IF(U198="","",IF(U198="ADO","ADO",IF(U198="OFF","OFF",VLOOKUP(U198,Positions!$C$7:$V$120,20,FALSE))))</f>
        <v/>
      </c>
      <c r="CO198" s="2" t="str">
        <f>IF(V198="","",IF(V198="ADO","ADO",IF(V198="OFF","OFF",VLOOKUP(V198,Positions!$C$7:$V$120,20,FALSE))))</f>
        <v/>
      </c>
      <c r="CP198" s="2" t="str">
        <f>IF(W198="","",IF(W198="ADO","ADO",IF(W198="OFF","OFF",VLOOKUP(W198,Positions!$C$7:$V$120,20,FALSE))))</f>
        <v/>
      </c>
      <c r="CQ198" s="2" t="str">
        <f>IF(X198="","",IF(X198="ADO","ADO",IF(X198="OFF","OFF",VLOOKUP(X198,Positions!$C$7:$V$120,20,FALSE))))</f>
        <v/>
      </c>
      <c r="CR198" s="2" t="str">
        <f>IF(Y198="","",IF(Y198="ADO","ADO",IF(Y198="OFF","OFF",VLOOKUP(Y198,Positions!$C$7:$V$120,20,FALSE))))</f>
        <v/>
      </c>
      <c r="CS198" s="2" t="str">
        <f>IF(Z198="","",IF(Z198="ADO","ADO",IF(Z198="OFF","OFF",VLOOKUP(Z198,Positions!$C$7:$V$120,20,FALSE))))</f>
        <v/>
      </c>
      <c r="CT198" s="2" t="str">
        <f>IF(AA198="","",IF(AA198="ADO","ADO",IF(AA198="OFF","OFF",VLOOKUP(AA198,Positions!$C$7:$V$120,20,FALSE))))</f>
        <v/>
      </c>
      <c r="CU198" s="2" t="str">
        <f>IF(AB198="","",IF(AB198="ADO","ADO",IF(AB198="OFF","OFF",VLOOKUP(AB198,Positions!$C$7:$V$120,20,FALSE))))</f>
        <v/>
      </c>
      <c r="CV198" s="2" t="str">
        <f>IF(AC198="","",IF(AC198="ADO","ADO",IF(AC198="OFF","OFF",VLOOKUP(AC198,Positions!$C$7:$V$120,20,FALSE))))</f>
        <v/>
      </c>
      <c r="CW198" s="2" t="str">
        <f>IF(AD198="","",IF(AD198="ADO","ADO",IF(AD198="OFF","OFF",VLOOKUP(AD198,Positions!$C$7:$V$120,20,FALSE))))</f>
        <v/>
      </c>
      <c r="CY198" s="2">
        <f t="shared" si="136"/>
        <v>0</v>
      </c>
      <c r="DE198" s="2" t="str">
        <f t="shared" ref="DE198:DG206" si="187">IF(ISERROR(BV198),"",BV198)</f>
        <v/>
      </c>
      <c r="DF198" s="2" t="str">
        <f t="shared" si="187"/>
        <v/>
      </c>
      <c r="DG198" s="2" t="str">
        <f t="shared" si="187"/>
        <v/>
      </c>
      <c r="DH198" s="2" t="str">
        <f t="shared" si="185"/>
        <v/>
      </c>
      <c r="DI198" s="2" t="str">
        <f t="shared" si="185"/>
        <v/>
      </c>
      <c r="DJ198" s="2" t="str">
        <f t="shared" si="185"/>
        <v/>
      </c>
      <c r="DK198" s="2" t="str">
        <f t="shared" si="185"/>
        <v/>
      </c>
      <c r="DL198" s="2" t="str">
        <f t="shared" si="185"/>
        <v/>
      </c>
      <c r="DM198" s="2" t="str">
        <f t="shared" si="185"/>
        <v/>
      </c>
      <c r="DN198" s="2" t="str">
        <f t="shared" si="185"/>
        <v/>
      </c>
      <c r="DO198" s="2" t="str">
        <f t="shared" si="185"/>
        <v/>
      </c>
      <c r="DP198" s="2" t="str">
        <f t="shared" si="185"/>
        <v/>
      </c>
      <c r="DQ198" s="2" t="str">
        <f t="shared" si="185"/>
        <v/>
      </c>
      <c r="DR198" s="2" t="str">
        <f t="shared" si="185"/>
        <v/>
      </c>
      <c r="DS198" s="2" t="str">
        <f t="shared" si="163"/>
        <v/>
      </c>
      <c r="DT198" s="2" t="str">
        <f t="shared" si="163"/>
        <v/>
      </c>
      <c r="DU198" s="2" t="str">
        <f t="shared" si="163"/>
        <v/>
      </c>
      <c r="DV198" s="2" t="str">
        <f t="shared" si="163"/>
        <v/>
      </c>
      <c r="DW198" s="2" t="str">
        <f t="shared" si="163"/>
        <v/>
      </c>
      <c r="DX198" s="2" t="str">
        <f t="shared" si="163"/>
        <v/>
      </c>
      <c r="DY198" s="2" t="str">
        <f t="shared" si="163"/>
        <v/>
      </c>
      <c r="DZ198" s="2" t="str">
        <f t="shared" si="163"/>
        <v/>
      </c>
      <c r="EA198" s="2" t="str">
        <f t="shared" si="163"/>
        <v/>
      </c>
      <c r="EB198" s="2" t="str">
        <f t="shared" si="163"/>
        <v/>
      </c>
      <c r="EC198" s="2" t="str">
        <f t="shared" si="163"/>
        <v/>
      </c>
      <c r="ED198" s="2" t="str">
        <f t="shared" si="163"/>
        <v/>
      </c>
      <c r="EE198" s="2" t="str">
        <f t="shared" si="163"/>
        <v/>
      </c>
      <c r="EF198" s="2" t="str">
        <f t="shared" si="163"/>
        <v/>
      </c>
      <c r="EH198" s="189">
        <f t="shared" si="137"/>
        <v>0</v>
      </c>
      <c r="EI198" s="190">
        <f t="shared" si="138"/>
        <v>0</v>
      </c>
      <c r="EJ198" s="190">
        <f t="shared" si="139"/>
        <v>0</v>
      </c>
      <c r="EK198" s="190">
        <f t="shared" si="140"/>
        <v>0</v>
      </c>
      <c r="EL198" s="190">
        <f t="shared" si="141"/>
        <v>0</v>
      </c>
      <c r="EM198" s="12" t="str">
        <f t="shared" si="179"/>
        <v/>
      </c>
      <c r="EN198" s="12" t="str">
        <f t="shared" si="179"/>
        <v/>
      </c>
      <c r="EO198" s="12" t="str">
        <f t="shared" si="179"/>
        <v/>
      </c>
      <c r="EP198" s="12" t="str">
        <f t="shared" si="178"/>
        <v/>
      </c>
      <c r="EQ198" s="12" t="str">
        <f t="shared" si="178"/>
        <v/>
      </c>
      <c r="ER198" s="12" t="str">
        <f t="shared" si="178"/>
        <v/>
      </c>
      <c r="ES198" s="12" t="str">
        <f t="shared" si="178"/>
        <v/>
      </c>
      <c r="ET198" s="12" t="str">
        <f t="shared" si="178"/>
        <v/>
      </c>
      <c r="EU198" s="12" t="str">
        <f t="shared" si="178"/>
        <v/>
      </c>
      <c r="EV198" s="12" t="str">
        <f t="shared" si="151"/>
        <v/>
      </c>
      <c r="EW198" s="12" t="str">
        <f t="shared" si="151"/>
        <v/>
      </c>
      <c r="EX198" s="12" t="str">
        <f t="shared" si="151"/>
        <v/>
      </c>
      <c r="EY198" s="12" t="str">
        <f t="shared" si="151"/>
        <v/>
      </c>
      <c r="EZ198" s="12" t="str">
        <f t="shared" si="151"/>
        <v/>
      </c>
      <c r="FA198" s="12" t="str">
        <f t="shared" si="151"/>
        <v/>
      </c>
      <c r="FB198" s="12" t="str">
        <f t="shared" si="151"/>
        <v/>
      </c>
      <c r="FC198" s="12" t="str">
        <f t="shared" si="161"/>
        <v/>
      </c>
      <c r="FD198" s="12" t="str">
        <f t="shared" si="161"/>
        <v/>
      </c>
      <c r="FE198" s="12" t="str">
        <f t="shared" si="161"/>
        <v/>
      </c>
      <c r="FF198" s="12" t="str">
        <f t="shared" si="161"/>
        <v/>
      </c>
      <c r="FG198" s="12" t="str">
        <f t="shared" si="161"/>
        <v/>
      </c>
      <c r="FH198" s="12" t="str">
        <f t="shared" si="161"/>
        <v/>
      </c>
      <c r="FI198" s="12" t="str">
        <f t="shared" si="186"/>
        <v/>
      </c>
      <c r="FJ198" s="12" t="str">
        <f t="shared" si="186"/>
        <v/>
      </c>
      <c r="FK198" s="12" t="str">
        <f t="shared" si="186"/>
        <v/>
      </c>
      <c r="FL198" s="12" t="str">
        <f t="shared" si="186"/>
        <v/>
      </c>
      <c r="FM198" s="12" t="str">
        <f t="shared" si="186"/>
        <v/>
      </c>
      <c r="FN198" s="12" t="str">
        <f t="shared" si="186"/>
        <v/>
      </c>
      <c r="FP198" t="str">
        <f t="shared" si="142"/>
        <v>OK</v>
      </c>
      <c r="FQ198" t="str">
        <f t="shared" si="143"/>
        <v/>
      </c>
      <c r="GU198" s="176"/>
      <c r="GV198" s="177">
        <f t="shared" si="181"/>
        <v>0</v>
      </c>
      <c r="GW198" s="177">
        <f t="shared" si="182"/>
        <v>0</v>
      </c>
      <c r="GX198" s="177">
        <f t="shared" si="183"/>
        <v>0</v>
      </c>
      <c r="GY198" s="177">
        <f t="shared" si="184"/>
        <v>0</v>
      </c>
    </row>
    <row r="199" spans="1:207" x14ac:dyDescent="0.25">
      <c r="A199" s="194"/>
      <c r="B199" s="186" t="str">
        <f t="shared" si="133"/>
        <v>0 (0, 0)</v>
      </c>
      <c r="C199" s="357"/>
      <c r="D199" s="470"/>
      <c r="E199" s="470"/>
      <c r="F199" s="470"/>
      <c r="G199" s="470"/>
      <c r="H199" s="470"/>
      <c r="I199" s="466"/>
      <c r="J199" s="357"/>
      <c r="K199" s="470"/>
      <c r="L199" s="470"/>
      <c r="M199" s="470"/>
      <c r="N199" s="470"/>
      <c r="O199" s="470"/>
      <c r="P199" s="466"/>
      <c r="Q199" s="357"/>
      <c r="R199" s="470"/>
      <c r="S199" s="470"/>
      <c r="T199" s="470"/>
      <c r="U199" s="470"/>
      <c r="V199" s="470"/>
      <c r="W199" s="466"/>
      <c r="X199" s="357"/>
      <c r="Y199" s="470"/>
      <c r="Z199" s="470"/>
      <c r="AA199" s="470"/>
      <c r="AB199" s="470"/>
      <c r="AC199" s="470"/>
      <c r="AD199" s="466"/>
      <c r="AE199" s="349"/>
      <c r="AF199" s="339">
        <f t="shared" si="158"/>
        <v>0</v>
      </c>
      <c r="AG199" s="340">
        <f t="shared" si="158"/>
        <v>0</v>
      </c>
      <c r="AH199" s="340">
        <f t="shared" si="158"/>
        <v>0</v>
      </c>
      <c r="AI199" s="341">
        <f t="shared" si="158"/>
        <v>0</v>
      </c>
      <c r="AJ199" s="342">
        <f t="shared" si="158"/>
        <v>0</v>
      </c>
      <c r="AK199" s="343">
        <f t="shared" si="134"/>
        <v>0</v>
      </c>
      <c r="AL199" s="192">
        <f>IF(A199&lt;&gt;"",VLOOKUP(A199,Positions!$AJ$9:$AK$30,2,FALSE),0)*IF(AJ199=160,AJ199/4*52*(38/40),AJ199/4*52)</f>
        <v>0</v>
      </c>
      <c r="AM199" s="188">
        <f t="shared" si="135"/>
        <v>0</v>
      </c>
      <c r="AN199" s="12" t="str">
        <f t="shared" si="177"/>
        <v/>
      </c>
      <c r="AO199" s="12" t="str">
        <f t="shared" si="177"/>
        <v/>
      </c>
      <c r="AP199" s="12" t="str">
        <f t="shared" si="177"/>
        <v/>
      </c>
      <c r="AQ199" s="12" t="str">
        <f t="shared" si="177"/>
        <v/>
      </c>
      <c r="AR199" s="12" t="str">
        <f t="shared" si="177"/>
        <v/>
      </c>
      <c r="AS199" s="12" t="str">
        <f t="shared" si="177"/>
        <v/>
      </c>
      <c r="AT199" s="12" t="str">
        <f t="shared" si="177"/>
        <v/>
      </c>
      <c r="AU199" s="12" t="str">
        <f t="shared" si="177"/>
        <v/>
      </c>
      <c r="AV199" s="12" t="str">
        <f t="shared" si="177"/>
        <v/>
      </c>
      <c r="AW199" s="12" t="str">
        <f t="shared" si="177"/>
        <v/>
      </c>
      <c r="AX199" s="12" t="str">
        <f t="shared" si="177"/>
        <v/>
      </c>
      <c r="AY199" s="12" t="str">
        <f t="shared" si="164"/>
        <v/>
      </c>
      <c r="AZ199" s="12" t="str">
        <f t="shared" si="164"/>
        <v/>
      </c>
      <c r="BA199" s="12" t="str">
        <f t="shared" si="160"/>
        <v/>
      </c>
      <c r="BB199" s="12" t="str">
        <f t="shared" si="160"/>
        <v/>
      </c>
      <c r="BC199" s="12" t="str">
        <f t="shared" si="160"/>
        <v/>
      </c>
      <c r="BD199" s="12" t="str">
        <f t="shared" si="160"/>
        <v/>
      </c>
      <c r="BE199" s="12" t="str">
        <f t="shared" si="160"/>
        <v/>
      </c>
      <c r="BF199" s="12" t="str">
        <f t="shared" si="160"/>
        <v/>
      </c>
      <c r="BG199" s="12" t="str">
        <f t="shared" si="160"/>
        <v/>
      </c>
      <c r="BH199" s="12" t="str">
        <f t="shared" si="180"/>
        <v/>
      </c>
      <c r="BI199" s="12" t="str">
        <f t="shared" si="180"/>
        <v/>
      </c>
      <c r="BJ199" s="12" t="str">
        <f t="shared" si="180"/>
        <v/>
      </c>
      <c r="BK199" s="12" t="str">
        <f t="shared" si="180"/>
        <v/>
      </c>
      <c r="BL199" s="12" t="str">
        <f t="shared" si="180"/>
        <v/>
      </c>
      <c r="BM199" s="12" t="str">
        <f t="shared" si="180"/>
        <v/>
      </c>
      <c r="BN199" s="12" t="str">
        <f t="shared" si="180"/>
        <v/>
      </c>
      <c r="BO199" s="12" t="str">
        <f t="shared" si="157"/>
        <v/>
      </c>
      <c r="BV199" s="2" t="str">
        <f>IF(C199="","",IF(C199="ADO","ADO",IF(C199="OFF","OFF",VLOOKUP(C199,Positions!$C$7:$V$120,20,FALSE))))</f>
        <v/>
      </c>
      <c r="BW199" s="2" t="str">
        <f>IF(D199="","",IF(D199="ADO","ADO",IF(D199="OFF","OFF",VLOOKUP(D199,Positions!$C$7:$V$120,20,FALSE))))</f>
        <v/>
      </c>
      <c r="BX199" s="2" t="str">
        <f>IF(E199="","",IF(E199="ADO","ADO",IF(E199="OFF","OFF",VLOOKUP(E199,Positions!$C$7:$V$120,20,FALSE))))</f>
        <v/>
      </c>
      <c r="BY199" s="2" t="str">
        <f>IF(F199="","",IF(F199="ADO","ADO",IF(F199="OFF","OFF",VLOOKUP(F199,Positions!$C$7:$V$120,20,FALSE))))</f>
        <v/>
      </c>
      <c r="BZ199" s="2" t="str">
        <f>IF(G199="","",IF(G199="ADO","ADO",IF(G199="OFF","OFF",VLOOKUP(G199,Positions!$C$7:$V$120,20,FALSE))))</f>
        <v/>
      </c>
      <c r="CA199" s="2" t="str">
        <f>IF(H199="","",IF(H199="ADO","ADO",IF(H199="OFF","OFF",VLOOKUP(H199,Positions!$C$7:$V$120,20,FALSE))))</f>
        <v/>
      </c>
      <c r="CB199" s="2" t="str">
        <f>IF(I199="","",IF(I199="ADO","ADO",IF(I199="OFF","OFF",VLOOKUP(I199,Positions!$C$7:$V$120,20,FALSE))))</f>
        <v/>
      </c>
      <c r="CC199" s="2" t="str">
        <f>IF(J199="","",IF(J199="ADO","ADO",IF(J199="OFF","OFF",VLOOKUP(J199,Positions!$C$7:$V$120,20,FALSE))))</f>
        <v/>
      </c>
      <c r="CD199" s="2" t="str">
        <f>IF(K199="","",IF(K199="ADO","ADO",IF(K199="OFF","OFF",VLOOKUP(K199,Positions!$C$7:$V$120,20,FALSE))))</f>
        <v/>
      </c>
      <c r="CE199" s="2" t="str">
        <f>IF(L199="","",IF(L199="ADO","ADO",IF(L199="OFF","OFF",VLOOKUP(L199,Positions!$C$7:$V$120,20,FALSE))))</f>
        <v/>
      </c>
      <c r="CF199" s="2" t="str">
        <f>IF(M199="","",IF(M199="ADO","ADO",IF(M199="OFF","OFF",VLOOKUP(M199,Positions!$C$7:$V$120,20,FALSE))))</f>
        <v/>
      </c>
      <c r="CG199" s="2" t="str">
        <f>IF(N199="","",IF(N199="ADO","ADO",IF(N199="OFF","OFF",VLOOKUP(N199,Positions!$C$7:$V$120,20,FALSE))))</f>
        <v/>
      </c>
      <c r="CH199" s="2" t="str">
        <f>IF(O199="","",IF(O199="ADO","ADO",IF(O199="OFF","OFF",VLOOKUP(O199,Positions!$C$7:$V$120,20,FALSE))))</f>
        <v/>
      </c>
      <c r="CI199" s="2" t="str">
        <f>IF(P199="","",IF(P199="ADO","ADO",IF(P199="OFF","OFF",VLOOKUP(P199,Positions!$C$7:$V$120,20,FALSE))))</f>
        <v/>
      </c>
      <c r="CJ199" s="2" t="str">
        <f>IF(Q199="","",IF(Q199="ADO","ADO",IF(Q199="OFF","OFF",VLOOKUP(Q199,Positions!$C$7:$V$120,20,FALSE))))</f>
        <v/>
      </c>
      <c r="CK199" s="2" t="str">
        <f>IF(R199="","",IF(R199="ADO","ADO",IF(R199="OFF","OFF",VLOOKUP(R199,Positions!$C$7:$V$120,20,FALSE))))</f>
        <v/>
      </c>
      <c r="CL199" s="2" t="str">
        <f>IF(S199="","",IF(S199="ADO","ADO",IF(S199="OFF","OFF",VLOOKUP(S199,Positions!$C$7:$V$120,20,FALSE))))</f>
        <v/>
      </c>
      <c r="CM199" s="2" t="str">
        <f>IF(T199="","",IF(T199="ADO","ADO",IF(T199="OFF","OFF",VLOOKUP(T199,Positions!$C$7:$V$120,20,FALSE))))</f>
        <v/>
      </c>
      <c r="CN199" s="2" t="str">
        <f>IF(U199="","",IF(U199="ADO","ADO",IF(U199="OFF","OFF",VLOOKUP(U199,Positions!$C$7:$V$120,20,FALSE))))</f>
        <v/>
      </c>
      <c r="CO199" s="2" t="str">
        <f>IF(V199="","",IF(V199="ADO","ADO",IF(V199="OFF","OFF",VLOOKUP(V199,Positions!$C$7:$V$120,20,FALSE))))</f>
        <v/>
      </c>
      <c r="CP199" s="2" t="str">
        <f>IF(W199="","",IF(W199="ADO","ADO",IF(W199="OFF","OFF",VLOOKUP(W199,Positions!$C$7:$V$120,20,FALSE))))</f>
        <v/>
      </c>
      <c r="CQ199" s="2" t="str">
        <f>IF(X199="","",IF(X199="ADO","ADO",IF(X199="OFF","OFF",VLOOKUP(X199,Positions!$C$7:$V$120,20,FALSE))))</f>
        <v/>
      </c>
      <c r="CR199" s="2" t="str">
        <f>IF(Y199="","",IF(Y199="ADO","ADO",IF(Y199="OFF","OFF",VLOOKUP(Y199,Positions!$C$7:$V$120,20,FALSE))))</f>
        <v/>
      </c>
      <c r="CS199" s="2" t="str">
        <f>IF(Z199="","",IF(Z199="ADO","ADO",IF(Z199="OFF","OFF",VLOOKUP(Z199,Positions!$C$7:$V$120,20,FALSE))))</f>
        <v/>
      </c>
      <c r="CT199" s="2" t="str">
        <f>IF(AA199="","",IF(AA199="ADO","ADO",IF(AA199="OFF","OFF",VLOOKUP(AA199,Positions!$C$7:$V$120,20,FALSE))))</f>
        <v/>
      </c>
      <c r="CU199" s="2" t="str">
        <f>IF(AB199="","",IF(AB199="ADO","ADO",IF(AB199="OFF","OFF",VLOOKUP(AB199,Positions!$C$7:$V$120,20,FALSE))))</f>
        <v/>
      </c>
      <c r="CV199" s="2" t="str">
        <f>IF(AC199="","",IF(AC199="ADO","ADO",IF(AC199="OFF","OFF",VLOOKUP(AC199,Positions!$C$7:$V$120,20,FALSE))))</f>
        <v/>
      </c>
      <c r="CW199" s="2" t="str">
        <f>IF(AD199="","",IF(AD199="ADO","ADO",IF(AD199="OFF","OFF",VLOOKUP(AD199,Positions!$C$7:$V$120,20,FALSE))))</f>
        <v/>
      </c>
      <c r="CY199" s="2">
        <f t="shared" si="136"/>
        <v>0</v>
      </c>
      <c r="DE199" s="2" t="str">
        <f t="shared" si="187"/>
        <v/>
      </c>
      <c r="DF199" s="2" t="str">
        <f t="shared" si="187"/>
        <v/>
      </c>
      <c r="DG199" s="2" t="str">
        <f t="shared" si="187"/>
        <v/>
      </c>
      <c r="DH199" s="2" t="str">
        <f t="shared" si="185"/>
        <v/>
      </c>
      <c r="DI199" s="2" t="str">
        <f t="shared" si="185"/>
        <v/>
      </c>
      <c r="DJ199" s="2" t="str">
        <f t="shared" si="185"/>
        <v/>
      </c>
      <c r="DK199" s="2" t="str">
        <f t="shared" si="185"/>
        <v/>
      </c>
      <c r="DL199" s="2" t="str">
        <f t="shared" si="185"/>
        <v/>
      </c>
      <c r="DM199" s="2" t="str">
        <f t="shared" si="185"/>
        <v/>
      </c>
      <c r="DN199" s="2" t="str">
        <f t="shared" si="185"/>
        <v/>
      </c>
      <c r="DO199" s="2" t="str">
        <f t="shared" si="185"/>
        <v/>
      </c>
      <c r="DP199" s="2" t="str">
        <f t="shared" si="185"/>
        <v/>
      </c>
      <c r="DQ199" s="2" t="str">
        <f t="shared" si="185"/>
        <v/>
      </c>
      <c r="DR199" s="2" t="str">
        <f t="shared" si="185"/>
        <v/>
      </c>
      <c r="DS199" s="2" t="str">
        <f t="shared" si="163"/>
        <v/>
      </c>
      <c r="DT199" s="2" t="str">
        <f t="shared" si="163"/>
        <v/>
      </c>
      <c r="DU199" s="2" t="str">
        <f t="shared" si="163"/>
        <v/>
      </c>
      <c r="DV199" s="2" t="str">
        <f t="shared" si="163"/>
        <v/>
      </c>
      <c r="DW199" s="2" t="str">
        <f t="shared" si="163"/>
        <v/>
      </c>
      <c r="DX199" s="2" t="str">
        <f t="shared" si="163"/>
        <v/>
      </c>
      <c r="DY199" s="2" t="str">
        <f t="shared" si="163"/>
        <v/>
      </c>
      <c r="DZ199" s="2" t="str">
        <f t="shared" si="163"/>
        <v/>
      </c>
      <c r="EA199" s="2" t="str">
        <f t="shared" si="163"/>
        <v/>
      </c>
      <c r="EB199" s="2" t="str">
        <f t="shared" si="163"/>
        <v/>
      </c>
      <c r="EC199" s="2" t="str">
        <f t="shared" si="163"/>
        <v/>
      </c>
      <c r="ED199" s="2" t="str">
        <f t="shared" si="163"/>
        <v/>
      </c>
      <c r="EE199" s="2" t="str">
        <f t="shared" si="163"/>
        <v/>
      </c>
      <c r="EF199" s="2" t="str">
        <f t="shared" si="163"/>
        <v/>
      </c>
      <c r="EH199" s="189">
        <f t="shared" si="137"/>
        <v>0</v>
      </c>
      <c r="EI199" s="190">
        <f t="shared" si="138"/>
        <v>0</v>
      </c>
      <c r="EJ199" s="190">
        <f t="shared" si="139"/>
        <v>0</v>
      </c>
      <c r="EK199" s="190">
        <f t="shared" si="140"/>
        <v>0</v>
      </c>
      <c r="EL199" s="190">
        <f t="shared" si="141"/>
        <v>0</v>
      </c>
      <c r="EM199" s="12" t="str">
        <f t="shared" si="179"/>
        <v/>
      </c>
      <c r="EN199" s="12" t="str">
        <f t="shared" si="179"/>
        <v/>
      </c>
      <c r="EO199" s="12" t="str">
        <f t="shared" si="179"/>
        <v/>
      </c>
      <c r="EP199" s="12" t="str">
        <f t="shared" si="178"/>
        <v/>
      </c>
      <c r="EQ199" s="12" t="str">
        <f t="shared" si="178"/>
        <v/>
      </c>
      <c r="ER199" s="12" t="str">
        <f t="shared" si="178"/>
        <v/>
      </c>
      <c r="ES199" s="12" t="str">
        <f t="shared" si="178"/>
        <v/>
      </c>
      <c r="ET199" s="12" t="str">
        <f t="shared" si="178"/>
        <v/>
      </c>
      <c r="EU199" s="12" t="str">
        <f t="shared" si="178"/>
        <v/>
      </c>
      <c r="EV199" s="12" t="str">
        <f t="shared" si="151"/>
        <v/>
      </c>
      <c r="EW199" s="12" t="str">
        <f t="shared" si="151"/>
        <v/>
      </c>
      <c r="EX199" s="12" t="str">
        <f t="shared" si="151"/>
        <v/>
      </c>
      <c r="EY199" s="12" t="str">
        <f t="shared" si="151"/>
        <v/>
      </c>
      <c r="EZ199" s="12" t="str">
        <f t="shared" si="151"/>
        <v/>
      </c>
      <c r="FA199" s="12" t="str">
        <f t="shared" si="151"/>
        <v/>
      </c>
      <c r="FB199" s="12" t="str">
        <f t="shared" si="151"/>
        <v/>
      </c>
      <c r="FC199" s="12" t="str">
        <f t="shared" si="161"/>
        <v/>
      </c>
      <c r="FD199" s="12" t="str">
        <f t="shared" si="161"/>
        <v/>
      </c>
      <c r="FE199" s="12" t="str">
        <f t="shared" si="161"/>
        <v/>
      </c>
      <c r="FF199" s="12" t="str">
        <f t="shared" si="161"/>
        <v/>
      </c>
      <c r="FG199" s="12" t="str">
        <f t="shared" si="161"/>
        <v/>
      </c>
      <c r="FH199" s="12" t="str">
        <f t="shared" si="161"/>
        <v/>
      </c>
      <c r="FI199" s="12" t="str">
        <f t="shared" si="186"/>
        <v/>
      </c>
      <c r="FJ199" s="12" t="str">
        <f t="shared" si="186"/>
        <v/>
      </c>
      <c r="FK199" s="12" t="str">
        <f t="shared" si="186"/>
        <v/>
      </c>
      <c r="FL199" s="12" t="str">
        <f t="shared" si="186"/>
        <v/>
      </c>
      <c r="FM199" s="12" t="str">
        <f t="shared" si="186"/>
        <v/>
      </c>
      <c r="FN199" s="12" t="str">
        <f t="shared" si="186"/>
        <v/>
      </c>
      <c r="FP199" t="str">
        <f t="shared" si="142"/>
        <v>OK</v>
      </c>
      <c r="FQ199" t="str">
        <f t="shared" si="143"/>
        <v/>
      </c>
      <c r="GU199" s="176"/>
      <c r="GV199" s="177">
        <f t="shared" si="181"/>
        <v>0</v>
      </c>
      <c r="GW199" s="177">
        <f t="shared" si="182"/>
        <v>0</v>
      </c>
      <c r="GX199" s="177">
        <f t="shared" si="183"/>
        <v>0</v>
      </c>
      <c r="GY199" s="177">
        <f t="shared" si="184"/>
        <v>0</v>
      </c>
    </row>
    <row r="200" spans="1:207" x14ac:dyDescent="0.25">
      <c r="A200" s="194"/>
      <c r="B200" s="186" t="str">
        <f t="shared" ref="B200:B206" si="188">AJ200&amp;" ("&amp;AF200+AG200&amp;", "&amp;AH200+AI200&amp;")"</f>
        <v>0 (0, 0)</v>
      </c>
      <c r="C200" s="357"/>
      <c r="D200" s="470"/>
      <c r="E200" s="470"/>
      <c r="F200" s="470"/>
      <c r="G200" s="470"/>
      <c r="H200" s="470"/>
      <c r="I200" s="466"/>
      <c r="J200" s="357"/>
      <c r="K200" s="470"/>
      <c r="L200" s="470"/>
      <c r="M200" s="470"/>
      <c r="N200" s="470"/>
      <c r="O200" s="470"/>
      <c r="P200" s="466"/>
      <c r="Q200" s="357"/>
      <c r="R200" s="470"/>
      <c r="S200" s="470"/>
      <c r="T200" s="470"/>
      <c r="U200" s="470"/>
      <c r="V200" s="470"/>
      <c r="W200" s="466"/>
      <c r="X200" s="357"/>
      <c r="Y200" s="470"/>
      <c r="Z200" s="470"/>
      <c r="AA200" s="470"/>
      <c r="AB200" s="470"/>
      <c r="AC200" s="470"/>
      <c r="AD200" s="466"/>
      <c r="AE200" s="349"/>
      <c r="AF200" s="339">
        <f t="shared" si="158"/>
        <v>0</v>
      </c>
      <c r="AG200" s="340">
        <f t="shared" si="158"/>
        <v>0</v>
      </c>
      <c r="AH200" s="340">
        <f t="shared" si="158"/>
        <v>0</v>
      </c>
      <c r="AI200" s="341">
        <f t="shared" si="158"/>
        <v>0</v>
      </c>
      <c r="AJ200" s="342">
        <f t="shared" si="158"/>
        <v>0</v>
      </c>
      <c r="AK200" s="343">
        <f t="shared" ref="AK200:AK206" si="189">IF(AJ200&gt;0,IF(AJ200=160,AJ200/160,AJ200/(38*4)),0)</f>
        <v>0</v>
      </c>
      <c r="AL200" s="192">
        <f>IF(A200&lt;&gt;"",VLOOKUP(A200,Positions!$AJ$9:$AK$30,2,FALSE),0)*IF(AJ200=160,AJ200/4*52*(38/40),AJ200/4*52)</f>
        <v>0</v>
      </c>
      <c r="AM200" s="188">
        <f t="shared" ref="AM200:AM206" si="190">COUNTIF(BV200:CW200,"ADO")</f>
        <v>0</v>
      </c>
      <c r="AN200" s="12" t="str">
        <f t="shared" si="177"/>
        <v/>
      </c>
      <c r="AO200" s="12" t="str">
        <f t="shared" si="177"/>
        <v/>
      </c>
      <c r="AP200" s="12" t="str">
        <f t="shared" si="177"/>
        <v/>
      </c>
      <c r="AQ200" s="12" t="str">
        <f t="shared" si="177"/>
        <v/>
      </c>
      <c r="AR200" s="12" t="str">
        <f t="shared" si="177"/>
        <v/>
      </c>
      <c r="AS200" s="12" t="str">
        <f t="shared" si="177"/>
        <v/>
      </c>
      <c r="AT200" s="12" t="str">
        <f t="shared" si="177"/>
        <v/>
      </c>
      <c r="AU200" s="12" t="str">
        <f t="shared" si="177"/>
        <v/>
      </c>
      <c r="AV200" s="12" t="str">
        <f t="shared" si="177"/>
        <v/>
      </c>
      <c r="AW200" s="12" t="str">
        <f t="shared" si="177"/>
        <v/>
      </c>
      <c r="AX200" s="12" t="str">
        <f t="shared" si="177"/>
        <v/>
      </c>
      <c r="AY200" s="12" t="str">
        <f t="shared" si="164"/>
        <v/>
      </c>
      <c r="AZ200" s="12" t="str">
        <f t="shared" si="164"/>
        <v/>
      </c>
      <c r="BA200" s="12" t="str">
        <f t="shared" si="160"/>
        <v/>
      </c>
      <c r="BB200" s="12" t="str">
        <f t="shared" si="160"/>
        <v/>
      </c>
      <c r="BC200" s="12" t="str">
        <f t="shared" si="160"/>
        <v/>
      </c>
      <c r="BD200" s="12" t="str">
        <f t="shared" si="160"/>
        <v/>
      </c>
      <c r="BE200" s="12" t="str">
        <f t="shared" si="160"/>
        <v/>
      </c>
      <c r="BF200" s="12" t="str">
        <f t="shared" si="160"/>
        <v/>
      </c>
      <c r="BG200" s="12" t="str">
        <f t="shared" si="160"/>
        <v/>
      </c>
      <c r="BH200" s="12" t="str">
        <f t="shared" si="180"/>
        <v/>
      </c>
      <c r="BI200" s="12" t="str">
        <f t="shared" si="180"/>
        <v/>
      </c>
      <c r="BJ200" s="12" t="str">
        <f t="shared" si="180"/>
        <v/>
      </c>
      <c r="BK200" s="12" t="str">
        <f t="shared" si="180"/>
        <v/>
      </c>
      <c r="BL200" s="12" t="str">
        <f t="shared" si="180"/>
        <v/>
      </c>
      <c r="BM200" s="12" t="str">
        <f t="shared" si="180"/>
        <v/>
      </c>
      <c r="BN200" s="12" t="str">
        <f t="shared" si="180"/>
        <v/>
      </c>
      <c r="BO200" s="12" t="str">
        <f t="shared" si="157"/>
        <v/>
      </c>
      <c r="BV200" s="2" t="str">
        <f>IF(C200="","",IF(C200="ADO","ADO",IF(C200="OFF","OFF",VLOOKUP(C200,Positions!$C$7:$V$120,20,FALSE))))</f>
        <v/>
      </c>
      <c r="BW200" s="2" t="str">
        <f>IF(D200="","",IF(D200="ADO","ADO",IF(D200="OFF","OFF",VLOOKUP(D200,Positions!$C$7:$V$120,20,FALSE))))</f>
        <v/>
      </c>
      <c r="BX200" s="2" t="str">
        <f>IF(E200="","",IF(E200="ADO","ADO",IF(E200="OFF","OFF",VLOOKUP(E200,Positions!$C$7:$V$120,20,FALSE))))</f>
        <v/>
      </c>
      <c r="BY200" s="2" t="str">
        <f>IF(F200="","",IF(F200="ADO","ADO",IF(F200="OFF","OFF",VLOOKUP(F200,Positions!$C$7:$V$120,20,FALSE))))</f>
        <v/>
      </c>
      <c r="BZ200" s="2" t="str">
        <f>IF(G200="","",IF(G200="ADO","ADO",IF(G200="OFF","OFF",VLOOKUP(G200,Positions!$C$7:$V$120,20,FALSE))))</f>
        <v/>
      </c>
      <c r="CA200" s="2" t="str">
        <f>IF(H200="","",IF(H200="ADO","ADO",IF(H200="OFF","OFF",VLOOKUP(H200,Positions!$C$7:$V$120,20,FALSE))))</f>
        <v/>
      </c>
      <c r="CB200" s="2" t="str">
        <f>IF(I200="","",IF(I200="ADO","ADO",IF(I200="OFF","OFF",VLOOKUP(I200,Positions!$C$7:$V$120,20,FALSE))))</f>
        <v/>
      </c>
      <c r="CC200" s="2" t="str">
        <f>IF(J200="","",IF(J200="ADO","ADO",IF(J200="OFF","OFF",VLOOKUP(J200,Positions!$C$7:$V$120,20,FALSE))))</f>
        <v/>
      </c>
      <c r="CD200" s="2" t="str">
        <f>IF(K200="","",IF(K200="ADO","ADO",IF(K200="OFF","OFF",VLOOKUP(K200,Positions!$C$7:$V$120,20,FALSE))))</f>
        <v/>
      </c>
      <c r="CE200" s="2" t="str">
        <f>IF(L200="","",IF(L200="ADO","ADO",IF(L200="OFF","OFF",VLOOKUP(L200,Positions!$C$7:$V$120,20,FALSE))))</f>
        <v/>
      </c>
      <c r="CF200" s="2" t="str">
        <f>IF(M200="","",IF(M200="ADO","ADO",IF(M200="OFF","OFF",VLOOKUP(M200,Positions!$C$7:$V$120,20,FALSE))))</f>
        <v/>
      </c>
      <c r="CG200" s="2" t="str">
        <f>IF(N200="","",IF(N200="ADO","ADO",IF(N200="OFF","OFF",VLOOKUP(N200,Positions!$C$7:$V$120,20,FALSE))))</f>
        <v/>
      </c>
      <c r="CH200" s="2" t="str">
        <f>IF(O200="","",IF(O200="ADO","ADO",IF(O200="OFF","OFF",VLOOKUP(O200,Positions!$C$7:$V$120,20,FALSE))))</f>
        <v/>
      </c>
      <c r="CI200" s="2" t="str">
        <f>IF(P200="","",IF(P200="ADO","ADO",IF(P200="OFF","OFF",VLOOKUP(P200,Positions!$C$7:$V$120,20,FALSE))))</f>
        <v/>
      </c>
      <c r="CJ200" s="2" t="str">
        <f>IF(Q200="","",IF(Q200="ADO","ADO",IF(Q200="OFF","OFF",VLOOKUP(Q200,Positions!$C$7:$V$120,20,FALSE))))</f>
        <v/>
      </c>
      <c r="CK200" s="2" t="str">
        <f>IF(R200="","",IF(R200="ADO","ADO",IF(R200="OFF","OFF",VLOOKUP(R200,Positions!$C$7:$V$120,20,FALSE))))</f>
        <v/>
      </c>
      <c r="CL200" s="2" t="str">
        <f>IF(S200="","",IF(S200="ADO","ADO",IF(S200="OFF","OFF",VLOOKUP(S200,Positions!$C$7:$V$120,20,FALSE))))</f>
        <v/>
      </c>
      <c r="CM200" s="2" t="str">
        <f>IF(T200="","",IF(T200="ADO","ADO",IF(T200="OFF","OFF",VLOOKUP(T200,Positions!$C$7:$V$120,20,FALSE))))</f>
        <v/>
      </c>
      <c r="CN200" s="2" t="str">
        <f>IF(U200="","",IF(U200="ADO","ADO",IF(U200="OFF","OFF",VLOOKUP(U200,Positions!$C$7:$V$120,20,FALSE))))</f>
        <v/>
      </c>
      <c r="CO200" s="2" t="str">
        <f>IF(V200="","",IF(V200="ADO","ADO",IF(V200="OFF","OFF",VLOOKUP(V200,Positions!$C$7:$V$120,20,FALSE))))</f>
        <v/>
      </c>
      <c r="CP200" s="2" t="str">
        <f>IF(W200="","",IF(W200="ADO","ADO",IF(W200="OFF","OFF",VLOOKUP(W200,Positions!$C$7:$V$120,20,FALSE))))</f>
        <v/>
      </c>
      <c r="CQ200" s="2" t="str">
        <f>IF(X200="","",IF(X200="ADO","ADO",IF(X200="OFF","OFF",VLOOKUP(X200,Positions!$C$7:$V$120,20,FALSE))))</f>
        <v/>
      </c>
      <c r="CR200" s="2" t="str">
        <f>IF(Y200="","",IF(Y200="ADO","ADO",IF(Y200="OFF","OFF",VLOOKUP(Y200,Positions!$C$7:$V$120,20,FALSE))))</f>
        <v/>
      </c>
      <c r="CS200" s="2" t="str">
        <f>IF(Z200="","",IF(Z200="ADO","ADO",IF(Z200="OFF","OFF",VLOOKUP(Z200,Positions!$C$7:$V$120,20,FALSE))))</f>
        <v/>
      </c>
      <c r="CT200" s="2" t="str">
        <f>IF(AA200="","",IF(AA200="ADO","ADO",IF(AA200="OFF","OFF",VLOOKUP(AA200,Positions!$C$7:$V$120,20,FALSE))))</f>
        <v/>
      </c>
      <c r="CU200" s="2" t="str">
        <f>IF(AB200="","",IF(AB200="ADO","ADO",IF(AB200="OFF","OFF",VLOOKUP(AB200,Positions!$C$7:$V$120,20,FALSE))))</f>
        <v/>
      </c>
      <c r="CV200" s="2" t="str">
        <f>IF(AC200="","",IF(AC200="ADO","ADO",IF(AC200="OFF","OFF",VLOOKUP(AC200,Positions!$C$7:$V$120,20,FALSE))))</f>
        <v/>
      </c>
      <c r="CW200" s="2" t="str">
        <f>IF(AD200="","",IF(AD200="ADO","ADO",IF(AD200="OFF","OFF",VLOOKUP(AD200,Positions!$C$7:$V$120,20,FALSE))))</f>
        <v/>
      </c>
      <c r="CY200" s="2">
        <f t="shared" ref="CY200:CY206" si="191">MAX(DE200:EF200)</f>
        <v>0</v>
      </c>
      <c r="DE200" s="2" t="str">
        <f t="shared" si="187"/>
        <v/>
      </c>
      <c r="DF200" s="2" t="str">
        <f t="shared" si="187"/>
        <v/>
      </c>
      <c r="DG200" s="2" t="str">
        <f t="shared" si="187"/>
        <v/>
      </c>
      <c r="DH200" s="2" t="str">
        <f t="shared" si="185"/>
        <v/>
      </c>
      <c r="DI200" s="2" t="str">
        <f t="shared" si="185"/>
        <v/>
      </c>
      <c r="DJ200" s="2" t="str">
        <f t="shared" si="185"/>
        <v/>
      </c>
      <c r="DK200" s="2" t="str">
        <f t="shared" si="185"/>
        <v/>
      </c>
      <c r="DL200" s="2" t="str">
        <f t="shared" si="185"/>
        <v/>
      </c>
      <c r="DM200" s="2" t="str">
        <f t="shared" si="185"/>
        <v/>
      </c>
      <c r="DN200" s="2" t="str">
        <f t="shared" si="185"/>
        <v/>
      </c>
      <c r="DO200" s="2" t="str">
        <f t="shared" si="185"/>
        <v/>
      </c>
      <c r="DP200" s="2" t="str">
        <f t="shared" si="185"/>
        <v/>
      </c>
      <c r="DQ200" s="2" t="str">
        <f t="shared" si="185"/>
        <v/>
      </c>
      <c r="DR200" s="2" t="str">
        <f t="shared" si="185"/>
        <v/>
      </c>
      <c r="DS200" s="2" t="str">
        <f t="shared" si="163"/>
        <v/>
      </c>
      <c r="DT200" s="2" t="str">
        <f t="shared" si="163"/>
        <v/>
      </c>
      <c r="DU200" s="2" t="str">
        <f t="shared" si="163"/>
        <v/>
      </c>
      <c r="DV200" s="2" t="str">
        <f t="shared" si="163"/>
        <v/>
      </c>
      <c r="DW200" s="2" t="str">
        <f t="shared" si="163"/>
        <v/>
      </c>
      <c r="DX200" s="2" t="str">
        <f t="shared" si="163"/>
        <v/>
      </c>
      <c r="DY200" s="2" t="str">
        <f t="shared" si="163"/>
        <v/>
      </c>
      <c r="DZ200" s="2" t="str">
        <f t="shared" si="163"/>
        <v/>
      </c>
      <c r="EA200" s="2" t="str">
        <f t="shared" si="163"/>
        <v/>
      </c>
      <c r="EB200" s="2" t="str">
        <f t="shared" si="163"/>
        <v/>
      </c>
      <c r="EC200" s="2" t="str">
        <f t="shared" si="163"/>
        <v/>
      </c>
      <c r="ED200" s="2" t="str">
        <f t="shared" si="163"/>
        <v/>
      </c>
      <c r="EE200" s="2" t="str">
        <f t="shared" si="163"/>
        <v/>
      </c>
      <c r="EF200" s="2" t="str">
        <f t="shared" si="163"/>
        <v/>
      </c>
      <c r="EH200" s="189">
        <f t="shared" ref="EH200:EH206" si="192">SUM(EM200:ES200)</f>
        <v>0</v>
      </c>
      <c r="EI200" s="190">
        <f t="shared" ref="EI200:EI206" si="193">SUM(ET200:EZ200)</f>
        <v>0</v>
      </c>
      <c r="EJ200" s="190">
        <f t="shared" ref="EJ200:EJ206" si="194">SUM(FA200:FG200)</f>
        <v>0</v>
      </c>
      <c r="EK200" s="190">
        <f t="shared" ref="EK200:EK206" si="195">SUM(FH200:FN200)</f>
        <v>0</v>
      </c>
      <c r="EL200" s="190">
        <f t="shared" ref="EL200:EL206" si="196">SUM(EH200:EK200)</f>
        <v>0</v>
      </c>
      <c r="EM200" s="12" t="str">
        <f t="shared" si="179"/>
        <v/>
      </c>
      <c r="EN200" s="12" t="str">
        <f t="shared" si="179"/>
        <v/>
      </c>
      <c r="EO200" s="12" t="str">
        <f t="shared" si="179"/>
        <v/>
      </c>
      <c r="EP200" s="12" t="str">
        <f t="shared" si="178"/>
        <v/>
      </c>
      <c r="EQ200" s="12" t="str">
        <f t="shared" si="178"/>
        <v/>
      </c>
      <c r="ER200" s="12" t="str">
        <f t="shared" si="178"/>
        <v/>
      </c>
      <c r="ES200" s="12" t="str">
        <f t="shared" si="178"/>
        <v/>
      </c>
      <c r="ET200" s="12" t="str">
        <f t="shared" si="178"/>
        <v/>
      </c>
      <c r="EU200" s="12" t="str">
        <f t="shared" si="178"/>
        <v/>
      </c>
      <c r="EV200" s="12" t="str">
        <f t="shared" si="151"/>
        <v/>
      </c>
      <c r="EW200" s="12" t="str">
        <f t="shared" si="151"/>
        <v/>
      </c>
      <c r="EX200" s="12" t="str">
        <f t="shared" si="151"/>
        <v/>
      </c>
      <c r="EY200" s="12" t="str">
        <f t="shared" si="151"/>
        <v/>
      </c>
      <c r="EZ200" s="12" t="str">
        <f t="shared" si="151"/>
        <v/>
      </c>
      <c r="FA200" s="12" t="str">
        <f t="shared" si="151"/>
        <v/>
      </c>
      <c r="FB200" s="12" t="str">
        <f t="shared" si="151"/>
        <v/>
      </c>
      <c r="FC200" s="12" t="str">
        <f t="shared" si="161"/>
        <v/>
      </c>
      <c r="FD200" s="12" t="str">
        <f t="shared" si="161"/>
        <v/>
      </c>
      <c r="FE200" s="12" t="str">
        <f t="shared" si="161"/>
        <v/>
      </c>
      <c r="FF200" s="12" t="str">
        <f t="shared" si="161"/>
        <v/>
      </c>
      <c r="FG200" s="12" t="str">
        <f t="shared" si="161"/>
        <v/>
      </c>
      <c r="FH200" s="12" t="str">
        <f t="shared" si="161"/>
        <v/>
      </c>
      <c r="FI200" s="12" t="str">
        <f t="shared" si="186"/>
        <v/>
      </c>
      <c r="FJ200" s="12" t="str">
        <f t="shared" si="186"/>
        <v/>
      </c>
      <c r="FK200" s="12" t="str">
        <f t="shared" si="186"/>
        <v/>
      </c>
      <c r="FL200" s="12" t="str">
        <f t="shared" si="186"/>
        <v/>
      </c>
      <c r="FM200" s="12" t="str">
        <f t="shared" si="186"/>
        <v/>
      </c>
      <c r="FN200" s="12" t="str">
        <f t="shared" si="186"/>
        <v/>
      </c>
      <c r="FP200" t="str">
        <f t="shared" ref="FP200:FP206" si="197">IF(OR(EL200&gt;160,(EH200+EI200)&lt;&gt;EL200/2,(EJ200+EK200)&lt;&gt;EL200/2),"Not OK","OK")</f>
        <v>OK</v>
      </c>
      <c r="FQ200" t="str">
        <f t="shared" ref="FQ200:FQ206" si="198">LEFT(AE200,2)</f>
        <v/>
      </c>
      <c r="GU200" s="176"/>
      <c r="GV200" s="177">
        <f t="shared" si="181"/>
        <v>0</v>
      </c>
      <c r="GW200" s="177">
        <f t="shared" si="182"/>
        <v>0</v>
      </c>
      <c r="GX200" s="177">
        <f t="shared" si="183"/>
        <v>0</v>
      </c>
      <c r="GY200" s="177">
        <f t="shared" si="184"/>
        <v>0</v>
      </c>
    </row>
    <row r="201" spans="1:207" x14ac:dyDescent="0.25">
      <c r="A201" s="194"/>
      <c r="B201" s="186" t="str">
        <f t="shared" si="188"/>
        <v>0 (0, 0)</v>
      </c>
      <c r="C201" s="357"/>
      <c r="D201" s="470"/>
      <c r="E201" s="470"/>
      <c r="F201" s="470"/>
      <c r="G201" s="470"/>
      <c r="H201" s="470"/>
      <c r="I201" s="466"/>
      <c r="J201" s="357"/>
      <c r="K201" s="470"/>
      <c r="L201" s="470"/>
      <c r="M201" s="470"/>
      <c r="N201" s="470"/>
      <c r="O201" s="470"/>
      <c r="P201" s="466"/>
      <c r="Q201" s="357"/>
      <c r="R201" s="470"/>
      <c r="S201" s="470"/>
      <c r="T201" s="470"/>
      <c r="U201" s="470"/>
      <c r="V201" s="470"/>
      <c r="W201" s="466"/>
      <c r="X201" s="357"/>
      <c r="Y201" s="470"/>
      <c r="Z201" s="470"/>
      <c r="AA201" s="470"/>
      <c r="AB201" s="470"/>
      <c r="AC201" s="470"/>
      <c r="AD201" s="466"/>
      <c r="AE201" s="349"/>
      <c r="AF201" s="339">
        <f t="shared" si="158"/>
        <v>0</v>
      </c>
      <c r="AG201" s="340">
        <f t="shared" si="158"/>
        <v>0</v>
      </c>
      <c r="AH201" s="340">
        <f t="shared" si="158"/>
        <v>0</v>
      </c>
      <c r="AI201" s="341">
        <f t="shared" si="158"/>
        <v>0</v>
      </c>
      <c r="AJ201" s="342">
        <f t="shared" si="158"/>
        <v>0</v>
      </c>
      <c r="AK201" s="343">
        <f t="shared" si="189"/>
        <v>0</v>
      </c>
      <c r="AL201" s="192">
        <f>IF(A201&lt;&gt;"",VLOOKUP(A201,Positions!$AJ$9:$AK$30,2,FALSE),0)*IF(AJ201=160,AJ201/4*52*(38/40),AJ201/4*52)</f>
        <v>0</v>
      </c>
      <c r="AM201" s="188">
        <f t="shared" si="190"/>
        <v>0</v>
      </c>
      <c r="AN201" s="12" t="str">
        <f t="shared" si="177"/>
        <v/>
      </c>
      <c r="AO201" s="12" t="str">
        <f t="shared" si="177"/>
        <v/>
      </c>
      <c r="AP201" s="12" t="str">
        <f t="shared" si="177"/>
        <v/>
      </c>
      <c r="AQ201" s="12" t="str">
        <f t="shared" si="177"/>
        <v/>
      </c>
      <c r="AR201" s="12" t="str">
        <f t="shared" si="177"/>
        <v/>
      </c>
      <c r="AS201" s="12" t="str">
        <f t="shared" si="177"/>
        <v/>
      </c>
      <c r="AT201" s="12" t="str">
        <f t="shared" si="177"/>
        <v/>
      </c>
      <c r="AU201" s="12" t="str">
        <f t="shared" si="177"/>
        <v/>
      </c>
      <c r="AV201" s="12" t="str">
        <f t="shared" si="177"/>
        <v/>
      </c>
      <c r="AW201" s="12" t="str">
        <f t="shared" si="177"/>
        <v/>
      </c>
      <c r="AX201" s="12" t="str">
        <f t="shared" si="177"/>
        <v/>
      </c>
      <c r="AY201" s="12" t="str">
        <f t="shared" si="164"/>
        <v/>
      </c>
      <c r="AZ201" s="12" t="str">
        <f t="shared" si="164"/>
        <v/>
      </c>
      <c r="BA201" s="12" t="str">
        <f t="shared" si="160"/>
        <v/>
      </c>
      <c r="BB201" s="12" t="str">
        <f t="shared" si="160"/>
        <v/>
      </c>
      <c r="BC201" s="12" t="str">
        <f t="shared" si="160"/>
        <v/>
      </c>
      <c r="BD201" s="12" t="str">
        <f t="shared" si="160"/>
        <v/>
      </c>
      <c r="BE201" s="12" t="str">
        <f t="shared" si="160"/>
        <v/>
      </c>
      <c r="BF201" s="12" t="str">
        <f t="shared" si="160"/>
        <v/>
      </c>
      <c r="BG201" s="12" t="str">
        <f t="shared" si="160"/>
        <v/>
      </c>
      <c r="BH201" s="12" t="str">
        <f t="shared" si="180"/>
        <v/>
      </c>
      <c r="BI201" s="12" t="str">
        <f t="shared" si="180"/>
        <v/>
      </c>
      <c r="BJ201" s="12" t="str">
        <f t="shared" si="180"/>
        <v/>
      </c>
      <c r="BK201" s="12" t="str">
        <f t="shared" si="180"/>
        <v/>
      </c>
      <c r="BL201" s="12" t="str">
        <f t="shared" si="180"/>
        <v/>
      </c>
      <c r="BM201" s="12" t="str">
        <f t="shared" si="180"/>
        <v/>
      </c>
      <c r="BN201" s="12" t="str">
        <f t="shared" si="180"/>
        <v/>
      </c>
      <c r="BO201" s="12" t="str">
        <f t="shared" si="157"/>
        <v/>
      </c>
      <c r="BV201" s="2" t="str">
        <f>IF(C201="","",IF(C201="ADO","ADO",IF(C201="OFF","OFF",VLOOKUP(C201,Positions!$C$7:$V$120,20,FALSE))))</f>
        <v/>
      </c>
      <c r="BW201" s="2" t="str">
        <f>IF(D201="","",IF(D201="ADO","ADO",IF(D201="OFF","OFF",VLOOKUP(D201,Positions!$C$7:$V$120,20,FALSE))))</f>
        <v/>
      </c>
      <c r="BX201" s="2" t="str">
        <f>IF(E201="","",IF(E201="ADO","ADO",IF(E201="OFF","OFF",VLOOKUP(E201,Positions!$C$7:$V$120,20,FALSE))))</f>
        <v/>
      </c>
      <c r="BY201" s="2" t="str">
        <f>IF(F201="","",IF(F201="ADO","ADO",IF(F201="OFF","OFF",VLOOKUP(F201,Positions!$C$7:$V$120,20,FALSE))))</f>
        <v/>
      </c>
      <c r="BZ201" s="2" t="str">
        <f>IF(G201="","",IF(G201="ADO","ADO",IF(G201="OFF","OFF",VLOOKUP(G201,Positions!$C$7:$V$120,20,FALSE))))</f>
        <v/>
      </c>
      <c r="CA201" s="2" t="str">
        <f>IF(H201="","",IF(H201="ADO","ADO",IF(H201="OFF","OFF",VLOOKUP(H201,Positions!$C$7:$V$120,20,FALSE))))</f>
        <v/>
      </c>
      <c r="CB201" s="2" t="str">
        <f>IF(I201="","",IF(I201="ADO","ADO",IF(I201="OFF","OFF",VLOOKUP(I201,Positions!$C$7:$V$120,20,FALSE))))</f>
        <v/>
      </c>
      <c r="CC201" s="2" t="str">
        <f>IF(J201="","",IF(J201="ADO","ADO",IF(J201="OFF","OFF",VLOOKUP(J201,Positions!$C$7:$V$120,20,FALSE))))</f>
        <v/>
      </c>
      <c r="CD201" s="2" t="str">
        <f>IF(K201="","",IF(K201="ADO","ADO",IF(K201="OFF","OFF",VLOOKUP(K201,Positions!$C$7:$V$120,20,FALSE))))</f>
        <v/>
      </c>
      <c r="CE201" s="2" t="str">
        <f>IF(L201="","",IF(L201="ADO","ADO",IF(L201="OFF","OFF",VLOOKUP(L201,Positions!$C$7:$V$120,20,FALSE))))</f>
        <v/>
      </c>
      <c r="CF201" s="2" t="str">
        <f>IF(M201="","",IF(M201="ADO","ADO",IF(M201="OFF","OFF",VLOOKUP(M201,Positions!$C$7:$V$120,20,FALSE))))</f>
        <v/>
      </c>
      <c r="CG201" s="2" t="str">
        <f>IF(N201="","",IF(N201="ADO","ADO",IF(N201="OFF","OFF",VLOOKUP(N201,Positions!$C$7:$V$120,20,FALSE))))</f>
        <v/>
      </c>
      <c r="CH201" s="2" t="str">
        <f>IF(O201="","",IF(O201="ADO","ADO",IF(O201="OFF","OFF",VLOOKUP(O201,Positions!$C$7:$V$120,20,FALSE))))</f>
        <v/>
      </c>
      <c r="CI201" s="2" t="str">
        <f>IF(P201="","",IF(P201="ADO","ADO",IF(P201="OFF","OFF",VLOOKUP(P201,Positions!$C$7:$V$120,20,FALSE))))</f>
        <v/>
      </c>
      <c r="CJ201" s="2" t="str">
        <f>IF(Q201="","",IF(Q201="ADO","ADO",IF(Q201="OFF","OFF",VLOOKUP(Q201,Positions!$C$7:$V$120,20,FALSE))))</f>
        <v/>
      </c>
      <c r="CK201" s="2" t="str">
        <f>IF(R201="","",IF(R201="ADO","ADO",IF(R201="OFF","OFF",VLOOKUP(R201,Positions!$C$7:$V$120,20,FALSE))))</f>
        <v/>
      </c>
      <c r="CL201" s="2" t="str">
        <f>IF(S201="","",IF(S201="ADO","ADO",IF(S201="OFF","OFF",VLOOKUP(S201,Positions!$C$7:$V$120,20,FALSE))))</f>
        <v/>
      </c>
      <c r="CM201" s="2" t="str">
        <f>IF(T201="","",IF(T201="ADO","ADO",IF(T201="OFF","OFF",VLOOKUP(T201,Positions!$C$7:$V$120,20,FALSE))))</f>
        <v/>
      </c>
      <c r="CN201" s="2" t="str">
        <f>IF(U201="","",IF(U201="ADO","ADO",IF(U201="OFF","OFF",VLOOKUP(U201,Positions!$C$7:$V$120,20,FALSE))))</f>
        <v/>
      </c>
      <c r="CO201" s="2" t="str">
        <f>IF(V201="","",IF(V201="ADO","ADO",IF(V201="OFF","OFF",VLOOKUP(V201,Positions!$C$7:$V$120,20,FALSE))))</f>
        <v/>
      </c>
      <c r="CP201" s="2" t="str">
        <f>IF(W201="","",IF(W201="ADO","ADO",IF(W201="OFF","OFF",VLOOKUP(W201,Positions!$C$7:$V$120,20,FALSE))))</f>
        <v/>
      </c>
      <c r="CQ201" s="2" t="str">
        <f>IF(X201="","",IF(X201="ADO","ADO",IF(X201="OFF","OFF",VLOOKUP(X201,Positions!$C$7:$V$120,20,FALSE))))</f>
        <v/>
      </c>
      <c r="CR201" s="2" t="str">
        <f>IF(Y201="","",IF(Y201="ADO","ADO",IF(Y201="OFF","OFF",VLOOKUP(Y201,Positions!$C$7:$V$120,20,FALSE))))</f>
        <v/>
      </c>
      <c r="CS201" s="2" t="str">
        <f>IF(Z201="","",IF(Z201="ADO","ADO",IF(Z201="OFF","OFF",VLOOKUP(Z201,Positions!$C$7:$V$120,20,FALSE))))</f>
        <v/>
      </c>
      <c r="CT201" s="2" t="str">
        <f>IF(AA201="","",IF(AA201="ADO","ADO",IF(AA201="OFF","OFF",VLOOKUP(AA201,Positions!$C$7:$V$120,20,FALSE))))</f>
        <v/>
      </c>
      <c r="CU201" s="2" t="str">
        <f>IF(AB201="","",IF(AB201="ADO","ADO",IF(AB201="OFF","OFF",VLOOKUP(AB201,Positions!$C$7:$V$120,20,FALSE))))</f>
        <v/>
      </c>
      <c r="CV201" s="2" t="str">
        <f>IF(AC201="","",IF(AC201="ADO","ADO",IF(AC201="OFF","OFF",VLOOKUP(AC201,Positions!$C$7:$V$120,20,FALSE))))</f>
        <v/>
      </c>
      <c r="CW201" s="2" t="str">
        <f>IF(AD201="","",IF(AD201="ADO","ADO",IF(AD201="OFF","OFF",VLOOKUP(AD201,Positions!$C$7:$V$120,20,FALSE))))</f>
        <v/>
      </c>
      <c r="CY201" s="2">
        <f t="shared" si="191"/>
        <v>0</v>
      </c>
      <c r="DE201" s="2" t="str">
        <f t="shared" si="187"/>
        <v/>
      </c>
      <c r="DF201" s="2" t="str">
        <f t="shared" si="187"/>
        <v/>
      </c>
      <c r="DG201" s="2" t="str">
        <f t="shared" si="187"/>
        <v/>
      </c>
      <c r="DH201" s="2" t="str">
        <f t="shared" si="185"/>
        <v/>
      </c>
      <c r="DI201" s="2" t="str">
        <f t="shared" si="185"/>
        <v/>
      </c>
      <c r="DJ201" s="2" t="str">
        <f t="shared" si="185"/>
        <v/>
      </c>
      <c r="DK201" s="2" t="str">
        <f t="shared" si="185"/>
        <v/>
      </c>
      <c r="DL201" s="2" t="str">
        <f t="shared" si="185"/>
        <v/>
      </c>
      <c r="DM201" s="2" t="str">
        <f t="shared" si="185"/>
        <v/>
      </c>
      <c r="DN201" s="2" t="str">
        <f t="shared" si="185"/>
        <v/>
      </c>
      <c r="DO201" s="2" t="str">
        <f t="shared" si="185"/>
        <v/>
      </c>
      <c r="DP201" s="2" t="str">
        <f t="shared" si="185"/>
        <v/>
      </c>
      <c r="DQ201" s="2" t="str">
        <f t="shared" si="185"/>
        <v/>
      </c>
      <c r="DR201" s="2" t="str">
        <f t="shared" si="185"/>
        <v/>
      </c>
      <c r="DS201" s="2" t="str">
        <f t="shared" si="185"/>
        <v/>
      </c>
      <c r="DT201" s="2" t="str">
        <f t="shared" si="185"/>
        <v/>
      </c>
      <c r="DU201" s="2" t="str">
        <f t="shared" si="185"/>
        <v/>
      </c>
      <c r="DV201" s="2" t="str">
        <f t="shared" si="163"/>
        <v/>
      </c>
      <c r="DW201" s="2" t="str">
        <f t="shared" si="163"/>
        <v/>
      </c>
      <c r="DX201" s="2" t="str">
        <f t="shared" si="163"/>
        <v/>
      </c>
      <c r="DY201" s="2" t="str">
        <f t="shared" si="163"/>
        <v/>
      </c>
      <c r="DZ201" s="2" t="str">
        <f t="shared" si="163"/>
        <v/>
      </c>
      <c r="EA201" s="2" t="str">
        <f t="shared" si="163"/>
        <v/>
      </c>
      <c r="EB201" s="2" t="str">
        <f t="shared" si="163"/>
        <v/>
      </c>
      <c r="EC201" s="2" t="str">
        <f t="shared" si="163"/>
        <v/>
      </c>
      <c r="ED201" s="2" t="str">
        <f t="shared" si="163"/>
        <v/>
      </c>
      <c r="EE201" s="2" t="str">
        <f t="shared" ref="DV201:EF206" si="199">IF(ISERROR(CV201),"",CV201)</f>
        <v/>
      </c>
      <c r="EF201" s="2" t="str">
        <f t="shared" si="199"/>
        <v/>
      </c>
      <c r="EH201" s="189">
        <f t="shared" si="192"/>
        <v>0</v>
      </c>
      <c r="EI201" s="190">
        <f t="shared" si="193"/>
        <v>0</v>
      </c>
      <c r="EJ201" s="190">
        <f t="shared" si="194"/>
        <v>0</v>
      </c>
      <c r="EK201" s="190">
        <f t="shared" si="195"/>
        <v>0</v>
      </c>
      <c r="EL201" s="190">
        <f t="shared" si="196"/>
        <v>0</v>
      </c>
      <c r="EM201" s="12" t="str">
        <f t="shared" si="179"/>
        <v/>
      </c>
      <c r="EN201" s="12" t="str">
        <f t="shared" si="179"/>
        <v/>
      </c>
      <c r="EO201" s="12" t="str">
        <f t="shared" si="179"/>
        <v/>
      </c>
      <c r="EP201" s="12" t="str">
        <f t="shared" si="178"/>
        <v/>
      </c>
      <c r="EQ201" s="12" t="str">
        <f t="shared" si="178"/>
        <v/>
      </c>
      <c r="ER201" s="12" t="str">
        <f t="shared" si="178"/>
        <v/>
      </c>
      <c r="ES201" s="12" t="str">
        <f t="shared" si="178"/>
        <v/>
      </c>
      <c r="ET201" s="12" t="str">
        <f t="shared" si="178"/>
        <v/>
      </c>
      <c r="EU201" s="12" t="str">
        <f t="shared" si="178"/>
        <v/>
      </c>
      <c r="EV201" s="12" t="str">
        <f t="shared" si="151"/>
        <v/>
      </c>
      <c r="EW201" s="12" t="str">
        <f t="shared" si="151"/>
        <v/>
      </c>
      <c r="EX201" s="12" t="str">
        <f t="shared" si="151"/>
        <v/>
      </c>
      <c r="EY201" s="12" t="str">
        <f t="shared" si="151"/>
        <v/>
      </c>
      <c r="EZ201" s="12" t="str">
        <f t="shared" si="151"/>
        <v/>
      </c>
      <c r="FA201" s="12" t="str">
        <f t="shared" si="151"/>
        <v/>
      </c>
      <c r="FB201" s="12" t="str">
        <f t="shared" si="151"/>
        <v/>
      </c>
      <c r="FC201" s="12" t="str">
        <f t="shared" si="161"/>
        <v/>
      </c>
      <c r="FD201" s="12" t="str">
        <f t="shared" si="161"/>
        <v/>
      </c>
      <c r="FE201" s="12" t="str">
        <f t="shared" si="161"/>
        <v/>
      </c>
      <c r="FF201" s="12" t="str">
        <f t="shared" si="161"/>
        <v/>
      </c>
      <c r="FG201" s="12" t="str">
        <f t="shared" si="161"/>
        <v/>
      </c>
      <c r="FH201" s="12" t="str">
        <f t="shared" si="161"/>
        <v/>
      </c>
      <c r="FI201" s="12" t="str">
        <f t="shared" si="186"/>
        <v/>
      </c>
      <c r="FJ201" s="12" t="str">
        <f t="shared" si="186"/>
        <v/>
      </c>
      <c r="FK201" s="12" t="str">
        <f t="shared" si="186"/>
        <v/>
      </c>
      <c r="FL201" s="12" t="str">
        <f t="shared" si="186"/>
        <v/>
      </c>
      <c r="FM201" s="12" t="str">
        <f t="shared" si="186"/>
        <v/>
      </c>
      <c r="FN201" s="12" t="str">
        <f t="shared" si="186"/>
        <v/>
      </c>
      <c r="FP201" t="str">
        <f t="shared" si="197"/>
        <v>OK</v>
      </c>
      <c r="FQ201" t="str">
        <f t="shared" si="198"/>
        <v/>
      </c>
      <c r="GU201" s="176"/>
      <c r="GV201" s="177">
        <f t="shared" si="181"/>
        <v>0</v>
      </c>
      <c r="GW201" s="177">
        <f t="shared" si="182"/>
        <v>0</v>
      </c>
      <c r="GX201" s="177">
        <f t="shared" si="183"/>
        <v>0</v>
      </c>
      <c r="GY201" s="177">
        <f t="shared" si="184"/>
        <v>0</v>
      </c>
    </row>
    <row r="202" spans="1:207" x14ac:dyDescent="0.25">
      <c r="A202" s="194"/>
      <c r="B202" s="186" t="str">
        <f t="shared" si="188"/>
        <v>0 (0, 0)</v>
      </c>
      <c r="C202" s="357"/>
      <c r="D202" s="470"/>
      <c r="E202" s="470"/>
      <c r="F202" s="470"/>
      <c r="G202" s="470"/>
      <c r="H202" s="470"/>
      <c r="I202" s="466"/>
      <c r="J202" s="357"/>
      <c r="K202" s="470"/>
      <c r="L202" s="470"/>
      <c r="M202" s="470"/>
      <c r="N202" s="470"/>
      <c r="O202" s="470"/>
      <c r="P202" s="466"/>
      <c r="Q202" s="357"/>
      <c r="R202" s="470"/>
      <c r="S202" s="470"/>
      <c r="T202" s="470"/>
      <c r="U202" s="470"/>
      <c r="V202" s="470"/>
      <c r="W202" s="466"/>
      <c r="X202" s="357"/>
      <c r="Y202" s="470"/>
      <c r="Z202" s="470"/>
      <c r="AA202" s="470"/>
      <c r="AB202" s="470"/>
      <c r="AC202" s="470"/>
      <c r="AD202" s="466"/>
      <c r="AE202" s="349"/>
      <c r="AF202" s="339">
        <f t="shared" si="158"/>
        <v>0</v>
      </c>
      <c r="AG202" s="340">
        <f t="shared" si="158"/>
        <v>0</v>
      </c>
      <c r="AH202" s="340">
        <f t="shared" si="158"/>
        <v>0</v>
      </c>
      <c r="AI202" s="341">
        <f t="shared" si="158"/>
        <v>0</v>
      </c>
      <c r="AJ202" s="342">
        <f t="shared" si="158"/>
        <v>0</v>
      </c>
      <c r="AK202" s="343">
        <f t="shared" si="189"/>
        <v>0</v>
      </c>
      <c r="AL202" s="192">
        <f>IF(A202&lt;&gt;"",VLOOKUP(A202,Positions!$AJ$9:$AK$30,2,FALSE),0)*IF(AJ202=160,AJ202/4*52*(38/40),AJ202/4*52)</f>
        <v>0</v>
      </c>
      <c r="AM202" s="188">
        <f t="shared" si="190"/>
        <v>0</v>
      </c>
      <c r="AN202" s="12" t="str">
        <f t="shared" si="177"/>
        <v/>
      </c>
      <c r="AO202" s="12" t="str">
        <f t="shared" si="177"/>
        <v/>
      </c>
      <c r="AP202" s="12" t="str">
        <f t="shared" si="177"/>
        <v/>
      </c>
      <c r="AQ202" s="12" t="str">
        <f t="shared" si="177"/>
        <v/>
      </c>
      <c r="AR202" s="12" t="str">
        <f t="shared" si="177"/>
        <v/>
      </c>
      <c r="AS202" s="12" t="str">
        <f t="shared" si="177"/>
        <v/>
      </c>
      <c r="AT202" s="12" t="str">
        <f t="shared" si="177"/>
        <v/>
      </c>
      <c r="AU202" s="12" t="str">
        <f t="shared" si="177"/>
        <v/>
      </c>
      <c r="AV202" s="12" t="str">
        <f t="shared" si="177"/>
        <v/>
      </c>
      <c r="AW202" s="12" t="str">
        <f t="shared" si="177"/>
        <v/>
      </c>
      <c r="AX202" s="12" t="str">
        <f t="shared" si="177"/>
        <v/>
      </c>
      <c r="AY202" s="12" t="str">
        <f t="shared" si="164"/>
        <v/>
      </c>
      <c r="AZ202" s="12" t="str">
        <f t="shared" si="164"/>
        <v/>
      </c>
      <c r="BA202" s="12" t="str">
        <f t="shared" si="160"/>
        <v/>
      </c>
      <c r="BB202" s="12" t="str">
        <f t="shared" si="160"/>
        <v/>
      </c>
      <c r="BC202" s="12" t="str">
        <f t="shared" si="160"/>
        <v/>
      </c>
      <c r="BD202" s="12" t="str">
        <f t="shared" si="160"/>
        <v/>
      </c>
      <c r="BE202" s="12" t="str">
        <f t="shared" si="160"/>
        <v/>
      </c>
      <c r="BF202" s="12" t="str">
        <f t="shared" si="160"/>
        <v/>
      </c>
      <c r="BG202" s="12" t="str">
        <f t="shared" si="160"/>
        <v/>
      </c>
      <c r="BH202" s="12" t="str">
        <f t="shared" si="180"/>
        <v/>
      </c>
      <c r="BI202" s="12" t="str">
        <f t="shared" si="180"/>
        <v/>
      </c>
      <c r="BJ202" s="12" t="str">
        <f t="shared" si="180"/>
        <v/>
      </c>
      <c r="BK202" s="12" t="str">
        <f t="shared" si="180"/>
        <v/>
      </c>
      <c r="BL202" s="12" t="str">
        <f t="shared" si="180"/>
        <v/>
      </c>
      <c r="BM202" s="12" t="str">
        <f t="shared" si="180"/>
        <v/>
      </c>
      <c r="BN202" s="12" t="str">
        <f t="shared" si="180"/>
        <v/>
      </c>
      <c r="BO202" s="12" t="str">
        <f t="shared" si="157"/>
        <v/>
      </c>
      <c r="BV202" s="2" t="str">
        <f>IF(C202="","",IF(C202="ADO","ADO",IF(C202="OFF","OFF",VLOOKUP(C202,Positions!$C$7:$V$120,20,FALSE))))</f>
        <v/>
      </c>
      <c r="BW202" s="2" t="str">
        <f>IF(D202="","",IF(D202="ADO","ADO",IF(D202="OFF","OFF",VLOOKUP(D202,Positions!$C$7:$V$120,20,FALSE))))</f>
        <v/>
      </c>
      <c r="BX202" s="2" t="str">
        <f>IF(E202="","",IF(E202="ADO","ADO",IF(E202="OFF","OFF",VLOOKUP(E202,Positions!$C$7:$V$120,20,FALSE))))</f>
        <v/>
      </c>
      <c r="BY202" s="2" t="str">
        <f>IF(F202="","",IF(F202="ADO","ADO",IF(F202="OFF","OFF",VLOOKUP(F202,Positions!$C$7:$V$120,20,FALSE))))</f>
        <v/>
      </c>
      <c r="BZ202" s="2" t="str">
        <f>IF(G202="","",IF(G202="ADO","ADO",IF(G202="OFF","OFF",VLOOKUP(G202,Positions!$C$7:$V$120,20,FALSE))))</f>
        <v/>
      </c>
      <c r="CA202" s="2" t="str">
        <f>IF(H202="","",IF(H202="ADO","ADO",IF(H202="OFF","OFF",VLOOKUP(H202,Positions!$C$7:$V$120,20,FALSE))))</f>
        <v/>
      </c>
      <c r="CB202" s="2" t="str">
        <f>IF(I202="","",IF(I202="ADO","ADO",IF(I202="OFF","OFF",VLOOKUP(I202,Positions!$C$7:$V$120,20,FALSE))))</f>
        <v/>
      </c>
      <c r="CC202" s="2" t="str">
        <f>IF(J202="","",IF(J202="ADO","ADO",IF(J202="OFF","OFF",VLOOKUP(J202,Positions!$C$7:$V$120,20,FALSE))))</f>
        <v/>
      </c>
      <c r="CD202" s="2" t="str">
        <f>IF(K202="","",IF(K202="ADO","ADO",IF(K202="OFF","OFF",VLOOKUP(K202,Positions!$C$7:$V$120,20,FALSE))))</f>
        <v/>
      </c>
      <c r="CE202" s="2" t="str">
        <f>IF(L202="","",IF(L202="ADO","ADO",IF(L202="OFF","OFF",VLOOKUP(L202,Positions!$C$7:$V$120,20,FALSE))))</f>
        <v/>
      </c>
      <c r="CF202" s="2" t="str">
        <f>IF(M202="","",IF(M202="ADO","ADO",IF(M202="OFF","OFF",VLOOKUP(M202,Positions!$C$7:$V$120,20,FALSE))))</f>
        <v/>
      </c>
      <c r="CG202" s="2" t="str">
        <f>IF(N202="","",IF(N202="ADO","ADO",IF(N202="OFF","OFF",VLOOKUP(N202,Positions!$C$7:$V$120,20,FALSE))))</f>
        <v/>
      </c>
      <c r="CH202" s="2" t="str">
        <f>IF(O202="","",IF(O202="ADO","ADO",IF(O202="OFF","OFF",VLOOKUP(O202,Positions!$C$7:$V$120,20,FALSE))))</f>
        <v/>
      </c>
      <c r="CI202" s="2" t="str">
        <f>IF(P202="","",IF(P202="ADO","ADO",IF(P202="OFF","OFF",VLOOKUP(P202,Positions!$C$7:$V$120,20,FALSE))))</f>
        <v/>
      </c>
      <c r="CJ202" s="2" t="str">
        <f>IF(Q202="","",IF(Q202="ADO","ADO",IF(Q202="OFF","OFF",VLOOKUP(Q202,Positions!$C$7:$V$120,20,FALSE))))</f>
        <v/>
      </c>
      <c r="CK202" s="2" t="str">
        <f>IF(R202="","",IF(R202="ADO","ADO",IF(R202="OFF","OFF",VLOOKUP(R202,Positions!$C$7:$V$120,20,FALSE))))</f>
        <v/>
      </c>
      <c r="CL202" s="2" t="str">
        <f>IF(S202="","",IF(S202="ADO","ADO",IF(S202="OFF","OFF",VLOOKUP(S202,Positions!$C$7:$V$120,20,FALSE))))</f>
        <v/>
      </c>
      <c r="CM202" s="2" t="str">
        <f>IF(T202="","",IF(T202="ADO","ADO",IF(T202="OFF","OFF",VLOOKUP(T202,Positions!$C$7:$V$120,20,FALSE))))</f>
        <v/>
      </c>
      <c r="CN202" s="2" t="str">
        <f>IF(U202="","",IF(U202="ADO","ADO",IF(U202="OFF","OFF",VLOOKUP(U202,Positions!$C$7:$V$120,20,FALSE))))</f>
        <v/>
      </c>
      <c r="CO202" s="2" t="str">
        <f>IF(V202="","",IF(V202="ADO","ADO",IF(V202="OFF","OFF",VLOOKUP(V202,Positions!$C$7:$V$120,20,FALSE))))</f>
        <v/>
      </c>
      <c r="CP202" s="2" t="str">
        <f>IF(W202="","",IF(W202="ADO","ADO",IF(W202="OFF","OFF",VLOOKUP(W202,Positions!$C$7:$V$120,20,FALSE))))</f>
        <v/>
      </c>
      <c r="CQ202" s="2" t="str">
        <f>IF(X202="","",IF(X202="ADO","ADO",IF(X202="OFF","OFF",VLOOKUP(X202,Positions!$C$7:$V$120,20,FALSE))))</f>
        <v/>
      </c>
      <c r="CR202" s="2" t="str">
        <f>IF(Y202="","",IF(Y202="ADO","ADO",IF(Y202="OFF","OFF",VLOOKUP(Y202,Positions!$C$7:$V$120,20,FALSE))))</f>
        <v/>
      </c>
      <c r="CS202" s="2" t="str">
        <f>IF(Z202="","",IF(Z202="ADO","ADO",IF(Z202="OFF","OFF",VLOOKUP(Z202,Positions!$C$7:$V$120,20,FALSE))))</f>
        <v/>
      </c>
      <c r="CT202" s="2" t="str">
        <f>IF(AA202="","",IF(AA202="ADO","ADO",IF(AA202="OFF","OFF",VLOOKUP(AA202,Positions!$C$7:$V$120,20,FALSE))))</f>
        <v/>
      </c>
      <c r="CU202" s="2" t="str">
        <f>IF(AB202="","",IF(AB202="ADO","ADO",IF(AB202="OFF","OFF",VLOOKUP(AB202,Positions!$C$7:$V$120,20,FALSE))))</f>
        <v/>
      </c>
      <c r="CV202" s="2" t="str">
        <f>IF(AC202="","",IF(AC202="ADO","ADO",IF(AC202="OFF","OFF",VLOOKUP(AC202,Positions!$C$7:$V$120,20,FALSE))))</f>
        <v/>
      </c>
      <c r="CW202" s="2" t="str">
        <f>IF(AD202="","",IF(AD202="ADO","ADO",IF(AD202="OFF","OFF",VLOOKUP(AD202,Positions!$C$7:$V$120,20,FALSE))))</f>
        <v/>
      </c>
      <c r="CY202" s="2">
        <f t="shared" si="191"/>
        <v>0</v>
      </c>
      <c r="DE202" s="2" t="str">
        <f t="shared" si="187"/>
        <v/>
      </c>
      <c r="DF202" s="2" t="str">
        <f t="shared" si="187"/>
        <v/>
      </c>
      <c r="DG202" s="2" t="str">
        <f t="shared" si="187"/>
        <v/>
      </c>
      <c r="DH202" s="2" t="str">
        <f t="shared" si="185"/>
        <v/>
      </c>
      <c r="DI202" s="2" t="str">
        <f t="shared" si="185"/>
        <v/>
      </c>
      <c r="DJ202" s="2" t="str">
        <f t="shared" si="185"/>
        <v/>
      </c>
      <c r="DK202" s="2" t="str">
        <f t="shared" si="185"/>
        <v/>
      </c>
      <c r="DL202" s="2" t="str">
        <f t="shared" si="185"/>
        <v/>
      </c>
      <c r="DM202" s="2" t="str">
        <f t="shared" si="185"/>
        <v/>
      </c>
      <c r="DN202" s="2" t="str">
        <f t="shared" si="185"/>
        <v/>
      </c>
      <c r="DO202" s="2" t="str">
        <f t="shared" si="185"/>
        <v/>
      </c>
      <c r="DP202" s="2" t="str">
        <f t="shared" si="185"/>
        <v/>
      </c>
      <c r="DQ202" s="2" t="str">
        <f t="shared" si="185"/>
        <v/>
      </c>
      <c r="DR202" s="2" t="str">
        <f t="shared" si="185"/>
        <v/>
      </c>
      <c r="DS202" s="2" t="str">
        <f t="shared" si="185"/>
        <v/>
      </c>
      <c r="DT202" s="2" t="str">
        <f t="shared" si="185"/>
        <v/>
      </c>
      <c r="DU202" s="2" t="str">
        <f t="shared" si="185"/>
        <v/>
      </c>
      <c r="DV202" s="2" t="str">
        <f t="shared" si="199"/>
        <v/>
      </c>
      <c r="DW202" s="2" t="str">
        <f t="shared" si="199"/>
        <v/>
      </c>
      <c r="DX202" s="2" t="str">
        <f t="shared" si="199"/>
        <v/>
      </c>
      <c r="DY202" s="2" t="str">
        <f t="shared" si="199"/>
        <v/>
      </c>
      <c r="DZ202" s="2" t="str">
        <f t="shared" si="199"/>
        <v/>
      </c>
      <c r="EA202" s="2" t="str">
        <f t="shared" si="199"/>
        <v/>
      </c>
      <c r="EB202" s="2" t="str">
        <f t="shared" si="199"/>
        <v/>
      </c>
      <c r="EC202" s="2" t="str">
        <f t="shared" si="199"/>
        <v/>
      </c>
      <c r="ED202" s="2" t="str">
        <f t="shared" si="199"/>
        <v/>
      </c>
      <c r="EE202" s="2" t="str">
        <f t="shared" si="199"/>
        <v/>
      </c>
      <c r="EF202" s="2" t="str">
        <f t="shared" si="199"/>
        <v/>
      </c>
      <c r="EH202" s="189">
        <f t="shared" si="192"/>
        <v>0</v>
      </c>
      <c r="EI202" s="190">
        <f t="shared" si="193"/>
        <v>0</v>
      </c>
      <c r="EJ202" s="190">
        <f t="shared" si="194"/>
        <v>0</v>
      </c>
      <c r="EK202" s="190">
        <f t="shared" si="195"/>
        <v>0</v>
      </c>
      <c r="EL202" s="190">
        <f t="shared" si="196"/>
        <v>0</v>
      </c>
      <c r="EM202" s="12" t="str">
        <f t="shared" si="179"/>
        <v/>
      </c>
      <c r="EN202" s="12" t="str">
        <f t="shared" si="179"/>
        <v/>
      </c>
      <c r="EO202" s="12" t="str">
        <f t="shared" si="179"/>
        <v/>
      </c>
      <c r="EP202" s="12" t="str">
        <f t="shared" si="178"/>
        <v/>
      </c>
      <c r="EQ202" s="12" t="str">
        <f t="shared" si="178"/>
        <v/>
      </c>
      <c r="ER202" s="12" t="str">
        <f t="shared" si="178"/>
        <v/>
      </c>
      <c r="ES202" s="12" t="str">
        <f t="shared" si="178"/>
        <v/>
      </c>
      <c r="ET202" s="12" t="str">
        <f t="shared" si="178"/>
        <v/>
      </c>
      <c r="EU202" s="12" t="str">
        <f t="shared" si="178"/>
        <v/>
      </c>
      <c r="EV202" s="12" t="str">
        <f t="shared" si="151"/>
        <v/>
      </c>
      <c r="EW202" s="12" t="str">
        <f t="shared" si="151"/>
        <v/>
      </c>
      <c r="EX202" s="12" t="str">
        <f t="shared" si="151"/>
        <v/>
      </c>
      <c r="EY202" s="12" t="str">
        <f t="shared" si="151"/>
        <v/>
      </c>
      <c r="EZ202" s="12" t="str">
        <f t="shared" si="151"/>
        <v/>
      </c>
      <c r="FA202" s="12" t="str">
        <f t="shared" si="151"/>
        <v/>
      </c>
      <c r="FB202" s="12" t="str">
        <f t="shared" si="151"/>
        <v/>
      </c>
      <c r="FC202" s="12" t="str">
        <f t="shared" si="161"/>
        <v/>
      </c>
      <c r="FD202" s="12" t="str">
        <f t="shared" si="161"/>
        <v/>
      </c>
      <c r="FE202" s="12" t="str">
        <f t="shared" si="161"/>
        <v/>
      </c>
      <c r="FF202" s="12" t="str">
        <f t="shared" si="161"/>
        <v/>
      </c>
      <c r="FG202" s="12" t="str">
        <f t="shared" si="161"/>
        <v/>
      </c>
      <c r="FH202" s="12" t="str">
        <f t="shared" si="161"/>
        <v/>
      </c>
      <c r="FI202" s="12" t="str">
        <f t="shared" si="186"/>
        <v/>
      </c>
      <c r="FJ202" s="12" t="str">
        <f t="shared" si="186"/>
        <v/>
      </c>
      <c r="FK202" s="12" t="str">
        <f t="shared" si="186"/>
        <v/>
      </c>
      <c r="FL202" s="12" t="str">
        <f t="shared" si="186"/>
        <v/>
      </c>
      <c r="FM202" s="12" t="str">
        <f t="shared" si="186"/>
        <v/>
      </c>
      <c r="FN202" s="12" t="str">
        <f t="shared" si="186"/>
        <v/>
      </c>
      <c r="FP202" t="str">
        <f t="shared" si="197"/>
        <v>OK</v>
      </c>
      <c r="FQ202" t="str">
        <f t="shared" si="198"/>
        <v/>
      </c>
      <c r="GU202" s="176"/>
      <c r="GV202" s="177">
        <f t="shared" si="181"/>
        <v>0</v>
      </c>
      <c r="GW202" s="177">
        <f t="shared" si="182"/>
        <v>0</v>
      </c>
      <c r="GX202" s="177">
        <f t="shared" si="183"/>
        <v>0</v>
      </c>
      <c r="GY202" s="177">
        <f t="shared" si="184"/>
        <v>0</v>
      </c>
    </row>
    <row r="203" spans="1:207" x14ac:dyDescent="0.25">
      <c r="A203" s="194"/>
      <c r="B203" s="186" t="str">
        <f t="shared" si="188"/>
        <v>0 (0, 0)</v>
      </c>
      <c r="C203" s="357"/>
      <c r="D203" s="470"/>
      <c r="E203" s="470"/>
      <c r="F203" s="470"/>
      <c r="G203" s="470"/>
      <c r="H203" s="470"/>
      <c r="I203" s="466"/>
      <c r="J203" s="357"/>
      <c r="K203" s="470"/>
      <c r="L203" s="470"/>
      <c r="M203" s="470"/>
      <c r="N203" s="470"/>
      <c r="O203" s="470"/>
      <c r="P203" s="466"/>
      <c r="Q203" s="357"/>
      <c r="R203" s="470"/>
      <c r="S203" s="470"/>
      <c r="T203" s="470"/>
      <c r="U203" s="470"/>
      <c r="V203" s="470"/>
      <c r="W203" s="466"/>
      <c r="X203" s="357"/>
      <c r="Y203" s="470"/>
      <c r="Z203" s="470"/>
      <c r="AA203" s="470"/>
      <c r="AB203" s="470"/>
      <c r="AC203" s="470"/>
      <c r="AD203" s="466"/>
      <c r="AE203" s="349"/>
      <c r="AF203" s="339">
        <f t="shared" si="158"/>
        <v>0</v>
      </c>
      <c r="AG203" s="340">
        <f t="shared" si="158"/>
        <v>0</v>
      </c>
      <c r="AH203" s="340">
        <f t="shared" si="158"/>
        <v>0</v>
      </c>
      <c r="AI203" s="341">
        <f t="shared" si="158"/>
        <v>0</v>
      </c>
      <c r="AJ203" s="342">
        <f t="shared" si="158"/>
        <v>0</v>
      </c>
      <c r="AK203" s="343">
        <f t="shared" si="189"/>
        <v>0</v>
      </c>
      <c r="AL203" s="192">
        <f>IF(A203&lt;&gt;"",VLOOKUP(A203,Positions!$AJ$9:$AK$30,2,FALSE),0)*IF(AJ203=160,AJ203/4*52*(38/40),AJ203/4*52)</f>
        <v>0</v>
      </c>
      <c r="AM203" s="188">
        <f t="shared" si="190"/>
        <v>0</v>
      </c>
      <c r="AN203" s="12" t="str">
        <f t="shared" si="177"/>
        <v/>
      </c>
      <c r="AO203" s="12" t="str">
        <f t="shared" si="177"/>
        <v/>
      </c>
      <c r="AP203" s="12" t="str">
        <f t="shared" si="177"/>
        <v/>
      </c>
      <c r="AQ203" s="12" t="str">
        <f t="shared" si="177"/>
        <v/>
      </c>
      <c r="AR203" s="12" t="str">
        <f t="shared" si="177"/>
        <v/>
      </c>
      <c r="AS203" s="12" t="str">
        <f t="shared" si="177"/>
        <v/>
      </c>
      <c r="AT203" s="12" t="str">
        <f t="shared" si="177"/>
        <v/>
      </c>
      <c r="AU203" s="12" t="str">
        <f t="shared" si="177"/>
        <v/>
      </c>
      <c r="AV203" s="12" t="str">
        <f t="shared" si="177"/>
        <v/>
      </c>
      <c r="AW203" s="12" t="str">
        <f t="shared" si="177"/>
        <v/>
      </c>
      <c r="AX203" s="12" t="str">
        <f t="shared" si="177"/>
        <v/>
      </c>
      <c r="AY203" s="12" t="str">
        <f t="shared" si="164"/>
        <v/>
      </c>
      <c r="AZ203" s="12" t="str">
        <f t="shared" si="164"/>
        <v/>
      </c>
      <c r="BA203" s="12" t="str">
        <f t="shared" si="160"/>
        <v/>
      </c>
      <c r="BB203" s="12" t="str">
        <f t="shared" si="160"/>
        <v/>
      </c>
      <c r="BC203" s="12" t="str">
        <f t="shared" si="160"/>
        <v/>
      </c>
      <c r="BD203" s="12" t="str">
        <f t="shared" si="160"/>
        <v/>
      </c>
      <c r="BE203" s="12" t="str">
        <f t="shared" si="160"/>
        <v/>
      </c>
      <c r="BF203" s="12" t="str">
        <f t="shared" si="160"/>
        <v/>
      </c>
      <c r="BG203" s="12" t="str">
        <f t="shared" si="160"/>
        <v/>
      </c>
      <c r="BH203" s="12" t="str">
        <f t="shared" si="180"/>
        <v/>
      </c>
      <c r="BI203" s="12" t="str">
        <f t="shared" si="180"/>
        <v/>
      </c>
      <c r="BJ203" s="12" t="str">
        <f t="shared" si="180"/>
        <v/>
      </c>
      <c r="BK203" s="12" t="str">
        <f t="shared" si="180"/>
        <v/>
      </c>
      <c r="BL203" s="12" t="str">
        <f t="shared" si="180"/>
        <v/>
      </c>
      <c r="BM203" s="12" t="str">
        <f t="shared" si="180"/>
        <v/>
      </c>
      <c r="BN203" s="12" t="str">
        <f t="shared" si="180"/>
        <v/>
      </c>
      <c r="BO203" s="12" t="str">
        <f t="shared" si="157"/>
        <v/>
      </c>
      <c r="BV203" s="2" t="str">
        <f>IF(C203="","",IF(C203="ADO","ADO",IF(C203="OFF","OFF",VLOOKUP(C203,Positions!$C$7:$V$120,20,FALSE))))</f>
        <v/>
      </c>
      <c r="BW203" s="2" t="str">
        <f>IF(D203="","",IF(D203="ADO","ADO",IF(D203="OFF","OFF",VLOOKUP(D203,Positions!$C$7:$V$120,20,FALSE))))</f>
        <v/>
      </c>
      <c r="BX203" s="2" t="str">
        <f>IF(E203="","",IF(E203="ADO","ADO",IF(E203="OFF","OFF",VLOOKUP(E203,Positions!$C$7:$V$120,20,FALSE))))</f>
        <v/>
      </c>
      <c r="BY203" s="2" t="str">
        <f>IF(F203="","",IF(F203="ADO","ADO",IF(F203="OFF","OFF",VLOOKUP(F203,Positions!$C$7:$V$120,20,FALSE))))</f>
        <v/>
      </c>
      <c r="BZ203" s="2" t="str">
        <f>IF(G203="","",IF(G203="ADO","ADO",IF(G203="OFF","OFF",VLOOKUP(G203,Positions!$C$7:$V$120,20,FALSE))))</f>
        <v/>
      </c>
      <c r="CA203" s="2" t="str">
        <f>IF(H203="","",IF(H203="ADO","ADO",IF(H203="OFF","OFF",VLOOKUP(H203,Positions!$C$7:$V$120,20,FALSE))))</f>
        <v/>
      </c>
      <c r="CB203" s="2" t="str">
        <f>IF(I203="","",IF(I203="ADO","ADO",IF(I203="OFF","OFF",VLOOKUP(I203,Positions!$C$7:$V$120,20,FALSE))))</f>
        <v/>
      </c>
      <c r="CC203" s="2" t="str">
        <f>IF(J203="","",IF(J203="ADO","ADO",IF(J203="OFF","OFF",VLOOKUP(J203,Positions!$C$7:$V$120,20,FALSE))))</f>
        <v/>
      </c>
      <c r="CD203" s="2" t="str">
        <f>IF(K203="","",IF(K203="ADO","ADO",IF(K203="OFF","OFF",VLOOKUP(K203,Positions!$C$7:$V$120,20,FALSE))))</f>
        <v/>
      </c>
      <c r="CE203" s="2" t="str">
        <f>IF(L203="","",IF(L203="ADO","ADO",IF(L203="OFF","OFF",VLOOKUP(L203,Positions!$C$7:$V$120,20,FALSE))))</f>
        <v/>
      </c>
      <c r="CF203" s="2" t="str">
        <f>IF(M203="","",IF(M203="ADO","ADO",IF(M203="OFF","OFF",VLOOKUP(M203,Positions!$C$7:$V$120,20,FALSE))))</f>
        <v/>
      </c>
      <c r="CG203" s="2" t="str">
        <f>IF(N203="","",IF(N203="ADO","ADO",IF(N203="OFF","OFF",VLOOKUP(N203,Positions!$C$7:$V$120,20,FALSE))))</f>
        <v/>
      </c>
      <c r="CH203" s="2" t="str">
        <f>IF(O203="","",IF(O203="ADO","ADO",IF(O203="OFF","OFF",VLOOKUP(O203,Positions!$C$7:$V$120,20,FALSE))))</f>
        <v/>
      </c>
      <c r="CI203" s="2" t="str">
        <f>IF(P203="","",IF(P203="ADO","ADO",IF(P203="OFF","OFF",VLOOKUP(P203,Positions!$C$7:$V$120,20,FALSE))))</f>
        <v/>
      </c>
      <c r="CJ203" s="2" t="str">
        <f>IF(Q203="","",IF(Q203="ADO","ADO",IF(Q203="OFF","OFF",VLOOKUP(Q203,Positions!$C$7:$V$120,20,FALSE))))</f>
        <v/>
      </c>
      <c r="CK203" s="2" t="str">
        <f>IF(R203="","",IF(R203="ADO","ADO",IF(R203="OFF","OFF",VLOOKUP(R203,Positions!$C$7:$V$120,20,FALSE))))</f>
        <v/>
      </c>
      <c r="CL203" s="2" t="str">
        <f>IF(S203="","",IF(S203="ADO","ADO",IF(S203="OFF","OFF",VLOOKUP(S203,Positions!$C$7:$V$120,20,FALSE))))</f>
        <v/>
      </c>
      <c r="CM203" s="2" t="str">
        <f>IF(T203="","",IF(T203="ADO","ADO",IF(T203="OFF","OFF",VLOOKUP(T203,Positions!$C$7:$V$120,20,FALSE))))</f>
        <v/>
      </c>
      <c r="CN203" s="2" t="str">
        <f>IF(U203="","",IF(U203="ADO","ADO",IF(U203="OFF","OFF",VLOOKUP(U203,Positions!$C$7:$V$120,20,FALSE))))</f>
        <v/>
      </c>
      <c r="CO203" s="2" t="str">
        <f>IF(V203="","",IF(V203="ADO","ADO",IF(V203="OFF","OFF",VLOOKUP(V203,Positions!$C$7:$V$120,20,FALSE))))</f>
        <v/>
      </c>
      <c r="CP203" s="2" t="str">
        <f>IF(W203="","",IF(W203="ADO","ADO",IF(W203="OFF","OFF",VLOOKUP(W203,Positions!$C$7:$V$120,20,FALSE))))</f>
        <v/>
      </c>
      <c r="CQ203" s="2" t="str">
        <f>IF(X203="","",IF(X203="ADO","ADO",IF(X203="OFF","OFF",VLOOKUP(X203,Positions!$C$7:$V$120,20,FALSE))))</f>
        <v/>
      </c>
      <c r="CR203" s="2" t="str">
        <f>IF(Y203="","",IF(Y203="ADO","ADO",IF(Y203="OFF","OFF",VLOOKUP(Y203,Positions!$C$7:$V$120,20,FALSE))))</f>
        <v/>
      </c>
      <c r="CS203" s="2" t="str">
        <f>IF(Z203="","",IF(Z203="ADO","ADO",IF(Z203="OFF","OFF",VLOOKUP(Z203,Positions!$C$7:$V$120,20,FALSE))))</f>
        <v/>
      </c>
      <c r="CT203" s="2" t="str">
        <f>IF(AA203="","",IF(AA203="ADO","ADO",IF(AA203="OFF","OFF",VLOOKUP(AA203,Positions!$C$7:$V$120,20,FALSE))))</f>
        <v/>
      </c>
      <c r="CU203" s="2" t="str">
        <f>IF(AB203="","",IF(AB203="ADO","ADO",IF(AB203="OFF","OFF",VLOOKUP(AB203,Positions!$C$7:$V$120,20,FALSE))))</f>
        <v/>
      </c>
      <c r="CV203" s="2" t="str">
        <f>IF(AC203="","",IF(AC203="ADO","ADO",IF(AC203="OFF","OFF",VLOOKUP(AC203,Positions!$C$7:$V$120,20,FALSE))))</f>
        <v/>
      </c>
      <c r="CW203" s="2" t="str">
        <f>IF(AD203="","",IF(AD203="ADO","ADO",IF(AD203="OFF","OFF",VLOOKUP(AD203,Positions!$C$7:$V$120,20,FALSE))))</f>
        <v/>
      </c>
      <c r="CY203" s="2">
        <f t="shared" si="191"/>
        <v>0</v>
      </c>
      <c r="DE203" s="2" t="str">
        <f t="shared" si="187"/>
        <v/>
      </c>
      <c r="DF203" s="2" t="str">
        <f t="shared" si="187"/>
        <v/>
      </c>
      <c r="DG203" s="2" t="str">
        <f t="shared" si="187"/>
        <v/>
      </c>
      <c r="DH203" s="2" t="str">
        <f t="shared" si="185"/>
        <v/>
      </c>
      <c r="DI203" s="2" t="str">
        <f t="shared" si="185"/>
        <v/>
      </c>
      <c r="DJ203" s="2" t="str">
        <f t="shared" si="185"/>
        <v/>
      </c>
      <c r="DK203" s="2" t="str">
        <f t="shared" si="185"/>
        <v/>
      </c>
      <c r="DL203" s="2" t="str">
        <f t="shared" si="185"/>
        <v/>
      </c>
      <c r="DM203" s="2" t="str">
        <f t="shared" si="185"/>
        <v/>
      </c>
      <c r="DN203" s="2" t="str">
        <f t="shared" si="185"/>
        <v/>
      </c>
      <c r="DO203" s="2" t="str">
        <f t="shared" si="185"/>
        <v/>
      </c>
      <c r="DP203" s="2" t="str">
        <f t="shared" si="185"/>
        <v/>
      </c>
      <c r="DQ203" s="2" t="str">
        <f t="shared" si="185"/>
        <v/>
      </c>
      <c r="DR203" s="2" t="str">
        <f t="shared" si="185"/>
        <v/>
      </c>
      <c r="DS203" s="2" t="str">
        <f t="shared" si="185"/>
        <v/>
      </c>
      <c r="DT203" s="2" t="str">
        <f t="shared" si="185"/>
        <v/>
      </c>
      <c r="DU203" s="2" t="str">
        <f t="shared" si="185"/>
        <v/>
      </c>
      <c r="DV203" s="2" t="str">
        <f t="shared" si="199"/>
        <v/>
      </c>
      <c r="DW203" s="2" t="str">
        <f t="shared" si="199"/>
        <v/>
      </c>
      <c r="DX203" s="2" t="str">
        <f t="shared" si="199"/>
        <v/>
      </c>
      <c r="DY203" s="2" t="str">
        <f t="shared" si="199"/>
        <v/>
      </c>
      <c r="DZ203" s="2" t="str">
        <f t="shared" si="199"/>
        <v/>
      </c>
      <c r="EA203" s="2" t="str">
        <f t="shared" si="199"/>
        <v/>
      </c>
      <c r="EB203" s="2" t="str">
        <f t="shared" si="199"/>
        <v/>
      </c>
      <c r="EC203" s="2" t="str">
        <f t="shared" si="199"/>
        <v/>
      </c>
      <c r="ED203" s="2" t="str">
        <f t="shared" si="199"/>
        <v/>
      </c>
      <c r="EE203" s="2" t="str">
        <f t="shared" si="199"/>
        <v/>
      </c>
      <c r="EF203" s="2" t="str">
        <f t="shared" si="199"/>
        <v/>
      </c>
      <c r="EH203" s="189">
        <f t="shared" si="192"/>
        <v>0</v>
      </c>
      <c r="EI203" s="190">
        <f t="shared" si="193"/>
        <v>0</v>
      </c>
      <c r="EJ203" s="190">
        <f t="shared" si="194"/>
        <v>0</v>
      </c>
      <c r="EK203" s="190">
        <f t="shared" si="195"/>
        <v>0</v>
      </c>
      <c r="EL203" s="190">
        <f t="shared" si="196"/>
        <v>0</v>
      </c>
      <c r="EM203" s="12" t="str">
        <f t="shared" si="179"/>
        <v/>
      </c>
      <c r="EN203" s="12" t="str">
        <f t="shared" si="179"/>
        <v/>
      </c>
      <c r="EO203" s="12" t="str">
        <f t="shared" si="179"/>
        <v/>
      </c>
      <c r="EP203" s="12" t="str">
        <f t="shared" si="178"/>
        <v/>
      </c>
      <c r="EQ203" s="12" t="str">
        <f t="shared" si="178"/>
        <v/>
      </c>
      <c r="ER203" s="12" t="str">
        <f t="shared" si="178"/>
        <v/>
      </c>
      <c r="ES203" s="12" t="str">
        <f t="shared" si="178"/>
        <v/>
      </c>
      <c r="ET203" s="12" t="str">
        <f t="shared" si="178"/>
        <v/>
      </c>
      <c r="EU203" s="12" t="str">
        <f t="shared" si="178"/>
        <v/>
      </c>
      <c r="EV203" s="12" t="str">
        <f t="shared" si="151"/>
        <v/>
      </c>
      <c r="EW203" s="12" t="str">
        <f t="shared" si="151"/>
        <v/>
      </c>
      <c r="EX203" s="12" t="str">
        <f t="shared" si="151"/>
        <v/>
      </c>
      <c r="EY203" s="12" t="str">
        <f t="shared" si="151"/>
        <v/>
      </c>
      <c r="EZ203" s="12" t="str">
        <f t="shared" si="151"/>
        <v/>
      </c>
      <c r="FA203" s="12" t="str">
        <f t="shared" si="151"/>
        <v/>
      </c>
      <c r="FB203" s="12" t="str">
        <f t="shared" si="151"/>
        <v/>
      </c>
      <c r="FC203" s="12" t="str">
        <f t="shared" si="161"/>
        <v/>
      </c>
      <c r="FD203" s="12" t="str">
        <f t="shared" si="161"/>
        <v/>
      </c>
      <c r="FE203" s="12" t="str">
        <f t="shared" si="161"/>
        <v/>
      </c>
      <c r="FF203" s="12" t="str">
        <f t="shared" si="161"/>
        <v/>
      </c>
      <c r="FG203" s="12" t="str">
        <f t="shared" si="161"/>
        <v/>
      </c>
      <c r="FH203" s="12" t="str">
        <f t="shared" si="161"/>
        <v/>
      </c>
      <c r="FI203" s="12" t="str">
        <f t="shared" si="186"/>
        <v/>
      </c>
      <c r="FJ203" s="12" t="str">
        <f t="shared" si="186"/>
        <v/>
      </c>
      <c r="FK203" s="12" t="str">
        <f t="shared" si="186"/>
        <v/>
      </c>
      <c r="FL203" s="12" t="str">
        <f t="shared" si="186"/>
        <v/>
      </c>
      <c r="FM203" s="12" t="str">
        <f t="shared" si="186"/>
        <v/>
      </c>
      <c r="FN203" s="12" t="str">
        <f t="shared" si="186"/>
        <v/>
      </c>
      <c r="FP203" t="str">
        <f t="shared" si="197"/>
        <v>OK</v>
      </c>
      <c r="FQ203" t="str">
        <f t="shared" si="198"/>
        <v/>
      </c>
      <c r="GU203" s="176"/>
      <c r="GV203" s="177">
        <f t="shared" si="181"/>
        <v>0</v>
      </c>
      <c r="GW203" s="177">
        <f t="shared" si="182"/>
        <v>0</v>
      </c>
      <c r="GX203" s="177">
        <f t="shared" si="183"/>
        <v>0</v>
      </c>
      <c r="GY203" s="177">
        <f t="shared" si="184"/>
        <v>0</v>
      </c>
    </row>
    <row r="204" spans="1:207" x14ac:dyDescent="0.25">
      <c r="A204" s="194"/>
      <c r="B204" s="186" t="str">
        <f t="shared" si="188"/>
        <v>0 (0, 0)</v>
      </c>
      <c r="C204" s="357"/>
      <c r="D204" s="470"/>
      <c r="E204" s="470"/>
      <c r="F204" s="470"/>
      <c r="G204" s="470"/>
      <c r="H204" s="470"/>
      <c r="I204" s="466"/>
      <c r="J204" s="357"/>
      <c r="K204" s="470"/>
      <c r="L204" s="470"/>
      <c r="M204" s="470"/>
      <c r="N204" s="470"/>
      <c r="O204" s="470"/>
      <c r="P204" s="466"/>
      <c r="Q204" s="357"/>
      <c r="R204" s="470"/>
      <c r="S204" s="470"/>
      <c r="T204" s="470"/>
      <c r="U204" s="470"/>
      <c r="V204" s="470"/>
      <c r="W204" s="466"/>
      <c r="X204" s="357"/>
      <c r="Y204" s="470"/>
      <c r="Z204" s="470"/>
      <c r="AA204" s="470"/>
      <c r="AB204" s="470"/>
      <c r="AC204" s="470"/>
      <c r="AD204" s="466"/>
      <c r="AE204" s="349"/>
      <c r="AF204" s="339">
        <f t="shared" si="158"/>
        <v>0</v>
      </c>
      <c r="AG204" s="340">
        <f t="shared" si="158"/>
        <v>0</v>
      </c>
      <c r="AH204" s="340">
        <f t="shared" si="158"/>
        <v>0</v>
      </c>
      <c r="AI204" s="341">
        <f t="shared" si="158"/>
        <v>0</v>
      </c>
      <c r="AJ204" s="342">
        <f t="shared" si="158"/>
        <v>0</v>
      </c>
      <c r="AK204" s="343">
        <f t="shared" si="189"/>
        <v>0</v>
      </c>
      <c r="AL204" s="192">
        <f>IF(A204&lt;&gt;"",VLOOKUP(A204,Positions!$AJ$9:$AK$30,2,FALSE),0)*IF(AJ204=160,AJ204/4*52*(38/40),AJ204/4*52)</f>
        <v>0</v>
      </c>
      <c r="AM204" s="188">
        <f t="shared" si="190"/>
        <v>0</v>
      </c>
      <c r="AN204" s="12" t="str">
        <f t="shared" si="177"/>
        <v/>
      </c>
      <c r="AO204" s="12" t="str">
        <f t="shared" si="177"/>
        <v/>
      </c>
      <c r="AP204" s="12" t="str">
        <f t="shared" si="177"/>
        <v/>
      </c>
      <c r="AQ204" s="12" t="str">
        <f t="shared" si="177"/>
        <v/>
      </c>
      <c r="AR204" s="12" t="str">
        <f t="shared" si="177"/>
        <v/>
      </c>
      <c r="AS204" s="12" t="str">
        <f t="shared" si="177"/>
        <v/>
      </c>
      <c r="AT204" s="12" t="str">
        <f t="shared" si="177"/>
        <v/>
      </c>
      <c r="AU204" s="12" t="str">
        <f t="shared" si="177"/>
        <v/>
      </c>
      <c r="AV204" s="12" t="str">
        <f t="shared" si="177"/>
        <v/>
      </c>
      <c r="AW204" s="12" t="str">
        <f t="shared" si="177"/>
        <v/>
      </c>
      <c r="AX204" s="12" t="str">
        <f t="shared" si="177"/>
        <v/>
      </c>
      <c r="AY204" s="12" t="str">
        <f t="shared" si="164"/>
        <v/>
      </c>
      <c r="AZ204" s="12" t="str">
        <f t="shared" si="164"/>
        <v/>
      </c>
      <c r="BA204" s="12" t="str">
        <f t="shared" si="160"/>
        <v/>
      </c>
      <c r="BB204" s="12" t="str">
        <f t="shared" si="160"/>
        <v/>
      </c>
      <c r="BC204" s="12" t="str">
        <f t="shared" si="160"/>
        <v/>
      </c>
      <c r="BD204" s="12" t="str">
        <f t="shared" si="160"/>
        <v/>
      </c>
      <c r="BE204" s="12" t="str">
        <f t="shared" si="160"/>
        <v/>
      </c>
      <c r="BF204" s="12" t="str">
        <f t="shared" si="160"/>
        <v/>
      </c>
      <c r="BG204" s="12" t="str">
        <f t="shared" si="160"/>
        <v/>
      </c>
      <c r="BH204" s="12" t="str">
        <f t="shared" si="180"/>
        <v/>
      </c>
      <c r="BI204" s="12" t="str">
        <f t="shared" si="180"/>
        <v/>
      </c>
      <c r="BJ204" s="12" t="str">
        <f t="shared" si="180"/>
        <v/>
      </c>
      <c r="BK204" s="12" t="str">
        <f t="shared" si="180"/>
        <v/>
      </c>
      <c r="BL204" s="12" t="str">
        <f t="shared" si="180"/>
        <v/>
      </c>
      <c r="BM204" s="12" t="str">
        <f t="shared" si="180"/>
        <v/>
      </c>
      <c r="BN204" s="12" t="str">
        <f t="shared" si="180"/>
        <v/>
      </c>
      <c r="BO204" s="12" t="str">
        <f t="shared" si="157"/>
        <v/>
      </c>
      <c r="BV204" s="2" t="str">
        <f>IF(C204="","",IF(C204="ADO","ADO",IF(C204="OFF","OFF",VLOOKUP(C204,Positions!$C$7:$V$120,20,FALSE))))</f>
        <v/>
      </c>
      <c r="BW204" s="2" t="str">
        <f>IF(D204="","",IF(D204="ADO","ADO",IF(D204="OFF","OFF",VLOOKUP(D204,Positions!$C$7:$V$120,20,FALSE))))</f>
        <v/>
      </c>
      <c r="BX204" s="2" t="str">
        <f>IF(E204="","",IF(E204="ADO","ADO",IF(E204="OFF","OFF",VLOOKUP(E204,Positions!$C$7:$V$120,20,FALSE))))</f>
        <v/>
      </c>
      <c r="BY204" s="2" t="str">
        <f>IF(F204="","",IF(F204="ADO","ADO",IF(F204="OFF","OFF",VLOOKUP(F204,Positions!$C$7:$V$120,20,FALSE))))</f>
        <v/>
      </c>
      <c r="BZ204" s="2" t="str">
        <f>IF(G204="","",IF(G204="ADO","ADO",IF(G204="OFF","OFF",VLOOKUP(G204,Positions!$C$7:$V$120,20,FALSE))))</f>
        <v/>
      </c>
      <c r="CA204" s="2" t="str">
        <f>IF(H204="","",IF(H204="ADO","ADO",IF(H204="OFF","OFF",VLOOKUP(H204,Positions!$C$7:$V$120,20,FALSE))))</f>
        <v/>
      </c>
      <c r="CB204" s="2" t="str">
        <f>IF(I204="","",IF(I204="ADO","ADO",IF(I204="OFF","OFF",VLOOKUP(I204,Positions!$C$7:$V$120,20,FALSE))))</f>
        <v/>
      </c>
      <c r="CC204" s="2" t="str">
        <f>IF(J204="","",IF(J204="ADO","ADO",IF(J204="OFF","OFF",VLOOKUP(J204,Positions!$C$7:$V$120,20,FALSE))))</f>
        <v/>
      </c>
      <c r="CD204" s="2" t="str">
        <f>IF(K204="","",IF(K204="ADO","ADO",IF(K204="OFF","OFF",VLOOKUP(K204,Positions!$C$7:$V$120,20,FALSE))))</f>
        <v/>
      </c>
      <c r="CE204" s="2" t="str">
        <f>IF(L204="","",IF(L204="ADO","ADO",IF(L204="OFF","OFF",VLOOKUP(L204,Positions!$C$7:$V$120,20,FALSE))))</f>
        <v/>
      </c>
      <c r="CF204" s="2" t="str">
        <f>IF(M204="","",IF(M204="ADO","ADO",IF(M204="OFF","OFF",VLOOKUP(M204,Positions!$C$7:$V$120,20,FALSE))))</f>
        <v/>
      </c>
      <c r="CG204" s="2" t="str">
        <f>IF(N204="","",IF(N204="ADO","ADO",IF(N204="OFF","OFF",VLOOKUP(N204,Positions!$C$7:$V$120,20,FALSE))))</f>
        <v/>
      </c>
      <c r="CH204" s="2" t="str">
        <f>IF(O204="","",IF(O204="ADO","ADO",IF(O204="OFF","OFF",VLOOKUP(O204,Positions!$C$7:$V$120,20,FALSE))))</f>
        <v/>
      </c>
      <c r="CI204" s="2" t="str">
        <f>IF(P204="","",IF(P204="ADO","ADO",IF(P204="OFF","OFF",VLOOKUP(P204,Positions!$C$7:$V$120,20,FALSE))))</f>
        <v/>
      </c>
      <c r="CJ204" s="2" t="str">
        <f>IF(Q204="","",IF(Q204="ADO","ADO",IF(Q204="OFF","OFF",VLOOKUP(Q204,Positions!$C$7:$V$120,20,FALSE))))</f>
        <v/>
      </c>
      <c r="CK204" s="2" t="str">
        <f>IF(R204="","",IF(R204="ADO","ADO",IF(R204="OFF","OFF",VLOOKUP(R204,Positions!$C$7:$V$120,20,FALSE))))</f>
        <v/>
      </c>
      <c r="CL204" s="2" t="str">
        <f>IF(S204="","",IF(S204="ADO","ADO",IF(S204="OFF","OFF",VLOOKUP(S204,Positions!$C$7:$V$120,20,FALSE))))</f>
        <v/>
      </c>
      <c r="CM204" s="2" t="str">
        <f>IF(T204="","",IF(T204="ADO","ADO",IF(T204="OFF","OFF",VLOOKUP(T204,Positions!$C$7:$V$120,20,FALSE))))</f>
        <v/>
      </c>
      <c r="CN204" s="2" t="str">
        <f>IF(U204="","",IF(U204="ADO","ADO",IF(U204="OFF","OFF",VLOOKUP(U204,Positions!$C$7:$V$120,20,FALSE))))</f>
        <v/>
      </c>
      <c r="CO204" s="2" t="str">
        <f>IF(V204="","",IF(V204="ADO","ADO",IF(V204="OFF","OFF",VLOOKUP(V204,Positions!$C$7:$V$120,20,FALSE))))</f>
        <v/>
      </c>
      <c r="CP204" s="2" t="str">
        <f>IF(W204="","",IF(W204="ADO","ADO",IF(W204="OFF","OFF",VLOOKUP(W204,Positions!$C$7:$V$120,20,FALSE))))</f>
        <v/>
      </c>
      <c r="CQ204" s="2" t="str">
        <f>IF(X204="","",IF(X204="ADO","ADO",IF(X204="OFF","OFF",VLOOKUP(X204,Positions!$C$7:$V$120,20,FALSE))))</f>
        <v/>
      </c>
      <c r="CR204" s="2" t="str">
        <f>IF(Y204="","",IF(Y204="ADO","ADO",IF(Y204="OFF","OFF",VLOOKUP(Y204,Positions!$C$7:$V$120,20,FALSE))))</f>
        <v/>
      </c>
      <c r="CS204" s="2" t="str">
        <f>IF(Z204="","",IF(Z204="ADO","ADO",IF(Z204="OFF","OFF",VLOOKUP(Z204,Positions!$C$7:$V$120,20,FALSE))))</f>
        <v/>
      </c>
      <c r="CT204" s="2" t="str">
        <f>IF(AA204="","",IF(AA204="ADO","ADO",IF(AA204="OFF","OFF",VLOOKUP(AA204,Positions!$C$7:$V$120,20,FALSE))))</f>
        <v/>
      </c>
      <c r="CU204" s="2" t="str">
        <f>IF(AB204="","",IF(AB204="ADO","ADO",IF(AB204="OFF","OFF",VLOOKUP(AB204,Positions!$C$7:$V$120,20,FALSE))))</f>
        <v/>
      </c>
      <c r="CV204" s="2" t="str">
        <f>IF(AC204="","",IF(AC204="ADO","ADO",IF(AC204="OFF","OFF",VLOOKUP(AC204,Positions!$C$7:$V$120,20,FALSE))))</f>
        <v/>
      </c>
      <c r="CW204" s="2" t="str">
        <f>IF(AD204="","",IF(AD204="ADO","ADO",IF(AD204="OFF","OFF",VLOOKUP(AD204,Positions!$C$7:$V$120,20,FALSE))))</f>
        <v/>
      </c>
      <c r="CY204" s="2">
        <f t="shared" si="191"/>
        <v>0</v>
      </c>
      <c r="DE204" s="2" t="str">
        <f t="shared" si="187"/>
        <v/>
      </c>
      <c r="DF204" s="2" t="str">
        <f t="shared" si="187"/>
        <v/>
      </c>
      <c r="DG204" s="2" t="str">
        <f t="shared" si="187"/>
        <v/>
      </c>
      <c r="DH204" s="2" t="str">
        <f t="shared" si="185"/>
        <v/>
      </c>
      <c r="DI204" s="2" t="str">
        <f t="shared" si="185"/>
        <v/>
      </c>
      <c r="DJ204" s="2" t="str">
        <f t="shared" si="185"/>
        <v/>
      </c>
      <c r="DK204" s="2" t="str">
        <f t="shared" si="185"/>
        <v/>
      </c>
      <c r="DL204" s="2" t="str">
        <f t="shared" si="185"/>
        <v/>
      </c>
      <c r="DM204" s="2" t="str">
        <f t="shared" si="185"/>
        <v/>
      </c>
      <c r="DN204" s="2" t="str">
        <f t="shared" si="185"/>
        <v/>
      </c>
      <c r="DO204" s="2" t="str">
        <f t="shared" si="185"/>
        <v/>
      </c>
      <c r="DP204" s="2" t="str">
        <f t="shared" si="185"/>
        <v/>
      </c>
      <c r="DQ204" s="2" t="str">
        <f t="shared" si="185"/>
        <v/>
      </c>
      <c r="DR204" s="2" t="str">
        <f t="shared" si="185"/>
        <v/>
      </c>
      <c r="DS204" s="2" t="str">
        <f t="shared" si="185"/>
        <v/>
      </c>
      <c r="DT204" s="2" t="str">
        <f t="shared" si="185"/>
        <v/>
      </c>
      <c r="DU204" s="2" t="str">
        <f t="shared" si="185"/>
        <v/>
      </c>
      <c r="DV204" s="2" t="str">
        <f t="shared" si="199"/>
        <v/>
      </c>
      <c r="DW204" s="2" t="str">
        <f t="shared" si="199"/>
        <v/>
      </c>
      <c r="DX204" s="2" t="str">
        <f t="shared" si="199"/>
        <v/>
      </c>
      <c r="DY204" s="2" t="str">
        <f t="shared" si="199"/>
        <v/>
      </c>
      <c r="DZ204" s="2" t="str">
        <f t="shared" si="199"/>
        <v/>
      </c>
      <c r="EA204" s="2" t="str">
        <f t="shared" si="199"/>
        <v/>
      </c>
      <c r="EB204" s="2" t="str">
        <f t="shared" si="199"/>
        <v/>
      </c>
      <c r="EC204" s="2" t="str">
        <f t="shared" si="199"/>
        <v/>
      </c>
      <c r="ED204" s="2" t="str">
        <f t="shared" si="199"/>
        <v/>
      </c>
      <c r="EE204" s="2" t="str">
        <f t="shared" si="199"/>
        <v/>
      </c>
      <c r="EF204" s="2" t="str">
        <f t="shared" si="199"/>
        <v/>
      </c>
      <c r="EH204" s="189">
        <f t="shared" si="192"/>
        <v>0</v>
      </c>
      <c r="EI204" s="190">
        <f t="shared" si="193"/>
        <v>0</v>
      </c>
      <c r="EJ204" s="190">
        <f t="shared" si="194"/>
        <v>0</v>
      </c>
      <c r="EK204" s="190">
        <f t="shared" si="195"/>
        <v>0</v>
      </c>
      <c r="EL204" s="190">
        <f t="shared" si="196"/>
        <v>0</v>
      </c>
      <c r="EM204" s="12" t="str">
        <f t="shared" si="179"/>
        <v/>
      </c>
      <c r="EN204" s="12" t="str">
        <f t="shared" si="179"/>
        <v/>
      </c>
      <c r="EO204" s="12" t="str">
        <f t="shared" si="179"/>
        <v/>
      </c>
      <c r="EP204" s="12" t="str">
        <f t="shared" si="178"/>
        <v/>
      </c>
      <c r="EQ204" s="12" t="str">
        <f t="shared" si="178"/>
        <v/>
      </c>
      <c r="ER204" s="12" t="str">
        <f t="shared" si="178"/>
        <v/>
      </c>
      <c r="ES204" s="12" t="str">
        <f t="shared" si="178"/>
        <v/>
      </c>
      <c r="ET204" s="12" t="str">
        <f t="shared" si="178"/>
        <v/>
      </c>
      <c r="EU204" s="12" t="str">
        <f t="shared" si="178"/>
        <v/>
      </c>
      <c r="EV204" s="12" t="str">
        <f t="shared" si="151"/>
        <v/>
      </c>
      <c r="EW204" s="12" t="str">
        <f t="shared" si="151"/>
        <v/>
      </c>
      <c r="EX204" s="12" t="str">
        <f t="shared" si="151"/>
        <v/>
      </c>
      <c r="EY204" s="12" t="str">
        <f t="shared" si="151"/>
        <v/>
      </c>
      <c r="EZ204" s="12" t="str">
        <f t="shared" si="151"/>
        <v/>
      </c>
      <c r="FA204" s="12" t="str">
        <f t="shared" si="151"/>
        <v/>
      </c>
      <c r="FB204" s="12" t="str">
        <f t="shared" si="151"/>
        <v/>
      </c>
      <c r="FC204" s="12" t="str">
        <f t="shared" si="161"/>
        <v/>
      </c>
      <c r="FD204" s="12" t="str">
        <f t="shared" si="161"/>
        <v/>
      </c>
      <c r="FE204" s="12" t="str">
        <f t="shared" si="161"/>
        <v/>
      </c>
      <c r="FF204" s="12" t="str">
        <f t="shared" si="161"/>
        <v/>
      </c>
      <c r="FG204" s="12" t="str">
        <f t="shared" si="161"/>
        <v/>
      </c>
      <c r="FH204" s="12" t="str">
        <f t="shared" si="161"/>
        <v/>
      </c>
      <c r="FI204" s="12" t="str">
        <f t="shared" si="186"/>
        <v/>
      </c>
      <c r="FJ204" s="12" t="str">
        <f t="shared" si="186"/>
        <v/>
      </c>
      <c r="FK204" s="12" t="str">
        <f t="shared" si="186"/>
        <v/>
      </c>
      <c r="FL204" s="12" t="str">
        <f t="shared" si="186"/>
        <v/>
      </c>
      <c r="FM204" s="12" t="str">
        <f t="shared" si="186"/>
        <v/>
      </c>
      <c r="FN204" s="12" t="str">
        <f t="shared" si="186"/>
        <v/>
      </c>
      <c r="FP204" t="str">
        <f t="shared" si="197"/>
        <v>OK</v>
      </c>
      <c r="FQ204" t="str">
        <f t="shared" si="198"/>
        <v/>
      </c>
      <c r="GU204" s="176"/>
      <c r="GV204" s="177">
        <f t="shared" si="181"/>
        <v>0</v>
      </c>
      <c r="GW204" s="177">
        <f t="shared" si="182"/>
        <v>0</v>
      </c>
      <c r="GX204" s="177">
        <f t="shared" si="183"/>
        <v>0</v>
      </c>
      <c r="GY204" s="177">
        <f t="shared" si="184"/>
        <v>0</v>
      </c>
    </row>
    <row r="205" spans="1:207" x14ac:dyDescent="0.25">
      <c r="A205" s="194"/>
      <c r="B205" s="186" t="str">
        <f t="shared" si="188"/>
        <v>0 (0, 0)</v>
      </c>
      <c r="C205" s="471"/>
      <c r="D205" s="472"/>
      <c r="E205" s="472"/>
      <c r="F205" s="472"/>
      <c r="G205" s="472"/>
      <c r="H205" s="472"/>
      <c r="I205" s="473"/>
      <c r="J205" s="471"/>
      <c r="K205" s="472"/>
      <c r="L205" s="472"/>
      <c r="M205" s="472"/>
      <c r="N205" s="472"/>
      <c r="O205" s="472"/>
      <c r="P205" s="473"/>
      <c r="Q205" s="471"/>
      <c r="R205" s="472"/>
      <c r="S205" s="472"/>
      <c r="T205" s="472"/>
      <c r="U205" s="472"/>
      <c r="V205" s="472"/>
      <c r="W205" s="473"/>
      <c r="X205" s="471"/>
      <c r="Y205" s="472"/>
      <c r="Z205" s="472"/>
      <c r="AA205" s="472"/>
      <c r="AB205" s="472"/>
      <c r="AC205" s="472"/>
      <c r="AD205" s="473"/>
      <c r="AE205" s="345"/>
      <c r="AF205" s="339">
        <f t="shared" si="158"/>
        <v>0</v>
      </c>
      <c r="AG205" s="340">
        <f t="shared" si="158"/>
        <v>0</v>
      </c>
      <c r="AH205" s="340">
        <f t="shared" si="158"/>
        <v>0</v>
      </c>
      <c r="AI205" s="341">
        <f t="shared" si="158"/>
        <v>0</v>
      </c>
      <c r="AJ205" s="342">
        <f t="shared" si="158"/>
        <v>0</v>
      </c>
      <c r="AK205" s="343">
        <f t="shared" si="189"/>
        <v>0</v>
      </c>
      <c r="AL205" s="191">
        <f>IF(A205&lt;&gt;"",VLOOKUP(A205,Positions!$AJ$9:$AK$30,2,FALSE),0)*IF(AJ205=160,AJ205/4*52*(38/40),AJ205/4*52)</f>
        <v>0</v>
      </c>
      <c r="AM205" s="188">
        <f t="shared" si="190"/>
        <v>0</v>
      </c>
      <c r="AN205" s="12" t="str">
        <f t="shared" si="177"/>
        <v/>
      </c>
      <c r="AO205" s="12" t="str">
        <f t="shared" si="177"/>
        <v/>
      </c>
      <c r="AP205" s="12" t="str">
        <f t="shared" si="177"/>
        <v/>
      </c>
      <c r="AQ205" s="12" t="str">
        <f t="shared" si="177"/>
        <v/>
      </c>
      <c r="AR205" s="12" t="str">
        <f t="shared" si="177"/>
        <v/>
      </c>
      <c r="AS205" s="12" t="str">
        <f t="shared" si="177"/>
        <v/>
      </c>
      <c r="AT205" s="12" t="str">
        <f t="shared" si="177"/>
        <v/>
      </c>
      <c r="AU205" s="12" t="str">
        <f t="shared" si="177"/>
        <v/>
      </c>
      <c r="AV205" s="12" t="str">
        <f t="shared" si="177"/>
        <v/>
      </c>
      <c r="AW205" s="12" t="str">
        <f t="shared" si="177"/>
        <v/>
      </c>
      <c r="AX205" s="12" t="str">
        <f t="shared" si="177"/>
        <v/>
      </c>
      <c r="AY205" s="12" t="str">
        <f t="shared" si="164"/>
        <v/>
      </c>
      <c r="AZ205" s="12" t="str">
        <f t="shared" si="164"/>
        <v/>
      </c>
      <c r="BA205" s="12" t="str">
        <f t="shared" si="160"/>
        <v/>
      </c>
      <c r="BB205" s="12" t="str">
        <f t="shared" si="160"/>
        <v/>
      </c>
      <c r="BC205" s="12" t="str">
        <f t="shared" si="160"/>
        <v/>
      </c>
      <c r="BD205" s="12" t="str">
        <f t="shared" si="160"/>
        <v/>
      </c>
      <c r="BE205" s="12" t="str">
        <f t="shared" si="160"/>
        <v/>
      </c>
      <c r="BF205" s="12" t="str">
        <f t="shared" si="160"/>
        <v/>
      </c>
      <c r="BG205" s="12" t="str">
        <f t="shared" si="160"/>
        <v/>
      </c>
      <c r="BH205" s="12" t="str">
        <f t="shared" si="180"/>
        <v/>
      </c>
      <c r="BI205" s="12" t="str">
        <f t="shared" si="180"/>
        <v/>
      </c>
      <c r="BJ205" s="12" t="str">
        <f t="shared" si="180"/>
        <v/>
      </c>
      <c r="BK205" s="12" t="str">
        <f t="shared" si="180"/>
        <v/>
      </c>
      <c r="BL205" s="12" t="str">
        <f t="shared" si="180"/>
        <v/>
      </c>
      <c r="BM205" s="12" t="str">
        <f t="shared" si="180"/>
        <v/>
      </c>
      <c r="BN205" s="12" t="str">
        <f t="shared" si="180"/>
        <v/>
      </c>
      <c r="BO205" s="12" t="str">
        <f t="shared" si="157"/>
        <v/>
      </c>
      <c r="BV205" s="2" t="str">
        <f>IF(C205="","",IF(C205="ADO","ADO",IF(C205="OFF","OFF",VLOOKUP(C205,Positions!$C$7:$V$120,20,FALSE))))</f>
        <v/>
      </c>
      <c r="BW205" s="2" t="str">
        <f>IF(D205="","",IF(D205="ADO","ADO",IF(D205="OFF","OFF",VLOOKUP(D205,Positions!$C$7:$V$120,20,FALSE))))</f>
        <v/>
      </c>
      <c r="BX205" s="2" t="str">
        <f>IF(E205="","",IF(E205="ADO","ADO",IF(E205="OFF","OFF",VLOOKUP(E205,Positions!$C$7:$V$120,20,FALSE))))</f>
        <v/>
      </c>
      <c r="BY205" s="2" t="str">
        <f>IF(F205="","",IF(F205="ADO","ADO",IF(F205="OFF","OFF",VLOOKUP(F205,Positions!$C$7:$V$120,20,FALSE))))</f>
        <v/>
      </c>
      <c r="BZ205" s="2" t="str">
        <f>IF(G205="","",IF(G205="ADO","ADO",IF(G205="OFF","OFF",VLOOKUP(G205,Positions!$C$7:$V$120,20,FALSE))))</f>
        <v/>
      </c>
      <c r="CA205" s="2" t="str">
        <f>IF(H205="","",IF(H205="ADO","ADO",IF(H205="OFF","OFF",VLOOKUP(H205,Positions!$C$7:$V$120,20,FALSE))))</f>
        <v/>
      </c>
      <c r="CB205" s="2" t="str">
        <f>IF(I205="","",IF(I205="ADO","ADO",IF(I205="OFF","OFF",VLOOKUP(I205,Positions!$C$7:$V$120,20,FALSE))))</f>
        <v/>
      </c>
      <c r="CC205" s="2" t="str">
        <f>IF(J205="","",IF(J205="ADO","ADO",IF(J205="OFF","OFF",VLOOKUP(J205,Positions!$C$7:$V$120,20,FALSE))))</f>
        <v/>
      </c>
      <c r="CD205" s="2" t="str">
        <f>IF(K205="","",IF(K205="ADO","ADO",IF(K205="OFF","OFF",VLOOKUP(K205,Positions!$C$7:$V$120,20,FALSE))))</f>
        <v/>
      </c>
      <c r="CE205" s="2" t="str">
        <f>IF(L205="","",IF(L205="ADO","ADO",IF(L205="OFF","OFF",VLOOKUP(L205,Positions!$C$7:$V$120,20,FALSE))))</f>
        <v/>
      </c>
      <c r="CF205" s="2" t="str">
        <f>IF(M205="","",IF(M205="ADO","ADO",IF(M205="OFF","OFF",VLOOKUP(M205,Positions!$C$7:$V$120,20,FALSE))))</f>
        <v/>
      </c>
      <c r="CG205" s="2" t="str">
        <f>IF(N205="","",IF(N205="ADO","ADO",IF(N205="OFF","OFF",VLOOKUP(N205,Positions!$C$7:$V$120,20,FALSE))))</f>
        <v/>
      </c>
      <c r="CH205" s="2" t="str">
        <f>IF(O205="","",IF(O205="ADO","ADO",IF(O205="OFF","OFF",VLOOKUP(O205,Positions!$C$7:$V$120,20,FALSE))))</f>
        <v/>
      </c>
      <c r="CI205" s="2" t="str">
        <f>IF(P205="","",IF(P205="ADO","ADO",IF(P205="OFF","OFF",VLOOKUP(P205,Positions!$C$7:$V$120,20,FALSE))))</f>
        <v/>
      </c>
      <c r="CJ205" s="2" t="str">
        <f>IF(Q205="","",IF(Q205="ADO","ADO",IF(Q205="OFF","OFF",VLOOKUP(Q205,Positions!$C$7:$V$120,20,FALSE))))</f>
        <v/>
      </c>
      <c r="CK205" s="2" t="str">
        <f>IF(R205="","",IF(R205="ADO","ADO",IF(R205="OFF","OFF",VLOOKUP(R205,Positions!$C$7:$V$120,20,FALSE))))</f>
        <v/>
      </c>
      <c r="CL205" s="2" t="str">
        <f>IF(S205="","",IF(S205="ADO","ADO",IF(S205="OFF","OFF",VLOOKUP(S205,Positions!$C$7:$V$120,20,FALSE))))</f>
        <v/>
      </c>
      <c r="CM205" s="2" t="str">
        <f>IF(T205="","",IF(T205="ADO","ADO",IF(T205="OFF","OFF",VLOOKUP(T205,Positions!$C$7:$V$120,20,FALSE))))</f>
        <v/>
      </c>
      <c r="CN205" s="2" t="str">
        <f>IF(U205="","",IF(U205="ADO","ADO",IF(U205="OFF","OFF",VLOOKUP(U205,Positions!$C$7:$V$120,20,FALSE))))</f>
        <v/>
      </c>
      <c r="CO205" s="2" t="str">
        <f>IF(V205="","",IF(V205="ADO","ADO",IF(V205="OFF","OFF",VLOOKUP(V205,Positions!$C$7:$V$120,20,FALSE))))</f>
        <v/>
      </c>
      <c r="CP205" s="2" t="str">
        <f>IF(W205="","",IF(W205="ADO","ADO",IF(W205="OFF","OFF",VLOOKUP(W205,Positions!$C$7:$V$120,20,FALSE))))</f>
        <v/>
      </c>
      <c r="CQ205" s="2" t="str">
        <f>IF(X205="","",IF(X205="ADO","ADO",IF(X205="OFF","OFF",VLOOKUP(X205,Positions!$C$7:$V$120,20,FALSE))))</f>
        <v/>
      </c>
      <c r="CR205" s="2" t="str">
        <f>IF(Y205="","",IF(Y205="ADO","ADO",IF(Y205="OFF","OFF",VLOOKUP(Y205,Positions!$C$7:$V$120,20,FALSE))))</f>
        <v/>
      </c>
      <c r="CS205" s="2" t="str">
        <f>IF(Z205="","",IF(Z205="ADO","ADO",IF(Z205="OFF","OFF",VLOOKUP(Z205,Positions!$C$7:$V$120,20,FALSE))))</f>
        <v/>
      </c>
      <c r="CT205" s="2" t="str">
        <f>IF(AA205="","",IF(AA205="ADO","ADO",IF(AA205="OFF","OFF",VLOOKUP(AA205,Positions!$C$7:$V$120,20,FALSE))))</f>
        <v/>
      </c>
      <c r="CU205" s="2" t="str">
        <f>IF(AB205="","",IF(AB205="ADO","ADO",IF(AB205="OFF","OFF",VLOOKUP(AB205,Positions!$C$7:$V$120,20,FALSE))))</f>
        <v/>
      </c>
      <c r="CV205" s="2" t="str">
        <f>IF(AC205="","",IF(AC205="ADO","ADO",IF(AC205="OFF","OFF",VLOOKUP(AC205,Positions!$C$7:$V$120,20,FALSE))))</f>
        <v/>
      </c>
      <c r="CW205" s="2" t="str">
        <f>IF(AD205="","",IF(AD205="ADO","ADO",IF(AD205="OFF","OFF",VLOOKUP(AD205,Positions!$C$7:$V$120,20,FALSE))))</f>
        <v/>
      </c>
      <c r="CY205" s="2">
        <f t="shared" si="191"/>
        <v>0</v>
      </c>
      <c r="DE205" s="2" t="str">
        <f t="shared" si="187"/>
        <v/>
      </c>
      <c r="DF205" s="2" t="str">
        <f t="shared" si="187"/>
        <v/>
      </c>
      <c r="DG205" s="2" t="str">
        <f t="shared" si="187"/>
        <v/>
      </c>
      <c r="DH205" s="2" t="str">
        <f t="shared" si="185"/>
        <v/>
      </c>
      <c r="DI205" s="2" t="str">
        <f t="shared" si="185"/>
        <v/>
      </c>
      <c r="DJ205" s="2" t="str">
        <f t="shared" si="185"/>
        <v/>
      </c>
      <c r="DK205" s="2" t="str">
        <f t="shared" si="185"/>
        <v/>
      </c>
      <c r="DL205" s="2" t="str">
        <f t="shared" si="185"/>
        <v/>
      </c>
      <c r="DM205" s="2" t="str">
        <f t="shared" si="185"/>
        <v/>
      </c>
      <c r="DN205" s="2" t="str">
        <f t="shared" si="185"/>
        <v/>
      </c>
      <c r="DO205" s="2" t="str">
        <f t="shared" si="185"/>
        <v/>
      </c>
      <c r="DP205" s="2" t="str">
        <f t="shared" si="185"/>
        <v/>
      </c>
      <c r="DQ205" s="2" t="str">
        <f t="shared" si="185"/>
        <v/>
      </c>
      <c r="DR205" s="2" t="str">
        <f t="shared" si="185"/>
        <v/>
      </c>
      <c r="DS205" s="2" t="str">
        <f t="shared" si="185"/>
        <v/>
      </c>
      <c r="DT205" s="2" t="str">
        <f t="shared" si="185"/>
        <v/>
      </c>
      <c r="DU205" s="2" t="str">
        <f t="shared" si="185"/>
        <v/>
      </c>
      <c r="DV205" s="2" t="str">
        <f t="shared" si="199"/>
        <v/>
      </c>
      <c r="DW205" s="2" t="str">
        <f t="shared" si="199"/>
        <v/>
      </c>
      <c r="DX205" s="2" t="str">
        <f t="shared" si="199"/>
        <v/>
      </c>
      <c r="DY205" s="2" t="str">
        <f t="shared" si="199"/>
        <v/>
      </c>
      <c r="DZ205" s="2" t="str">
        <f t="shared" si="199"/>
        <v/>
      </c>
      <c r="EA205" s="2" t="str">
        <f t="shared" si="199"/>
        <v/>
      </c>
      <c r="EB205" s="2" t="str">
        <f t="shared" si="199"/>
        <v/>
      </c>
      <c r="EC205" s="2" t="str">
        <f t="shared" si="199"/>
        <v/>
      </c>
      <c r="ED205" s="2" t="str">
        <f t="shared" si="199"/>
        <v/>
      </c>
      <c r="EE205" s="2" t="str">
        <f t="shared" si="199"/>
        <v/>
      </c>
      <c r="EF205" s="2" t="str">
        <f t="shared" si="199"/>
        <v/>
      </c>
      <c r="EH205" s="189">
        <f t="shared" si="192"/>
        <v>0</v>
      </c>
      <c r="EI205" s="190">
        <f t="shared" si="193"/>
        <v>0</v>
      </c>
      <c r="EJ205" s="190">
        <f t="shared" si="194"/>
        <v>0</v>
      </c>
      <c r="EK205" s="190">
        <f t="shared" si="195"/>
        <v>0</v>
      </c>
      <c r="EL205" s="190">
        <f t="shared" si="196"/>
        <v>0</v>
      </c>
      <c r="EM205" s="12" t="str">
        <f t="shared" si="179"/>
        <v/>
      </c>
      <c r="EN205" s="12" t="str">
        <f t="shared" si="179"/>
        <v/>
      </c>
      <c r="EO205" s="12" t="str">
        <f t="shared" si="179"/>
        <v/>
      </c>
      <c r="EP205" s="12" t="str">
        <f t="shared" si="178"/>
        <v/>
      </c>
      <c r="EQ205" s="12" t="str">
        <f t="shared" si="178"/>
        <v/>
      </c>
      <c r="ER205" s="12" t="str">
        <f t="shared" si="178"/>
        <v/>
      </c>
      <c r="ES205" s="12" t="str">
        <f t="shared" si="178"/>
        <v/>
      </c>
      <c r="ET205" s="12" t="str">
        <f t="shared" si="178"/>
        <v/>
      </c>
      <c r="EU205" s="12" t="str">
        <f t="shared" si="178"/>
        <v/>
      </c>
      <c r="EV205" s="12" t="str">
        <f t="shared" si="151"/>
        <v/>
      </c>
      <c r="EW205" s="12" t="str">
        <f t="shared" si="151"/>
        <v/>
      </c>
      <c r="EX205" s="12" t="str">
        <f t="shared" si="151"/>
        <v/>
      </c>
      <c r="EY205" s="12" t="str">
        <f t="shared" si="151"/>
        <v/>
      </c>
      <c r="EZ205" s="12" t="str">
        <f t="shared" si="151"/>
        <v/>
      </c>
      <c r="FA205" s="12" t="str">
        <f t="shared" si="151"/>
        <v/>
      </c>
      <c r="FB205" s="12" t="str">
        <f t="shared" si="151"/>
        <v/>
      </c>
      <c r="FC205" s="12" t="str">
        <f t="shared" si="161"/>
        <v/>
      </c>
      <c r="FD205" s="12" t="str">
        <f t="shared" si="161"/>
        <v/>
      </c>
      <c r="FE205" s="12" t="str">
        <f t="shared" si="161"/>
        <v/>
      </c>
      <c r="FF205" s="12" t="str">
        <f t="shared" si="161"/>
        <v/>
      </c>
      <c r="FG205" s="12" t="str">
        <f t="shared" si="161"/>
        <v/>
      </c>
      <c r="FH205" s="12" t="str">
        <f t="shared" si="161"/>
        <v/>
      </c>
      <c r="FI205" s="12" t="str">
        <f t="shared" si="186"/>
        <v/>
      </c>
      <c r="FJ205" s="12" t="str">
        <f t="shared" si="186"/>
        <v/>
      </c>
      <c r="FK205" s="12" t="str">
        <f t="shared" si="186"/>
        <v/>
      </c>
      <c r="FL205" s="12" t="str">
        <f t="shared" si="186"/>
        <v/>
      </c>
      <c r="FM205" s="12" t="str">
        <f t="shared" si="186"/>
        <v/>
      </c>
      <c r="FN205" s="12" t="str">
        <f t="shared" si="186"/>
        <v/>
      </c>
      <c r="FP205" t="str">
        <f t="shared" si="197"/>
        <v>OK</v>
      </c>
      <c r="FQ205" t="str">
        <f t="shared" si="198"/>
        <v/>
      </c>
      <c r="GU205" s="176"/>
      <c r="GV205" s="177">
        <f t="shared" si="181"/>
        <v>0</v>
      </c>
      <c r="GW205" s="177">
        <f t="shared" si="182"/>
        <v>0</v>
      </c>
      <c r="GX205" s="177">
        <f t="shared" si="183"/>
        <v>0</v>
      </c>
      <c r="GY205" s="177">
        <f t="shared" si="184"/>
        <v>0</v>
      </c>
    </row>
    <row r="206" spans="1:207" ht="15.75" thickBot="1" x14ac:dyDescent="0.3">
      <c r="A206" s="194"/>
      <c r="B206" s="186" t="str">
        <f t="shared" si="188"/>
        <v>0 (0, 0)</v>
      </c>
      <c r="C206" s="358"/>
      <c r="D206" s="359"/>
      <c r="E206" s="359"/>
      <c r="F206" s="359"/>
      <c r="G206" s="359"/>
      <c r="H206" s="359"/>
      <c r="I206" s="360"/>
      <c r="J206" s="358"/>
      <c r="K206" s="359"/>
      <c r="L206" s="359"/>
      <c r="M206" s="359"/>
      <c r="N206" s="359"/>
      <c r="O206" s="359"/>
      <c r="P206" s="360"/>
      <c r="Q206" s="358"/>
      <c r="R206" s="359"/>
      <c r="S206" s="359"/>
      <c r="T206" s="359"/>
      <c r="U206" s="359"/>
      <c r="V206" s="359"/>
      <c r="W206" s="360"/>
      <c r="X206" s="358"/>
      <c r="Y206" s="359"/>
      <c r="Z206" s="359"/>
      <c r="AA206" s="359"/>
      <c r="AB206" s="359"/>
      <c r="AC206" s="359"/>
      <c r="AD206" s="360"/>
      <c r="AE206" s="350"/>
      <c r="AF206" s="339">
        <f t="shared" si="158"/>
        <v>0</v>
      </c>
      <c r="AG206" s="340">
        <f t="shared" si="158"/>
        <v>0</v>
      </c>
      <c r="AH206" s="340">
        <f t="shared" si="158"/>
        <v>0</v>
      </c>
      <c r="AI206" s="341">
        <f t="shared" si="158"/>
        <v>0</v>
      </c>
      <c r="AJ206" s="342">
        <f t="shared" si="158"/>
        <v>0</v>
      </c>
      <c r="AK206" s="344">
        <f t="shared" si="189"/>
        <v>0</v>
      </c>
      <c r="AL206" s="195">
        <f>IF(A206&lt;&gt;"",VLOOKUP(A206,Positions!$AJ$9:$AK$30,2,FALSE),0)*IF(AJ206=160,AJ206/4*52*(38/40),AJ206/4*52)</f>
        <v>0</v>
      </c>
      <c r="AM206" s="188">
        <f t="shared" si="190"/>
        <v>0</v>
      </c>
      <c r="AN206" s="12" t="str">
        <f t="shared" si="177"/>
        <v/>
      </c>
      <c r="AO206" s="12" t="str">
        <f t="shared" si="177"/>
        <v/>
      </c>
      <c r="AP206" s="12" t="str">
        <f t="shared" si="177"/>
        <v/>
      </c>
      <c r="AQ206" s="12" t="str">
        <f t="shared" si="177"/>
        <v/>
      </c>
      <c r="AR206" s="12" t="str">
        <f t="shared" si="177"/>
        <v/>
      </c>
      <c r="AS206" s="12" t="str">
        <f t="shared" si="177"/>
        <v/>
      </c>
      <c r="AT206" s="12" t="str">
        <f t="shared" si="177"/>
        <v/>
      </c>
      <c r="AU206" s="12" t="str">
        <f t="shared" si="177"/>
        <v/>
      </c>
      <c r="AV206" s="12" t="str">
        <f t="shared" si="177"/>
        <v/>
      </c>
      <c r="AW206" s="12" t="str">
        <f t="shared" si="177"/>
        <v/>
      </c>
      <c r="AX206" s="12" t="str">
        <f t="shared" si="177"/>
        <v/>
      </c>
      <c r="AY206" s="12" t="str">
        <f t="shared" si="164"/>
        <v/>
      </c>
      <c r="AZ206" s="12" t="str">
        <f t="shared" si="164"/>
        <v/>
      </c>
      <c r="BA206" s="12" t="str">
        <f t="shared" si="160"/>
        <v/>
      </c>
      <c r="BB206" s="12" t="str">
        <f t="shared" si="160"/>
        <v/>
      </c>
      <c r="BC206" s="12" t="str">
        <f t="shared" si="160"/>
        <v/>
      </c>
      <c r="BD206" s="12" t="str">
        <f t="shared" si="160"/>
        <v/>
      </c>
      <c r="BE206" s="12" t="str">
        <f t="shared" si="160"/>
        <v/>
      </c>
      <c r="BF206" s="12" t="str">
        <f t="shared" si="160"/>
        <v/>
      </c>
      <c r="BG206" s="12" t="str">
        <f t="shared" si="160"/>
        <v/>
      </c>
      <c r="BH206" s="12" t="str">
        <f t="shared" si="180"/>
        <v/>
      </c>
      <c r="BI206" s="12" t="str">
        <f t="shared" si="180"/>
        <v/>
      </c>
      <c r="BJ206" s="12" t="str">
        <f t="shared" si="180"/>
        <v/>
      </c>
      <c r="BK206" s="12" t="str">
        <f t="shared" si="180"/>
        <v/>
      </c>
      <c r="BL206" s="12" t="str">
        <f t="shared" si="180"/>
        <v/>
      </c>
      <c r="BM206" s="12" t="str">
        <f t="shared" si="180"/>
        <v/>
      </c>
      <c r="BN206" s="12" t="str">
        <f t="shared" si="180"/>
        <v/>
      </c>
      <c r="BO206" s="12" t="str">
        <f t="shared" si="157"/>
        <v/>
      </c>
      <c r="BV206" s="2" t="str">
        <f>IF(C206="","",IF(C206="ADO","ADO",IF(C206="OFF","OFF",VLOOKUP(C206,Positions!$C$7:$V$120,20,FALSE))))</f>
        <v/>
      </c>
      <c r="BW206" s="2" t="str">
        <f>IF(D206="","",IF(D206="ADO","ADO",IF(D206="OFF","OFF",VLOOKUP(D206,Positions!$C$7:$V$120,20,FALSE))))</f>
        <v/>
      </c>
      <c r="BX206" s="2" t="str">
        <f>IF(E206="","",IF(E206="ADO","ADO",IF(E206="OFF","OFF",VLOOKUP(E206,Positions!$C$7:$V$120,20,FALSE))))</f>
        <v/>
      </c>
      <c r="BY206" s="2" t="str">
        <f>IF(F206="","",IF(F206="ADO","ADO",IF(F206="OFF","OFF",VLOOKUP(F206,Positions!$C$7:$V$120,20,FALSE))))</f>
        <v/>
      </c>
      <c r="BZ206" s="2" t="str">
        <f>IF(G206="","",IF(G206="ADO","ADO",IF(G206="OFF","OFF",VLOOKUP(G206,Positions!$C$7:$V$120,20,FALSE))))</f>
        <v/>
      </c>
      <c r="CA206" s="2" t="str">
        <f>IF(H206="","",IF(H206="ADO","ADO",IF(H206="OFF","OFF",VLOOKUP(H206,Positions!$C$7:$V$120,20,FALSE))))</f>
        <v/>
      </c>
      <c r="CB206" s="2" t="str">
        <f>IF(I206="","",IF(I206="ADO","ADO",IF(I206="OFF","OFF",VLOOKUP(I206,Positions!$C$7:$V$120,20,FALSE))))</f>
        <v/>
      </c>
      <c r="CC206" s="2" t="str">
        <f>IF(J206="","",IF(J206="ADO","ADO",IF(J206="OFF","OFF",VLOOKUP(J206,Positions!$C$7:$V$120,20,FALSE))))</f>
        <v/>
      </c>
      <c r="CD206" s="2" t="str">
        <f>IF(K206="","",IF(K206="ADO","ADO",IF(K206="OFF","OFF",VLOOKUP(K206,Positions!$C$7:$V$120,20,FALSE))))</f>
        <v/>
      </c>
      <c r="CE206" s="2" t="str">
        <f>IF(L206="","",IF(L206="ADO","ADO",IF(L206="OFF","OFF",VLOOKUP(L206,Positions!$C$7:$V$120,20,FALSE))))</f>
        <v/>
      </c>
      <c r="CF206" s="2" t="str">
        <f>IF(M206="","",IF(M206="ADO","ADO",IF(M206="OFF","OFF",VLOOKUP(M206,Positions!$C$7:$V$120,20,FALSE))))</f>
        <v/>
      </c>
      <c r="CG206" s="2" t="str">
        <f>IF(N206="","",IF(N206="ADO","ADO",IF(N206="OFF","OFF",VLOOKUP(N206,Positions!$C$7:$V$120,20,FALSE))))</f>
        <v/>
      </c>
      <c r="CH206" s="2" t="str">
        <f>IF(O206="","",IF(O206="ADO","ADO",IF(O206="OFF","OFF",VLOOKUP(O206,Positions!$C$7:$V$120,20,FALSE))))</f>
        <v/>
      </c>
      <c r="CI206" s="2" t="str">
        <f>IF(P206="","",IF(P206="ADO","ADO",IF(P206="OFF","OFF",VLOOKUP(P206,Positions!$C$7:$V$120,20,FALSE))))</f>
        <v/>
      </c>
      <c r="CJ206" s="2" t="str">
        <f>IF(Q206="","",IF(Q206="ADO","ADO",IF(Q206="OFF","OFF",VLOOKUP(Q206,Positions!$C$7:$V$120,20,FALSE))))</f>
        <v/>
      </c>
      <c r="CK206" s="2" t="str">
        <f>IF(R206="","",IF(R206="ADO","ADO",IF(R206="OFF","OFF",VLOOKUP(R206,Positions!$C$7:$V$120,20,FALSE))))</f>
        <v/>
      </c>
      <c r="CL206" s="2" t="str">
        <f>IF(S206="","",IF(S206="ADO","ADO",IF(S206="OFF","OFF",VLOOKUP(S206,Positions!$C$7:$V$120,20,FALSE))))</f>
        <v/>
      </c>
      <c r="CM206" s="2" t="str">
        <f>IF(T206="","",IF(T206="ADO","ADO",IF(T206="OFF","OFF",VLOOKUP(T206,Positions!$C$7:$V$120,20,FALSE))))</f>
        <v/>
      </c>
      <c r="CN206" s="2" t="str">
        <f>IF(U206="","",IF(U206="ADO","ADO",IF(U206="OFF","OFF",VLOOKUP(U206,Positions!$C$7:$V$120,20,FALSE))))</f>
        <v/>
      </c>
      <c r="CO206" s="2" t="str">
        <f>IF(V206="","",IF(V206="ADO","ADO",IF(V206="OFF","OFF",VLOOKUP(V206,Positions!$C$7:$V$120,20,FALSE))))</f>
        <v/>
      </c>
      <c r="CP206" s="2" t="str">
        <f>IF(W206="","",IF(W206="ADO","ADO",IF(W206="OFF","OFF",VLOOKUP(W206,Positions!$C$7:$V$120,20,FALSE))))</f>
        <v/>
      </c>
      <c r="CQ206" s="2" t="str">
        <f>IF(X206="","",IF(X206="ADO","ADO",IF(X206="OFF","OFF",VLOOKUP(X206,Positions!$C$7:$V$120,20,FALSE))))</f>
        <v/>
      </c>
      <c r="CR206" s="2" t="str">
        <f>IF(Y206="","",IF(Y206="ADO","ADO",IF(Y206="OFF","OFF",VLOOKUP(Y206,Positions!$C$7:$V$120,20,FALSE))))</f>
        <v/>
      </c>
      <c r="CS206" s="2" t="str">
        <f>IF(Z206="","",IF(Z206="ADO","ADO",IF(Z206="OFF","OFF",VLOOKUP(Z206,Positions!$C$7:$V$120,20,FALSE))))</f>
        <v/>
      </c>
      <c r="CT206" s="2" t="str">
        <f>IF(AA206="","",IF(AA206="ADO","ADO",IF(AA206="OFF","OFF",VLOOKUP(AA206,Positions!$C$7:$V$120,20,FALSE))))</f>
        <v/>
      </c>
      <c r="CU206" s="2" t="str">
        <f>IF(AB206="","",IF(AB206="ADO","ADO",IF(AB206="OFF","OFF",VLOOKUP(AB206,Positions!$C$7:$V$120,20,FALSE))))</f>
        <v/>
      </c>
      <c r="CV206" s="2" t="str">
        <f>IF(AC206="","",IF(AC206="ADO","ADO",IF(AC206="OFF","OFF",VLOOKUP(AC206,Positions!$C$7:$V$120,20,FALSE))))</f>
        <v/>
      </c>
      <c r="CW206" s="2" t="str">
        <f>IF(AD206="","",IF(AD206="ADO","ADO",IF(AD206="OFF","OFF",VLOOKUP(AD206,Positions!$C$7:$V$120,20,FALSE))))</f>
        <v/>
      </c>
      <c r="CY206" s="2">
        <f t="shared" si="191"/>
        <v>0</v>
      </c>
      <c r="DE206" s="2" t="str">
        <f t="shared" si="187"/>
        <v/>
      </c>
      <c r="DF206" s="2" t="str">
        <f t="shared" si="187"/>
        <v/>
      </c>
      <c r="DG206" s="2" t="str">
        <f t="shared" si="187"/>
        <v/>
      </c>
      <c r="DH206" s="2" t="str">
        <f t="shared" si="185"/>
        <v/>
      </c>
      <c r="DI206" s="2" t="str">
        <f t="shared" si="185"/>
        <v/>
      </c>
      <c r="DJ206" s="2" t="str">
        <f t="shared" si="185"/>
        <v/>
      </c>
      <c r="DK206" s="2" t="str">
        <f t="shared" si="185"/>
        <v/>
      </c>
      <c r="DL206" s="2" t="str">
        <f t="shared" si="185"/>
        <v/>
      </c>
      <c r="DM206" s="2" t="str">
        <f t="shared" si="185"/>
        <v/>
      </c>
      <c r="DN206" s="2" t="str">
        <f t="shared" si="185"/>
        <v/>
      </c>
      <c r="DO206" s="2" t="str">
        <f t="shared" si="185"/>
        <v/>
      </c>
      <c r="DP206" s="2" t="str">
        <f t="shared" si="185"/>
        <v/>
      </c>
      <c r="DQ206" s="2" t="str">
        <f t="shared" si="185"/>
        <v/>
      </c>
      <c r="DR206" s="2" t="str">
        <f t="shared" si="185"/>
        <v/>
      </c>
      <c r="DS206" s="2" t="str">
        <f t="shared" si="185"/>
        <v/>
      </c>
      <c r="DT206" s="2" t="str">
        <f t="shared" si="185"/>
        <v/>
      </c>
      <c r="DU206" s="2" t="str">
        <f t="shared" si="185"/>
        <v/>
      </c>
      <c r="DV206" s="2" t="str">
        <f t="shared" si="199"/>
        <v/>
      </c>
      <c r="DW206" s="2" t="str">
        <f t="shared" si="199"/>
        <v/>
      </c>
      <c r="DX206" s="2" t="str">
        <f t="shared" si="199"/>
        <v/>
      </c>
      <c r="DY206" s="2" t="str">
        <f t="shared" si="199"/>
        <v/>
      </c>
      <c r="DZ206" s="2" t="str">
        <f t="shared" si="199"/>
        <v/>
      </c>
      <c r="EA206" s="2" t="str">
        <f t="shared" si="199"/>
        <v/>
      </c>
      <c r="EB206" s="2" t="str">
        <f t="shared" si="199"/>
        <v/>
      </c>
      <c r="EC206" s="2" t="str">
        <f t="shared" si="199"/>
        <v/>
      </c>
      <c r="ED206" s="2" t="str">
        <f t="shared" si="199"/>
        <v/>
      </c>
      <c r="EE206" s="2" t="str">
        <f t="shared" si="199"/>
        <v/>
      </c>
      <c r="EF206" s="2" t="str">
        <f t="shared" si="199"/>
        <v/>
      </c>
      <c r="EH206" s="189">
        <f t="shared" si="192"/>
        <v>0</v>
      </c>
      <c r="EI206" s="190">
        <f t="shared" si="193"/>
        <v>0</v>
      </c>
      <c r="EJ206" s="190">
        <f t="shared" si="194"/>
        <v>0</v>
      </c>
      <c r="EK206" s="190">
        <f t="shared" si="195"/>
        <v>0</v>
      </c>
      <c r="EL206" s="190">
        <f t="shared" si="196"/>
        <v>0</v>
      </c>
      <c r="EM206" s="12" t="str">
        <f t="shared" si="179"/>
        <v/>
      </c>
      <c r="EN206" s="12" t="str">
        <f t="shared" si="179"/>
        <v/>
      </c>
      <c r="EO206" s="12" t="str">
        <f t="shared" si="179"/>
        <v/>
      </c>
      <c r="EP206" s="12" t="str">
        <f t="shared" si="178"/>
        <v/>
      </c>
      <c r="EQ206" s="12" t="str">
        <f t="shared" si="178"/>
        <v/>
      </c>
      <c r="ER206" s="12" t="str">
        <f t="shared" si="178"/>
        <v/>
      </c>
      <c r="ES206" s="12" t="str">
        <f t="shared" si="178"/>
        <v/>
      </c>
      <c r="ET206" s="12" t="str">
        <f t="shared" si="178"/>
        <v/>
      </c>
      <c r="EU206" s="12" t="str">
        <f t="shared" si="178"/>
        <v/>
      </c>
      <c r="EV206" s="12" t="str">
        <f t="shared" si="151"/>
        <v/>
      </c>
      <c r="EW206" s="12" t="str">
        <f t="shared" si="151"/>
        <v/>
      </c>
      <c r="EX206" s="12" t="str">
        <f t="shared" si="151"/>
        <v/>
      </c>
      <c r="EY206" s="12" t="str">
        <f t="shared" si="151"/>
        <v/>
      </c>
      <c r="EZ206" s="12" t="str">
        <f t="shared" si="151"/>
        <v/>
      </c>
      <c r="FA206" s="12" t="str">
        <f t="shared" si="151"/>
        <v/>
      </c>
      <c r="FB206" s="12" t="str">
        <f t="shared" si="151"/>
        <v/>
      </c>
      <c r="FC206" s="12" t="str">
        <f t="shared" si="161"/>
        <v/>
      </c>
      <c r="FD206" s="12" t="str">
        <f t="shared" si="161"/>
        <v/>
      </c>
      <c r="FE206" s="12" t="str">
        <f t="shared" si="161"/>
        <v/>
      </c>
      <c r="FF206" s="12" t="str">
        <f t="shared" si="161"/>
        <v/>
      </c>
      <c r="FG206" s="12" t="str">
        <f t="shared" si="161"/>
        <v/>
      </c>
      <c r="FH206" s="12" t="str">
        <f t="shared" si="161"/>
        <v/>
      </c>
      <c r="FI206" s="12" t="str">
        <f t="shared" si="186"/>
        <v/>
      </c>
      <c r="FJ206" s="12" t="str">
        <f t="shared" si="186"/>
        <v/>
      </c>
      <c r="FK206" s="12" t="str">
        <f t="shared" si="186"/>
        <v/>
      </c>
      <c r="FL206" s="12" t="str">
        <f t="shared" si="186"/>
        <v/>
      </c>
      <c r="FM206" s="12" t="str">
        <f t="shared" si="186"/>
        <v/>
      </c>
      <c r="FN206" s="12" t="str">
        <f t="shared" si="186"/>
        <v/>
      </c>
      <c r="FP206" t="str">
        <f t="shared" si="197"/>
        <v>OK</v>
      </c>
      <c r="FQ206" t="str">
        <f t="shared" si="198"/>
        <v/>
      </c>
      <c r="GU206" s="176"/>
      <c r="GV206" s="177">
        <f t="shared" si="181"/>
        <v>0</v>
      </c>
      <c r="GW206" s="177">
        <f t="shared" si="182"/>
        <v>0</v>
      </c>
      <c r="GX206" s="177">
        <f t="shared" si="183"/>
        <v>0</v>
      </c>
      <c r="GY206" s="177">
        <f t="shared" si="184"/>
        <v>0</v>
      </c>
    </row>
  </sheetData>
  <sheetProtection password="F08F" sheet="1" objects="1" scenarios="1" selectLockedCells="1"/>
  <mergeCells count="14">
    <mergeCell ref="X4:AD4"/>
    <mergeCell ref="A5:B5"/>
    <mergeCell ref="AK5:AK6"/>
    <mergeCell ref="AL5:AL6"/>
    <mergeCell ref="AE2:AE6"/>
    <mergeCell ref="AF2:AJ4"/>
    <mergeCell ref="AK2:AK4"/>
    <mergeCell ref="AL2:AL4"/>
    <mergeCell ref="C3:P3"/>
    <mergeCell ref="Q3:AD3"/>
    <mergeCell ref="C4:I4"/>
    <mergeCell ref="J4:P4"/>
    <mergeCell ref="Q4:W4"/>
    <mergeCell ref="A2:AD2"/>
  </mergeCells>
  <conditionalFormatting sqref="B7:B16 B30:B206">
    <cfRule type="expression" dxfId="16" priority="263">
      <formula>FP7="Not OK"</formula>
    </cfRule>
  </conditionalFormatting>
  <conditionalFormatting sqref="B17">
    <cfRule type="expression" dxfId="15" priority="218">
      <formula>FP17="Not OK"</formula>
    </cfRule>
  </conditionalFormatting>
  <conditionalFormatting sqref="B18">
    <cfRule type="expression" dxfId="14" priority="214">
      <formula>FP18="Not OK"</formula>
    </cfRule>
  </conditionalFormatting>
  <conditionalFormatting sqref="B19">
    <cfRule type="expression" dxfId="13" priority="210">
      <formula>FP19="Not OK"</formula>
    </cfRule>
  </conditionalFormatting>
  <conditionalFormatting sqref="B20">
    <cfRule type="expression" dxfId="12" priority="206">
      <formula>FP20="Not OK"</formula>
    </cfRule>
  </conditionalFormatting>
  <conditionalFormatting sqref="B21">
    <cfRule type="expression" dxfId="11" priority="202">
      <formula>FP21="Not OK"</formula>
    </cfRule>
  </conditionalFormatting>
  <conditionalFormatting sqref="B23">
    <cfRule type="expression" dxfId="10" priority="194">
      <formula>FP23="Not OK"</formula>
    </cfRule>
  </conditionalFormatting>
  <conditionalFormatting sqref="B24">
    <cfRule type="expression" dxfId="9" priority="190">
      <formula>FP24="Not OK"</formula>
    </cfRule>
  </conditionalFormatting>
  <conditionalFormatting sqref="B25">
    <cfRule type="expression" dxfId="8" priority="186">
      <formula>FP25="Not OK"</formula>
    </cfRule>
  </conditionalFormatting>
  <conditionalFormatting sqref="B26">
    <cfRule type="expression" dxfId="7" priority="182">
      <formula>FP26="Not OK"</formula>
    </cfRule>
  </conditionalFormatting>
  <conditionalFormatting sqref="B27">
    <cfRule type="expression" dxfId="6" priority="178">
      <formula>FP27="Not OK"</formula>
    </cfRule>
  </conditionalFormatting>
  <conditionalFormatting sqref="B28">
    <cfRule type="expression" dxfId="5" priority="174">
      <formula>FP28="Not OK"</formula>
    </cfRule>
  </conditionalFormatting>
  <conditionalFormatting sqref="B29">
    <cfRule type="expression" dxfId="4" priority="170">
      <formula>FP29="Not OK"</formula>
    </cfRule>
  </conditionalFormatting>
  <conditionalFormatting sqref="B22">
    <cfRule type="expression" dxfId="3" priority="166">
      <formula>FP22="Not OK"</formula>
    </cfRule>
  </conditionalFormatting>
  <conditionalFormatting sqref="C7:AD206">
    <cfRule type="cellIs" dxfId="2" priority="3" operator="equal">
      <formula>"ADO"</formula>
    </cfRule>
    <cfRule type="cellIs" dxfId="1" priority="2" operator="equal">
      <formula>"OFF"</formula>
    </cfRule>
    <cfRule type="cellIs" dxfId="0" priority="1" operator="equal">
      <formula>"Prj"</formula>
    </cfRule>
  </conditionalFormatting>
  <dataValidations count="1">
    <dataValidation type="list" allowBlank="1" showInputMessage="1" showErrorMessage="1" sqref="AF9:AH121 C7:AD206" xr:uid="{00000000-0002-0000-0C00-000000000000}">
      <formula1>Shift_Position</formula1>
    </dataValidation>
  </dataValidations>
  <pageMargins left="0.7" right="0.7" top="0.75" bottom="0.75" header="0.3" footer="0.3"/>
  <pageSetup paperSize="9"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theme="7"/>
  </sheetPr>
  <dimension ref="E1:BJ203"/>
  <sheetViews>
    <sheetView topLeftCell="A43" zoomScale="85" zoomScaleNormal="85" workbookViewId="0">
      <selection activeCell="AH3" sqref="AH3:AH202"/>
    </sheetView>
  </sheetViews>
  <sheetFormatPr defaultColWidth="9.140625" defaultRowHeight="15" x14ac:dyDescent="0.25"/>
  <cols>
    <col min="5" max="5" width="20.42578125" customWidth="1"/>
    <col min="6" max="6" width="5" customWidth="1"/>
    <col min="7" max="8" width="11.5703125" style="109" bestFit="1" customWidth="1"/>
    <col min="9" max="34" width="9.140625" style="109"/>
  </cols>
  <sheetData>
    <row r="1" spans="5:62" x14ac:dyDescent="0.25">
      <c r="G1" s="642">
        <f ca="1">TODAY()-13</f>
        <v>44953</v>
      </c>
      <c r="H1" s="642">
        <f ca="1">G1+1</f>
        <v>44954</v>
      </c>
      <c r="I1" s="642">
        <f t="shared" ref="I1:BJ1" ca="1" si="0">H1+1</f>
        <v>44955</v>
      </c>
      <c r="J1" s="642">
        <f t="shared" ca="1" si="0"/>
        <v>44956</v>
      </c>
      <c r="K1" s="642">
        <f t="shared" ca="1" si="0"/>
        <v>44957</v>
      </c>
      <c r="L1" s="642">
        <f t="shared" ca="1" si="0"/>
        <v>44958</v>
      </c>
      <c r="M1" s="642">
        <f t="shared" ca="1" si="0"/>
        <v>44959</v>
      </c>
      <c r="N1" s="642">
        <f t="shared" ca="1" si="0"/>
        <v>44960</v>
      </c>
      <c r="O1" s="642">
        <f t="shared" ca="1" si="0"/>
        <v>44961</v>
      </c>
      <c r="P1" s="642">
        <f t="shared" ca="1" si="0"/>
        <v>44962</v>
      </c>
      <c r="Q1" s="642">
        <f t="shared" ca="1" si="0"/>
        <v>44963</v>
      </c>
      <c r="R1" s="642">
        <f t="shared" ca="1" si="0"/>
        <v>44964</v>
      </c>
      <c r="S1" s="642">
        <f t="shared" ca="1" si="0"/>
        <v>44965</v>
      </c>
      <c r="T1" s="642">
        <f t="shared" ca="1" si="0"/>
        <v>44966</v>
      </c>
      <c r="U1" s="642">
        <f t="shared" ca="1" si="0"/>
        <v>44967</v>
      </c>
      <c r="V1" s="642">
        <f t="shared" ca="1" si="0"/>
        <v>44968</v>
      </c>
      <c r="W1" s="642">
        <f t="shared" ca="1" si="0"/>
        <v>44969</v>
      </c>
      <c r="X1" s="642">
        <f t="shared" ca="1" si="0"/>
        <v>44970</v>
      </c>
      <c r="Y1" s="642">
        <f t="shared" ca="1" si="0"/>
        <v>44971</v>
      </c>
      <c r="Z1" s="642">
        <f t="shared" ca="1" si="0"/>
        <v>44972</v>
      </c>
      <c r="AA1" s="642">
        <f t="shared" ca="1" si="0"/>
        <v>44973</v>
      </c>
      <c r="AB1" s="642">
        <f t="shared" ca="1" si="0"/>
        <v>44974</v>
      </c>
      <c r="AC1" s="642">
        <f t="shared" ca="1" si="0"/>
        <v>44975</v>
      </c>
      <c r="AD1" s="642">
        <f t="shared" ca="1" si="0"/>
        <v>44976</v>
      </c>
      <c r="AE1" s="642">
        <f t="shared" ca="1" si="0"/>
        <v>44977</v>
      </c>
      <c r="AF1" s="642">
        <f t="shared" ca="1" si="0"/>
        <v>44978</v>
      </c>
      <c r="AG1" s="642">
        <f t="shared" ca="1" si="0"/>
        <v>44979</v>
      </c>
      <c r="AH1" s="642">
        <f t="shared" ca="1" si="0"/>
        <v>44980</v>
      </c>
      <c r="AI1" s="642">
        <f t="shared" ca="1" si="0"/>
        <v>44981</v>
      </c>
      <c r="AJ1" s="642">
        <f t="shared" ca="1" si="0"/>
        <v>44982</v>
      </c>
      <c r="AK1" s="642">
        <f t="shared" ca="1" si="0"/>
        <v>44983</v>
      </c>
      <c r="AL1" s="642">
        <f t="shared" ca="1" si="0"/>
        <v>44984</v>
      </c>
      <c r="AM1" s="642">
        <f t="shared" ca="1" si="0"/>
        <v>44985</v>
      </c>
      <c r="AN1" s="642">
        <f t="shared" ca="1" si="0"/>
        <v>44986</v>
      </c>
      <c r="AO1" s="642">
        <f t="shared" ca="1" si="0"/>
        <v>44987</v>
      </c>
      <c r="AP1" s="642">
        <f t="shared" ca="1" si="0"/>
        <v>44988</v>
      </c>
      <c r="AQ1" s="642">
        <f t="shared" ca="1" si="0"/>
        <v>44989</v>
      </c>
      <c r="AR1" s="642">
        <f t="shared" ca="1" si="0"/>
        <v>44990</v>
      </c>
      <c r="AS1" s="642">
        <f t="shared" ca="1" si="0"/>
        <v>44991</v>
      </c>
      <c r="AT1" s="642">
        <f t="shared" ca="1" si="0"/>
        <v>44992</v>
      </c>
      <c r="AU1" s="642">
        <f t="shared" ca="1" si="0"/>
        <v>44993</v>
      </c>
      <c r="AV1" s="642">
        <f t="shared" ca="1" si="0"/>
        <v>44994</v>
      </c>
      <c r="AW1" s="642">
        <f t="shared" ca="1" si="0"/>
        <v>44995</v>
      </c>
      <c r="AX1" s="642">
        <f t="shared" ca="1" si="0"/>
        <v>44996</v>
      </c>
      <c r="AY1" s="642">
        <f t="shared" ca="1" si="0"/>
        <v>44997</v>
      </c>
      <c r="AZ1" s="642">
        <f t="shared" ca="1" si="0"/>
        <v>44998</v>
      </c>
      <c r="BA1" s="642">
        <f t="shared" ca="1" si="0"/>
        <v>44999</v>
      </c>
      <c r="BB1" s="642">
        <f t="shared" ca="1" si="0"/>
        <v>45000</v>
      </c>
      <c r="BC1" s="642">
        <f t="shared" ca="1" si="0"/>
        <v>45001</v>
      </c>
      <c r="BD1" s="642">
        <f t="shared" ca="1" si="0"/>
        <v>45002</v>
      </c>
      <c r="BE1" s="642">
        <f t="shared" ca="1" si="0"/>
        <v>45003</v>
      </c>
      <c r="BF1" s="642">
        <f t="shared" ca="1" si="0"/>
        <v>45004</v>
      </c>
      <c r="BG1" s="642">
        <f t="shared" ca="1" si="0"/>
        <v>45005</v>
      </c>
      <c r="BH1" s="642">
        <f t="shared" ca="1" si="0"/>
        <v>45006</v>
      </c>
      <c r="BI1" s="642">
        <f t="shared" ca="1" si="0"/>
        <v>45007</v>
      </c>
      <c r="BJ1" s="642">
        <f t="shared" ca="1" si="0"/>
        <v>45008</v>
      </c>
    </row>
    <row r="2" spans="5:62" x14ac:dyDescent="0.25">
      <c r="E2" t="s">
        <v>1078</v>
      </c>
      <c r="F2" t="s">
        <v>1038</v>
      </c>
      <c r="G2" s="109" t="s">
        <v>1079</v>
      </c>
      <c r="H2" s="109" t="s">
        <v>1080</v>
      </c>
      <c r="I2" s="109" t="s">
        <v>1081</v>
      </c>
      <c r="J2" s="109" t="s">
        <v>1082</v>
      </c>
      <c r="K2" s="109" t="s">
        <v>1083</v>
      </c>
      <c r="L2" s="109" t="s">
        <v>1084</v>
      </c>
      <c r="M2" s="109" t="s">
        <v>1085</v>
      </c>
      <c r="N2" s="109" t="s">
        <v>1086</v>
      </c>
      <c r="O2" s="109" t="s">
        <v>1087</v>
      </c>
      <c r="P2" s="109" t="s">
        <v>1088</v>
      </c>
      <c r="Q2" s="109" t="s">
        <v>1089</v>
      </c>
      <c r="R2" s="109" t="s">
        <v>1090</v>
      </c>
      <c r="S2" s="109" t="s">
        <v>1091</v>
      </c>
      <c r="T2" s="109" t="s">
        <v>1092</v>
      </c>
      <c r="U2" s="109" t="s">
        <v>1093</v>
      </c>
      <c r="V2" s="109" t="s">
        <v>1094</v>
      </c>
      <c r="W2" s="109" t="s">
        <v>1095</v>
      </c>
      <c r="X2" s="109" t="s">
        <v>1096</v>
      </c>
      <c r="Y2" s="109" t="s">
        <v>1097</v>
      </c>
      <c r="Z2" s="109" t="s">
        <v>1098</v>
      </c>
      <c r="AA2" s="109" t="s">
        <v>1099</v>
      </c>
      <c r="AB2" s="109" t="s">
        <v>1100</v>
      </c>
      <c r="AC2" s="109" t="s">
        <v>1101</v>
      </c>
      <c r="AD2" s="109" t="s">
        <v>1102</v>
      </c>
      <c r="AE2" s="109" t="s">
        <v>1103</v>
      </c>
      <c r="AF2" s="109" t="s">
        <v>1104</v>
      </c>
      <c r="AG2" s="109" t="s">
        <v>1105</v>
      </c>
      <c r="AH2" s="109" t="s">
        <v>1106</v>
      </c>
      <c r="AI2" s="109" t="s">
        <v>1079</v>
      </c>
      <c r="AJ2" s="109" t="s">
        <v>1080</v>
      </c>
      <c r="AK2" s="109" t="s">
        <v>1081</v>
      </c>
      <c r="AL2" s="109" t="s">
        <v>1082</v>
      </c>
      <c r="AM2" s="109" t="s">
        <v>1083</v>
      </c>
      <c r="AN2" s="109" t="s">
        <v>1084</v>
      </c>
      <c r="AO2" s="109" t="s">
        <v>1085</v>
      </c>
      <c r="AP2" s="109" t="s">
        <v>1086</v>
      </c>
      <c r="AQ2" s="109" t="s">
        <v>1087</v>
      </c>
      <c r="AR2" s="109" t="s">
        <v>1088</v>
      </c>
      <c r="AS2" s="109" t="s">
        <v>1089</v>
      </c>
      <c r="AT2" s="109" t="s">
        <v>1090</v>
      </c>
      <c r="AU2" s="109" t="s">
        <v>1091</v>
      </c>
      <c r="AV2" s="109" t="s">
        <v>1092</v>
      </c>
      <c r="AW2" s="109" t="s">
        <v>1093</v>
      </c>
      <c r="AX2" s="109" t="s">
        <v>1094</v>
      </c>
      <c r="AY2" s="109" t="s">
        <v>1095</v>
      </c>
      <c r="AZ2" s="109" t="s">
        <v>1096</v>
      </c>
      <c r="BA2" s="109" t="s">
        <v>1097</v>
      </c>
      <c r="BB2" s="109" t="s">
        <v>1098</v>
      </c>
      <c r="BC2" s="109" t="s">
        <v>1099</v>
      </c>
      <c r="BD2" s="109" t="s">
        <v>1100</v>
      </c>
      <c r="BE2" s="109" t="s">
        <v>1101</v>
      </c>
      <c r="BF2" s="109" t="s">
        <v>1102</v>
      </c>
      <c r="BG2" s="109" t="s">
        <v>1103</v>
      </c>
      <c r="BH2" s="109" t="s">
        <v>1104</v>
      </c>
      <c r="BI2" s="109" t="s">
        <v>1105</v>
      </c>
      <c r="BJ2" s="109" t="s">
        <v>1106</v>
      </c>
    </row>
    <row r="3" spans="5:62" x14ac:dyDescent="0.25">
      <c r="F3" s="643"/>
      <c r="G3" s="644" t="str">
        <f>MastRoster!C7</f>
        <v>Mngr</v>
      </c>
      <c r="H3" s="644" t="str">
        <f>MastRoster!D7</f>
        <v>Mngr</v>
      </c>
      <c r="I3" s="644">
        <f>MastRoster!E7</f>
        <v>0</v>
      </c>
      <c r="J3" s="644">
        <f>MastRoster!F7</f>
        <v>0</v>
      </c>
      <c r="K3" s="644">
        <f>MastRoster!G7</f>
        <v>0</v>
      </c>
      <c r="L3" s="644" t="str">
        <f>MastRoster!H7</f>
        <v>Off</v>
      </c>
      <c r="M3" s="644" t="str">
        <f>MastRoster!I7</f>
        <v>Off</v>
      </c>
      <c r="N3" s="644" t="str">
        <f>MastRoster!J7</f>
        <v>Mngr</v>
      </c>
      <c r="O3" s="644" t="str">
        <f>MastRoster!K7</f>
        <v>Mngr</v>
      </c>
      <c r="P3" s="644">
        <f>MastRoster!L7</f>
        <v>0</v>
      </c>
      <c r="Q3" s="644">
        <f>MastRoster!M7</f>
        <v>0</v>
      </c>
      <c r="R3" s="644">
        <f>MastRoster!N7</f>
        <v>0</v>
      </c>
      <c r="S3" s="644" t="str">
        <f>MastRoster!O7</f>
        <v>Off</v>
      </c>
      <c r="T3" s="644" t="str">
        <f>MastRoster!P7</f>
        <v>Off</v>
      </c>
      <c r="U3" s="644" t="str">
        <f>MastRoster!Q7</f>
        <v>Mngr</v>
      </c>
      <c r="V3" s="644" t="str">
        <f>MastRoster!R7</f>
        <v>Mngr</v>
      </c>
      <c r="W3" s="644">
        <f>MastRoster!S7</f>
        <v>0</v>
      </c>
      <c r="X3" s="644">
        <f>MastRoster!T7</f>
        <v>0</v>
      </c>
      <c r="Y3" s="644">
        <f>MastRoster!U7</f>
        <v>0</v>
      </c>
      <c r="Z3" s="644" t="str">
        <f>MastRoster!V7</f>
        <v>Off</v>
      </c>
      <c r="AA3" s="644" t="str">
        <f>MastRoster!W7</f>
        <v>Off</v>
      </c>
      <c r="AB3" s="644" t="str">
        <f>MastRoster!X7</f>
        <v>Mngr</v>
      </c>
      <c r="AC3" s="644" t="str">
        <f>MastRoster!Y7</f>
        <v>Mngr</v>
      </c>
      <c r="AD3" s="644">
        <f>MastRoster!Z7</f>
        <v>0</v>
      </c>
      <c r="AE3" s="644">
        <f>MastRoster!AA7</f>
        <v>0</v>
      </c>
      <c r="AF3" s="644">
        <f>MastRoster!AB7</f>
        <v>0</v>
      </c>
      <c r="AG3" s="644" t="str">
        <f>MastRoster!AC7</f>
        <v>Off</v>
      </c>
      <c r="AH3" s="644" t="str">
        <f>MastRoster!AD7</f>
        <v>Off</v>
      </c>
      <c r="AI3" s="644">
        <f>MastRoster!AE7</f>
        <v>0</v>
      </c>
      <c r="AJ3" s="644">
        <f>MastRoster!AF7</f>
        <v>16</v>
      </c>
      <c r="AK3" s="644">
        <f>MastRoster!AG7</f>
        <v>16</v>
      </c>
      <c r="AL3" s="644">
        <f>MastRoster!AH7</f>
        <v>16</v>
      </c>
      <c r="AM3" s="644">
        <f>MastRoster!AI7</f>
        <v>16</v>
      </c>
      <c r="AN3" s="644">
        <f>MastRoster!AJ7</f>
        <v>64</v>
      </c>
      <c r="AO3" s="645">
        <f>MastRoster!AK7</f>
        <v>0.42105263157894735</v>
      </c>
      <c r="AP3" s="644">
        <f>MastRoster!AL7</f>
        <v>0</v>
      </c>
      <c r="AQ3" s="644">
        <f>MastRoster!AM7</f>
        <v>0</v>
      </c>
      <c r="AR3" s="644">
        <f>MastRoster!AN7</f>
        <v>8</v>
      </c>
      <c r="AS3" s="644">
        <f>MastRoster!AO7</f>
        <v>8</v>
      </c>
      <c r="AT3" s="644" t="str">
        <f>MastRoster!AP7</f>
        <v/>
      </c>
      <c r="AU3" s="644" t="str">
        <f>MastRoster!AQ7</f>
        <v/>
      </c>
      <c r="AV3" s="644" t="str">
        <f>MastRoster!AR7</f>
        <v/>
      </c>
      <c r="AW3" s="644" t="str">
        <f>MastRoster!AS7</f>
        <v>OFF</v>
      </c>
      <c r="AX3" s="644" t="str">
        <f>MastRoster!AT7</f>
        <v>OFF</v>
      </c>
      <c r="AY3" s="644">
        <f>MastRoster!AU7</f>
        <v>8</v>
      </c>
      <c r="AZ3" s="644">
        <f>MastRoster!AV7</f>
        <v>8</v>
      </c>
      <c r="BA3" s="644" t="str">
        <f>MastRoster!AW7</f>
        <v/>
      </c>
      <c r="BB3" s="644" t="str">
        <f>MastRoster!AX7</f>
        <v/>
      </c>
      <c r="BC3" s="644" t="str">
        <f>MastRoster!AY7</f>
        <v/>
      </c>
      <c r="BD3" s="644" t="str">
        <f>MastRoster!AZ7</f>
        <v>OFF</v>
      </c>
      <c r="BE3" s="644" t="str">
        <f>MastRoster!BA7</f>
        <v>OFF</v>
      </c>
      <c r="BF3" s="644">
        <f>MastRoster!BB7</f>
        <v>8</v>
      </c>
      <c r="BG3" s="644">
        <f>MastRoster!BC7</f>
        <v>8</v>
      </c>
      <c r="BH3" s="644" t="str">
        <f>MastRoster!BD7</f>
        <v/>
      </c>
      <c r="BI3" s="644" t="str">
        <f>MastRoster!BE7</f>
        <v/>
      </c>
      <c r="BJ3" s="644" t="str">
        <f>MastRoster!BF7</f>
        <v/>
      </c>
    </row>
    <row r="4" spans="5:62" x14ac:dyDescent="0.25">
      <c r="F4" s="643"/>
      <c r="G4" s="644">
        <f>MastRoster!C8</f>
        <v>0</v>
      </c>
      <c r="H4" s="644">
        <f>MastRoster!D8</f>
        <v>0</v>
      </c>
      <c r="I4" s="644">
        <f>MastRoster!E8</f>
        <v>0</v>
      </c>
      <c r="J4" s="644">
        <f>MastRoster!F8</f>
        <v>0</v>
      </c>
      <c r="K4" s="644">
        <f>MastRoster!G8</f>
        <v>0</v>
      </c>
      <c r="L4" s="644">
        <f>MastRoster!H8</f>
        <v>0</v>
      </c>
      <c r="M4" s="644">
        <f>MastRoster!I8</f>
        <v>0</v>
      </c>
      <c r="N4" s="644">
        <f>MastRoster!J8</f>
        <v>0</v>
      </c>
      <c r="O4" s="644">
        <f>MastRoster!K8</f>
        <v>0</v>
      </c>
      <c r="P4" s="644">
        <f>MastRoster!L8</f>
        <v>0</v>
      </c>
      <c r="Q4" s="644">
        <f>MastRoster!M8</f>
        <v>0</v>
      </c>
      <c r="R4" s="644">
        <f>MastRoster!N8</f>
        <v>0</v>
      </c>
      <c r="S4" s="644">
        <f>MastRoster!O8</f>
        <v>0</v>
      </c>
      <c r="T4" s="644">
        <f>MastRoster!P8</f>
        <v>0</v>
      </c>
      <c r="U4" s="644">
        <f>MastRoster!Q8</f>
        <v>0</v>
      </c>
      <c r="V4" s="644">
        <f>MastRoster!R8</f>
        <v>0</v>
      </c>
      <c r="W4" s="644">
        <f>MastRoster!S8</f>
        <v>0</v>
      </c>
      <c r="X4" s="644">
        <f>MastRoster!T8</f>
        <v>0</v>
      </c>
      <c r="Y4" s="644">
        <f>MastRoster!U8</f>
        <v>0</v>
      </c>
      <c r="Z4" s="644">
        <f>MastRoster!V8</f>
        <v>0</v>
      </c>
      <c r="AA4" s="644">
        <f>MastRoster!W8</f>
        <v>0</v>
      </c>
      <c r="AB4" s="644">
        <f>MastRoster!X8</f>
        <v>0</v>
      </c>
      <c r="AC4" s="644">
        <f>MastRoster!Y8</f>
        <v>0</v>
      </c>
      <c r="AD4" s="644">
        <f>MastRoster!Z8</f>
        <v>0</v>
      </c>
      <c r="AE4" s="644">
        <f>MastRoster!AA8</f>
        <v>0</v>
      </c>
      <c r="AF4" s="644">
        <f>MastRoster!AB8</f>
        <v>0</v>
      </c>
      <c r="AG4" s="644">
        <f>MastRoster!AC8</f>
        <v>0</v>
      </c>
      <c r="AH4" s="644">
        <f>MastRoster!AD8</f>
        <v>0</v>
      </c>
      <c r="AI4" s="644">
        <f>MastRoster!AE8</f>
        <v>0</v>
      </c>
      <c r="AJ4" s="644">
        <f>MastRoster!AF8</f>
        <v>0</v>
      </c>
      <c r="AK4" s="644">
        <f>MastRoster!AG8</f>
        <v>0</v>
      </c>
      <c r="AL4" s="644">
        <f>MastRoster!AH8</f>
        <v>0</v>
      </c>
      <c r="AM4" s="644">
        <f>MastRoster!AI8</f>
        <v>0</v>
      </c>
      <c r="AN4" s="644">
        <f>MastRoster!AJ8</f>
        <v>0</v>
      </c>
      <c r="AO4" s="645">
        <f>MastRoster!AK8</f>
        <v>0</v>
      </c>
      <c r="AP4" s="644">
        <f>MastRoster!AL8</f>
        <v>0</v>
      </c>
      <c r="AQ4" s="644">
        <f>MastRoster!AM8</f>
        <v>0</v>
      </c>
      <c r="AR4" s="644" t="str">
        <f>MastRoster!AN8</f>
        <v/>
      </c>
      <c r="AS4" s="644" t="str">
        <f>MastRoster!AO8</f>
        <v/>
      </c>
      <c r="AT4" s="644" t="str">
        <f>MastRoster!AP8</f>
        <v/>
      </c>
      <c r="AU4" s="644" t="str">
        <f>MastRoster!AQ8</f>
        <v/>
      </c>
      <c r="AV4" s="644" t="str">
        <f>MastRoster!AR8</f>
        <v/>
      </c>
      <c r="AW4" s="644" t="str">
        <f>MastRoster!AS8</f>
        <v/>
      </c>
      <c r="AX4" s="644" t="str">
        <f>MastRoster!AT8</f>
        <v/>
      </c>
      <c r="AY4" s="644" t="str">
        <f>MastRoster!AU8</f>
        <v/>
      </c>
      <c r="AZ4" s="644" t="str">
        <f>MastRoster!AV8</f>
        <v/>
      </c>
      <c r="BA4" s="644" t="str">
        <f>MastRoster!AW8</f>
        <v/>
      </c>
      <c r="BB4" s="644" t="str">
        <f>MastRoster!AX8</f>
        <v/>
      </c>
      <c r="BC4" s="644" t="str">
        <f>MastRoster!AY8</f>
        <v/>
      </c>
      <c r="BD4" s="644" t="str">
        <f>MastRoster!AZ8</f>
        <v/>
      </c>
      <c r="BE4" s="644" t="str">
        <f>MastRoster!BA8</f>
        <v/>
      </c>
      <c r="BF4" s="644" t="str">
        <f>MastRoster!BB8</f>
        <v/>
      </c>
      <c r="BG4" s="644" t="str">
        <f>MastRoster!BC8</f>
        <v/>
      </c>
      <c r="BH4" s="644" t="str">
        <f>MastRoster!BD8</f>
        <v/>
      </c>
      <c r="BI4" s="644" t="str">
        <f>MastRoster!BE8</f>
        <v/>
      </c>
      <c r="BJ4" s="644" t="str">
        <f>MastRoster!BF8</f>
        <v/>
      </c>
    </row>
    <row r="5" spans="5:62" x14ac:dyDescent="0.25">
      <c r="F5" s="643"/>
      <c r="G5" s="644" t="str">
        <f>MastRoster!C9</f>
        <v>SS-AM</v>
      </c>
      <c r="H5" s="644" t="str">
        <f>MastRoster!D9</f>
        <v>SS-AM</v>
      </c>
      <c r="I5" s="644" t="str">
        <f>MastRoster!E9</f>
        <v>SS-AM</v>
      </c>
      <c r="J5" s="644" t="str">
        <f>MastRoster!F9</f>
        <v>SS-AM</v>
      </c>
      <c r="K5" s="644" t="str">
        <f>MastRoster!G9</f>
        <v>SS-AM</v>
      </c>
      <c r="L5" s="644" t="str">
        <f>MastRoster!H9</f>
        <v>Off</v>
      </c>
      <c r="M5" s="644" t="str">
        <f>MastRoster!I9</f>
        <v>Off</v>
      </c>
      <c r="N5" s="644" t="str">
        <f>MastRoster!J9</f>
        <v>SS-AM</v>
      </c>
      <c r="O5" s="644" t="str">
        <f>MastRoster!K9</f>
        <v>SS-AM</v>
      </c>
      <c r="P5" s="644" t="str">
        <f>MastRoster!L9</f>
        <v>SS-AM</v>
      </c>
      <c r="Q5" s="644" t="str">
        <f>MastRoster!M9</f>
        <v>SS-AM</v>
      </c>
      <c r="R5" s="644" t="str">
        <f>MastRoster!N9</f>
        <v>ADO</v>
      </c>
      <c r="S5" s="644" t="str">
        <f>MastRoster!O9</f>
        <v>Off</v>
      </c>
      <c r="T5" s="644" t="str">
        <f>MastRoster!P9</f>
        <v>Off</v>
      </c>
      <c r="U5" s="644" t="str">
        <f>MastRoster!Q9</f>
        <v>SS-AM</v>
      </c>
      <c r="V5" s="644" t="str">
        <f>MastRoster!R9</f>
        <v>SS-AM</v>
      </c>
      <c r="W5" s="644" t="str">
        <f>MastRoster!S9</f>
        <v>SS-AM</v>
      </c>
      <c r="X5" s="644" t="str">
        <f>MastRoster!T9</f>
        <v>SS-AM</v>
      </c>
      <c r="Y5" s="644" t="str">
        <f>MastRoster!U9</f>
        <v>SS-AM</v>
      </c>
      <c r="Z5" s="644" t="str">
        <f>MastRoster!V9</f>
        <v>Off</v>
      </c>
      <c r="AA5" s="644" t="str">
        <f>MastRoster!W9</f>
        <v>Off</v>
      </c>
      <c r="AB5" s="644" t="str">
        <f>MastRoster!X9</f>
        <v>SS-AM</v>
      </c>
      <c r="AC5" s="644" t="str">
        <f>MastRoster!Y9</f>
        <v>SS-AM</v>
      </c>
      <c r="AD5" s="644" t="str">
        <f>MastRoster!Z9</f>
        <v>SS-AM</v>
      </c>
      <c r="AE5" s="644" t="str">
        <f>MastRoster!AA9</f>
        <v>SS-AM</v>
      </c>
      <c r="AF5" s="644" t="str">
        <f>MastRoster!AB9</f>
        <v>SS-AM</v>
      </c>
      <c r="AG5" s="644" t="str">
        <f>MastRoster!AC9</f>
        <v>Off</v>
      </c>
      <c r="AH5" s="644" t="str">
        <f>MastRoster!AD9</f>
        <v>Off</v>
      </c>
      <c r="AI5" s="644">
        <f>MastRoster!AE9</f>
        <v>0</v>
      </c>
      <c r="AJ5" s="644">
        <f>MastRoster!AF9</f>
        <v>40.000000000000007</v>
      </c>
      <c r="AK5" s="644">
        <f>MastRoster!AG9</f>
        <v>40.000000000000007</v>
      </c>
      <c r="AL5" s="644">
        <f>MastRoster!AH9</f>
        <v>40.000000000000007</v>
      </c>
      <c r="AM5" s="644">
        <f>MastRoster!AI9</f>
        <v>40.000000000000007</v>
      </c>
      <c r="AN5" s="644">
        <f>MastRoster!AJ9</f>
        <v>160.00000000000003</v>
      </c>
      <c r="AO5" s="645">
        <f>MastRoster!AK9</f>
        <v>1.0000000000000002</v>
      </c>
      <c r="AP5" s="644">
        <f>MastRoster!AL9</f>
        <v>0</v>
      </c>
      <c r="AQ5" s="644">
        <f>MastRoster!AM9</f>
        <v>1</v>
      </c>
      <c r="AR5" s="644">
        <f>MastRoster!AN9</f>
        <v>8.0000000000000018</v>
      </c>
      <c r="AS5" s="644">
        <f>MastRoster!AO9</f>
        <v>8.0000000000000018</v>
      </c>
      <c r="AT5" s="644">
        <f>MastRoster!AP9</f>
        <v>8.0000000000000018</v>
      </c>
      <c r="AU5" s="644">
        <f>MastRoster!AQ9</f>
        <v>8.0000000000000018</v>
      </c>
      <c r="AV5" s="644">
        <f>MastRoster!AR9</f>
        <v>8.0000000000000018</v>
      </c>
      <c r="AW5" s="644" t="str">
        <f>MastRoster!AS9</f>
        <v>OFF</v>
      </c>
      <c r="AX5" s="644" t="str">
        <f>MastRoster!AT9</f>
        <v>OFF</v>
      </c>
      <c r="AY5" s="644">
        <f>MastRoster!AU9</f>
        <v>8.0000000000000018</v>
      </c>
      <c r="AZ5" s="644">
        <f>MastRoster!AV9</f>
        <v>8.0000000000000018</v>
      </c>
      <c r="BA5" s="644">
        <f>MastRoster!AW9</f>
        <v>8.0000000000000018</v>
      </c>
      <c r="BB5" s="644">
        <f>MastRoster!AX9</f>
        <v>8.0000000000000018</v>
      </c>
      <c r="BC5" s="644">
        <f>MastRoster!AY9</f>
        <v>8.0000000000000018</v>
      </c>
      <c r="BD5" s="644" t="str">
        <f>MastRoster!AZ9</f>
        <v>OFF</v>
      </c>
      <c r="BE5" s="644" t="str">
        <f>MastRoster!BA9</f>
        <v>OFF</v>
      </c>
      <c r="BF5" s="644">
        <f>MastRoster!BB9</f>
        <v>8.0000000000000018</v>
      </c>
      <c r="BG5" s="644">
        <f>MastRoster!BC9</f>
        <v>8.0000000000000018</v>
      </c>
      <c r="BH5" s="644">
        <f>MastRoster!BD9</f>
        <v>8.0000000000000018</v>
      </c>
      <c r="BI5" s="644">
        <f>MastRoster!BE9</f>
        <v>8.0000000000000018</v>
      </c>
      <c r="BJ5" s="644">
        <f>MastRoster!BF9</f>
        <v>8.0000000000000018</v>
      </c>
    </row>
    <row r="6" spans="5:62" x14ac:dyDescent="0.25">
      <c r="F6" s="643"/>
      <c r="G6" s="644">
        <f>MastRoster!C10</f>
        <v>0</v>
      </c>
      <c r="H6" s="644">
        <f>MastRoster!D10</f>
        <v>0</v>
      </c>
      <c r="I6" s="644">
        <f>MastRoster!E10</f>
        <v>0</v>
      </c>
      <c r="J6" s="644">
        <f>MastRoster!F10</f>
        <v>0</v>
      </c>
      <c r="K6" s="644">
        <f>MastRoster!G10</f>
        <v>0</v>
      </c>
      <c r="L6" s="644">
        <f>MastRoster!H10</f>
        <v>0</v>
      </c>
      <c r="M6" s="644">
        <f>MastRoster!I10</f>
        <v>0</v>
      </c>
      <c r="N6" s="644">
        <f>MastRoster!J10</f>
        <v>0</v>
      </c>
      <c r="O6" s="644">
        <f>MastRoster!K10</f>
        <v>0</v>
      </c>
      <c r="P6" s="644">
        <f>MastRoster!L10</f>
        <v>0</v>
      </c>
      <c r="Q6" s="644">
        <f>MastRoster!M10</f>
        <v>0</v>
      </c>
      <c r="R6" s="644">
        <f>MastRoster!N10</f>
        <v>0</v>
      </c>
      <c r="S6" s="644">
        <f>MastRoster!O10</f>
        <v>0</v>
      </c>
      <c r="T6" s="644">
        <f>MastRoster!P10</f>
        <v>0</v>
      </c>
      <c r="U6" s="644">
        <f>MastRoster!Q10</f>
        <v>0</v>
      </c>
      <c r="V6" s="644">
        <f>MastRoster!R10</f>
        <v>0</v>
      </c>
      <c r="W6" s="644">
        <f>MastRoster!S10</f>
        <v>0</v>
      </c>
      <c r="X6" s="644">
        <f>MastRoster!T10</f>
        <v>0</v>
      </c>
      <c r="Y6" s="644">
        <f>MastRoster!U10</f>
        <v>0</v>
      </c>
      <c r="Z6" s="644">
        <f>MastRoster!V10</f>
        <v>0</v>
      </c>
      <c r="AA6" s="644">
        <f>MastRoster!W10</f>
        <v>0</v>
      </c>
      <c r="AB6" s="644" t="str">
        <f>MastRoster!X10</f>
        <v/>
      </c>
      <c r="AC6" s="644">
        <f>MastRoster!Y10</f>
        <v>0</v>
      </c>
      <c r="AD6" s="644">
        <f>MastRoster!Z10</f>
        <v>0</v>
      </c>
      <c r="AE6" s="644">
        <f>MastRoster!AA10</f>
        <v>0</v>
      </c>
      <c r="AF6" s="644">
        <f>MastRoster!AB10</f>
        <v>0</v>
      </c>
      <c r="AG6" s="644">
        <f>MastRoster!AC10</f>
        <v>0</v>
      </c>
      <c r="AH6" s="644">
        <f>MastRoster!AD10</f>
        <v>0</v>
      </c>
      <c r="AI6" s="644">
        <f>MastRoster!AE10</f>
        <v>0</v>
      </c>
      <c r="AJ6" s="644">
        <f>MastRoster!AF10</f>
        <v>0</v>
      </c>
      <c r="AK6" s="644">
        <f>MastRoster!AG10</f>
        <v>0</v>
      </c>
      <c r="AL6" s="644">
        <f>MastRoster!AH10</f>
        <v>0</v>
      </c>
      <c r="AM6" s="644">
        <f>MastRoster!AI10</f>
        <v>0</v>
      </c>
      <c r="AN6" s="644">
        <f>MastRoster!AJ10</f>
        <v>0</v>
      </c>
      <c r="AO6" s="645">
        <f>MastRoster!AK10</f>
        <v>0</v>
      </c>
      <c r="AP6" s="644">
        <f>MastRoster!AL10</f>
        <v>0</v>
      </c>
      <c r="AQ6" s="644">
        <f>MastRoster!AM10</f>
        <v>0</v>
      </c>
      <c r="AR6" s="644" t="str">
        <f>MastRoster!AN10</f>
        <v/>
      </c>
      <c r="AS6" s="644" t="str">
        <f>MastRoster!AO10</f>
        <v/>
      </c>
      <c r="AT6" s="644" t="str">
        <f>MastRoster!AP10</f>
        <v/>
      </c>
      <c r="AU6" s="644" t="str">
        <f>MastRoster!AQ10</f>
        <v/>
      </c>
      <c r="AV6" s="644" t="str">
        <f>MastRoster!AR10</f>
        <v/>
      </c>
      <c r="AW6" s="644" t="str">
        <f>MastRoster!AS10</f>
        <v/>
      </c>
      <c r="AX6" s="644" t="str">
        <f>MastRoster!AT10</f>
        <v/>
      </c>
      <c r="AY6" s="644" t="str">
        <f>MastRoster!AU10</f>
        <v/>
      </c>
      <c r="AZ6" s="644" t="str">
        <f>MastRoster!AV10</f>
        <v/>
      </c>
      <c r="BA6" s="644" t="str">
        <f>MastRoster!AW10</f>
        <v/>
      </c>
      <c r="BB6" s="644" t="str">
        <f>MastRoster!AX10</f>
        <v/>
      </c>
      <c r="BC6" s="644" t="str">
        <f>MastRoster!AY10</f>
        <v/>
      </c>
      <c r="BD6" s="644" t="str">
        <f>MastRoster!AZ10</f>
        <v/>
      </c>
      <c r="BE6" s="644" t="str">
        <f>MastRoster!BA10</f>
        <v/>
      </c>
      <c r="BF6" s="644" t="str">
        <f>MastRoster!BB10</f>
        <v/>
      </c>
      <c r="BG6" s="644" t="str">
        <f>MastRoster!BC10</f>
        <v/>
      </c>
      <c r="BH6" s="644" t="str">
        <f>MastRoster!BD10</f>
        <v/>
      </c>
      <c r="BI6" s="644" t="str">
        <f>MastRoster!BE10</f>
        <v/>
      </c>
      <c r="BJ6" s="644" t="str">
        <f>MastRoster!BF10</f>
        <v/>
      </c>
    </row>
    <row r="7" spans="5:62" x14ac:dyDescent="0.25">
      <c r="F7" s="643"/>
      <c r="G7" s="644" t="str">
        <f>MastRoster!C11</f>
        <v>Off</v>
      </c>
      <c r="H7" s="644" t="str">
        <f>MastRoster!D11</f>
        <v>Off</v>
      </c>
      <c r="I7" s="644" t="str">
        <f>MastRoster!E11</f>
        <v>Off</v>
      </c>
      <c r="J7" s="644" t="str">
        <f>MastRoster!F11</f>
        <v>TC-PM</v>
      </c>
      <c r="K7" s="644" t="str">
        <f>MastRoster!G11</f>
        <v>TC-PM</v>
      </c>
      <c r="L7" s="644" t="str">
        <f>MastRoster!H11</f>
        <v>TC-AM</v>
      </c>
      <c r="M7" s="644" t="str">
        <f>MastRoster!I11</f>
        <v>TC-AM</v>
      </c>
      <c r="N7" s="644" t="str">
        <f>MastRoster!J11</f>
        <v>Off</v>
      </c>
      <c r="O7" s="644" t="str">
        <f>MastRoster!K11</f>
        <v>Off</v>
      </c>
      <c r="P7" s="644" t="str">
        <f>MastRoster!L11</f>
        <v>TC-PM</v>
      </c>
      <c r="Q7" s="644" t="str">
        <f>MastRoster!M11</f>
        <v>TC-PM</v>
      </c>
      <c r="R7" s="644" t="str">
        <f>MastRoster!N11</f>
        <v>TC-PM</v>
      </c>
      <c r="S7" s="644" t="str">
        <f>MastRoster!O11</f>
        <v>TC-PM</v>
      </c>
      <c r="T7" s="644" t="str">
        <f>MastRoster!P11</f>
        <v>TC-PM</v>
      </c>
      <c r="U7" s="644" t="str">
        <f>MastRoster!Q11</f>
        <v>Off</v>
      </c>
      <c r="V7" s="644" t="str">
        <f>MastRoster!R11</f>
        <v>Off</v>
      </c>
      <c r="W7" s="644" t="str">
        <f>MastRoster!S11</f>
        <v>TC-PM</v>
      </c>
      <c r="X7" s="644" t="str">
        <f>MastRoster!T11</f>
        <v>TC-PM</v>
      </c>
      <c r="Y7" s="644" t="str">
        <f>MastRoster!U11</f>
        <v>TC-PM</v>
      </c>
      <c r="Z7" s="644" t="str">
        <f>MastRoster!V11</f>
        <v>TC-PM</v>
      </c>
      <c r="AA7" s="644" t="str">
        <f>MastRoster!W11</f>
        <v>TC-PM</v>
      </c>
      <c r="AB7" s="644" t="str">
        <f>MastRoster!X11</f>
        <v>Off</v>
      </c>
      <c r="AC7" s="644" t="str">
        <f>MastRoster!Y11</f>
        <v>Off</v>
      </c>
      <c r="AD7" s="644" t="str">
        <f>MastRoster!Z11</f>
        <v>Prj</v>
      </c>
      <c r="AE7" s="644" t="str">
        <f>MastRoster!AA11</f>
        <v>TC-PM</v>
      </c>
      <c r="AF7" s="644" t="str">
        <f>MastRoster!AB11</f>
        <v>TC-PM</v>
      </c>
      <c r="AG7" s="644" t="str">
        <f>MastRoster!AC11</f>
        <v>Off</v>
      </c>
      <c r="AH7" s="644" t="str">
        <f>MastRoster!AD11</f>
        <v>Off</v>
      </c>
      <c r="AI7" s="644">
        <f>MastRoster!AE11</f>
        <v>0</v>
      </c>
      <c r="AJ7" s="644">
        <f>MastRoster!AF11</f>
        <v>24</v>
      </c>
      <c r="AK7" s="644">
        <f>MastRoster!AG11</f>
        <v>40</v>
      </c>
      <c r="AL7" s="644">
        <f>MastRoster!AH11</f>
        <v>40</v>
      </c>
      <c r="AM7" s="644">
        <f>MastRoster!AI11</f>
        <v>24</v>
      </c>
      <c r="AN7" s="644">
        <f>MastRoster!AJ11</f>
        <v>128</v>
      </c>
      <c r="AO7" s="645">
        <f>MastRoster!AK11</f>
        <v>0.84210526315789469</v>
      </c>
      <c r="AP7" s="644">
        <f>MastRoster!AL11</f>
        <v>0</v>
      </c>
      <c r="AQ7" s="644">
        <f>MastRoster!AM11</f>
        <v>0</v>
      </c>
      <c r="AR7" s="644" t="str">
        <f>MastRoster!AN11</f>
        <v>OFF</v>
      </c>
      <c r="AS7" s="644" t="str">
        <f>MastRoster!AO11</f>
        <v>OFF</v>
      </c>
      <c r="AT7" s="644" t="str">
        <f>MastRoster!AP11</f>
        <v>OFF</v>
      </c>
      <c r="AU7" s="644">
        <f>MastRoster!AQ11</f>
        <v>8</v>
      </c>
      <c r="AV7" s="644">
        <f>MastRoster!AR11</f>
        <v>8</v>
      </c>
      <c r="AW7" s="644">
        <f>MastRoster!AS11</f>
        <v>4</v>
      </c>
      <c r="AX7" s="644">
        <f>MastRoster!AT11</f>
        <v>4</v>
      </c>
      <c r="AY7" s="644" t="str">
        <f>MastRoster!AU11</f>
        <v>OFF</v>
      </c>
      <c r="AZ7" s="644" t="str">
        <f>MastRoster!AV11</f>
        <v>OFF</v>
      </c>
      <c r="BA7" s="644">
        <f>MastRoster!AW11</f>
        <v>8</v>
      </c>
      <c r="BB7" s="644">
        <f>MastRoster!AX11</f>
        <v>8</v>
      </c>
      <c r="BC7" s="644">
        <f>MastRoster!AY11</f>
        <v>8</v>
      </c>
      <c r="BD7" s="644">
        <f>MastRoster!AZ11</f>
        <v>8</v>
      </c>
      <c r="BE7" s="644">
        <f>MastRoster!BA11</f>
        <v>8</v>
      </c>
      <c r="BF7" s="644" t="str">
        <f>MastRoster!BB11</f>
        <v>OFF</v>
      </c>
      <c r="BG7" s="644" t="str">
        <f>MastRoster!BC11</f>
        <v>OFF</v>
      </c>
      <c r="BH7" s="644">
        <f>MastRoster!BD11</f>
        <v>8</v>
      </c>
      <c r="BI7" s="644">
        <f>MastRoster!BE11</f>
        <v>8</v>
      </c>
      <c r="BJ7" s="644">
        <f>MastRoster!BF11</f>
        <v>8</v>
      </c>
    </row>
    <row r="8" spans="5:62" x14ac:dyDescent="0.25">
      <c r="F8" s="643"/>
      <c r="G8" s="644" t="str">
        <f>MastRoster!C12</f>
        <v>TC-PM</v>
      </c>
      <c r="H8" s="644" t="str">
        <f>MastRoster!D12</f>
        <v>TC-PM</v>
      </c>
      <c r="I8" s="644" t="str">
        <f>MastRoster!E12</f>
        <v>TC-PM</v>
      </c>
      <c r="J8" s="644" t="str">
        <f>MastRoster!F12</f>
        <v>Off</v>
      </c>
      <c r="K8" s="644" t="str">
        <f>MastRoster!G12</f>
        <v>Off</v>
      </c>
      <c r="L8" s="644" t="str">
        <f>MastRoster!H12</f>
        <v>TC-PM</v>
      </c>
      <c r="M8" s="644" t="str">
        <f>MastRoster!I12</f>
        <v>TC-PM</v>
      </c>
      <c r="N8" s="644" t="str">
        <f>MastRoster!J12</f>
        <v>TC-PM</v>
      </c>
      <c r="O8" s="644" t="str">
        <f>MastRoster!K12</f>
        <v>TC-PM</v>
      </c>
      <c r="P8" s="644" t="str">
        <f>MastRoster!L12</f>
        <v>Off</v>
      </c>
      <c r="Q8" s="644" t="str">
        <f>MastRoster!M12</f>
        <v>Off</v>
      </c>
      <c r="R8" s="644" t="str">
        <f>MastRoster!N12</f>
        <v>SS-AM</v>
      </c>
      <c r="S8" s="644" t="str">
        <f>MastRoster!O12</f>
        <v>TC-AM</v>
      </c>
      <c r="T8" s="644" t="str">
        <f>MastRoster!P12</f>
        <v>TC-AM</v>
      </c>
      <c r="U8" s="644" t="str">
        <f>MastRoster!Q12</f>
        <v>TC-PM</v>
      </c>
      <c r="V8" s="644" t="str">
        <f>MastRoster!R12</f>
        <v>TC-PM</v>
      </c>
      <c r="W8" s="644" t="str">
        <f>MastRoster!S12</f>
        <v>Prj</v>
      </c>
      <c r="X8" s="644" t="str">
        <f>MastRoster!T12</f>
        <v>Off</v>
      </c>
      <c r="Y8" s="644" t="str">
        <f>MastRoster!U12</f>
        <v>Off</v>
      </c>
      <c r="Z8" s="644" t="str">
        <f>MastRoster!V12</f>
        <v>Off</v>
      </c>
      <c r="AA8" s="644" t="str">
        <f>MastRoster!W12</f>
        <v>Off</v>
      </c>
      <c r="AB8" s="644" t="str">
        <f>MastRoster!X12</f>
        <v>TC-PM</v>
      </c>
      <c r="AC8" s="644" t="str">
        <f>MastRoster!Y12</f>
        <v>TC-PM</v>
      </c>
      <c r="AD8" s="644" t="str">
        <f>MastRoster!Z12</f>
        <v>TC-PM</v>
      </c>
      <c r="AE8" s="644" t="str">
        <f>MastRoster!AA12</f>
        <v>Off</v>
      </c>
      <c r="AF8" s="644" t="str">
        <f>MastRoster!AB12</f>
        <v>Off</v>
      </c>
      <c r="AG8" s="644" t="str">
        <f>MastRoster!AC12</f>
        <v>TC-PM</v>
      </c>
      <c r="AH8" s="644" t="str">
        <f>MastRoster!AD12</f>
        <v>TC-PM</v>
      </c>
      <c r="AI8" s="644">
        <f>MastRoster!AE12</f>
        <v>0</v>
      </c>
      <c r="AJ8" s="644">
        <f>MastRoster!AF12</f>
        <v>40</v>
      </c>
      <c r="AK8" s="644">
        <f>MastRoster!AG12</f>
        <v>32</v>
      </c>
      <c r="AL8" s="644">
        <f>MastRoster!AH12</f>
        <v>24</v>
      </c>
      <c r="AM8" s="644">
        <f>MastRoster!AI12</f>
        <v>40</v>
      </c>
      <c r="AN8" s="644">
        <f>MastRoster!AJ12</f>
        <v>136</v>
      </c>
      <c r="AO8" s="645">
        <f>MastRoster!AK12</f>
        <v>0.89473684210526316</v>
      </c>
      <c r="AP8" s="644">
        <f>MastRoster!AL12</f>
        <v>0</v>
      </c>
      <c r="AQ8" s="644">
        <f>MastRoster!AM12</f>
        <v>0</v>
      </c>
      <c r="AR8" s="644">
        <f>MastRoster!AN12</f>
        <v>8</v>
      </c>
      <c r="AS8" s="644">
        <f>MastRoster!AO12</f>
        <v>8</v>
      </c>
      <c r="AT8" s="644">
        <f>MastRoster!AP12</f>
        <v>8</v>
      </c>
      <c r="AU8" s="644" t="str">
        <f>MastRoster!AQ12</f>
        <v>OFF</v>
      </c>
      <c r="AV8" s="644" t="str">
        <f>MastRoster!AR12</f>
        <v>OFF</v>
      </c>
      <c r="AW8" s="644">
        <f>MastRoster!AS12</f>
        <v>8</v>
      </c>
      <c r="AX8" s="644">
        <f>MastRoster!AT12</f>
        <v>8</v>
      </c>
      <c r="AY8" s="644">
        <f>MastRoster!AU12</f>
        <v>8</v>
      </c>
      <c r="AZ8" s="644">
        <f>MastRoster!AV12</f>
        <v>8</v>
      </c>
      <c r="BA8" s="644" t="str">
        <f>MastRoster!AW12</f>
        <v>OFF</v>
      </c>
      <c r="BB8" s="644" t="str">
        <f>MastRoster!AX12</f>
        <v>OFF</v>
      </c>
      <c r="BC8" s="644">
        <f>MastRoster!AY12</f>
        <v>8.0000000000000018</v>
      </c>
      <c r="BD8" s="644">
        <f>MastRoster!AZ12</f>
        <v>4</v>
      </c>
      <c r="BE8" s="644">
        <f>MastRoster!BA12</f>
        <v>4</v>
      </c>
      <c r="BF8" s="644">
        <f>MastRoster!BB12</f>
        <v>8</v>
      </c>
      <c r="BG8" s="644">
        <f>MastRoster!BC12</f>
        <v>8</v>
      </c>
      <c r="BH8" s="644">
        <f>MastRoster!BD12</f>
        <v>8</v>
      </c>
      <c r="BI8" s="644" t="str">
        <f>MastRoster!BE12</f>
        <v>OFF</v>
      </c>
      <c r="BJ8" s="644" t="str">
        <f>MastRoster!BF12</f>
        <v>OFF</v>
      </c>
    </row>
    <row r="9" spans="5:62" x14ac:dyDescent="0.25">
      <c r="F9" s="643"/>
      <c r="G9" s="644">
        <f>MastRoster!C13</f>
        <v>0</v>
      </c>
      <c r="H9" s="644">
        <f>MastRoster!D13</f>
        <v>0</v>
      </c>
      <c r="I9" s="644">
        <f>MastRoster!E13</f>
        <v>0</v>
      </c>
      <c r="J9" s="644">
        <f>MastRoster!F13</f>
        <v>0</v>
      </c>
      <c r="K9" s="644">
        <f>MastRoster!G13</f>
        <v>0</v>
      </c>
      <c r="L9" s="644">
        <f>MastRoster!H13</f>
        <v>0</v>
      </c>
      <c r="M9" s="644">
        <f>MastRoster!I13</f>
        <v>0</v>
      </c>
      <c r="N9" s="644">
        <f>MastRoster!J13</f>
        <v>0</v>
      </c>
      <c r="O9" s="644">
        <f>MastRoster!K13</f>
        <v>0</v>
      </c>
      <c r="P9" s="644">
        <f>MastRoster!L13</f>
        <v>0</v>
      </c>
      <c r="Q9" s="644">
        <f>MastRoster!M13</f>
        <v>0</v>
      </c>
      <c r="R9" s="644">
        <f>MastRoster!N13</f>
        <v>0</v>
      </c>
      <c r="S9" s="644">
        <f>MastRoster!O13</f>
        <v>0</v>
      </c>
      <c r="T9" s="644">
        <f>MastRoster!P13</f>
        <v>0</v>
      </c>
      <c r="U9" s="644">
        <f>MastRoster!Q13</f>
        <v>0</v>
      </c>
      <c r="V9" s="644">
        <f>MastRoster!R13</f>
        <v>0</v>
      </c>
      <c r="W9" s="644">
        <f>MastRoster!S13</f>
        <v>0</v>
      </c>
      <c r="X9" s="644">
        <f>MastRoster!T13</f>
        <v>0</v>
      </c>
      <c r="Y9" s="644">
        <f>MastRoster!U13</f>
        <v>0</v>
      </c>
      <c r="Z9" s="644">
        <f>MastRoster!V13</f>
        <v>0</v>
      </c>
      <c r="AA9" s="644">
        <f>MastRoster!W13</f>
        <v>0</v>
      </c>
      <c r="AB9" s="644">
        <f>MastRoster!X13</f>
        <v>0</v>
      </c>
      <c r="AC9" s="644">
        <f>MastRoster!Y13</f>
        <v>0</v>
      </c>
      <c r="AD9" s="644">
        <f>MastRoster!Z13</f>
        <v>0</v>
      </c>
      <c r="AE9" s="644">
        <f>MastRoster!AA13</f>
        <v>0</v>
      </c>
      <c r="AF9" s="644">
        <f>MastRoster!AB13</f>
        <v>0</v>
      </c>
      <c r="AG9" s="644">
        <f>MastRoster!AC13</f>
        <v>0</v>
      </c>
      <c r="AH9" s="644">
        <f>MastRoster!AD13</f>
        <v>0</v>
      </c>
      <c r="AI9" s="644">
        <f>MastRoster!AE13</f>
        <v>0</v>
      </c>
      <c r="AJ9" s="644">
        <f>MastRoster!AF13</f>
        <v>0</v>
      </c>
      <c r="AK9" s="644">
        <f>MastRoster!AG13</f>
        <v>0</v>
      </c>
      <c r="AL9" s="644">
        <f>MastRoster!AH13</f>
        <v>0</v>
      </c>
      <c r="AM9" s="644">
        <f>MastRoster!AI13</f>
        <v>0</v>
      </c>
      <c r="AN9" s="644">
        <f>MastRoster!AJ13</f>
        <v>0</v>
      </c>
      <c r="AO9" s="645">
        <f>MastRoster!AK13</f>
        <v>0</v>
      </c>
      <c r="AP9" s="644">
        <f>MastRoster!AL13</f>
        <v>0</v>
      </c>
      <c r="AQ9" s="644">
        <f>MastRoster!AM13</f>
        <v>0</v>
      </c>
      <c r="AR9" s="644" t="str">
        <f>MastRoster!AN13</f>
        <v/>
      </c>
      <c r="AS9" s="644" t="str">
        <f>MastRoster!AO13</f>
        <v/>
      </c>
      <c r="AT9" s="644" t="str">
        <f>MastRoster!AP13</f>
        <v/>
      </c>
      <c r="AU9" s="644" t="str">
        <f>MastRoster!AQ13</f>
        <v/>
      </c>
      <c r="AV9" s="644" t="str">
        <f>MastRoster!AR13</f>
        <v/>
      </c>
      <c r="AW9" s="644" t="str">
        <f>MastRoster!AS13</f>
        <v/>
      </c>
      <c r="AX9" s="644" t="str">
        <f>MastRoster!AT13</f>
        <v/>
      </c>
      <c r="AY9" s="644" t="str">
        <f>MastRoster!AU13</f>
        <v/>
      </c>
      <c r="AZ9" s="644" t="str">
        <f>MastRoster!AV13</f>
        <v/>
      </c>
      <c r="BA9" s="644" t="str">
        <f>MastRoster!AW13</f>
        <v/>
      </c>
      <c r="BB9" s="644" t="str">
        <f>MastRoster!AX13</f>
        <v/>
      </c>
      <c r="BC9" s="644" t="str">
        <f>MastRoster!AY13</f>
        <v/>
      </c>
      <c r="BD9" s="644" t="str">
        <f>MastRoster!AZ13</f>
        <v/>
      </c>
      <c r="BE9" s="644" t="str">
        <f>MastRoster!BA13</f>
        <v/>
      </c>
      <c r="BF9" s="644" t="str">
        <f>MastRoster!BB13</f>
        <v/>
      </c>
      <c r="BG9" s="644" t="str">
        <f>MastRoster!BC13</f>
        <v/>
      </c>
      <c r="BH9" s="644" t="str">
        <f>MastRoster!BD13</f>
        <v/>
      </c>
      <c r="BI9" s="644" t="str">
        <f>MastRoster!BE13</f>
        <v/>
      </c>
      <c r="BJ9" s="644" t="str">
        <f>MastRoster!BF13</f>
        <v/>
      </c>
    </row>
    <row r="10" spans="5:62" x14ac:dyDescent="0.25">
      <c r="F10" s="643"/>
      <c r="G10" s="644" t="str">
        <f>MastRoster!C14</f>
        <v>FP</v>
      </c>
      <c r="H10" s="644" t="str">
        <f>MastRoster!D14</f>
        <v>FP</v>
      </c>
      <c r="I10" s="644" t="str">
        <f>MastRoster!E14</f>
        <v>FP</v>
      </c>
      <c r="J10" s="644" t="str">
        <f>MastRoster!F14</f>
        <v>FP</v>
      </c>
      <c r="K10" s="644" t="str">
        <f>MastRoster!G14</f>
        <v>ADO</v>
      </c>
      <c r="L10" s="644" t="str">
        <f>MastRoster!H14</f>
        <v>Off</v>
      </c>
      <c r="M10" s="644" t="str">
        <f>MastRoster!I14</f>
        <v>Off</v>
      </c>
      <c r="N10" s="644" t="str">
        <f>MastRoster!J14</f>
        <v>FP</v>
      </c>
      <c r="O10" s="644" t="str">
        <f>MastRoster!K14</f>
        <v>FP</v>
      </c>
      <c r="P10" s="644" t="str">
        <f>MastRoster!L14</f>
        <v>Off</v>
      </c>
      <c r="Q10" s="644" t="str">
        <f>MastRoster!M14</f>
        <v>Off</v>
      </c>
      <c r="R10" s="644" t="str">
        <f>MastRoster!N14</f>
        <v>FP</v>
      </c>
      <c r="S10" s="644" t="str">
        <f>MastRoster!O14</f>
        <v>FP</v>
      </c>
      <c r="T10" s="644" t="str">
        <f>MastRoster!P14</f>
        <v>FP</v>
      </c>
      <c r="U10" s="644" t="str">
        <f>MastRoster!Q14</f>
        <v>Off</v>
      </c>
      <c r="V10" s="644" t="str">
        <f>MastRoster!R14</f>
        <v>Off</v>
      </c>
      <c r="W10" s="644" t="str">
        <f>MastRoster!S14</f>
        <v>FP</v>
      </c>
      <c r="X10" s="644" t="str">
        <f>MastRoster!T14</f>
        <v>FP</v>
      </c>
      <c r="Y10" s="644" t="str">
        <f>MastRoster!U14</f>
        <v>FP</v>
      </c>
      <c r="Z10" s="644" t="str">
        <f>MastRoster!V14</f>
        <v>FP</v>
      </c>
      <c r="AA10" s="644" t="str">
        <f>MastRoster!W14</f>
        <v>Off</v>
      </c>
      <c r="AB10" s="644" t="str">
        <f>MastRoster!X14</f>
        <v>Off</v>
      </c>
      <c r="AC10" s="644" t="str">
        <f>MastRoster!Y14</f>
        <v>FP</v>
      </c>
      <c r="AD10" s="644" t="str">
        <f>MastRoster!Z14</f>
        <v>FP</v>
      </c>
      <c r="AE10" s="644" t="str">
        <f>MastRoster!AA14</f>
        <v>FP</v>
      </c>
      <c r="AF10" s="644" t="str">
        <f>MastRoster!AB14</f>
        <v>FP</v>
      </c>
      <c r="AG10" s="644" t="str">
        <f>MastRoster!AC14</f>
        <v>FP</v>
      </c>
      <c r="AH10" s="644" t="str">
        <f>MastRoster!AD14</f>
        <v>FP</v>
      </c>
      <c r="AI10" s="644">
        <f>MastRoster!AE14</f>
        <v>0</v>
      </c>
      <c r="AJ10" s="644">
        <f>MastRoster!AF14</f>
        <v>40</v>
      </c>
      <c r="AK10" s="644">
        <f>MastRoster!AG14</f>
        <v>40</v>
      </c>
      <c r="AL10" s="644">
        <f>MastRoster!AH14</f>
        <v>32</v>
      </c>
      <c r="AM10" s="644">
        <f>MastRoster!AI14</f>
        <v>48</v>
      </c>
      <c r="AN10" s="644">
        <f>MastRoster!AJ14</f>
        <v>160</v>
      </c>
      <c r="AO10" s="645">
        <f>MastRoster!AK14</f>
        <v>1</v>
      </c>
      <c r="AP10" s="644">
        <f>MastRoster!AL14</f>
        <v>0</v>
      </c>
      <c r="AQ10" s="644">
        <f>MastRoster!AM14</f>
        <v>1</v>
      </c>
      <c r="AR10" s="644">
        <f>MastRoster!AN14</f>
        <v>8</v>
      </c>
      <c r="AS10" s="644">
        <f>MastRoster!AO14</f>
        <v>8</v>
      </c>
      <c r="AT10" s="644">
        <f>MastRoster!AP14</f>
        <v>8</v>
      </c>
      <c r="AU10" s="644">
        <f>MastRoster!AQ14</f>
        <v>8</v>
      </c>
      <c r="AV10" s="644">
        <f>MastRoster!AR14</f>
        <v>8</v>
      </c>
      <c r="AW10" s="644" t="str">
        <f>MastRoster!AS14</f>
        <v>OFF</v>
      </c>
      <c r="AX10" s="644" t="str">
        <f>MastRoster!AT14</f>
        <v>OFF</v>
      </c>
      <c r="AY10" s="644">
        <f>MastRoster!AU14</f>
        <v>8</v>
      </c>
      <c r="AZ10" s="644">
        <f>MastRoster!AV14</f>
        <v>8</v>
      </c>
      <c r="BA10" s="644" t="str">
        <f>MastRoster!AW14</f>
        <v>OFF</v>
      </c>
      <c r="BB10" s="644" t="str">
        <f>MastRoster!AX14</f>
        <v>OFF</v>
      </c>
      <c r="BC10" s="644">
        <f>MastRoster!AY14</f>
        <v>8</v>
      </c>
      <c r="BD10" s="644">
        <f>MastRoster!AZ14</f>
        <v>8</v>
      </c>
      <c r="BE10" s="644">
        <f>MastRoster!BA14</f>
        <v>8</v>
      </c>
      <c r="BF10" s="644" t="str">
        <f>MastRoster!BB14</f>
        <v>OFF</v>
      </c>
      <c r="BG10" s="644" t="str">
        <f>MastRoster!BC14</f>
        <v>OFF</v>
      </c>
      <c r="BH10" s="644">
        <f>MastRoster!BD14</f>
        <v>8</v>
      </c>
      <c r="BI10" s="644">
        <f>MastRoster!BE14</f>
        <v>8</v>
      </c>
      <c r="BJ10" s="644">
        <f>MastRoster!BF14</f>
        <v>8</v>
      </c>
    </row>
    <row r="11" spans="5:62" x14ac:dyDescent="0.25">
      <c r="F11" s="643"/>
      <c r="G11" s="644" t="str">
        <f>MastRoster!C15</f>
        <v>Off</v>
      </c>
      <c r="H11" s="644" t="str">
        <f>MastRoster!D15</f>
        <v>Off</v>
      </c>
      <c r="I11" s="644" t="str">
        <f>MastRoster!E15</f>
        <v>TC-T1</v>
      </c>
      <c r="J11" s="644" t="str">
        <f>MastRoster!F15</f>
        <v>TC-T1</v>
      </c>
      <c r="K11" s="644" t="str">
        <f>MastRoster!G15</f>
        <v>TC-T1</v>
      </c>
      <c r="L11" s="644" t="str">
        <f>MastRoster!H15</f>
        <v>TC-T1</v>
      </c>
      <c r="M11" s="644" t="str">
        <f>MastRoster!I15</f>
        <v>TC-T1</v>
      </c>
      <c r="N11" s="644" t="str">
        <f>MastRoster!J15</f>
        <v>Off</v>
      </c>
      <c r="O11" s="644" t="str">
        <f>MastRoster!K15</f>
        <v>Off</v>
      </c>
      <c r="P11" s="644" t="str">
        <f>MastRoster!L15</f>
        <v>TC-T1</v>
      </c>
      <c r="Q11" s="644" t="str">
        <f>MastRoster!M15</f>
        <v>TC-T1</v>
      </c>
      <c r="R11" s="644" t="str">
        <f>MastRoster!N15</f>
        <v>TC-T1</v>
      </c>
      <c r="S11" s="644" t="str">
        <f>MastRoster!O15</f>
        <v>TC-T1</v>
      </c>
      <c r="T11" s="644" t="str">
        <f>MastRoster!P15</f>
        <v>TC-T1</v>
      </c>
      <c r="U11" s="644" t="str">
        <f>MastRoster!Q15</f>
        <v>TC-T1</v>
      </c>
      <c r="V11" s="644" t="str">
        <f>MastRoster!R15</f>
        <v>TC-T1</v>
      </c>
      <c r="W11" s="644" t="str">
        <f>MastRoster!S15</f>
        <v>Off</v>
      </c>
      <c r="X11" s="644" t="str">
        <f>MastRoster!T15</f>
        <v>Off</v>
      </c>
      <c r="Y11" s="644" t="str">
        <f>MastRoster!U15</f>
        <v>TC-T1</v>
      </c>
      <c r="Z11" s="644" t="str">
        <f>MastRoster!V15</f>
        <v>TC-T1</v>
      </c>
      <c r="AA11" s="644" t="str">
        <f>MastRoster!W15</f>
        <v>TC-T1</v>
      </c>
      <c r="AB11" s="644" t="str">
        <f>MastRoster!X15</f>
        <v>TC-T1</v>
      </c>
      <c r="AC11" s="644" t="str">
        <f>MastRoster!Y15</f>
        <v>ADO</v>
      </c>
      <c r="AD11" s="644" t="str">
        <f>MastRoster!Z15</f>
        <v>Off</v>
      </c>
      <c r="AE11" s="644" t="str">
        <f>MastRoster!AA15</f>
        <v>Off</v>
      </c>
      <c r="AF11" s="644" t="str">
        <f>MastRoster!AB15</f>
        <v>TC-T1</v>
      </c>
      <c r="AG11" s="644" t="str">
        <f>MastRoster!AC15</f>
        <v>TC-T1</v>
      </c>
      <c r="AH11" s="644" t="str">
        <f>MastRoster!AD15</f>
        <v>TC-T1</v>
      </c>
      <c r="AI11" s="644">
        <f>MastRoster!AE15</f>
        <v>0</v>
      </c>
      <c r="AJ11" s="644">
        <f>MastRoster!AF15</f>
        <v>40</v>
      </c>
      <c r="AK11" s="644">
        <f>MastRoster!AG15</f>
        <v>40</v>
      </c>
      <c r="AL11" s="644">
        <f>MastRoster!AH15</f>
        <v>40</v>
      </c>
      <c r="AM11" s="644">
        <f>MastRoster!AI15</f>
        <v>40</v>
      </c>
      <c r="AN11" s="644">
        <f>MastRoster!AJ15</f>
        <v>160</v>
      </c>
      <c r="AO11" s="645">
        <f>MastRoster!AK15</f>
        <v>1</v>
      </c>
      <c r="AP11" s="644">
        <f>MastRoster!AL15</f>
        <v>0</v>
      </c>
      <c r="AQ11" s="644">
        <f>MastRoster!AM15</f>
        <v>1</v>
      </c>
      <c r="AR11" s="644" t="str">
        <f>MastRoster!AN15</f>
        <v>OFF</v>
      </c>
      <c r="AS11" s="644" t="str">
        <f>MastRoster!AO15</f>
        <v>OFF</v>
      </c>
      <c r="AT11" s="644">
        <f>MastRoster!AP15</f>
        <v>8</v>
      </c>
      <c r="AU11" s="644">
        <f>MastRoster!AQ15</f>
        <v>8</v>
      </c>
      <c r="AV11" s="644">
        <f>MastRoster!AR15</f>
        <v>8</v>
      </c>
      <c r="AW11" s="644">
        <f>MastRoster!AS15</f>
        <v>8</v>
      </c>
      <c r="AX11" s="644">
        <f>MastRoster!AT15</f>
        <v>8</v>
      </c>
      <c r="AY11" s="644" t="str">
        <f>MastRoster!AU15</f>
        <v>OFF</v>
      </c>
      <c r="AZ11" s="644" t="str">
        <f>MastRoster!AV15</f>
        <v>OFF</v>
      </c>
      <c r="BA11" s="644">
        <f>MastRoster!AW15</f>
        <v>8</v>
      </c>
      <c r="BB11" s="644">
        <f>MastRoster!AX15</f>
        <v>8</v>
      </c>
      <c r="BC11" s="644">
        <f>MastRoster!AY15</f>
        <v>8</v>
      </c>
      <c r="BD11" s="644">
        <f>MastRoster!AZ15</f>
        <v>8</v>
      </c>
      <c r="BE11" s="644">
        <f>MastRoster!BA15</f>
        <v>8</v>
      </c>
      <c r="BF11" s="644">
        <f>MastRoster!BB15</f>
        <v>8</v>
      </c>
      <c r="BG11" s="644">
        <f>MastRoster!BC15</f>
        <v>8</v>
      </c>
      <c r="BH11" s="644" t="str">
        <f>MastRoster!BD15</f>
        <v>OFF</v>
      </c>
      <c r="BI11" s="644" t="str">
        <f>MastRoster!BE15</f>
        <v>OFF</v>
      </c>
      <c r="BJ11" s="644">
        <f>MastRoster!BF15</f>
        <v>8</v>
      </c>
    </row>
    <row r="12" spans="5:62" x14ac:dyDescent="0.25">
      <c r="F12" s="643"/>
      <c r="G12" s="644" t="str">
        <f>MastRoster!C16</f>
        <v>TC-T1</v>
      </c>
      <c r="H12" s="644" t="str">
        <f>MastRoster!D16</f>
        <v>TC-T1</v>
      </c>
      <c r="I12" s="644" t="str">
        <f>MastRoster!E16</f>
        <v>Off</v>
      </c>
      <c r="J12" s="644" t="str">
        <f>MastRoster!F16</f>
        <v>Off</v>
      </c>
      <c r="K12" s="644" t="str">
        <f>MastRoster!G16</f>
        <v>FP</v>
      </c>
      <c r="L12" s="644" t="str">
        <f>MastRoster!H16</f>
        <v>FP</v>
      </c>
      <c r="M12" s="644" t="str">
        <f>MastRoster!I16</f>
        <v>FP</v>
      </c>
      <c r="N12" s="644" t="str">
        <f>MastRoster!J16</f>
        <v>TC-T1</v>
      </c>
      <c r="O12" s="644" t="str">
        <f>MastRoster!K16</f>
        <v>TC-T1</v>
      </c>
      <c r="P12" s="644" t="str">
        <f>MastRoster!L16</f>
        <v>FP</v>
      </c>
      <c r="Q12" s="644" t="str">
        <f>MastRoster!M16</f>
        <v>FP</v>
      </c>
      <c r="R12" s="644" t="str">
        <f>MastRoster!N16</f>
        <v>ADO</v>
      </c>
      <c r="S12" s="644" t="str">
        <f>MastRoster!O16</f>
        <v>Off</v>
      </c>
      <c r="T12" s="644" t="str">
        <f>MastRoster!P16</f>
        <v>Off</v>
      </c>
      <c r="U12" s="644" t="str">
        <f>MastRoster!Q16</f>
        <v>FP</v>
      </c>
      <c r="V12" s="644" t="str">
        <f>MastRoster!R16</f>
        <v>FP</v>
      </c>
      <c r="W12" s="644" t="str">
        <f>MastRoster!S16</f>
        <v>TC-T1</v>
      </c>
      <c r="X12" s="644" t="str">
        <f>MastRoster!T16</f>
        <v>TC-T1</v>
      </c>
      <c r="Y12" s="644" t="str">
        <f>MastRoster!U16</f>
        <v>Off</v>
      </c>
      <c r="Z12" s="644" t="str">
        <f>MastRoster!V16</f>
        <v>Off</v>
      </c>
      <c r="AA12" s="644" t="str">
        <f>MastRoster!W16</f>
        <v>FP</v>
      </c>
      <c r="AB12" s="644" t="str">
        <f>MastRoster!X16</f>
        <v>FP</v>
      </c>
      <c r="AC12" s="644" t="str">
        <f>MastRoster!Y16</f>
        <v>TC-T1</v>
      </c>
      <c r="AD12" s="644" t="str">
        <f>MastRoster!Z16</f>
        <v>TC-T1</v>
      </c>
      <c r="AE12" s="644" t="str">
        <f>MastRoster!AA16</f>
        <v>TC-T1</v>
      </c>
      <c r="AF12" s="644" t="str">
        <f>MastRoster!AB16</f>
        <v>Prj</v>
      </c>
      <c r="AG12" s="644" t="str">
        <f>MastRoster!AC16</f>
        <v>Off</v>
      </c>
      <c r="AH12" s="644" t="str">
        <f>MastRoster!AD16</f>
        <v>Off</v>
      </c>
      <c r="AI12" s="644">
        <f>MastRoster!AE16</f>
        <v>0</v>
      </c>
      <c r="AJ12" s="644">
        <f>MastRoster!AF16</f>
        <v>40</v>
      </c>
      <c r="AK12" s="644">
        <f>MastRoster!AG16</f>
        <v>40</v>
      </c>
      <c r="AL12" s="644">
        <f>MastRoster!AH16</f>
        <v>40</v>
      </c>
      <c r="AM12" s="644">
        <f>MastRoster!AI16</f>
        <v>40</v>
      </c>
      <c r="AN12" s="644">
        <f>MastRoster!AJ16</f>
        <v>160</v>
      </c>
      <c r="AO12" s="645">
        <f>MastRoster!AK16</f>
        <v>1</v>
      </c>
      <c r="AP12" s="644">
        <f>MastRoster!AL16</f>
        <v>0</v>
      </c>
      <c r="AQ12" s="644">
        <f>MastRoster!AM16</f>
        <v>1</v>
      </c>
      <c r="AR12" s="644">
        <f>MastRoster!AN16</f>
        <v>8</v>
      </c>
      <c r="AS12" s="644">
        <f>MastRoster!AO16</f>
        <v>8</v>
      </c>
      <c r="AT12" s="644" t="str">
        <f>MastRoster!AP16</f>
        <v>OFF</v>
      </c>
      <c r="AU12" s="644" t="str">
        <f>MastRoster!AQ16</f>
        <v>OFF</v>
      </c>
      <c r="AV12" s="644">
        <f>MastRoster!AR16</f>
        <v>8</v>
      </c>
      <c r="AW12" s="644">
        <f>MastRoster!AS16</f>
        <v>8</v>
      </c>
      <c r="AX12" s="644">
        <f>MastRoster!AT16</f>
        <v>8</v>
      </c>
      <c r="AY12" s="644">
        <f>MastRoster!AU16</f>
        <v>8</v>
      </c>
      <c r="AZ12" s="644">
        <f>MastRoster!AV16</f>
        <v>8</v>
      </c>
      <c r="BA12" s="644">
        <f>MastRoster!AW16</f>
        <v>8</v>
      </c>
      <c r="BB12" s="644">
        <f>MastRoster!AX16</f>
        <v>8</v>
      </c>
      <c r="BC12" s="644">
        <f>MastRoster!AY16</f>
        <v>8</v>
      </c>
      <c r="BD12" s="644" t="str">
        <f>MastRoster!AZ16</f>
        <v>OFF</v>
      </c>
      <c r="BE12" s="644" t="str">
        <f>MastRoster!BA16</f>
        <v>OFF</v>
      </c>
      <c r="BF12" s="644">
        <f>MastRoster!BB16</f>
        <v>8</v>
      </c>
      <c r="BG12" s="644">
        <f>MastRoster!BC16</f>
        <v>8</v>
      </c>
      <c r="BH12" s="644">
        <f>MastRoster!BD16</f>
        <v>8</v>
      </c>
      <c r="BI12" s="644">
        <f>MastRoster!BE16</f>
        <v>8</v>
      </c>
      <c r="BJ12" s="644" t="str">
        <f>MastRoster!BF16</f>
        <v>OFF</v>
      </c>
    </row>
    <row r="13" spans="5:62" x14ac:dyDescent="0.25">
      <c r="F13" s="643"/>
      <c r="G13" s="644">
        <f>MastRoster!C17</f>
        <v>0</v>
      </c>
      <c r="H13" s="644">
        <f>MastRoster!D17</f>
        <v>0</v>
      </c>
      <c r="I13" s="644">
        <f>MastRoster!E17</f>
        <v>0</v>
      </c>
      <c r="J13" s="644">
        <f>MastRoster!F17</f>
        <v>0</v>
      </c>
      <c r="K13" s="644">
        <f>MastRoster!G17</f>
        <v>0</v>
      </c>
      <c r="L13" s="644">
        <f>MastRoster!H17</f>
        <v>0</v>
      </c>
      <c r="M13" s="644">
        <f>MastRoster!I17</f>
        <v>0</v>
      </c>
      <c r="N13" s="644">
        <f>MastRoster!J17</f>
        <v>0</v>
      </c>
      <c r="O13" s="644">
        <f>MastRoster!K17</f>
        <v>0</v>
      </c>
      <c r="P13" s="644">
        <f>MastRoster!L17</f>
        <v>0</v>
      </c>
      <c r="Q13" s="644">
        <f>MastRoster!M17</f>
        <v>0</v>
      </c>
      <c r="R13" s="644">
        <f>MastRoster!N17</f>
        <v>0</v>
      </c>
      <c r="S13" s="644">
        <f>MastRoster!O17</f>
        <v>0</v>
      </c>
      <c r="T13" s="644">
        <f>MastRoster!P17</f>
        <v>0</v>
      </c>
      <c r="U13" s="644">
        <f>MastRoster!Q17</f>
        <v>0</v>
      </c>
      <c r="V13" s="644">
        <f>MastRoster!R17</f>
        <v>0</v>
      </c>
      <c r="W13" s="644">
        <f>MastRoster!S17</f>
        <v>0</v>
      </c>
      <c r="X13" s="644">
        <f>MastRoster!T17</f>
        <v>0</v>
      </c>
      <c r="Y13" s="644">
        <f>MastRoster!U17</f>
        <v>0</v>
      </c>
      <c r="Z13" s="644">
        <f>MastRoster!V17</f>
        <v>0</v>
      </c>
      <c r="AA13" s="644">
        <f>MastRoster!W17</f>
        <v>0</v>
      </c>
      <c r="AB13" s="644">
        <f>MastRoster!X17</f>
        <v>0</v>
      </c>
      <c r="AC13" s="644">
        <f>MastRoster!Y17</f>
        <v>0</v>
      </c>
      <c r="AD13" s="644">
        <f>MastRoster!Z17</f>
        <v>0</v>
      </c>
      <c r="AE13" s="644">
        <f>MastRoster!AA17</f>
        <v>0</v>
      </c>
      <c r="AF13" s="644">
        <f>MastRoster!AB17</f>
        <v>0</v>
      </c>
      <c r="AG13" s="644">
        <f>MastRoster!AC17</f>
        <v>0</v>
      </c>
      <c r="AH13" s="644">
        <f>MastRoster!AD17</f>
        <v>0</v>
      </c>
      <c r="AI13" s="644">
        <f>MastRoster!AE17</f>
        <v>0</v>
      </c>
      <c r="AJ13" s="644">
        <f>MastRoster!AF17</f>
        <v>0</v>
      </c>
      <c r="AK13" s="644">
        <f>MastRoster!AG17</f>
        <v>0</v>
      </c>
      <c r="AL13" s="644">
        <f>MastRoster!AH17</f>
        <v>0</v>
      </c>
      <c r="AM13" s="644">
        <f>MastRoster!AI17</f>
        <v>0</v>
      </c>
      <c r="AN13" s="644">
        <f>MastRoster!AJ17</f>
        <v>0</v>
      </c>
      <c r="AO13" s="645">
        <f>MastRoster!AK17</f>
        <v>0</v>
      </c>
      <c r="AP13" s="644">
        <f>MastRoster!AL17</f>
        <v>0</v>
      </c>
      <c r="AQ13" s="644">
        <f>MastRoster!AM17</f>
        <v>0</v>
      </c>
      <c r="AR13" s="644" t="str">
        <f>MastRoster!AN17</f>
        <v/>
      </c>
      <c r="AS13" s="644" t="str">
        <f>MastRoster!AO17</f>
        <v/>
      </c>
      <c r="AT13" s="644" t="str">
        <f>MastRoster!AP17</f>
        <v/>
      </c>
      <c r="AU13" s="644" t="str">
        <f>MastRoster!AQ17</f>
        <v/>
      </c>
      <c r="AV13" s="644" t="str">
        <f>MastRoster!AR17</f>
        <v/>
      </c>
      <c r="AW13" s="644" t="str">
        <f>MastRoster!AS17</f>
        <v/>
      </c>
      <c r="AX13" s="644" t="str">
        <f>MastRoster!AT17</f>
        <v/>
      </c>
      <c r="AY13" s="644" t="str">
        <f>MastRoster!AU17</f>
        <v/>
      </c>
      <c r="AZ13" s="644" t="str">
        <f>MastRoster!AV17</f>
        <v/>
      </c>
      <c r="BA13" s="644" t="str">
        <f>MastRoster!AW17</f>
        <v/>
      </c>
      <c r="BB13" s="644" t="str">
        <f>MastRoster!AX17</f>
        <v/>
      </c>
      <c r="BC13" s="644" t="str">
        <f>MastRoster!AY17</f>
        <v/>
      </c>
      <c r="BD13" s="644" t="str">
        <f>MastRoster!AZ17</f>
        <v/>
      </c>
      <c r="BE13" s="644" t="str">
        <f>MastRoster!BA17</f>
        <v/>
      </c>
      <c r="BF13" s="644" t="str">
        <f>MastRoster!BB17</f>
        <v/>
      </c>
      <c r="BG13" s="644" t="str">
        <f>MastRoster!BC17</f>
        <v/>
      </c>
      <c r="BH13" s="644" t="str">
        <f>MastRoster!BD17</f>
        <v/>
      </c>
      <c r="BI13" s="644" t="str">
        <f>MastRoster!BE17</f>
        <v/>
      </c>
      <c r="BJ13" s="644" t="str">
        <f>MastRoster!BF17</f>
        <v/>
      </c>
    </row>
    <row r="14" spans="5:62" x14ac:dyDescent="0.25">
      <c r="F14" s="643"/>
      <c r="G14" s="644" t="str">
        <f>MastRoster!C18</f>
        <v>T1-AM(1)</v>
      </c>
      <c r="H14" s="644" t="str">
        <f>MastRoster!D18</f>
        <v>T1-AM(1)</v>
      </c>
      <c r="I14" s="644" t="str">
        <f>MastRoster!E18</f>
        <v>T1-AM(1)</v>
      </c>
      <c r="J14" s="644" t="str">
        <f>MastRoster!F18</f>
        <v>T1-AM(1)</v>
      </c>
      <c r="K14" s="644" t="str">
        <f>MastRoster!G18</f>
        <v>ADO</v>
      </c>
      <c r="L14" s="644" t="str">
        <f>MastRoster!H18</f>
        <v>Off</v>
      </c>
      <c r="M14" s="644" t="str">
        <f>MastRoster!I18</f>
        <v>Off</v>
      </c>
      <c r="N14" s="644" t="str">
        <f>MastRoster!J18</f>
        <v>T1-AM(1)</v>
      </c>
      <c r="O14" s="644" t="str">
        <f>MastRoster!K18</f>
        <v>T1-AM(1)</v>
      </c>
      <c r="P14" s="644" t="str">
        <f>MastRoster!L18</f>
        <v>Off</v>
      </c>
      <c r="Q14" s="644" t="str">
        <f>MastRoster!M18</f>
        <v>Off</v>
      </c>
      <c r="R14" s="644" t="str">
        <f>MastRoster!N18</f>
        <v>T1-AM(1)</v>
      </c>
      <c r="S14" s="644" t="str">
        <f>MastRoster!O18</f>
        <v>T1-AM(1)</v>
      </c>
      <c r="T14" s="644" t="str">
        <f>MastRoster!P18</f>
        <v>T1-AM(1)</v>
      </c>
      <c r="U14" s="644" t="str">
        <f>MastRoster!Q18</f>
        <v>Off</v>
      </c>
      <c r="V14" s="644" t="str">
        <f>MastRoster!R18</f>
        <v>Off</v>
      </c>
      <c r="W14" s="644" t="str">
        <f>MastRoster!S18</f>
        <v>T1-AM(1)</v>
      </c>
      <c r="X14" s="644" t="str">
        <f>MastRoster!T18</f>
        <v>T1-AM(1)</v>
      </c>
      <c r="Y14" s="644" t="str">
        <f>MastRoster!U18</f>
        <v>T1-AM(1)</v>
      </c>
      <c r="Z14" s="644" t="str">
        <f>MastRoster!V18</f>
        <v>T1-AM(1)</v>
      </c>
      <c r="AA14" s="644" t="str">
        <f>MastRoster!W18</f>
        <v>Off</v>
      </c>
      <c r="AB14" s="644" t="str">
        <f>MastRoster!X18</f>
        <v>Off</v>
      </c>
      <c r="AC14" s="644" t="str">
        <f>MastRoster!Y18</f>
        <v>T1-AM(1)</v>
      </c>
      <c r="AD14" s="644" t="str">
        <f>MastRoster!Z18</f>
        <v>T1-AM(1)</v>
      </c>
      <c r="AE14" s="644" t="str">
        <f>MastRoster!AA18</f>
        <v>T1-AM(1)</v>
      </c>
      <c r="AF14" s="644" t="str">
        <f>MastRoster!AB18</f>
        <v>T1-AM(1)</v>
      </c>
      <c r="AG14" s="644" t="str">
        <f>MastRoster!AC18</f>
        <v>T1-AM(1)</v>
      </c>
      <c r="AH14" s="644" t="str">
        <f>MastRoster!AD18</f>
        <v>T1-AM(1)</v>
      </c>
      <c r="AI14" s="644">
        <f>MastRoster!AE18</f>
        <v>0</v>
      </c>
      <c r="AJ14" s="644">
        <f>MastRoster!AF18</f>
        <v>40</v>
      </c>
      <c r="AK14" s="644">
        <f>MastRoster!AG18</f>
        <v>40</v>
      </c>
      <c r="AL14" s="644">
        <f>MastRoster!AH18</f>
        <v>32</v>
      </c>
      <c r="AM14" s="644">
        <f>MastRoster!AI18</f>
        <v>48</v>
      </c>
      <c r="AN14" s="644">
        <f>MastRoster!AJ18</f>
        <v>160</v>
      </c>
      <c r="AO14" s="645">
        <f>MastRoster!AK18</f>
        <v>1</v>
      </c>
      <c r="AP14" s="644">
        <f>MastRoster!AL18</f>
        <v>0</v>
      </c>
      <c r="AQ14" s="644">
        <f>MastRoster!AM18</f>
        <v>1</v>
      </c>
      <c r="AR14" s="644">
        <f>MastRoster!AN18</f>
        <v>8</v>
      </c>
      <c r="AS14" s="644">
        <f>MastRoster!AO18</f>
        <v>8</v>
      </c>
      <c r="AT14" s="644">
        <f>MastRoster!AP18</f>
        <v>8</v>
      </c>
      <c r="AU14" s="644">
        <f>MastRoster!AQ18</f>
        <v>8</v>
      </c>
      <c r="AV14" s="644">
        <f>MastRoster!AR18</f>
        <v>8</v>
      </c>
      <c r="AW14" s="644" t="str">
        <f>MastRoster!AS18</f>
        <v>OFF</v>
      </c>
      <c r="AX14" s="644" t="str">
        <f>MastRoster!AT18</f>
        <v>OFF</v>
      </c>
      <c r="AY14" s="644">
        <f>MastRoster!AU18</f>
        <v>8</v>
      </c>
      <c r="AZ14" s="644">
        <f>MastRoster!AV18</f>
        <v>8</v>
      </c>
      <c r="BA14" s="644" t="str">
        <f>MastRoster!AW18</f>
        <v>OFF</v>
      </c>
      <c r="BB14" s="644" t="str">
        <f>MastRoster!AX18</f>
        <v>OFF</v>
      </c>
      <c r="BC14" s="644">
        <f>MastRoster!AY18</f>
        <v>8</v>
      </c>
      <c r="BD14" s="644">
        <f>MastRoster!AZ18</f>
        <v>8</v>
      </c>
      <c r="BE14" s="644">
        <f>MastRoster!BA18</f>
        <v>8</v>
      </c>
      <c r="BF14" s="644" t="str">
        <f>MastRoster!BB18</f>
        <v>OFF</v>
      </c>
      <c r="BG14" s="644" t="str">
        <f>MastRoster!BC18</f>
        <v>OFF</v>
      </c>
      <c r="BH14" s="644">
        <f>MastRoster!BD18</f>
        <v>8</v>
      </c>
      <c r="BI14" s="644">
        <f>MastRoster!BE18</f>
        <v>8</v>
      </c>
      <c r="BJ14" s="644">
        <f>MastRoster!BF18</f>
        <v>8</v>
      </c>
    </row>
    <row r="15" spans="5:62" x14ac:dyDescent="0.25">
      <c r="F15" s="643"/>
      <c r="G15" s="644" t="str">
        <f>MastRoster!C19</f>
        <v>Off</v>
      </c>
      <c r="H15" s="644" t="str">
        <f>MastRoster!D19</f>
        <v>Off</v>
      </c>
      <c r="I15" s="644" t="str">
        <f>MastRoster!E19</f>
        <v>T1-AM(2)</v>
      </c>
      <c r="J15" s="644" t="str">
        <f>MastRoster!F19</f>
        <v>T1-AM(2)</v>
      </c>
      <c r="K15" s="644" t="str">
        <f>MastRoster!G19</f>
        <v>T1-AM(2)</v>
      </c>
      <c r="L15" s="644" t="str">
        <f>MastRoster!H19</f>
        <v>T1-AM(2)</v>
      </c>
      <c r="M15" s="644" t="str">
        <f>MastRoster!I19</f>
        <v>T1-AM(2)</v>
      </c>
      <c r="N15" s="644" t="str">
        <f>MastRoster!J19</f>
        <v>Off</v>
      </c>
      <c r="O15" s="644" t="str">
        <f>MastRoster!K19</f>
        <v>Off</v>
      </c>
      <c r="P15" s="644" t="str">
        <f>MastRoster!L19</f>
        <v>T1-AM(2)</v>
      </c>
      <c r="Q15" s="644" t="str">
        <f>MastRoster!M19</f>
        <v>T1-AM(2)</v>
      </c>
      <c r="R15" s="644" t="str">
        <f>MastRoster!N19</f>
        <v>T1-AM(2)</v>
      </c>
      <c r="S15" s="644" t="str">
        <f>MastRoster!O19</f>
        <v>T1-AM(2)</v>
      </c>
      <c r="T15" s="644" t="str">
        <f>MastRoster!P19</f>
        <v>T1-AM(2)</v>
      </c>
      <c r="U15" s="644" t="str">
        <f>MastRoster!Q19</f>
        <v>T1-AM(2)</v>
      </c>
      <c r="V15" s="644" t="str">
        <f>MastRoster!R19</f>
        <v>T1-AM(2)</v>
      </c>
      <c r="W15" s="644" t="str">
        <f>MastRoster!S19</f>
        <v>Off</v>
      </c>
      <c r="X15" s="644" t="str">
        <f>MastRoster!T19</f>
        <v>Off</v>
      </c>
      <c r="Y15" s="644" t="str">
        <f>MastRoster!U19</f>
        <v>T1-AM(2)</v>
      </c>
      <c r="Z15" s="644" t="str">
        <f>MastRoster!V19</f>
        <v>T1-AM(2)</v>
      </c>
      <c r="AA15" s="644" t="str">
        <f>MastRoster!W19</f>
        <v>T1-AM(2)</v>
      </c>
      <c r="AB15" s="644" t="str">
        <f>MastRoster!X19</f>
        <v>T1-AM(2)</v>
      </c>
      <c r="AC15" s="644" t="str">
        <f>MastRoster!Y19</f>
        <v>ADO</v>
      </c>
      <c r="AD15" s="644" t="str">
        <f>MastRoster!Z19</f>
        <v>Off</v>
      </c>
      <c r="AE15" s="644" t="str">
        <f>MastRoster!AA19</f>
        <v>Off</v>
      </c>
      <c r="AF15" s="644" t="str">
        <f>MastRoster!AB19</f>
        <v>T1-AM(2)</v>
      </c>
      <c r="AG15" s="644" t="str">
        <f>MastRoster!AC19</f>
        <v>T1-AM(2)</v>
      </c>
      <c r="AH15" s="644" t="str">
        <f>MastRoster!AD19</f>
        <v>T1-AM(2)</v>
      </c>
      <c r="AI15" s="644">
        <f>MastRoster!AE19</f>
        <v>0</v>
      </c>
      <c r="AJ15" s="644">
        <f>MastRoster!AF19</f>
        <v>40</v>
      </c>
      <c r="AK15" s="644">
        <f>MastRoster!AG19</f>
        <v>40</v>
      </c>
      <c r="AL15" s="644">
        <f>MastRoster!AH19</f>
        <v>40</v>
      </c>
      <c r="AM15" s="644">
        <f>MastRoster!AI19</f>
        <v>40</v>
      </c>
      <c r="AN15" s="644">
        <f>MastRoster!AJ19</f>
        <v>160</v>
      </c>
      <c r="AO15" s="645">
        <f>MastRoster!AK19</f>
        <v>1</v>
      </c>
      <c r="AP15" s="644">
        <f>MastRoster!AL19</f>
        <v>0</v>
      </c>
      <c r="AQ15" s="644">
        <f>MastRoster!AM19</f>
        <v>1</v>
      </c>
      <c r="AR15" s="644" t="str">
        <f>MastRoster!AN19</f>
        <v>OFF</v>
      </c>
      <c r="AS15" s="644" t="str">
        <f>MastRoster!AO19</f>
        <v>OFF</v>
      </c>
      <c r="AT15" s="644">
        <f>MastRoster!AP19</f>
        <v>8</v>
      </c>
      <c r="AU15" s="644">
        <f>MastRoster!AQ19</f>
        <v>8</v>
      </c>
      <c r="AV15" s="644">
        <f>MastRoster!AR19</f>
        <v>8</v>
      </c>
      <c r="AW15" s="644">
        <f>MastRoster!AS19</f>
        <v>8</v>
      </c>
      <c r="AX15" s="644">
        <f>MastRoster!AT19</f>
        <v>8</v>
      </c>
      <c r="AY15" s="644" t="str">
        <f>MastRoster!AU19</f>
        <v>OFF</v>
      </c>
      <c r="AZ15" s="644" t="str">
        <f>MastRoster!AV19</f>
        <v>OFF</v>
      </c>
      <c r="BA15" s="644">
        <f>MastRoster!AW19</f>
        <v>8</v>
      </c>
      <c r="BB15" s="644">
        <f>MastRoster!AX19</f>
        <v>8</v>
      </c>
      <c r="BC15" s="644">
        <f>MastRoster!AY19</f>
        <v>8</v>
      </c>
      <c r="BD15" s="644">
        <f>MastRoster!AZ19</f>
        <v>8</v>
      </c>
      <c r="BE15" s="644">
        <f>MastRoster!BA19</f>
        <v>8</v>
      </c>
      <c r="BF15" s="644">
        <f>MastRoster!BB19</f>
        <v>8</v>
      </c>
      <c r="BG15" s="644">
        <f>MastRoster!BC19</f>
        <v>8</v>
      </c>
      <c r="BH15" s="644" t="str">
        <f>MastRoster!BD19</f>
        <v>OFF</v>
      </c>
      <c r="BI15" s="644" t="str">
        <f>MastRoster!BE19</f>
        <v>OFF</v>
      </c>
      <c r="BJ15" s="644">
        <f>MastRoster!BF19</f>
        <v>8</v>
      </c>
    </row>
    <row r="16" spans="5:62" x14ac:dyDescent="0.25">
      <c r="F16" s="643"/>
      <c r="G16" s="644" t="str">
        <f>MastRoster!C20</f>
        <v>T2-AM(1)</v>
      </c>
      <c r="H16" s="644" t="str">
        <f>MastRoster!D20</f>
        <v>T2-AM(1)</v>
      </c>
      <c r="I16" s="644" t="str">
        <f>MastRoster!E20</f>
        <v>Off</v>
      </c>
      <c r="J16" s="644" t="str">
        <f>MastRoster!F20</f>
        <v>Off</v>
      </c>
      <c r="K16" s="644" t="str">
        <f>MastRoster!G20</f>
        <v>T2-AM(1)</v>
      </c>
      <c r="L16" s="644" t="str">
        <f>MastRoster!H20</f>
        <v>T2-AM(1)</v>
      </c>
      <c r="M16" s="644" t="str">
        <f>MastRoster!I20</f>
        <v>T2-AM(1)</v>
      </c>
      <c r="N16" s="644" t="str">
        <f>MastRoster!J20</f>
        <v>T2-AM(1)</v>
      </c>
      <c r="O16" s="644" t="str">
        <f>MastRoster!K20</f>
        <v>T2-AM(1)</v>
      </c>
      <c r="P16" s="644" t="str">
        <f>MastRoster!L20</f>
        <v>T2-AM(1)</v>
      </c>
      <c r="Q16" s="644" t="str">
        <f>MastRoster!M20</f>
        <v>T2-AM(1)</v>
      </c>
      <c r="R16" s="644" t="str">
        <f>MastRoster!N20</f>
        <v>ADO</v>
      </c>
      <c r="S16" s="644" t="str">
        <f>MastRoster!O20</f>
        <v>Off</v>
      </c>
      <c r="T16" s="644" t="str">
        <f>MastRoster!P20</f>
        <v>Off</v>
      </c>
      <c r="U16" s="644" t="str">
        <f>MastRoster!Q20</f>
        <v>T2-AM(1)</v>
      </c>
      <c r="V16" s="644" t="str">
        <f>MastRoster!R20</f>
        <v>T2-AM(1)</v>
      </c>
      <c r="W16" s="644" t="str">
        <f>MastRoster!S20</f>
        <v>T2-AM(1)</v>
      </c>
      <c r="X16" s="644" t="str">
        <f>MastRoster!T20</f>
        <v>T2-AM(1)</v>
      </c>
      <c r="Y16" s="644" t="str">
        <f>MastRoster!U20</f>
        <v>Off</v>
      </c>
      <c r="Z16" s="644" t="str">
        <f>MastRoster!V20</f>
        <v>Off</v>
      </c>
      <c r="AA16" s="644" t="str">
        <f>MastRoster!W20</f>
        <v>T2-AM(1)</v>
      </c>
      <c r="AB16" s="644" t="str">
        <f>MastRoster!X20</f>
        <v>T2-AM(1)</v>
      </c>
      <c r="AC16" s="644" t="str">
        <f>MastRoster!Y20</f>
        <v>T2-AM(1)</v>
      </c>
      <c r="AD16" s="644" t="str">
        <f>MastRoster!Z20</f>
        <v>T2-AM(1)</v>
      </c>
      <c r="AE16" s="644" t="str">
        <f>MastRoster!AA20</f>
        <v>T2-AM(1)</v>
      </c>
      <c r="AF16" s="644" t="str">
        <f>MastRoster!AB20</f>
        <v>T2-AM(1)</v>
      </c>
      <c r="AG16" s="644" t="str">
        <f>MastRoster!AC20</f>
        <v>Off</v>
      </c>
      <c r="AH16" s="644" t="str">
        <f>MastRoster!AD20</f>
        <v>Off</v>
      </c>
      <c r="AI16" s="644">
        <f>MastRoster!AE20</f>
        <v>0</v>
      </c>
      <c r="AJ16" s="644">
        <f>MastRoster!AF20</f>
        <v>40</v>
      </c>
      <c r="AK16" s="644">
        <f>MastRoster!AG20</f>
        <v>40</v>
      </c>
      <c r="AL16" s="644">
        <f>MastRoster!AH20</f>
        <v>40</v>
      </c>
      <c r="AM16" s="644">
        <f>MastRoster!AI20</f>
        <v>40</v>
      </c>
      <c r="AN16" s="644">
        <f>MastRoster!AJ20</f>
        <v>160</v>
      </c>
      <c r="AO16" s="645">
        <f>MastRoster!AK20</f>
        <v>1</v>
      </c>
      <c r="AP16" s="644">
        <f>MastRoster!AL20</f>
        <v>0</v>
      </c>
      <c r="AQ16" s="644">
        <f>MastRoster!AM20</f>
        <v>1</v>
      </c>
      <c r="AR16" s="644">
        <f>MastRoster!AN20</f>
        <v>8</v>
      </c>
      <c r="AS16" s="644">
        <f>MastRoster!AO20</f>
        <v>8</v>
      </c>
      <c r="AT16" s="644" t="str">
        <f>MastRoster!AP20</f>
        <v>OFF</v>
      </c>
      <c r="AU16" s="644" t="str">
        <f>MastRoster!AQ20</f>
        <v>OFF</v>
      </c>
      <c r="AV16" s="644">
        <f>MastRoster!AR20</f>
        <v>8</v>
      </c>
      <c r="AW16" s="644">
        <f>MastRoster!AS20</f>
        <v>8</v>
      </c>
      <c r="AX16" s="644">
        <f>MastRoster!AT20</f>
        <v>8</v>
      </c>
      <c r="AY16" s="644">
        <f>MastRoster!AU20</f>
        <v>8</v>
      </c>
      <c r="AZ16" s="644">
        <f>MastRoster!AV20</f>
        <v>8</v>
      </c>
      <c r="BA16" s="644">
        <f>MastRoster!AW20</f>
        <v>8</v>
      </c>
      <c r="BB16" s="644">
        <f>MastRoster!AX20</f>
        <v>8</v>
      </c>
      <c r="BC16" s="644">
        <f>MastRoster!AY20</f>
        <v>8</v>
      </c>
      <c r="BD16" s="644" t="str">
        <f>MastRoster!AZ20</f>
        <v>OFF</v>
      </c>
      <c r="BE16" s="644" t="str">
        <f>MastRoster!BA20</f>
        <v>OFF</v>
      </c>
      <c r="BF16" s="644">
        <f>MastRoster!BB20</f>
        <v>8</v>
      </c>
      <c r="BG16" s="644">
        <f>MastRoster!BC20</f>
        <v>8</v>
      </c>
      <c r="BH16" s="644">
        <f>MastRoster!BD20</f>
        <v>8</v>
      </c>
      <c r="BI16" s="644">
        <f>MastRoster!BE20</f>
        <v>8</v>
      </c>
      <c r="BJ16" s="644" t="str">
        <f>MastRoster!BF20</f>
        <v>OFF</v>
      </c>
    </row>
    <row r="17" spans="6:62" x14ac:dyDescent="0.25">
      <c r="F17" s="643"/>
      <c r="G17" s="644">
        <f>MastRoster!C21</f>
        <v>0</v>
      </c>
      <c r="H17" s="644">
        <f>MastRoster!D21</f>
        <v>0</v>
      </c>
      <c r="I17" s="644">
        <f>MastRoster!E21</f>
        <v>0</v>
      </c>
      <c r="J17" s="644">
        <f>MastRoster!F21</f>
        <v>0</v>
      </c>
      <c r="K17" s="644" t="str">
        <f>MastRoster!G21</f>
        <v/>
      </c>
      <c r="L17" s="644" t="str">
        <f>MastRoster!H21</f>
        <v/>
      </c>
      <c r="M17" s="644" t="str">
        <f>MastRoster!I21</f>
        <v/>
      </c>
      <c r="N17" s="644">
        <f>MastRoster!J21</f>
        <v>0</v>
      </c>
      <c r="O17" s="644">
        <f>MastRoster!K21</f>
        <v>0</v>
      </c>
      <c r="P17" s="644">
        <f>MastRoster!L21</f>
        <v>0</v>
      </c>
      <c r="Q17" s="644">
        <f>MastRoster!M21</f>
        <v>0</v>
      </c>
      <c r="R17" s="644">
        <f>MastRoster!N21</f>
        <v>0</v>
      </c>
      <c r="S17" s="644" t="str">
        <f>MastRoster!O21</f>
        <v/>
      </c>
      <c r="T17" s="644" t="str">
        <f>MastRoster!P21</f>
        <v/>
      </c>
      <c r="U17" s="644">
        <f>MastRoster!Q21</f>
        <v>0</v>
      </c>
      <c r="V17" s="644">
        <f>MastRoster!R21</f>
        <v>0</v>
      </c>
      <c r="W17" s="644">
        <f>MastRoster!S21</f>
        <v>0</v>
      </c>
      <c r="X17" s="644">
        <f>MastRoster!T21</f>
        <v>0</v>
      </c>
      <c r="Y17" s="644">
        <f>MastRoster!U21</f>
        <v>0</v>
      </c>
      <c r="Z17" s="644" t="str">
        <f>MastRoster!V21</f>
        <v/>
      </c>
      <c r="AA17" s="644" t="str">
        <f>MastRoster!W21</f>
        <v/>
      </c>
      <c r="AB17" s="644">
        <f>MastRoster!X21</f>
        <v>0</v>
      </c>
      <c r="AC17" s="644">
        <f>MastRoster!Y21</f>
        <v>0</v>
      </c>
      <c r="AD17" s="644">
        <f>MastRoster!Z21</f>
        <v>0</v>
      </c>
      <c r="AE17" s="644">
        <f>MastRoster!AA21</f>
        <v>0</v>
      </c>
      <c r="AF17" s="644">
        <f>MastRoster!AB21</f>
        <v>0</v>
      </c>
      <c r="AG17" s="644" t="str">
        <f>MastRoster!AC21</f>
        <v/>
      </c>
      <c r="AH17" s="644" t="str">
        <f>MastRoster!AD21</f>
        <v/>
      </c>
      <c r="AI17" s="644">
        <f>MastRoster!AE21</f>
        <v>0</v>
      </c>
      <c r="AJ17" s="644">
        <f>MastRoster!AF21</f>
        <v>0</v>
      </c>
      <c r="AK17" s="644">
        <f>MastRoster!AG21</f>
        <v>0</v>
      </c>
      <c r="AL17" s="644">
        <f>MastRoster!AH21</f>
        <v>0</v>
      </c>
      <c r="AM17" s="644">
        <f>MastRoster!AI21</f>
        <v>0</v>
      </c>
      <c r="AN17" s="644">
        <f>MastRoster!AJ21</f>
        <v>0</v>
      </c>
      <c r="AO17" s="645">
        <f>MastRoster!AK21</f>
        <v>0</v>
      </c>
      <c r="AP17" s="644">
        <f>MastRoster!AL21</f>
        <v>0</v>
      </c>
      <c r="AQ17" s="644">
        <f>MastRoster!AM21</f>
        <v>0</v>
      </c>
      <c r="AR17" s="644" t="str">
        <f>MastRoster!AN21</f>
        <v/>
      </c>
      <c r="AS17" s="644" t="str">
        <f>MastRoster!AO21</f>
        <v/>
      </c>
      <c r="AT17" s="644" t="str">
        <f>MastRoster!AP21</f>
        <v/>
      </c>
      <c r="AU17" s="644" t="str">
        <f>MastRoster!AQ21</f>
        <v/>
      </c>
      <c r="AV17" s="644" t="str">
        <f>MastRoster!AR21</f>
        <v/>
      </c>
      <c r="AW17" s="644" t="str">
        <f>MastRoster!AS21</f>
        <v/>
      </c>
      <c r="AX17" s="644" t="str">
        <f>MastRoster!AT21</f>
        <v/>
      </c>
      <c r="AY17" s="644" t="str">
        <f>MastRoster!AU21</f>
        <v/>
      </c>
      <c r="AZ17" s="644" t="str">
        <f>MastRoster!AV21</f>
        <v/>
      </c>
      <c r="BA17" s="644" t="str">
        <f>MastRoster!AW21</f>
        <v/>
      </c>
      <c r="BB17" s="644" t="str">
        <f>MastRoster!AX21</f>
        <v/>
      </c>
      <c r="BC17" s="644" t="str">
        <f>MastRoster!AY21</f>
        <v/>
      </c>
      <c r="BD17" s="644" t="str">
        <f>MastRoster!AZ21</f>
        <v/>
      </c>
      <c r="BE17" s="644" t="str">
        <f>MastRoster!BA21</f>
        <v/>
      </c>
      <c r="BF17" s="644" t="str">
        <f>MastRoster!BB21</f>
        <v/>
      </c>
      <c r="BG17" s="644" t="str">
        <f>MastRoster!BC21</f>
        <v/>
      </c>
      <c r="BH17" s="644" t="str">
        <f>MastRoster!BD21</f>
        <v/>
      </c>
      <c r="BI17" s="644" t="str">
        <f>MastRoster!BE21</f>
        <v/>
      </c>
      <c r="BJ17" s="644" t="str">
        <f>MastRoster!BF21</f>
        <v/>
      </c>
    </row>
    <row r="18" spans="6:62" x14ac:dyDescent="0.25">
      <c r="F18" s="643"/>
      <c r="G18" s="644">
        <f>MastRoster!C22</f>
        <v>0</v>
      </c>
      <c r="H18" s="644">
        <f>MastRoster!D22</f>
        <v>0</v>
      </c>
      <c r="I18" s="644">
        <f>MastRoster!E22</f>
        <v>0</v>
      </c>
      <c r="J18" s="644">
        <f>MastRoster!F22</f>
        <v>0</v>
      </c>
      <c r="K18" s="644">
        <f>MastRoster!G22</f>
        <v>0</v>
      </c>
      <c r="L18" s="644">
        <f>MastRoster!H22</f>
        <v>0</v>
      </c>
      <c r="M18" s="644">
        <f>MastRoster!I22</f>
        <v>0</v>
      </c>
      <c r="N18" s="644">
        <f>MastRoster!J22</f>
        <v>0</v>
      </c>
      <c r="O18" s="644">
        <f>MastRoster!K22</f>
        <v>0</v>
      </c>
      <c r="P18" s="644">
        <f>MastRoster!L22</f>
        <v>0</v>
      </c>
      <c r="Q18" s="644">
        <f>MastRoster!M22</f>
        <v>0</v>
      </c>
      <c r="R18" s="644">
        <f>MastRoster!N22</f>
        <v>0</v>
      </c>
      <c r="S18" s="644">
        <f>MastRoster!O22</f>
        <v>0</v>
      </c>
      <c r="T18" s="644">
        <f>MastRoster!P22</f>
        <v>0</v>
      </c>
      <c r="U18" s="644">
        <f>MastRoster!Q22</f>
        <v>0</v>
      </c>
      <c r="V18" s="644">
        <f>MastRoster!R22</f>
        <v>0</v>
      </c>
      <c r="W18" s="644">
        <f>MastRoster!S22</f>
        <v>0</v>
      </c>
      <c r="X18" s="644">
        <f>MastRoster!T22</f>
        <v>0</v>
      </c>
      <c r="Y18" s="644">
        <f>MastRoster!U22</f>
        <v>0</v>
      </c>
      <c r="Z18" s="644">
        <f>MastRoster!V22</f>
        <v>0</v>
      </c>
      <c r="AA18" s="644">
        <f>MastRoster!W22</f>
        <v>0</v>
      </c>
      <c r="AB18" s="644">
        <f>MastRoster!X22</f>
        <v>0</v>
      </c>
      <c r="AC18" s="644">
        <f>MastRoster!Y22</f>
        <v>0</v>
      </c>
      <c r="AD18" s="644">
        <f>MastRoster!Z22</f>
        <v>0</v>
      </c>
      <c r="AE18" s="644">
        <f>MastRoster!AA22</f>
        <v>0</v>
      </c>
      <c r="AF18" s="644">
        <f>MastRoster!AB22</f>
        <v>0</v>
      </c>
      <c r="AG18" s="644">
        <f>MastRoster!AC22</f>
        <v>0</v>
      </c>
      <c r="AH18" s="644">
        <f>MastRoster!AD22</f>
        <v>0</v>
      </c>
      <c r="AI18" s="644">
        <f>MastRoster!AE22</f>
        <v>0</v>
      </c>
      <c r="AJ18" s="644">
        <f>MastRoster!AF22</f>
        <v>0</v>
      </c>
      <c r="AK18" s="644">
        <f>MastRoster!AG22</f>
        <v>0</v>
      </c>
      <c r="AL18" s="644">
        <f>MastRoster!AH22</f>
        <v>0</v>
      </c>
      <c r="AM18" s="644">
        <f>MastRoster!AI22</f>
        <v>0</v>
      </c>
      <c r="AN18" s="644">
        <f>MastRoster!AJ22</f>
        <v>0</v>
      </c>
      <c r="AO18" s="645">
        <f>MastRoster!AK22</f>
        <v>0</v>
      </c>
      <c r="AP18" s="644">
        <f>MastRoster!AL22</f>
        <v>0</v>
      </c>
      <c r="AQ18" s="644">
        <f>MastRoster!AM22</f>
        <v>0</v>
      </c>
      <c r="AR18" s="644" t="str">
        <f>MastRoster!AN22</f>
        <v/>
      </c>
      <c r="AS18" s="644" t="str">
        <f>MastRoster!AO22</f>
        <v/>
      </c>
      <c r="AT18" s="644" t="str">
        <f>MastRoster!AP22</f>
        <v/>
      </c>
      <c r="AU18" s="644" t="str">
        <f>MastRoster!AQ22</f>
        <v/>
      </c>
      <c r="AV18" s="644" t="str">
        <f>MastRoster!AR22</f>
        <v/>
      </c>
      <c r="AW18" s="644" t="str">
        <f>MastRoster!AS22</f>
        <v/>
      </c>
      <c r="AX18" s="644" t="str">
        <f>MastRoster!AT22</f>
        <v/>
      </c>
      <c r="AY18" s="644" t="str">
        <f>MastRoster!AU22</f>
        <v/>
      </c>
      <c r="AZ18" s="644" t="str">
        <f>MastRoster!AV22</f>
        <v/>
      </c>
      <c r="BA18" s="644" t="str">
        <f>MastRoster!AW22</f>
        <v/>
      </c>
      <c r="BB18" s="644" t="str">
        <f>MastRoster!AX22</f>
        <v/>
      </c>
      <c r="BC18" s="644" t="str">
        <f>MastRoster!AY22</f>
        <v/>
      </c>
      <c r="BD18" s="644" t="str">
        <f>MastRoster!AZ22</f>
        <v/>
      </c>
      <c r="BE18" s="644" t="str">
        <f>MastRoster!BA22</f>
        <v/>
      </c>
      <c r="BF18" s="644" t="str">
        <f>MastRoster!BB22</f>
        <v/>
      </c>
      <c r="BG18" s="644" t="str">
        <f>MastRoster!BC22</f>
        <v/>
      </c>
      <c r="BH18" s="644" t="str">
        <f>MastRoster!BD22</f>
        <v/>
      </c>
      <c r="BI18" s="644" t="str">
        <f>MastRoster!BE22</f>
        <v/>
      </c>
      <c r="BJ18" s="644" t="str">
        <f>MastRoster!BF22</f>
        <v/>
      </c>
    </row>
    <row r="19" spans="6:62" x14ac:dyDescent="0.25">
      <c r="F19" s="643"/>
      <c r="G19" s="644" t="str">
        <f>MastRoster!C23</f>
        <v>T1-AM(2)</v>
      </c>
      <c r="H19" s="644" t="str">
        <f>MastRoster!D23</f>
        <v>T1-AM(2)</v>
      </c>
      <c r="I19" s="644" t="str">
        <f>MastRoster!E23</f>
        <v>T2-AM(1)</v>
      </c>
      <c r="J19" s="644" t="str">
        <f>MastRoster!F23</f>
        <v>Off</v>
      </c>
      <c r="K19" s="644" t="str">
        <f>MastRoster!G23</f>
        <v>Off</v>
      </c>
      <c r="L19" s="644" t="str">
        <f>MastRoster!H23</f>
        <v>T1-AM(1)</v>
      </c>
      <c r="M19" s="644" t="str">
        <f>MastRoster!I23</f>
        <v>T1-AM(1)</v>
      </c>
      <c r="N19" s="644" t="str">
        <f>MastRoster!J23</f>
        <v>T1-AM(2)</v>
      </c>
      <c r="O19" s="644" t="str">
        <f>MastRoster!K23</f>
        <v>T1-AM(2)</v>
      </c>
      <c r="P19" s="644" t="str">
        <f>MastRoster!L23</f>
        <v>Off</v>
      </c>
      <c r="Q19" s="644" t="str">
        <f>MastRoster!M23</f>
        <v>Off</v>
      </c>
      <c r="R19" s="644" t="str">
        <f>MastRoster!N23</f>
        <v>Off</v>
      </c>
      <c r="S19" s="644" t="str">
        <f>MastRoster!O23</f>
        <v>T2-AM(2)</v>
      </c>
      <c r="T19" s="644" t="str">
        <f>MastRoster!P23</f>
        <v>T2-AM(2)</v>
      </c>
      <c r="U19" s="644" t="str">
        <f>MastRoster!Q23</f>
        <v>T1-AM(1)</v>
      </c>
      <c r="V19" s="644" t="str">
        <f>MastRoster!R23</f>
        <v>T1-AM(1)</v>
      </c>
      <c r="W19" s="644" t="str">
        <f>MastRoster!S23</f>
        <v>T1-AM(2)</v>
      </c>
      <c r="X19" s="644" t="str">
        <f>MastRoster!T23</f>
        <v>T1-AM(2)</v>
      </c>
      <c r="Y19" s="644" t="str">
        <f>MastRoster!U23</f>
        <v>T2-AM(1)</v>
      </c>
      <c r="Z19" s="644" t="str">
        <f>MastRoster!V23</f>
        <v>Off</v>
      </c>
      <c r="AA19" s="644" t="str">
        <f>MastRoster!W23</f>
        <v>Off</v>
      </c>
      <c r="AB19" s="644" t="str">
        <f>MastRoster!X23</f>
        <v>T1-AM(2)</v>
      </c>
      <c r="AC19" s="644" t="str">
        <f>MastRoster!Y23</f>
        <v>T1-AM(2)</v>
      </c>
      <c r="AD19" s="644" t="str">
        <f>MastRoster!Z23</f>
        <v>Off</v>
      </c>
      <c r="AE19" s="644" t="str">
        <f>MastRoster!AA23</f>
        <v>Off</v>
      </c>
      <c r="AF19" s="644" t="str">
        <f>MastRoster!AB23</f>
        <v>T2-AM(2)</v>
      </c>
      <c r="AG19" s="644" t="str">
        <f>MastRoster!AC23</f>
        <v>T2-AM(2)</v>
      </c>
      <c r="AH19" s="644" t="str">
        <f>MastRoster!AD23</f>
        <v>Off</v>
      </c>
      <c r="AI19" s="644">
        <f>MastRoster!AE23</f>
        <v>0</v>
      </c>
      <c r="AJ19" s="644">
        <f>MastRoster!AF23</f>
        <v>40</v>
      </c>
      <c r="AK19" s="644">
        <f>MastRoster!AG23</f>
        <v>24</v>
      </c>
      <c r="AL19" s="644">
        <f>MastRoster!AH23</f>
        <v>40</v>
      </c>
      <c r="AM19" s="644">
        <f>MastRoster!AI23</f>
        <v>24</v>
      </c>
      <c r="AN19" s="644">
        <f>MastRoster!AJ23</f>
        <v>128</v>
      </c>
      <c r="AO19" s="645">
        <f>MastRoster!AK23</f>
        <v>0.84210526315789469</v>
      </c>
      <c r="AP19" s="644">
        <f>MastRoster!AL23</f>
        <v>0</v>
      </c>
      <c r="AQ19" s="644">
        <f>MastRoster!AM23</f>
        <v>0</v>
      </c>
      <c r="AR19" s="644">
        <f>MastRoster!AN23</f>
        <v>8</v>
      </c>
      <c r="AS19" s="644">
        <f>MastRoster!AO23</f>
        <v>8</v>
      </c>
      <c r="AT19" s="644">
        <f>MastRoster!AP23</f>
        <v>8</v>
      </c>
      <c r="AU19" s="644" t="str">
        <f>MastRoster!AQ23</f>
        <v>OFF</v>
      </c>
      <c r="AV19" s="644" t="str">
        <f>MastRoster!AR23</f>
        <v>OFF</v>
      </c>
      <c r="AW19" s="644">
        <f>MastRoster!AS23</f>
        <v>8</v>
      </c>
      <c r="AX19" s="644">
        <f>MastRoster!AT23</f>
        <v>8</v>
      </c>
      <c r="AY19" s="644">
        <f>MastRoster!AU23</f>
        <v>8</v>
      </c>
      <c r="AZ19" s="644">
        <f>MastRoster!AV23</f>
        <v>8</v>
      </c>
      <c r="BA19" s="644" t="str">
        <f>MastRoster!AW23</f>
        <v>OFF</v>
      </c>
      <c r="BB19" s="644" t="str">
        <f>MastRoster!AX23</f>
        <v>OFF</v>
      </c>
      <c r="BC19" s="644" t="str">
        <f>MastRoster!AY23</f>
        <v>OFF</v>
      </c>
      <c r="BD19" s="644">
        <f>MastRoster!AZ23</f>
        <v>4</v>
      </c>
      <c r="BE19" s="644">
        <f>MastRoster!BA23</f>
        <v>4</v>
      </c>
      <c r="BF19" s="644">
        <f>MastRoster!BB23</f>
        <v>8</v>
      </c>
      <c r="BG19" s="644">
        <f>MastRoster!BC23</f>
        <v>8</v>
      </c>
      <c r="BH19" s="644">
        <f>MastRoster!BD23</f>
        <v>8</v>
      </c>
      <c r="BI19" s="644">
        <f>MastRoster!BE23</f>
        <v>8</v>
      </c>
      <c r="BJ19" s="644">
        <f>MastRoster!BF23</f>
        <v>8</v>
      </c>
    </row>
    <row r="20" spans="6:62" x14ac:dyDescent="0.25">
      <c r="F20" s="643"/>
      <c r="G20" s="644" t="str">
        <f>MastRoster!C24</f>
        <v>Off</v>
      </c>
      <c r="H20" s="644" t="str">
        <f>MastRoster!D24</f>
        <v>Off</v>
      </c>
      <c r="I20" s="644" t="str">
        <f>MastRoster!E24</f>
        <v>Prj</v>
      </c>
      <c r="J20" s="644" t="str">
        <f>MastRoster!F24</f>
        <v>T2-AM(2)</v>
      </c>
      <c r="K20" s="644" t="str">
        <f>MastRoster!G24</f>
        <v>T2-AM(2)</v>
      </c>
      <c r="L20" s="644" t="str">
        <f>MastRoster!H24</f>
        <v>T2-AM(2)</v>
      </c>
      <c r="M20" s="644" t="str">
        <f>MastRoster!I24</f>
        <v>T2-AM(2)</v>
      </c>
      <c r="N20" s="644" t="str">
        <f>MastRoster!J24</f>
        <v>Off</v>
      </c>
      <c r="O20" s="644" t="str">
        <f>MastRoster!K24</f>
        <v>Off</v>
      </c>
      <c r="P20" s="644" t="str">
        <f>MastRoster!L24</f>
        <v>T1-AM(1)</v>
      </c>
      <c r="Q20" s="644" t="str">
        <f>MastRoster!M24</f>
        <v>T1-AM(1)</v>
      </c>
      <c r="R20" s="644" t="str">
        <f>MastRoster!N24</f>
        <v>T2-AM(1)</v>
      </c>
      <c r="S20" s="644" t="str">
        <f>MastRoster!O24</f>
        <v>T2-AM(1)</v>
      </c>
      <c r="T20" s="644" t="str">
        <f>MastRoster!P24</f>
        <v>T2-AM(1)</v>
      </c>
      <c r="U20" s="644" t="str">
        <f>MastRoster!Q24</f>
        <v>Off</v>
      </c>
      <c r="V20" s="644" t="str">
        <f>MastRoster!R24</f>
        <v>Off</v>
      </c>
      <c r="W20" s="644" t="str">
        <f>MastRoster!S24</f>
        <v>T2-AM(2)</v>
      </c>
      <c r="X20" s="644" t="str">
        <f>MastRoster!T24</f>
        <v>T2-AM(2)</v>
      </c>
      <c r="Y20" s="644" t="str">
        <f>MastRoster!U24</f>
        <v>T2-AM(2)</v>
      </c>
      <c r="Z20" s="644" t="str">
        <f>MastRoster!V24</f>
        <v>T2-AM(1)</v>
      </c>
      <c r="AA20" s="644" t="str">
        <f>MastRoster!W24</f>
        <v>T1-AM(1)</v>
      </c>
      <c r="AB20" s="644" t="str">
        <f>MastRoster!X24</f>
        <v>Off</v>
      </c>
      <c r="AC20" s="644" t="str">
        <f>MastRoster!Y24</f>
        <v>Off</v>
      </c>
      <c r="AD20" s="644" t="str">
        <f>MastRoster!Z24</f>
        <v>T1-AM(2)</v>
      </c>
      <c r="AE20" s="644" t="str">
        <f>MastRoster!AA24</f>
        <v>T1-AM(2)</v>
      </c>
      <c r="AF20" s="644" t="str">
        <f>MastRoster!AB24</f>
        <v>T1-PM(1)</v>
      </c>
      <c r="AG20" s="644" t="str">
        <f>MastRoster!AC24</f>
        <v>T2-AM(1)</v>
      </c>
      <c r="AH20" s="644" t="str">
        <f>MastRoster!AD24</f>
        <v>T2-AM(1)</v>
      </c>
      <c r="AI20" s="644">
        <f>MastRoster!AE24</f>
        <v>0</v>
      </c>
      <c r="AJ20" s="644">
        <f>MastRoster!AF24</f>
        <v>24</v>
      </c>
      <c r="AK20" s="644">
        <f>MastRoster!AG24</f>
        <v>40</v>
      </c>
      <c r="AL20" s="644">
        <f>MastRoster!AH24</f>
        <v>28</v>
      </c>
      <c r="AM20" s="644">
        <f>MastRoster!AI24</f>
        <v>36</v>
      </c>
      <c r="AN20" s="644">
        <f>MastRoster!AJ24</f>
        <v>128</v>
      </c>
      <c r="AO20" s="645">
        <f>MastRoster!AK24</f>
        <v>0.84210526315789469</v>
      </c>
      <c r="AP20" s="644">
        <f>MastRoster!AL24</f>
        <v>0</v>
      </c>
      <c r="AQ20" s="644">
        <f>MastRoster!AM24</f>
        <v>0</v>
      </c>
      <c r="AR20" s="644" t="str">
        <f>MastRoster!AN24</f>
        <v>OFF</v>
      </c>
      <c r="AS20" s="644" t="str">
        <f>MastRoster!AO24</f>
        <v>OFF</v>
      </c>
      <c r="AT20" s="644">
        <f>MastRoster!AP24</f>
        <v>8</v>
      </c>
      <c r="AU20" s="644">
        <f>MastRoster!AQ24</f>
        <v>4</v>
      </c>
      <c r="AV20" s="644">
        <f>MastRoster!AR24</f>
        <v>4</v>
      </c>
      <c r="AW20" s="644">
        <f>MastRoster!AS24</f>
        <v>4</v>
      </c>
      <c r="AX20" s="644">
        <f>MastRoster!AT24</f>
        <v>4</v>
      </c>
      <c r="AY20" s="644" t="str">
        <f>MastRoster!AU24</f>
        <v>OFF</v>
      </c>
      <c r="AZ20" s="644" t="str">
        <f>MastRoster!AV24</f>
        <v>OFF</v>
      </c>
      <c r="BA20" s="644">
        <f>MastRoster!AW24</f>
        <v>8</v>
      </c>
      <c r="BB20" s="644">
        <f>MastRoster!AX24</f>
        <v>8</v>
      </c>
      <c r="BC20" s="644">
        <f>MastRoster!AY24</f>
        <v>8</v>
      </c>
      <c r="BD20" s="644">
        <f>MastRoster!AZ24</f>
        <v>8</v>
      </c>
      <c r="BE20" s="644">
        <f>MastRoster!BA24</f>
        <v>8</v>
      </c>
      <c r="BF20" s="644" t="str">
        <f>MastRoster!BB24</f>
        <v>OFF</v>
      </c>
      <c r="BG20" s="644" t="str">
        <f>MastRoster!BC24</f>
        <v>OFF</v>
      </c>
      <c r="BH20" s="644">
        <f>MastRoster!BD24</f>
        <v>4</v>
      </c>
      <c r="BI20" s="644">
        <f>MastRoster!BE24</f>
        <v>4</v>
      </c>
      <c r="BJ20" s="644">
        <f>MastRoster!BF24</f>
        <v>4</v>
      </c>
    </row>
    <row r="21" spans="6:62" x14ac:dyDescent="0.25">
      <c r="F21" s="643"/>
      <c r="G21" s="644">
        <f>MastRoster!C25</f>
        <v>0</v>
      </c>
      <c r="H21" s="644">
        <f>MastRoster!D25</f>
        <v>0</v>
      </c>
      <c r="I21" s="644">
        <f>MastRoster!E25</f>
        <v>0</v>
      </c>
      <c r="J21" s="644">
        <f>MastRoster!F25</f>
        <v>0</v>
      </c>
      <c r="K21" s="644">
        <f>MastRoster!G25</f>
        <v>0</v>
      </c>
      <c r="L21" s="644">
        <f>MastRoster!H25</f>
        <v>0</v>
      </c>
      <c r="M21" s="644">
        <f>MastRoster!I25</f>
        <v>0</v>
      </c>
      <c r="N21" s="644">
        <f>MastRoster!J25</f>
        <v>0</v>
      </c>
      <c r="O21" s="644">
        <f>MastRoster!K25</f>
        <v>0</v>
      </c>
      <c r="P21" s="644">
        <f>MastRoster!L25</f>
        <v>0</v>
      </c>
      <c r="Q21" s="644">
        <f>MastRoster!M25</f>
        <v>0</v>
      </c>
      <c r="R21" s="644">
        <f>MastRoster!N25</f>
        <v>0</v>
      </c>
      <c r="S21" s="644">
        <f>MastRoster!O25</f>
        <v>0</v>
      </c>
      <c r="T21" s="644">
        <f>MastRoster!P25</f>
        <v>0</v>
      </c>
      <c r="U21" s="644">
        <f>MastRoster!Q25</f>
        <v>0</v>
      </c>
      <c r="V21" s="644">
        <f>MastRoster!R25</f>
        <v>0</v>
      </c>
      <c r="W21" s="644">
        <f>MastRoster!S25</f>
        <v>0</v>
      </c>
      <c r="X21" s="644">
        <f>MastRoster!T25</f>
        <v>0</v>
      </c>
      <c r="Y21" s="644">
        <f>MastRoster!U25</f>
        <v>0</v>
      </c>
      <c r="Z21" s="644">
        <f>MastRoster!V25</f>
        <v>0</v>
      </c>
      <c r="AA21" s="644">
        <f>MastRoster!W25</f>
        <v>0</v>
      </c>
      <c r="AB21" s="644">
        <f>MastRoster!X25</f>
        <v>0</v>
      </c>
      <c r="AC21" s="644">
        <f>MastRoster!Y25</f>
        <v>0</v>
      </c>
      <c r="AD21" s="644">
        <f>MastRoster!Z25</f>
        <v>0</v>
      </c>
      <c r="AE21" s="644">
        <f>MastRoster!AA25</f>
        <v>0</v>
      </c>
      <c r="AF21" s="644">
        <f>MastRoster!AB25</f>
        <v>0</v>
      </c>
      <c r="AG21" s="644">
        <f>MastRoster!AC25</f>
        <v>0</v>
      </c>
      <c r="AH21" s="644">
        <f>MastRoster!AD25</f>
        <v>0</v>
      </c>
      <c r="AI21" s="644">
        <f>MastRoster!AE25</f>
        <v>0</v>
      </c>
      <c r="AJ21" s="644">
        <f>MastRoster!AF25</f>
        <v>0</v>
      </c>
      <c r="AK21" s="644">
        <f>MastRoster!AG25</f>
        <v>0</v>
      </c>
      <c r="AL21" s="644">
        <f>MastRoster!AH25</f>
        <v>0</v>
      </c>
      <c r="AM21" s="644">
        <f>MastRoster!AI25</f>
        <v>0</v>
      </c>
      <c r="AN21" s="644">
        <f>MastRoster!AJ25</f>
        <v>0</v>
      </c>
      <c r="AO21" s="645">
        <f>MastRoster!AK25</f>
        <v>0</v>
      </c>
      <c r="AP21" s="644">
        <f>MastRoster!AL25</f>
        <v>0</v>
      </c>
      <c r="AQ21" s="644">
        <f>MastRoster!AM25</f>
        <v>0</v>
      </c>
      <c r="AR21" s="644" t="str">
        <f>MastRoster!AN25</f>
        <v/>
      </c>
      <c r="AS21" s="644" t="str">
        <f>MastRoster!AO25</f>
        <v/>
      </c>
      <c r="AT21" s="644" t="str">
        <f>MastRoster!AP25</f>
        <v/>
      </c>
      <c r="AU21" s="644" t="str">
        <f>MastRoster!AQ25</f>
        <v/>
      </c>
      <c r="AV21" s="644" t="str">
        <f>MastRoster!AR25</f>
        <v/>
      </c>
      <c r="AW21" s="644" t="str">
        <f>MastRoster!AS25</f>
        <v/>
      </c>
      <c r="AX21" s="644" t="str">
        <f>MastRoster!AT25</f>
        <v/>
      </c>
      <c r="AY21" s="644" t="str">
        <f>MastRoster!AU25</f>
        <v/>
      </c>
      <c r="AZ21" s="644" t="str">
        <f>MastRoster!AV25</f>
        <v/>
      </c>
      <c r="BA21" s="644" t="str">
        <f>MastRoster!AW25</f>
        <v/>
      </c>
      <c r="BB21" s="644" t="str">
        <f>MastRoster!AX25</f>
        <v/>
      </c>
      <c r="BC21" s="644" t="str">
        <f>MastRoster!AY25</f>
        <v/>
      </c>
      <c r="BD21" s="644" t="str">
        <f>MastRoster!AZ25</f>
        <v/>
      </c>
      <c r="BE21" s="644" t="str">
        <f>MastRoster!BA25</f>
        <v/>
      </c>
      <c r="BF21" s="644" t="str">
        <f>MastRoster!BB25</f>
        <v/>
      </c>
      <c r="BG21" s="644" t="str">
        <f>MastRoster!BC25</f>
        <v/>
      </c>
      <c r="BH21" s="644" t="str">
        <f>MastRoster!BD25</f>
        <v/>
      </c>
      <c r="BI21" s="644" t="str">
        <f>MastRoster!BE25</f>
        <v/>
      </c>
      <c r="BJ21" s="644" t="str">
        <f>MastRoster!BF25</f>
        <v/>
      </c>
    </row>
    <row r="22" spans="6:62" x14ac:dyDescent="0.25">
      <c r="F22" s="643"/>
      <c r="G22" s="644" t="str">
        <f>MastRoster!C26</f>
        <v>T2-AM(2)</v>
      </c>
      <c r="H22" s="644" t="str">
        <f>MastRoster!D26</f>
        <v>T2-AM(2)</v>
      </c>
      <c r="I22" s="644" t="str">
        <f>MastRoster!E26</f>
        <v>Off</v>
      </c>
      <c r="J22" s="644" t="str">
        <f>MastRoster!F26</f>
        <v>Off</v>
      </c>
      <c r="K22" s="644" t="str">
        <f>MastRoster!G26</f>
        <v>Off</v>
      </c>
      <c r="L22" s="644" t="str">
        <f>MastRoster!H26</f>
        <v>T2-PM(1)</v>
      </c>
      <c r="M22" s="644" t="str">
        <f>MastRoster!I26</f>
        <v>T2-PM(1)</v>
      </c>
      <c r="N22" s="644" t="str">
        <f>MastRoster!J26</f>
        <v>T2-AM(2)</v>
      </c>
      <c r="O22" s="644" t="str">
        <f>MastRoster!K26</f>
        <v>T2-AM(2)</v>
      </c>
      <c r="P22" s="644" t="str">
        <f>MastRoster!L26</f>
        <v>T2-AM(2)</v>
      </c>
      <c r="Q22" s="644" t="str">
        <f>MastRoster!M26</f>
        <v>T2-PM(1)</v>
      </c>
      <c r="R22" s="644" t="str">
        <f>MastRoster!N26</f>
        <v>T1-AM(1)</v>
      </c>
      <c r="S22" s="644" t="str">
        <f>MastRoster!O26</f>
        <v>Off</v>
      </c>
      <c r="T22" s="644" t="str">
        <f>MastRoster!P26</f>
        <v>Off</v>
      </c>
      <c r="U22" s="644" t="str">
        <f>MastRoster!Q26</f>
        <v>T2-PM(2)</v>
      </c>
      <c r="V22" s="644" t="str">
        <f>MastRoster!R26</f>
        <v>T2-PM(1)</v>
      </c>
      <c r="W22" s="644" t="str">
        <f>MastRoster!S26</f>
        <v>Off</v>
      </c>
      <c r="X22" s="644" t="str">
        <f>MastRoster!T26</f>
        <v>Off</v>
      </c>
      <c r="Y22" s="644" t="str">
        <f>MastRoster!U26</f>
        <v>Prj</v>
      </c>
      <c r="Z22" s="644" t="str">
        <f>MastRoster!V26</f>
        <v>T2-PM(1)</v>
      </c>
      <c r="AA22" s="644" t="str">
        <f>MastRoster!W26</f>
        <v>T2-PM(1)</v>
      </c>
      <c r="AB22" s="644" t="str">
        <f>MastRoster!X26</f>
        <v>T2-PM(1)</v>
      </c>
      <c r="AC22" s="644" t="str">
        <f>MastRoster!Y26</f>
        <v>T2-PM(1)</v>
      </c>
      <c r="AD22" s="644" t="str">
        <f>MastRoster!Z26</f>
        <v>T2-PM(1)</v>
      </c>
      <c r="AE22" s="644" t="str">
        <f>MastRoster!AA26</f>
        <v>T2-PM(1)</v>
      </c>
      <c r="AF22" s="644" t="str">
        <f>MastRoster!AB26</f>
        <v>Off</v>
      </c>
      <c r="AG22" s="644" t="str">
        <f>MastRoster!AC26</f>
        <v>Off</v>
      </c>
      <c r="AH22" s="644" t="str">
        <f>MastRoster!AD26</f>
        <v>Off</v>
      </c>
      <c r="AI22" s="644">
        <f>MastRoster!AE26</f>
        <v>0</v>
      </c>
      <c r="AJ22" s="644">
        <f>MastRoster!AF26</f>
        <v>16</v>
      </c>
      <c r="AK22" s="644">
        <f>MastRoster!AG26</f>
        <v>24</v>
      </c>
      <c r="AL22" s="644">
        <f>MastRoster!AH26</f>
        <v>23.999999999999996</v>
      </c>
      <c r="AM22" s="644">
        <f>MastRoster!AI26</f>
        <v>15.999999999999996</v>
      </c>
      <c r="AN22" s="644">
        <f>MastRoster!AJ26</f>
        <v>80</v>
      </c>
      <c r="AO22" s="645">
        <f>MastRoster!AK26</f>
        <v>0.52631578947368418</v>
      </c>
      <c r="AP22" s="644">
        <f>MastRoster!AL26</f>
        <v>0</v>
      </c>
      <c r="AQ22" s="644">
        <f>MastRoster!AM26</f>
        <v>0</v>
      </c>
      <c r="AR22" s="644">
        <f>MastRoster!AN26</f>
        <v>4</v>
      </c>
      <c r="AS22" s="644">
        <f>MastRoster!AO26</f>
        <v>4</v>
      </c>
      <c r="AT22" s="644" t="str">
        <f>MastRoster!AP26</f>
        <v>OFF</v>
      </c>
      <c r="AU22" s="644" t="str">
        <f>MastRoster!AQ26</f>
        <v>OFF</v>
      </c>
      <c r="AV22" s="644" t="str">
        <f>MastRoster!AR26</f>
        <v>OFF</v>
      </c>
      <c r="AW22" s="644">
        <f>MastRoster!AS26</f>
        <v>3.9999999999999991</v>
      </c>
      <c r="AX22" s="644">
        <f>MastRoster!AT26</f>
        <v>3.9999999999999991</v>
      </c>
      <c r="AY22" s="644">
        <f>MastRoster!AU26</f>
        <v>4</v>
      </c>
      <c r="AZ22" s="644">
        <f>MastRoster!AV26</f>
        <v>4</v>
      </c>
      <c r="BA22" s="644">
        <f>MastRoster!AW26</f>
        <v>4</v>
      </c>
      <c r="BB22" s="644">
        <f>MastRoster!AX26</f>
        <v>3.9999999999999991</v>
      </c>
      <c r="BC22" s="644">
        <f>MastRoster!AY26</f>
        <v>8</v>
      </c>
      <c r="BD22" s="644" t="str">
        <f>MastRoster!AZ26</f>
        <v>OFF</v>
      </c>
      <c r="BE22" s="644" t="str">
        <f>MastRoster!BA26</f>
        <v>OFF</v>
      </c>
      <c r="BF22" s="644">
        <f>MastRoster!BB26</f>
        <v>3.9999999999999991</v>
      </c>
      <c r="BG22" s="644">
        <f>MastRoster!BC26</f>
        <v>3.9999999999999991</v>
      </c>
      <c r="BH22" s="644" t="str">
        <f>MastRoster!BD26</f>
        <v>OFF</v>
      </c>
      <c r="BI22" s="644" t="str">
        <f>MastRoster!BE26</f>
        <v>OFF</v>
      </c>
      <c r="BJ22" s="644">
        <f>MastRoster!BF26</f>
        <v>8</v>
      </c>
    </row>
    <row r="23" spans="6:62" x14ac:dyDescent="0.25">
      <c r="F23" s="643"/>
      <c r="G23" s="644" t="str">
        <f>MastRoster!C27</f>
        <v>T1-PM(1)</v>
      </c>
      <c r="H23" s="644" t="str">
        <f>MastRoster!D27</f>
        <v>T2-PM(1)</v>
      </c>
      <c r="I23" s="644" t="str">
        <f>MastRoster!E27</f>
        <v>T2-PM(2)</v>
      </c>
      <c r="J23" s="644" t="str">
        <f>MastRoster!F27</f>
        <v>T2-PM(1)</v>
      </c>
      <c r="K23" s="644" t="str">
        <f>MastRoster!G27</f>
        <v>T2-PM(2)</v>
      </c>
      <c r="L23" s="644" t="str">
        <f>MastRoster!H27</f>
        <v>Off</v>
      </c>
      <c r="M23" s="644" t="str">
        <f>MastRoster!I27</f>
        <v>Off</v>
      </c>
      <c r="N23" s="644" t="str">
        <f>MastRoster!J27</f>
        <v>Off</v>
      </c>
      <c r="O23" s="644" t="str">
        <f>MastRoster!K27</f>
        <v>Off</v>
      </c>
      <c r="P23" s="644" t="str">
        <f>MastRoster!L27</f>
        <v>Off</v>
      </c>
      <c r="Q23" s="644" t="str">
        <f>MastRoster!M27</f>
        <v>Off</v>
      </c>
      <c r="R23" s="644" t="str">
        <f>MastRoster!N27</f>
        <v>T2-PM(1)</v>
      </c>
      <c r="S23" s="644" t="str">
        <f>MastRoster!O27</f>
        <v>T2-PM(1)</v>
      </c>
      <c r="T23" s="644" t="str">
        <f>MastRoster!P27</f>
        <v>T2-PM(1)</v>
      </c>
      <c r="U23" s="644" t="str">
        <f>MastRoster!Q27</f>
        <v>T2-AM(2)</v>
      </c>
      <c r="V23" s="644" t="str">
        <f>MastRoster!R27</f>
        <v>T2-AM(2)</v>
      </c>
      <c r="W23" s="644" t="str">
        <f>MastRoster!S27</f>
        <v>T2-PM(1)</v>
      </c>
      <c r="X23" s="644" t="str">
        <f>MastRoster!T27</f>
        <v>Off</v>
      </c>
      <c r="Y23" s="644" t="str">
        <f>MastRoster!U27</f>
        <v>Off</v>
      </c>
      <c r="Z23" s="644" t="str">
        <f>MastRoster!V27</f>
        <v>TC-AM</v>
      </c>
      <c r="AA23" s="644" t="str">
        <f>MastRoster!W27</f>
        <v>TC-AM</v>
      </c>
      <c r="AB23" s="644" t="str">
        <f>MastRoster!X27</f>
        <v>Off</v>
      </c>
      <c r="AC23" s="644" t="str">
        <f>MastRoster!Y27</f>
        <v>Off</v>
      </c>
      <c r="AD23" s="644" t="str">
        <f>MastRoster!Z27</f>
        <v>Off</v>
      </c>
      <c r="AE23" s="644" t="str">
        <f>MastRoster!AA27</f>
        <v>Off</v>
      </c>
      <c r="AF23" s="644" t="str">
        <f>MastRoster!AB27</f>
        <v>T2-PM(1)</v>
      </c>
      <c r="AG23" s="644" t="str">
        <f>MastRoster!AC27</f>
        <v>TC-AM</v>
      </c>
      <c r="AH23" s="644" t="str">
        <f>MastRoster!AD27</f>
        <v>TC-AM</v>
      </c>
      <c r="AI23" s="644">
        <f>MastRoster!AE27</f>
        <v>0</v>
      </c>
      <c r="AJ23" s="644">
        <f>MastRoster!AF27</f>
        <v>19.999999999999996</v>
      </c>
      <c r="AK23" s="644">
        <f>MastRoster!AG27</f>
        <v>11.999999999999996</v>
      </c>
      <c r="AL23" s="644">
        <f>MastRoster!AH27</f>
        <v>20</v>
      </c>
      <c r="AM23" s="644">
        <f>MastRoster!AI27</f>
        <v>12</v>
      </c>
      <c r="AN23" s="644">
        <f>MastRoster!AJ27</f>
        <v>63.999999999999993</v>
      </c>
      <c r="AO23" s="645">
        <f>MastRoster!AK27</f>
        <v>0.42105263157894735</v>
      </c>
      <c r="AP23" s="644">
        <f>MastRoster!AL27</f>
        <v>0</v>
      </c>
      <c r="AQ23" s="644">
        <f>MastRoster!AM27</f>
        <v>0</v>
      </c>
      <c r="AR23" s="644">
        <f>MastRoster!AN27</f>
        <v>3.9999999999999991</v>
      </c>
      <c r="AS23" s="644">
        <f>MastRoster!AO27</f>
        <v>3.9999999999999991</v>
      </c>
      <c r="AT23" s="644">
        <f>MastRoster!AP27</f>
        <v>3.9999999999999991</v>
      </c>
      <c r="AU23" s="644">
        <f>MastRoster!AQ27</f>
        <v>3.9999999999999991</v>
      </c>
      <c r="AV23" s="644">
        <f>MastRoster!AR27</f>
        <v>3.9999999999999991</v>
      </c>
      <c r="AW23" s="644" t="str">
        <f>MastRoster!AS27</f>
        <v>OFF</v>
      </c>
      <c r="AX23" s="644" t="str">
        <f>MastRoster!AT27</f>
        <v>OFF</v>
      </c>
      <c r="AY23" s="644" t="str">
        <f>MastRoster!AU27</f>
        <v>OFF</v>
      </c>
      <c r="AZ23" s="644" t="str">
        <f>MastRoster!AV27</f>
        <v>OFF</v>
      </c>
      <c r="BA23" s="644" t="str">
        <f>MastRoster!AW27</f>
        <v>OFF</v>
      </c>
      <c r="BB23" s="644" t="str">
        <f>MastRoster!AX27</f>
        <v>OFF</v>
      </c>
      <c r="BC23" s="644">
        <f>MastRoster!AY27</f>
        <v>3.9999999999999991</v>
      </c>
      <c r="BD23" s="644">
        <f>MastRoster!AZ27</f>
        <v>3.9999999999999991</v>
      </c>
      <c r="BE23" s="644">
        <f>MastRoster!BA27</f>
        <v>3.9999999999999991</v>
      </c>
      <c r="BF23" s="644">
        <f>MastRoster!BB27</f>
        <v>4</v>
      </c>
      <c r="BG23" s="644">
        <f>MastRoster!BC27</f>
        <v>4</v>
      </c>
      <c r="BH23" s="644">
        <f>MastRoster!BD27</f>
        <v>3.9999999999999991</v>
      </c>
      <c r="BI23" s="644" t="str">
        <f>MastRoster!BE27</f>
        <v>OFF</v>
      </c>
      <c r="BJ23" s="644" t="str">
        <f>MastRoster!BF27</f>
        <v>OFF</v>
      </c>
    </row>
    <row r="24" spans="6:62" x14ac:dyDescent="0.25">
      <c r="F24" s="643"/>
      <c r="G24" s="644" t="str">
        <f>MastRoster!C28</f>
        <v>Off</v>
      </c>
      <c r="H24" s="644" t="str">
        <f>MastRoster!D28</f>
        <v>Off</v>
      </c>
      <c r="I24" s="644" t="str">
        <f>MastRoster!E28</f>
        <v>T2-PM(1)</v>
      </c>
      <c r="J24" s="644" t="str">
        <f>MastRoster!F28</f>
        <v>T2-PM(2)</v>
      </c>
      <c r="K24" s="644" t="str">
        <f>MastRoster!G28</f>
        <v>T1-PM(1)</v>
      </c>
      <c r="L24" s="644" t="str">
        <f>MastRoster!H28</f>
        <v>Off</v>
      </c>
      <c r="M24" s="644" t="str">
        <f>MastRoster!I28</f>
        <v>Off</v>
      </c>
      <c r="N24" s="644" t="str">
        <f>MastRoster!J28</f>
        <v>T1-PM(2)</v>
      </c>
      <c r="O24" s="644" t="str">
        <f>MastRoster!K28</f>
        <v>T2-PM(1)</v>
      </c>
      <c r="P24" s="644" t="str">
        <f>MastRoster!L28</f>
        <v>T2-PM(2)</v>
      </c>
      <c r="Q24" s="644" t="str">
        <f>MastRoster!M28</f>
        <v>T2-PM(2)</v>
      </c>
      <c r="R24" s="644" t="str">
        <f>MastRoster!N28</f>
        <v>T1-PM(1)</v>
      </c>
      <c r="S24" s="644" t="str">
        <f>MastRoster!O28</f>
        <v>T1-PM(1)</v>
      </c>
      <c r="T24" s="644" t="str">
        <f>MastRoster!P28</f>
        <v>T1-PM(1)</v>
      </c>
      <c r="U24" s="644" t="str">
        <f>MastRoster!Q28</f>
        <v>Off</v>
      </c>
      <c r="V24" s="644" t="str">
        <f>MastRoster!R28</f>
        <v>Off</v>
      </c>
      <c r="W24" s="644" t="str">
        <f>MastRoster!S28</f>
        <v>Off</v>
      </c>
      <c r="X24" s="644" t="str">
        <f>MastRoster!T28</f>
        <v>T2-PM(2)</v>
      </c>
      <c r="Y24" s="644" t="str">
        <f>MastRoster!U28</f>
        <v>T2-PM(1)</v>
      </c>
      <c r="Z24" s="644" t="str">
        <f>MastRoster!V28</f>
        <v>T2-AM(2)</v>
      </c>
      <c r="AA24" s="644" t="str">
        <f>MastRoster!W28</f>
        <v>T2-AM(2)</v>
      </c>
      <c r="AB24" s="644" t="str">
        <f>MastRoster!X28</f>
        <v>T2-AM(2)</v>
      </c>
      <c r="AC24" s="644" t="str">
        <f>MastRoster!Y28</f>
        <v>T2-AM(2)</v>
      </c>
      <c r="AD24" s="644" t="str">
        <f>MastRoster!Z28</f>
        <v>Prj</v>
      </c>
      <c r="AE24" s="644" t="str">
        <f>MastRoster!AA28</f>
        <v>Off</v>
      </c>
      <c r="AF24" s="644" t="str">
        <f>MastRoster!AB28</f>
        <v>Off</v>
      </c>
      <c r="AG24" s="644" t="str">
        <f>MastRoster!AC28</f>
        <v>T1-PM(1)</v>
      </c>
      <c r="AH24" s="644" t="str">
        <f>MastRoster!AD28</f>
        <v>T2-AM(2)</v>
      </c>
      <c r="AI24" s="644">
        <f>MastRoster!AE28</f>
        <v>0</v>
      </c>
      <c r="AJ24" s="644">
        <f>MastRoster!AF28</f>
        <v>11.999999999999996</v>
      </c>
      <c r="AK24" s="644">
        <f>MastRoster!AG28</f>
        <v>27.999999999999996</v>
      </c>
      <c r="AL24" s="644">
        <f>MastRoster!AH28</f>
        <v>15.999999999999998</v>
      </c>
      <c r="AM24" s="644">
        <f>MastRoster!AI28</f>
        <v>24</v>
      </c>
      <c r="AN24" s="644">
        <f>MastRoster!AJ28</f>
        <v>80</v>
      </c>
      <c r="AO24" s="645">
        <f>MastRoster!AK28</f>
        <v>0.52631578947368418</v>
      </c>
      <c r="AP24" s="644">
        <f>MastRoster!AL28</f>
        <v>0</v>
      </c>
      <c r="AQ24" s="644">
        <f>MastRoster!AM28</f>
        <v>0</v>
      </c>
      <c r="AR24" s="644" t="str">
        <f>MastRoster!AN28</f>
        <v>OFF</v>
      </c>
      <c r="AS24" s="644" t="str">
        <f>MastRoster!AO28</f>
        <v>OFF</v>
      </c>
      <c r="AT24" s="644">
        <f>MastRoster!AP28</f>
        <v>3.9999999999999991</v>
      </c>
      <c r="AU24" s="644">
        <f>MastRoster!AQ28</f>
        <v>3.9999999999999991</v>
      </c>
      <c r="AV24" s="644">
        <f>MastRoster!AR28</f>
        <v>3.9999999999999991</v>
      </c>
      <c r="AW24" s="644" t="str">
        <f>MastRoster!AS28</f>
        <v>OFF</v>
      </c>
      <c r="AX24" s="644" t="str">
        <f>MastRoster!AT28</f>
        <v>OFF</v>
      </c>
      <c r="AY24" s="644">
        <f>MastRoster!AU28</f>
        <v>3.9999999999999991</v>
      </c>
      <c r="AZ24" s="644">
        <f>MastRoster!AV28</f>
        <v>3.9999999999999991</v>
      </c>
      <c r="BA24" s="644">
        <f>MastRoster!AW28</f>
        <v>3.9999999999999991</v>
      </c>
      <c r="BB24" s="644">
        <f>MastRoster!AX28</f>
        <v>3.9999999999999991</v>
      </c>
      <c r="BC24" s="644">
        <f>MastRoster!AY28</f>
        <v>3.9999999999999991</v>
      </c>
      <c r="BD24" s="644">
        <f>MastRoster!AZ28</f>
        <v>3.9999999999999991</v>
      </c>
      <c r="BE24" s="644">
        <f>MastRoster!BA28</f>
        <v>3.9999999999999991</v>
      </c>
      <c r="BF24" s="644" t="str">
        <f>MastRoster!BB28</f>
        <v>OFF</v>
      </c>
      <c r="BG24" s="644" t="str">
        <f>MastRoster!BC28</f>
        <v>OFF</v>
      </c>
      <c r="BH24" s="644" t="str">
        <f>MastRoster!BD28</f>
        <v>OFF</v>
      </c>
      <c r="BI24" s="644">
        <f>MastRoster!BE28</f>
        <v>3.9999999999999991</v>
      </c>
      <c r="BJ24" s="644">
        <f>MastRoster!BF28</f>
        <v>3.9999999999999991</v>
      </c>
    </row>
    <row r="25" spans="6:62" x14ac:dyDescent="0.25">
      <c r="F25" s="643"/>
      <c r="G25" s="644">
        <f>MastRoster!C29</f>
        <v>0</v>
      </c>
      <c r="H25" s="644">
        <f>MastRoster!D29</f>
        <v>0</v>
      </c>
      <c r="I25" s="644">
        <f>MastRoster!E29</f>
        <v>0</v>
      </c>
      <c r="J25" s="644">
        <f>MastRoster!F29</f>
        <v>0</v>
      </c>
      <c r="K25" s="644">
        <f>MastRoster!G29</f>
        <v>0</v>
      </c>
      <c r="L25" s="644">
        <f>MastRoster!H29</f>
        <v>0</v>
      </c>
      <c r="M25" s="644">
        <f>MastRoster!I29</f>
        <v>0</v>
      </c>
      <c r="N25" s="644">
        <f>MastRoster!J29</f>
        <v>0</v>
      </c>
      <c r="O25" s="644">
        <f>MastRoster!K29</f>
        <v>0</v>
      </c>
      <c r="P25" s="644">
        <f>MastRoster!L29</f>
        <v>0</v>
      </c>
      <c r="Q25" s="644">
        <f>MastRoster!M29</f>
        <v>0</v>
      </c>
      <c r="R25" s="644">
        <f>MastRoster!N29</f>
        <v>0</v>
      </c>
      <c r="S25" s="644">
        <f>MastRoster!O29</f>
        <v>0</v>
      </c>
      <c r="T25" s="644">
        <f>MastRoster!P29</f>
        <v>0</v>
      </c>
      <c r="U25" s="644">
        <f>MastRoster!Q29</f>
        <v>0</v>
      </c>
      <c r="V25" s="644">
        <f>MastRoster!R29</f>
        <v>0</v>
      </c>
      <c r="W25" s="644">
        <f>MastRoster!S29</f>
        <v>0</v>
      </c>
      <c r="X25" s="644">
        <f>MastRoster!T29</f>
        <v>0</v>
      </c>
      <c r="Y25" s="644">
        <f>MastRoster!U29</f>
        <v>0</v>
      </c>
      <c r="Z25" s="644">
        <f>MastRoster!V29</f>
        <v>0</v>
      </c>
      <c r="AA25" s="644">
        <f>MastRoster!W29</f>
        <v>0</v>
      </c>
      <c r="AB25" s="644">
        <f>MastRoster!X29</f>
        <v>0</v>
      </c>
      <c r="AC25" s="644">
        <f>MastRoster!Y29</f>
        <v>0</v>
      </c>
      <c r="AD25" s="644">
        <f>MastRoster!Z29</f>
        <v>0</v>
      </c>
      <c r="AE25" s="644">
        <f>MastRoster!AA29</f>
        <v>0</v>
      </c>
      <c r="AF25" s="644">
        <f>MastRoster!AB29</f>
        <v>0</v>
      </c>
      <c r="AG25" s="644">
        <f>MastRoster!AC29</f>
        <v>0</v>
      </c>
      <c r="AH25" s="644">
        <f>MastRoster!AD29</f>
        <v>0</v>
      </c>
      <c r="AI25" s="644">
        <f>MastRoster!AE29</f>
        <v>0</v>
      </c>
      <c r="AJ25" s="644">
        <f>MastRoster!AF29</f>
        <v>0</v>
      </c>
      <c r="AK25" s="644">
        <f>MastRoster!AG29</f>
        <v>0</v>
      </c>
      <c r="AL25" s="644">
        <f>MastRoster!AH29</f>
        <v>0</v>
      </c>
      <c r="AM25" s="644">
        <f>MastRoster!AI29</f>
        <v>0</v>
      </c>
      <c r="AN25" s="644">
        <f>MastRoster!AJ29</f>
        <v>0</v>
      </c>
      <c r="AO25" s="645">
        <f>MastRoster!AK29</f>
        <v>0</v>
      </c>
      <c r="AP25" s="644">
        <f>MastRoster!AL29</f>
        <v>0</v>
      </c>
      <c r="AQ25" s="644">
        <f>MastRoster!AM29</f>
        <v>0</v>
      </c>
      <c r="AR25" s="644" t="str">
        <f>MastRoster!AN29</f>
        <v/>
      </c>
      <c r="AS25" s="644" t="str">
        <f>MastRoster!AO29</f>
        <v/>
      </c>
      <c r="AT25" s="644" t="str">
        <f>MastRoster!AP29</f>
        <v/>
      </c>
      <c r="AU25" s="644" t="str">
        <f>MastRoster!AQ29</f>
        <v/>
      </c>
      <c r="AV25" s="644" t="str">
        <f>MastRoster!AR29</f>
        <v/>
      </c>
      <c r="AW25" s="644" t="str">
        <f>MastRoster!AS29</f>
        <v/>
      </c>
      <c r="AX25" s="644" t="str">
        <f>MastRoster!AT29</f>
        <v/>
      </c>
      <c r="AY25" s="644" t="str">
        <f>MastRoster!AU29</f>
        <v/>
      </c>
      <c r="AZ25" s="644" t="str">
        <f>MastRoster!AV29</f>
        <v/>
      </c>
      <c r="BA25" s="644" t="str">
        <f>MastRoster!AW29</f>
        <v/>
      </c>
      <c r="BB25" s="644" t="str">
        <f>MastRoster!AX29</f>
        <v/>
      </c>
      <c r="BC25" s="644" t="str">
        <f>MastRoster!AY29</f>
        <v/>
      </c>
      <c r="BD25" s="644" t="str">
        <f>MastRoster!AZ29</f>
        <v/>
      </c>
      <c r="BE25" s="644" t="str">
        <f>MastRoster!BA29</f>
        <v/>
      </c>
      <c r="BF25" s="644" t="str">
        <f>MastRoster!BB29</f>
        <v/>
      </c>
      <c r="BG25" s="644" t="str">
        <f>MastRoster!BC29</f>
        <v/>
      </c>
      <c r="BH25" s="644" t="str">
        <f>MastRoster!BD29</f>
        <v/>
      </c>
      <c r="BI25" s="644" t="str">
        <f>MastRoster!BE29</f>
        <v/>
      </c>
      <c r="BJ25" s="644" t="str">
        <f>MastRoster!BF29</f>
        <v/>
      </c>
    </row>
    <row r="26" spans="6:62" x14ac:dyDescent="0.25">
      <c r="F26" s="643"/>
      <c r="G26" s="644" t="str">
        <f>MastRoster!C30</f>
        <v>Off</v>
      </c>
      <c r="H26" s="644" t="str">
        <f>MastRoster!D30</f>
        <v>Off</v>
      </c>
      <c r="I26" s="644" t="str">
        <f>MastRoster!E30</f>
        <v>Off</v>
      </c>
      <c r="J26" s="644" t="str">
        <f>MastRoster!F30</f>
        <v>T1-PM(2)</v>
      </c>
      <c r="K26" s="644" t="str">
        <f>MastRoster!G30</f>
        <v>T1-PM(2)</v>
      </c>
      <c r="L26" s="644" t="str">
        <f>MastRoster!H30</f>
        <v>T1-PM(2)</v>
      </c>
      <c r="M26" s="644" t="str">
        <f>MastRoster!I30</f>
        <v>T1-PM(2)</v>
      </c>
      <c r="N26" s="644" t="str">
        <f>MastRoster!J30</f>
        <v>Off</v>
      </c>
      <c r="O26" s="644" t="str">
        <f>MastRoster!K30</f>
        <v>Off</v>
      </c>
      <c r="P26" s="644" t="str">
        <f>MastRoster!L30</f>
        <v>T1-PM(2)</v>
      </c>
      <c r="Q26" s="644" t="str">
        <f>MastRoster!M30</f>
        <v>T1-PM(2)</v>
      </c>
      <c r="R26" s="644" t="str">
        <f>MastRoster!N30</f>
        <v>T1-PM(2)</v>
      </c>
      <c r="S26" s="644" t="str">
        <f>MastRoster!O30</f>
        <v>T1-PM(2)</v>
      </c>
      <c r="T26" s="644" t="str">
        <f>MastRoster!P30</f>
        <v>T1-PM(2)</v>
      </c>
      <c r="U26" s="644" t="str">
        <f>MastRoster!Q30</f>
        <v>Off</v>
      </c>
      <c r="V26" s="644" t="str">
        <f>MastRoster!R30</f>
        <v>Off</v>
      </c>
      <c r="W26" s="644" t="str">
        <f>MastRoster!S30</f>
        <v>T1-PM(2)</v>
      </c>
      <c r="X26" s="644" t="str">
        <f>MastRoster!T30</f>
        <v>T1-PM(2)</v>
      </c>
      <c r="Y26" s="644" t="str">
        <f>MastRoster!U30</f>
        <v>T2-PM(2)</v>
      </c>
      <c r="Z26" s="644" t="str">
        <f>MastRoster!V30</f>
        <v>T1-PM(2)</v>
      </c>
      <c r="AA26" s="644" t="str">
        <f>MastRoster!W30</f>
        <v>Off</v>
      </c>
      <c r="AB26" s="644" t="str">
        <f>MastRoster!X30</f>
        <v>Off</v>
      </c>
      <c r="AC26" s="644" t="str">
        <f>MastRoster!Y30</f>
        <v>Off</v>
      </c>
      <c r="AD26" s="644" t="str">
        <f>MastRoster!Z30</f>
        <v>T1-PM(2)</v>
      </c>
      <c r="AE26" s="644" t="str">
        <f>MastRoster!AA30</f>
        <v>T1-PM(2)</v>
      </c>
      <c r="AF26" s="644" t="str">
        <f>MastRoster!AB30</f>
        <v>T1-PM(2)</v>
      </c>
      <c r="AG26" s="644" t="str">
        <f>MastRoster!AC30</f>
        <v>T1-PM(2)</v>
      </c>
      <c r="AH26" s="644" t="str">
        <f>MastRoster!AD30</f>
        <v>T1-PM(2)</v>
      </c>
      <c r="AI26" s="644">
        <f>MastRoster!AE30</f>
        <v>0</v>
      </c>
      <c r="AJ26" s="644">
        <f>MastRoster!AF30</f>
        <v>15.999999999999996</v>
      </c>
      <c r="AK26" s="644">
        <f>MastRoster!AG30</f>
        <v>19.999999999999996</v>
      </c>
      <c r="AL26" s="644">
        <f>MastRoster!AH30</f>
        <v>15.999999999999996</v>
      </c>
      <c r="AM26" s="644">
        <f>MastRoster!AI30</f>
        <v>19.999999999999996</v>
      </c>
      <c r="AN26" s="644">
        <f>MastRoster!AJ30</f>
        <v>71.999999999999986</v>
      </c>
      <c r="AO26" s="645">
        <f>MastRoster!AK30</f>
        <v>0.47368421052631571</v>
      </c>
      <c r="AP26" s="644">
        <f>MastRoster!AL30</f>
        <v>0</v>
      </c>
      <c r="AQ26" s="644">
        <f>MastRoster!AM30</f>
        <v>0</v>
      </c>
      <c r="AR26" s="644" t="str">
        <f>MastRoster!AN30</f>
        <v>OFF</v>
      </c>
      <c r="AS26" s="644" t="str">
        <f>MastRoster!AO30</f>
        <v>OFF</v>
      </c>
      <c r="AT26" s="644" t="str">
        <f>MastRoster!AP30</f>
        <v>OFF</v>
      </c>
      <c r="AU26" s="644">
        <f>MastRoster!AQ30</f>
        <v>3.9999999999999991</v>
      </c>
      <c r="AV26" s="644">
        <f>MastRoster!AR30</f>
        <v>3.9999999999999991</v>
      </c>
      <c r="AW26" s="644">
        <f>MastRoster!AS30</f>
        <v>3.9999999999999991</v>
      </c>
      <c r="AX26" s="644">
        <f>MastRoster!AT30</f>
        <v>3.9999999999999991</v>
      </c>
      <c r="AY26" s="644" t="str">
        <f>MastRoster!AU30</f>
        <v>OFF</v>
      </c>
      <c r="AZ26" s="644" t="str">
        <f>MastRoster!AV30</f>
        <v>OFF</v>
      </c>
      <c r="BA26" s="644">
        <f>MastRoster!AW30</f>
        <v>3.9999999999999991</v>
      </c>
      <c r="BB26" s="644">
        <f>MastRoster!AX30</f>
        <v>3.9999999999999991</v>
      </c>
      <c r="BC26" s="644">
        <f>MastRoster!AY30</f>
        <v>3.9999999999999991</v>
      </c>
      <c r="BD26" s="644">
        <f>MastRoster!AZ30</f>
        <v>3.9999999999999991</v>
      </c>
      <c r="BE26" s="644">
        <f>MastRoster!BA30</f>
        <v>3.9999999999999991</v>
      </c>
      <c r="BF26" s="644" t="str">
        <f>MastRoster!BB30</f>
        <v>OFF</v>
      </c>
      <c r="BG26" s="644" t="str">
        <f>MastRoster!BC30</f>
        <v>OFF</v>
      </c>
      <c r="BH26" s="644">
        <f>MastRoster!BD30</f>
        <v>3.9999999999999991</v>
      </c>
      <c r="BI26" s="644">
        <f>MastRoster!BE30</f>
        <v>3.9999999999999991</v>
      </c>
      <c r="BJ26" s="644">
        <f>MastRoster!BF30</f>
        <v>3.9999999999999991</v>
      </c>
    </row>
    <row r="27" spans="6:62" x14ac:dyDescent="0.25">
      <c r="F27" s="643"/>
      <c r="G27" s="644" t="str">
        <f>MastRoster!C31</f>
        <v>T2-PM(1)</v>
      </c>
      <c r="H27" s="644" t="str">
        <f>MastRoster!D31</f>
        <v>T1-PM(1)</v>
      </c>
      <c r="I27" s="644" t="str">
        <f>MastRoster!E31</f>
        <v>T1-PM(1)</v>
      </c>
      <c r="J27" s="644" t="str">
        <f>MastRoster!F31</f>
        <v>Off</v>
      </c>
      <c r="K27" s="644" t="str">
        <f>MastRoster!G31</f>
        <v>Off</v>
      </c>
      <c r="L27" s="644" t="str">
        <f>MastRoster!H31</f>
        <v>T1-PM(1)</v>
      </c>
      <c r="M27" s="644" t="str">
        <f>MastRoster!I31</f>
        <v>T1-PM(1)</v>
      </c>
      <c r="N27" s="644" t="str">
        <f>MastRoster!J31</f>
        <v>T1-PM(1)</v>
      </c>
      <c r="O27" s="644" t="str">
        <f>MastRoster!K31</f>
        <v>T1-PM(1)</v>
      </c>
      <c r="P27" s="644" t="str">
        <f>MastRoster!L31</f>
        <v>T1-PM(1)</v>
      </c>
      <c r="Q27" s="644" t="str">
        <f>MastRoster!M31</f>
        <v>T1-PM(1)</v>
      </c>
      <c r="R27" s="644" t="str">
        <f>MastRoster!N31</f>
        <v>Off</v>
      </c>
      <c r="S27" s="644" t="str">
        <f>MastRoster!O31</f>
        <v>Off</v>
      </c>
      <c r="T27" s="644" t="str">
        <f>MastRoster!P31</f>
        <v>Off</v>
      </c>
      <c r="U27" s="644" t="str">
        <f>MastRoster!Q31</f>
        <v>T1-PM(1)</v>
      </c>
      <c r="V27" s="644" t="str">
        <f>MastRoster!R31</f>
        <v>T1-PM(1)</v>
      </c>
      <c r="W27" s="644" t="str">
        <f>MastRoster!S31</f>
        <v>Off</v>
      </c>
      <c r="X27" s="644" t="str">
        <f>MastRoster!T31</f>
        <v>Off</v>
      </c>
      <c r="Y27" s="644" t="str">
        <f>MastRoster!U31</f>
        <v>T1-PM(1)</v>
      </c>
      <c r="Z27" s="644" t="str">
        <f>MastRoster!V31</f>
        <v>T1-PM(1)</v>
      </c>
      <c r="AA27" s="644" t="str">
        <f>MastRoster!W31</f>
        <v>T1-PM(1)</v>
      </c>
      <c r="AB27" s="644" t="str">
        <f>MastRoster!X31</f>
        <v>T1-PM(1)</v>
      </c>
      <c r="AC27" s="644" t="str">
        <f>MastRoster!Y31</f>
        <v>T1-PM(1)</v>
      </c>
      <c r="AD27" s="644" t="str">
        <f>MastRoster!Z31</f>
        <v>T1-PM(1)</v>
      </c>
      <c r="AE27" s="644" t="str">
        <f>MastRoster!AA31</f>
        <v>T1-PM(1)</v>
      </c>
      <c r="AF27" s="644" t="str">
        <f>MastRoster!AB31</f>
        <v>Off</v>
      </c>
      <c r="AG27" s="644" t="str">
        <f>MastRoster!AC31</f>
        <v>Off</v>
      </c>
      <c r="AH27" s="644" t="str">
        <f>MastRoster!AD31</f>
        <v>T1-PM(1)</v>
      </c>
      <c r="AI27" s="644">
        <f>MastRoster!AE31</f>
        <v>0</v>
      </c>
      <c r="AJ27" s="644">
        <f>MastRoster!AF31</f>
        <v>19.999999999999996</v>
      </c>
      <c r="AK27" s="644">
        <f>MastRoster!AG31</f>
        <v>15.999999999999996</v>
      </c>
      <c r="AL27" s="644">
        <f>MastRoster!AH31</f>
        <v>19.999999999999996</v>
      </c>
      <c r="AM27" s="644">
        <f>MastRoster!AI31</f>
        <v>19.999999999999996</v>
      </c>
      <c r="AN27" s="644">
        <f>MastRoster!AJ31</f>
        <v>75.999999999999986</v>
      </c>
      <c r="AO27" s="645">
        <f>MastRoster!AK31</f>
        <v>0.49999999999999989</v>
      </c>
      <c r="AP27" s="644">
        <f>MastRoster!AL31</f>
        <v>0</v>
      </c>
      <c r="AQ27" s="644">
        <f>MastRoster!AM31</f>
        <v>0</v>
      </c>
      <c r="AR27" s="644">
        <f>MastRoster!AN31</f>
        <v>3.9999999999999991</v>
      </c>
      <c r="AS27" s="644">
        <f>MastRoster!AO31</f>
        <v>3.9999999999999991</v>
      </c>
      <c r="AT27" s="644">
        <f>MastRoster!AP31</f>
        <v>3.9999999999999991</v>
      </c>
      <c r="AU27" s="644" t="str">
        <f>MastRoster!AQ31</f>
        <v>OFF</v>
      </c>
      <c r="AV27" s="644" t="str">
        <f>MastRoster!AR31</f>
        <v>OFF</v>
      </c>
      <c r="AW27" s="644">
        <f>MastRoster!AS31</f>
        <v>3.9999999999999991</v>
      </c>
      <c r="AX27" s="644">
        <f>MastRoster!AT31</f>
        <v>3.9999999999999991</v>
      </c>
      <c r="AY27" s="644">
        <f>MastRoster!AU31</f>
        <v>3.9999999999999991</v>
      </c>
      <c r="AZ27" s="644">
        <f>MastRoster!AV31</f>
        <v>3.9999999999999991</v>
      </c>
      <c r="BA27" s="644">
        <f>MastRoster!AW31</f>
        <v>3.9999999999999991</v>
      </c>
      <c r="BB27" s="644">
        <f>MastRoster!AX31</f>
        <v>3.9999999999999991</v>
      </c>
      <c r="BC27" s="644" t="str">
        <f>MastRoster!AY31</f>
        <v>OFF</v>
      </c>
      <c r="BD27" s="644" t="str">
        <f>MastRoster!AZ31</f>
        <v>OFF</v>
      </c>
      <c r="BE27" s="644" t="str">
        <f>MastRoster!BA31</f>
        <v>OFF</v>
      </c>
      <c r="BF27" s="644">
        <f>MastRoster!BB31</f>
        <v>3.9999999999999991</v>
      </c>
      <c r="BG27" s="644">
        <f>MastRoster!BC31</f>
        <v>3.9999999999999991</v>
      </c>
      <c r="BH27" s="644" t="str">
        <f>MastRoster!BD31</f>
        <v>OFF</v>
      </c>
      <c r="BI27" s="644" t="str">
        <f>MastRoster!BE31</f>
        <v>OFF</v>
      </c>
      <c r="BJ27" s="644">
        <f>MastRoster!BF31</f>
        <v>3.9999999999999991</v>
      </c>
    </row>
    <row r="28" spans="6:62" x14ac:dyDescent="0.25">
      <c r="F28" s="643"/>
      <c r="G28" s="644" t="str">
        <f>MastRoster!C32</f>
        <v>T2-PM(2)</v>
      </c>
      <c r="H28" s="644" t="str">
        <f>MastRoster!D32</f>
        <v>T2-PM(2)</v>
      </c>
      <c r="I28" s="644" t="str">
        <f>MastRoster!E32</f>
        <v>T2-AM(2)</v>
      </c>
      <c r="J28" s="644" t="str">
        <f>MastRoster!F32</f>
        <v>Off</v>
      </c>
      <c r="K28" s="644" t="str">
        <f>MastRoster!G32</f>
        <v>T2-PM(1)</v>
      </c>
      <c r="L28" s="644" t="str">
        <f>MastRoster!H32</f>
        <v>T2-PM(2)</v>
      </c>
      <c r="M28" s="644" t="str">
        <f>MastRoster!I32</f>
        <v>T2-PM(2)</v>
      </c>
      <c r="N28" s="644" t="str">
        <f>MastRoster!J32</f>
        <v>T2-PM(2)</v>
      </c>
      <c r="O28" s="644" t="str">
        <f>MastRoster!K32</f>
        <v>T2-PM(2)</v>
      </c>
      <c r="P28" s="644" t="str">
        <f>MastRoster!L32</f>
        <v>Off</v>
      </c>
      <c r="Q28" s="644" t="str">
        <f>MastRoster!M32</f>
        <v>Off</v>
      </c>
      <c r="R28" s="644" t="str">
        <f>MastRoster!N32</f>
        <v>Off</v>
      </c>
      <c r="S28" s="644" t="str">
        <f>MastRoster!O32</f>
        <v>T2-PM(2)</v>
      </c>
      <c r="T28" s="644" t="str">
        <f>MastRoster!P32</f>
        <v>T2-PM(2)</v>
      </c>
      <c r="U28" s="644" t="str">
        <f>MastRoster!Q32</f>
        <v>T2-PM(1)</v>
      </c>
      <c r="V28" s="644" t="str">
        <f>MastRoster!R32</f>
        <v>T2-PM(2)</v>
      </c>
      <c r="W28" s="644" t="str">
        <f>MastRoster!S32</f>
        <v>T2-PM(2)</v>
      </c>
      <c r="X28" s="644" t="str">
        <f>MastRoster!T32</f>
        <v>Off</v>
      </c>
      <c r="Y28" s="644" t="str">
        <f>MastRoster!U32</f>
        <v>Off</v>
      </c>
      <c r="Z28" s="644" t="str">
        <f>MastRoster!V32</f>
        <v>T2-PM(2)</v>
      </c>
      <c r="AA28" s="644" t="str">
        <f>MastRoster!W32</f>
        <v>T2-PM(2)</v>
      </c>
      <c r="AB28" s="644" t="str">
        <f>MastRoster!X32</f>
        <v>T2-PM(2)</v>
      </c>
      <c r="AC28" s="644" t="str">
        <f>MastRoster!Y32</f>
        <v>T2-PM(2)</v>
      </c>
      <c r="AD28" s="644" t="str">
        <f>MastRoster!Z32</f>
        <v>Off</v>
      </c>
      <c r="AE28" s="644" t="str">
        <f>MastRoster!AA32</f>
        <v>Off</v>
      </c>
      <c r="AF28" s="644" t="str">
        <f>MastRoster!AB32</f>
        <v>T2-PM(2)</v>
      </c>
      <c r="AG28" s="644" t="str">
        <f>MastRoster!AC32</f>
        <v>T2-PM(2)</v>
      </c>
      <c r="AH28" s="644" t="str">
        <f>MastRoster!AD32</f>
        <v>T2-PM(2)</v>
      </c>
      <c r="AI28" s="644">
        <f>MastRoster!AE32</f>
        <v>0</v>
      </c>
      <c r="AJ28" s="644">
        <f>MastRoster!AF32</f>
        <v>23.999999999999996</v>
      </c>
      <c r="AK28" s="644">
        <f>MastRoster!AG32</f>
        <v>15.999999999999996</v>
      </c>
      <c r="AL28" s="644">
        <f>MastRoster!AH32</f>
        <v>19.999999999999996</v>
      </c>
      <c r="AM28" s="644">
        <f>MastRoster!AI32</f>
        <v>19.999999999999996</v>
      </c>
      <c r="AN28" s="644">
        <f>MastRoster!AJ32</f>
        <v>79.999999999999986</v>
      </c>
      <c r="AO28" s="645">
        <f>MastRoster!AK32</f>
        <v>0.52631578947368407</v>
      </c>
      <c r="AP28" s="644">
        <f>MastRoster!AL32</f>
        <v>0</v>
      </c>
      <c r="AQ28" s="644">
        <f>MastRoster!AM32</f>
        <v>0</v>
      </c>
      <c r="AR28" s="644">
        <f>MastRoster!AN32</f>
        <v>3.9999999999999991</v>
      </c>
      <c r="AS28" s="644">
        <f>MastRoster!AO32</f>
        <v>3.9999999999999991</v>
      </c>
      <c r="AT28" s="644">
        <f>MastRoster!AP32</f>
        <v>4</v>
      </c>
      <c r="AU28" s="644" t="str">
        <f>MastRoster!AQ32</f>
        <v>OFF</v>
      </c>
      <c r="AV28" s="644">
        <f>MastRoster!AR32</f>
        <v>3.9999999999999991</v>
      </c>
      <c r="AW28" s="644">
        <f>MastRoster!AS32</f>
        <v>3.9999999999999991</v>
      </c>
      <c r="AX28" s="644">
        <f>MastRoster!AT32</f>
        <v>3.9999999999999991</v>
      </c>
      <c r="AY28" s="644">
        <f>MastRoster!AU32</f>
        <v>3.9999999999999991</v>
      </c>
      <c r="AZ28" s="644">
        <f>MastRoster!AV32</f>
        <v>3.9999999999999991</v>
      </c>
      <c r="BA28" s="644" t="str">
        <f>MastRoster!AW32</f>
        <v>OFF</v>
      </c>
      <c r="BB28" s="644" t="str">
        <f>MastRoster!AX32</f>
        <v>OFF</v>
      </c>
      <c r="BC28" s="644" t="str">
        <f>MastRoster!AY32</f>
        <v>OFF</v>
      </c>
      <c r="BD28" s="644">
        <f>MastRoster!AZ32</f>
        <v>3.9999999999999991</v>
      </c>
      <c r="BE28" s="644">
        <f>MastRoster!BA32</f>
        <v>3.9999999999999991</v>
      </c>
      <c r="BF28" s="644">
        <f>MastRoster!BB32</f>
        <v>3.9999999999999991</v>
      </c>
      <c r="BG28" s="644">
        <f>MastRoster!BC32</f>
        <v>3.9999999999999991</v>
      </c>
      <c r="BH28" s="644">
        <f>MastRoster!BD32</f>
        <v>3.9999999999999991</v>
      </c>
      <c r="BI28" s="644" t="str">
        <f>MastRoster!BE32</f>
        <v>OFF</v>
      </c>
      <c r="BJ28" s="644" t="str">
        <f>MastRoster!BF32</f>
        <v>OFF</v>
      </c>
    </row>
    <row r="29" spans="6:62" x14ac:dyDescent="0.25">
      <c r="F29" s="643"/>
      <c r="G29" s="644" t="str">
        <f>MastRoster!C33</f>
        <v>T1-PM(2)</v>
      </c>
      <c r="H29" s="644" t="str">
        <f>MastRoster!D33</f>
        <v>T1-PM(2)</v>
      </c>
      <c r="I29" s="644" t="str">
        <f>MastRoster!E33</f>
        <v>T1-PM(2)</v>
      </c>
      <c r="J29" s="644" t="str">
        <f>MastRoster!F33</f>
        <v>T1-PM(1)</v>
      </c>
      <c r="K29" s="644" t="str">
        <f>MastRoster!G33</f>
        <v>Off</v>
      </c>
      <c r="L29" s="644" t="str">
        <f>MastRoster!H33</f>
        <v>Off</v>
      </c>
      <c r="M29" s="644" t="str">
        <f>MastRoster!I33</f>
        <v>Off</v>
      </c>
      <c r="N29" s="644" t="str">
        <f>MastRoster!J33</f>
        <v>T2-PM(1)</v>
      </c>
      <c r="O29" s="644" t="str">
        <f>MastRoster!K33</f>
        <v>T1-PM(2)</v>
      </c>
      <c r="P29" s="644" t="str">
        <f>MastRoster!L33</f>
        <v>T2-PM(1)</v>
      </c>
      <c r="Q29" s="644" t="str">
        <f>MastRoster!M33</f>
        <v>T2-AM(2)</v>
      </c>
      <c r="R29" s="644" t="str">
        <f>MastRoster!N33</f>
        <v>T2-AM(2)</v>
      </c>
      <c r="S29" s="644" t="str">
        <f>MastRoster!O33</f>
        <v>Off</v>
      </c>
      <c r="T29" s="644" t="str">
        <f>MastRoster!P33</f>
        <v>Off</v>
      </c>
      <c r="U29" s="644" t="str">
        <f>MastRoster!Q33</f>
        <v>T1-PM(2)</v>
      </c>
      <c r="V29" s="644" t="str">
        <f>MastRoster!R33</f>
        <v>T1-PM(2)</v>
      </c>
      <c r="W29" s="644" t="str">
        <f>MastRoster!S33</f>
        <v>T1-PM(1)</v>
      </c>
      <c r="X29" s="644" t="str">
        <f>MastRoster!T33</f>
        <v>T1-PM(1)</v>
      </c>
      <c r="Y29" s="644" t="str">
        <f>MastRoster!U33</f>
        <v>Off</v>
      </c>
      <c r="Z29" s="644" t="str">
        <f>MastRoster!V33</f>
        <v>Off</v>
      </c>
      <c r="AA29" s="644" t="str">
        <f>MastRoster!W33</f>
        <v>T1-PM(2)</v>
      </c>
      <c r="AB29" s="644" t="str">
        <f>MastRoster!X33</f>
        <v>T1-PM(2)</v>
      </c>
      <c r="AC29" s="644" t="str">
        <f>MastRoster!Y33</f>
        <v>T1-PM(2)</v>
      </c>
      <c r="AD29" s="644" t="str">
        <f>MastRoster!Z33</f>
        <v>T2-AM(2)</v>
      </c>
      <c r="AE29" s="644" t="str">
        <f>MastRoster!AA33</f>
        <v>T2-AM(2)</v>
      </c>
      <c r="AF29" s="644" t="str">
        <f>MastRoster!AB33</f>
        <v>Off</v>
      </c>
      <c r="AG29" s="644" t="str">
        <f>MastRoster!AC33</f>
        <v>Off</v>
      </c>
      <c r="AH29" s="644" t="str">
        <f>MastRoster!AD33</f>
        <v>Off</v>
      </c>
      <c r="AI29" s="644">
        <f>MastRoster!AE33</f>
        <v>0</v>
      </c>
      <c r="AJ29" s="644">
        <f>MastRoster!AF33</f>
        <v>15.999999999999996</v>
      </c>
      <c r="AK29" s="644">
        <f>MastRoster!AG33</f>
        <v>19.999999999999996</v>
      </c>
      <c r="AL29" s="644">
        <f>MastRoster!AH33</f>
        <v>19.999999999999996</v>
      </c>
      <c r="AM29" s="644">
        <f>MastRoster!AI33</f>
        <v>15.999999999999998</v>
      </c>
      <c r="AN29" s="644">
        <f>MastRoster!AJ33</f>
        <v>71.999999999999986</v>
      </c>
      <c r="AO29" s="645">
        <f>MastRoster!AK33</f>
        <v>0.47368421052631571</v>
      </c>
      <c r="AP29" s="644">
        <f>MastRoster!AL33</f>
        <v>0</v>
      </c>
      <c r="AQ29" s="644">
        <f>MastRoster!AM33</f>
        <v>0</v>
      </c>
      <c r="AR29" s="644">
        <f>MastRoster!AN33</f>
        <v>3.9999999999999991</v>
      </c>
      <c r="AS29" s="644">
        <f>MastRoster!AO33</f>
        <v>3.9999999999999991</v>
      </c>
      <c r="AT29" s="644">
        <f>MastRoster!AP33</f>
        <v>3.9999999999999991</v>
      </c>
      <c r="AU29" s="644">
        <f>MastRoster!AQ33</f>
        <v>3.9999999999999991</v>
      </c>
      <c r="AV29" s="644" t="str">
        <f>MastRoster!AR33</f>
        <v>OFF</v>
      </c>
      <c r="AW29" s="644" t="str">
        <f>MastRoster!AS33</f>
        <v>OFF</v>
      </c>
      <c r="AX29" s="644" t="str">
        <f>MastRoster!AT33</f>
        <v>OFF</v>
      </c>
      <c r="AY29" s="644">
        <f>MastRoster!AU33</f>
        <v>3.9999999999999991</v>
      </c>
      <c r="AZ29" s="644">
        <f>MastRoster!AV33</f>
        <v>3.9999999999999991</v>
      </c>
      <c r="BA29" s="644">
        <f>MastRoster!AW33</f>
        <v>3.9999999999999991</v>
      </c>
      <c r="BB29" s="644">
        <f>MastRoster!AX33</f>
        <v>4</v>
      </c>
      <c r="BC29" s="644">
        <f>MastRoster!AY33</f>
        <v>4</v>
      </c>
      <c r="BD29" s="644" t="str">
        <f>MastRoster!AZ33</f>
        <v>OFF</v>
      </c>
      <c r="BE29" s="644" t="str">
        <f>MastRoster!BA33</f>
        <v>OFF</v>
      </c>
      <c r="BF29" s="644">
        <f>MastRoster!BB33</f>
        <v>3.9999999999999991</v>
      </c>
      <c r="BG29" s="644">
        <f>MastRoster!BC33</f>
        <v>3.9999999999999991</v>
      </c>
      <c r="BH29" s="644">
        <f>MastRoster!BD33</f>
        <v>3.9999999999999991</v>
      </c>
      <c r="BI29" s="644">
        <f>MastRoster!BE33</f>
        <v>3.9999999999999991</v>
      </c>
      <c r="BJ29" s="644" t="str">
        <f>MastRoster!BF33</f>
        <v>OFF</v>
      </c>
    </row>
    <row r="30" spans="6:62" x14ac:dyDescent="0.25">
      <c r="F30" s="643"/>
      <c r="G30" s="644">
        <f>MastRoster!C34</f>
        <v>0</v>
      </c>
      <c r="H30" s="644">
        <f>MastRoster!D34</f>
        <v>0</v>
      </c>
      <c r="I30" s="644">
        <f>MastRoster!E34</f>
        <v>0</v>
      </c>
      <c r="J30" s="644">
        <f>MastRoster!F34</f>
        <v>0</v>
      </c>
      <c r="K30" s="644" t="str">
        <f>MastRoster!G34</f>
        <v/>
      </c>
      <c r="L30" s="644">
        <f>MastRoster!H34</f>
        <v>0</v>
      </c>
      <c r="M30" s="644">
        <f>MastRoster!I34</f>
        <v>0</v>
      </c>
      <c r="N30" s="644">
        <f>MastRoster!J34</f>
        <v>0</v>
      </c>
      <c r="O30" s="644">
        <f>MastRoster!K34</f>
        <v>0</v>
      </c>
      <c r="P30" s="644">
        <f>MastRoster!L34</f>
        <v>0</v>
      </c>
      <c r="Q30" s="644">
        <f>MastRoster!M34</f>
        <v>0</v>
      </c>
      <c r="R30" s="644">
        <f>MastRoster!N34</f>
        <v>0</v>
      </c>
      <c r="S30" s="644" t="str">
        <f>MastRoster!O34</f>
        <v/>
      </c>
      <c r="T30" s="644" t="str">
        <f>MastRoster!P34</f>
        <v/>
      </c>
      <c r="U30" s="644">
        <f>MastRoster!Q34</f>
        <v>0</v>
      </c>
      <c r="V30" s="644">
        <f>MastRoster!R34</f>
        <v>0</v>
      </c>
      <c r="W30" s="644">
        <f>MastRoster!S34</f>
        <v>0</v>
      </c>
      <c r="X30" s="644" t="str">
        <f>MastRoster!T34</f>
        <v>T2-PM(1)</v>
      </c>
      <c r="Y30" s="644" t="str">
        <f>MastRoster!U34</f>
        <v/>
      </c>
      <c r="Z30" s="644">
        <f>MastRoster!V34</f>
        <v>0</v>
      </c>
      <c r="AA30" s="644">
        <f>MastRoster!W34</f>
        <v>0</v>
      </c>
      <c r="AB30" s="644">
        <f>MastRoster!X34</f>
        <v>0</v>
      </c>
      <c r="AC30" s="644" t="str">
        <f>MastRoster!Y34</f>
        <v/>
      </c>
      <c r="AD30" s="644" t="str">
        <f>MastRoster!Z34</f>
        <v>T2-PM(2)</v>
      </c>
      <c r="AE30" s="644" t="str">
        <f>MastRoster!AA34</f>
        <v>T2-PM(2)</v>
      </c>
      <c r="AF30" s="644">
        <f>MastRoster!AB34</f>
        <v>0</v>
      </c>
      <c r="AG30" s="644" t="str">
        <f>MastRoster!AC34</f>
        <v>T2-PM(1)</v>
      </c>
      <c r="AH30" s="644" t="str">
        <f>MastRoster!AD34</f>
        <v>T2-PM(1)</v>
      </c>
      <c r="AI30" s="644">
        <f>MastRoster!AE34</f>
        <v>0</v>
      </c>
      <c r="AJ30" s="644">
        <f>MastRoster!AF34</f>
        <v>0</v>
      </c>
      <c r="AK30" s="644">
        <f>MastRoster!AG34</f>
        <v>0</v>
      </c>
      <c r="AL30" s="644">
        <f>MastRoster!AH34</f>
        <v>3.9999999999999991</v>
      </c>
      <c r="AM30" s="644">
        <f>MastRoster!AI34</f>
        <v>15.999999999999996</v>
      </c>
      <c r="AN30" s="644">
        <f>MastRoster!AJ34</f>
        <v>19.999999999999996</v>
      </c>
      <c r="AO30" s="645">
        <f>MastRoster!AK34</f>
        <v>0.13157894736842102</v>
      </c>
      <c r="AP30" s="644">
        <f>MastRoster!AL34</f>
        <v>0</v>
      </c>
      <c r="AQ30" s="644">
        <f>MastRoster!AM34</f>
        <v>0</v>
      </c>
      <c r="AR30" s="644" t="str">
        <f>MastRoster!AN34</f>
        <v/>
      </c>
      <c r="AS30" s="644" t="str">
        <f>MastRoster!AO34</f>
        <v/>
      </c>
      <c r="AT30" s="644" t="str">
        <f>MastRoster!AP34</f>
        <v/>
      </c>
      <c r="AU30" s="644" t="str">
        <f>MastRoster!AQ34</f>
        <v/>
      </c>
      <c r="AV30" s="644" t="str">
        <f>MastRoster!AR34</f>
        <v/>
      </c>
      <c r="AW30" s="644" t="str">
        <f>MastRoster!AS34</f>
        <v/>
      </c>
      <c r="AX30" s="644" t="str">
        <f>MastRoster!AT34</f>
        <v/>
      </c>
      <c r="AY30" s="644" t="str">
        <f>MastRoster!AU34</f>
        <v/>
      </c>
      <c r="AZ30" s="644" t="str">
        <f>MastRoster!AV34</f>
        <v/>
      </c>
      <c r="BA30" s="644" t="str">
        <f>MastRoster!AW34</f>
        <v/>
      </c>
      <c r="BB30" s="644" t="str">
        <f>MastRoster!AX34</f>
        <v/>
      </c>
      <c r="BC30" s="644" t="str">
        <f>MastRoster!AY34</f>
        <v/>
      </c>
      <c r="BD30" s="644" t="str">
        <f>MastRoster!AZ34</f>
        <v/>
      </c>
      <c r="BE30" s="644" t="str">
        <f>MastRoster!BA34</f>
        <v/>
      </c>
      <c r="BF30" s="644" t="str">
        <f>MastRoster!BB34</f>
        <v/>
      </c>
      <c r="BG30" s="644" t="str">
        <f>MastRoster!BC34</f>
        <v/>
      </c>
      <c r="BH30" s="644" t="str">
        <f>MastRoster!BD34</f>
        <v/>
      </c>
      <c r="BI30" s="644">
        <f>MastRoster!BE34</f>
        <v>3.9999999999999991</v>
      </c>
      <c r="BJ30" s="644" t="str">
        <f>MastRoster!BF34</f>
        <v/>
      </c>
    </row>
    <row r="31" spans="6:62" x14ac:dyDescent="0.25">
      <c r="G31" s="644">
        <f>MastRoster!C35</f>
        <v>0</v>
      </c>
      <c r="H31" s="644">
        <f>MastRoster!D35</f>
        <v>0</v>
      </c>
      <c r="I31" s="644">
        <f>MastRoster!E35</f>
        <v>0</v>
      </c>
      <c r="J31" s="644">
        <f>MastRoster!F35</f>
        <v>0</v>
      </c>
      <c r="K31" s="644">
        <f>MastRoster!G35</f>
        <v>0</v>
      </c>
      <c r="L31" s="644" t="str">
        <f>MastRoster!H35</f>
        <v/>
      </c>
      <c r="M31" s="644" t="str">
        <f>MastRoster!I35</f>
        <v/>
      </c>
      <c r="N31" s="644">
        <f>MastRoster!J35</f>
        <v>0</v>
      </c>
      <c r="O31" s="644">
        <f>MastRoster!K35</f>
        <v>0</v>
      </c>
      <c r="P31" s="644">
        <f>MastRoster!L35</f>
        <v>0</v>
      </c>
      <c r="Q31" s="644">
        <f>MastRoster!M35</f>
        <v>0</v>
      </c>
      <c r="R31" s="644">
        <f>MastRoster!N35</f>
        <v>0</v>
      </c>
      <c r="S31" s="644" t="str">
        <f>MastRoster!O35</f>
        <v/>
      </c>
      <c r="T31" s="644" t="str">
        <f>MastRoster!P35</f>
        <v/>
      </c>
      <c r="U31" s="644">
        <f>MastRoster!Q35</f>
        <v>0</v>
      </c>
      <c r="V31" s="644">
        <f>MastRoster!R35</f>
        <v>0</v>
      </c>
      <c r="W31" s="644">
        <f>MastRoster!S35</f>
        <v>0</v>
      </c>
      <c r="X31" s="644" t="str">
        <f>MastRoster!T35</f>
        <v/>
      </c>
      <c r="Y31" s="644" t="str">
        <f>MastRoster!U35</f>
        <v>T1-PM(2)</v>
      </c>
      <c r="Z31" s="644" t="str">
        <f>MastRoster!V35</f>
        <v/>
      </c>
      <c r="AA31" s="644" t="str">
        <f>MastRoster!W35</f>
        <v/>
      </c>
      <c r="AB31" s="644">
        <f>MastRoster!X35</f>
        <v>0</v>
      </c>
      <c r="AC31" s="644">
        <f>MastRoster!Y35</f>
        <v>0</v>
      </c>
      <c r="AD31" s="644">
        <f>MastRoster!Z35</f>
        <v>0</v>
      </c>
      <c r="AE31" s="644">
        <f>MastRoster!AA35</f>
        <v>0</v>
      </c>
      <c r="AF31" s="644">
        <f>MastRoster!AB35</f>
        <v>0</v>
      </c>
      <c r="AG31" s="644" t="str">
        <f>MastRoster!AC35</f>
        <v/>
      </c>
      <c r="AH31" s="644" t="str">
        <f>MastRoster!AD35</f>
        <v/>
      </c>
      <c r="AI31" s="644">
        <f>MastRoster!AE35</f>
        <v>0</v>
      </c>
      <c r="AJ31" s="644">
        <f>MastRoster!AF35</f>
        <v>0</v>
      </c>
      <c r="AK31" s="644">
        <f>MastRoster!AG35</f>
        <v>0</v>
      </c>
      <c r="AL31" s="644">
        <f>MastRoster!AH35</f>
        <v>3.9999999999999991</v>
      </c>
      <c r="AM31" s="644">
        <f>MastRoster!AI35</f>
        <v>0</v>
      </c>
      <c r="AN31" s="644">
        <f>MastRoster!AJ35</f>
        <v>3.9999999999999991</v>
      </c>
      <c r="AO31" s="645">
        <f>MastRoster!AK35</f>
        <v>2.6315789473684206E-2</v>
      </c>
      <c r="AP31" s="644">
        <f>MastRoster!AL35</f>
        <v>0</v>
      </c>
      <c r="AQ31" s="644">
        <f>MastRoster!AM35</f>
        <v>0</v>
      </c>
      <c r="AR31" s="644" t="str">
        <f>MastRoster!AN35</f>
        <v/>
      </c>
      <c r="AS31" s="644" t="str">
        <f>MastRoster!AO35</f>
        <v/>
      </c>
      <c r="AT31" s="644" t="str">
        <f>MastRoster!AP35</f>
        <v/>
      </c>
      <c r="AU31" s="644" t="str">
        <f>MastRoster!AQ35</f>
        <v/>
      </c>
      <c r="AV31" s="644" t="str">
        <f>MastRoster!AR35</f>
        <v/>
      </c>
      <c r="AW31" s="644" t="str">
        <f>MastRoster!AS35</f>
        <v/>
      </c>
      <c r="AX31" s="644" t="str">
        <f>MastRoster!AT35</f>
        <v/>
      </c>
      <c r="AY31" s="644" t="str">
        <f>MastRoster!AU35</f>
        <v/>
      </c>
      <c r="AZ31" s="644" t="str">
        <f>MastRoster!AV35</f>
        <v/>
      </c>
      <c r="BA31" s="644" t="str">
        <f>MastRoster!AW35</f>
        <v/>
      </c>
      <c r="BB31" s="644" t="str">
        <f>MastRoster!AX35</f>
        <v/>
      </c>
      <c r="BC31" s="644" t="str">
        <f>MastRoster!AY35</f>
        <v/>
      </c>
      <c r="BD31" s="644" t="str">
        <f>MastRoster!AZ35</f>
        <v/>
      </c>
      <c r="BE31" s="644" t="str">
        <f>MastRoster!BA35</f>
        <v/>
      </c>
      <c r="BF31" s="644" t="str">
        <f>MastRoster!BB35</f>
        <v/>
      </c>
      <c r="BG31" s="644" t="str">
        <f>MastRoster!BC35</f>
        <v/>
      </c>
      <c r="BH31" s="644" t="str">
        <f>MastRoster!BD35</f>
        <v/>
      </c>
      <c r="BI31" s="644" t="str">
        <f>MastRoster!BE35</f>
        <v/>
      </c>
      <c r="BJ31" s="644">
        <f>MastRoster!BF35</f>
        <v>3.9999999999999991</v>
      </c>
    </row>
    <row r="32" spans="6:62" x14ac:dyDescent="0.25">
      <c r="G32" s="644">
        <f>MastRoster!C36</f>
        <v>0</v>
      </c>
      <c r="H32" s="644">
        <f>MastRoster!D36</f>
        <v>0</v>
      </c>
      <c r="I32" s="644">
        <f>MastRoster!E36</f>
        <v>0</v>
      </c>
      <c r="J32" s="644">
        <f>MastRoster!F36</f>
        <v>0</v>
      </c>
      <c r="K32" s="644">
        <f>MastRoster!G36</f>
        <v>0</v>
      </c>
      <c r="L32" s="644" t="str">
        <f>MastRoster!H36</f>
        <v/>
      </c>
      <c r="M32" s="644" t="str">
        <f>MastRoster!I36</f>
        <v/>
      </c>
      <c r="N32" s="644">
        <f>MastRoster!J36</f>
        <v>0</v>
      </c>
      <c r="O32" s="644">
        <f>MastRoster!K36</f>
        <v>0</v>
      </c>
      <c r="P32" s="644">
        <f>MastRoster!L36</f>
        <v>0</v>
      </c>
      <c r="Q32" s="644">
        <f>MastRoster!M36</f>
        <v>0</v>
      </c>
      <c r="R32" s="644">
        <f>MastRoster!N36</f>
        <v>0</v>
      </c>
      <c r="S32" s="644" t="str">
        <f>MastRoster!O36</f>
        <v/>
      </c>
      <c r="T32" s="644" t="str">
        <f>MastRoster!P36</f>
        <v/>
      </c>
      <c r="U32" s="644">
        <f>MastRoster!Q36</f>
        <v>0</v>
      </c>
      <c r="V32" s="644">
        <f>MastRoster!R36</f>
        <v>0</v>
      </c>
      <c r="W32" s="644">
        <f>MastRoster!S36</f>
        <v>0</v>
      </c>
      <c r="X32" s="644">
        <f>MastRoster!T36</f>
        <v>0</v>
      </c>
      <c r="Y32" s="644">
        <f>MastRoster!U36</f>
        <v>0</v>
      </c>
      <c r="Z32" s="644" t="str">
        <f>MastRoster!V36</f>
        <v/>
      </c>
      <c r="AA32" s="644" t="str">
        <f>MastRoster!W36</f>
        <v/>
      </c>
      <c r="AB32" s="644">
        <f>MastRoster!X36</f>
        <v>0</v>
      </c>
      <c r="AC32" s="644">
        <f>MastRoster!Y36</f>
        <v>0</v>
      </c>
      <c r="AD32" s="644">
        <f>MastRoster!Z36</f>
        <v>0</v>
      </c>
      <c r="AE32" s="644">
        <f>MastRoster!AA36</f>
        <v>0</v>
      </c>
      <c r="AF32" s="644">
        <f>MastRoster!AB36</f>
        <v>0</v>
      </c>
      <c r="AG32" s="644" t="str">
        <f>MastRoster!AC36</f>
        <v/>
      </c>
      <c r="AH32" s="644" t="str">
        <f>MastRoster!AD36</f>
        <v/>
      </c>
      <c r="AI32" s="644">
        <f>MastRoster!AE36</f>
        <v>0</v>
      </c>
      <c r="AJ32" s="644">
        <f>MastRoster!AF36</f>
        <v>0</v>
      </c>
      <c r="AK32" s="644">
        <f>MastRoster!AG36</f>
        <v>0</v>
      </c>
      <c r="AL32" s="644">
        <f>MastRoster!AH36</f>
        <v>0</v>
      </c>
      <c r="AM32" s="644">
        <f>MastRoster!AI36</f>
        <v>0</v>
      </c>
      <c r="AN32" s="644">
        <f>MastRoster!AJ36</f>
        <v>0</v>
      </c>
      <c r="AO32" s="645">
        <f>MastRoster!AK36</f>
        <v>0</v>
      </c>
      <c r="AP32" s="644">
        <f>MastRoster!AL36</f>
        <v>0</v>
      </c>
      <c r="AQ32" s="644">
        <f>MastRoster!AM36</f>
        <v>0</v>
      </c>
      <c r="AR32" s="644" t="str">
        <f>MastRoster!AN36</f>
        <v/>
      </c>
      <c r="AS32" s="644" t="str">
        <f>MastRoster!AO36</f>
        <v/>
      </c>
      <c r="AT32" s="644" t="str">
        <f>MastRoster!AP36</f>
        <v/>
      </c>
      <c r="AU32" s="644" t="str">
        <f>MastRoster!AQ36</f>
        <v/>
      </c>
      <c r="AV32" s="644" t="str">
        <f>MastRoster!AR36</f>
        <v/>
      </c>
      <c r="AW32" s="644" t="str">
        <f>MastRoster!AS36</f>
        <v/>
      </c>
      <c r="AX32" s="644" t="str">
        <f>MastRoster!AT36</f>
        <v/>
      </c>
      <c r="AY32" s="644" t="str">
        <f>MastRoster!AU36</f>
        <v/>
      </c>
      <c r="AZ32" s="644" t="str">
        <f>MastRoster!AV36</f>
        <v/>
      </c>
      <c r="BA32" s="644" t="str">
        <f>MastRoster!AW36</f>
        <v/>
      </c>
      <c r="BB32" s="644" t="str">
        <f>MastRoster!AX36</f>
        <v/>
      </c>
      <c r="BC32" s="644" t="str">
        <f>MastRoster!AY36</f>
        <v/>
      </c>
      <c r="BD32" s="644" t="str">
        <f>MastRoster!AZ36</f>
        <v/>
      </c>
      <c r="BE32" s="644" t="str">
        <f>MastRoster!BA36</f>
        <v/>
      </c>
      <c r="BF32" s="644" t="str">
        <f>MastRoster!BB36</f>
        <v/>
      </c>
      <c r="BG32" s="644" t="str">
        <f>MastRoster!BC36</f>
        <v/>
      </c>
      <c r="BH32" s="644" t="str">
        <f>MastRoster!BD36</f>
        <v/>
      </c>
      <c r="BI32" s="644" t="str">
        <f>MastRoster!BE36</f>
        <v/>
      </c>
      <c r="BJ32" s="644" t="str">
        <f>MastRoster!BF36</f>
        <v/>
      </c>
    </row>
    <row r="33" spans="7:62" x14ac:dyDescent="0.25">
      <c r="G33" s="644">
        <f>MastRoster!C37</f>
        <v>0</v>
      </c>
      <c r="H33" s="644">
        <f>MastRoster!D37</f>
        <v>0</v>
      </c>
      <c r="I33" s="644">
        <f>MastRoster!E37</f>
        <v>0</v>
      </c>
      <c r="J33" s="644">
        <f>MastRoster!F37</f>
        <v>0</v>
      </c>
      <c r="K33" s="644">
        <f>MastRoster!G37</f>
        <v>0</v>
      </c>
      <c r="L33" s="644">
        <f>MastRoster!H37</f>
        <v>0</v>
      </c>
      <c r="M33" s="644">
        <f>MastRoster!I37</f>
        <v>0</v>
      </c>
      <c r="N33" s="644">
        <f>MastRoster!J37</f>
        <v>0</v>
      </c>
      <c r="O33" s="644">
        <f>MastRoster!K37</f>
        <v>0</v>
      </c>
      <c r="P33" s="644">
        <f>MastRoster!L37</f>
        <v>0</v>
      </c>
      <c r="Q33" s="644">
        <f>MastRoster!M37</f>
        <v>0</v>
      </c>
      <c r="R33" s="644">
        <f>MastRoster!N37</f>
        <v>0</v>
      </c>
      <c r="S33" s="644">
        <f>MastRoster!O37</f>
        <v>0</v>
      </c>
      <c r="T33" s="644">
        <f>MastRoster!P37</f>
        <v>0</v>
      </c>
      <c r="U33" s="644">
        <f>MastRoster!Q37</f>
        <v>0</v>
      </c>
      <c r="V33" s="644">
        <f>MastRoster!R37</f>
        <v>0</v>
      </c>
      <c r="W33" s="644">
        <f>MastRoster!S37</f>
        <v>0</v>
      </c>
      <c r="X33" s="644">
        <f>MastRoster!T37</f>
        <v>0</v>
      </c>
      <c r="Y33" s="644">
        <f>MastRoster!U37</f>
        <v>0</v>
      </c>
      <c r="Z33" s="644">
        <f>MastRoster!V37</f>
        <v>0</v>
      </c>
      <c r="AA33" s="644">
        <f>MastRoster!W37</f>
        <v>0</v>
      </c>
      <c r="AB33" s="644">
        <f>MastRoster!X37</f>
        <v>0</v>
      </c>
      <c r="AC33" s="644">
        <f>MastRoster!Y37</f>
        <v>0</v>
      </c>
      <c r="AD33" s="644">
        <f>MastRoster!Z37</f>
        <v>0</v>
      </c>
      <c r="AE33" s="644">
        <f>MastRoster!AA37</f>
        <v>0</v>
      </c>
      <c r="AF33" s="644">
        <f>MastRoster!AB37</f>
        <v>0</v>
      </c>
      <c r="AG33" s="644">
        <f>MastRoster!AC37</f>
        <v>0</v>
      </c>
      <c r="AH33" s="644">
        <f>MastRoster!AD37</f>
        <v>0</v>
      </c>
      <c r="AI33" s="644">
        <f>MastRoster!AE37</f>
        <v>0</v>
      </c>
      <c r="AJ33" s="644">
        <f>MastRoster!AF37</f>
        <v>0</v>
      </c>
      <c r="AK33" s="644">
        <f>MastRoster!AG37</f>
        <v>0</v>
      </c>
      <c r="AL33" s="644">
        <f>MastRoster!AH37</f>
        <v>0</v>
      </c>
      <c r="AM33" s="644">
        <f>MastRoster!AI37</f>
        <v>0</v>
      </c>
      <c r="AN33" s="644">
        <f>MastRoster!AJ37</f>
        <v>0</v>
      </c>
      <c r="AO33" s="645">
        <f>MastRoster!AK37</f>
        <v>0</v>
      </c>
      <c r="AP33" s="644">
        <f>MastRoster!AL37</f>
        <v>0</v>
      </c>
      <c r="AQ33" s="644">
        <f>MastRoster!AM37</f>
        <v>0</v>
      </c>
      <c r="AR33" s="644" t="str">
        <f>MastRoster!AN37</f>
        <v/>
      </c>
      <c r="AS33" s="644" t="str">
        <f>MastRoster!AO37</f>
        <v/>
      </c>
      <c r="AT33" s="644" t="str">
        <f>MastRoster!AP37</f>
        <v/>
      </c>
      <c r="AU33" s="644" t="str">
        <f>MastRoster!AQ37</f>
        <v/>
      </c>
      <c r="AV33" s="644" t="str">
        <f>MastRoster!AR37</f>
        <v/>
      </c>
      <c r="AW33" s="644" t="str">
        <f>MastRoster!AS37</f>
        <v/>
      </c>
      <c r="AX33" s="644" t="str">
        <f>MastRoster!AT37</f>
        <v/>
      </c>
      <c r="AY33" s="644" t="str">
        <f>MastRoster!AU37</f>
        <v/>
      </c>
      <c r="AZ33" s="644" t="str">
        <f>MastRoster!AV37</f>
        <v/>
      </c>
      <c r="BA33" s="644" t="str">
        <f>MastRoster!AW37</f>
        <v/>
      </c>
      <c r="BB33" s="644" t="str">
        <f>MastRoster!AX37</f>
        <v/>
      </c>
      <c r="BC33" s="644" t="str">
        <f>MastRoster!AY37</f>
        <v/>
      </c>
      <c r="BD33" s="644" t="str">
        <f>MastRoster!AZ37</f>
        <v/>
      </c>
      <c r="BE33" s="644" t="str">
        <f>MastRoster!BA37</f>
        <v/>
      </c>
      <c r="BF33" s="644" t="str">
        <f>MastRoster!BB37</f>
        <v/>
      </c>
      <c r="BG33" s="644" t="str">
        <f>MastRoster!BC37</f>
        <v/>
      </c>
      <c r="BH33" s="644" t="str">
        <f>MastRoster!BD37</f>
        <v/>
      </c>
      <c r="BI33" s="644" t="str">
        <f>MastRoster!BE37</f>
        <v/>
      </c>
      <c r="BJ33" s="644" t="str">
        <f>MastRoster!BF37</f>
        <v/>
      </c>
    </row>
    <row r="34" spans="7:62" x14ac:dyDescent="0.25">
      <c r="G34" s="644">
        <f>MastRoster!C38</f>
        <v>0</v>
      </c>
      <c r="H34" s="644">
        <f>MastRoster!D38</f>
        <v>0</v>
      </c>
      <c r="I34" s="644">
        <f>MastRoster!E38</f>
        <v>0</v>
      </c>
      <c r="J34" s="644">
        <f>MastRoster!F38</f>
        <v>0</v>
      </c>
      <c r="K34" s="644">
        <f>MastRoster!G38</f>
        <v>0</v>
      </c>
      <c r="L34" s="644">
        <f>MastRoster!H38</f>
        <v>0</v>
      </c>
      <c r="M34" s="644">
        <f>MastRoster!I38</f>
        <v>0</v>
      </c>
      <c r="N34" s="644">
        <f>MastRoster!J38</f>
        <v>0</v>
      </c>
      <c r="O34" s="644">
        <f>MastRoster!K38</f>
        <v>0</v>
      </c>
      <c r="P34" s="644">
        <f>MastRoster!L38</f>
        <v>0</v>
      </c>
      <c r="Q34" s="644">
        <f>MastRoster!M38</f>
        <v>0</v>
      </c>
      <c r="R34" s="644">
        <f>MastRoster!N38</f>
        <v>0</v>
      </c>
      <c r="S34" s="644">
        <f>MastRoster!O38</f>
        <v>0</v>
      </c>
      <c r="T34" s="644">
        <f>MastRoster!P38</f>
        <v>0</v>
      </c>
      <c r="U34" s="644">
        <f>MastRoster!Q38</f>
        <v>0</v>
      </c>
      <c r="V34" s="644">
        <f>MastRoster!R38</f>
        <v>0</v>
      </c>
      <c r="W34" s="644">
        <f>MastRoster!S38</f>
        <v>0</v>
      </c>
      <c r="X34" s="644">
        <f>MastRoster!T38</f>
        <v>0</v>
      </c>
      <c r="Y34" s="644">
        <f>MastRoster!U38</f>
        <v>0</v>
      </c>
      <c r="Z34" s="644">
        <f>MastRoster!V38</f>
        <v>0</v>
      </c>
      <c r="AA34" s="644">
        <f>MastRoster!W38</f>
        <v>0</v>
      </c>
      <c r="AB34" s="644">
        <f>MastRoster!X38</f>
        <v>0</v>
      </c>
      <c r="AC34" s="644">
        <f>MastRoster!Y38</f>
        <v>0</v>
      </c>
      <c r="AD34" s="644">
        <f>MastRoster!Z38</f>
        <v>0</v>
      </c>
      <c r="AE34" s="644">
        <f>MastRoster!AA38</f>
        <v>0</v>
      </c>
      <c r="AF34" s="644">
        <f>MastRoster!AB38</f>
        <v>0</v>
      </c>
      <c r="AG34" s="644">
        <f>MastRoster!AC38</f>
        <v>0</v>
      </c>
      <c r="AH34" s="644">
        <f>MastRoster!AD38</f>
        <v>0</v>
      </c>
      <c r="AI34" s="644">
        <f>MastRoster!AE38</f>
        <v>0</v>
      </c>
      <c r="AJ34" s="644">
        <f>MastRoster!AF38</f>
        <v>0</v>
      </c>
      <c r="AK34" s="644">
        <f>MastRoster!AG38</f>
        <v>0</v>
      </c>
      <c r="AL34" s="644">
        <f>MastRoster!AH38</f>
        <v>0</v>
      </c>
      <c r="AM34" s="644">
        <f>MastRoster!AI38</f>
        <v>0</v>
      </c>
      <c r="AN34" s="644">
        <f>MastRoster!AJ38</f>
        <v>0</v>
      </c>
      <c r="AO34" s="645">
        <f>MastRoster!AK38</f>
        <v>0</v>
      </c>
      <c r="AP34" s="644">
        <f>MastRoster!AL38</f>
        <v>0</v>
      </c>
      <c r="AQ34" s="644">
        <f>MastRoster!AM38</f>
        <v>0</v>
      </c>
      <c r="AR34" s="644" t="str">
        <f>MastRoster!AN38</f>
        <v/>
      </c>
      <c r="AS34" s="644" t="str">
        <f>MastRoster!AO38</f>
        <v/>
      </c>
      <c r="AT34" s="644" t="str">
        <f>MastRoster!AP38</f>
        <v/>
      </c>
      <c r="AU34" s="644" t="str">
        <f>MastRoster!AQ38</f>
        <v/>
      </c>
      <c r="AV34" s="644" t="str">
        <f>MastRoster!AR38</f>
        <v/>
      </c>
      <c r="AW34" s="644" t="str">
        <f>MastRoster!AS38</f>
        <v/>
      </c>
      <c r="AX34" s="644" t="str">
        <f>MastRoster!AT38</f>
        <v/>
      </c>
      <c r="AY34" s="644" t="str">
        <f>MastRoster!AU38</f>
        <v/>
      </c>
      <c r="AZ34" s="644" t="str">
        <f>MastRoster!AV38</f>
        <v/>
      </c>
      <c r="BA34" s="644" t="str">
        <f>MastRoster!AW38</f>
        <v/>
      </c>
      <c r="BB34" s="644" t="str">
        <f>MastRoster!AX38</f>
        <v/>
      </c>
      <c r="BC34" s="644" t="str">
        <f>MastRoster!AY38</f>
        <v/>
      </c>
      <c r="BD34" s="644" t="str">
        <f>MastRoster!AZ38</f>
        <v/>
      </c>
      <c r="BE34" s="644" t="str">
        <f>MastRoster!BA38</f>
        <v/>
      </c>
      <c r="BF34" s="644" t="str">
        <f>MastRoster!BB38</f>
        <v/>
      </c>
      <c r="BG34" s="644" t="str">
        <f>MastRoster!BC38</f>
        <v/>
      </c>
      <c r="BH34" s="644" t="str">
        <f>MastRoster!BD38</f>
        <v/>
      </c>
      <c r="BI34" s="644" t="str">
        <f>MastRoster!BE38</f>
        <v/>
      </c>
      <c r="BJ34" s="644" t="str">
        <f>MastRoster!BF38</f>
        <v/>
      </c>
    </row>
    <row r="35" spans="7:62" x14ac:dyDescent="0.25">
      <c r="G35" s="644">
        <f>MastRoster!C39</f>
        <v>0</v>
      </c>
      <c r="H35" s="644">
        <f>MastRoster!D39</f>
        <v>0</v>
      </c>
      <c r="I35" s="644">
        <f>MastRoster!E39</f>
        <v>0</v>
      </c>
      <c r="J35" s="644">
        <f>MastRoster!F39</f>
        <v>0</v>
      </c>
      <c r="K35" s="644">
        <f>MastRoster!G39</f>
        <v>0</v>
      </c>
      <c r="L35" s="644">
        <f>MastRoster!H39</f>
        <v>0</v>
      </c>
      <c r="M35" s="644">
        <f>MastRoster!I39</f>
        <v>0</v>
      </c>
      <c r="N35" s="644">
        <f>MastRoster!J39</f>
        <v>0</v>
      </c>
      <c r="O35" s="644">
        <f>MastRoster!K39</f>
        <v>0</v>
      </c>
      <c r="P35" s="644">
        <f>MastRoster!L39</f>
        <v>0</v>
      </c>
      <c r="Q35" s="644">
        <f>MastRoster!M39</f>
        <v>0</v>
      </c>
      <c r="R35" s="644">
        <f>MastRoster!N39</f>
        <v>0</v>
      </c>
      <c r="S35" s="644">
        <f>MastRoster!O39</f>
        <v>0</v>
      </c>
      <c r="T35" s="644">
        <f>MastRoster!P39</f>
        <v>0</v>
      </c>
      <c r="U35" s="644">
        <f>MastRoster!Q39</f>
        <v>0</v>
      </c>
      <c r="V35" s="644">
        <f>MastRoster!R39</f>
        <v>0</v>
      </c>
      <c r="W35" s="644">
        <f>MastRoster!S39</f>
        <v>0</v>
      </c>
      <c r="X35" s="644">
        <f>MastRoster!T39</f>
        <v>0</v>
      </c>
      <c r="Y35" s="644">
        <f>MastRoster!U39</f>
        <v>0</v>
      </c>
      <c r="Z35" s="644">
        <f>MastRoster!V39</f>
        <v>0</v>
      </c>
      <c r="AA35" s="644">
        <f>MastRoster!W39</f>
        <v>0</v>
      </c>
      <c r="AB35" s="644">
        <f>MastRoster!X39</f>
        <v>0</v>
      </c>
      <c r="AC35" s="644">
        <f>MastRoster!Y39</f>
        <v>0</v>
      </c>
      <c r="AD35" s="644">
        <f>MastRoster!Z39</f>
        <v>0</v>
      </c>
      <c r="AE35" s="644">
        <f>MastRoster!AA39</f>
        <v>0</v>
      </c>
      <c r="AF35" s="644">
        <f>MastRoster!AB39</f>
        <v>0</v>
      </c>
      <c r="AG35" s="644">
        <f>MastRoster!AC39</f>
        <v>0</v>
      </c>
      <c r="AH35" s="644">
        <f>MastRoster!AD39</f>
        <v>0</v>
      </c>
      <c r="AI35" s="644">
        <f>MastRoster!AE39</f>
        <v>0</v>
      </c>
      <c r="AJ35" s="644">
        <f>MastRoster!AF39</f>
        <v>0</v>
      </c>
      <c r="AK35" s="644">
        <f>MastRoster!AG39</f>
        <v>0</v>
      </c>
      <c r="AL35" s="644">
        <f>MastRoster!AH39</f>
        <v>0</v>
      </c>
      <c r="AM35" s="644">
        <f>MastRoster!AI39</f>
        <v>0</v>
      </c>
      <c r="AN35" s="644">
        <f>MastRoster!AJ39</f>
        <v>0</v>
      </c>
      <c r="AO35" s="645">
        <f>MastRoster!AK39</f>
        <v>0</v>
      </c>
      <c r="AP35" s="644">
        <f>MastRoster!AL39</f>
        <v>0</v>
      </c>
      <c r="AQ35" s="644">
        <f>MastRoster!AM39</f>
        <v>0</v>
      </c>
      <c r="AR35" s="644" t="str">
        <f>MastRoster!AN39</f>
        <v/>
      </c>
      <c r="AS35" s="644" t="str">
        <f>MastRoster!AO39</f>
        <v/>
      </c>
      <c r="AT35" s="644" t="str">
        <f>MastRoster!AP39</f>
        <v/>
      </c>
      <c r="AU35" s="644" t="str">
        <f>MastRoster!AQ39</f>
        <v/>
      </c>
      <c r="AV35" s="644" t="str">
        <f>MastRoster!AR39</f>
        <v/>
      </c>
      <c r="AW35" s="644" t="str">
        <f>MastRoster!AS39</f>
        <v/>
      </c>
      <c r="AX35" s="644" t="str">
        <f>MastRoster!AT39</f>
        <v/>
      </c>
      <c r="AY35" s="644" t="str">
        <f>MastRoster!AU39</f>
        <v/>
      </c>
      <c r="AZ35" s="644" t="str">
        <f>MastRoster!AV39</f>
        <v/>
      </c>
      <c r="BA35" s="644" t="str">
        <f>MastRoster!AW39</f>
        <v/>
      </c>
      <c r="BB35" s="644" t="str">
        <f>MastRoster!AX39</f>
        <v/>
      </c>
      <c r="BC35" s="644" t="str">
        <f>MastRoster!AY39</f>
        <v/>
      </c>
      <c r="BD35" s="644" t="str">
        <f>MastRoster!AZ39</f>
        <v/>
      </c>
      <c r="BE35" s="644" t="str">
        <f>MastRoster!BA39</f>
        <v/>
      </c>
      <c r="BF35" s="644" t="str">
        <f>MastRoster!BB39</f>
        <v/>
      </c>
      <c r="BG35" s="644" t="str">
        <f>MastRoster!BC39</f>
        <v/>
      </c>
      <c r="BH35" s="644" t="str">
        <f>MastRoster!BD39</f>
        <v/>
      </c>
      <c r="BI35" s="644" t="str">
        <f>MastRoster!BE39</f>
        <v/>
      </c>
      <c r="BJ35" s="644" t="str">
        <f>MastRoster!BF39</f>
        <v/>
      </c>
    </row>
    <row r="36" spans="7:62" x14ac:dyDescent="0.25">
      <c r="G36" s="644">
        <f>MastRoster!C40</f>
        <v>0</v>
      </c>
      <c r="H36" s="644">
        <f>MastRoster!D40</f>
        <v>0</v>
      </c>
      <c r="I36" s="644">
        <f>MastRoster!E40</f>
        <v>0</v>
      </c>
      <c r="J36" s="644">
        <f>MastRoster!F40</f>
        <v>0</v>
      </c>
      <c r="K36" s="644">
        <f>MastRoster!G40</f>
        <v>0</v>
      </c>
      <c r="L36" s="644">
        <f>MastRoster!H40</f>
        <v>0</v>
      </c>
      <c r="M36" s="644">
        <f>MastRoster!I40</f>
        <v>0</v>
      </c>
      <c r="N36" s="644">
        <f>MastRoster!J40</f>
        <v>0</v>
      </c>
      <c r="O36" s="644">
        <f>MastRoster!K40</f>
        <v>0</v>
      </c>
      <c r="P36" s="644">
        <f>MastRoster!L40</f>
        <v>0</v>
      </c>
      <c r="Q36" s="644">
        <f>MastRoster!M40</f>
        <v>0</v>
      </c>
      <c r="R36" s="644">
        <f>MastRoster!N40</f>
        <v>0</v>
      </c>
      <c r="S36" s="644">
        <f>MastRoster!O40</f>
        <v>0</v>
      </c>
      <c r="T36" s="644">
        <f>MastRoster!P40</f>
        <v>0</v>
      </c>
      <c r="U36" s="644">
        <f>MastRoster!Q40</f>
        <v>0</v>
      </c>
      <c r="V36" s="644">
        <f>MastRoster!R40</f>
        <v>0</v>
      </c>
      <c r="W36" s="644">
        <f>MastRoster!S40</f>
        <v>0</v>
      </c>
      <c r="X36" s="644">
        <f>MastRoster!T40</f>
        <v>0</v>
      </c>
      <c r="Y36" s="644">
        <f>MastRoster!U40</f>
        <v>0</v>
      </c>
      <c r="Z36" s="644">
        <f>MastRoster!V40</f>
        <v>0</v>
      </c>
      <c r="AA36" s="644">
        <f>MastRoster!W40</f>
        <v>0</v>
      </c>
      <c r="AB36" s="644">
        <f>MastRoster!X40</f>
        <v>0</v>
      </c>
      <c r="AC36" s="644">
        <f>MastRoster!Y40</f>
        <v>0</v>
      </c>
      <c r="AD36" s="644">
        <f>MastRoster!Z40</f>
        <v>0</v>
      </c>
      <c r="AE36" s="644">
        <f>MastRoster!AA40</f>
        <v>0</v>
      </c>
      <c r="AF36" s="644">
        <f>MastRoster!AB40</f>
        <v>0</v>
      </c>
      <c r="AG36" s="644">
        <f>MastRoster!AC40</f>
        <v>0</v>
      </c>
      <c r="AH36" s="644">
        <f>MastRoster!AD40</f>
        <v>0</v>
      </c>
      <c r="AI36" s="644">
        <f>MastRoster!AE40</f>
        <v>0</v>
      </c>
      <c r="AJ36" s="644">
        <f>MastRoster!AF40</f>
        <v>0</v>
      </c>
      <c r="AK36" s="644">
        <f>MastRoster!AG40</f>
        <v>0</v>
      </c>
      <c r="AL36" s="644">
        <f>MastRoster!AH40</f>
        <v>0</v>
      </c>
      <c r="AM36" s="644">
        <f>MastRoster!AI40</f>
        <v>0</v>
      </c>
      <c r="AN36" s="644">
        <f>MastRoster!AJ40</f>
        <v>0</v>
      </c>
      <c r="AO36" s="645">
        <f>MastRoster!AK40</f>
        <v>0</v>
      </c>
      <c r="AP36" s="644">
        <f>MastRoster!AL40</f>
        <v>0</v>
      </c>
      <c r="AQ36" s="644">
        <f>MastRoster!AM40</f>
        <v>0</v>
      </c>
      <c r="AR36" s="644" t="str">
        <f>MastRoster!AN40</f>
        <v/>
      </c>
      <c r="AS36" s="644" t="str">
        <f>MastRoster!AO40</f>
        <v/>
      </c>
      <c r="AT36" s="644" t="str">
        <f>MastRoster!AP40</f>
        <v/>
      </c>
      <c r="AU36" s="644" t="str">
        <f>MastRoster!AQ40</f>
        <v/>
      </c>
      <c r="AV36" s="644" t="str">
        <f>MastRoster!AR40</f>
        <v/>
      </c>
      <c r="AW36" s="644" t="str">
        <f>MastRoster!AS40</f>
        <v/>
      </c>
      <c r="AX36" s="644" t="str">
        <f>MastRoster!AT40</f>
        <v/>
      </c>
      <c r="AY36" s="644" t="str">
        <f>MastRoster!AU40</f>
        <v/>
      </c>
      <c r="AZ36" s="644" t="str">
        <f>MastRoster!AV40</f>
        <v/>
      </c>
      <c r="BA36" s="644" t="str">
        <f>MastRoster!AW40</f>
        <v/>
      </c>
      <c r="BB36" s="644" t="str">
        <f>MastRoster!AX40</f>
        <v/>
      </c>
      <c r="BC36" s="644" t="str">
        <f>MastRoster!AY40</f>
        <v/>
      </c>
      <c r="BD36" s="644" t="str">
        <f>MastRoster!AZ40</f>
        <v/>
      </c>
      <c r="BE36" s="644" t="str">
        <f>MastRoster!BA40</f>
        <v/>
      </c>
      <c r="BF36" s="644" t="str">
        <f>MastRoster!BB40</f>
        <v/>
      </c>
      <c r="BG36" s="644" t="str">
        <f>MastRoster!BC40</f>
        <v/>
      </c>
      <c r="BH36" s="644" t="str">
        <f>MastRoster!BD40</f>
        <v/>
      </c>
      <c r="BI36" s="644" t="str">
        <f>MastRoster!BE40</f>
        <v/>
      </c>
      <c r="BJ36" s="644" t="str">
        <f>MastRoster!BF40</f>
        <v/>
      </c>
    </row>
    <row r="37" spans="7:62" x14ac:dyDescent="0.25">
      <c r="G37" s="644">
        <f>MastRoster!C41</f>
        <v>0</v>
      </c>
      <c r="H37" s="644">
        <f>MastRoster!D41</f>
        <v>0</v>
      </c>
      <c r="I37" s="644">
        <f>MastRoster!E41</f>
        <v>0</v>
      </c>
      <c r="J37" s="644">
        <f>MastRoster!F41</f>
        <v>0</v>
      </c>
      <c r="K37" s="644">
        <f>MastRoster!G41</f>
        <v>0</v>
      </c>
      <c r="L37" s="644">
        <f>MastRoster!H41</f>
        <v>0</v>
      </c>
      <c r="M37" s="644">
        <f>MastRoster!I41</f>
        <v>0</v>
      </c>
      <c r="N37" s="644">
        <f>MastRoster!J41</f>
        <v>0</v>
      </c>
      <c r="O37" s="644">
        <f>MastRoster!K41</f>
        <v>0</v>
      </c>
      <c r="P37" s="644">
        <f>MastRoster!L41</f>
        <v>0</v>
      </c>
      <c r="Q37" s="644">
        <f>MastRoster!M41</f>
        <v>0</v>
      </c>
      <c r="R37" s="644">
        <f>MastRoster!N41</f>
        <v>0</v>
      </c>
      <c r="S37" s="644">
        <f>MastRoster!O41</f>
        <v>0</v>
      </c>
      <c r="T37" s="644">
        <f>MastRoster!P41</f>
        <v>0</v>
      </c>
      <c r="U37" s="644">
        <f>MastRoster!Q41</f>
        <v>0</v>
      </c>
      <c r="V37" s="644">
        <f>MastRoster!R41</f>
        <v>0</v>
      </c>
      <c r="W37" s="644">
        <f>MastRoster!S41</f>
        <v>0</v>
      </c>
      <c r="X37" s="644">
        <f>MastRoster!T41</f>
        <v>0</v>
      </c>
      <c r="Y37" s="644">
        <f>MastRoster!U41</f>
        <v>0</v>
      </c>
      <c r="Z37" s="644">
        <f>MastRoster!V41</f>
        <v>0</v>
      </c>
      <c r="AA37" s="644">
        <f>MastRoster!W41</f>
        <v>0</v>
      </c>
      <c r="AB37" s="644">
        <f>MastRoster!X41</f>
        <v>0</v>
      </c>
      <c r="AC37" s="644">
        <f>MastRoster!Y41</f>
        <v>0</v>
      </c>
      <c r="AD37" s="644">
        <f>MastRoster!Z41</f>
        <v>0</v>
      </c>
      <c r="AE37" s="644">
        <f>MastRoster!AA41</f>
        <v>0</v>
      </c>
      <c r="AF37" s="644">
        <f>MastRoster!AB41</f>
        <v>0</v>
      </c>
      <c r="AG37" s="644">
        <f>MastRoster!AC41</f>
        <v>0</v>
      </c>
      <c r="AH37" s="644">
        <f>MastRoster!AD41</f>
        <v>0</v>
      </c>
      <c r="AI37" s="644">
        <f>MastRoster!AE41</f>
        <v>0</v>
      </c>
      <c r="AJ37" s="644">
        <f>MastRoster!AF41</f>
        <v>0</v>
      </c>
      <c r="AK37" s="644">
        <f>MastRoster!AG41</f>
        <v>0</v>
      </c>
      <c r="AL37" s="644">
        <f>MastRoster!AH41</f>
        <v>0</v>
      </c>
      <c r="AM37" s="644">
        <f>MastRoster!AI41</f>
        <v>0</v>
      </c>
      <c r="AN37" s="644">
        <f>MastRoster!AJ41</f>
        <v>0</v>
      </c>
      <c r="AO37" s="645">
        <f>MastRoster!AK41</f>
        <v>0</v>
      </c>
      <c r="AP37" s="644">
        <f>MastRoster!AL41</f>
        <v>0</v>
      </c>
      <c r="AQ37" s="644">
        <f>MastRoster!AM41</f>
        <v>0</v>
      </c>
      <c r="AR37" s="644" t="str">
        <f>MastRoster!AN41</f>
        <v/>
      </c>
      <c r="AS37" s="644" t="str">
        <f>MastRoster!AO41</f>
        <v/>
      </c>
      <c r="AT37" s="644" t="str">
        <f>MastRoster!AP41</f>
        <v/>
      </c>
      <c r="AU37" s="644" t="str">
        <f>MastRoster!AQ41</f>
        <v/>
      </c>
      <c r="AV37" s="644" t="str">
        <f>MastRoster!AR41</f>
        <v/>
      </c>
      <c r="AW37" s="644" t="str">
        <f>MastRoster!AS41</f>
        <v/>
      </c>
      <c r="AX37" s="644" t="str">
        <f>MastRoster!AT41</f>
        <v/>
      </c>
      <c r="AY37" s="644" t="str">
        <f>MastRoster!AU41</f>
        <v/>
      </c>
      <c r="AZ37" s="644" t="str">
        <f>MastRoster!AV41</f>
        <v/>
      </c>
      <c r="BA37" s="644" t="str">
        <f>MastRoster!AW41</f>
        <v/>
      </c>
      <c r="BB37" s="644" t="str">
        <f>MastRoster!AX41</f>
        <v/>
      </c>
      <c r="BC37" s="644" t="str">
        <f>MastRoster!AY41</f>
        <v/>
      </c>
      <c r="BD37" s="644" t="str">
        <f>MastRoster!AZ41</f>
        <v/>
      </c>
      <c r="BE37" s="644" t="str">
        <f>MastRoster!BA41</f>
        <v/>
      </c>
      <c r="BF37" s="644" t="str">
        <f>MastRoster!BB41</f>
        <v/>
      </c>
      <c r="BG37" s="644" t="str">
        <f>MastRoster!BC41</f>
        <v/>
      </c>
      <c r="BH37" s="644" t="str">
        <f>MastRoster!BD41</f>
        <v/>
      </c>
      <c r="BI37" s="644" t="str">
        <f>MastRoster!BE41</f>
        <v/>
      </c>
      <c r="BJ37" s="644" t="str">
        <f>MastRoster!BF41</f>
        <v/>
      </c>
    </row>
    <row r="38" spans="7:62" x14ac:dyDescent="0.25">
      <c r="G38" s="644">
        <f>MastRoster!C42</f>
        <v>0</v>
      </c>
      <c r="H38" s="644">
        <f>MastRoster!D42</f>
        <v>0</v>
      </c>
      <c r="I38" s="644">
        <f>MastRoster!E42</f>
        <v>0</v>
      </c>
      <c r="J38" s="644">
        <f>MastRoster!F42</f>
        <v>0</v>
      </c>
      <c r="K38" s="644">
        <f>MastRoster!G42</f>
        <v>0</v>
      </c>
      <c r="L38" s="644">
        <f>MastRoster!H42</f>
        <v>0</v>
      </c>
      <c r="M38" s="644">
        <f>MastRoster!I42</f>
        <v>0</v>
      </c>
      <c r="N38" s="644">
        <f>MastRoster!J42</f>
        <v>0</v>
      </c>
      <c r="O38" s="644">
        <f>MastRoster!K42</f>
        <v>0</v>
      </c>
      <c r="P38" s="644">
        <f>MastRoster!L42</f>
        <v>0</v>
      </c>
      <c r="Q38" s="644">
        <f>MastRoster!M42</f>
        <v>0</v>
      </c>
      <c r="R38" s="644">
        <f>MastRoster!N42</f>
        <v>0</v>
      </c>
      <c r="S38" s="644">
        <f>MastRoster!O42</f>
        <v>0</v>
      </c>
      <c r="T38" s="644">
        <f>MastRoster!P42</f>
        <v>0</v>
      </c>
      <c r="U38" s="644">
        <f>MastRoster!Q42</f>
        <v>0</v>
      </c>
      <c r="V38" s="644">
        <f>MastRoster!R42</f>
        <v>0</v>
      </c>
      <c r="W38" s="644">
        <f>MastRoster!S42</f>
        <v>0</v>
      </c>
      <c r="X38" s="644">
        <f>MastRoster!T42</f>
        <v>0</v>
      </c>
      <c r="Y38" s="644">
        <f>MastRoster!U42</f>
        <v>0</v>
      </c>
      <c r="Z38" s="644">
        <f>MastRoster!V42</f>
        <v>0</v>
      </c>
      <c r="AA38" s="644">
        <f>MastRoster!W42</f>
        <v>0</v>
      </c>
      <c r="AB38" s="644">
        <f>MastRoster!X42</f>
        <v>0</v>
      </c>
      <c r="AC38" s="644">
        <f>MastRoster!Y42</f>
        <v>0</v>
      </c>
      <c r="AD38" s="644">
        <f>MastRoster!Z42</f>
        <v>0</v>
      </c>
      <c r="AE38" s="644">
        <f>MastRoster!AA42</f>
        <v>0</v>
      </c>
      <c r="AF38" s="644">
        <f>MastRoster!AB42</f>
        <v>0</v>
      </c>
      <c r="AG38" s="644">
        <f>MastRoster!AC42</f>
        <v>0</v>
      </c>
      <c r="AH38" s="644">
        <f>MastRoster!AD42</f>
        <v>0</v>
      </c>
      <c r="AI38" s="644">
        <f>MastRoster!AE42</f>
        <v>0</v>
      </c>
      <c r="AJ38" s="644">
        <f>MastRoster!AF42</f>
        <v>0</v>
      </c>
      <c r="AK38" s="644">
        <f>MastRoster!AG42</f>
        <v>0</v>
      </c>
      <c r="AL38" s="644">
        <f>MastRoster!AH42</f>
        <v>0</v>
      </c>
      <c r="AM38" s="644">
        <f>MastRoster!AI42</f>
        <v>0</v>
      </c>
      <c r="AN38" s="644">
        <f>MastRoster!AJ42</f>
        <v>0</v>
      </c>
      <c r="AO38" s="645">
        <f>MastRoster!AK42</f>
        <v>0</v>
      </c>
      <c r="AP38" s="644">
        <f>MastRoster!AL42</f>
        <v>0</v>
      </c>
      <c r="AQ38" s="644">
        <f>MastRoster!AM42</f>
        <v>0</v>
      </c>
      <c r="AR38" s="644" t="str">
        <f>MastRoster!AN42</f>
        <v/>
      </c>
      <c r="AS38" s="644" t="str">
        <f>MastRoster!AO42</f>
        <v/>
      </c>
      <c r="AT38" s="644" t="str">
        <f>MastRoster!AP42</f>
        <v/>
      </c>
      <c r="AU38" s="644" t="str">
        <f>MastRoster!AQ42</f>
        <v/>
      </c>
      <c r="AV38" s="644" t="str">
        <f>MastRoster!AR42</f>
        <v/>
      </c>
      <c r="AW38" s="644" t="str">
        <f>MastRoster!AS42</f>
        <v/>
      </c>
      <c r="AX38" s="644" t="str">
        <f>MastRoster!AT42</f>
        <v/>
      </c>
      <c r="AY38" s="644" t="str">
        <f>MastRoster!AU42</f>
        <v/>
      </c>
      <c r="AZ38" s="644" t="str">
        <f>MastRoster!AV42</f>
        <v/>
      </c>
      <c r="BA38" s="644" t="str">
        <f>MastRoster!AW42</f>
        <v/>
      </c>
      <c r="BB38" s="644" t="str">
        <f>MastRoster!AX42</f>
        <v/>
      </c>
      <c r="BC38" s="644" t="str">
        <f>MastRoster!AY42</f>
        <v/>
      </c>
      <c r="BD38" s="644" t="str">
        <f>MastRoster!AZ42</f>
        <v/>
      </c>
      <c r="BE38" s="644" t="str">
        <f>MastRoster!BA42</f>
        <v/>
      </c>
      <c r="BF38" s="644" t="str">
        <f>MastRoster!BB42</f>
        <v/>
      </c>
      <c r="BG38" s="644" t="str">
        <f>MastRoster!BC42</f>
        <v/>
      </c>
      <c r="BH38" s="644" t="str">
        <f>MastRoster!BD42</f>
        <v/>
      </c>
      <c r="BI38" s="644" t="str">
        <f>MastRoster!BE42</f>
        <v/>
      </c>
      <c r="BJ38" s="644" t="str">
        <f>MastRoster!BF42</f>
        <v/>
      </c>
    </row>
    <row r="39" spans="7:62" x14ac:dyDescent="0.25">
      <c r="G39" s="644">
        <f>MastRoster!C43</f>
        <v>0</v>
      </c>
      <c r="H39" s="644">
        <f>MastRoster!D43</f>
        <v>0</v>
      </c>
      <c r="I39" s="644">
        <f>MastRoster!E43</f>
        <v>0</v>
      </c>
      <c r="J39" s="644">
        <f>MastRoster!F43</f>
        <v>0</v>
      </c>
      <c r="K39" s="644">
        <f>MastRoster!G43</f>
        <v>0</v>
      </c>
      <c r="L39" s="644">
        <f>MastRoster!H43</f>
        <v>0</v>
      </c>
      <c r="M39" s="644">
        <f>MastRoster!I43</f>
        <v>0</v>
      </c>
      <c r="N39" s="644">
        <f>MastRoster!J43</f>
        <v>0</v>
      </c>
      <c r="O39" s="644">
        <f>MastRoster!K43</f>
        <v>0</v>
      </c>
      <c r="P39" s="644">
        <f>MastRoster!L43</f>
        <v>0</v>
      </c>
      <c r="Q39" s="644">
        <f>MastRoster!M43</f>
        <v>0</v>
      </c>
      <c r="R39" s="644">
        <f>MastRoster!N43</f>
        <v>0</v>
      </c>
      <c r="S39" s="644">
        <f>MastRoster!O43</f>
        <v>0</v>
      </c>
      <c r="T39" s="644">
        <f>MastRoster!P43</f>
        <v>0</v>
      </c>
      <c r="U39" s="644">
        <f>MastRoster!Q43</f>
        <v>0</v>
      </c>
      <c r="V39" s="644">
        <f>MastRoster!R43</f>
        <v>0</v>
      </c>
      <c r="W39" s="644">
        <f>MastRoster!S43</f>
        <v>0</v>
      </c>
      <c r="X39" s="644">
        <f>MastRoster!T43</f>
        <v>0</v>
      </c>
      <c r="Y39" s="644">
        <f>MastRoster!U43</f>
        <v>0</v>
      </c>
      <c r="Z39" s="644">
        <f>MastRoster!V43</f>
        <v>0</v>
      </c>
      <c r="AA39" s="644">
        <f>MastRoster!W43</f>
        <v>0</v>
      </c>
      <c r="AB39" s="644">
        <f>MastRoster!X43</f>
        <v>0</v>
      </c>
      <c r="AC39" s="644">
        <f>MastRoster!Y43</f>
        <v>0</v>
      </c>
      <c r="AD39" s="644">
        <f>MastRoster!Z43</f>
        <v>0</v>
      </c>
      <c r="AE39" s="644">
        <f>MastRoster!AA43</f>
        <v>0</v>
      </c>
      <c r="AF39" s="644">
        <f>MastRoster!AB43</f>
        <v>0</v>
      </c>
      <c r="AG39" s="644">
        <f>MastRoster!AC43</f>
        <v>0</v>
      </c>
      <c r="AH39" s="644">
        <f>MastRoster!AD43</f>
        <v>0</v>
      </c>
      <c r="AI39" s="644">
        <f>MastRoster!AE43</f>
        <v>0</v>
      </c>
      <c r="AJ39" s="644">
        <f>MastRoster!AF43</f>
        <v>0</v>
      </c>
      <c r="AK39" s="644">
        <f>MastRoster!AG43</f>
        <v>0</v>
      </c>
      <c r="AL39" s="644">
        <f>MastRoster!AH43</f>
        <v>0</v>
      </c>
      <c r="AM39" s="644">
        <f>MastRoster!AI43</f>
        <v>0</v>
      </c>
      <c r="AN39" s="644">
        <f>MastRoster!AJ43</f>
        <v>0</v>
      </c>
      <c r="AO39" s="645">
        <f>MastRoster!AK43</f>
        <v>0</v>
      </c>
      <c r="AP39" s="644">
        <f>MastRoster!AL43</f>
        <v>0</v>
      </c>
      <c r="AQ39" s="644">
        <f>MastRoster!AM43</f>
        <v>0</v>
      </c>
      <c r="AR39" s="644" t="str">
        <f>MastRoster!AN43</f>
        <v/>
      </c>
      <c r="AS39" s="644" t="str">
        <f>MastRoster!AO43</f>
        <v/>
      </c>
      <c r="AT39" s="644" t="str">
        <f>MastRoster!AP43</f>
        <v/>
      </c>
      <c r="AU39" s="644" t="str">
        <f>MastRoster!AQ43</f>
        <v/>
      </c>
      <c r="AV39" s="644" t="str">
        <f>MastRoster!AR43</f>
        <v/>
      </c>
      <c r="AW39" s="644" t="str">
        <f>MastRoster!AS43</f>
        <v/>
      </c>
      <c r="AX39" s="644" t="str">
        <f>MastRoster!AT43</f>
        <v/>
      </c>
      <c r="AY39" s="644" t="str">
        <f>MastRoster!AU43</f>
        <v/>
      </c>
      <c r="AZ39" s="644" t="str">
        <f>MastRoster!AV43</f>
        <v/>
      </c>
      <c r="BA39" s="644" t="str">
        <f>MastRoster!AW43</f>
        <v/>
      </c>
      <c r="BB39" s="644" t="str">
        <f>MastRoster!AX43</f>
        <v/>
      </c>
      <c r="BC39" s="644" t="str">
        <f>MastRoster!AY43</f>
        <v/>
      </c>
      <c r="BD39" s="644" t="str">
        <f>MastRoster!AZ43</f>
        <v/>
      </c>
      <c r="BE39" s="644" t="str">
        <f>MastRoster!BA43</f>
        <v/>
      </c>
      <c r="BF39" s="644" t="str">
        <f>MastRoster!BB43</f>
        <v/>
      </c>
      <c r="BG39" s="644" t="str">
        <f>MastRoster!BC43</f>
        <v/>
      </c>
      <c r="BH39" s="644" t="str">
        <f>MastRoster!BD43</f>
        <v/>
      </c>
      <c r="BI39" s="644" t="str">
        <f>MastRoster!BE43</f>
        <v/>
      </c>
      <c r="BJ39" s="644" t="str">
        <f>MastRoster!BF43</f>
        <v/>
      </c>
    </row>
    <row r="40" spans="7:62" x14ac:dyDescent="0.25">
      <c r="G40" s="644">
        <f>MastRoster!C44</f>
        <v>0</v>
      </c>
      <c r="H40" s="644">
        <f>MastRoster!D44</f>
        <v>0</v>
      </c>
      <c r="I40" s="644">
        <f>MastRoster!E44</f>
        <v>0</v>
      </c>
      <c r="J40" s="644">
        <f>MastRoster!F44</f>
        <v>0</v>
      </c>
      <c r="K40" s="644">
        <f>MastRoster!G44</f>
        <v>0</v>
      </c>
      <c r="L40" s="644">
        <f>MastRoster!H44</f>
        <v>0</v>
      </c>
      <c r="M40" s="644">
        <f>MastRoster!I44</f>
        <v>0</v>
      </c>
      <c r="N40" s="644">
        <f>MastRoster!J44</f>
        <v>0</v>
      </c>
      <c r="O40" s="644">
        <f>MastRoster!K44</f>
        <v>0</v>
      </c>
      <c r="P40" s="644">
        <f>MastRoster!L44</f>
        <v>0</v>
      </c>
      <c r="Q40" s="644">
        <f>MastRoster!M44</f>
        <v>0</v>
      </c>
      <c r="R40" s="644">
        <f>MastRoster!N44</f>
        <v>0</v>
      </c>
      <c r="S40" s="644">
        <f>MastRoster!O44</f>
        <v>0</v>
      </c>
      <c r="T40" s="644">
        <f>MastRoster!P44</f>
        <v>0</v>
      </c>
      <c r="U40" s="644">
        <f>MastRoster!Q44</f>
        <v>0</v>
      </c>
      <c r="V40" s="644">
        <f>MastRoster!R44</f>
        <v>0</v>
      </c>
      <c r="W40" s="644">
        <f>MastRoster!S44</f>
        <v>0</v>
      </c>
      <c r="X40" s="644">
        <f>MastRoster!T44</f>
        <v>0</v>
      </c>
      <c r="Y40" s="644">
        <f>MastRoster!U44</f>
        <v>0</v>
      </c>
      <c r="Z40" s="644">
        <f>MastRoster!V44</f>
        <v>0</v>
      </c>
      <c r="AA40" s="644">
        <f>MastRoster!W44</f>
        <v>0</v>
      </c>
      <c r="AB40" s="644">
        <f>MastRoster!X44</f>
        <v>0</v>
      </c>
      <c r="AC40" s="644">
        <f>MastRoster!Y44</f>
        <v>0</v>
      </c>
      <c r="AD40" s="644">
        <f>MastRoster!Z44</f>
        <v>0</v>
      </c>
      <c r="AE40" s="644">
        <f>MastRoster!AA44</f>
        <v>0</v>
      </c>
      <c r="AF40" s="644">
        <f>MastRoster!AB44</f>
        <v>0</v>
      </c>
      <c r="AG40" s="644">
        <f>MastRoster!AC44</f>
        <v>0</v>
      </c>
      <c r="AH40" s="644">
        <f>MastRoster!AD44</f>
        <v>0</v>
      </c>
      <c r="AI40" s="644">
        <f>MastRoster!AE44</f>
        <v>0</v>
      </c>
      <c r="AJ40" s="644">
        <f>MastRoster!AF44</f>
        <v>0</v>
      </c>
      <c r="AK40" s="644">
        <f>MastRoster!AG44</f>
        <v>0</v>
      </c>
      <c r="AL40" s="644">
        <f>MastRoster!AH44</f>
        <v>0</v>
      </c>
      <c r="AM40" s="644">
        <f>MastRoster!AI44</f>
        <v>0</v>
      </c>
      <c r="AN40" s="644">
        <f>MastRoster!AJ44</f>
        <v>0</v>
      </c>
      <c r="AO40" s="645">
        <f>MastRoster!AK44</f>
        <v>0</v>
      </c>
      <c r="AP40" s="644">
        <f>MastRoster!AL44</f>
        <v>0</v>
      </c>
      <c r="AQ40" s="644">
        <f>MastRoster!AM44</f>
        <v>0</v>
      </c>
      <c r="AR40" s="644" t="str">
        <f>MastRoster!AN44</f>
        <v/>
      </c>
      <c r="AS40" s="644" t="str">
        <f>MastRoster!AO44</f>
        <v/>
      </c>
      <c r="AT40" s="644" t="str">
        <f>MastRoster!AP44</f>
        <v/>
      </c>
      <c r="AU40" s="644" t="str">
        <f>MastRoster!AQ44</f>
        <v/>
      </c>
      <c r="AV40" s="644" t="str">
        <f>MastRoster!AR44</f>
        <v/>
      </c>
      <c r="AW40" s="644" t="str">
        <f>MastRoster!AS44</f>
        <v/>
      </c>
      <c r="AX40" s="644" t="str">
        <f>MastRoster!AT44</f>
        <v/>
      </c>
      <c r="AY40" s="644" t="str">
        <f>MastRoster!AU44</f>
        <v/>
      </c>
      <c r="AZ40" s="644" t="str">
        <f>MastRoster!AV44</f>
        <v/>
      </c>
      <c r="BA40" s="644" t="str">
        <f>MastRoster!AW44</f>
        <v/>
      </c>
      <c r="BB40" s="644" t="str">
        <f>MastRoster!AX44</f>
        <v/>
      </c>
      <c r="BC40" s="644" t="str">
        <f>MastRoster!AY44</f>
        <v/>
      </c>
      <c r="BD40" s="644" t="str">
        <f>MastRoster!AZ44</f>
        <v/>
      </c>
      <c r="BE40" s="644" t="str">
        <f>MastRoster!BA44</f>
        <v/>
      </c>
      <c r="BF40" s="644" t="str">
        <f>MastRoster!BB44</f>
        <v/>
      </c>
      <c r="BG40" s="644" t="str">
        <f>MastRoster!BC44</f>
        <v/>
      </c>
      <c r="BH40" s="644" t="str">
        <f>MastRoster!BD44</f>
        <v/>
      </c>
      <c r="BI40" s="644" t="str">
        <f>MastRoster!BE44</f>
        <v/>
      </c>
      <c r="BJ40" s="644" t="str">
        <f>MastRoster!BF44</f>
        <v/>
      </c>
    </row>
    <row r="41" spans="7:62" x14ac:dyDescent="0.25">
      <c r="G41" s="644">
        <f>MastRoster!C45</f>
        <v>0</v>
      </c>
      <c r="H41" s="644">
        <f>MastRoster!D45</f>
        <v>0</v>
      </c>
      <c r="I41" s="644">
        <f>MastRoster!E45</f>
        <v>0</v>
      </c>
      <c r="J41" s="644">
        <f>MastRoster!F45</f>
        <v>0</v>
      </c>
      <c r="K41" s="644">
        <f>MastRoster!G45</f>
        <v>0</v>
      </c>
      <c r="L41" s="644">
        <f>MastRoster!H45</f>
        <v>0</v>
      </c>
      <c r="M41" s="644">
        <f>MastRoster!I45</f>
        <v>0</v>
      </c>
      <c r="N41" s="644">
        <f>MastRoster!J45</f>
        <v>0</v>
      </c>
      <c r="O41" s="644">
        <f>MastRoster!K45</f>
        <v>0</v>
      </c>
      <c r="P41" s="644">
        <f>MastRoster!L45</f>
        <v>0</v>
      </c>
      <c r="Q41" s="644">
        <f>MastRoster!M45</f>
        <v>0</v>
      </c>
      <c r="R41" s="644">
        <f>MastRoster!N45</f>
        <v>0</v>
      </c>
      <c r="S41" s="644">
        <f>MastRoster!O45</f>
        <v>0</v>
      </c>
      <c r="T41" s="644">
        <f>MastRoster!P45</f>
        <v>0</v>
      </c>
      <c r="U41" s="644">
        <f>MastRoster!Q45</f>
        <v>0</v>
      </c>
      <c r="V41" s="644">
        <f>MastRoster!R45</f>
        <v>0</v>
      </c>
      <c r="W41" s="644">
        <f>MastRoster!S45</f>
        <v>0</v>
      </c>
      <c r="X41" s="644">
        <f>MastRoster!T45</f>
        <v>0</v>
      </c>
      <c r="Y41" s="644">
        <f>MastRoster!U45</f>
        <v>0</v>
      </c>
      <c r="Z41" s="644">
        <f>MastRoster!V45</f>
        <v>0</v>
      </c>
      <c r="AA41" s="644">
        <f>MastRoster!W45</f>
        <v>0</v>
      </c>
      <c r="AB41" s="644">
        <f>MastRoster!X45</f>
        <v>0</v>
      </c>
      <c r="AC41" s="644">
        <f>MastRoster!Y45</f>
        <v>0</v>
      </c>
      <c r="AD41" s="644">
        <f>MastRoster!Z45</f>
        <v>0</v>
      </c>
      <c r="AE41" s="644">
        <f>MastRoster!AA45</f>
        <v>0</v>
      </c>
      <c r="AF41" s="644">
        <f>MastRoster!AB45</f>
        <v>0</v>
      </c>
      <c r="AG41" s="644">
        <f>MastRoster!AC45</f>
        <v>0</v>
      </c>
      <c r="AH41" s="644">
        <f>MastRoster!AD45</f>
        <v>0</v>
      </c>
      <c r="AI41" s="644">
        <f>MastRoster!AE45</f>
        <v>0</v>
      </c>
      <c r="AJ41" s="644">
        <f>MastRoster!AF45</f>
        <v>0</v>
      </c>
      <c r="AK41" s="644">
        <f>MastRoster!AG45</f>
        <v>0</v>
      </c>
      <c r="AL41" s="644">
        <f>MastRoster!AH45</f>
        <v>0</v>
      </c>
      <c r="AM41" s="644">
        <f>MastRoster!AI45</f>
        <v>0</v>
      </c>
      <c r="AN41" s="644">
        <f>MastRoster!AJ45</f>
        <v>0</v>
      </c>
      <c r="AO41" s="645">
        <f>MastRoster!AK45</f>
        <v>0</v>
      </c>
      <c r="AP41" s="644">
        <f>MastRoster!AL45</f>
        <v>0</v>
      </c>
      <c r="AQ41" s="644">
        <f>MastRoster!AM45</f>
        <v>0</v>
      </c>
      <c r="AR41" s="644" t="str">
        <f>MastRoster!AN45</f>
        <v/>
      </c>
      <c r="AS41" s="644" t="str">
        <f>MastRoster!AO45</f>
        <v/>
      </c>
      <c r="AT41" s="644" t="str">
        <f>MastRoster!AP45</f>
        <v/>
      </c>
      <c r="AU41" s="644" t="str">
        <f>MastRoster!AQ45</f>
        <v/>
      </c>
      <c r="AV41" s="644" t="str">
        <f>MastRoster!AR45</f>
        <v/>
      </c>
      <c r="AW41" s="644" t="str">
        <f>MastRoster!AS45</f>
        <v/>
      </c>
      <c r="AX41" s="644" t="str">
        <f>MastRoster!AT45</f>
        <v/>
      </c>
      <c r="AY41" s="644" t="str">
        <f>MastRoster!AU45</f>
        <v/>
      </c>
      <c r="AZ41" s="644" t="str">
        <f>MastRoster!AV45</f>
        <v/>
      </c>
      <c r="BA41" s="644" t="str">
        <f>MastRoster!AW45</f>
        <v/>
      </c>
      <c r="BB41" s="644" t="str">
        <f>MastRoster!AX45</f>
        <v/>
      </c>
      <c r="BC41" s="644" t="str">
        <f>MastRoster!AY45</f>
        <v/>
      </c>
      <c r="BD41" s="644" t="str">
        <f>MastRoster!AZ45</f>
        <v/>
      </c>
      <c r="BE41" s="644" t="str">
        <f>MastRoster!BA45</f>
        <v/>
      </c>
      <c r="BF41" s="644" t="str">
        <f>MastRoster!BB45</f>
        <v/>
      </c>
      <c r="BG41" s="644" t="str">
        <f>MastRoster!BC45</f>
        <v/>
      </c>
      <c r="BH41" s="644" t="str">
        <f>MastRoster!BD45</f>
        <v/>
      </c>
      <c r="BI41" s="644" t="str">
        <f>MastRoster!BE45</f>
        <v/>
      </c>
      <c r="BJ41" s="644" t="str">
        <f>MastRoster!BF45</f>
        <v/>
      </c>
    </row>
    <row r="42" spans="7:62" x14ac:dyDescent="0.25">
      <c r="G42" s="644">
        <f>MastRoster!C46</f>
        <v>0</v>
      </c>
      <c r="H42" s="644">
        <f>MastRoster!D46</f>
        <v>0</v>
      </c>
      <c r="I42" s="644">
        <f>MastRoster!E46</f>
        <v>0</v>
      </c>
      <c r="J42" s="644">
        <f>MastRoster!F46</f>
        <v>0</v>
      </c>
      <c r="K42" s="644">
        <f>MastRoster!G46</f>
        <v>0</v>
      </c>
      <c r="L42" s="644">
        <f>MastRoster!H46</f>
        <v>0</v>
      </c>
      <c r="M42" s="644">
        <f>MastRoster!I46</f>
        <v>0</v>
      </c>
      <c r="N42" s="644">
        <f>MastRoster!J46</f>
        <v>0</v>
      </c>
      <c r="O42" s="644">
        <f>MastRoster!K46</f>
        <v>0</v>
      </c>
      <c r="P42" s="644">
        <f>MastRoster!L46</f>
        <v>0</v>
      </c>
      <c r="Q42" s="644">
        <f>MastRoster!M46</f>
        <v>0</v>
      </c>
      <c r="R42" s="644">
        <f>MastRoster!N46</f>
        <v>0</v>
      </c>
      <c r="S42" s="644">
        <f>MastRoster!O46</f>
        <v>0</v>
      </c>
      <c r="T42" s="644">
        <f>MastRoster!P46</f>
        <v>0</v>
      </c>
      <c r="U42" s="644">
        <f>MastRoster!Q46</f>
        <v>0</v>
      </c>
      <c r="V42" s="644">
        <f>MastRoster!R46</f>
        <v>0</v>
      </c>
      <c r="W42" s="644">
        <f>MastRoster!S46</f>
        <v>0</v>
      </c>
      <c r="X42" s="644">
        <f>MastRoster!T46</f>
        <v>0</v>
      </c>
      <c r="Y42" s="644">
        <f>MastRoster!U46</f>
        <v>0</v>
      </c>
      <c r="Z42" s="644">
        <f>MastRoster!V46</f>
        <v>0</v>
      </c>
      <c r="AA42" s="644">
        <f>MastRoster!W46</f>
        <v>0</v>
      </c>
      <c r="AB42" s="644">
        <f>MastRoster!X46</f>
        <v>0</v>
      </c>
      <c r="AC42" s="644">
        <f>MastRoster!Y46</f>
        <v>0</v>
      </c>
      <c r="AD42" s="644">
        <f>MastRoster!Z46</f>
        <v>0</v>
      </c>
      <c r="AE42" s="644">
        <f>MastRoster!AA46</f>
        <v>0</v>
      </c>
      <c r="AF42" s="644">
        <f>MastRoster!AB46</f>
        <v>0</v>
      </c>
      <c r="AG42" s="644">
        <f>MastRoster!AC46</f>
        <v>0</v>
      </c>
      <c r="AH42" s="644">
        <f>MastRoster!AD46</f>
        <v>0</v>
      </c>
      <c r="AI42" s="644">
        <f>MastRoster!AE46</f>
        <v>0</v>
      </c>
      <c r="AJ42" s="644">
        <f>MastRoster!AF46</f>
        <v>0</v>
      </c>
      <c r="AK42" s="644">
        <f>MastRoster!AG46</f>
        <v>0</v>
      </c>
      <c r="AL42" s="644">
        <f>MastRoster!AH46</f>
        <v>0</v>
      </c>
      <c r="AM42" s="644">
        <f>MastRoster!AI46</f>
        <v>0</v>
      </c>
      <c r="AN42" s="644">
        <f>MastRoster!AJ46</f>
        <v>0</v>
      </c>
      <c r="AO42" s="645">
        <f>MastRoster!AK46</f>
        <v>0</v>
      </c>
      <c r="AP42" s="644">
        <f>MastRoster!AL46</f>
        <v>0</v>
      </c>
      <c r="AQ42" s="644">
        <f>MastRoster!AM46</f>
        <v>0</v>
      </c>
      <c r="AR42" s="644" t="str">
        <f>MastRoster!AN46</f>
        <v/>
      </c>
      <c r="AS42" s="644" t="str">
        <f>MastRoster!AO46</f>
        <v/>
      </c>
      <c r="AT42" s="644" t="str">
        <f>MastRoster!AP46</f>
        <v/>
      </c>
      <c r="AU42" s="644" t="str">
        <f>MastRoster!AQ46</f>
        <v/>
      </c>
      <c r="AV42" s="644" t="str">
        <f>MastRoster!AR46</f>
        <v/>
      </c>
      <c r="AW42" s="644" t="str">
        <f>MastRoster!AS46</f>
        <v/>
      </c>
      <c r="AX42" s="644" t="str">
        <f>MastRoster!AT46</f>
        <v/>
      </c>
      <c r="AY42" s="644" t="str">
        <f>MastRoster!AU46</f>
        <v/>
      </c>
      <c r="AZ42" s="644" t="str">
        <f>MastRoster!AV46</f>
        <v/>
      </c>
      <c r="BA42" s="644" t="str">
        <f>MastRoster!AW46</f>
        <v/>
      </c>
      <c r="BB42" s="644" t="str">
        <f>MastRoster!AX46</f>
        <v/>
      </c>
      <c r="BC42" s="644" t="str">
        <f>MastRoster!AY46</f>
        <v/>
      </c>
      <c r="BD42" s="644" t="str">
        <f>MastRoster!AZ46</f>
        <v/>
      </c>
      <c r="BE42" s="644" t="str">
        <f>MastRoster!BA46</f>
        <v/>
      </c>
      <c r="BF42" s="644" t="str">
        <f>MastRoster!BB46</f>
        <v/>
      </c>
      <c r="BG42" s="644" t="str">
        <f>MastRoster!BC46</f>
        <v/>
      </c>
      <c r="BH42" s="644" t="str">
        <f>MastRoster!BD46</f>
        <v/>
      </c>
      <c r="BI42" s="644" t="str">
        <f>MastRoster!BE46</f>
        <v/>
      </c>
      <c r="BJ42" s="644" t="str">
        <f>MastRoster!BF46</f>
        <v/>
      </c>
    </row>
    <row r="43" spans="7:62" x14ac:dyDescent="0.25">
      <c r="G43" s="644">
        <f>MastRoster!C47</f>
        <v>0</v>
      </c>
      <c r="H43" s="644">
        <f>MastRoster!D47</f>
        <v>0</v>
      </c>
      <c r="I43" s="644">
        <f>MastRoster!E47</f>
        <v>0</v>
      </c>
      <c r="J43" s="644">
        <f>MastRoster!F47</f>
        <v>0</v>
      </c>
      <c r="K43" s="644">
        <f>MastRoster!G47</f>
        <v>0</v>
      </c>
      <c r="L43" s="644">
        <f>MastRoster!H47</f>
        <v>0</v>
      </c>
      <c r="M43" s="644">
        <f>MastRoster!I47</f>
        <v>0</v>
      </c>
      <c r="N43" s="644">
        <f>MastRoster!J47</f>
        <v>0</v>
      </c>
      <c r="O43" s="644">
        <f>MastRoster!K47</f>
        <v>0</v>
      </c>
      <c r="P43" s="644">
        <f>MastRoster!L47</f>
        <v>0</v>
      </c>
      <c r="Q43" s="644">
        <f>MastRoster!M47</f>
        <v>0</v>
      </c>
      <c r="R43" s="644">
        <f>MastRoster!N47</f>
        <v>0</v>
      </c>
      <c r="S43" s="644">
        <f>MastRoster!O47</f>
        <v>0</v>
      </c>
      <c r="T43" s="644">
        <f>MastRoster!P47</f>
        <v>0</v>
      </c>
      <c r="U43" s="644">
        <f>MastRoster!Q47</f>
        <v>0</v>
      </c>
      <c r="V43" s="644">
        <f>MastRoster!R47</f>
        <v>0</v>
      </c>
      <c r="W43" s="644">
        <f>MastRoster!S47</f>
        <v>0</v>
      </c>
      <c r="X43" s="644">
        <f>MastRoster!T47</f>
        <v>0</v>
      </c>
      <c r="Y43" s="644">
        <f>MastRoster!U47</f>
        <v>0</v>
      </c>
      <c r="Z43" s="644">
        <f>MastRoster!V47</f>
        <v>0</v>
      </c>
      <c r="AA43" s="644">
        <f>MastRoster!W47</f>
        <v>0</v>
      </c>
      <c r="AB43" s="644">
        <f>MastRoster!X47</f>
        <v>0</v>
      </c>
      <c r="AC43" s="644">
        <f>MastRoster!Y47</f>
        <v>0</v>
      </c>
      <c r="AD43" s="644">
        <f>MastRoster!Z47</f>
        <v>0</v>
      </c>
      <c r="AE43" s="644">
        <f>MastRoster!AA47</f>
        <v>0</v>
      </c>
      <c r="AF43" s="644">
        <f>MastRoster!AB47</f>
        <v>0</v>
      </c>
      <c r="AG43" s="644">
        <f>MastRoster!AC47</f>
        <v>0</v>
      </c>
      <c r="AH43" s="644">
        <f>MastRoster!AD47</f>
        <v>0</v>
      </c>
      <c r="AI43" s="644">
        <f>MastRoster!AE47</f>
        <v>0</v>
      </c>
      <c r="AJ43" s="644">
        <f>MastRoster!AF47</f>
        <v>0</v>
      </c>
      <c r="AK43" s="644">
        <f>MastRoster!AG47</f>
        <v>0</v>
      </c>
      <c r="AL43" s="644">
        <f>MastRoster!AH47</f>
        <v>0</v>
      </c>
      <c r="AM43" s="644">
        <f>MastRoster!AI47</f>
        <v>0</v>
      </c>
      <c r="AN43" s="644">
        <f>MastRoster!AJ47</f>
        <v>0</v>
      </c>
      <c r="AO43" s="645">
        <f>MastRoster!AK47</f>
        <v>0</v>
      </c>
      <c r="AP43" s="644">
        <f>MastRoster!AL47</f>
        <v>0</v>
      </c>
      <c r="AQ43" s="644">
        <f>MastRoster!AM47</f>
        <v>0</v>
      </c>
      <c r="AR43" s="644" t="str">
        <f>MastRoster!AN47</f>
        <v/>
      </c>
      <c r="AS43" s="644" t="str">
        <f>MastRoster!AO47</f>
        <v/>
      </c>
      <c r="AT43" s="644" t="str">
        <f>MastRoster!AP47</f>
        <v/>
      </c>
      <c r="AU43" s="644" t="str">
        <f>MastRoster!AQ47</f>
        <v/>
      </c>
      <c r="AV43" s="644" t="str">
        <f>MastRoster!AR47</f>
        <v/>
      </c>
      <c r="AW43" s="644" t="str">
        <f>MastRoster!AS47</f>
        <v/>
      </c>
      <c r="AX43" s="644" t="str">
        <f>MastRoster!AT47</f>
        <v/>
      </c>
      <c r="AY43" s="644" t="str">
        <f>MastRoster!AU47</f>
        <v/>
      </c>
      <c r="AZ43" s="644" t="str">
        <f>MastRoster!AV47</f>
        <v/>
      </c>
      <c r="BA43" s="644" t="str">
        <f>MastRoster!AW47</f>
        <v/>
      </c>
      <c r="BB43" s="644" t="str">
        <f>MastRoster!AX47</f>
        <v/>
      </c>
      <c r="BC43" s="644" t="str">
        <f>MastRoster!AY47</f>
        <v/>
      </c>
      <c r="BD43" s="644" t="str">
        <f>MastRoster!AZ47</f>
        <v/>
      </c>
      <c r="BE43" s="644" t="str">
        <f>MastRoster!BA47</f>
        <v/>
      </c>
      <c r="BF43" s="644" t="str">
        <f>MastRoster!BB47</f>
        <v/>
      </c>
      <c r="BG43" s="644" t="str">
        <f>MastRoster!BC47</f>
        <v/>
      </c>
      <c r="BH43" s="644" t="str">
        <f>MastRoster!BD47</f>
        <v/>
      </c>
      <c r="BI43" s="644" t="str">
        <f>MastRoster!BE47</f>
        <v/>
      </c>
      <c r="BJ43" s="644" t="str">
        <f>MastRoster!BF47</f>
        <v/>
      </c>
    </row>
    <row r="44" spans="7:62" x14ac:dyDescent="0.25">
      <c r="G44" s="644">
        <f>MastRoster!C48</f>
        <v>0</v>
      </c>
      <c r="H44" s="644">
        <f>MastRoster!D48</f>
        <v>0</v>
      </c>
      <c r="I44" s="644">
        <f>MastRoster!E48</f>
        <v>0</v>
      </c>
      <c r="J44" s="644">
        <f>MastRoster!F48</f>
        <v>0</v>
      </c>
      <c r="K44" s="644">
        <f>MastRoster!G48</f>
        <v>0</v>
      </c>
      <c r="L44" s="644">
        <f>MastRoster!H48</f>
        <v>0</v>
      </c>
      <c r="M44" s="644">
        <f>MastRoster!I48</f>
        <v>0</v>
      </c>
      <c r="N44" s="644">
        <f>MastRoster!J48</f>
        <v>0</v>
      </c>
      <c r="O44" s="644">
        <f>MastRoster!K48</f>
        <v>0</v>
      </c>
      <c r="P44" s="644">
        <f>MastRoster!L48</f>
        <v>0</v>
      </c>
      <c r="Q44" s="644">
        <f>MastRoster!M48</f>
        <v>0</v>
      </c>
      <c r="R44" s="644">
        <f>MastRoster!N48</f>
        <v>0</v>
      </c>
      <c r="S44" s="644">
        <f>MastRoster!O48</f>
        <v>0</v>
      </c>
      <c r="T44" s="644">
        <f>MastRoster!P48</f>
        <v>0</v>
      </c>
      <c r="U44" s="644">
        <f>MastRoster!Q48</f>
        <v>0</v>
      </c>
      <c r="V44" s="644">
        <f>MastRoster!R48</f>
        <v>0</v>
      </c>
      <c r="W44" s="644">
        <f>MastRoster!S48</f>
        <v>0</v>
      </c>
      <c r="X44" s="644">
        <f>MastRoster!T48</f>
        <v>0</v>
      </c>
      <c r="Y44" s="644">
        <f>MastRoster!U48</f>
        <v>0</v>
      </c>
      <c r="Z44" s="644">
        <f>MastRoster!V48</f>
        <v>0</v>
      </c>
      <c r="AA44" s="644">
        <f>MastRoster!W48</f>
        <v>0</v>
      </c>
      <c r="AB44" s="644">
        <f>MastRoster!X48</f>
        <v>0</v>
      </c>
      <c r="AC44" s="644">
        <f>MastRoster!Y48</f>
        <v>0</v>
      </c>
      <c r="AD44" s="644">
        <f>MastRoster!Z48</f>
        <v>0</v>
      </c>
      <c r="AE44" s="644">
        <f>MastRoster!AA48</f>
        <v>0</v>
      </c>
      <c r="AF44" s="644">
        <f>MastRoster!AB48</f>
        <v>0</v>
      </c>
      <c r="AG44" s="644">
        <f>MastRoster!AC48</f>
        <v>0</v>
      </c>
      <c r="AH44" s="644">
        <f>MastRoster!AD48</f>
        <v>0</v>
      </c>
      <c r="AI44" s="644">
        <f>MastRoster!AE48</f>
        <v>0</v>
      </c>
      <c r="AJ44" s="644">
        <f>MastRoster!AF48</f>
        <v>0</v>
      </c>
      <c r="AK44" s="644">
        <f>MastRoster!AG48</f>
        <v>0</v>
      </c>
      <c r="AL44" s="644">
        <f>MastRoster!AH48</f>
        <v>0</v>
      </c>
      <c r="AM44" s="644">
        <f>MastRoster!AI48</f>
        <v>0</v>
      </c>
      <c r="AN44" s="644">
        <f>MastRoster!AJ48</f>
        <v>0</v>
      </c>
      <c r="AO44" s="645">
        <f>MastRoster!AK48</f>
        <v>0</v>
      </c>
      <c r="AP44" s="644">
        <f>MastRoster!AL48</f>
        <v>0</v>
      </c>
      <c r="AQ44" s="644">
        <f>MastRoster!AM48</f>
        <v>0</v>
      </c>
      <c r="AR44" s="644" t="str">
        <f>MastRoster!AN48</f>
        <v/>
      </c>
      <c r="AS44" s="644" t="str">
        <f>MastRoster!AO48</f>
        <v/>
      </c>
      <c r="AT44" s="644" t="str">
        <f>MastRoster!AP48</f>
        <v/>
      </c>
      <c r="AU44" s="644" t="str">
        <f>MastRoster!AQ48</f>
        <v/>
      </c>
      <c r="AV44" s="644" t="str">
        <f>MastRoster!AR48</f>
        <v/>
      </c>
      <c r="AW44" s="644" t="str">
        <f>MastRoster!AS48</f>
        <v/>
      </c>
      <c r="AX44" s="644" t="str">
        <f>MastRoster!AT48</f>
        <v/>
      </c>
      <c r="AY44" s="644" t="str">
        <f>MastRoster!AU48</f>
        <v/>
      </c>
      <c r="AZ44" s="644" t="str">
        <f>MastRoster!AV48</f>
        <v/>
      </c>
      <c r="BA44" s="644" t="str">
        <f>MastRoster!AW48</f>
        <v/>
      </c>
      <c r="BB44" s="644" t="str">
        <f>MastRoster!AX48</f>
        <v/>
      </c>
      <c r="BC44" s="644" t="str">
        <f>MastRoster!AY48</f>
        <v/>
      </c>
      <c r="BD44" s="644" t="str">
        <f>MastRoster!AZ48</f>
        <v/>
      </c>
      <c r="BE44" s="644" t="str">
        <f>MastRoster!BA48</f>
        <v/>
      </c>
      <c r="BF44" s="644" t="str">
        <f>MastRoster!BB48</f>
        <v/>
      </c>
      <c r="BG44" s="644" t="str">
        <f>MastRoster!BC48</f>
        <v/>
      </c>
      <c r="BH44" s="644" t="str">
        <f>MastRoster!BD48</f>
        <v/>
      </c>
      <c r="BI44" s="644" t="str">
        <f>MastRoster!BE48</f>
        <v/>
      </c>
      <c r="BJ44" s="644" t="str">
        <f>MastRoster!BF48</f>
        <v/>
      </c>
    </row>
    <row r="45" spans="7:62" x14ac:dyDescent="0.25">
      <c r="G45" s="644">
        <f>MastRoster!C49</f>
        <v>0</v>
      </c>
      <c r="H45" s="644">
        <f>MastRoster!D49</f>
        <v>0</v>
      </c>
      <c r="I45" s="644">
        <f>MastRoster!E49</f>
        <v>0</v>
      </c>
      <c r="J45" s="644">
        <f>MastRoster!F49</f>
        <v>0</v>
      </c>
      <c r="K45" s="644">
        <f>MastRoster!G49</f>
        <v>0</v>
      </c>
      <c r="L45" s="644">
        <f>MastRoster!H49</f>
        <v>0</v>
      </c>
      <c r="M45" s="644">
        <f>MastRoster!I49</f>
        <v>0</v>
      </c>
      <c r="N45" s="644">
        <f>MastRoster!J49</f>
        <v>0</v>
      </c>
      <c r="O45" s="644">
        <f>MastRoster!K49</f>
        <v>0</v>
      </c>
      <c r="P45" s="644">
        <f>MastRoster!L49</f>
        <v>0</v>
      </c>
      <c r="Q45" s="644">
        <f>MastRoster!M49</f>
        <v>0</v>
      </c>
      <c r="R45" s="644">
        <f>MastRoster!N49</f>
        <v>0</v>
      </c>
      <c r="S45" s="644">
        <f>MastRoster!O49</f>
        <v>0</v>
      </c>
      <c r="T45" s="644">
        <f>MastRoster!P49</f>
        <v>0</v>
      </c>
      <c r="U45" s="644">
        <f>MastRoster!Q49</f>
        <v>0</v>
      </c>
      <c r="V45" s="644">
        <f>MastRoster!R49</f>
        <v>0</v>
      </c>
      <c r="W45" s="644">
        <f>MastRoster!S49</f>
        <v>0</v>
      </c>
      <c r="X45" s="644">
        <f>MastRoster!T49</f>
        <v>0</v>
      </c>
      <c r="Y45" s="644">
        <f>MastRoster!U49</f>
        <v>0</v>
      </c>
      <c r="Z45" s="644">
        <f>MastRoster!V49</f>
        <v>0</v>
      </c>
      <c r="AA45" s="644">
        <f>MastRoster!W49</f>
        <v>0</v>
      </c>
      <c r="AB45" s="644">
        <f>MastRoster!X49</f>
        <v>0</v>
      </c>
      <c r="AC45" s="644">
        <f>MastRoster!Y49</f>
        <v>0</v>
      </c>
      <c r="AD45" s="644">
        <f>MastRoster!Z49</f>
        <v>0</v>
      </c>
      <c r="AE45" s="644">
        <f>MastRoster!AA49</f>
        <v>0</v>
      </c>
      <c r="AF45" s="644">
        <f>MastRoster!AB49</f>
        <v>0</v>
      </c>
      <c r="AG45" s="644">
        <f>MastRoster!AC49</f>
        <v>0</v>
      </c>
      <c r="AH45" s="644">
        <f>MastRoster!AD49</f>
        <v>0</v>
      </c>
      <c r="AI45" s="644">
        <f>MastRoster!AE49</f>
        <v>0</v>
      </c>
      <c r="AJ45" s="644">
        <f>MastRoster!AF49</f>
        <v>0</v>
      </c>
      <c r="AK45" s="644">
        <f>MastRoster!AG49</f>
        <v>0</v>
      </c>
      <c r="AL45" s="644">
        <f>MastRoster!AH49</f>
        <v>0</v>
      </c>
      <c r="AM45" s="644">
        <f>MastRoster!AI49</f>
        <v>0</v>
      </c>
      <c r="AN45" s="644">
        <f>MastRoster!AJ49</f>
        <v>0</v>
      </c>
      <c r="AO45" s="645">
        <f>MastRoster!AK49</f>
        <v>0</v>
      </c>
      <c r="AP45" s="644">
        <f>MastRoster!AL49</f>
        <v>0</v>
      </c>
      <c r="AQ45" s="644">
        <f>MastRoster!AM49</f>
        <v>0</v>
      </c>
      <c r="AR45" s="644" t="str">
        <f>MastRoster!AN49</f>
        <v/>
      </c>
      <c r="AS45" s="644" t="str">
        <f>MastRoster!AO49</f>
        <v/>
      </c>
      <c r="AT45" s="644" t="str">
        <f>MastRoster!AP49</f>
        <v/>
      </c>
      <c r="AU45" s="644" t="str">
        <f>MastRoster!AQ49</f>
        <v/>
      </c>
      <c r="AV45" s="644" t="str">
        <f>MastRoster!AR49</f>
        <v/>
      </c>
      <c r="AW45" s="644" t="str">
        <f>MastRoster!AS49</f>
        <v/>
      </c>
      <c r="AX45" s="644" t="str">
        <f>MastRoster!AT49</f>
        <v/>
      </c>
      <c r="AY45" s="644" t="str">
        <f>MastRoster!AU49</f>
        <v/>
      </c>
      <c r="AZ45" s="644" t="str">
        <f>MastRoster!AV49</f>
        <v/>
      </c>
      <c r="BA45" s="644" t="str">
        <f>MastRoster!AW49</f>
        <v/>
      </c>
      <c r="BB45" s="644" t="str">
        <f>MastRoster!AX49</f>
        <v/>
      </c>
      <c r="BC45" s="644" t="str">
        <f>MastRoster!AY49</f>
        <v/>
      </c>
      <c r="BD45" s="644" t="str">
        <f>MastRoster!AZ49</f>
        <v/>
      </c>
      <c r="BE45" s="644" t="str">
        <f>MastRoster!BA49</f>
        <v/>
      </c>
      <c r="BF45" s="644" t="str">
        <f>MastRoster!BB49</f>
        <v/>
      </c>
      <c r="BG45" s="644" t="str">
        <f>MastRoster!BC49</f>
        <v/>
      </c>
      <c r="BH45" s="644" t="str">
        <f>MastRoster!BD49</f>
        <v/>
      </c>
      <c r="BI45" s="644" t="str">
        <f>MastRoster!BE49</f>
        <v/>
      </c>
      <c r="BJ45" s="644" t="str">
        <f>MastRoster!BF49</f>
        <v/>
      </c>
    </row>
    <row r="46" spans="7:62" x14ac:dyDescent="0.25">
      <c r="G46" s="644">
        <f>MastRoster!C50</f>
        <v>0</v>
      </c>
      <c r="H46" s="644">
        <f>MastRoster!D50</f>
        <v>0</v>
      </c>
      <c r="I46" s="644">
        <f>MastRoster!E50</f>
        <v>0</v>
      </c>
      <c r="J46" s="644">
        <f>MastRoster!F50</f>
        <v>0</v>
      </c>
      <c r="K46" s="644">
        <f>MastRoster!G50</f>
        <v>0</v>
      </c>
      <c r="L46" s="644">
        <f>MastRoster!H50</f>
        <v>0</v>
      </c>
      <c r="M46" s="644">
        <f>MastRoster!I50</f>
        <v>0</v>
      </c>
      <c r="N46" s="644">
        <f>MastRoster!J50</f>
        <v>0</v>
      </c>
      <c r="O46" s="644">
        <f>MastRoster!K50</f>
        <v>0</v>
      </c>
      <c r="P46" s="644">
        <f>MastRoster!L50</f>
        <v>0</v>
      </c>
      <c r="Q46" s="644">
        <f>MastRoster!M50</f>
        <v>0</v>
      </c>
      <c r="R46" s="644">
        <f>MastRoster!N50</f>
        <v>0</v>
      </c>
      <c r="S46" s="644">
        <f>MastRoster!O50</f>
        <v>0</v>
      </c>
      <c r="T46" s="644">
        <f>MastRoster!P50</f>
        <v>0</v>
      </c>
      <c r="U46" s="644">
        <f>MastRoster!Q50</f>
        <v>0</v>
      </c>
      <c r="V46" s="644">
        <f>MastRoster!R50</f>
        <v>0</v>
      </c>
      <c r="W46" s="644">
        <f>MastRoster!S50</f>
        <v>0</v>
      </c>
      <c r="X46" s="644">
        <f>MastRoster!T50</f>
        <v>0</v>
      </c>
      <c r="Y46" s="644">
        <f>MastRoster!U50</f>
        <v>0</v>
      </c>
      <c r="Z46" s="644">
        <f>MastRoster!V50</f>
        <v>0</v>
      </c>
      <c r="AA46" s="644">
        <f>MastRoster!W50</f>
        <v>0</v>
      </c>
      <c r="AB46" s="644">
        <f>MastRoster!X50</f>
        <v>0</v>
      </c>
      <c r="AC46" s="644">
        <f>MastRoster!Y50</f>
        <v>0</v>
      </c>
      <c r="AD46" s="644">
        <f>MastRoster!Z50</f>
        <v>0</v>
      </c>
      <c r="AE46" s="644">
        <f>MastRoster!AA50</f>
        <v>0</v>
      </c>
      <c r="AF46" s="644">
        <f>MastRoster!AB50</f>
        <v>0</v>
      </c>
      <c r="AG46" s="644">
        <f>MastRoster!AC50</f>
        <v>0</v>
      </c>
      <c r="AH46" s="644">
        <f>MastRoster!AD50</f>
        <v>0</v>
      </c>
      <c r="AI46" s="644">
        <f>MastRoster!AE50</f>
        <v>0</v>
      </c>
      <c r="AJ46" s="644">
        <f>MastRoster!AF50</f>
        <v>0</v>
      </c>
      <c r="AK46" s="644">
        <f>MastRoster!AG50</f>
        <v>0</v>
      </c>
      <c r="AL46" s="644">
        <f>MastRoster!AH50</f>
        <v>0</v>
      </c>
      <c r="AM46" s="644">
        <f>MastRoster!AI50</f>
        <v>0</v>
      </c>
      <c r="AN46" s="644">
        <f>MastRoster!AJ50</f>
        <v>0</v>
      </c>
      <c r="AO46" s="645">
        <f>MastRoster!AK50</f>
        <v>0</v>
      </c>
      <c r="AP46" s="644">
        <f>MastRoster!AL50</f>
        <v>0</v>
      </c>
      <c r="AQ46" s="644">
        <f>MastRoster!AM50</f>
        <v>0</v>
      </c>
      <c r="AR46" s="644" t="str">
        <f>MastRoster!AN50</f>
        <v/>
      </c>
      <c r="AS46" s="644" t="str">
        <f>MastRoster!AO50</f>
        <v/>
      </c>
      <c r="AT46" s="644" t="str">
        <f>MastRoster!AP50</f>
        <v/>
      </c>
      <c r="AU46" s="644" t="str">
        <f>MastRoster!AQ50</f>
        <v/>
      </c>
      <c r="AV46" s="644" t="str">
        <f>MastRoster!AR50</f>
        <v/>
      </c>
      <c r="AW46" s="644" t="str">
        <f>MastRoster!AS50</f>
        <v/>
      </c>
      <c r="AX46" s="644" t="str">
        <f>MastRoster!AT50</f>
        <v/>
      </c>
      <c r="AY46" s="644" t="str">
        <f>MastRoster!AU50</f>
        <v/>
      </c>
      <c r="AZ46" s="644" t="str">
        <f>MastRoster!AV50</f>
        <v/>
      </c>
      <c r="BA46" s="644" t="str">
        <f>MastRoster!AW50</f>
        <v/>
      </c>
      <c r="BB46" s="644" t="str">
        <f>MastRoster!AX50</f>
        <v/>
      </c>
      <c r="BC46" s="644" t="str">
        <f>MastRoster!AY50</f>
        <v/>
      </c>
      <c r="BD46" s="644" t="str">
        <f>MastRoster!AZ50</f>
        <v/>
      </c>
      <c r="BE46" s="644" t="str">
        <f>MastRoster!BA50</f>
        <v/>
      </c>
      <c r="BF46" s="644" t="str">
        <f>MastRoster!BB50</f>
        <v/>
      </c>
      <c r="BG46" s="644" t="str">
        <f>MastRoster!BC50</f>
        <v/>
      </c>
      <c r="BH46" s="644" t="str">
        <f>MastRoster!BD50</f>
        <v/>
      </c>
      <c r="BI46" s="644" t="str">
        <f>MastRoster!BE50</f>
        <v/>
      </c>
      <c r="BJ46" s="644" t="str">
        <f>MastRoster!BF50</f>
        <v/>
      </c>
    </row>
    <row r="47" spans="7:62" x14ac:dyDescent="0.25">
      <c r="G47" s="644">
        <f>MastRoster!C51</f>
        <v>0</v>
      </c>
      <c r="H47" s="644">
        <f>MastRoster!D51</f>
        <v>0</v>
      </c>
      <c r="I47" s="644">
        <f>MastRoster!E51</f>
        <v>0</v>
      </c>
      <c r="J47" s="644">
        <f>MastRoster!F51</f>
        <v>0</v>
      </c>
      <c r="K47" s="644">
        <f>MastRoster!G51</f>
        <v>0</v>
      </c>
      <c r="L47" s="644">
        <f>MastRoster!H51</f>
        <v>0</v>
      </c>
      <c r="M47" s="644">
        <f>MastRoster!I51</f>
        <v>0</v>
      </c>
      <c r="N47" s="644">
        <f>MastRoster!J51</f>
        <v>0</v>
      </c>
      <c r="O47" s="644">
        <f>MastRoster!K51</f>
        <v>0</v>
      </c>
      <c r="P47" s="644">
        <f>MastRoster!L51</f>
        <v>0</v>
      </c>
      <c r="Q47" s="644">
        <f>MastRoster!M51</f>
        <v>0</v>
      </c>
      <c r="R47" s="644">
        <f>MastRoster!N51</f>
        <v>0</v>
      </c>
      <c r="S47" s="644">
        <f>MastRoster!O51</f>
        <v>0</v>
      </c>
      <c r="T47" s="644">
        <f>MastRoster!P51</f>
        <v>0</v>
      </c>
      <c r="U47" s="644">
        <f>MastRoster!Q51</f>
        <v>0</v>
      </c>
      <c r="V47" s="644">
        <f>MastRoster!R51</f>
        <v>0</v>
      </c>
      <c r="W47" s="644">
        <f>MastRoster!S51</f>
        <v>0</v>
      </c>
      <c r="X47" s="644">
        <f>MastRoster!T51</f>
        <v>0</v>
      </c>
      <c r="Y47" s="644">
        <f>MastRoster!U51</f>
        <v>0</v>
      </c>
      <c r="Z47" s="644">
        <f>MastRoster!V51</f>
        <v>0</v>
      </c>
      <c r="AA47" s="644">
        <f>MastRoster!W51</f>
        <v>0</v>
      </c>
      <c r="AB47" s="644">
        <f>MastRoster!X51</f>
        <v>0</v>
      </c>
      <c r="AC47" s="644">
        <f>MastRoster!Y51</f>
        <v>0</v>
      </c>
      <c r="AD47" s="644">
        <f>MastRoster!Z51</f>
        <v>0</v>
      </c>
      <c r="AE47" s="644">
        <f>MastRoster!AA51</f>
        <v>0</v>
      </c>
      <c r="AF47" s="644">
        <f>MastRoster!AB51</f>
        <v>0</v>
      </c>
      <c r="AG47" s="644">
        <f>MastRoster!AC51</f>
        <v>0</v>
      </c>
      <c r="AH47" s="644">
        <f>MastRoster!AD51</f>
        <v>0</v>
      </c>
      <c r="AI47" s="644">
        <f>MastRoster!AE51</f>
        <v>0</v>
      </c>
      <c r="AJ47" s="644">
        <f>MastRoster!AF51</f>
        <v>0</v>
      </c>
      <c r="AK47" s="644">
        <f>MastRoster!AG51</f>
        <v>0</v>
      </c>
      <c r="AL47" s="644">
        <f>MastRoster!AH51</f>
        <v>0</v>
      </c>
      <c r="AM47" s="644">
        <f>MastRoster!AI51</f>
        <v>0</v>
      </c>
      <c r="AN47" s="644">
        <f>MastRoster!AJ51</f>
        <v>0</v>
      </c>
      <c r="AO47" s="645">
        <f>MastRoster!AK51</f>
        <v>0</v>
      </c>
      <c r="AP47" s="644">
        <f>MastRoster!AL51</f>
        <v>0</v>
      </c>
      <c r="AQ47" s="644">
        <f>MastRoster!AM51</f>
        <v>0</v>
      </c>
      <c r="AR47" s="644" t="str">
        <f>MastRoster!AN51</f>
        <v/>
      </c>
      <c r="AS47" s="644" t="str">
        <f>MastRoster!AO51</f>
        <v/>
      </c>
      <c r="AT47" s="644" t="str">
        <f>MastRoster!AP51</f>
        <v/>
      </c>
      <c r="AU47" s="644" t="str">
        <f>MastRoster!AQ51</f>
        <v/>
      </c>
      <c r="AV47" s="644" t="str">
        <f>MastRoster!AR51</f>
        <v/>
      </c>
      <c r="AW47" s="644" t="str">
        <f>MastRoster!AS51</f>
        <v/>
      </c>
      <c r="AX47" s="644" t="str">
        <f>MastRoster!AT51</f>
        <v/>
      </c>
      <c r="AY47" s="644" t="str">
        <f>MastRoster!AU51</f>
        <v/>
      </c>
      <c r="AZ47" s="644" t="str">
        <f>MastRoster!AV51</f>
        <v/>
      </c>
      <c r="BA47" s="644" t="str">
        <f>MastRoster!AW51</f>
        <v/>
      </c>
      <c r="BB47" s="644" t="str">
        <f>MastRoster!AX51</f>
        <v/>
      </c>
      <c r="BC47" s="644" t="str">
        <f>MastRoster!AY51</f>
        <v/>
      </c>
      <c r="BD47" s="644" t="str">
        <f>MastRoster!AZ51</f>
        <v/>
      </c>
      <c r="BE47" s="644" t="str">
        <f>MastRoster!BA51</f>
        <v/>
      </c>
      <c r="BF47" s="644" t="str">
        <f>MastRoster!BB51</f>
        <v/>
      </c>
      <c r="BG47" s="644" t="str">
        <f>MastRoster!BC51</f>
        <v/>
      </c>
      <c r="BH47" s="644" t="str">
        <f>MastRoster!BD51</f>
        <v/>
      </c>
      <c r="BI47" s="644" t="str">
        <f>MastRoster!BE51</f>
        <v/>
      </c>
      <c r="BJ47" s="644" t="str">
        <f>MastRoster!BF51</f>
        <v/>
      </c>
    </row>
    <row r="48" spans="7:62" x14ac:dyDescent="0.25">
      <c r="G48" s="644">
        <f>MastRoster!C52</f>
        <v>0</v>
      </c>
      <c r="H48" s="644">
        <f>MastRoster!D52</f>
        <v>0</v>
      </c>
      <c r="I48" s="644">
        <f>MastRoster!E52</f>
        <v>0</v>
      </c>
      <c r="J48" s="644">
        <f>MastRoster!F52</f>
        <v>0</v>
      </c>
      <c r="K48" s="644">
        <f>MastRoster!G52</f>
        <v>0</v>
      </c>
      <c r="L48" s="644">
        <f>MastRoster!H52</f>
        <v>0</v>
      </c>
      <c r="M48" s="644">
        <f>MastRoster!I52</f>
        <v>0</v>
      </c>
      <c r="N48" s="644">
        <f>MastRoster!J52</f>
        <v>0</v>
      </c>
      <c r="O48" s="644">
        <f>MastRoster!K52</f>
        <v>0</v>
      </c>
      <c r="P48" s="644">
        <f>MastRoster!L52</f>
        <v>0</v>
      </c>
      <c r="Q48" s="644">
        <f>MastRoster!M52</f>
        <v>0</v>
      </c>
      <c r="R48" s="644">
        <f>MastRoster!N52</f>
        <v>0</v>
      </c>
      <c r="S48" s="644">
        <f>MastRoster!O52</f>
        <v>0</v>
      </c>
      <c r="T48" s="644">
        <f>MastRoster!P52</f>
        <v>0</v>
      </c>
      <c r="U48" s="644">
        <f>MastRoster!Q52</f>
        <v>0</v>
      </c>
      <c r="V48" s="644">
        <f>MastRoster!R52</f>
        <v>0</v>
      </c>
      <c r="W48" s="644">
        <f>MastRoster!S52</f>
        <v>0</v>
      </c>
      <c r="X48" s="644">
        <f>MastRoster!T52</f>
        <v>0</v>
      </c>
      <c r="Y48" s="644">
        <f>MastRoster!U52</f>
        <v>0</v>
      </c>
      <c r="Z48" s="644">
        <f>MastRoster!V52</f>
        <v>0</v>
      </c>
      <c r="AA48" s="644">
        <f>MastRoster!W52</f>
        <v>0</v>
      </c>
      <c r="AB48" s="644">
        <f>MastRoster!X52</f>
        <v>0</v>
      </c>
      <c r="AC48" s="644">
        <f>MastRoster!Y52</f>
        <v>0</v>
      </c>
      <c r="AD48" s="644">
        <f>MastRoster!Z52</f>
        <v>0</v>
      </c>
      <c r="AE48" s="644">
        <f>MastRoster!AA52</f>
        <v>0</v>
      </c>
      <c r="AF48" s="644">
        <f>MastRoster!AB52</f>
        <v>0</v>
      </c>
      <c r="AG48" s="644">
        <f>MastRoster!AC52</f>
        <v>0</v>
      </c>
      <c r="AH48" s="644">
        <f>MastRoster!AD52</f>
        <v>0</v>
      </c>
      <c r="AI48" s="644">
        <f>MastRoster!AE52</f>
        <v>0</v>
      </c>
      <c r="AJ48" s="644">
        <f>MastRoster!AF52</f>
        <v>0</v>
      </c>
      <c r="AK48" s="644">
        <f>MastRoster!AG52</f>
        <v>0</v>
      </c>
      <c r="AL48" s="644">
        <f>MastRoster!AH52</f>
        <v>0</v>
      </c>
      <c r="AM48" s="644">
        <f>MastRoster!AI52</f>
        <v>0</v>
      </c>
      <c r="AN48" s="644">
        <f>MastRoster!AJ52</f>
        <v>0</v>
      </c>
      <c r="AO48" s="645">
        <f>MastRoster!AK52</f>
        <v>0</v>
      </c>
      <c r="AP48" s="644">
        <f>MastRoster!AL52</f>
        <v>0</v>
      </c>
      <c r="AQ48" s="644">
        <f>MastRoster!AM52</f>
        <v>0</v>
      </c>
      <c r="AR48" s="644" t="str">
        <f>MastRoster!AN52</f>
        <v/>
      </c>
      <c r="AS48" s="644" t="str">
        <f>MastRoster!AO52</f>
        <v/>
      </c>
      <c r="AT48" s="644" t="str">
        <f>MastRoster!AP52</f>
        <v/>
      </c>
      <c r="AU48" s="644" t="str">
        <f>MastRoster!AQ52</f>
        <v/>
      </c>
      <c r="AV48" s="644" t="str">
        <f>MastRoster!AR52</f>
        <v/>
      </c>
      <c r="AW48" s="644" t="str">
        <f>MastRoster!AS52</f>
        <v/>
      </c>
      <c r="AX48" s="644" t="str">
        <f>MastRoster!AT52</f>
        <v/>
      </c>
      <c r="AY48" s="644" t="str">
        <f>MastRoster!AU52</f>
        <v/>
      </c>
      <c r="AZ48" s="644" t="str">
        <f>MastRoster!AV52</f>
        <v/>
      </c>
      <c r="BA48" s="644" t="str">
        <f>MastRoster!AW52</f>
        <v/>
      </c>
      <c r="BB48" s="644" t="str">
        <f>MastRoster!AX52</f>
        <v/>
      </c>
      <c r="BC48" s="644" t="str">
        <f>MastRoster!AY52</f>
        <v/>
      </c>
      <c r="BD48" s="644" t="str">
        <f>MastRoster!AZ52</f>
        <v/>
      </c>
      <c r="BE48" s="644" t="str">
        <f>MastRoster!BA52</f>
        <v/>
      </c>
      <c r="BF48" s="644" t="str">
        <f>MastRoster!BB52</f>
        <v/>
      </c>
      <c r="BG48" s="644" t="str">
        <f>MastRoster!BC52</f>
        <v/>
      </c>
      <c r="BH48" s="644" t="str">
        <f>MastRoster!BD52</f>
        <v/>
      </c>
      <c r="BI48" s="644" t="str">
        <f>MastRoster!BE52</f>
        <v/>
      </c>
      <c r="BJ48" s="644" t="str">
        <f>MastRoster!BF52</f>
        <v/>
      </c>
    </row>
    <row r="49" spans="7:62" x14ac:dyDescent="0.25">
      <c r="G49" s="644">
        <f>MastRoster!C53</f>
        <v>0</v>
      </c>
      <c r="H49" s="644">
        <f>MastRoster!D53</f>
        <v>0</v>
      </c>
      <c r="I49" s="644">
        <f>MastRoster!E53</f>
        <v>0</v>
      </c>
      <c r="J49" s="644">
        <f>MastRoster!F53</f>
        <v>0</v>
      </c>
      <c r="K49" s="644">
        <f>MastRoster!G53</f>
        <v>0</v>
      </c>
      <c r="L49" s="644">
        <f>MastRoster!H53</f>
        <v>0</v>
      </c>
      <c r="M49" s="644">
        <f>MastRoster!I53</f>
        <v>0</v>
      </c>
      <c r="N49" s="644">
        <f>MastRoster!J53</f>
        <v>0</v>
      </c>
      <c r="O49" s="644">
        <f>MastRoster!K53</f>
        <v>0</v>
      </c>
      <c r="P49" s="644">
        <f>MastRoster!L53</f>
        <v>0</v>
      </c>
      <c r="Q49" s="644">
        <f>MastRoster!M53</f>
        <v>0</v>
      </c>
      <c r="R49" s="644">
        <f>MastRoster!N53</f>
        <v>0</v>
      </c>
      <c r="S49" s="644">
        <f>MastRoster!O53</f>
        <v>0</v>
      </c>
      <c r="T49" s="644">
        <f>MastRoster!P53</f>
        <v>0</v>
      </c>
      <c r="U49" s="644">
        <f>MastRoster!Q53</f>
        <v>0</v>
      </c>
      <c r="V49" s="644">
        <f>MastRoster!R53</f>
        <v>0</v>
      </c>
      <c r="W49" s="644">
        <f>MastRoster!S53</f>
        <v>0</v>
      </c>
      <c r="X49" s="644">
        <f>MastRoster!T53</f>
        <v>0</v>
      </c>
      <c r="Y49" s="644">
        <f>MastRoster!U53</f>
        <v>0</v>
      </c>
      <c r="Z49" s="644">
        <f>MastRoster!V53</f>
        <v>0</v>
      </c>
      <c r="AA49" s="644">
        <f>MastRoster!W53</f>
        <v>0</v>
      </c>
      <c r="AB49" s="644">
        <f>MastRoster!X53</f>
        <v>0</v>
      </c>
      <c r="AC49" s="644">
        <f>MastRoster!Y53</f>
        <v>0</v>
      </c>
      <c r="AD49" s="644">
        <f>MastRoster!Z53</f>
        <v>0</v>
      </c>
      <c r="AE49" s="644">
        <f>MastRoster!AA53</f>
        <v>0</v>
      </c>
      <c r="AF49" s="644">
        <f>MastRoster!AB53</f>
        <v>0</v>
      </c>
      <c r="AG49" s="644">
        <f>MastRoster!AC53</f>
        <v>0</v>
      </c>
      <c r="AH49" s="644">
        <f>MastRoster!AD53</f>
        <v>0</v>
      </c>
      <c r="AI49" s="644">
        <f>MastRoster!AE53</f>
        <v>0</v>
      </c>
      <c r="AJ49" s="644">
        <f>MastRoster!AF53</f>
        <v>0</v>
      </c>
      <c r="AK49" s="644">
        <f>MastRoster!AG53</f>
        <v>0</v>
      </c>
      <c r="AL49" s="644">
        <f>MastRoster!AH53</f>
        <v>0</v>
      </c>
      <c r="AM49" s="644">
        <f>MastRoster!AI53</f>
        <v>0</v>
      </c>
      <c r="AN49" s="644">
        <f>MastRoster!AJ53</f>
        <v>0</v>
      </c>
      <c r="AO49" s="645">
        <f>MastRoster!AK53</f>
        <v>0</v>
      </c>
      <c r="AP49" s="644">
        <f>MastRoster!AL53</f>
        <v>0</v>
      </c>
      <c r="AQ49" s="644">
        <f>MastRoster!AM53</f>
        <v>0</v>
      </c>
      <c r="AR49" s="644" t="str">
        <f>MastRoster!AN53</f>
        <v/>
      </c>
      <c r="AS49" s="644" t="str">
        <f>MastRoster!AO53</f>
        <v/>
      </c>
      <c r="AT49" s="644" t="str">
        <f>MastRoster!AP53</f>
        <v/>
      </c>
      <c r="AU49" s="644" t="str">
        <f>MastRoster!AQ53</f>
        <v/>
      </c>
      <c r="AV49" s="644" t="str">
        <f>MastRoster!AR53</f>
        <v/>
      </c>
      <c r="AW49" s="644" t="str">
        <f>MastRoster!AS53</f>
        <v/>
      </c>
      <c r="AX49" s="644" t="str">
        <f>MastRoster!AT53</f>
        <v/>
      </c>
      <c r="AY49" s="644" t="str">
        <f>MastRoster!AU53</f>
        <v/>
      </c>
      <c r="AZ49" s="644" t="str">
        <f>MastRoster!AV53</f>
        <v/>
      </c>
      <c r="BA49" s="644" t="str">
        <f>MastRoster!AW53</f>
        <v/>
      </c>
      <c r="BB49" s="644" t="str">
        <f>MastRoster!AX53</f>
        <v/>
      </c>
      <c r="BC49" s="644" t="str">
        <f>MastRoster!AY53</f>
        <v/>
      </c>
      <c r="BD49" s="644" t="str">
        <f>MastRoster!AZ53</f>
        <v/>
      </c>
      <c r="BE49" s="644" t="str">
        <f>MastRoster!BA53</f>
        <v/>
      </c>
      <c r="BF49" s="644" t="str">
        <f>MastRoster!BB53</f>
        <v/>
      </c>
      <c r="BG49" s="644" t="str">
        <f>MastRoster!BC53</f>
        <v/>
      </c>
      <c r="BH49" s="644" t="str">
        <f>MastRoster!BD53</f>
        <v/>
      </c>
      <c r="BI49" s="644" t="str">
        <f>MastRoster!BE53</f>
        <v/>
      </c>
      <c r="BJ49" s="644" t="str">
        <f>MastRoster!BF53</f>
        <v/>
      </c>
    </row>
    <row r="50" spans="7:62" x14ac:dyDescent="0.25">
      <c r="G50" s="644">
        <f>MastRoster!C54</f>
        <v>0</v>
      </c>
      <c r="H50" s="644">
        <f>MastRoster!D54</f>
        <v>0</v>
      </c>
      <c r="I50" s="644">
        <f>MastRoster!E54</f>
        <v>0</v>
      </c>
      <c r="J50" s="644">
        <f>MastRoster!F54</f>
        <v>0</v>
      </c>
      <c r="K50" s="644">
        <f>MastRoster!G54</f>
        <v>0</v>
      </c>
      <c r="L50" s="644">
        <f>MastRoster!H54</f>
        <v>0</v>
      </c>
      <c r="M50" s="644">
        <f>MastRoster!I54</f>
        <v>0</v>
      </c>
      <c r="N50" s="644">
        <f>MastRoster!J54</f>
        <v>0</v>
      </c>
      <c r="O50" s="644">
        <f>MastRoster!K54</f>
        <v>0</v>
      </c>
      <c r="P50" s="644">
        <f>MastRoster!L54</f>
        <v>0</v>
      </c>
      <c r="Q50" s="644">
        <f>MastRoster!M54</f>
        <v>0</v>
      </c>
      <c r="R50" s="644">
        <f>MastRoster!N54</f>
        <v>0</v>
      </c>
      <c r="S50" s="644">
        <f>MastRoster!O54</f>
        <v>0</v>
      </c>
      <c r="T50" s="644">
        <f>MastRoster!P54</f>
        <v>0</v>
      </c>
      <c r="U50" s="644">
        <f>MastRoster!Q54</f>
        <v>0</v>
      </c>
      <c r="V50" s="644">
        <f>MastRoster!R54</f>
        <v>0</v>
      </c>
      <c r="W50" s="644">
        <f>MastRoster!S54</f>
        <v>0</v>
      </c>
      <c r="X50" s="644">
        <f>MastRoster!T54</f>
        <v>0</v>
      </c>
      <c r="Y50" s="644">
        <f>MastRoster!U54</f>
        <v>0</v>
      </c>
      <c r="Z50" s="644">
        <f>MastRoster!V54</f>
        <v>0</v>
      </c>
      <c r="AA50" s="644">
        <f>MastRoster!W54</f>
        <v>0</v>
      </c>
      <c r="AB50" s="644">
        <f>MastRoster!X54</f>
        <v>0</v>
      </c>
      <c r="AC50" s="644">
        <f>MastRoster!Y54</f>
        <v>0</v>
      </c>
      <c r="AD50" s="644">
        <f>MastRoster!Z54</f>
        <v>0</v>
      </c>
      <c r="AE50" s="644">
        <f>MastRoster!AA54</f>
        <v>0</v>
      </c>
      <c r="AF50" s="644">
        <f>MastRoster!AB54</f>
        <v>0</v>
      </c>
      <c r="AG50" s="644">
        <f>MastRoster!AC54</f>
        <v>0</v>
      </c>
      <c r="AH50" s="644">
        <f>MastRoster!AD54</f>
        <v>0</v>
      </c>
      <c r="AI50" s="644">
        <f>MastRoster!AE54</f>
        <v>0</v>
      </c>
      <c r="AJ50" s="644">
        <f>MastRoster!AF54</f>
        <v>0</v>
      </c>
      <c r="AK50" s="644">
        <f>MastRoster!AG54</f>
        <v>0</v>
      </c>
      <c r="AL50" s="644">
        <f>MastRoster!AH54</f>
        <v>0</v>
      </c>
      <c r="AM50" s="644">
        <f>MastRoster!AI54</f>
        <v>0</v>
      </c>
      <c r="AN50" s="644">
        <f>MastRoster!AJ54</f>
        <v>0</v>
      </c>
      <c r="AO50" s="645">
        <f>MastRoster!AK54</f>
        <v>0</v>
      </c>
      <c r="AP50" s="644">
        <f>MastRoster!AL54</f>
        <v>0</v>
      </c>
      <c r="AQ50" s="644">
        <f>MastRoster!AM54</f>
        <v>0</v>
      </c>
      <c r="AR50" s="644" t="str">
        <f>MastRoster!AN54</f>
        <v/>
      </c>
      <c r="AS50" s="644" t="str">
        <f>MastRoster!AO54</f>
        <v/>
      </c>
      <c r="AT50" s="644" t="str">
        <f>MastRoster!AP54</f>
        <v/>
      </c>
      <c r="AU50" s="644" t="str">
        <f>MastRoster!AQ54</f>
        <v/>
      </c>
      <c r="AV50" s="644" t="str">
        <f>MastRoster!AR54</f>
        <v/>
      </c>
      <c r="AW50" s="644" t="str">
        <f>MastRoster!AS54</f>
        <v/>
      </c>
      <c r="AX50" s="644" t="str">
        <f>MastRoster!AT54</f>
        <v/>
      </c>
      <c r="AY50" s="644" t="str">
        <f>MastRoster!AU54</f>
        <v/>
      </c>
      <c r="AZ50" s="644" t="str">
        <f>MastRoster!AV54</f>
        <v/>
      </c>
      <c r="BA50" s="644" t="str">
        <f>MastRoster!AW54</f>
        <v/>
      </c>
      <c r="BB50" s="644" t="str">
        <f>MastRoster!AX54</f>
        <v/>
      </c>
      <c r="BC50" s="644" t="str">
        <f>MastRoster!AY54</f>
        <v/>
      </c>
      <c r="BD50" s="644" t="str">
        <f>MastRoster!AZ54</f>
        <v/>
      </c>
      <c r="BE50" s="644" t="str">
        <f>MastRoster!BA54</f>
        <v/>
      </c>
      <c r="BF50" s="644" t="str">
        <f>MastRoster!BB54</f>
        <v/>
      </c>
      <c r="BG50" s="644" t="str">
        <f>MastRoster!BC54</f>
        <v/>
      </c>
      <c r="BH50" s="644" t="str">
        <f>MastRoster!BD54</f>
        <v/>
      </c>
      <c r="BI50" s="644" t="str">
        <f>MastRoster!BE54</f>
        <v/>
      </c>
      <c r="BJ50" s="644" t="str">
        <f>MastRoster!BF54</f>
        <v/>
      </c>
    </row>
    <row r="51" spans="7:62" x14ac:dyDescent="0.25">
      <c r="G51" s="644">
        <f>MastRoster!C55</f>
        <v>0</v>
      </c>
      <c r="H51" s="644">
        <f>MastRoster!D55</f>
        <v>0</v>
      </c>
      <c r="I51" s="644">
        <f>MastRoster!E55</f>
        <v>0</v>
      </c>
      <c r="J51" s="644">
        <f>MastRoster!F55</f>
        <v>0</v>
      </c>
      <c r="K51" s="644">
        <f>MastRoster!G55</f>
        <v>0</v>
      </c>
      <c r="L51" s="644">
        <f>MastRoster!H55</f>
        <v>0</v>
      </c>
      <c r="M51" s="644">
        <f>MastRoster!I55</f>
        <v>0</v>
      </c>
      <c r="N51" s="644">
        <f>MastRoster!J55</f>
        <v>0</v>
      </c>
      <c r="O51" s="644">
        <f>MastRoster!K55</f>
        <v>0</v>
      </c>
      <c r="P51" s="644">
        <f>MastRoster!L55</f>
        <v>0</v>
      </c>
      <c r="Q51" s="644">
        <f>MastRoster!M55</f>
        <v>0</v>
      </c>
      <c r="R51" s="644">
        <f>MastRoster!N55</f>
        <v>0</v>
      </c>
      <c r="S51" s="644">
        <f>MastRoster!O55</f>
        <v>0</v>
      </c>
      <c r="T51" s="644">
        <f>MastRoster!P55</f>
        <v>0</v>
      </c>
      <c r="U51" s="644">
        <f>MastRoster!Q55</f>
        <v>0</v>
      </c>
      <c r="V51" s="644">
        <f>MastRoster!R55</f>
        <v>0</v>
      </c>
      <c r="W51" s="644">
        <f>MastRoster!S55</f>
        <v>0</v>
      </c>
      <c r="X51" s="644">
        <f>MastRoster!T55</f>
        <v>0</v>
      </c>
      <c r="Y51" s="644">
        <f>MastRoster!U55</f>
        <v>0</v>
      </c>
      <c r="Z51" s="644">
        <f>MastRoster!V55</f>
        <v>0</v>
      </c>
      <c r="AA51" s="644">
        <f>MastRoster!W55</f>
        <v>0</v>
      </c>
      <c r="AB51" s="644">
        <f>MastRoster!X55</f>
        <v>0</v>
      </c>
      <c r="AC51" s="644">
        <f>MastRoster!Y55</f>
        <v>0</v>
      </c>
      <c r="AD51" s="644">
        <f>MastRoster!Z55</f>
        <v>0</v>
      </c>
      <c r="AE51" s="644">
        <f>MastRoster!AA55</f>
        <v>0</v>
      </c>
      <c r="AF51" s="644">
        <f>MastRoster!AB55</f>
        <v>0</v>
      </c>
      <c r="AG51" s="644">
        <f>MastRoster!AC55</f>
        <v>0</v>
      </c>
      <c r="AH51" s="644">
        <f>MastRoster!AD55</f>
        <v>0</v>
      </c>
      <c r="AI51" s="644">
        <f>MastRoster!AE55</f>
        <v>0</v>
      </c>
      <c r="AJ51" s="644">
        <f>MastRoster!AF55</f>
        <v>0</v>
      </c>
      <c r="AK51" s="644">
        <f>MastRoster!AG55</f>
        <v>0</v>
      </c>
      <c r="AL51" s="644">
        <f>MastRoster!AH55</f>
        <v>0</v>
      </c>
      <c r="AM51" s="644">
        <f>MastRoster!AI55</f>
        <v>0</v>
      </c>
      <c r="AN51" s="644">
        <f>MastRoster!AJ55</f>
        <v>0</v>
      </c>
      <c r="AO51" s="645">
        <f>MastRoster!AK55</f>
        <v>0</v>
      </c>
      <c r="AP51" s="644">
        <f>MastRoster!AL55</f>
        <v>0</v>
      </c>
      <c r="AQ51" s="644">
        <f>MastRoster!AM55</f>
        <v>0</v>
      </c>
      <c r="AR51" s="644" t="str">
        <f>MastRoster!AN55</f>
        <v/>
      </c>
      <c r="AS51" s="644" t="str">
        <f>MastRoster!AO55</f>
        <v/>
      </c>
      <c r="AT51" s="644" t="str">
        <f>MastRoster!AP55</f>
        <v/>
      </c>
      <c r="AU51" s="644" t="str">
        <f>MastRoster!AQ55</f>
        <v/>
      </c>
      <c r="AV51" s="644" t="str">
        <f>MastRoster!AR55</f>
        <v/>
      </c>
      <c r="AW51" s="644" t="str">
        <f>MastRoster!AS55</f>
        <v/>
      </c>
      <c r="AX51" s="644" t="str">
        <f>MastRoster!AT55</f>
        <v/>
      </c>
      <c r="AY51" s="644" t="str">
        <f>MastRoster!AU55</f>
        <v/>
      </c>
      <c r="AZ51" s="644" t="str">
        <f>MastRoster!AV55</f>
        <v/>
      </c>
      <c r="BA51" s="644" t="str">
        <f>MastRoster!AW55</f>
        <v/>
      </c>
      <c r="BB51" s="644" t="str">
        <f>MastRoster!AX55</f>
        <v/>
      </c>
      <c r="BC51" s="644" t="str">
        <f>MastRoster!AY55</f>
        <v/>
      </c>
      <c r="BD51" s="644" t="str">
        <f>MastRoster!AZ55</f>
        <v/>
      </c>
      <c r="BE51" s="644" t="str">
        <f>MastRoster!BA55</f>
        <v/>
      </c>
      <c r="BF51" s="644" t="str">
        <f>MastRoster!BB55</f>
        <v/>
      </c>
      <c r="BG51" s="644" t="str">
        <f>MastRoster!BC55</f>
        <v/>
      </c>
      <c r="BH51" s="644" t="str">
        <f>MastRoster!BD55</f>
        <v/>
      </c>
      <c r="BI51" s="644" t="str">
        <f>MastRoster!BE55</f>
        <v/>
      </c>
      <c r="BJ51" s="644" t="str">
        <f>MastRoster!BF55</f>
        <v/>
      </c>
    </row>
    <row r="52" spans="7:62" x14ac:dyDescent="0.25">
      <c r="G52" s="644">
        <f>MastRoster!C56</f>
        <v>0</v>
      </c>
      <c r="H52" s="644">
        <f>MastRoster!D56</f>
        <v>0</v>
      </c>
      <c r="I52" s="644">
        <f>MastRoster!E56</f>
        <v>0</v>
      </c>
      <c r="J52" s="644">
        <f>MastRoster!F56</f>
        <v>0</v>
      </c>
      <c r="K52" s="644">
        <f>MastRoster!G56</f>
        <v>0</v>
      </c>
      <c r="L52" s="644">
        <f>MastRoster!H56</f>
        <v>0</v>
      </c>
      <c r="M52" s="644">
        <f>MastRoster!I56</f>
        <v>0</v>
      </c>
      <c r="N52" s="644">
        <f>MastRoster!J56</f>
        <v>0</v>
      </c>
      <c r="O52" s="644">
        <f>MastRoster!K56</f>
        <v>0</v>
      </c>
      <c r="P52" s="644">
        <f>MastRoster!L56</f>
        <v>0</v>
      </c>
      <c r="Q52" s="644">
        <f>MastRoster!M56</f>
        <v>0</v>
      </c>
      <c r="R52" s="644">
        <f>MastRoster!N56</f>
        <v>0</v>
      </c>
      <c r="S52" s="644">
        <f>MastRoster!O56</f>
        <v>0</v>
      </c>
      <c r="T52" s="644">
        <f>MastRoster!P56</f>
        <v>0</v>
      </c>
      <c r="U52" s="644">
        <f>MastRoster!Q56</f>
        <v>0</v>
      </c>
      <c r="V52" s="644">
        <f>MastRoster!R56</f>
        <v>0</v>
      </c>
      <c r="W52" s="644">
        <f>MastRoster!S56</f>
        <v>0</v>
      </c>
      <c r="X52" s="644">
        <f>MastRoster!T56</f>
        <v>0</v>
      </c>
      <c r="Y52" s="644">
        <f>MastRoster!U56</f>
        <v>0</v>
      </c>
      <c r="Z52" s="644">
        <f>MastRoster!V56</f>
        <v>0</v>
      </c>
      <c r="AA52" s="644">
        <f>MastRoster!W56</f>
        <v>0</v>
      </c>
      <c r="AB52" s="644">
        <f>MastRoster!X56</f>
        <v>0</v>
      </c>
      <c r="AC52" s="644">
        <f>MastRoster!Y56</f>
        <v>0</v>
      </c>
      <c r="AD52" s="644">
        <f>MastRoster!Z56</f>
        <v>0</v>
      </c>
      <c r="AE52" s="644">
        <f>MastRoster!AA56</f>
        <v>0</v>
      </c>
      <c r="AF52" s="644">
        <f>MastRoster!AB56</f>
        <v>0</v>
      </c>
      <c r="AG52" s="644">
        <f>MastRoster!AC56</f>
        <v>0</v>
      </c>
      <c r="AH52" s="644">
        <f>MastRoster!AD56</f>
        <v>0</v>
      </c>
      <c r="AI52" s="644">
        <f>MastRoster!AE56</f>
        <v>0</v>
      </c>
      <c r="AJ52" s="644">
        <f>MastRoster!AF56</f>
        <v>0</v>
      </c>
      <c r="AK52" s="644">
        <f>MastRoster!AG56</f>
        <v>0</v>
      </c>
      <c r="AL52" s="644">
        <f>MastRoster!AH56</f>
        <v>0</v>
      </c>
      <c r="AM52" s="644">
        <f>MastRoster!AI56</f>
        <v>0</v>
      </c>
      <c r="AN52" s="644">
        <f>MastRoster!AJ56</f>
        <v>0</v>
      </c>
      <c r="AO52" s="645">
        <f>MastRoster!AK56</f>
        <v>0</v>
      </c>
      <c r="AP52" s="644">
        <f>MastRoster!AL56</f>
        <v>0</v>
      </c>
      <c r="AQ52" s="644">
        <f>MastRoster!AM56</f>
        <v>0</v>
      </c>
      <c r="AR52" s="644" t="str">
        <f>MastRoster!AN56</f>
        <v/>
      </c>
      <c r="AS52" s="644" t="str">
        <f>MastRoster!AO56</f>
        <v/>
      </c>
      <c r="AT52" s="644" t="str">
        <f>MastRoster!AP56</f>
        <v/>
      </c>
      <c r="AU52" s="644" t="str">
        <f>MastRoster!AQ56</f>
        <v/>
      </c>
      <c r="AV52" s="644" t="str">
        <f>MastRoster!AR56</f>
        <v/>
      </c>
      <c r="AW52" s="644" t="str">
        <f>MastRoster!AS56</f>
        <v/>
      </c>
      <c r="AX52" s="644" t="str">
        <f>MastRoster!AT56</f>
        <v/>
      </c>
      <c r="AY52" s="644" t="str">
        <f>MastRoster!AU56</f>
        <v/>
      </c>
      <c r="AZ52" s="644" t="str">
        <f>MastRoster!AV56</f>
        <v/>
      </c>
      <c r="BA52" s="644" t="str">
        <f>MastRoster!AW56</f>
        <v/>
      </c>
      <c r="BB52" s="644" t="str">
        <f>MastRoster!AX56</f>
        <v/>
      </c>
      <c r="BC52" s="644" t="str">
        <f>MastRoster!AY56</f>
        <v/>
      </c>
      <c r="BD52" s="644" t="str">
        <f>MastRoster!AZ56</f>
        <v/>
      </c>
      <c r="BE52" s="644" t="str">
        <f>MastRoster!BA56</f>
        <v/>
      </c>
      <c r="BF52" s="644" t="str">
        <f>MastRoster!BB56</f>
        <v/>
      </c>
      <c r="BG52" s="644" t="str">
        <f>MastRoster!BC56</f>
        <v/>
      </c>
      <c r="BH52" s="644" t="str">
        <f>MastRoster!BD56</f>
        <v/>
      </c>
      <c r="BI52" s="644" t="str">
        <f>MastRoster!BE56</f>
        <v/>
      </c>
      <c r="BJ52" s="644" t="str">
        <f>MastRoster!BF56</f>
        <v/>
      </c>
    </row>
    <row r="53" spans="7:62" x14ac:dyDescent="0.25">
      <c r="G53" s="644">
        <f>MastRoster!C57</f>
        <v>0</v>
      </c>
      <c r="H53" s="644">
        <f>MastRoster!D57</f>
        <v>0</v>
      </c>
      <c r="I53" s="644">
        <f>MastRoster!E57</f>
        <v>0</v>
      </c>
      <c r="J53" s="644">
        <f>MastRoster!F57</f>
        <v>0</v>
      </c>
      <c r="K53" s="644">
        <f>MastRoster!G57</f>
        <v>0</v>
      </c>
      <c r="L53" s="644">
        <f>MastRoster!H57</f>
        <v>0</v>
      </c>
      <c r="M53" s="644">
        <f>MastRoster!I57</f>
        <v>0</v>
      </c>
      <c r="N53" s="644">
        <f>MastRoster!J57</f>
        <v>0</v>
      </c>
      <c r="O53" s="644">
        <f>MastRoster!K57</f>
        <v>0</v>
      </c>
      <c r="P53" s="644">
        <f>MastRoster!L57</f>
        <v>0</v>
      </c>
      <c r="Q53" s="644">
        <f>MastRoster!M57</f>
        <v>0</v>
      </c>
      <c r="R53" s="644">
        <f>MastRoster!N57</f>
        <v>0</v>
      </c>
      <c r="S53" s="644">
        <f>MastRoster!O57</f>
        <v>0</v>
      </c>
      <c r="T53" s="644">
        <f>MastRoster!P57</f>
        <v>0</v>
      </c>
      <c r="U53" s="644">
        <f>MastRoster!Q57</f>
        <v>0</v>
      </c>
      <c r="V53" s="644">
        <f>MastRoster!R57</f>
        <v>0</v>
      </c>
      <c r="W53" s="644">
        <f>MastRoster!S57</f>
        <v>0</v>
      </c>
      <c r="X53" s="644">
        <f>MastRoster!T57</f>
        <v>0</v>
      </c>
      <c r="Y53" s="644">
        <f>MastRoster!U57</f>
        <v>0</v>
      </c>
      <c r="Z53" s="644">
        <f>MastRoster!V57</f>
        <v>0</v>
      </c>
      <c r="AA53" s="644">
        <f>MastRoster!W57</f>
        <v>0</v>
      </c>
      <c r="AB53" s="644">
        <f>MastRoster!X57</f>
        <v>0</v>
      </c>
      <c r="AC53" s="644">
        <f>MastRoster!Y57</f>
        <v>0</v>
      </c>
      <c r="AD53" s="644">
        <f>MastRoster!Z57</f>
        <v>0</v>
      </c>
      <c r="AE53" s="644">
        <f>MastRoster!AA57</f>
        <v>0</v>
      </c>
      <c r="AF53" s="644">
        <f>MastRoster!AB57</f>
        <v>0</v>
      </c>
      <c r="AG53" s="644">
        <f>MastRoster!AC57</f>
        <v>0</v>
      </c>
      <c r="AH53" s="644">
        <f>MastRoster!AD57</f>
        <v>0</v>
      </c>
      <c r="AI53" s="644">
        <f>MastRoster!AE57</f>
        <v>0</v>
      </c>
      <c r="AJ53" s="644">
        <f>MastRoster!AF57</f>
        <v>0</v>
      </c>
      <c r="AK53" s="644">
        <f>MastRoster!AG57</f>
        <v>0</v>
      </c>
      <c r="AL53" s="644">
        <f>MastRoster!AH57</f>
        <v>0</v>
      </c>
      <c r="AM53" s="644">
        <f>MastRoster!AI57</f>
        <v>0</v>
      </c>
      <c r="AN53" s="644">
        <f>MastRoster!AJ57</f>
        <v>0</v>
      </c>
      <c r="AO53" s="645">
        <f>MastRoster!AK57</f>
        <v>0</v>
      </c>
      <c r="AP53" s="644">
        <f>MastRoster!AL57</f>
        <v>0</v>
      </c>
      <c r="AQ53" s="644">
        <f>MastRoster!AM57</f>
        <v>0</v>
      </c>
      <c r="AR53" s="644" t="str">
        <f>MastRoster!AN57</f>
        <v/>
      </c>
      <c r="AS53" s="644" t="str">
        <f>MastRoster!AO57</f>
        <v/>
      </c>
      <c r="AT53" s="644" t="str">
        <f>MastRoster!AP57</f>
        <v/>
      </c>
      <c r="AU53" s="644" t="str">
        <f>MastRoster!AQ57</f>
        <v/>
      </c>
      <c r="AV53" s="644" t="str">
        <f>MastRoster!AR57</f>
        <v/>
      </c>
      <c r="AW53" s="644" t="str">
        <f>MastRoster!AS57</f>
        <v/>
      </c>
      <c r="AX53" s="644" t="str">
        <f>MastRoster!AT57</f>
        <v/>
      </c>
      <c r="AY53" s="644" t="str">
        <f>MastRoster!AU57</f>
        <v/>
      </c>
      <c r="AZ53" s="644" t="str">
        <f>MastRoster!AV57</f>
        <v/>
      </c>
      <c r="BA53" s="644" t="str">
        <f>MastRoster!AW57</f>
        <v/>
      </c>
      <c r="BB53" s="644" t="str">
        <f>MastRoster!AX57</f>
        <v/>
      </c>
      <c r="BC53" s="644" t="str">
        <f>MastRoster!AY57</f>
        <v/>
      </c>
      <c r="BD53" s="644" t="str">
        <f>MastRoster!AZ57</f>
        <v/>
      </c>
      <c r="BE53" s="644" t="str">
        <f>MastRoster!BA57</f>
        <v/>
      </c>
      <c r="BF53" s="644" t="str">
        <f>MastRoster!BB57</f>
        <v/>
      </c>
      <c r="BG53" s="644" t="str">
        <f>MastRoster!BC57</f>
        <v/>
      </c>
      <c r="BH53" s="644" t="str">
        <f>MastRoster!BD57</f>
        <v/>
      </c>
      <c r="BI53" s="644" t="str">
        <f>MastRoster!BE57</f>
        <v/>
      </c>
      <c r="BJ53" s="644" t="str">
        <f>MastRoster!BF57</f>
        <v/>
      </c>
    </row>
    <row r="54" spans="7:62" x14ac:dyDescent="0.25">
      <c r="G54" s="644">
        <f>MastRoster!C58</f>
        <v>0</v>
      </c>
      <c r="H54" s="644">
        <f>MastRoster!D58</f>
        <v>0</v>
      </c>
      <c r="I54" s="644">
        <f>MastRoster!E58</f>
        <v>0</v>
      </c>
      <c r="J54" s="644">
        <f>MastRoster!F58</f>
        <v>0</v>
      </c>
      <c r="K54" s="644">
        <f>MastRoster!G58</f>
        <v>0</v>
      </c>
      <c r="L54" s="644">
        <f>MastRoster!H58</f>
        <v>0</v>
      </c>
      <c r="M54" s="644">
        <f>MastRoster!I58</f>
        <v>0</v>
      </c>
      <c r="N54" s="644">
        <f>MastRoster!J58</f>
        <v>0</v>
      </c>
      <c r="O54" s="644">
        <f>MastRoster!K58</f>
        <v>0</v>
      </c>
      <c r="P54" s="644">
        <f>MastRoster!L58</f>
        <v>0</v>
      </c>
      <c r="Q54" s="644">
        <f>MastRoster!M58</f>
        <v>0</v>
      </c>
      <c r="R54" s="644">
        <f>MastRoster!N58</f>
        <v>0</v>
      </c>
      <c r="S54" s="644">
        <f>MastRoster!O58</f>
        <v>0</v>
      </c>
      <c r="T54" s="644">
        <f>MastRoster!P58</f>
        <v>0</v>
      </c>
      <c r="U54" s="644">
        <f>MastRoster!Q58</f>
        <v>0</v>
      </c>
      <c r="V54" s="644">
        <f>MastRoster!R58</f>
        <v>0</v>
      </c>
      <c r="W54" s="644">
        <f>MastRoster!S58</f>
        <v>0</v>
      </c>
      <c r="X54" s="644">
        <f>MastRoster!T58</f>
        <v>0</v>
      </c>
      <c r="Y54" s="644">
        <f>MastRoster!U58</f>
        <v>0</v>
      </c>
      <c r="Z54" s="644">
        <f>MastRoster!V58</f>
        <v>0</v>
      </c>
      <c r="AA54" s="644">
        <f>MastRoster!W58</f>
        <v>0</v>
      </c>
      <c r="AB54" s="644">
        <f>MastRoster!X58</f>
        <v>0</v>
      </c>
      <c r="AC54" s="644">
        <f>MastRoster!Y58</f>
        <v>0</v>
      </c>
      <c r="AD54" s="644">
        <f>MastRoster!Z58</f>
        <v>0</v>
      </c>
      <c r="AE54" s="644">
        <f>MastRoster!AA58</f>
        <v>0</v>
      </c>
      <c r="AF54" s="644">
        <f>MastRoster!AB58</f>
        <v>0</v>
      </c>
      <c r="AG54" s="644">
        <f>MastRoster!AC58</f>
        <v>0</v>
      </c>
      <c r="AH54" s="644">
        <f>MastRoster!AD58</f>
        <v>0</v>
      </c>
      <c r="AI54" s="644">
        <f>MastRoster!AE58</f>
        <v>0</v>
      </c>
      <c r="AJ54" s="644">
        <f>MastRoster!AF58</f>
        <v>0</v>
      </c>
      <c r="AK54" s="644">
        <f>MastRoster!AG58</f>
        <v>0</v>
      </c>
      <c r="AL54" s="644">
        <f>MastRoster!AH58</f>
        <v>0</v>
      </c>
      <c r="AM54" s="644">
        <f>MastRoster!AI58</f>
        <v>0</v>
      </c>
      <c r="AN54" s="644">
        <f>MastRoster!AJ58</f>
        <v>0</v>
      </c>
      <c r="AO54" s="645">
        <f>MastRoster!AK58</f>
        <v>0</v>
      </c>
      <c r="AP54" s="644">
        <f>MastRoster!AL58</f>
        <v>0</v>
      </c>
      <c r="AQ54" s="644">
        <f>MastRoster!AM58</f>
        <v>0</v>
      </c>
      <c r="AR54" s="644" t="str">
        <f>MastRoster!AN58</f>
        <v/>
      </c>
      <c r="AS54" s="644" t="str">
        <f>MastRoster!AO58</f>
        <v/>
      </c>
      <c r="AT54" s="644" t="str">
        <f>MastRoster!AP58</f>
        <v/>
      </c>
      <c r="AU54" s="644" t="str">
        <f>MastRoster!AQ58</f>
        <v/>
      </c>
      <c r="AV54" s="644" t="str">
        <f>MastRoster!AR58</f>
        <v/>
      </c>
      <c r="AW54" s="644" t="str">
        <f>MastRoster!AS58</f>
        <v/>
      </c>
      <c r="AX54" s="644" t="str">
        <f>MastRoster!AT58</f>
        <v/>
      </c>
      <c r="AY54" s="644" t="str">
        <f>MastRoster!AU58</f>
        <v/>
      </c>
      <c r="AZ54" s="644" t="str">
        <f>MastRoster!AV58</f>
        <v/>
      </c>
      <c r="BA54" s="644" t="str">
        <f>MastRoster!AW58</f>
        <v/>
      </c>
      <c r="BB54" s="644" t="str">
        <f>MastRoster!AX58</f>
        <v/>
      </c>
      <c r="BC54" s="644" t="str">
        <f>MastRoster!AY58</f>
        <v/>
      </c>
      <c r="BD54" s="644" t="str">
        <f>MastRoster!AZ58</f>
        <v/>
      </c>
      <c r="BE54" s="644" t="str">
        <f>MastRoster!BA58</f>
        <v/>
      </c>
      <c r="BF54" s="644" t="str">
        <f>MastRoster!BB58</f>
        <v/>
      </c>
      <c r="BG54" s="644" t="str">
        <f>MastRoster!BC58</f>
        <v/>
      </c>
      <c r="BH54" s="644" t="str">
        <f>MastRoster!BD58</f>
        <v/>
      </c>
      <c r="BI54" s="644" t="str">
        <f>MastRoster!BE58</f>
        <v/>
      </c>
      <c r="BJ54" s="644" t="str">
        <f>MastRoster!BF58</f>
        <v/>
      </c>
    </row>
    <row r="55" spans="7:62" x14ac:dyDescent="0.25">
      <c r="G55" s="644">
        <f>MastRoster!C59</f>
        <v>0</v>
      </c>
      <c r="H55" s="644">
        <f>MastRoster!D59</f>
        <v>0</v>
      </c>
      <c r="I55" s="644">
        <f>MastRoster!E59</f>
        <v>0</v>
      </c>
      <c r="J55" s="644">
        <f>MastRoster!F59</f>
        <v>0</v>
      </c>
      <c r="K55" s="644">
        <f>MastRoster!G59</f>
        <v>0</v>
      </c>
      <c r="L55" s="644">
        <f>MastRoster!H59</f>
        <v>0</v>
      </c>
      <c r="M55" s="644">
        <f>MastRoster!I59</f>
        <v>0</v>
      </c>
      <c r="N55" s="644">
        <f>MastRoster!J59</f>
        <v>0</v>
      </c>
      <c r="O55" s="644">
        <f>MastRoster!K59</f>
        <v>0</v>
      </c>
      <c r="P55" s="644">
        <f>MastRoster!L59</f>
        <v>0</v>
      </c>
      <c r="Q55" s="644">
        <f>MastRoster!M59</f>
        <v>0</v>
      </c>
      <c r="R55" s="644">
        <f>MastRoster!N59</f>
        <v>0</v>
      </c>
      <c r="S55" s="644">
        <f>MastRoster!O59</f>
        <v>0</v>
      </c>
      <c r="T55" s="644">
        <f>MastRoster!P59</f>
        <v>0</v>
      </c>
      <c r="U55" s="644">
        <f>MastRoster!Q59</f>
        <v>0</v>
      </c>
      <c r="V55" s="644">
        <f>MastRoster!R59</f>
        <v>0</v>
      </c>
      <c r="W55" s="644">
        <f>MastRoster!S59</f>
        <v>0</v>
      </c>
      <c r="X55" s="644">
        <f>MastRoster!T59</f>
        <v>0</v>
      </c>
      <c r="Y55" s="644">
        <f>MastRoster!U59</f>
        <v>0</v>
      </c>
      <c r="Z55" s="644">
        <f>MastRoster!V59</f>
        <v>0</v>
      </c>
      <c r="AA55" s="644">
        <f>MastRoster!W59</f>
        <v>0</v>
      </c>
      <c r="AB55" s="644">
        <f>MastRoster!X59</f>
        <v>0</v>
      </c>
      <c r="AC55" s="644">
        <f>MastRoster!Y59</f>
        <v>0</v>
      </c>
      <c r="AD55" s="644">
        <f>MastRoster!Z59</f>
        <v>0</v>
      </c>
      <c r="AE55" s="644">
        <f>MastRoster!AA59</f>
        <v>0</v>
      </c>
      <c r="AF55" s="644">
        <f>MastRoster!AB59</f>
        <v>0</v>
      </c>
      <c r="AG55" s="644">
        <f>MastRoster!AC59</f>
        <v>0</v>
      </c>
      <c r="AH55" s="644">
        <f>MastRoster!AD59</f>
        <v>0</v>
      </c>
      <c r="AI55" s="644">
        <f>MastRoster!AE59</f>
        <v>0</v>
      </c>
      <c r="AJ55" s="644">
        <f>MastRoster!AF59</f>
        <v>0</v>
      </c>
      <c r="AK55" s="644">
        <f>MastRoster!AG59</f>
        <v>0</v>
      </c>
      <c r="AL55" s="644">
        <f>MastRoster!AH59</f>
        <v>0</v>
      </c>
      <c r="AM55" s="644">
        <f>MastRoster!AI59</f>
        <v>0</v>
      </c>
      <c r="AN55" s="644">
        <f>MastRoster!AJ59</f>
        <v>0</v>
      </c>
      <c r="AO55" s="645">
        <f>MastRoster!AK59</f>
        <v>0</v>
      </c>
      <c r="AP55" s="644">
        <f>MastRoster!AL59</f>
        <v>0</v>
      </c>
      <c r="AQ55" s="644">
        <f>MastRoster!AM59</f>
        <v>0</v>
      </c>
      <c r="AR55" s="644" t="str">
        <f>MastRoster!AN59</f>
        <v/>
      </c>
      <c r="AS55" s="644" t="str">
        <f>MastRoster!AO59</f>
        <v/>
      </c>
      <c r="AT55" s="644" t="str">
        <f>MastRoster!AP59</f>
        <v/>
      </c>
      <c r="AU55" s="644" t="str">
        <f>MastRoster!AQ59</f>
        <v/>
      </c>
      <c r="AV55" s="644" t="str">
        <f>MastRoster!AR59</f>
        <v/>
      </c>
      <c r="AW55" s="644" t="str">
        <f>MastRoster!AS59</f>
        <v/>
      </c>
      <c r="AX55" s="644" t="str">
        <f>MastRoster!AT59</f>
        <v/>
      </c>
      <c r="AY55" s="644" t="str">
        <f>MastRoster!AU59</f>
        <v/>
      </c>
      <c r="AZ55" s="644" t="str">
        <f>MastRoster!AV59</f>
        <v/>
      </c>
      <c r="BA55" s="644" t="str">
        <f>MastRoster!AW59</f>
        <v/>
      </c>
      <c r="BB55" s="644" t="str">
        <f>MastRoster!AX59</f>
        <v/>
      </c>
      <c r="BC55" s="644" t="str">
        <f>MastRoster!AY59</f>
        <v/>
      </c>
      <c r="BD55" s="644" t="str">
        <f>MastRoster!AZ59</f>
        <v/>
      </c>
      <c r="BE55" s="644" t="str">
        <f>MastRoster!BA59</f>
        <v/>
      </c>
      <c r="BF55" s="644" t="str">
        <f>MastRoster!BB59</f>
        <v/>
      </c>
      <c r="BG55" s="644" t="str">
        <f>MastRoster!BC59</f>
        <v/>
      </c>
      <c r="BH55" s="644" t="str">
        <f>MastRoster!BD59</f>
        <v/>
      </c>
      <c r="BI55" s="644" t="str">
        <f>MastRoster!BE59</f>
        <v/>
      </c>
      <c r="BJ55" s="644" t="str">
        <f>MastRoster!BF59</f>
        <v/>
      </c>
    </row>
    <row r="56" spans="7:62" x14ac:dyDescent="0.25">
      <c r="G56" s="644">
        <f>MastRoster!C60</f>
        <v>0</v>
      </c>
      <c r="H56" s="644">
        <f>MastRoster!D60</f>
        <v>0</v>
      </c>
      <c r="I56" s="644">
        <f>MastRoster!E60</f>
        <v>0</v>
      </c>
      <c r="J56" s="644">
        <f>MastRoster!F60</f>
        <v>0</v>
      </c>
      <c r="K56" s="644">
        <f>MastRoster!G60</f>
        <v>0</v>
      </c>
      <c r="L56" s="644">
        <f>MastRoster!H60</f>
        <v>0</v>
      </c>
      <c r="M56" s="644">
        <f>MastRoster!I60</f>
        <v>0</v>
      </c>
      <c r="N56" s="644">
        <f>MastRoster!J60</f>
        <v>0</v>
      </c>
      <c r="O56" s="644">
        <f>MastRoster!K60</f>
        <v>0</v>
      </c>
      <c r="P56" s="644">
        <f>MastRoster!L60</f>
        <v>0</v>
      </c>
      <c r="Q56" s="644">
        <f>MastRoster!M60</f>
        <v>0</v>
      </c>
      <c r="R56" s="644">
        <f>MastRoster!N60</f>
        <v>0</v>
      </c>
      <c r="S56" s="644">
        <f>MastRoster!O60</f>
        <v>0</v>
      </c>
      <c r="T56" s="644">
        <f>MastRoster!P60</f>
        <v>0</v>
      </c>
      <c r="U56" s="644">
        <f>MastRoster!Q60</f>
        <v>0</v>
      </c>
      <c r="V56" s="644">
        <f>MastRoster!R60</f>
        <v>0</v>
      </c>
      <c r="W56" s="644">
        <f>MastRoster!S60</f>
        <v>0</v>
      </c>
      <c r="X56" s="644">
        <f>MastRoster!T60</f>
        <v>0</v>
      </c>
      <c r="Y56" s="644">
        <f>MastRoster!U60</f>
        <v>0</v>
      </c>
      <c r="Z56" s="644">
        <f>MastRoster!V60</f>
        <v>0</v>
      </c>
      <c r="AA56" s="644">
        <f>MastRoster!W60</f>
        <v>0</v>
      </c>
      <c r="AB56" s="644">
        <f>MastRoster!X60</f>
        <v>0</v>
      </c>
      <c r="AC56" s="644">
        <f>MastRoster!Y60</f>
        <v>0</v>
      </c>
      <c r="AD56" s="644">
        <f>MastRoster!Z60</f>
        <v>0</v>
      </c>
      <c r="AE56" s="644">
        <f>MastRoster!AA60</f>
        <v>0</v>
      </c>
      <c r="AF56" s="644">
        <f>MastRoster!AB60</f>
        <v>0</v>
      </c>
      <c r="AG56" s="644">
        <f>MastRoster!AC60</f>
        <v>0</v>
      </c>
      <c r="AH56" s="644">
        <f>MastRoster!AD60</f>
        <v>0</v>
      </c>
      <c r="AI56" s="644">
        <f>MastRoster!AE60</f>
        <v>0</v>
      </c>
      <c r="AJ56" s="644">
        <f>MastRoster!AF60</f>
        <v>0</v>
      </c>
      <c r="AK56" s="644">
        <f>MastRoster!AG60</f>
        <v>0</v>
      </c>
      <c r="AL56" s="644">
        <f>MastRoster!AH60</f>
        <v>0</v>
      </c>
      <c r="AM56" s="644">
        <f>MastRoster!AI60</f>
        <v>0</v>
      </c>
      <c r="AN56" s="644">
        <f>MastRoster!AJ60</f>
        <v>0</v>
      </c>
      <c r="AO56" s="645">
        <f>MastRoster!AK60</f>
        <v>0</v>
      </c>
      <c r="AP56" s="644">
        <f>MastRoster!AL60</f>
        <v>0</v>
      </c>
      <c r="AQ56" s="644">
        <f>MastRoster!AM60</f>
        <v>0</v>
      </c>
      <c r="AR56" s="644" t="str">
        <f>MastRoster!AN60</f>
        <v/>
      </c>
      <c r="AS56" s="644" t="str">
        <f>MastRoster!AO60</f>
        <v/>
      </c>
      <c r="AT56" s="644" t="str">
        <f>MastRoster!AP60</f>
        <v/>
      </c>
      <c r="AU56" s="644" t="str">
        <f>MastRoster!AQ60</f>
        <v/>
      </c>
      <c r="AV56" s="644" t="str">
        <f>MastRoster!AR60</f>
        <v/>
      </c>
      <c r="AW56" s="644" t="str">
        <f>MastRoster!AS60</f>
        <v/>
      </c>
      <c r="AX56" s="644" t="str">
        <f>MastRoster!AT60</f>
        <v/>
      </c>
      <c r="AY56" s="644" t="str">
        <f>MastRoster!AU60</f>
        <v/>
      </c>
      <c r="AZ56" s="644" t="str">
        <f>MastRoster!AV60</f>
        <v/>
      </c>
      <c r="BA56" s="644" t="str">
        <f>MastRoster!AW60</f>
        <v/>
      </c>
      <c r="BB56" s="644" t="str">
        <f>MastRoster!AX60</f>
        <v/>
      </c>
      <c r="BC56" s="644" t="str">
        <f>MastRoster!AY60</f>
        <v/>
      </c>
      <c r="BD56" s="644" t="str">
        <f>MastRoster!AZ60</f>
        <v/>
      </c>
      <c r="BE56" s="644" t="str">
        <f>MastRoster!BA60</f>
        <v/>
      </c>
      <c r="BF56" s="644" t="str">
        <f>MastRoster!BB60</f>
        <v/>
      </c>
      <c r="BG56" s="644" t="str">
        <f>MastRoster!BC60</f>
        <v/>
      </c>
      <c r="BH56" s="644" t="str">
        <f>MastRoster!BD60</f>
        <v/>
      </c>
      <c r="BI56" s="644" t="str">
        <f>MastRoster!BE60</f>
        <v/>
      </c>
      <c r="BJ56" s="644" t="str">
        <f>MastRoster!BF60</f>
        <v/>
      </c>
    </row>
    <row r="57" spans="7:62" x14ac:dyDescent="0.25">
      <c r="G57" s="644">
        <f>MastRoster!C61</f>
        <v>0</v>
      </c>
      <c r="H57" s="644">
        <f>MastRoster!D61</f>
        <v>0</v>
      </c>
      <c r="I57" s="644">
        <f>MastRoster!E61</f>
        <v>0</v>
      </c>
      <c r="J57" s="644">
        <f>MastRoster!F61</f>
        <v>0</v>
      </c>
      <c r="K57" s="644">
        <f>MastRoster!G61</f>
        <v>0</v>
      </c>
      <c r="L57" s="644">
        <f>MastRoster!H61</f>
        <v>0</v>
      </c>
      <c r="M57" s="644">
        <f>MastRoster!I61</f>
        <v>0</v>
      </c>
      <c r="N57" s="644">
        <f>MastRoster!J61</f>
        <v>0</v>
      </c>
      <c r="O57" s="644">
        <f>MastRoster!K61</f>
        <v>0</v>
      </c>
      <c r="P57" s="644">
        <f>MastRoster!L61</f>
        <v>0</v>
      </c>
      <c r="Q57" s="644">
        <f>MastRoster!M61</f>
        <v>0</v>
      </c>
      <c r="R57" s="644">
        <f>MastRoster!N61</f>
        <v>0</v>
      </c>
      <c r="S57" s="644">
        <f>MastRoster!O61</f>
        <v>0</v>
      </c>
      <c r="T57" s="644">
        <f>MastRoster!P61</f>
        <v>0</v>
      </c>
      <c r="U57" s="644">
        <f>MastRoster!Q61</f>
        <v>0</v>
      </c>
      <c r="V57" s="644">
        <f>MastRoster!R61</f>
        <v>0</v>
      </c>
      <c r="W57" s="644">
        <f>MastRoster!S61</f>
        <v>0</v>
      </c>
      <c r="X57" s="644">
        <f>MastRoster!T61</f>
        <v>0</v>
      </c>
      <c r="Y57" s="644">
        <f>MastRoster!U61</f>
        <v>0</v>
      </c>
      <c r="Z57" s="644">
        <f>MastRoster!V61</f>
        <v>0</v>
      </c>
      <c r="AA57" s="644">
        <f>MastRoster!W61</f>
        <v>0</v>
      </c>
      <c r="AB57" s="644">
        <f>MastRoster!X61</f>
        <v>0</v>
      </c>
      <c r="AC57" s="644">
        <f>MastRoster!Y61</f>
        <v>0</v>
      </c>
      <c r="AD57" s="644">
        <f>MastRoster!Z61</f>
        <v>0</v>
      </c>
      <c r="AE57" s="644">
        <f>MastRoster!AA61</f>
        <v>0</v>
      </c>
      <c r="AF57" s="644">
        <f>MastRoster!AB61</f>
        <v>0</v>
      </c>
      <c r="AG57" s="644">
        <f>MastRoster!AC61</f>
        <v>0</v>
      </c>
      <c r="AH57" s="644">
        <f>MastRoster!AD61</f>
        <v>0</v>
      </c>
      <c r="AI57" s="644">
        <f>MastRoster!AE61</f>
        <v>0</v>
      </c>
      <c r="AJ57" s="644">
        <f>MastRoster!AF61</f>
        <v>0</v>
      </c>
      <c r="AK57" s="644">
        <f>MastRoster!AG61</f>
        <v>0</v>
      </c>
      <c r="AL57" s="644">
        <f>MastRoster!AH61</f>
        <v>0</v>
      </c>
      <c r="AM57" s="644">
        <f>MastRoster!AI61</f>
        <v>0</v>
      </c>
      <c r="AN57" s="644">
        <f>MastRoster!AJ61</f>
        <v>0</v>
      </c>
      <c r="AO57" s="645">
        <f>MastRoster!AK61</f>
        <v>0</v>
      </c>
      <c r="AP57" s="644">
        <f>MastRoster!AL61</f>
        <v>0</v>
      </c>
      <c r="AQ57" s="644">
        <f>MastRoster!AM61</f>
        <v>0</v>
      </c>
      <c r="AR57" s="644" t="str">
        <f>MastRoster!AN61</f>
        <v/>
      </c>
      <c r="AS57" s="644" t="str">
        <f>MastRoster!AO61</f>
        <v/>
      </c>
      <c r="AT57" s="644" t="str">
        <f>MastRoster!AP61</f>
        <v/>
      </c>
      <c r="AU57" s="644" t="str">
        <f>MastRoster!AQ61</f>
        <v/>
      </c>
      <c r="AV57" s="644" t="str">
        <f>MastRoster!AR61</f>
        <v/>
      </c>
      <c r="AW57" s="644" t="str">
        <f>MastRoster!AS61</f>
        <v/>
      </c>
      <c r="AX57" s="644" t="str">
        <f>MastRoster!AT61</f>
        <v/>
      </c>
      <c r="AY57" s="644" t="str">
        <f>MastRoster!AU61</f>
        <v/>
      </c>
      <c r="AZ57" s="644" t="str">
        <f>MastRoster!AV61</f>
        <v/>
      </c>
      <c r="BA57" s="644" t="str">
        <f>MastRoster!AW61</f>
        <v/>
      </c>
      <c r="BB57" s="644" t="str">
        <f>MastRoster!AX61</f>
        <v/>
      </c>
      <c r="BC57" s="644" t="str">
        <f>MastRoster!AY61</f>
        <v/>
      </c>
      <c r="BD57" s="644" t="str">
        <f>MastRoster!AZ61</f>
        <v/>
      </c>
      <c r="BE57" s="644" t="str">
        <f>MastRoster!BA61</f>
        <v/>
      </c>
      <c r="BF57" s="644" t="str">
        <f>MastRoster!BB61</f>
        <v/>
      </c>
      <c r="BG57" s="644" t="str">
        <f>MastRoster!BC61</f>
        <v/>
      </c>
      <c r="BH57" s="644" t="str">
        <f>MastRoster!BD61</f>
        <v/>
      </c>
      <c r="BI57" s="644" t="str">
        <f>MastRoster!BE61</f>
        <v/>
      </c>
      <c r="BJ57" s="644" t="str">
        <f>MastRoster!BF61</f>
        <v/>
      </c>
    </row>
    <row r="58" spans="7:62" x14ac:dyDescent="0.25">
      <c r="G58" s="644">
        <f>MastRoster!C62</f>
        <v>0</v>
      </c>
      <c r="H58" s="644">
        <f>MastRoster!D62</f>
        <v>0</v>
      </c>
      <c r="I58" s="644">
        <f>MastRoster!E62</f>
        <v>0</v>
      </c>
      <c r="J58" s="644">
        <f>MastRoster!F62</f>
        <v>0</v>
      </c>
      <c r="K58" s="644">
        <f>MastRoster!G62</f>
        <v>0</v>
      </c>
      <c r="L58" s="644">
        <f>MastRoster!H62</f>
        <v>0</v>
      </c>
      <c r="M58" s="644">
        <f>MastRoster!I62</f>
        <v>0</v>
      </c>
      <c r="N58" s="644">
        <f>MastRoster!J62</f>
        <v>0</v>
      </c>
      <c r="O58" s="644">
        <f>MastRoster!K62</f>
        <v>0</v>
      </c>
      <c r="P58" s="644">
        <f>MastRoster!L62</f>
        <v>0</v>
      </c>
      <c r="Q58" s="644">
        <f>MastRoster!M62</f>
        <v>0</v>
      </c>
      <c r="R58" s="644">
        <f>MastRoster!N62</f>
        <v>0</v>
      </c>
      <c r="S58" s="644">
        <f>MastRoster!O62</f>
        <v>0</v>
      </c>
      <c r="T58" s="644">
        <f>MastRoster!P62</f>
        <v>0</v>
      </c>
      <c r="U58" s="644">
        <f>MastRoster!Q62</f>
        <v>0</v>
      </c>
      <c r="V58" s="644">
        <f>MastRoster!R62</f>
        <v>0</v>
      </c>
      <c r="W58" s="644">
        <f>MastRoster!S62</f>
        <v>0</v>
      </c>
      <c r="X58" s="644">
        <f>MastRoster!T62</f>
        <v>0</v>
      </c>
      <c r="Y58" s="644">
        <f>MastRoster!U62</f>
        <v>0</v>
      </c>
      <c r="Z58" s="644">
        <f>MastRoster!V62</f>
        <v>0</v>
      </c>
      <c r="AA58" s="644">
        <f>MastRoster!W62</f>
        <v>0</v>
      </c>
      <c r="AB58" s="644">
        <f>MastRoster!X62</f>
        <v>0</v>
      </c>
      <c r="AC58" s="644">
        <f>MastRoster!Y62</f>
        <v>0</v>
      </c>
      <c r="AD58" s="644">
        <f>MastRoster!Z62</f>
        <v>0</v>
      </c>
      <c r="AE58" s="644">
        <f>MastRoster!AA62</f>
        <v>0</v>
      </c>
      <c r="AF58" s="644">
        <f>MastRoster!AB62</f>
        <v>0</v>
      </c>
      <c r="AG58" s="644">
        <f>MastRoster!AC62</f>
        <v>0</v>
      </c>
      <c r="AH58" s="644">
        <f>MastRoster!AD62</f>
        <v>0</v>
      </c>
      <c r="AI58" s="644">
        <f>MastRoster!AE62</f>
        <v>0</v>
      </c>
      <c r="AJ58" s="644">
        <f>MastRoster!AF62</f>
        <v>0</v>
      </c>
      <c r="AK58" s="644">
        <f>MastRoster!AG62</f>
        <v>0</v>
      </c>
      <c r="AL58" s="644">
        <f>MastRoster!AH62</f>
        <v>0</v>
      </c>
      <c r="AM58" s="644">
        <f>MastRoster!AI62</f>
        <v>0</v>
      </c>
      <c r="AN58" s="644">
        <f>MastRoster!AJ62</f>
        <v>0</v>
      </c>
      <c r="AO58" s="645">
        <f>MastRoster!AK62</f>
        <v>0</v>
      </c>
      <c r="AP58" s="644">
        <f>MastRoster!AL62</f>
        <v>0</v>
      </c>
      <c r="AQ58" s="644">
        <f>MastRoster!AM62</f>
        <v>0</v>
      </c>
      <c r="AR58" s="644" t="str">
        <f>MastRoster!AN62</f>
        <v/>
      </c>
      <c r="AS58" s="644" t="str">
        <f>MastRoster!AO62</f>
        <v/>
      </c>
      <c r="AT58" s="644" t="str">
        <f>MastRoster!AP62</f>
        <v/>
      </c>
      <c r="AU58" s="644" t="str">
        <f>MastRoster!AQ62</f>
        <v/>
      </c>
      <c r="AV58" s="644" t="str">
        <f>MastRoster!AR62</f>
        <v/>
      </c>
      <c r="AW58" s="644" t="str">
        <f>MastRoster!AS62</f>
        <v/>
      </c>
      <c r="AX58" s="644" t="str">
        <f>MastRoster!AT62</f>
        <v/>
      </c>
      <c r="AY58" s="644" t="str">
        <f>MastRoster!AU62</f>
        <v/>
      </c>
      <c r="AZ58" s="644" t="str">
        <f>MastRoster!AV62</f>
        <v/>
      </c>
      <c r="BA58" s="644" t="str">
        <f>MastRoster!AW62</f>
        <v/>
      </c>
      <c r="BB58" s="644" t="str">
        <f>MastRoster!AX62</f>
        <v/>
      </c>
      <c r="BC58" s="644" t="str">
        <f>MastRoster!AY62</f>
        <v/>
      </c>
      <c r="BD58" s="644" t="str">
        <f>MastRoster!AZ62</f>
        <v/>
      </c>
      <c r="BE58" s="644" t="str">
        <f>MastRoster!BA62</f>
        <v/>
      </c>
      <c r="BF58" s="644" t="str">
        <f>MastRoster!BB62</f>
        <v/>
      </c>
      <c r="BG58" s="644" t="str">
        <f>MastRoster!BC62</f>
        <v/>
      </c>
      <c r="BH58" s="644" t="str">
        <f>MastRoster!BD62</f>
        <v/>
      </c>
      <c r="BI58" s="644" t="str">
        <f>MastRoster!BE62</f>
        <v/>
      </c>
      <c r="BJ58" s="644" t="str">
        <f>MastRoster!BF62</f>
        <v/>
      </c>
    </row>
    <row r="59" spans="7:62" x14ac:dyDescent="0.25">
      <c r="G59" s="644">
        <f>MastRoster!C63</f>
        <v>0</v>
      </c>
      <c r="H59" s="644">
        <f>MastRoster!D63</f>
        <v>0</v>
      </c>
      <c r="I59" s="644">
        <f>MastRoster!E63</f>
        <v>0</v>
      </c>
      <c r="J59" s="644">
        <f>MastRoster!F63</f>
        <v>0</v>
      </c>
      <c r="K59" s="644">
        <f>MastRoster!G63</f>
        <v>0</v>
      </c>
      <c r="L59" s="644">
        <f>MastRoster!H63</f>
        <v>0</v>
      </c>
      <c r="M59" s="644">
        <f>MastRoster!I63</f>
        <v>0</v>
      </c>
      <c r="N59" s="644">
        <f>MastRoster!J63</f>
        <v>0</v>
      </c>
      <c r="O59" s="644">
        <f>MastRoster!K63</f>
        <v>0</v>
      </c>
      <c r="P59" s="644">
        <f>MastRoster!L63</f>
        <v>0</v>
      </c>
      <c r="Q59" s="644">
        <f>MastRoster!M63</f>
        <v>0</v>
      </c>
      <c r="R59" s="644">
        <f>MastRoster!N63</f>
        <v>0</v>
      </c>
      <c r="S59" s="644">
        <f>MastRoster!O63</f>
        <v>0</v>
      </c>
      <c r="T59" s="644">
        <f>MastRoster!P63</f>
        <v>0</v>
      </c>
      <c r="U59" s="644">
        <f>MastRoster!Q63</f>
        <v>0</v>
      </c>
      <c r="V59" s="644">
        <f>MastRoster!R63</f>
        <v>0</v>
      </c>
      <c r="W59" s="644">
        <f>MastRoster!S63</f>
        <v>0</v>
      </c>
      <c r="X59" s="644">
        <f>MastRoster!T63</f>
        <v>0</v>
      </c>
      <c r="Y59" s="644">
        <f>MastRoster!U63</f>
        <v>0</v>
      </c>
      <c r="Z59" s="644">
        <f>MastRoster!V63</f>
        <v>0</v>
      </c>
      <c r="AA59" s="644">
        <f>MastRoster!W63</f>
        <v>0</v>
      </c>
      <c r="AB59" s="644">
        <f>MastRoster!X63</f>
        <v>0</v>
      </c>
      <c r="AC59" s="644">
        <f>MastRoster!Y63</f>
        <v>0</v>
      </c>
      <c r="AD59" s="644">
        <f>MastRoster!Z63</f>
        <v>0</v>
      </c>
      <c r="AE59" s="644">
        <f>MastRoster!AA63</f>
        <v>0</v>
      </c>
      <c r="AF59" s="644">
        <f>MastRoster!AB63</f>
        <v>0</v>
      </c>
      <c r="AG59" s="644">
        <f>MastRoster!AC63</f>
        <v>0</v>
      </c>
      <c r="AH59" s="644">
        <f>MastRoster!AD63</f>
        <v>0</v>
      </c>
      <c r="AI59" s="644">
        <f>MastRoster!AE63</f>
        <v>0</v>
      </c>
      <c r="AJ59" s="644">
        <f>MastRoster!AF63</f>
        <v>0</v>
      </c>
      <c r="AK59" s="644">
        <f>MastRoster!AG63</f>
        <v>0</v>
      </c>
      <c r="AL59" s="644">
        <f>MastRoster!AH63</f>
        <v>0</v>
      </c>
      <c r="AM59" s="644">
        <f>MastRoster!AI63</f>
        <v>0</v>
      </c>
      <c r="AN59" s="644">
        <f>MastRoster!AJ63</f>
        <v>0</v>
      </c>
      <c r="AO59" s="645">
        <f>MastRoster!AK63</f>
        <v>0</v>
      </c>
      <c r="AP59" s="644">
        <f>MastRoster!AL63</f>
        <v>0</v>
      </c>
      <c r="AQ59" s="644">
        <f>MastRoster!AM63</f>
        <v>0</v>
      </c>
      <c r="AR59" s="644" t="str">
        <f>MastRoster!AN63</f>
        <v/>
      </c>
      <c r="AS59" s="644" t="str">
        <f>MastRoster!AO63</f>
        <v/>
      </c>
      <c r="AT59" s="644" t="str">
        <f>MastRoster!AP63</f>
        <v/>
      </c>
      <c r="AU59" s="644" t="str">
        <f>MastRoster!AQ63</f>
        <v/>
      </c>
      <c r="AV59" s="644" t="str">
        <f>MastRoster!AR63</f>
        <v/>
      </c>
      <c r="AW59" s="644" t="str">
        <f>MastRoster!AS63</f>
        <v/>
      </c>
      <c r="AX59" s="644" t="str">
        <f>MastRoster!AT63</f>
        <v/>
      </c>
      <c r="AY59" s="644" t="str">
        <f>MastRoster!AU63</f>
        <v/>
      </c>
      <c r="AZ59" s="644" t="str">
        <f>MastRoster!AV63</f>
        <v/>
      </c>
      <c r="BA59" s="644" t="str">
        <f>MastRoster!AW63</f>
        <v/>
      </c>
      <c r="BB59" s="644" t="str">
        <f>MastRoster!AX63</f>
        <v/>
      </c>
      <c r="BC59" s="644" t="str">
        <f>MastRoster!AY63</f>
        <v/>
      </c>
      <c r="BD59" s="644" t="str">
        <f>MastRoster!AZ63</f>
        <v/>
      </c>
      <c r="BE59" s="644" t="str">
        <f>MastRoster!BA63</f>
        <v/>
      </c>
      <c r="BF59" s="644" t="str">
        <f>MastRoster!BB63</f>
        <v/>
      </c>
      <c r="BG59" s="644" t="str">
        <f>MastRoster!BC63</f>
        <v/>
      </c>
      <c r="BH59" s="644" t="str">
        <f>MastRoster!BD63</f>
        <v/>
      </c>
      <c r="BI59" s="644" t="str">
        <f>MastRoster!BE63</f>
        <v/>
      </c>
      <c r="BJ59" s="644" t="str">
        <f>MastRoster!BF63</f>
        <v/>
      </c>
    </row>
    <row r="60" spans="7:62" x14ac:dyDescent="0.25">
      <c r="G60" s="644">
        <f>MastRoster!C64</f>
        <v>0</v>
      </c>
      <c r="H60" s="644">
        <f>MastRoster!D64</f>
        <v>0</v>
      </c>
      <c r="I60" s="644">
        <f>MastRoster!E64</f>
        <v>0</v>
      </c>
      <c r="J60" s="644">
        <f>MastRoster!F64</f>
        <v>0</v>
      </c>
      <c r="K60" s="644">
        <f>MastRoster!G64</f>
        <v>0</v>
      </c>
      <c r="L60" s="644">
        <f>MastRoster!H64</f>
        <v>0</v>
      </c>
      <c r="M60" s="644">
        <f>MastRoster!I64</f>
        <v>0</v>
      </c>
      <c r="N60" s="644">
        <f>MastRoster!J64</f>
        <v>0</v>
      </c>
      <c r="O60" s="644">
        <f>MastRoster!K64</f>
        <v>0</v>
      </c>
      <c r="P60" s="644">
        <f>MastRoster!L64</f>
        <v>0</v>
      </c>
      <c r="Q60" s="644">
        <f>MastRoster!M64</f>
        <v>0</v>
      </c>
      <c r="R60" s="644">
        <f>MastRoster!N64</f>
        <v>0</v>
      </c>
      <c r="S60" s="644">
        <f>MastRoster!O64</f>
        <v>0</v>
      </c>
      <c r="T60" s="644">
        <f>MastRoster!P64</f>
        <v>0</v>
      </c>
      <c r="U60" s="644">
        <f>MastRoster!Q64</f>
        <v>0</v>
      </c>
      <c r="V60" s="644">
        <f>MastRoster!R64</f>
        <v>0</v>
      </c>
      <c r="W60" s="644">
        <f>MastRoster!S64</f>
        <v>0</v>
      </c>
      <c r="X60" s="644">
        <f>MastRoster!T64</f>
        <v>0</v>
      </c>
      <c r="Y60" s="644">
        <f>MastRoster!U64</f>
        <v>0</v>
      </c>
      <c r="Z60" s="644">
        <f>MastRoster!V64</f>
        <v>0</v>
      </c>
      <c r="AA60" s="644">
        <f>MastRoster!W64</f>
        <v>0</v>
      </c>
      <c r="AB60" s="644">
        <f>MastRoster!X64</f>
        <v>0</v>
      </c>
      <c r="AC60" s="644">
        <f>MastRoster!Y64</f>
        <v>0</v>
      </c>
      <c r="AD60" s="644">
        <f>MastRoster!Z64</f>
        <v>0</v>
      </c>
      <c r="AE60" s="644">
        <f>MastRoster!AA64</f>
        <v>0</v>
      </c>
      <c r="AF60" s="644">
        <f>MastRoster!AB64</f>
        <v>0</v>
      </c>
      <c r="AG60" s="644">
        <f>MastRoster!AC64</f>
        <v>0</v>
      </c>
      <c r="AH60" s="644">
        <f>MastRoster!AD64</f>
        <v>0</v>
      </c>
      <c r="AI60" s="644">
        <f>MastRoster!AE64</f>
        <v>0</v>
      </c>
      <c r="AJ60" s="644">
        <f>MastRoster!AF64</f>
        <v>0</v>
      </c>
      <c r="AK60" s="644">
        <f>MastRoster!AG64</f>
        <v>0</v>
      </c>
      <c r="AL60" s="644">
        <f>MastRoster!AH64</f>
        <v>0</v>
      </c>
      <c r="AM60" s="644">
        <f>MastRoster!AI64</f>
        <v>0</v>
      </c>
      <c r="AN60" s="644">
        <f>MastRoster!AJ64</f>
        <v>0</v>
      </c>
      <c r="AO60" s="645">
        <f>MastRoster!AK64</f>
        <v>0</v>
      </c>
      <c r="AP60" s="644">
        <f>MastRoster!AL64</f>
        <v>0</v>
      </c>
      <c r="AQ60" s="644">
        <f>MastRoster!AM64</f>
        <v>0</v>
      </c>
      <c r="AR60" s="644" t="str">
        <f>MastRoster!AN64</f>
        <v/>
      </c>
      <c r="AS60" s="644" t="str">
        <f>MastRoster!AO64</f>
        <v/>
      </c>
      <c r="AT60" s="644" t="str">
        <f>MastRoster!AP64</f>
        <v/>
      </c>
      <c r="AU60" s="644" t="str">
        <f>MastRoster!AQ64</f>
        <v/>
      </c>
      <c r="AV60" s="644" t="str">
        <f>MastRoster!AR64</f>
        <v/>
      </c>
      <c r="AW60" s="644" t="str">
        <f>MastRoster!AS64</f>
        <v/>
      </c>
      <c r="AX60" s="644" t="str">
        <f>MastRoster!AT64</f>
        <v/>
      </c>
      <c r="AY60" s="644" t="str">
        <f>MastRoster!AU64</f>
        <v/>
      </c>
      <c r="AZ60" s="644" t="str">
        <f>MastRoster!AV64</f>
        <v/>
      </c>
      <c r="BA60" s="644" t="str">
        <f>MastRoster!AW64</f>
        <v/>
      </c>
      <c r="BB60" s="644" t="str">
        <f>MastRoster!AX64</f>
        <v/>
      </c>
      <c r="BC60" s="644" t="str">
        <f>MastRoster!AY64</f>
        <v/>
      </c>
      <c r="BD60" s="644" t="str">
        <f>MastRoster!AZ64</f>
        <v/>
      </c>
      <c r="BE60" s="644" t="str">
        <f>MastRoster!BA64</f>
        <v/>
      </c>
      <c r="BF60" s="644" t="str">
        <f>MastRoster!BB64</f>
        <v/>
      </c>
      <c r="BG60" s="644" t="str">
        <f>MastRoster!BC64</f>
        <v/>
      </c>
      <c r="BH60" s="644" t="str">
        <f>MastRoster!BD64</f>
        <v/>
      </c>
      <c r="BI60" s="644" t="str">
        <f>MastRoster!BE64</f>
        <v/>
      </c>
      <c r="BJ60" s="644" t="str">
        <f>MastRoster!BF64</f>
        <v/>
      </c>
    </row>
    <row r="61" spans="7:62" x14ac:dyDescent="0.25">
      <c r="G61" s="644">
        <f>MastRoster!C65</f>
        <v>0</v>
      </c>
      <c r="H61" s="644">
        <f>MastRoster!D65</f>
        <v>0</v>
      </c>
      <c r="I61" s="644">
        <f>MastRoster!E65</f>
        <v>0</v>
      </c>
      <c r="J61" s="644">
        <f>MastRoster!F65</f>
        <v>0</v>
      </c>
      <c r="K61" s="644">
        <f>MastRoster!G65</f>
        <v>0</v>
      </c>
      <c r="L61" s="644">
        <f>MastRoster!H65</f>
        <v>0</v>
      </c>
      <c r="M61" s="644">
        <f>MastRoster!I65</f>
        <v>0</v>
      </c>
      <c r="N61" s="644">
        <f>MastRoster!J65</f>
        <v>0</v>
      </c>
      <c r="O61" s="644">
        <f>MastRoster!K65</f>
        <v>0</v>
      </c>
      <c r="P61" s="644">
        <f>MastRoster!L65</f>
        <v>0</v>
      </c>
      <c r="Q61" s="644">
        <f>MastRoster!M65</f>
        <v>0</v>
      </c>
      <c r="R61" s="644">
        <f>MastRoster!N65</f>
        <v>0</v>
      </c>
      <c r="S61" s="644">
        <f>MastRoster!O65</f>
        <v>0</v>
      </c>
      <c r="T61" s="644">
        <f>MastRoster!P65</f>
        <v>0</v>
      </c>
      <c r="U61" s="644">
        <f>MastRoster!Q65</f>
        <v>0</v>
      </c>
      <c r="V61" s="644">
        <f>MastRoster!R65</f>
        <v>0</v>
      </c>
      <c r="W61" s="644">
        <f>MastRoster!S65</f>
        <v>0</v>
      </c>
      <c r="X61" s="644">
        <f>MastRoster!T65</f>
        <v>0</v>
      </c>
      <c r="Y61" s="644">
        <f>MastRoster!U65</f>
        <v>0</v>
      </c>
      <c r="Z61" s="644">
        <f>MastRoster!V65</f>
        <v>0</v>
      </c>
      <c r="AA61" s="644">
        <f>MastRoster!W65</f>
        <v>0</v>
      </c>
      <c r="AB61" s="644">
        <f>MastRoster!X65</f>
        <v>0</v>
      </c>
      <c r="AC61" s="644">
        <f>MastRoster!Y65</f>
        <v>0</v>
      </c>
      <c r="AD61" s="644">
        <f>MastRoster!Z65</f>
        <v>0</v>
      </c>
      <c r="AE61" s="644">
        <f>MastRoster!AA65</f>
        <v>0</v>
      </c>
      <c r="AF61" s="644">
        <f>MastRoster!AB65</f>
        <v>0</v>
      </c>
      <c r="AG61" s="644">
        <f>MastRoster!AC65</f>
        <v>0</v>
      </c>
      <c r="AH61" s="644">
        <f>MastRoster!AD65</f>
        <v>0</v>
      </c>
      <c r="AI61" s="644">
        <f>MastRoster!AE65</f>
        <v>0</v>
      </c>
      <c r="AJ61" s="644">
        <f>MastRoster!AF65</f>
        <v>0</v>
      </c>
      <c r="AK61" s="644">
        <f>MastRoster!AG65</f>
        <v>0</v>
      </c>
      <c r="AL61" s="644">
        <f>MastRoster!AH65</f>
        <v>0</v>
      </c>
      <c r="AM61" s="644">
        <f>MastRoster!AI65</f>
        <v>0</v>
      </c>
      <c r="AN61" s="644">
        <f>MastRoster!AJ65</f>
        <v>0</v>
      </c>
      <c r="AO61" s="645">
        <f>MastRoster!AK65</f>
        <v>0</v>
      </c>
      <c r="AP61" s="644">
        <f>MastRoster!AL65</f>
        <v>0</v>
      </c>
      <c r="AQ61" s="644">
        <f>MastRoster!AM65</f>
        <v>0</v>
      </c>
      <c r="AR61" s="644" t="str">
        <f>MastRoster!AN65</f>
        <v/>
      </c>
      <c r="AS61" s="644" t="str">
        <f>MastRoster!AO65</f>
        <v/>
      </c>
      <c r="AT61" s="644" t="str">
        <f>MastRoster!AP65</f>
        <v/>
      </c>
      <c r="AU61" s="644" t="str">
        <f>MastRoster!AQ65</f>
        <v/>
      </c>
      <c r="AV61" s="644" t="str">
        <f>MastRoster!AR65</f>
        <v/>
      </c>
      <c r="AW61" s="644" t="str">
        <f>MastRoster!AS65</f>
        <v/>
      </c>
      <c r="AX61" s="644" t="str">
        <f>MastRoster!AT65</f>
        <v/>
      </c>
      <c r="AY61" s="644" t="str">
        <f>MastRoster!AU65</f>
        <v/>
      </c>
      <c r="AZ61" s="644" t="str">
        <f>MastRoster!AV65</f>
        <v/>
      </c>
      <c r="BA61" s="644" t="str">
        <f>MastRoster!AW65</f>
        <v/>
      </c>
      <c r="BB61" s="644" t="str">
        <f>MastRoster!AX65</f>
        <v/>
      </c>
      <c r="BC61" s="644" t="str">
        <f>MastRoster!AY65</f>
        <v/>
      </c>
      <c r="BD61" s="644" t="str">
        <f>MastRoster!AZ65</f>
        <v/>
      </c>
      <c r="BE61" s="644" t="str">
        <f>MastRoster!BA65</f>
        <v/>
      </c>
      <c r="BF61" s="644" t="str">
        <f>MastRoster!BB65</f>
        <v/>
      </c>
      <c r="BG61" s="644" t="str">
        <f>MastRoster!BC65</f>
        <v/>
      </c>
      <c r="BH61" s="644" t="str">
        <f>MastRoster!BD65</f>
        <v/>
      </c>
      <c r="BI61" s="644" t="str">
        <f>MastRoster!BE65</f>
        <v/>
      </c>
      <c r="BJ61" s="644" t="str">
        <f>MastRoster!BF65</f>
        <v/>
      </c>
    </row>
    <row r="62" spans="7:62" x14ac:dyDescent="0.25">
      <c r="G62" s="644">
        <f>MastRoster!C66</f>
        <v>0</v>
      </c>
      <c r="H62" s="644">
        <f>MastRoster!D66</f>
        <v>0</v>
      </c>
      <c r="I62" s="644">
        <f>MastRoster!E66</f>
        <v>0</v>
      </c>
      <c r="J62" s="644">
        <f>MastRoster!F66</f>
        <v>0</v>
      </c>
      <c r="K62" s="644">
        <f>MastRoster!G66</f>
        <v>0</v>
      </c>
      <c r="L62" s="644">
        <f>MastRoster!H66</f>
        <v>0</v>
      </c>
      <c r="M62" s="644">
        <f>MastRoster!I66</f>
        <v>0</v>
      </c>
      <c r="N62" s="644">
        <f>MastRoster!J66</f>
        <v>0</v>
      </c>
      <c r="O62" s="644">
        <f>MastRoster!K66</f>
        <v>0</v>
      </c>
      <c r="P62" s="644">
        <f>MastRoster!L66</f>
        <v>0</v>
      </c>
      <c r="Q62" s="644">
        <f>MastRoster!M66</f>
        <v>0</v>
      </c>
      <c r="R62" s="644">
        <f>MastRoster!N66</f>
        <v>0</v>
      </c>
      <c r="S62" s="644">
        <f>MastRoster!O66</f>
        <v>0</v>
      </c>
      <c r="T62" s="644">
        <f>MastRoster!P66</f>
        <v>0</v>
      </c>
      <c r="U62" s="644">
        <f>MastRoster!Q66</f>
        <v>0</v>
      </c>
      <c r="V62" s="644">
        <f>MastRoster!R66</f>
        <v>0</v>
      </c>
      <c r="W62" s="644">
        <f>MastRoster!S66</f>
        <v>0</v>
      </c>
      <c r="X62" s="644">
        <f>MastRoster!T66</f>
        <v>0</v>
      </c>
      <c r="Y62" s="644">
        <f>MastRoster!U66</f>
        <v>0</v>
      </c>
      <c r="Z62" s="644">
        <f>MastRoster!V66</f>
        <v>0</v>
      </c>
      <c r="AA62" s="644">
        <f>MastRoster!W66</f>
        <v>0</v>
      </c>
      <c r="AB62" s="644">
        <f>MastRoster!X66</f>
        <v>0</v>
      </c>
      <c r="AC62" s="644">
        <f>MastRoster!Y66</f>
        <v>0</v>
      </c>
      <c r="AD62" s="644">
        <f>MastRoster!Z66</f>
        <v>0</v>
      </c>
      <c r="AE62" s="644">
        <f>MastRoster!AA66</f>
        <v>0</v>
      </c>
      <c r="AF62" s="644">
        <f>MastRoster!AB66</f>
        <v>0</v>
      </c>
      <c r="AG62" s="644">
        <f>MastRoster!AC66</f>
        <v>0</v>
      </c>
      <c r="AH62" s="644">
        <f>MastRoster!AD66</f>
        <v>0</v>
      </c>
      <c r="AI62" s="644">
        <f>MastRoster!AE66</f>
        <v>0</v>
      </c>
      <c r="AJ62" s="644">
        <f>MastRoster!AF66</f>
        <v>0</v>
      </c>
      <c r="AK62" s="644">
        <f>MastRoster!AG66</f>
        <v>0</v>
      </c>
      <c r="AL62" s="644">
        <f>MastRoster!AH66</f>
        <v>0</v>
      </c>
      <c r="AM62" s="644">
        <f>MastRoster!AI66</f>
        <v>0</v>
      </c>
      <c r="AN62" s="644">
        <f>MastRoster!AJ66</f>
        <v>0</v>
      </c>
      <c r="AO62" s="645">
        <f>MastRoster!AK66</f>
        <v>0</v>
      </c>
      <c r="AP62" s="644">
        <f>MastRoster!AL66</f>
        <v>0</v>
      </c>
      <c r="AQ62" s="644">
        <f>MastRoster!AM66</f>
        <v>0</v>
      </c>
      <c r="AR62" s="644" t="str">
        <f>MastRoster!AN66</f>
        <v/>
      </c>
      <c r="AS62" s="644" t="str">
        <f>MastRoster!AO66</f>
        <v/>
      </c>
      <c r="AT62" s="644" t="str">
        <f>MastRoster!AP66</f>
        <v/>
      </c>
      <c r="AU62" s="644" t="str">
        <f>MastRoster!AQ66</f>
        <v/>
      </c>
      <c r="AV62" s="644" t="str">
        <f>MastRoster!AR66</f>
        <v/>
      </c>
      <c r="AW62" s="644" t="str">
        <f>MastRoster!AS66</f>
        <v/>
      </c>
      <c r="AX62" s="644" t="str">
        <f>MastRoster!AT66</f>
        <v/>
      </c>
      <c r="AY62" s="644" t="str">
        <f>MastRoster!AU66</f>
        <v/>
      </c>
      <c r="AZ62" s="644" t="str">
        <f>MastRoster!AV66</f>
        <v/>
      </c>
      <c r="BA62" s="644" t="str">
        <f>MastRoster!AW66</f>
        <v/>
      </c>
      <c r="BB62" s="644" t="str">
        <f>MastRoster!AX66</f>
        <v/>
      </c>
      <c r="BC62" s="644" t="str">
        <f>MastRoster!AY66</f>
        <v/>
      </c>
      <c r="BD62" s="644" t="str">
        <f>MastRoster!AZ66</f>
        <v/>
      </c>
      <c r="BE62" s="644" t="str">
        <f>MastRoster!BA66</f>
        <v/>
      </c>
      <c r="BF62" s="644" t="str">
        <f>MastRoster!BB66</f>
        <v/>
      </c>
      <c r="BG62" s="644" t="str">
        <f>MastRoster!BC66</f>
        <v/>
      </c>
      <c r="BH62" s="644" t="str">
        <f>MastRoster!BD66</f>
        <v/>
      </c>
      <c r="BI62" s="644" t="str">
        <f>MastRoster!BE66</f>
        <v/>
      </c>
      <c r="BJ62" s="644" t="str">
        <f>MastRoster!BF66</f>
        <v/>
      </c>
    </row>
    <row r="63" spans="7:62" x14ac:dyDescent="0.25">
      <c r="G63" s="644">
        <f>MastRoster!C67</f>
        <v>0</v>
      </c>
      <c r="H63" s="644">
        <f>MastRoster!D67</f>
        <v>0</v>
      </c>
      <c r="I63" s="644">
        <f>MastRoster!E67</f>
        <v>0</v>
      </c>
      <c r="J63" s="644">
        <f>MastRoster!F67</f>
        <v>0</v>
      </c>
      <c r="K63" s="644">
        <f>MastRoster!G67</f>
        <v>0</v>
      </c>
      <c r="L63" s="644">
        <f>MastRoster!H67</f>
        <v>0</v>
      </c>
      <c r="M63" s="644">
        <f>MastRoster!I67</f>
        <v>0</v>
      </c>
      <c r="N63" s="644">
        <f>MastRoster!J67</f>
        <v>0</v>
      </c>
      <c r="O63" s="644">
        <f>MastRoster!K67</f>
        <v>0</v>
      </c>
      <c r="P63" s="644">
        <f>MastRoster!L67</f>
        <v>0</v>
      </c>
      <c r="Q63" s="644">
        <f>MastRoster!M67</f>
        <v>0</v>
      </c>
      <c r="R63" s="644">
        <f>MastRoster!N67</f>
        <v>0</v>
      </c>
      <c r="S63" s="644">
        <f>MastRoster!O67</f>
        <v>0</v>
      </c>
      <c r="T63" s="644">
        <f>MastRoster!P67</f>
        <v>0</v>
      </c>
      <c r="U63" s="644">
        <f>MastRoster!Q67</f>
        <v>0</v>
      </c>
      <c r="V63" s="644">
        <f>MastRoster!R67</f>
        <v>0</v>
      </c>
      <c r="W63" s="644">
        <f>MastRoster!S67</f>
        <v>0</v>
      </c>
      <c r="X63" s="644">
        <f>MastRoster!T67</f>
        <v>0</v>
      </c>
      <c r="Y63" s="644">
        <f>MastRoster!U67</f>
        <v>0</v>
      </c>
      <c r="Z63" s="644">
        <f>MastRoster!V67</f>
        <v>0</v>
      </c>
      <c r="AA63" s="644">
        <f>MastRoster!W67</f>
        <v>0</v>
      </c>
      <c r="AB63" s="644">
        <f>MastRoster!X67</f>
        <v>0</v>
      </c>
      <c r="AC63" s="644">
        <f>MastRoster!Y67</f>
        <v>0</v>
      </c>
      <c r="AD63" s="644">
        <f>MastRoster!Z67</f>
        <v>0</v>
      </c>
      <c r="AE63" s="644">
        <f>MastRoster!AA67</f>
        <v>0</v>
      </c>
      <c r="AF63" s="644">
        <f>MastRoster!AB67</f>
        <v>0</v>
      </c>
      <c r="AG63" s="644">
        <f>MastRoster!AC67</f>
        <v>0</v>
      </c>
      <c r="AH63" s="644">
        <f>MastRoster!AD67</f>
        <v>0</v>
      </c>
      <c r="AI63" s="644">
        <f>MastRoster!AE67</f>
        <v>0</v>
      </c>
      <c r="AJ63" s="644">
        <f>MastRoster!AF67</f>
        <v>0</v>
      </c>
      <c r="AK63" s="644">
        <f>MastRoster!AG67</f>
        <v>0</v>
      </c>
      <c r="AL63" s="644">
        <f>MastRoster!AH67</f>
        <v>0</v>
      </c>
      <c r="AM63" s="644">
        <f>MastRoster!AI67</f>
        <v>0</v>
      </c>
      <c r="AN63" s="644">
        <f>MastRoster!AJ67</f>
        <v>0</v>
      </c>
      <c r="AO63" s="645">
        <f>MastRoster!AK67</f>
        <v>0</v>
      </c>
      <c r="AP63" s="644">
        <f>MastRoster!AL67</f>
        <v>0</v>
      </c>
      <c r="AQ63" s="644">
        <f>MastRoster!AM67</f>
        <v>0</v>
      </c>
      <c r="AR63" s="644" t="str">
        <f>MastRoster!AN67</f>
        <v/>
      </c>
      <c r="AS63" s="644" t="str">
        <f>MastRoster!AO67</f>
        <v/>
      </c>
      <c r="AT63" s="644" t="str">
        <f>MastRoster!AP67</f>
        <v/>
      </c>
      <c r="AU63" s="644" t="str">
        <f>MastRoster!AQ67</f>
        <v/>
      </c>
      <c r="AV63" s="644" t="str">
        <f>MastRoster!AR67</f>
        <v/>
      </c>
      <c r="AW63" s="644" t="str">
        <f>MastRoster!AS67</f>
        <v/>
      </c>
      <c r="AX63" s="644" t="str">
        <f>MastRoster!AT67</f>
        <v/>
      </c>
      <c r="AY63" s="644" t="str">
        <f>MastRoster!AU67</f>
        <v/>
      </c>
      <c r="AZ63" s="644" t="str">
        <f>MastRoster!AV67</f>
        <v/>
      </c>
      <c r="BA63" s="644" t="str">
        <f>MastRoster!AW67</f>
        <v/>
      </c>
      <c r="BB63" s="644" t="str">
        <f>MastRoster!AX67</f>
        <v/>
      </c>
      <c r="BC63" s="644" t="str">
        <f>MastRoster!AY67</f>
        <v/>
      </c>
      <c r="BD63" s="644" t="str">
        <f>MastRoster!AZ67</f>
        <v/>
      </c>
      <c r="BE63" s="644" t="str">
        <f>MastRoster!BA67</f>
        <v/>
      </c>
      <c r="BF63" s="644" t="str">
        <f>MastRoster!BB67</f>
        <v/>
      </c>
      <c r="BG63" s="644" t="str">
        <f>MastRoster!BC67</f>
        <v/>
      </c>
      <c r="BH63" s="644" t="str">
        <f>MastRoster!BD67</f>
        <v/>
      </c>
      <c r="BI63" s="644" t="str">
        <f>MastRoster!BE67</f>
        <v/>
      </c>
      <c r="BJ63" s="644" t="str">
        <f>MastRoster!BF67</f>
        <v/>
      </c>
    </row>
    <row r="64" spans="7:62" x14ac:dyDescent="0.25">
      <c r="G64" s="644">
        <f>MastRoster!C68</f>
        <v>0</v>
      </c>
      <c r="H64" s="644">
        <f>MastRoster!D68</f>
        <v>0</v>
      </c>
      <c r="I64" s="644">
        <f>MastRoster!E68</f>
        <v>0</v>
      </c>
      <c r="J64" s="644">
        <f>MastRoster!F68</f>
        <v>0</v>
      </c>
      <c r="K64" s="644">
        <f>MastRoster!G68</f>
        <v>0</v>
      </c>
      <c r="L64" s="644">
        <f>MastRoster!H68</f>
        <v>0</v>
      </c>
      <c r="M64" s="644">
        <f>MastRoster!I68</f>
        <v>0</v>
      </c>
      <c r="N64" s="644">
        <f>MastRoster!J68</f>
        <v>0</v>
      </c>
      <c r="O64" s="644">
        <f>MastRoster!K68</f>
        <v>0</v>
      </c>
      <c r="P64" s="644">
        <f>MastRoster!L68</f>
        <v>0</v>
      </c>
      <c r="Q64" s="644">
        <f>MastRoster!M68</f>
        <v>0</v>
      </c>
      <c r="R64" s="644">
        <f>MastRoster!N68</f>
        <v>0</v>
      </c>
      <c r="S64" s="644">
        <f>MastRoster!O68</f>
        <v>0</v>
      </c>
      <c r="T64" s="644">
        <f>MastRoster!P68</f>
        <v>0</v>
      </c>
      <c r="U64" s="644">
        <f>MastRoster!Q68</f>
        <v>0</v>
      </c>
      <c r="V64" s="644">
        <f>MastRoster!R68</f>
        <v>0</v>
      </c>
      <c r="W64" s="644">
        <f>MastRoster!S68</f>
        <v>0</v>
      </c>
      <c r="X64" s="644">
        <f>MastRoster!T68</f>
        <v>0</v>
      </c>
      <c r="Y64" s="644">
        <f>MastRoster!U68</f>
        <v>0</v>
      </c>
      <c r="Z64" s="644">
        <f>MastRoster!V68</f>
        <v>0</v>
      </c>
      <c r="AA64" s="644">
        <f>MastRoster!W68</f>
        <v>0</v>
      </c>
      <c r="AB64" s="644">
        <f>MastRoster!X68</f>
        <v>0</v>
      </c>
      <c r="AC64" s="644">
        <f>MastRoster!Y68</f>
        <v>0</v>
      </c>
      <c r="AD64" s="644">
        <f>MastRoster!Z68</f>
        <v>0</v>
      </c>
      <c r="AE64" s="644">
        <f>MastRoster!AA68</f>
        <v>0</v>
      </c>
      <c r="AF64" s="644">
        <f>MastRoster!AB68</f>
        <v>0</v>
      </c>
      <c r="AG64" s="644">
        <f>MastRoster!AC68</f>
        <v>0</v>
      </c>
      <c r="AH64" s="644">
        <f>MastRoster!AD68</f>
        <v>0</v>
      </c>
      <c r="AI64" s="644">
        <f>MastRoster!AE68</f>
        <v>0</v>
      </c>
      <c r="AJ64" s="644">
        <f>MastRoster!AF68</f>
        <v>0</v>
      </c>
      <c r="AK64" s="644">
        <f>MastRoster!AG68</f>
        <v>0</v>
      </c>
      <c r="AL64" s="644">
        <f>MastRoster!AH68</f>
        <v>0</v>
      </c>
      <c r="AM64" s="644">
        <f>MastRoster!AI68</f>
        <v>0</v>
      </c>
      <c r="AN64" s="644">
        <f>MastRoster!AJ68</f>
        <v>0</v>
      </c>
      <c r="AO64" s="645">
        <f>MastRoster!AK68</f>
        <v>0</v>
      </c>
      <c r="AP64" s="644">
        <f>MastRoster!AL68</f>
        <v>0</v>
      </c>
      <c r="AQ64" s="644">
        <f>MastRoster!AM68</f>
        <v>0</v>
      </c>
      <c r="AR64" s="644" t="str">
        <f>MastRoster!AN68</f>
        <v/>
      </c>
      <c r="AS64" s="644" t="str">
        <f>MastRoster!AO68</f>
        <v/>
      </c>
      <c r="AT64" s="644" t="str">
        <f>MastRoster!AP68</f>
        <v/>
      </c>
      <c r="AU64" s="644" t="str">
        <f>MastRoster!AQ68</f>
        <v/>
      </c>
      <c r="AV64" s="644" t="str">
        <f>MastRoster!AR68</f>
        <v/>
      </c>
      <c r="AW64" s="644" t="str">
        <f>MastRoster!AS68</f>
        <v/>
      </c>
      <c r="AX64" s="644" t="str">
        <f>MastRoster!AT68</f>
        <v/>
      </c>
      <c r="AY64" s="644" t="str">
        <f>MastRoster!AU68</f>
        <v/>
      </c>
      <c r="AZ64" s="644" t="str">
        <f>MastRoster!AV68</f>
        <v/>
      </c>
      <c r="BA64" s="644" t="str">
        <f>MastRoster!AW68</f>
        <v/>
      </c>
      <c r="BB64" s="644" t="str">
        <f>MastRoster!AX68</f>
        <v/>
      </c>
      <c r="BC64" s="644" t="str">
        <f>MastRoster!AY68</f>
        <v/>
      </c>
      <c r="BD64" s="644" t="str">
        <f>MastRoster!AZ68</f>
        <v/>
      </c>
      <c r="BE64" s="644" t="str">
        <f>MastRoster!BA68</f>
        <v/>
      </c>
      <c r="BF64" s="644" t="str">
        <f>MastRoster!BB68</f>
        <v/>
      </c>
      <c r="BG64" s="644" t="str">
        <f>MastRoster!BC68</f>
        <v/>
      </c>
      <c r="BH64" s="644" t="str">
        <f>MastRoster!BD68</f>
        <v/>
      </c>
      <c r="BI64" s="644" t="str">
        <f>MastRoster!BE68</f>
        <v/>
      </c>
      <c r="BJ64" s="644" t="str">
        <f>MastRoster!BF68</f>
        <v/>
      </c>
    </row>
    <row r="65" spans="7:62" x14ac:dyDescent="0.25">
      <c r="G65" s="644">
        <f>MastRoster!C69</f>
        <v>0</v>
      </c>
      <c r="H65" s="644">
        <f>MastRoster!D69</f>
        <v>0</v>
      </c>
      <c r="I65" s="644">
        <f>MastRoster!E69</f>
        <v>0</v>
      </c>
      <c r="J65" s="644">
        <f>MastRoster!F69</f>
        <v>0</v>
      </c>
      <c r="K65" s="644">
        <f>MastRoster!G69</f>
        <v>0</v>
      </c>
      <c r="L65" s="644">
        <f>MastRoster!H69</f>
        <v>0</v>
      </c>
      <c r="M65" s="644">
        <f>MastRoster!I69</f>
        <v>0</v>
      </c>
      <c r="N65" s="644">
        <f>MastRoster!J69</f>
        <v>0</v>
      </c>
      <c r="O65" s="644">
        <f>MastRoster!K69</f>
        <v>0</v>
      </c>
      <c r="P65" s="644">
        <f>MastRoster!L69</f>
        <v>0</v>
      </c>
      <c r="Q65" s="644">
        <f>MastRoster!M69</f>
        <v>0</v>
      </c>
      <c r="R65" s="644">
        <f>MastRoster!N69</f>
        <v>0</v>
      </c>
      <c r="S65" s="644">
        <f>MastRoster!O69</f>
        <v>0</v>
      </c>
      <c r="T65" s="644">
        <f>MastRoster!P69</f>
        <v>0</v>
      </c>
      <c r="U65" s="644">
        <f>MastRoster!Q69</f>
        <v>0</v>
      </c>
      <c r="V65" s="644">
        <f>MastRoster!R69</f>
        <v>0</v>
      </c>
      <c r="W65" s="644">
        <f>MastRoster!S69</f>
        <v>0</v>
      </c>
      <c r="X65" s="644">
        <f>MastRoster!T69</f>
        <v>0</v>
      </c>
      <c r="Y65" s="644">
        <f>MastRoster!U69</f>
        <v>0</v>
      </c>
      <c r="Z65" s="644">
        <f>MastRoster!V69</f>
        <v>0</v>
      </c>
      <c r="AA65" s="644">
        <f>MastRoster!W69</f>
        <v>0</v>
      </c>
      <c r="AB65" s="644">
        <f>MastRoster!X69</f>
        <v>0</v>
      </c>
      <c r="AC65" s="644">
        <f>MastRoster!Y69</f>
        <v>0</v>
      </c>
      <c r="AD65" s="644">
        <f>MastRoster!Z69</f>
        <v>0</v>
      </c>
      <c r="AE65" s="644">
        <f>MastRoster!AA69</f>
        <v>0</v>
      </c>
      <c r="AF65" s="644">
        <f>MastRoster!AB69</f>
        <v>0</v>
      </c>
      <c r="AG65" s="644">
        <f>MastRoster!AC69</f>
        <v>0</v>
      </c>
      <c r="AH65" s="644">
        <f>MastRoster!AD69</f>
        <v>0</v>
      </c>
      <c r="AI65" s="644">
        <f>MastRoster!AE69</f>
        <v>0</v>
      </c>
      <c r="AJ65" s="644">
        <f>MastRoster!AF69</f>
        <v>0</v>
      </c>
      <c r="AK65" s="644">
        <f>MastRoster!AG69</f>
        <v>0</v>
      </c>
      <c r="AL65" s="644">
        <f>MastRoster!AH69</f>
        <v>0</v>
      </c>
      <c r="AM65" s="644">
        <f>MastRoster!AI69</f>
        <v>0</v>
      </c>
      <c r="AN65" s="644">
        <f>MastRoster!AJ69</f>
        <v>0</v>
      </c>
      <c r="AO65" s="645">
        <f>MastRoster!AK69</f>
        <v>0</v>
      </c>
      <c r="AP65" s="644">
        <f>MastRoster!AL69</f>
        <v>0</v>
      </c>
      <c r="AQ65" s="644">
        <f>MastRoster!AM69</f>
        <v>0</v>
      </c>
      <c r="AR65" s="644" t="str">
        <f>MastRoster!AN69</f>
        <v/>
      </c>
      <c r="AS65" s="644" t="str">
        <f>MastRoster!AO69</f>
        <v/>
      </c>
      <c r="AT65" s="644" t="str">
        <f>MastRoster!AP69</f>
        <v/>
      </c>
      <c r="AU65" s="644" t="str">
        <f>MastRoster!AQ69</f>
        <v/>
      </c>
      <c r="AV65" s="644" t="str">
        <f>MastRoster!AR69</f>
        <v/>
      </c>
      <c r="AW65" s="644" t="str">
        <f>MastRoster!AS69</f>
        <v/>
      </c>
      <c r="AX65" s="644" t="str">
        <f>MastRoster!AT69</f>
        <v/>
      </c>
      <c r="AY65" s="644" t="str">
        <f>MastRoster!AU69</f>
        <v/>
      </c>
      <c r="AZ65" s="644" t="str">
        <f>MastRoster!AV69</f>
        <v/>
      </c>
      <c r="BA65" s="644" t="str">
        <f>MastRoster!AW69</f>
        <v/>
      </c>
      <c r="BB65" s="644" t="str">
        <f>MastRoster!AX69</f>
        <v/>
      </c>
      <c r="BC65" s="644" t="str">
        <f>MastRoster!AY69</f>
        <v/>
      </c>
      <c r="BD65" s="644" t="str">
        <f>MastRoster!AZ69</f>
        <v/>
      </c>
      <c r="BE65" s="644" t="str">
        <f>MastRoster!BA69</f>
        <v/>
      </c>
      <c r="BF65" s="644" t="str">
        <f>MastRoster!BB69</f>
        <v/>
      </c>
      <c r="BG65" s="644" t="str">
        <f>MastRoster!BC69</f>
        <v/>
      </c>
      <c r="BH65" s="644" t="str">
        <f>MastRoster!BD69</f>
        <v/>
      </c>
      <c r="BI65" s="644" t="str">
        <f>MastRoster!BE69</f>
        <v/>
      </c>
      <c r="BJ65" s="644" t="str">
        <f>MastRoster!BF69</f>
        <v/>
      </c>
    </row>
    <row r="66" spans="7:62" x14ac:dyDescent="0.25">
      <c r="G66" s="644">
        <f>MastRoster!C70</f>
        <v>0</v>
      </c>
      <c r="H66" s="644">
        <f>MastRoster!D70</f>
        <v>0</v>
      </c>
      <c r="I66" s="644">
        <f>MastRoster!E70</f>
        <v>0</v>
      </c>
      <c r="J66" s="644">
        <f>MastRoster!F70</f>
        <v>0</v>
      </c>
      <c r="K66" s="644">
        <f>MastRoster!G70</f>
        <v>0</v>
      </c>
      <c r="L66" s="644">
        <f>MastRoster!H70</f>
        <v>0</v>
      </c>
      <c r="M66" s="644">
        <f>MastRoster!I70</f>
        <v>0</v>
      </c>
      <c r="N66" s="644">
        <f>MastRoster!J70</f>
        <v>0</v>
      </c>
      <c r="O66" s="644">
        <f>MastRoster!K70</f>
        <v>0</v>
      </c>
      <c r="P66" s="644">
        <f>MastRoster!L70</f>
        <v>0</v>
      </c>
      <c r="Q66" s="644">
        <f>MastRoster!M70</f>
        <v>0</v>
      </c>
      <c r="R66" s="644">
        <f>MastRoster!N70</f>
        <v>0</v>
      </c>
      <c r="S66" s="644">
        <f>MastRoster!O70</f>
        <v>0</v>
      </c>
      <c r="T66" s="644">
        <f>MastRoster!P70</f>
        <v>0</v>
      </c>
      <c r="U66" s="644">
        <f>MastRoster!Q70</f>
        <v>0</v>
      </c>
      <c r="V66" s="644">
        <f>MastRoster!R70</f>
        <v>0</v>
      </c>
      <c r="W66" s="644">
        <f>MastRoster!S70</f>
        <v>0</v>
      </c>
      <c r="X66" s="644">
        <f>MastRoster!T70</f>
        <v>0</v>
      </c>
      <c r="Y66" s="644">
        <f>MastRoster!U70</f>
        <v>0</v>
      </c>
      <c r="Z66" s="644">
        <f>MastRoster!V70</f>
        <v>0</v>
      </c>
      <c r="AA66" s="644">
        <f>MastRoster!W70</f>
        <v>0</v>
      </c>
      <c r="AB66" s="644">
        <f>MastRoster!X70</f>
        <v>0</v>
      </c>
      <c r="AC66" s="644">
        <f>MastRoster!Y70</f>
        <v>0</v>
      </c>
      <c r="AD66" s="644">
        <f>MastRoster!Z70</f>
        <v>0</v>
      </c>
      <c r="AE66" s="644">
        <f>MastRoster!AA70</f>
        <v>0</v>
      </c>
      <c r="AF66" s="644">
        <f>MastRoster!AB70</f>
        <v>0</v>
      </c>
      <c r="AG66" s="644">
        <f>MastRoster!AC70</f>
        <v>0</v>
      </c>
      <c r="AH66" s="644">
        <f>MastRoster!AD70</f>
        <v>0</v>
      </c>
      <c r="AI66" s="644">
        <f>MastRoster!AE70</f>
        <v>0</v>
      </c>
      <c r="AJ66" s="644">
        <f>MastRoster!AF70</f>
        <v>0</v>
      </c>
      <c r="AK66" s="644">
        <f>MastRoster!AG70</f>
        <v>0</v>
      </c>
      <c r="AL66" s="644">
        <f>MastRoster!AH70</f>
        <v>0</v>
      </c>
      <c r="AM66" s="644">
        <f>MastRoster!AI70</f>
        <v>0</v>
      </c>
      <c r="AN66" s="644">
        <f>MastRoster!AJ70</f>
        <v>0</v>
      </c>
      <c r="AO66" s="645">
        <f>MastRoster!AK70</f>
        <v>0</v>
      </c>
      <c r="AP66" s="644">
        <f>MastRoster!AL70</f>
        <v>0</v>
      </c>
      <c r="AQ66" s="644">
        <f>MastRoster!AM70</f>
        <v>0</v>
      </c>
      <c r="AR66" s="644" t="str">
        <f>MastRoster!AN70</f>
        <v/>
      </c>
      <c r="AS66" s="644" t="str">
        <f>MastRoster!AO70</f>
        <v/>
      </c>
      <c r="AT66" s="644" t="str">
        <f>MastRoster!AP70</f>
        <v/>
      </c>
      <c r="AU66" s="644" t="str">
        <f>MastRoster!AQ70</f>
        <v/>
      </c>
      <c r="AV66" s="644" t="str">
        <f>MastRoster!AR70</f>
        <v/>
      </c>
      <c r="AW66" s="644" t="str">
        <f>MastRoster!AS70</f>
        <v/>
      </c>
      <c r="AX66" s="644" t="str">
        <f>MastRoster!AT70</f>
        <v/>
      </c>
      <c r="AY66" s="644" t="str">
        <f>MastRoster!AU70</f>
        <v/>
      </c>
      <c r="AZ66" s="644" t="str">
        <f>MastRoster!AV70</f>
        <v/>
      </c>
      <c r="BA66" s="644" t="str">
        <f>MastRoster!AW70</f>
        <v/>
      </c>
      <c r="BB66" s="644" t="str">
        <f>MastRoster!AX70</f>
        <v/>
      </c>
      <c r="BC66" s="644" t="str">
        <f>MastRoster!AY70</f>
        <v/>
      </c>
      <c r="BD66" s="644" t="str">
        <f>MastRoster!AZ70</f>
        <v/>
      </c>
      <c r="BE66" s="644" t="str">
        <f>MastRoster!BA70</f>
        <v/>
      </c>
      <c r="BF66" s="644" t="str">
        <f>MastRoster!BB70</f>
        <v/>
      </c>
      <c r="BG66" s="644" t="str">
        <f>MastRoster!BC70</f>
        <v/>
      </c>
      <c r="BH66" s="644" t="str">
        <f>MastRoster!BD70</f>
        <v/>
      </c>
      <c r="BI66" s="644" t="str">
        <f>MastRoster!BE70</f>
        <v/>
      </c>
      <c r="BJ66" s="644" t="str">
        <f>MastRoster!BF70</f>
        <v/>
      </c>
    </row>
    <row r="67" spans="7:62" x14ac:dyDescent="0.25">
      <c r="G67" s="644">
        <f>MastRoster!C71</f>
        <v>0</v>
      </c>
      <c r="H67" s="644">
        <f>MastRoster!D71</f>
        <v>0</v>
      </c>
      <c r="I67" s="644">
        <f>MastRoster!E71</f>
        <v>0</v>
      </c>
      <c r="J67" s="644">
        <f>MastRoster!F71</f>
        <v>0</v>
      </c>
      <c r="K67" s="644">
        <f>MastRoster!G71</f>
        <v>0</v>
      </c>
      <c r="L67" s="644">
        <f>MastRoster!H71</f>
        <v>0</v>
      </c>
      <c r="M67" s="644">
        <f>MastRoster!I71</f>
        <v>0</v>
      </c>
      <c r="N67" s="644">
        <f>MastRoster!J71</f>
        <v>0</v>
      </c>
      <c r="O67" s="644">
        <f>MastRoster!K71</f>
        <v>0</v>
      </c>
      <c r="P67" s="644">
        <f>MastRoster!L71</f>
        <v>0</v>
      </c>
      <c r="Q67" s="644">
        <f>MastRoster!M71</f>
        <v>0</v>
      </c>
      <c r="R67" s="644">
        <f>MastRoster!N71</f>
        <v>0</v>
      </c>
      <c r="S67" s="644">
        <f>MastRoster!O71</f>
        <v>0</v>
      </c>
      <c r="T67" s="644">
        <f>MastRoster!P71</f>
        <v>0</v>
      </c>
      <c r="U67" s="644">
        <f>MastRoster!Q71</f>
        <v>0</v>
      </c>
      <c r="V67" s="644">
        <f>MastRoster!R71</f>
        <v>0</v>
      </c>
      <c r="W67" s="644">
        <f>MastRoster!S71</f>
        <v>0</v>
      </c>
      <c r="X67" s="644">
        <f>MastRoster!T71</f>
        <v>0</v>
      </c>
      <c r="Y67" s="644">
        <f>MastRoster!U71</f>
        <v>0</v>
      </c>
      <c r="Z67" s="644">
        <f>MastRoster!V71</f>
        <v>0</v>
      </c>
      <c r="AA67" s="644">
        <f>MastRoster!W71</f>
        <v>0</v>
      </c>
      <c r="AB67" s="644">
        <f>MastRoster!X71</f>
        <v>0</v>
      </c>
      <c r="AC67" s="644">
        <f>MastRoster!Y71</f>
        <v>0</v>
      </c>
      <c r="AD67" s="644">
        <f>MastRoster!Z71</f>
        <v>0</v>
      </c>
      <c r="AE67" s="644">
        <f>MastRoster!AA71</f>
        <v>0</v>
      </c>
      <c r="AF67" s="644">
        <f>MastRoster!AB71</f>
        <v>0</v>
      </c>
      <c r="AG67" s="644">
        <f>MastRoster!AC71</f>
        <v>0</v>
      </c>
      <c r="AH67" s="644">
        <f>MastRoster!AD71</f>
        <v>0</v>
      </c>
      <c r="AI67" s="644">
        <f>MastRoster!AE71</f>
        <v>0</v>
      </c>
      <c r="AJ67" s="644">
        <f>MastRoster!AF71</f>
        <v>0</v>
      </c>
      <c r="AK67" s="644">
        <f>MastRoster!AG71</f>
        <v>0</v>
      </c>
      <c r="AL67" s="644">
        <f>MastRoster!AH71</f>
        <v>0</v>
      </c>
      <c r="AM67" s="644">
        <f>MastRoster!AI71</f>
        <v>0</v>
      </c>
      <c r="AN67" s="644">
        <f>MastRoster!AJ71</f>
        <v>0</v>
      </c>
      <c r="AO67" s="645">
        <f>MastRoster!AK71</f>
        <v>0</v>
      </c>
      <c r="AP67" s="644">
        <f>MastRoster!AL71</f>
        <v>0</v>
      </c>
      <c r="AQ67" s="644">
        <f>MastRoster!AM71</f>
        <v>0</v>
      </c>
      <c r="AR67" s="644" t="str">
        <f>MastRoster!AN71</f>
        <v/>
      </c>
      <c r="AS67" s="644" t="str">
        <f>MastRoster!AO71</f>
        <v/>
      </c>
      <c r="AT67" s="644" t="str">
        <f>MastRoster!AP71</f>
        <v/>
      </c>
      <c r="AU67" s="644" t="str">
        <f>MastRoster!AQ71</f>
        <v/>
      </c>
      <c r="AV67" s="644" t="str">
        <f>MastRoster!AR71</f>
        <v/>
      </c>
      <c r="AW67" s="644" t="str">
        <f>MastRoster!AS71</f>
        <v/>
      </c>
      <c r="AX67" s="644" t="str">
        <f>MastRoster!AT71</f>
        <v/>
      </c>
      <c r="AY67" s="644" t="str">
        <f>MastRoster!AU71</f>
        <v/>
      </c>
      <c r="AZ67" s="644" t="str">
        <f>MastRoster!AV71</f>
        <v/>
      </c>
      <c r="BA67" s="644" t="str">
        <f>MastRoster!AW71</f>
        <v/>
      </c>
      <c r="BB67" s="644" t="str">
        <f>MastRoster!AX71</f>
        <v/>
      </c>
      <c r="BC67" s="644" t="str">
        <f>MastRoster!AY71</f>
        <v/>
      </c>
      <c r="BD67" s="644" t="str">
        <f>MastRoster!AZ71</f>
        <v/>
      </c>
      <c r="BE67" s="644" t="str">
        <f>MastRoster!BA71</f>
        <v/>
      </c>
      <c r="BF67" s="644" t="str">
        <f>MastRoster!BB71</f>
        <v/>
      </c>
      <c r="BG67" s="644" t="str">
        <f>MastRoster!BC71</f>
        <v/>
      </c>
      <c r="BH67" s="644" t="str">
        <f>MastRoster!BD71</f>
        <v/>
      </c>
      <c r="BI67" s="644" t="str">
        <f>MastRoster!BE71</f>
        <v/>
      </c>
      <c r="BJ67" s="644" t="str">
        <f>MastRoster!BF71</f>
        <v/>
      </c>
    </row>
    <row r="68" spans="7:62" x14ac:dyDescent="0.25">
      <c r="G68" s="644">
        <f>MastRoster!C72</f>
        <v>0</v>
      </c>
      <c r="H68" s="644">
        <f>MastRoster!D72</f>
        <v>0</v>
      </c>
      <c r="I68" s="644">
        <f>MastRoster!E72</f>
        <v>0</v>
      </c>
      <c r="J68" s="644">
        <f>MastRoster!F72</f>
        <v>0</v>
      </c>
      <c r="K68" s="644">
        <f>MastRoster!G72</f>
        <v>0</v>
      </c>
      <c r="L68" s="644">
        <f>MastRoster!H72</f>
        <v>0</v>
      </c>
      <c r="M68" s="644">
        <f>MastRoster!I72</f>
        <v>0</v>
      </c>
      <c r="N68" s="644">
        <f>MastRoster!J72</f>
        <v>0</v>
      </c>
      <c r="O68" s="644">
        <f>MastRoster!K72</f>
        <v>0</v>
      </c>
      <c r="P68" s="644">
        <f>MastRoster!L72</f>
        <v>0</v>
      </c>
      <c r="Q68" s="644">
        <f>MastRoster!M72</f>
        <v>0</v>
      </c>
      <c r="R68" s="644">
        <f>MastRoster!N72</f>
        <v>0</v>
      </c>
      <c r="S68" s="644">
        <f>MastRoster!O72</f>
        <v>0</v>
      </c>
      <c r="T68" s="644">
        <f>MastRoster!P72</f>
        <v>0</v>
      </c>
      <c r="U68" s="644">
        <f>MastRoster!Q72</f>
        <v>0</v>
      </c>
      <c r="V68" s="644">
        <f>MastRoster!R72</f>
        <v>0</v>
      </c>
      <c r="W68" s="644">
        <f>MastRoster!S72</f>
        <v>0</v>
      </c>
      <c r="X68" s="644">
        <f>MastRoster!T72</f>
        <v>0</v>
      </c>
      <c r="Y68" s="644">
        <f>MastRoster!U72</f>
        <v>0</v>
      </c>
      <c r="Z68" s="644">
        <f>MastRoster!V72</f>
        <v>0</v>
      </c>
      <c r="AA68" s="644">
        <f>MastRoster!W72</f>
        <v>0</v>
      </c>
      <c r="AB68" s="644">
        <f>MastRoster!X72</f>
        <v>0</v>
      </c>
      <c r="AC68" s="644">
        <f>MastRoster!Y72</f>
        <v>0</v>
      </c>
      <c r="AD68" s="644">
        <f>MastRoster!Z72</f>
        <v>0</v>
      </c>
      <c r="AE68" s="644">
        <f>MastRoster!AA72</f>
        <v>0</v>
      </c>
      <c r="AF68" s="644">
        <f>MastRoster!AB72</f>
        <v>0</v>
      </c>
      <c r="AG68" s="644">
        <f>MastRoster!AC72</f>
        <v>0</v>
      </c>
      <c r="AH68" s="644">
        <f>MastRoster!AD72</f>
        <v>0</v>
      </c>
      <c r="AI68" s="644">
        <f>MastRoster!AE72</f>
        <v>0</v>
      </c>
      <c r="AJ68" s="644">
        <f>MastRoster!AF72</f>
        <v>0</v>
      </c>
      <c r="AK68" s="644">
        <f>MastRoster!AG72</f>
        <v>0</v>
      </c>
      <c r="AL68" s="644">
        <f>MastRoster!AH72</f>
        <v>0</v>
      </c>
      <c r="AM68" s="644">
        <f>MastRoster!AI72</f>
        <v>0</v>
      </c>
      <c r="AN68" s="644">
        <f>MastRoster!AJ72</f>
        <v>0</v>
      </c>
      <c r="AO68" s="645">
        <f>MastRoster!AK72</f>
        <v>0</v>
      </c>
      <c r="AP68" s="644">
        <f>MastRoster!AL72</f>
        <v>0</v>
      </c>
      <c r="AQ68" s="644">
        <f>MastRoster!AM72</f>
        <v>0</v>
      </c>
      <c r="AR68" s="644" t="str">
        <f>MastRoster!AN72</f>
        <v/>
      </c>
      <c r="AS68" s="644" t="str">
        <f>MastRoster!AO72</f>
        <v/>
      </c>
      <c r="AT68" s="644" t="str">
        <f>MastRoster!AP72</f>
        <v/>
      </c>
      <c r="AU68" s="644" t="str">
        <f>MastRoster!AQ72</f>
        <v/>
      </c>
      <c r="AV68" s="644" t="str">
        <f>MastRoster!AR72</f>
        <v/>
      </c>
      <c r="AW68" s="644" t="str">
        <f>MastRoster!AS72</f>
        <v/>
      </c>
      <c r="AX68" s="644" t="str">
        <f>MastRoster!AT72</f>
        <v/>
      </c>
      <c r="AY68" s="644" t="str">
        <f>MastRoster!AU72</f>
        <v/>
      </c>
      <c r="AZ68" s="644" t="str">
        <f>MastRoster!AV72</f>
        <v/>
      </c>
      <c r="BA68" s="644" t="str">
        <f>MastRoster!AW72</f>
        <v/>
      </c>
      <c r="BB68" s="644" t="str">
        <f>MastRoster!AX72</f>
        <v/>
      </c>
      <c r="BC68" s="644" t="str">
        <f>MastRoster!AY72</f>
        <v/>
      </c>
      <c r="BD68" s="644" t="str">
        <f>MastRoster!AZ72</f>
        <v/>
      </c>
      <c r="BE68" s="644" t="str">
        <f>MastRoster!BA72</f>
        <v/>
      </c>
      <c r="BF68" s="644" t="str">
        <f>MastRoster!BB72</f>
        <v/>
      </c>
      <c r="BG68" s="644" t="str">
        <f>MastRoster!BC72</f>
        <v/>
      </c>
      <c r="BH68" s="644" t="str">
        <f>MastRoster!BD72</f>
        <v/>
      </c>
      <c r="BI68" s="644" t="str">
        <f>MastRoster!BE72</f>
        <v/>
      </c>
      <c r="BJ68" s="644" t="str">
        <f>MastRoster!BF72</f>
        <v/>
      </c>
    </row>
    <row r="69" spans="7:62" x14ac:dyDescent="0.25">
      <c r="G69" s="644">
        <f>MastRoster!C73</f>
        <v>0</v>
      </c>
      <c r="H69" s="644">
        <f>MastRoster!D73</f>
        <v>0</v>
      </c>
      <c r="I69" s="644">
        <f>MastRoster!E73</f>
        <v>0</v>
      </c>
      <c r="J69" s="644">
        <f>MastRoster!F73</f>
        <v>0</v>
      </c>
      <c r="K69" s="644">
        <f>MastRoster!G73</f>
        <v>0</v>
      </c>
      <c r="L69" s="644">
        <f>MastRoster!H73</f>
        <v>0</v>
      </c>
      <c r="M69" s="644">
        <f>MastRoster!I73</f>
        <v>0</v>
      </c>
      <c r="N69" s="644">
        <f>MastRoster!J73</f>
        <v>0</v>
      </c>
      <c r="O69" s="644">
        <f>MastRoster!K73</f>
        <v>0</v>
      </c>
      <c r="P69" s="644">
        <f>MastRoster!L73</f>
        <v>0</v>
      </c>
      <c r="Q69" s="644">
        <f>MastRoster!M73</f>
        <v>0</v>
      </c>
      <c r="R69" s="644">
        <f>MastRoster!N73</f>
        <v>0</v>
      </c>
      <c r="S69" s="644">
        <f>MastRoster!O73</f>
        <v>0</v>
      </c>
      <c r="T69" s="644">
        <f>MastRoster!P73</f>
        <v>0</v>
      </c>
      <c r="U69" s="644">
        <f>MastRoster!Q73</f>
        <v>0</v>
      </c>
      <c r="V69" s="644">
        <f>MastRoster!R73</f>
        <v>0</v>
      </c>
      <c r="W69" s="644">
        <f>MastRoster!S73</f>
        <v>0</v>
      </c>
      <c r="X69" s="644">
        <f>MastRoster!T73</f>
        <v>0</v>
      </c>
      <c r="Y69" s="644">
        <f>MastRoster!U73</f>
        <v>0</v>
      </c>
      <c r="Z69" s="644">
        <f>MastRoster!V73</f>
        <v>0</v>
      </c>
      <c r="AA69" s="644">
        <f>MastRoster!W73</f>
        <v>0</v>
      </c>
      <c r="AB69" s="644">
        <f>MastRoster!X73</f>
        <v>0</v>
      </c>
      <c r="AC69" s="644">
        <f>MastRoster!Y73</f>
        <v>0</v>
      </c>
      <c r="AD69" s="644">
        <f>MastRoster!Z73</f>
        <v>0</v>
      </c>
      <c r="AE69" s="644">
        <f>MastRoster!AA73</f>
        <v>0</v>
      </c>
      <c r="AF69" s="644">
        <f>MastRoster!AB73</f>
        <v>0</v>
      </c>
      <c r="AG69" s="644">
        <f>MastRoster!AC73</f>
        <v>0</v>
      </c>
      <c r="AH69" s="644">
        <f>MastRoster!AD73</f>
        <v>0</v>
      </c>
      <c r="AI69" s="644">
        <f>MastRoster!AE73</f>
        <v>0</v>
      </c>
      <c r="AJ69" s="644">
        <f>MastRoster!AF73</f>
        <v>0</v>
      </c>
      <c r="AK69" s="644">
        <f>MastRoster!AG73</f>
        <v>0</v>
      </c>
      <c r="AL69" s="644">
        <f>MastRoster!AH73</f>
        <v>0</v>
      </c>
      <c r="AM69" s="644">
        <f>MastRoster!AI73</f>
        <v>0</v>
      </c>
      <c r="AN69" s="644">
        <f>MastRoster!AJ73</f>
        <v>0</v>
      </c>
      <c r="AO69" s="645">
        <f>MastRoster!AK73</f>
        <v>0</v>
      </c>
      <c r="AP69" s="644">
        <f>MastRoster!AL73</f>
        <v>0</v>
      </c>
      <c r="AQ69" s="644">
        <f>MastRoster!AM73</f>
        <v>0</v>
      </c>
      <c r="AR69" s="644" t="str">
        <f>MastRoster!AN73</f>
        <v/>
      </c>
      <c r="AS69" s="644" t="str">
        <f>MastRoster!AO73</f>
        <v/>
      </c>
      <c r="AT69" s="644" t="str">
        <f>MastRoster!AP73</f>
        <v/>
      </c>
      <c r="AU69" s="644" t="str">
        <f>MastRoster!AQ73</f>
        <v/>
      </c>
      <c r="AV69" s="644" t="str">
        <f>MastRoster!AR73</f>
        <v/>
      </c>
      <c r="AW69" s="644" t="str">
        <f>MastRoster!AS73</f>
        <v/>
      </c>
      <c r="AX69" s="644" t="str">
        <f>MastRoster!AT73</f>
        <v/>
      </c>
      <c r="AY69" s="644" t="str">
        <f>MastRoster!AU73</f>
        <v/>
      </c>
      <c r="AZ69" s="644" t="str">
        <f>MastRoster!AV73</f>
        <v/>
      </c>
      <c r="BA69" s="644" t="str">
        <f>MastRoster!AW73</f>
        <v/>
      </c>
      <c r="BB69" s="644" t="str">
        <f>MastRoster!AX73</f>
        <v/>
      </c>
      <c r="BC69" s="644" t="str">
        <f>MastRoster!AY73</f>
        <v/>
      </c>
      <c r="BD69" s="644" t="str">
        <f>MastRoster!AZ73</f>
        <v/>
      </c>
      <c r="BE69" s="644" t="str">
        <f>MastRoster!BA73</f>
        <v/>
      </c>
      <c r="BF69" s="644" t="str">
        <f>MastRoster!BB73</f>
        <v/>
      </c>
      <c r="BG69" s="644" t="str">
        <f>MastRoster!BC73</f>
        <v/>
      </c>
      <c r="BH69" s="644" t="str">
        <f>MastRoster!BD73</f>
        <v/>
      </c>
      <c r="BI69" s="644" t="str">
        <f>MastRoster!BE73</f>
        <v/>
      </c>
      <c r="BJ69" s="644" t="str">
        <f>MastRoster!BF73</f>
        <v/>
      </c>
    </row>
    <row r="70" spans="7:62" x14ac:dyDescent="0.25">
      <c r="G70" s="644">
        <f>MastRoster!C74</f>
        <v>0</v>
      </c>
      <c r="H70" s="644">
        <f>MastRoster!D74</f>
        <v>0</v>
      </c>
      <c r="I70" s="644">
        <f>MastRoster!E74</f>
        <v>0</v>
      </c>
      <c r="J70" s="644">
        <f>MastRoster!F74</f>
        <v>0</v>
      </c>
      <c r="K70" s="644">
        <f>MastRoster!G74</f>
        <v>0</v>
      </c>
      <c r="L70" s="644">
        <f>MastRoster!H74</f>
        <v>0</v>
      </c>
      <c r="M70" s="644">
        <f>MastRoster!I74</f>
        <v>0</v>
      </c>
      <c r="N70" s="644">
        <f>MastRoster!J74</f>
        <v>0</v>
      </c>
      <c r="O70" s="644">
        <f>MastRoster!K74</f>
        <v>0</v>
      </c>
      <c r="P70" s="644">
        <f>MastRoster!L74</f>
        <v>0</v>
      </c>
      <c r="Q70" s="644">
        <f>MastRoster!M74</f>
        <v>0</v>
      </c>
      <c r="R70" s="644">
        <f>MastRoster!N74</f>
        <v>0</v>
      </c>
      <c r="S70" s="644">
        <f>MastRoster!O74</f>
        <v>0</v>
      </c>
      <c r="T70" s="644">
        <f>MastRoster!P74</f>
        <v>0</v>
      </c>
      <c r="U70" s="644">
        <f>MastRoster!Q74</f>
        <v>0</v>
      </c>
      <c r="V70" s="644">
        <f>MastRoster!R74</f>
        <v>0</v>
      </c>
      <c r="W70" s="644">
        <f>MastRoster!S74</f>
        <v>0</v>
      </c>
      <c r="X70" s="644">
        <f>MastRoster!T74</f>
        <v>0</v>
      </c>
      <c r="Y70" s="644">
        <f>MastRoster!U74</f>
        <v>0</v>
      </c>
      <c r="Z70" s="644">
        <f>MastRoster!V74</f>
        <v>0</v>
      </c>
      <c r="AA70" s="644">
        <f>MastRoster!W74</f>
        <v>0</v>
      </c>
      <c r="AB70" s="644">
        <f>MastRoster!X74</f>
        <v>0</v>
      </c>
      <c r="AC70" s="644">
        <f>MastRoster!Y74</f>
        <v>0</v>
      </c>
      <c r="AD70" s="644">
        <f>MastRoster!Z74</f>
        <v>0</v>
      </c>
      <c r="AE70" s="644">
        <f>MastRoster!AA74</f>
        <v>0</v>
      </c>
      <c r="AF70" s="644">
        <f>MastRoster!AB74</f>
        <v>0</v>
      </c>
      <c r="AG70" s="644">
        <f>MastRoster!AC74</f>
        <v>0</v>
      </c>
      <c r="AH70" s="644">
        <f>MastRoster!AD74</f>
        <v>0</v>
      </c>
      <c r="AI70" s="644">
        <f>MastRoster!AE74</f>
        <v>0</v>
      </c>
      <c r="AJ70" s="644">
        <f>MastRoster!AF74</f>
        <v>0</v>
      </c>
      <c r="AK70" s="644">
        <f>MastRoster!AG74</f>
        <v>0</v>
      </c>
      <c r="AL70" s="644">
        <f>MastRoster!AH74</f>
        <v>0</v>
      </c>
      <c r="AM70" s="644">
        <f>MastRoster!AI74</f>
        <v>0</v>
      </c>
      <c r="AN70" s="644">
        <f>MastRoster!AJ74</f>
        <v>0</v>
      </c>
      <c r="AO70" s="645">
        <f>MastRoster!AK74</f>
        <v>0</v>
      </c>
      <c r="AP70" s="644">
        <f>MastRoster!AL74</f>
        <v>0</v>
      </c>
      <c r="AQ70" s="644">
        <f>MastRoster!AM74</f>
        <v>0</v>
      </c>
      <c r="AR70" s="644" t="str">
        <f>MastRoster!AN74</f>
        <v/>
      </c>
      <c r="AS70" s="644" t="str">
        <f>MastRoster!AO74</f>
        <v/>
      </c>
      <c r="AT70" s="644" t="str">
        <f>MastRoster!AP74</f>
        <v/>
      </c>
      <c r="AU70" s="644" t="str">
        <f>MastRoster!AQ74</f>
        <v/>
      </c>
      <c r="AV70" s="644" t="str">
        <f>MastRoster!AR74</f>
        <v/>
      </c>
      <c r="AW70" s="644" t="str">
        <f>MastRoster!AS74</f>
        <v/>
      </c>
      <c r="AX70" s="644" t="str">
        <f>MastRoster!AT74</f>
        <v/>
      </c>
      <c r="AY70" s="644" t="str">
        <f>MastRoster!AU74</f>
        <v/>
      </c>
      <c r="AZ70" s="644" t="str">
        <f>MastRoster!AV74</f>
        <v/>
      </c>
      <c r="BA70" s="644" t="str">
        <f>MastRoster!AW74</f>
        <v/>
      </c>
      <c r="BB70" s="644" t="str">
        <f>MastRoster!AX74</f>
        <v/>
      </c>
      <c r="BC70" s="644" t="str">
        <f>MastRoster!AY74</f>
        <v/>
      </c>
      <c r="BD70" s="644" t="str">
        <f>MastRoster!AZ74</f>
        <v/>
      </c>
      <c r="BE70" s="644" t="str">
        <f>MastRoster!BA74</f>
        <v/>
      </c>
      <c r="BF70" s="644" t="str">
        <f>MastRoster!BB74</f>
        <v/>
      </c>
      <c r="BG70" s="644" t="str">
        <f>MastRoster!BC74</f>
        <v/>
      </c>
      <c r="BH70" s="644" t="str">
        <f>MastRoster!BD74</f>
        <v/>
      </c>
      <c r="BI70" s="644" t="str">
        <f>MastRoster!BE74</f>
        <v/>
      </c>
      <c r="BJ70" s="644" t="str">
        <f>MastRoster!BF74</f>
        <v/>
      </c>
    </row>
    <row r="71" spans="7:62" x14ac:dyDescent="0.25">
      <c r="G71" s="644">
        <f>MastRoster!C75</f>
        <v>0</v>
      </c>
      <c r="H71" s="644">
        <f>MastRoster!D75</f>
        <v>0</v>
      </c>
      <c r="I71" s="644">
        <f>MastRoster!E75</f>
        <v>0</v>
      </c>
      <c r="J71" s="644">
        <f>MastRoster!F75</f>
        <v>0</v>
      </c>
      <c r="K71" s="644">
        <f>MastRoster!G75</f>
        <v>0</v>
      </c>
      <c r="L71" s="644">
        <f>MastRoster!H75</f>
        <v>0</v>
      </c>
      <c r="M71" s="644">
        <f>MastRoster!I75</f>
        <v>0</v>
      </c>
      <c r="N71" s="644">
        <f>MastRoster!J75</f>
        <v>0</v>
      </c>
      <c r="O71" s="644">
        <f>MastRoster!K75</f>
        <v>0</v>
      </c>
      <c r="P71" s="644">
        <f>MastRoster!L75</f>
        <v>0</v>
      </c>
      <c r="Q71" s="644">
        <f>MastRoster!M75</f>
        <v>0</v>
      </c>
      <c r="R71" s="644">
        <f>MastRoster!N75</f>
        <v>0</v>
      </c>
      <c r="S71" s="644">
        <f>MastRoster!O75</f>
        <v>0</v>
      </c>
      <c r="T71" s="644">
        <f>MastRoster!P75</f>
        <v>0</v>
      </c>
      <c r="U71" s="644">
        <f>MastRoster!Q75</f>
        <v>0</v>
      </c>
      <c r="V71" s="644">
        <f>MastRoster!R75</f>
        <v>0</v>
      </c>
      <c r="W71" s="644">
        <f>MastRoster!S75</f>
        <v>0</v>
      </c>
      <c r="X71" s="644">
        <f>MastRoster!T75</f>
        <v>0</v>
      </c>
      <c r="Y71" s="644">
        <f>MastRoster!U75</f>
        <v>0</v>
      </c>
      <c r="Z71" s="644">
        <f>MastRoster!V75</f>
        <v>0</v>
      </c>
      <c r="AA71" s="644">
        <f>MastRoster!W75</f>
        <v>0</v>
      </c>
      <c r="AB71" s="644">
        <f>MastRoster!X75</f>
        <v>0</v>
      </c>
      <c r="AC71" s="644">
        <f>MastRoster!Y75</f>
        <v>0</v>
      </c>
      <c r="AD71" s="644">
        <f>MastRoster!Z75</f>
        <v>0</v>
      </c>
      <c r="AE71" s="644">
        <f>MastRoster!AA75</f>
        <v>0</v>
      </c>
      <c r="AF71" s="644">
        <f>MastRoster!AB75</f>
        <v>0</v>
      </c>
      <c r="AG71" s="644">
        <f>MastRoster!AC75</f>
        <v>0</v>
      </c>
      <c r="AH71" s="644">
        <f>MastRoster!AD75</f>
        <v>0</v>
      </c>
      <c r="AI71" s="644">
        <f>MastRoster!AE75</f>
        <v>0</v>
      </c>
      <c r="AJ71" s="644">
        <f>MastRoster!AF75</f>
        <v>0</v>
      </c>
      <c r="AK71" s="644">
        <f>MastRoster!AG75</f>
        <v>0</v>
      </c>
      <c r="AL71" s="644">
        <f>MastRoster!AH75</f>
        <v>0</v>
      </c>
      <c r="AM71" s="644">
        <f>MastRoster!AI75</f>
        <v>0</v>
      </c>
      <c r="AN71" s="644">
        <f>MastRoster!AJ75</f>
        <v>0</v>
      </c>
      <c r="AO71" s="645">
        <f>MastRoster!AK75</f>
        <v>0</v>
      </c>
      <c r="AP71" s="644">
        <f>MastRoster!AL75</f>
        <v>0</v>
      </c>
      <c r="AQ71" s="644">
        <f>MastRoster!AM75</f>
        <v>0</v>
      </c>
      <c r="AR71" s="644" t="str">
        <f>MastRoster!AN75</f>
        <v/>
      </c>
      <c r="AS71" s="644" t="str">
        <f>MastRoster!AO75</f>
        <v/>
      </c>
      <c r="AT71" s="644" t="str">
        <f>MastRoster!AP75</f>
        <v/>
      </c>
      <c r="AU71" s="644" t="str">
        <f>MastRoster!AQ75</f>
        <v/>
      </c>
      <c r="AV71" s="644" t="str">
        <f>MastRoster!AR75</f>
        <v/>
      </c>
      <c r="AW71" s="644" t="str">
        <f>MastRoster!AS75</f>
        <v/>
      </c>
      <c r="AX71" s="644" t="str">
        <f>MastRoster!AT75</f>
        <v/>
      </c>
      <c r="AY71" s="644" t="str">
        <f>MastRoster!AU75</f>
        <v/>
      </c>
      <c r="AZ71" s="644" t="str">
        <f>MastRoster!AV75</f>
        <v/>
      </c>
      <c r="BA71" s="644" t="str">
        <f>MastRoster!AW75</f>
        <v/>
      </c>
      <c r="BB71" s="644" t="str">
        <f>MastRoster!AX75</f>
        <v/>
      </c>
      <c r="BC71" s="644" t="str">
        <f>MastRoster!AY75</f>
        <v/>
      </c>
      <c r="BD71" s="644" t="str">
        <f>MastRoster!AZ75</f>
        <v/>
      </c>
      <c r="BE71" s="644" t="str">
        <f>MastRoster!BA75</f>
        <v/>
      </c>
      <c r="BF71" s="644" t="str">
        <f>MastRoster!BB75</f>
        <v/>
      </c>
      <c r="BG71" s="644" t="str">
        <f>MastRoster!BC75</f>
        <v/>
      </c>
      <c r="BH71" s="644" t="str">
        <f>MastRoster!BD75</f>
        <v/>
      </c>
      <c r="BI71" s="644" t="str">
        <f>MastRoster!BE75</f>
        <v/>
      </c>
      <c r="BJ71" s="644" t="str">
        <f>MastRoster!BF75</f>
        <v/>
      </c>
    </row>
    <row r="72" spans="7:62" x14ac:dyDescent="0.25">
      <c r="G72" s="644">
        <f>MastRoster!C76</f>
        <v>0</v>
      </c>
      <c r="H72" s="644">
        <f>MastRoster!D76</f>
        <v>0</v>
      </c>
      <c r="I72" s="644">
        <f>MastRoster!E76</f>
        <v>0</v>
      </c>
      <c r="J72" s="644">
        <f>MastRoster!F76</f>
        <v>0</v>
      </c>
      <c r="K72" s="644">
        <f>MastRoster!G76</f>
        <v>0</v>
      </c>
      <c r="L72" s="644">
        <f>MastRoster!H76</f>
        <v>0</v>
      </c>
      <c r="M72" s="644">
        <f>MastRoster!I76</f>
        <v>0</v>
      </c>
      <c r="N72" s="644">
        <f>MastRoster!J76</f>
        <v>0</v>
      </c>
      <c r="O72" s="644">
        <f>MastRoster!K76</f>
        <v>0</v>
      </c>
      <c r="P72" s="644">
        <f>MastRoster!L76</f>
        <v>0</v>
      </c>
      <c r="Q72" s="644">
        <f>MastRoster!M76</f>
        <v>0</v>
      </c>
      <c r="R72" s="644">
        <f>MastRoster!N76</f>
        <v>0</v>
      </c>
      <c r="S72" s="644">
        <f>MastRoster!O76</f>
        <v>0</v>
      </c>
      <c r="T72" s="644">
        <f>MastRoster!P76</f>
        <v>0</v>
      </c>
      <c r="U72" s="644">
        <f>MastRoster!Q76</f>
        <v>0</v>
      </c>
      <c r="V72" s="644">
        <f>MastRoster!R76</f>
        <v>0</v>
      </c>
      <c r="W72" s="644">
        <f>MastRoster!S76</f>
        <v>0</v>
      </c>
      <c r="X72" s="644">
        <f>MastRoster!T76</f>
        <v>0</v>
      </c>
      <c r="Y72" s="644">
        <f>MastRoster!U76</f>
        <v>0</v>
      </c>
      <c r="Z72" s="644">
        <f>MastRoster!V76</f>
        <v>0</v>
      </c>
      <c r="AA72" s="644">
        <f>MastRoster!W76</f>
        <v>0</v>
      </c>
      <c r="AB72" s="644">
        <f>MastRoster!X76</f>
        <v>0</v>
      </c>
      <c r="AC72" s="644">
        <f>MastRoster!Y76</f>
        <v>0</v>
      </c>
      <c r="AD72" s="644">
        <f>MastRoster!Z76</f>
        <v>0</v>
      </c>
      <c r="AE72" s="644">
        <f>MastRoster!AA76</f>
        <v>0</v>
      </c>
      <c r="AF72" s="644">
        <f>MastRoster!AB76</f>
        <v>0</v>
      </c>
      <c r="AG72" s="644">
        <f>MastRoster!AC76</f>
        <v>0</v>
      </c>
      <c r="AH72" s="644">
        <f>MastRoster!AD76</f>
        <v>0</v>
      </c>
      <c r="AI72" s="644">
        <f>MastRoster!AE76</f>
        <v>0</v>
      </c>
      <c r="AJ72" s="644">
        <f>MastRoster!AF76</f>
        <v>0</v>
      </c>
      <c r="AK72" s="644">
        <f>MastRoster!AG76</f>
        <v>0</v>
      </c>
      <c r="AL72" s="644">
        <f>MastRoster!AH76</f>
        <v>0</v>
      </c>
      <c r="AM72" s="644">
        <f>MastRoster!AI76</f>
        <v>0</v>
      </c>
      <c r="AN72" s="644">
        <f>MastRoster!AJ76</f>
        <v>0</v>
      </c>
      <c r="AO72" s="645">
        <f>MastRoster!AK76</f>
        <v>0</v>
      </c>
      <c r="AP72" s="644">
        <f>MastRoster!AL76</f>
        <v>0</v>
      </c>
      <c r="AQ72" s="644">
        <f>MastRoster!AM76</f>
        <v>0</v>
      </c>
      <c r="AR72" s="644" t="str">
        <f>MastRoster!AN76</f>
        <v/>
      </c>
      <c r="AS72" s="644" t="str">
        <f>MastRoster!AO76</f>
        <v/>
      </c>
      <c r="AT72" s="644" t="str">
        <f>MastRoster!AP76</f>
        <v/>
      </c>
      <c r="AU72" s="644" t="str">
        <f>MastRoster!AQ76</f>
        <v/>
      </c>
      <c r="AV72" s="644" t="str">
        <f>MastRoster!AR76</f>
        <v/>
      </c>
      <c r="AW72" s="644" t="str">
        <f>MastRoster!AS76</f>
        <v/>
      </c>
      <c r="AX72" s="644" t="str">
        <f>MastRoster!AT76</f>
        <v/>
      </c>
      <c r="AY72" s="644" t="str">
        <f>MastRoster!AU76</f>
        <v/>
      </c>
      <c r="AZ72" s="644" t="str">
        <f>MastRoster!AV76</f>
        <v/>
      </c>
      <c r="BA72" s="644" t="str">
        <f>MastRoster!AW76</f>
        <v/>
      </c>
      <c r="BB72" s="644" t="str">
        <f>MastRoster!AX76</f>
        <v/>
      </c>
      <c r="BC72" s="644" t="str">
        <f>MastRoster!AY76</f>
        <v/>
      </c>
      <c r="BD72" s="644" t="str">
        <f>MastRoster!AZ76</f>
        <v/>
      </c>
      <c r="BE72" s="644" t="str">
        <f>MastRoster!BA76</f>
        <v/>
      </c>
      <c r="BF72" s="644" t="str">
        <f>MastRoster!BB76</f>
        <v/>
      </c>
      <c r="BG72" s="644" t="str">
        <f>MastRoster!BC76</f>
        <v/>
      </c>
      <c r="BH72" s="644" t="str">
        <f>MastRoster!BD76</f>
        <v/>
      </c>
      <c r="BI72" s="644" t="str">
        <f>MastRoster!BE76</f>
        <v/>
      </c>
      <c r="BJ72" s="644" t="str">
        <f>MastRoster!BF76</f>
        <v/>
      </c>
    </row>
    <row r="73" spans="7:62" x14ac:dyDescent="0.25">
      <c r="G73" s="644">
        <f>MastRoster!C77</f>
        <v>0</v>
      </c>
      <c r="H73" s="644">
        <f>MastRoster!D77</f>
        <v>0</v>
      </c>
      <c r="I73" s="644">
        <f>MastRoster!E77</f>
        <v>0</v>
      </c>
      <c r="J73" s="644">
        <f>MastRoster!F77</f>
        <v>0</v>
      </c>
      <c r="K73" s="644">
        <f>MastRoster!G77</f>
        <v>0</v>
      </c>
      <c r="L73" s="644">
        <f>MastRoster!H77</f>
        <v>0</v>
      </c>
      <c r="M73" s="644">
        <f>MastRoster!I77</f>
        <v>0</v>
      </c>
      <c r="N73" s="644">
        <f>MastRoster!J77</f>
        <v>0</v>
      </c>
      <c r="O73" s="644">
        <f>MastRoster!K77</f>
        <v>0</v>
      </c>
      <c r="P73" s="644">
        <f>MastRoster!L77</f>
        <v>0</v>
      </c>
      <c r="Q73" s="644">
        <f>MastRoster!M77</f>
        <v>0</v>
      </c>
      <c r="R73" s="644">
        <f>MastRoster!N77</f>
        <v>0</v>
      </c>
      <c r="S73" s="644">
        <f>MastRoster!O77</f>
        <v>0</v>
      </c>
      <c r="T73" s="644">
        <f>MastRoster!P77</f>
        <v>0</v>
      </c>
      <c r="U73" s="644">
        <f>MastRoster!Q77</f>
        <v>0</v>
      </c>
      <c r="V73" s="644">
        <f>MastRoster!R77</f>
        <v>0</v>
      </c>
      <c r="W73" s="644">
        <f>MastRoster!S77</f>
        <v>0</v>
      </c>
      <c r="X73" s="644">
        <f>MastRoster!T77</f>
        <v>0</v>
      </c>
      <c r="Y73" s="644">
        <f>MastRoster!U77</f>
        <v>0</v>
      </c>
      <c r="Z73" s="644">
        <f>MastRoster!V77</f>
        <v>0</v>
      </c>
      <c r="AA73" s="644">
        <f>MastRoster!W77</f>
        <v>0</v>
      </c>
      <c r="AB73" s="644">
        <f>MastRoster!X77</f>
        <v>0</v>
      </c>
      <c r="AC73" s="644">
        <f>MastRoster!Y77</f>
        <v>0</v>
      </c>
      <c r="AD73" s="644">
        <f>MastRoster!Z77</f>
        <v>0</v>
      </c>
      <c r="AE73" s="644">
        <f>MastRoster!AA77</f>
        <v>0</v>
      </c>
      <c r="AF73" s="644">
        <f>MastRoster!AB77</f>
        <v>0</v>
      </c>
      <c r="AG73" s="644">
        <f>MastRoster!AC77</f>
        <v>0</v>
      </c>
      <c r="AH73" s="644">
        <f>MastRoster!AD77</f>
        <v>0</v>
      </c>
      <c r="AI73" s="644">
        <f>MastRoster!AE77</f>
        <v>0</v>
      </c>
      <c r="AJ73" s="644">
        <f>MastRoster!AF77</f>
        <v>0</v>
      </c>
      <c r="AK73" s="644">
        <f>MastRoster!AG77</f>
        <v>0</v>
      </c>
      <c r="AL73" s="644">
        <f>MastRoster!AH77</f>
        <v>0</v>
      </c>
      <c r="AM73" s="644">
        <f>MastRoster!AI77</f>
        <v>0</v>
      </c>
      <c r="AN73" s="644">
        <f>MastRoster!AJ77</f>
        <v>0</v>
      </c>
      <c r="AO73" s="645">
        <f>MastRoster!AK77</f>
        <v>0</v>
      </c>
      <c r="AP73" s="644">
        <f>MastRoster!AL77</f>
        <v>0</v>
      </c>
      <c r="AQ73" s="644">
        <f>MastRoster!AM77</f>
        <v>0</v>
      </c>
      <c r="AR73" s="644" t="str">
        <f>MastRoster!AN77</f>
        <v/>
      </c>
      <c r="AS73" s="644" t="str">
        <f>MastRoster!AO77</f>
        <v/>
      </c>
      <c r="AT73" s="644" t="str">
        <f>MastRoster!AP77</f>
        <v/>
      </c>
      <c r="AU73" s="644" t="str">
        <f>MastRoster!AQ77</f>
        <v/>
      </c>
      <c r="AV73" s="644" t="str">
        <f>MastRoster!AR77</f>
        <v/>
      </c>
      <c r="AW73" s="644" t="str">
        <f>MastRoster!AS77</f>
        <v/>
      </c>
      <c r="AX73" s="644" t="str">
        <f>MastRoster!AT77</f>
        <v/>
      </c>
      <c r="AY73" s="644" t="str">
        <f>MastRoster!AU77</f>
        <v/>
      </c>
      <c r="AZ73" s="644" t="str">
        <f>MastRoster!AV77</f>
        <v/>
      </c>
      <c r="BA73" s="644" t="str">
        <f>MastRoster!AW77</f>
        <v/>
      </c>
      <c r="BB73" s="644" t="str">
        <f>MastRoster!AX77</f>
        <v/>
      </c>
      <c r="BC73" s="644" t="str">
        <f>MastRoster!AY77</f>
        <v/>
      </c>
      <c r="BD73" s="644" t="str">
        <f>MastRoster!AZ77</f>
        <v/>
      </c>
      <c r="BE73" s="644" t="str">
        <f>MastRoster!BA77</f>
        <v/>
      </c>
      <c r="BF73" s="644" t="str">
        <f>MastRoster!BB77</f>
        <v/>
      </c>
      <c r="BG73" s="644" t="str">
        <f>MastRoster!BC77</f>
        <v/>
      </c>
      <c r="BH73" s="644" t="str">
        <f>MastRoster!BD77</f>
        <v/>
      </c>
      <c r="BI73" s="644" t="str">
        <f>MastRoster!BE77</f>
        <v/>
      </c>
      <c r="BJ73" s="644" t="str">
        <f>MastRoster!BF77</f>
        <v/>
      </c>
    </row>
    <row r="74" spans="7:62" x14ac:dyDescent="0.25">
      <c r="G74" s="644">
        <f>MastRoster!C78</f>
        <v>0</v>
      </c>
      <c r="H74" s="644">
        <f>MastRoster!D78</f>
        <v>0</v>
      </c>
      <c r="I74" s="644">
        <f>MastRoster!E78</f>
        <v>0</v>
      </c>
      <c r="J74" s="644">
        <f>MastRoster!F78</f>
        <v>0</v>
      </c>
      <c r="K74" s="644">
        <f>MastRoster!G78</f>
        <v>0</v>
      </c>
      <c r="L74" s="644">
        <f>MastRoster!H78</f>
        <v>0</v>
      </c>
      <c r="M74" s="644">
        <f>MastRoster!I78</f>
        <v>0</v>
      </c>
      <c r="N74" s="644">
        <f>MastRoster!J78</f>
        <v>0</v>
      </c>
      <c r="O74" s="644">
        <f>MastRoster!K78</f>
        <v>0</v>
      </c>
      <c r="P74" s="644">
        <f>MastRoster!L78</f>
        <v>0</v>
      </c>
      <c r="Q74" s="644">
        <f>MastRoster!M78</f>
        <v>0</v>
      </c>
      <c r="R74" s="644">
        <f>MastRoster!N78</f>
        <v>0</v>
      </c>
      <c r="S74" s="644">
        <f>MastRoster!O78</f>
        <v>0</v>
      </c>
      <c r="T74" s="644">
        <f>MastRoster!P78</f>
        <v>0</v>
      </c>
      <c r="U74" s="644">
        <f>MastRoster!Q78</f>
        <v>0</v>
      </c>
      <c r="V74" s="644">
        <f>MastRoster!R78</f>
        <v>0</v>
      </c>
      <c r="W74" s="644">
        <f>MastRoster!S78</f>
        <v>0</v>
      </c>
      <c r="X74" s="644">
        <f>MastRoster!T78</f>
        <v>0</v>
      </c>
      <c r="Y74" s="644">
        <f>MastRoster!U78</f>
        <v>0</v>
      </c>
      <c r="Z74" s="644">
        <f>MastRoster!V78</f>
        <v>0</v>
      </c>
      <c r="AA74" s="644">
        <f>MastRoster!W78</f>
        <v>0</v>
      </c>
      <c r="AB74" s="644">
        <f>MastRoster!X78</f>
        <v>0</v>
      </c>
      <c r="AC74" s="644">
        <f>MastRoster!Y78</f>
        <v>0</v>
      </c>
      <c r="AD74" s="644">
        <f>MastRoster!Z78</f>
        <v>0</v>
      </c>
      <c r="AE74" s="644">
        <f>MastRoster!AA78</f>
        <v>0</v>
      </c>
      <c r="AF74" s="644">
        <f>MastRoster!AB78</f>
        <v>0</v>
      </c>
      <c r="AG74" s="644">
        <f>MastRoster!AC78</f>
        <v>0</v>
      </c>
      <c r="AH74" s="644">
        <f>MastRoster!AD78</f>
        <v>0</v>
      </c>
      <c r="AI74" s="644">
        <f>MastRoster!AE78</f>
        <v>0</v>
      </c>
      <c r="AJ74" s="644">
        <f>MastRoster!AF78</f>
        <v>0</v>
      </c>
      <c r="AK74" s="644">
        <f>MastRoster!AG78</f>
        <v>0</v>
      </c>
      <c r="AL74" s="644">
        <f>MastRoster!AH78</f>
        <v>0</v>
      </c>
      <c r="AM74" s="644">
        <f>MastRoster!AI78</f>
        <v>0</v>
      </c>
      <c r="AN74" s="644">
        <f>MastRoster!AJ78</f>
        <v>0</v>
      </c>
      <c r="AO74" s="645">
        <f>MastRoster!AK78</f>
        <v>0</v>
      </c>
      <c r="AP74" s="644">
        <f>MastRoster!AL78</f>
        <v>0</v>
      </c>
      <c r="AQ74" s="644">
        <f>MastRoster!AM78</f>
        <v>0</v>
      </c>
      <c r="AR74" s="644" t="str">
        <f>MastRoster!AN78</f>
        <v/>
      </c>
      <c r="AS74" s="644" t="str">
        <f>MastRoster!AO78</f>
        <v/>
      </c>
      <c r="AT74" s="644" t="str">
        <f>MastRoster!AP78</f>
        <v/>
      </c>
      <c r="AU74" s="644" t="str">
        <f>MastRoster!AQ78</f>
        <v/>
      </c>
      <c r="AV74" s="644" t="str">
        <f>MastRoster!AR78</f>
        <v/>
      </c>
      <c r="AW74" s="644" t="str">
        <f>MastRoster!AS78</f>
        <v/>
      </c>
      <c r="AX74" s="644" t="str">
        <f>MastRoster!AT78</f>
        <v/>
      </c>
      <c r="AY74" s="644" t="str">
        <f>MastRoster!AU78</f>
        <v/>
      </c>
      <c r="AZ74" s="644" t="str">
        <f>MastRoster!AV78</f>
        <v/>
      </c>
      <c r="BA74" s="644" t="str">
        <f>MastRoster!AW78</f>
        <v/>
      </c>
      <c r="BB74" s="644" t="str">
        <f>MastRoster!AX78</f>
        <v/>
      </c>
      <c r="BC74" s="644" t="str">
        <f>MastRoster!AY78</f>
        <v/>
      </c>
      <c r="BD74" s="644" t="str">
        <f>MastRoster!AZ78</f>
        <v/>
      </c>
      <c r="BE74" s="644" t="str">
        <f>MastRoster!BA78</f>
        <v/>
      </c>
      <c r="BF74" s="644" t="str">
        <f>MastRoster!BB78</f>
        <v/>
      </c>
      <c r="BG74" s="644" t="str">
        <f>MastRoster!BC78</f>
        <v/>
      </c>
      <c r="BH74" s="644" t="str">
        <f>MastRoster!BD78</f>
        <v/>
      </c>
      <c r="BI74" s="644" t="str">
        <f>MastRoster!BE78</f>
        <v/>
      </c>
      <c r="BJ74" s="644" t="str">
        <f>MastRoster!BF78</f>
        <v/>
      </c>
    </row>
    <row r="75" spans="7:62" x14ac:dyDescent="0.25">
      <c r="G75" s="644">
        <f>MastRoster!C79</f>
        <v>0</v>
      </c>
      <c r="H75" s="644">
        <f>MastRoster!D79</f>
        <v>0</v>
      </c>
      <c r="I75" s="644">
        <f>MastRoster!E79</f>
        <v>0</v>
      </c>
      <c r="J75" s="644">
        <f>MastRoster!F79</f>
        <v>0</v>
      </c>
      <c r="K75" s="644">
        <f>MastRoster!G79</f>
        <v>0</v>
      </c>
      <c r="L75" s="644">
        <f>MastRoster!H79</f>
        <v>0</v>
      </c>
      <c r="M75" s="644">
        <f>MastRoster!I79</f>
        <v>0</v>
      </c>
      <c r="N75" s="644">
        <f>MastRoster!J79</f>
        <v>0</v>
      </c>
      <c r="O75" s="644">
        <f>MastRoster!K79</f>
        <v>0</v>
      </c>
      <c r="P75" s="644">
        <f>MastRoster!L79</f>
        <v>0</v>
      </c>
      <c r="Q75" s="644">
        <f>MastRoster!M79</f>
        <v>0</v>
      </c>
      <c r="R75" s="644">
        <f>MastRoster!N79</f>
        <v>0</v>
      </c>
      <c r="S75" s="644">
        <f>MastRoster!O79</f>
        <v>0</v>
      </c>
      <c r="T75" s="644">
        <f>MastRoster!P79</f>
        <v>0</v>
      </c>
      <c r="U75" s="644">
        <f>MastRoster!Q79</f>
        <v>0</v>
      </c>
      <c r="V75" s="644">
        <f>MastRoster!R79</f>
        <v>0</v>
      </c>
      <c r="W75" s="644">
        <f>MastRoster!S79</f>
        <v>0</v>
      </c>
      <c r="X75" s="644">
        <f>MastRoster!T79</f>
        <v>0</v>
      </c>
      <c r="Y75" s="644">
        <f>MastRoster!U79</f>
        <v>0</v>
      </c>
      <c r="Z75" s="644">
        <f>MastRoster!V79</f>
        <v>0</v>
      </c>
      <c r="AA75" s="644">
        <f>MastRoster!W79</f>
        <v>0</v>
      </c>
      <c r="AB75" s="644">
        <f>MastRoster!X79</f>
        <v>0</v>
      </c>
      <c r="AC75" s="644">
        <f>MastRoster!Y79</f>
        <v>0</v>
      </c>
      <c r="AD75" s="644">
        <f>MastRoster!Z79</f>
        <v>0</v>
      </c>
      <c r="AE75" s="644">
        <f>MastRoster!AA79</f>
        <v>0</v>
      </c>
      <c r="AF75" s="644">
        <f>MastRoster!AB79</f>
        <v>0</v>
      </c>
      <c r="AG75" s="644">
        <f>MastRoster!AC79</f>
        <v>0</v>
      </c>
      <c r="AH75" s="644">
        <f>MastRoster!AD79</f>
        <v>0</v>
      </c>
      <c r="AI75" s="644">
        <f>MastRoster!AE79</f>
        <v>0</v>
      </c>
      <c r="AJ75" s="644">
        <f>MastRoster!AF79</f>
        <v>0</v>
      </c>
      <c r="AK75" s="644">
        <f>MastRoster!AG79</f>
        <v>0</v>
      </c>
      <c r="AL75" s="644">
        <f>MastRoster!AH79</f>
        <v>0</v>
      </c>
      <c r="AM75" s="644">
        <f>MastRoster!AI79</f>
        <v>0</v>
      </c>
      <c r="AN75" s="644">
        <f>MastRoster!AJ79</f>
        <v>0</v>
      </c>
      <c r="AO75" s="645">
        <f>MastRoster!AK79</f>
        <v>0</v>
      </c>
      <c r="AP75" s="644">
        <f>MastRoster!AL79</f>
        <v>0</v>
      </c>
      <c r="AQ75" s="644">
        <f>MastRoster!AM79</f>
        <v>0</v>
      </c>
      <c r="AR75" s="644" t="str">
        <f>MastRoster!AN79</f>
        <v/>
      </c>
      <c r="AS75" s="644" t="str">
        <f>MastRoster!AO79</f>
        <v/>
      </c>
      <c r="AT75" s="644" t="str">
        <f>MastRoster!AP79</f>
        <v/>
      </c>
      <c r="AU75" s="644" t="str">
        <f>MastRoster!AQ79</f>
        <v/>
      </c>
      <c r="AV75" s="644" t="str">
        <f>MastRoster!AR79</f>
        <v/>
      </c>
      <c r="AW75" s="644" t="str">
        <f>MastRoster!AS79</f>
        <v/>
      </c>
      <c r="AX75" s="644" t="str">
        <f>MastRoster!AT79</f>
        <v/>
      </c>
      <c r="AY75" s="644" t="str">
        <f>MastRoster!AU79</f>
        <v/>
      </c>
      <c r="AZ75" s="644" t="str">
        <f>MastRoster!AV79</f>
        <v/>
      </c>
      <c r="BA75" s="644" t="str">
        <f>MastRoster!AW79</f>
        <v/>
      </c>
      <c r="BB75" s="644" t="str">
        <f>MastRoster!AX79</f>
        <v/>
      </c>
      <c r="BC75" s="644" t="str">
        <f>MastRoster!AY79</f>
        <v/>
      </c>
      <c r="BD75" s="644" t="str">
        <f>MastRoster!AZ79</f>
        <v/>
      </c>
      <c r="BE75" s="644" t="str">
        <f>MastRoster!BA79</f>
        <v/>
      </c>
      <c r="BF75" s="644" t="str">
        <f>MastRoster!BB79</f>
        <v/>
      </c>
      <c r="BG75" s="644" t="str">
        <f>MastRoster!BC79</f>
        <v/>
      </c>
      <c r="BH75" s="644" t="str">
        <f>MastRoster!BD79</f>
        <v/>
      </c>
      <c r="BI75" s="644" t="str">
        <f>MastRoster!BE79</f>
        <v/>
      </c>
      <c r="BJ75" s="644" t="str">
        <f>MastRoster!BF79</f>
        <v/>
      </c>
    </row>
    <row r="76" spans="7:62" x14ac:dyDescent="0.25">
      <c r="G76" s="644">
        <f>MastRoster!C80</f>
        <v>0</v>
      </c>
      <c r="H76" s="644">
        <f>MastRoster!D80</f>
        <v>0</v>
      </c>
      <c r="I76" s="644">
        <f>MastRoster!E80</f>
        <v>0</v>
      </c>
      <c r="J76" s="644">
        <f>MastRoster!F80</f>
        <v>0</v>
      </c>
      <c r="K76" s="644">
        <f>MastRoster!G80</f>
        <v>0</v>
      </c>
      <c r="L76" s="644">
        <f>MastRoster!H80</f>
        <v>0</v>
      </c>
      <c r="M76" s="644">
        <f>MastRoster!I80</f>
        <v>0</v>
      </c>
      <c r="N76" s="644">
        <f>MastRoster!J80</f>
        <v>0</v>
      </c>
      <c r="O76" s="644">
        <f>MastRoster!K80</f>
        <v>0</v>
      </c>
      <c r="P76" s="644">
        <f>MastRoster!L80</f>
        <v>0</v>
      </c>
      <c r="Q76" s="644">
        <f>MastRoster!M80</f>
        <v>0</v>
      </c>
      <c r="R76" s="644">
        <f>MastRoster!N80</f>
        <v>0</v>
      </c>
      <c r="S76" s="644">
        <f>MastRoster!O80</f>
        <v>0</v>
      </c>
      <c r="T76" s="644">
        <f>MastRoster!P80</f>
        <v>0</v>
      </c>
      <c r="U76" s="644">
        <f>MastRoster!Q80</f>
        <v>0</v>
      </c>
      <c r="V76" s="644">
        <f>MastRoster!R80</f>
        <v>0</v>
      </c>
      <c r="W76" s="644">
        <f>MastRoster!S80</f>
        <v>0</v>
      </c>
      <c r="X76" s="644">
        <f>MastRoster!T80</f>
        <v>0</v>
      </c>
      <c r="Y76" s="644">
        <f>MastRoster!U80</f>
        <v>0</v>
      </c>
      <c r="Z76" s="644">
        <f>MastRoster!V80</f>
        <v>0</v>
      </c>
      <c r="AA76" s="644">
        <f>MastRoster!W80</f>
        <v>0</v>
      </c>
      <c r="AB76" s="644">
        <f>MastRoster!X80</f>
        <v>0</v>
      </c>
      <c r="AC76" s="644">
        <f>MastRoster!Y80</f>
        <v>0</v>
      </c>
      <c r="AD76" s="644">
        <f>MastRoster!Z80</f>
        <v>0</v>
      </c>
      <c r="AE76" s="644">
        <f>MastRoster!AA80</f>
        <v>0</v>
      </c>
      <c r="AF76" s="644">
        <f>MastRoster!AB80</f>
        <v>0</v>
      </c>
      <c r="AG76" s="644">
        <f>MastRoster!AC80</f>
        <v>0</v>
      </c>
      <c r="AH76" s="644">
        <f>MastRoster!AD80</f>
        <v>0</v>
      </c>
      <c r="AI76" s="644">
        <f>MastRoster!AE80</f>
        <v>0</v>
      </c>
      <c r="AJ76" s="644">
        <f>MastRoster!AF80</f>
        <v>0</v>
      </c>
      <c r="AK76" s="644">
        <f>MastRoster!AG80</f>
        <v>0</v>
      </c>
      <c r="AL76" s="644">
        <f>MastRoster!AH80</f>
        <v>0</v>
      </c>
      <c r="AM76" s="644">
        <f>MastRoster!AI80</f>
        <v>0</v>
      </c>
      <c r="AN76" s="644">
        <f>MastRoster!AJ80</f>
        <v>0</v>
      </c>
      <c r="AO76" s="645">
        <f>MastRoster!AK80</f>
        <v>0</v>
      </c>
      <c r="AP76" s="644">
        <f>MastRoster!AL80</f>
        <v>0</v>
      </c>
      <c r="AQ76" s="644">
        <f>MastRoster!AM80</f>
        <v>0</v>
      </c>
      <c r="AR76" s="644" t="str">
        <f>MastRoster!AN80</f>
        <v/>
      </c>
      <c r="AS76" s="644" t="str">
        <f>MastRoster!AO80</f>
        <v/>
      </c>
      <c r="AT76" s="644" t="str">
        <f>MastRoster!AP80</f>
        <v/>
      </c>
      <c r="AU76" s="644" t="str">
        <f>MastRoster!AQ80</f>
        <v/>
      </c>
      <c r="AV76" s="644" t="str">
        <f>MastRoster!AR80</f>
        <v/>
      </c>
      <c r="AW76" s="644" t="str">
        <f>MastRoster!AS80</f>
        <v/>
      </c>
      <c r="AX76" s="644" t="str">
        <f>MastRoster!AT80</f>
        <v/>
      </c>
      <c r="AY76" s="644" t="str">
        <f>MastRoster!AU80</f>
        <v/>
      </c>
      <c r="AZ76" s="644" t="str">
        <f>MastRoster!AV80</f>
        <v/>
      </c>
      <c r="BA76" s="644" t="str">
        <f>MastRoster!AW80</f>
        <v/>
      </c>
      <c r="BB76" s="644" t="str">
        <f>MastRoster!AX80</f>
        <v/>
      </c>
      <c r="BC76" s="644" t="str">
        <f>MastRoster!AY80</f>
        <v/>
      </c>
      <c r="BD76" s="644" t="str">
        <f>MastRoster!AZ80</f>
        <v/>
      </c>
      <c r="BE76" s="644" t="str">
        <f>MastRoster!BA80</f>
        <v/>
      </c>
      <c r="BF76" s="644" t="str">
        <f>MastRoster!BB80</f>
        <v/>
      </c>
      <c r="BG76" s="644" t="str">
        <f>MastRoster!BC80</f>
        <v/>
      </c>
      <c r="BH76" s="644" t="str">
        <f>MastRoster!BD80</f>
        <v/>
      </c>
      <c r="BI76" s="644" t="str">
        <f>MastRoster!BE80</f>
        <v/>
      </c>
      <c r="BJ76" s="644" t="str">
        <f>MastRoster!BF80</f>
        <v/>
      </c>
    </row>
    <row r="77" spans="7:62" x14ac:dyDescent="0.25">
      <c r="G77" s="644">
        <f>MastRoster!C81</f>
        <v>0</v>
      </c>
      <c r="H77" s="644">
        <f>MastRoster!D81</f>
        <v>0</v>
      </c>
      <c r="I77" s="644">
        <f>MastRoster!E81</f>
        <v>0</v>
      </c>
      <c r="J77" s="644">
        <f>MastRoster!F81</f>
        <v>0</v>
      </c>
      <c r="K77" s="644">
        <f>MastRoster!G81</f>
        <v>0</v>
      </c>
      <c r="L77" s="644">
        <f>MastRoster!H81</f>
        <v>0</v>
      </c>
      <c r="M77" s="644">
        <f>MastRoster!I81</f>
        <v>0</v>
      </c>
      <c r="N77" s="644">
        <f>MastRoster!J81</f>
        <v>0</v>
      </c>
      <c r="O77" s="644">
        <f>MastRoster!K81</f>
        <v>0</v>
      </c>
      <c r="P77" s="644">
        <f>MastRoster!L81</f>
        <v>0</v>
      </c>
      <c r="Q77" s="644">
        <f>MastRoster!M81</f>
        <v>0</v>
      </c>
      <c r="R77" s="644">
        <f>MastRoster!N81</f>
        <v>0</v>
      </c>
      <c r="S77" s="644">
        <f>MastRoster!O81</f>
        <v>0</v>
      </c>
      <c r="T77" s="644">
        <f>MastRoster!P81</f>
        <v>0</v>
      </c>
      <c r="U77" s="644">
        <f>MastRoster!Q81</f>
        <v>0</v>
      </c>
      <c r="V77" s="644">
        <f>MastRoster!R81</f>
        <v>0</v>
      </c>
      <c r="W77" s="644">
        <f>MastRoster!S81</f>
        <v>0</v>
      </c>
      <c r="X77" s="644">
        <f>MastRoster!T81</f>
        <v>0</v>
      </c>
      <c r="Y77" s="644">
        <f>MastRoster!U81</f>
        <v>0</v>
      </c>
      <c r="Z77" s="644">
        <f>MastRoster!V81</f>
        <v>0</v>
      </c>
      <c r="AA77" s="644">
        <f>MastRoster!W81</f>
        <v>0</v>
      </c>
      <c r="AB77" s="644">
        <f>MastRoster!X81</f>
        <v>0</v>
      </c>
      <c r="AC77" s="644">
        <f>MastRoster!Y81</f>
        <v>0</v>
      </c>
      <c r="AD77" s="644">
        <f>MastRoster!Z81</f>
        <v>0</v>
      </c>
      <c r="AE77" s="644">
        <f>MastRoster!AA81</f>
        <v>0</v>
      </c>
      <c r="AF77" s="644">
        <f>MastRoster!AB81</f>
        <v>0</v>
      </c>
      <c r="AG77" s="644">
        <f>MastRoster!AC81</f>
        <v>0</v>
      </c>
      <c r="AH77" s="644">
        <f>MastRoster!AD81</f>
        <v>0</v>
      </c>
      <c r="AI77" s="644">
        <f>MastRoster!AE81</f>
        <v>0</v>
      </c>
      <c r="AJ77" s="644">
        <f>MastRoster!AF81</f>
        <v>0</v>
      </c>
      <c r="AK77" s="644">
        <f>MastRoster!AG81</f>
        <v>0</v>
      </c>
      <c r="AL77" s="644">
        <f>MastRoster!AH81</f>
        <v>0</v>
      </c>
      <c r="AM77" s="644">
        <f>MastRoster!AI81</f>
        <v>0</v>
      </c>
      <c r="AN77" s="644">
        <f>MastRoster!AJ81</f>
        <v>0</v>
      </c>
      <c r="AO77" s="645">
        <f>MastRoster!AK81</f>
        <v>0</v>
      </c>
      <c r="AP77" s="644">
        <f>MastRoster!AL81</f>
        <v>0</v>
      </c>
      <c r="AQ77" s="644">
        <f>MastRoster!AM81</f>
        <v>0</v>
      </c>
      <c r="AR77" s="644" t="str">
        <f>MastRoster!AN81</f>
        <v/>
      </c>
      <c r="AS77" s="644" t="str">
        <f>MastRoster!AO81</f>
        <v/>
      </c>
      <c r="AT77" s="644" t="str">
        <f>MastRoster!AP81</f>
        <v/>
      </c>
      <c r="AU77" s="644" t="str">
        <f>MastRoster!AQ81</f>
        <v/>
      </c>
      <c r="AV77" s="644" t="str">
        <f>MastRoster!AR81</f>
        <v/>
      </c>
      <c r="AW77" s="644" t="str">
        <f>MastRoster!AS81</f>
        <v/>
      </c>
      <c r="AX77" s="644" t="str">
        <f>MastRoster!AT81</f>
        <v/>
      </c>
      <c r="AY77" s="644" t="str">
        <f>MastRoster!AU81</f>
        <v/>
      </c>
      <c r="AZ77" s="644" t="str">
        <f>MastRoster!AV81</f>
        <v/>
      </c>
      <c r="BA77" s="644" t="str">
        <f>MastRoster!AW81</f>
        <v/>
      </c>
      <c r="BB77" s="644" t="str">
        <f>MastRoster!AX81</f>
        <v/>
      </c>
      <c r="BC77" s="644" t="str">
        <f>MastRoster!AY81</f>
        <v/>
      </c>
      <c r="BD77" s="644" t="str">
        <f>MastRoster!AZ81</f>
        <v/>
      </c>
      <c r="BE77" s="644" t="str">
        <f>MastRoster!BA81</f>
        <v/>
      </c>
      <c r="BF77" s="644" t="str">
        <f>MastRoster!BB81</f>
        <v/>
      </c>
      <c r="BG77" s="644" t="str">
        <f>MastRoster!BC81</f>
        <v/>
      </c>
      <c r="BH77" s="644" t="str">
        <f>MastRoster!BD81</f>
        <v/>
      </c>
      <c r="BI77" s="644" t="str">
        <f>MastRoster!BE81</f>
        <v/>
      </c>
      <c r="BJ77" s="644" t="str">
        <f>MastRoster!BF81</f>
        <v/>
      </c>
    </row>
    <row r="78" spans="7:62" x14ac:dyDescent="0.25">
      <c r="G78" s="644">
        <f>MastRoster!C82</f>
        <v>0</v>
      </c>
      <c r="H78" s="644">
        <f>MastRoster!D82</f>
        <v>0</v>
      </c>
      <c r="I78" s="644">
        <f>MastRoster!E82</f>
        <v>0</v>
      </c>
      <c r="J78" s="644">
        <f>MastRoster!F82</f>
        <v>0</v>
      </c>
      <c r="K78" s="644">
        <f>MastRoster!G82</f>
        <v>0</v>
      </c>
      <c r="L78" s="644">
        <f>MastRoster!H82</f>
        <v>0</v>
      </c>
      <c r="M78" s="644">
        <f>MastRoster!I82</f>
        <v>0</v>
      </c>
      <c r="N78" s="644">
        <f>MastRoster!J82</f>
        <v>0</v>
      </c>
      <c r="O78" s="644">
        <f>MastRoster!K82</f>
        <v>0</v>
      </c>
      <c r="P78" s="644">
        <f>MastRoster!L82</f>
        <v>0</v>
      </c>
      <c r="Q78" s="644">
        <f>MastRoster!M82</f>
        <v>0</v>
      </c>
      <c r="R78" s="644">
        <f>MastRoster!N82</f>
        <v>0</v>
      </c>
      <c r="S78" s="644">
        <f>MastRoster!O82</f>
        <v>0</v>
      </c>
      <c r="T78" s="644">
        <f>MastRoster!P82</f>
        <v>0</v>
      </c>
      <c r="U78" s="644">
        <f>MastRoster!Q82</f>
        <v>0</v>
      </c>
      <c r="V78" s="644">
        <f>MastRoster!R82</f>
        <v>0</v>
      </c>
      <c r="W78" s="644">
        <f>MastRoster!S82</f>
        <v>0</v>
      </c>
      <c r="X78" s="644">
        <f>MastRoster!T82</f>
        <v>0</v>
      </c>
      <c r="Y78" s="644">
        <f>MastRoster!U82</f>
        <v>0</v>
      </c>
      <c r="Z78" s="644">
        <f>MastRoster!V82</f>
        <v>0</v>
      </c>
      <c r="AA78" s="644">
        <f>MastRoster!W82</f>
        <v>0</v>
      </c>
      <c r="AB78" s="644">
        <f>MastRoster!X82</f>
        <v>0</v>
      </c>
      <c r="AC78" s="644">
        <f>MastRoster!Y82</f>
        <v>0</v>
      </c>
      <c r="AD78" s="644">
        <f>MastRoster!Z82</f>
        <v>0</v>
      </c>
      <c r="AE78" s="644">
        <f>MastRoster!AA82</f>
        <v>0</v>
      </c>
      <c r="AF78" s="644">
        <f>MastRoster!AB82</f>
        <v>0</v>
      </c>
      <c r="AG78" s="644">
        <f>MastRoster!AC82</f>
        <v>0</v>
      </c>
      <c r="AH78" s="644">
        <f>MastRoster!AD82</f>
        <v>0</v>
      </c>
      <c r="AI78" s="644">
        <f>MastRoster!AE82</f>
        <v>0</v>
      </c>
      <c r="AJ78" s="644">
        <f>MastRoster!AF82</f>
        <v>0</v>
      </c>
      <c r="AK78" s="644">
        <f>MastRoster!AG82</f>
        <v>0</v>
      </c>
      <c r="AL78" s="644">
        <f>MastRoster!AH82</f>
        <v>0</v>
      </c>
      <c r="AM78" s="644">
        <f>MastRoster!AI82</f>
        <v>0</v>
      </c>
      <c r="AN78" s="644">
        <f>MastRoster!AJ82</f>
        <v>0</v>
      </c>
      <c r="AO78" s="645">
        <f>MastRoster!AK82</f>
        <v>0</v>
      </c>
      <c r="AP78" s="644">
        <f>MastRoster!AL82</f>
        <v>0</v>
      </c>
      <c r="AQ78" s="644">
        <f>MastRoster!AM82</f>
        <v>0</v>
      </c>
      <c r="AR78" s="644" t="str">
        <f>MastRoster!AN82</f>
        <v/>
      </c>
      <c r="AS78" s="644" t="str">
        <f>MastRoster!AO82</f>
        <v/>
      </c>
      <c r="AT78" s="644" t="str">
        <f>MastRoster!AP82</f>
        <v/>
      </c>
      <c r="AU78" s="644" t="str">
        <f>MastRoster!AQ82</f>
        <v/>
      </c>
      <c r="AV78" s="644" t="str">
        <f>MastRoster!AR82</f>
        <v/>
      </c>
      <c r="AW78" s="644" t="str">
        <f>MastRoster!AS82</f>
        <v/>
      </c>
      <c r="AX78" s="644" t="str">
        <f>MastRoster!AT82</f>
        <v/>
      </c>
      <c r="AY78" s="644" t="str">
        <f>MastRoster!AU82</f>
        <v/>
      </c>
      <c r="AZ78" s="644" t="str">
        <f>MastRoster!AV82</f>
        <v/>
      </c>
      <c r="BA78" s="644" t="str">
        <f>MastRoster!AW82</f>
        <v/>
      </c>
      <c r="BB78" s="644" t="str">
        <f>MastRoster!AX82</f>
        <v/>
      </c>
      <c r="BC78" s="644" t="str">
        <f>MastRoster!AY82</f>
        <v/>
      </c>
      <c r="BD78" s="644" t="str">
        <f>MastRoster!AZ82</f>
        <v/>
      </c>
      <c r="BE78" s="644" t="str">
        <f>MastRoster!BA82</f>
        <v/>
      </c>
      <c r="BF78" s="644" t="str">
        <f>MastRoster!BB82</f>
        <v/>
      </c>
      <c r="BG78" s="644" t="str">
        <f>MastRoster!BC82</f>
        <v/>
      </c>
      <c r="BH78" s="644" t="str">
        <f>MastRoster!BD82</f>
        <v/>
      </c>
      <c r="BI78" s="644" t="str">
        <f>MastRoster!BE82</f>
        <v/>
      </c>
      <c r="BJ78" s="644" t="str">
        <f>MastRoster!BF82</f>
        <v/>
      </c>
    </row>
    <row r="79" spans="7:62" x14ac:dyDescent="0.25">
      <c r="G79" s="644">
        <f>MastRoster!C83</f>
        <v>0</v>
      </c>
      <c r="H79" s="644">
        <f>MastRoster!D83</f>
        <v>0</v>
      </c>
      <c r="I79" s="644">
        <f>MastRoster!E83</f>
        <v>0</v>
      </c>
      <c r="J79" s="644">
        <f>MastRoster!F83</f>
        <v>0</v>
      </c>
      <c r="K79" s="644">
        <f>MastRoster!G83</f>
        <v>0</v>
      </c>
      <c r="L79" s="644">
        <f>MastRoster!H83</f>
        <v>0</v>
      </c>
      <c r="M79" s="644">
        <f>MastRoster!I83</f>
        <v>0</v>
      </c>
      <c r="N79" s="644">
        <f>MastRoster!J83</f>
        <v>0</v>
      </c>
      <c r="O79" s="644">
        <f>MastRoster!K83</f>
        <v>0</v>
      </c>
      <c r="P79" s="644">
        <f>MastRoster!L83</f>
        <v>0</v>
      </c>
      <c r="Q79" s="644">
        <f>MastRoster!M83</f>
        <v>0</v>
      </c>
      <c r="R79" s="644">
        <f>MastRoster!N83</f>
        <v>0</v>
      </c>
      <c r="S79" s="644">
        <f>MastRoster!O83</f>
        <v>0</v>
      </c>
      <c r="T79" s="644">
        <f>MastRoster!P83</f>
        <v>0</v>
      </c>
      <c r="U79" s="644">
        <f>MastRoster!Q83</f>
        <v>0</v>
      </c>
      <c r="V79" s="644">
        <f>MastRoster!R83</f>
        <v>0</v>
      </c>
      <c r="W79" s="644">
        <f>MastRoster!S83</f>
        <v>0</v>
      </c>
      <c r="X79" s="644">
        <f>MastRoster!T83</f>
        <v>0</v>
      </c>
      <c r="Y79" s="644">
        <f>MastRoster!U83</f>
        <v>0</v>
      </c>
      <c r="Z79" s="644">
        <f>MastRoster!V83</f>
        <v>0</v>
      </c>
      <c r="AA79" s="644">
        <f>MastRoster!W83</f>
        <v>0</v>
      </c>
      <c r="AB79" s="644">
        <f>MastRoster!X83</f>
        <v>0</v>
      </c>
      <c r="AC79" s="644">
        <f>MastRoster!Y83</f>
        <v>0</v>
      </c>
      <c r="AD79" s="644">
        <f>MastRoster!Z83</f>
        <v>0</v>
      </c>
      <c r="AE79" s="644">
        <f>MastRoster!AA83</f>
        <v>0</v>
      </c>
      <c r="AF79" s="644">
        <f>MastRoster!AB83</f>
        <v>0</v>
      </c>
      <c r="AG79" s="644">
        <f>MastRoster!AC83</f>
        <v>0</v>
      </c>
      <c r="AH79" s="644">
        <f>MastRoster!AD83</f>
        <v>0</v>
      </c>
      <c r="AI79" s="644">
        <f>MastRoster!AE83</f>
        <v>0</v>
      </c>
      <c r="AJ79" s="644">
        <f>MastRoster!AF83</f>
        <v>0</v>
      </c>
      <c r="AK79" s="644">
        <f>MastRoster!AG83</f>
        <v>0</v>
      </c>
      <c r="AL79" s="644">
        <f>MastRoster!AH83</f>
        <v>0</v>
      </c>
      <c r="AM79" s="644">
        <f>MastRoster!AI83</f>
        <v>0</v>
      </c>
      <c r="AN79" s="644">
        <f>MastRoster!AJ83</f>
        <v>0</v>
      </c>
      <c r="AO79" s="645">
        <f>MastRoster!AK83</f>
        <v>0</v>
      </c>
      <c r="AP79" s="644">
        <f>MastRoster!AL83</f>
        <v>0</v>
      </c>
      <c r="AQ79" s="644">
        <f>MastRoster!AM83</f>
        <v>0</v>
      </c>
      <c r="AR79" s="644" t="str">
        <f>MastRoster!AN83</f>
        <v/>
      </c>
      <c r="AS79" s="644" t="str">
        <f>MastRoster!AO83</f>
        <v/>
      </c>
      <c r="AT79" s="644" t="str">
        <f>MastRoster!AP83</f>
        <v/>
      </c>
      <c r="AU79" s="644" t="str">
        <f>MastRoster!AQ83</f>
        <v/>
      </c>
      <c r="AV79" s="644" t="str">
        <f>MastRoster!AR83</f>
        <v/>
      </c>
      <c r="AW79" s="644" t="str">
        <f>MastRoster!AS83</f>
        <v/>
      </c>
      <c r="AX79" s="644" t="str">
        <f>MastRoster!AT83</f>
        <v/>
      </c>
      <c r="AY79" s="644" t="str">
        <f>MastRoster!AU83</f>
        <v/>
      </c>
      <c r="AZ79" s="644" t="str">
        <f>MastRoster!AV83</f>
        <v/>
      </c>
      <c r="BA79" s="644" t="str">
        <f>MastRoster!AW83</f>
        <v/>
      </c>
      <c r="BB79" s="644" t="str">
        <f>MastRoster!AX83</f>
        <v/>
      </c>
      <c r="BC79" s="644" t="str">
        <f>MastRoster!AY83</f>
        <v/>
      </c>
      <c r="BD79" s="644" t="str">
        <f>MastRoster!AZ83</f>
        <v/>
      </c>
      <c r="BE79" s="644" t="str">
        <f>MastRoster!BA83</f>
        <v/>
      </c>
      <c r="BF79" s="644" t="str">
        <f>MastRoster!BB83</f>
        <v/>
      </c>
      <c r="BG79" s="644" t="str">
        <f>MastRoster!BC83</f>
        <v/>
      </c>
      <c r="BH79" s="644" t="str">
        <f>MastRoster!BD83</f>
        <v/>
      </c>
      <c r="BI79" s="644" t="str">
        <f>MastRoster!BE83</f>
        <v/>
      </c>
      <c r="BJ79" s="644" t="str">
        <f>MastRoster!BF83</f>
        <v/>
      </c>
    </row>
    <row r="80" spans="7:62" x14ac:dyDescent="0.25">
      <c r="G80" s="644">
        <f>MastRoster!C84</f>
        <v>0</v>
      </c>
      <c r="H80" s="644">
        <f>MastRoster!D84</f>
        <v>0</v>
      </c>
      <c r="I80" s="644">
        <f>MastRoster!E84</f>
        <v>0</v>
      </c>
      <c r="J80" s="644">
        <f>MastRoster!F84</f>
        <v>0</v>
      </c>
      <c r="K80" s="644">
        <f>MastRoster!G84</f>
        <v>0</v>
      </c>
      <c r="L80" s="644">
        <f>MastRoster!H84</f>
        <v>0</v>
      </c>
      <c r="M80" s="644">
        <f>MastRoster!I84</f>
        <v>0</v>
      </c>
      <c r="N80" s="644">
        <f>MastRoster!J84</f>
        <v>0</v>
      </c>
      <c r="O80" s="644">
        <f>MastRoster!K84</f>
        <v>0</v>
      </c>
      <c r="P80" s="644">
        <f>MastRoster!L84</f>
        <v>0</v>
      </c>
      <c r="Q80" s="644">
        <f>MastRoster!M84</f>
        <v>0</v>
      </c>
      <c r="R80" s="644">
        <f>MastRoster!N84</f>
        <v>0</v>
      </c>
      <c r="S80" s="644">
        <f>MastRoster!O84</f>
        <v>0</v>
      </c>
      <c r="T80" s="644">
        <f>MastRoster!P84</f>
        <v>0</v>
      </c>
      <c r="U80" s="644">
        <f>MastRoster!Q84</f>
        <v>0</v>
      </c>
      <c r="V80" s="644">
        <f>MastRoster!R84</f>
        <v>0</v>
      </c>
      <c r="W80" s="644">
        <f>MastRoster!S84</f>
        <v>0</v>
      </c>
      <c r="X80" s="644">
        <f>MastRoster!T84</f>
        <v>0</v>
      </c>
      <c r="Y80" s="644">
        <f>MastRoster!U84</f>
        <v>0</v>
      </c>
      <c r="Z80" s="644">
        <f>MastRoster!V84</f>
        <v>0</v>
      </c>
      <c r="AA80" s="644">
        <f>MastRoster!W84</f>
        <v>0</v>
      </c>
      <c r="AB80" s="644">
        <f>MastRoster!X84</f>
        <v>0</v>
      </c>
      <c r="AC80" s="644">
        <f>MastRoster!Y84</f>
        <v>0</v>
      </c>
      <c r="AD80" s="644">
        <f>MastRoster!Z84</f>
        <v>0</v>
      </c>
      <c r="AE80" s="644">
        <f>MastRoster!AA84</f>
        <v>0</v>
      </c>
      <c r="AF80" s="644">
        <f>MastRoster!AB84</f>
        <v>0</v>
      </c>
      <c r="AG80" s="644">
        <f>MastRoster!AC84</f>
        <v>0</v>
      </c>
      <c r="AH80" s="644">
        <f>MastRoster!AD84</f>
        <v>0</v>
      </c>
      <c r="AI80" s="644">
        <f>MastRoster!AE84</f>
        <v>0</v>
      </c>
      <c r="AJ80" s="644">
        <f>MastRoster!AF84</f>
        <v>0</v>
      </c>
      <c r="AK80" s="644">
        <f>MastRoster!AG84</f>
        <v>0</v>
      </c>
      <c r="AL80" s="644">
        <f>MastRoster!AH84</f>
        <v>0</v>
      </c>
      <c r="AM80" s="644">
        <f>MastRoster!AI84</f>
        <v>0</v>
      </c>
      <c r="AN80" s="644">
        <f>MastRoster!AJ84</f>
        <v>0</v>
      </c>
      <c r="AO80" s="645">
        <f>MastRoster!AK84</f>
        <v>0</v>
      </c>
      <c r="AP80" s="644">
        <f>MastRoster!AL84</f>
        <v>0</v>
      </c>
      <c r="AQ80" s="644">
        <f>MastRoster!AM84</f>
        <v>0</v>
      </c>
      <c r="AR80" s="644" t="str">
        <f>MastRoster!AN84</f>
        <v/>
      </c>
      <c r="AS80" s="644" t="str">
        <f>MastRoster!AO84</f>
        <v/>
      </c>
      <c r="AT80" s="644" t="str">
        <f>MastRoster!AP84</f>
        <v/>
      </c>
      <c r="AU80" s="644" t="str">
        <f>MastRoster!AQ84</f>
        <v/>
      </c>
      <c r="AV80" s="644" t="str">
        <f>MastRoster!AR84</f>
        <v/>
      </c>
      <c r="AW80" s="644" t="str">
        <f>MastRoster!AS84</f>
        <v/>
      </c>
      <c r="AX80" s="644" t="str">
        <f>MastRoster!AT84</f>
        <v/>
      </c>
      <c r="AY80" s="644" t="str">
        <f>MastRoster!AU84</f>
        <v/>
      </c>
      <c r="AZ80" s="644" t="str">
        <f>MastRoster!AV84</f>
        <v/>
      </c>
      <c r="BA80" s="644" t="str">
        <f>MastRoster!AW84</f>
        <v/>
      </c>
      <c r="BB80" s="644" t="str">
        <f>MastRoster!AX84</f>
        <v/>
      </c>
      <c r="BC80" s="644" t="str">
        <f>MastRoster!AY84</f>
        <v/>
      </c>
      <c r="BD80" s="644" t="str">
        <f>MastRoster!AZ84</f>
        <v/>
      </c>
      <c r="BE80" s="644" t="str">
        <f>MastRoster!BA84</f>
        <v/>
      </c>
      <c r="BF80" s="644" t="str">
        <f>MastRoster!BB84</f>
        <v/>
      </c>
      <c r="BG80" s="644" t="str">
        <f>MastRoster!BC84</f>
        <v/>
      </c>
      <c r="BH80" s="644" t="str">
        <f>MastRoster!BD84</f>
        <v/>
      </c>
      <c r="BI80" s="644" t="str">
        <f>MastRoster!BE84</f>
        <v/>
      </c>
      <c r="BJ80" s="644" t="str">
        <f>MastRoster!BF84</f>
        <v/>
      </c>
    </row>
    <row r="81" spans="7:62" x14ac:dyDescent="0.25">
      <c r="G81" s="644">
        <f>MastRoster!C85</f>
        <v>0</v>
      </c>
      <c r="H81" s="644">
        <f>MastRoster!D85</f>
        <v>0</v>
      </c>
      <c r="I81" s="644">
        <f>MastRoster!E85</f>
        <v>0</v>
      </c>
      <c r="J81" s="644">
        <f>MastRoster!F85</f>
        <v>0</v>
      </c>
      <c r="K81" s="644">
        <f>MastRoster!G85</f>
        <v>0</v>
      </c>
      <c r="L81" s="644">
        <f>MastRoster!H85</f>
        <v>0</v>
      </c>
      <c r="M81" s="644">
        <f>MastRoster!I85</f>
        <v>0</v>
      </c>
      <c r="N81" s="644">
        <f>MastRoster!J85</f>
        <v>0</v>
      </c>
      <c r="O81" s="644">
        <f>MastRoster!K85</f>
        <v>0</v>
      </c>
      <c r="P81" s="644">
        <f>MastRoster!L85</f>
        <v>0</v>
      </c>
      <c r="Q81" s="644">
        <f>MastRoster!M85</f>
        <v>0</v>
      </c>
      <c r="R81" s="644">
        <f>MastRoster!N85</f>
        <v>0</v>
      </c>
      <c r="S81" s="644">
        <f>MastRoster!O85</f>
        <v>0</v>
      </c>
      <c r="T81" s="644">
        <f>MastRoster!P85</f>
        <v>0</v>
      </c>
      <c r="U81" s="644">
        <f>MastRoster!Q85</f>
        <v>0</v>
      </c>
      <c r="V81" s="644">
        <f>MastRoster!R85</f>
        <v>0</v>
      </c>
      <c r="W81" s="644">
        <f>MastRoster!S85</f>
        <v>0</v>
      </c>
      <c r="X81" s="644">
        <f>MastRoster!T85</f>
        <v>0</v>
      </c>
      <c r="Y81" s="644">
        <f>MastRoster!U85</f>
        <v>0</v>
      </c>
      <c r="Z81" s="644">
        <f>MastRoster!V85</f>
        <v>0</v>
      </c>
      <c r="AA81" s="644">
        <f>MastRoster!W85</f>
        <v>0</v>
      </c>
      <c r="AB81" s="644">
        <f>MastRoster!X85</f>
        <v>0</v>
      </c>
      <c r="AC81" s="644">
        <f>MastRoster!Y85</f>
        <v>0</v>
      </c>
      <c r="AD81" s="644">
        <f>MastRoster!Z85</f>
        <v>0</v>
      </c>
      <c r="AE81" s="644">
        <f>MastRoster!AA85</f>
        <v>0</v>
      </c>
      <c r="AF81" s="644">
        <f>MastRoster!AB85</f>
        <v>0</v>
      </c>
      <c r="AG81" s="644">
        <f>MastRoster!AC85</f>
        <v>0</v>
      </c>
      <c r="AH81" s="644">
        <f>MastRoster!AD85</f>
        <v>0</v>
      </c>
      <c r="AI81" s="644">
        <f>MastRoster!AE85</f>
        <v>0</v>
      </c>
      <c r="AJ81" s="644">
        <f>MastRoster!AF85</f>
        <v>0</v>
      </c>
      <c r="AK81" s="644">
        <f>MastRoster!AG85</f>
        <v>0</v>
      </c>
      <c r="AL81" s="644">
        <f>MastRoster!AH85</f>
        <v>0</v>
      </c>
      <c r="AM81" s="644">
        <f>MastRoster!AI85</f>
        <v>0</v>
      </c>
      <c r="AN81" s="644">
        <f>MastRoster!AJ85</f>
        <v>0</v>
      </c>
      <c r="AO81" s="645">
        <f>MastRoster!AK85</f>
        <v>0</v>
      </c>
      <c r="AP81" s="644">
        <f>MastRoster!AL85</f>
        <v>0</v>
      </c>
      <c r="AQ81" s="644">
        <f>MastRoster!AM85</f>
        <v>0</v>
      </c>
      <c r="AR81" s="644" t="str">
        <f>MastRoster!AN85</f>
        <v/>
      </c>
      <c r="AS81" s="644" t="str">
        <f>MastRoster!AO85</f>
        <v/>
      </c>
      <c r="AT81" s="644" t="str">
        <f>MastRoster!AP85</f>
        <v/>
      </c>
      <c r="AU81" s="644" t="str">
        <f>MastRoster!AQ85</f>
        <v/>
      </c>
      <c r="AV81" s="644" t="str">
        <f>MastRoster!AR85</f>
        <v/>
      </c>
      <c r="AW81" s="644" t="str">
        <f>MastRoster!AS85</f>
        <v/>
      </c>
      <c r="AX81" s="644" t="str">
        <f>MastRoster!AT85</f>
        <v/>
      </c>
      <c r="AY81" s="644" t="str">
        <f>MastRoster!AU85</f>
        <v/>
      </c>
      <c r="AZ81" s="644" t="str">
        <f>MastRoster!AV85</f>
        <v/>
      </c>
      <c r="BA81" s="644" t="str">
        <f>MastRoster!AW85</f>
        <v/>
      </c>
      <c r="BB81" s="644" t="str">
        <f>MastRoster!AX85</f>
        <v/>
      </c>
      <c r="BC81" s="644" t="str">
        <f>MastRoster!AY85</f>
        <v/>
      </c>
      <c r="BD81" s="644" t="str">
        <f>MastRoster!AZ85</f>
        <v/>
      </c>
      <c r="BE81" s="644" t="str">
        <f>MastRoster!BA85</f>
        <v/>
      </c>
      <c r="BF81" s="644" t="str">
        <f>MastRoster!BB85</f>
        <v/>
      </c>
      <c r="BG81" s="644" t="str">
        <f>MastRoster!BC85</f>
        <v/>
      </c>
      <c r="BH81" s="644" t="str">
        <f>MastRoster!BD85</f>
        <v/>
      </c>
      <c r="BI81" s="644" t="str">
        <f>MastRoster!BE85</f>
        <v/>
      </c>
      <c r="BJ81" s="644" t="str">
        <f>MastRoster!BF85</f>
        <v/>
      </c>
    </row>
    <row r="82" spans="7:62" x14ac:dyDescent="0.25">
      <c r="G82" s="644">
        <f>MastRoster!C86</f>
        <v>0</v>
      </c>
      <c r="H82" s="644">
        <f>MastRoster!D86</f>
        <v>0</v>
      </c>
      <c r="I82" s="644">
        <f>MastRoster!E86</f>
        <v>0</v>
      </c>
      <c r="J82" s="644">
        <f>MastRoster!F86</f>
        <v>0</v>
      </c>
      <c r="K82" s="644">
        <f>MastRoster!G86</f>
        <v>0</v>
      </c>
      <c r="L82" s="644">
        <f>MastRoster!H86</f>
        <v>0</v>
      </c>
      <c r="M82" s="644">
        <f>MastRoster!I86</f>
        <v>0</v>
      </c>
      <c r="N82" s="644">
        <f>MastRoster!J86</f>
        <v>0</v>
      </c>
      <c r="O82" s="644">
        <f>MastRoster!K86</f>
        <v>0</v>
      </c>
      <c r="P82" s="644">
        <f>MastRoster!L86</f>
        <v>0</v>
      </c>
      <c r="Q82" s="644">
        <f>MastRoster!M86</f>
        <v>0</v>
      </c>
      <c r="R82" s="644">
        <f>MastRoster!N86</f>
        <v>0</v>
      </c>
      <c r="S82" s="644">
        <f>MastRoster!O86</f>
        <v>0</v>
      </c>
      <c r="T82" s="644">
        <f>MastRoster!P86</f>
        <v>0</v>
      </c>
      <c r="U82" s="644">
        <f>MastRoster!Q86</f>
        <v>0</v>
      </c>
      <c r="V82" s="644">
        <f>MastRoster!R86</f>
        <v>0</v>
      </c>
      <c r="W82" s="644">
        <f>MastRoster!S86</f>
        <v>0</v>
      </c>
      <c r="X82" s="644">
        <f>MastRoster!T86</f>
        <v>0</v>
      </c>
      <c r="Y82" s="644">
        <f>MastRoster!U86</f>
        <v>0</v>
      </c>
      <c r="Z82" s="644">
        <f>MastRoster!V86</f>
        <v>0</v>
      </c>
      <c r="AA82" s="644">
        <f>MastRoster!W86</f>
        <v>0</v>
      </c>
      <c r="AB82" s="644">
        <f>MastRoster!X86</f>
        <v>0</v>
      </c>
      <c r="AC82" s="644">
        <f>MastRoster!Y86</f>
        <v>0</v>
      </c>
      <c r="AD82" s="644">
        <f>MastRoster!Z86</f>
        <v>0</v>
      </c>
      <c r="AE82" s="644">
        <f>MastRoster!AA86</f>
        <v>0</v>
      </c>
      <c r="AF82" s="644">
        <f>MastRoster!AB86</f>
        <v>0</v>
      </c>
      <c r="AG82" s="644">
        <f>MastRoster!AC86</f>
        <v>0</v>
      </c>
      <c r="AH82" s="644">
        <f>MastRoster!AD86</f>
        <v>0</v>
      </c>
      <c r="AI82" s="644">
        <f>MastRoster!AE86</f>
        <v>0</v>
      </c>
      <c r="AJ82" s="644">
        <f>MastRoster!AF86</f>
        <v>0</v>
      </c>
      <c r="AK82" s="644">
        <f>MastRoster!AG86</f>
        <v>0</v>
      </c>
      <c r="AL82" s="644">
        <f>MastRoster!AH86</f>
        <v>0</v>
      </c>
      <c r="AM82" s="644">
        <f>MastRoster!AI86</f>
        <v>0</v>
      </c>
      <c r="AN82" s="644">
        <f>MastRoster!AJ86</f>
        <v>0</v>
      </c>
      <c r="AO82" s="645">
        <f>MastRoster!AK86</f>
        <v>0</v>
      </c>
      <c r="AP82" s="644">
        <f>MastRoster!AL86</f>
        <v>0</v>
      </c>
      <c r="AQ82" s="644">
        <f>MastRoster!AM86</f>
        <v>0</v>
      </c>
      <c r="AR82" s="644" t="str">
        <f>MastRoster!AN86</f>
        <v/>
      </c>
      <c r="AS82" s="644" t="str">
        <f>MastRoster!AO86</f>
        <v/>
      </c>
      <c r="AT82" s="644" t="str">
        <f>MastRoster!AP86</f>
        <v/>
      </c>
      <c r="AU82" s="644" t="str">
        <f>MastRoster!AQ86</f>
        <v/>
      </c>
      <c r="AV82" s="644" t="str">
        <f>MastRoster!AR86</f>
        <v/>
      </c>
      <c r="AW82" s="644" t="str">
        <f>MastRoster!AS86</f>
        <v/>
      </c>
      <c r="AX82" s="644" t="str">
        <f>MastRoster!AT86</f>
        <v/>
      </c>
      <c r="AY82" s="644" t="str">
        <f>MastRoster!AU86</f>
        <v/>
      </c>
      <c r="AZ82" s="644" t="str">
        <f>MastRoster!AV86</f>
        <v/>
      </c>
      <c r="BA82" s="644" t="str">
        <f>MastRoster!AW86</f>
        <v/>
      </c>
      <c r="BB82" s="644" t="str">
        <f>MastRoster!AX86</f>
        <v/>
      </c>
      <c r="BC82" s="644" t="str">
        <f>MastRoster!AY86</f>
        <v/>
      </c>
      <c r="BD82" s="644" t="str">
        <f>MastRoster!AZ86</f>
        <v/>
      </c>
      <c r="BE82" s="644" t="str">
        <f>MastRoster!BA86</f>
        <v/>
      </c>
      <c r="BF82" s="644" t="str">
        <f>MastRoster!BB86</f>
        <v/>
      </c>
      <c r="BG82" s="644" t="str">
        <f>MastRoster!BC86</f>
        <v/>
      </c>
      <c r="BH82" s="644" t="str">
        <f>MastRoster!BD86</f>
        <v/>
      </c>
      <c r="BI82" s="644" t="str">
        <f>MastRoster!BE86</f>
        <v/>
      </c>
      <c r="BJ82" s="644" t="str">
        <f>MastRoster!BF86</f>
        <v/>
      </c>
    </row>
    <row r="83" spans="7:62" x14ac:dyDescent="0.25">
      <c r="G83" s="644">
        <f>MastRoster!C87</f>
        <v>0</v>
      </c>
      <c r="H83" s="644">
        <f>MastRoster!D87</f>
        <v>0</v>
      </c>
      <c r="I83" s="644">
        <f>MastRoster!E87</f>
        <v>0</v>
      </c>
      <c r="J83" s="644">
        <f>MastRoster!F87</f>
        <v>0</v>
      </c>
      <c r="K83" s="644">
        <f>MastRoster!G87</f>
        <v>0</v>
      </c>
      <c r="L83" s="644">
        <f>MastRoster!H87</f>
        <v>0</v>
      </c>
      <c r="M83" s="644">
        <f>MastRoster!I87</f>
        <v>0</v>
      </c>
      <c r="N83" s="644">
        <f>MastRoster!J87</f>
        <v>0</v>
      </c>
      <c r="O83" s="644">
        <f>MastRoster!K87</f>
        <v>0</v>
      </c>
      <c r="P83" s="644">
        <f>MastRoster!L87</f>
        <v>0</v>
      </c>
      <c r="Q83" s="644">
        <f>MastRoster!M87</f>
        <v>0</v>
      </c>
      <c r="R83" s="644">
        <f>MastRoster!N87</f>
        <v>0</v>
      </c>
      <c r="S83" s="644">
        <f>MastRoster!O87</f>
        <v>0</v>
      </c>
      <c r="T83" s="644">
        <f>MastRoster!P87</f>
        <v>0</v>
      </c>
      <c r="U83" s="644">
        <f>MastRoster!Q87</f>
        <v>0</v>
      </c>
      <c r="V83" s="644">
        <f>MastRoster!R87</f>
        <v>0</v>
      </c>
      <c r="W83" s="644">
        <f>MastRoster!S87</f>
        <v>0</v>
      </c>
      <c r="X83" s="644">
        <f>MastRoster!T87</f>
        <v>0</v>
      </c>
      <c r="Y83" s="644">
        <f>MastRoster!U87</f>
        <v>0</v>
      </c>
      <c r="Z83" s="644">
        <f>MastRoster!V87</f>
        <v>0</v>
      </c>
      <c r="AA83" s="644">
        <f>MastRoster!W87</f>
        <v>0</v>
      </c>
      <c r="AB83" s="644">
        <f>MastRoster!X87</f>
        <v>0</v>
      </c>
      <c r="AC83" s="644">
        <f>MastRoster!Y87</f>
        <v>0</v>
      </c>
      <c r="AD83" s="644">
        <f>MastRoster!Z87</f>
        <v>0</v>
      </c>
      <c r="AE83" s="644">
        <f>MastRoster!AA87</f>
        <v>0</v>
      </c>
      <c r="AF83" s="644">
        <f>MastRoster!AB87</f>
        <v>0</v>
      </c>
      <c r="AG83" s="644">
        <f>MastRoster!AC87</f>
        <v>0</v>
      </c>
      <c r="AH83" s="644">
        <f>MastRoster!AD87</f>
        <v>0</v>
      </c>
      <c r="AI83" s="644">
        <f>MastRoster!AE87</f>
        <v>0</v>
      </c>
      <c r="AJ83" s="644">
        <f>MastRoster!AF87</f>
        <v>0</v>
      </c>
      <c r="AK83" s="644">
        <f>MastRoster!AG87</f>
        <v>0</v>
      </c>
      <c r="AL83" s="644">
        <f>MastRoster!AH87</f>
        <v>0</v>
      </c>
      <c r="AM83" s="644">
        <f>MastRoster!AI87</f>
        <v>0</v>
      </c>
      <c r="AN83" s="644">
        <f>MastRoster!AJ87</f>
        <v>0</v>
      </c>
      <c r="AO83" s="645">
        <f>MastRoster!AK87</f>
        <v>0</v>
      </c>
      <c r="AP83" s="644">
        <f>MastRoster!AL87</f>
        <v>0</v>
      </c>
      <c r="AQ83" s="644">
        <f>MastRoster!AM87</f>
        <v>0</v>
      </c>
      <c r="AR83" s="644" t="str">
        <f>MastRoster!AN87</f>
        <v/>
      </c>
      <c r="AS83" s="644" t="str">
        <f>MastRoster!AO87</f>
        <v/>
      </c>
      <c r="AT83" s="644" t="str">
        <f>MastRoster!AP87</f>
        <v/>
      </c>
      <c r="AU83" s="644" t="str">
        <f>MastRoster!AQ87</f>
        <v/>
      </c>
      <c r="AV83" s="644" t="str">
        <f>MastRoster!AR87</f>
        <v/>
      </c>
      <c r="AW83" s="644" t="str">
        <f>MastRoster!AS87</f>
        <v/>
      </c>
      <c r="AX83" s="644" t="str">
        <f>MastRoster!AT87</f>
        <v/>
      </c>
      <c r="AY83" s="644" t="str">
        <f>MastRoster!AU87</f>
        <v/>
      </c>
      <c r="AZ83" s="644" t="str">
        <f>MastRoster!AV87</f>
        <v/>
      </c>
      <c r="BA83" s="644" t="str">
        <f>MastRoster!AW87</f>
        <v/>
      </c>
      <c r="BB83" s="644" t="str">
        <f>MastRoster!AX87</f>
        <v/>
      </c>
      <c r="BC83" s="644" t="str">
        <f>MastRoster!AY87</f>
        <v/>
      </c>
      <c r="BD83" s="644" t="str">
        <f>MastRoster!AZ87</f>
        <v/>
      </c>
      <c r="BE83" s="644" t="str">
        <f>MastRoster!BA87</f>
        <v/>
      </c>
      <c r="BF83" s="644" t="str">
        <f>MastRoster!BB87</f>
        <v/>
      </c>
      <c r="BG83" s="644" t="str">
        <f>MastRoster!BC87</f>
        <v/>
      </c>
      <c r="BH83" s="644" t="str">
        <f>MastRoster!BD87</f>
        <v/>
      </c>
      <c r="BI83" s="644" t="str">
        <f>MastRoster!BE87</f>
        <v/>
      </c>
      <c r="BJ83" s="644" t="str">
        <f>MastRoster!BF87</f>
        <v/>
      </c>
    </row>
    <row r="84" spans="7:62" x14ac:dyDescent="0.25">
      <c r="G84" s="644">
        <f>MastRoster!C88</f>
        <v>0</v>
      </c>
      <c r="H84" s="644">
        <f>MastRoster!D88</f>
        <v>0</v>
      </c>
      <c r="I84" s="644">
        <f>MastRoster!E88</f>
        <v>0</v>
      </c>
      <c r="J84" s="644">
        <f>MastRoster!F88</f>
        <v>0</v>
      </c>
      <c r="K84" s="644">
        <f>MastRoster!G88</f>
        <v>0</v>
      </c>
      <c r="L84" s="644">
        <f>MastRoster!H88</f>
        <v>0</v>
      </c>
      <c r="M84" s="644">
        <f>MastRoster!I88</f>
        <v>0</v>
      </c>
      <c r="N84" s="644">
        <f>MastRoster!J88</f>
        <v>0</v>
      </c>
      <c r="O84" s="644">
        <f>MastRoster!K88</f>
        <v>0</v>
      </c>
      <c r="P84" s="644">
        <f>MastRoster!L88</f>
        <v>0</v>
      </c>
      <c r="Q84" s="644">
        <f>MastRoster!M88</f>
        <v>0</v>
      </c>
      <c r="R84" s="644">
        <f>MastRoster!N88</f>
        <v>0</v>
      </c>
      <c r="S84" s="644">
        <f>MastRoster!O88</f>
        <v>0</v>
      </c>
      <c r="T84" s="644">
        <f>MastRoster!P88</f>
        <v>0</v>
      </c>
      <c r="U84" s="644">
        <f>MastRoster!Q88</f>
        <v>0</v>
      </c>
      <c r="V84" s="644">
        <f>MastRoster!R88</f>
        <v>0</v>
      </c>
      <c r="W84" s="644">
        <f>MastRoster!S88</f>
        <v>0</v>
      </c>
      <c r="X84" s="644">
        <f>MastRoster!T88</f>
        <v>0</v>
      </c>
      <c r="Y84" s="644">
        <f>MastRoster!U88</f>
        <v>0</v>
      </c>
      <c r="Z84" s="644">
        <f>MastRoster!V88</f>
        <v>0</v>
      </c>
      <c r="AA84" s="644">
        <f>MastRoster!W88</f>
        <v>0</v>
      </c>
      <c r="AB84" s="644">
        <f>MastRoster!X88</f>
        <v>0</v>
      </c>
      <c r="AC84" s="644">
        <f>MastRoster!Y88</f>
        <v>0</v>
      </c>
      <c r="AD84" s="644">
        <f>MastRoster!Z88</f>
        <v>0</v>
      </c>
      <c r="AE84" s="644">
        <f>MastRoster!AA88</f>
        <v>0</v>
      </c>
      <c r="AF84" s="644">
        <f>MastRoster!AB88</f>
        <v>0</v>
      </c>
      <c r="AG84" s="644">
        <f>MastRoster!AC88</f>
        <v>0</v>
      </c>
      <c r="AH84" s="644">
        <f>MastRoster!AD88</f>
        <v>0</v>
      </c>
      <c r="AI84" s="644">
        <f>MastRoster!AE88</f>
        <v>0</v>
      </c>
      <c r="AJ84" s="644">
        <f>MastRoster!AF88</f>
        <v>0</v>
      </c>
      <c r="AK84" s="644">
        <f>MastRoster!AG88</f>
        <v>0</v>
      </c>
      <c r="AL84" s="644">
        <f>MastRoster!AH88</f>
        <v>0</v>
      </c>
      <c r="AM84" s="644">
        <f>MastRoster!AI88</f>
        <v>0</v>
      </c>
      <c r="AN84" s="644">
        <f>MastRoster!AJ88</f>
        <v>0</v>
      </c>
      <c r="AO84" s="645">
        <f>MastRoster!AK88</f>
        <v>0</v>
      </c>
      <c r="AP84" s="644">
        <f>MastRoster!AL88</f>
        <v>0</v>
      </c>
      <c r="AQ84" s="644">
        <f>MastRoster!AM88</f>
        <v>0</v>
      </c>
      <c r="AR84" s="644" t="str">
        <f>MastRoster!AN88</f>
        <v/>
      </c>
      <c r="AS84" s="644" t="str">
        <f>MastRoster!AO88</f>
        <v/>
      </c>
      <c r="AT84" s="644" t="str">
        <f>MastRoster!AP88</f>
        <v/>
      </c>
      <c r="AU84" s="644" t="str">
        <f>MastRoster!AQ88</f>
        <v/>
      </c>
      <c r="AV84" s="644" t="str">
        <f>MastRoster!AR88</f>
        <v/>
      </c>
      <c r="AW84" s="644" t="str">
        <f>MastRoster!AS88</f>
        <v/>
      </c>
      <c r="AX84" s="644" t="str">
        <f>MastRoster!AT88</f>
        <v/>
      </c>
      <c r="AY84" s="644" t="str">
        <f>MastRoster!AU88</f>
        <v/>
      </c>
      <c r="AZ84" s="644" t="str">
        <f>MastRoster!AV88</f>
        <v/>
      </c>
      <c r="BA84" s="644" t="str">
        <f>MastRoster!AW88</f>
        <v/>
      </c>
      <c r="BB84" s="644" t="str">
        <f>MastRoster!AX88</f>
        <v/>
      </c>
      <c r="BC84" s="644" t="str">
        <f>MastRoster!AY88</f>
        <v/>
      </c>
      <c r="BD84" s="644" t="str">
        <f>MastRoster!AZ88</f>
        <v/>
      </c>
      <c r="BE84" s="644" t="str">
        <f>MastRoster!BA88</f>
        <v/>
      </c>
      <c r="BF84" s="644" t="str">
        <f>MastRoster!BB88</f>
        <v/>
      </c>
      <c r="BG84" s="644" t="str">
        <f>MastRoster!BC88</f>
        <v/>
      </c>
      <c r="BH84" s="644" t="str">
        <f>MastRoster!BD88</f>
        <v/>
      </c>
      <c r="BI84" s="644" t="str">
        <f>MastRoster!BE88</f>
        <v/>
      </c>
      <c r="BJ84" s="644" t="str">
        <f>MastRoster!BF88</f>
        <v/>
      </c>
    </row>
    <row r="85" spans="7:62" x14ac:dyDescent="0.25">
      <c r="G85" s="644">
        <f>MastRoster!C89</f>
        <v>0</v>
      </c>
      <c r="H85" s="644">
        <f>MastRoster!D89</f>
        <v>0</v>
      </c>
      <c r="I85" s="644">
        <f>MastRoster!E89</f>
        <v>0</v>
      </c>
      <c r="J85" s="644">
        <f>MastRoster!F89</f>
        <v>0</v>
      </c>
      <c r="K85" s="644">
        <f>MastRoster!G89</f>
        <v>0</v>
      </c>
      <c r="L85" s="644">
        <f>MastRoster!H89</f>
        <v>0</v>
      </c>
      <c r="M85" s="644">
        <f>MastRoster!I89</f>
        <v>0</v>
      </c>
      <c r="N85" s="644">
        <f>MastRoster!J89</f>
        <v>0</v>
      </c>
      <c r="O85" s="644">
        <f>MastRoster!K89</f>
        <v>0</v>
      </c>
      <c r="P85" s="644">
        <f>MastRoster!L89</f>
        <v>0</v>
      </c>
      <c r="Q85" s="644">
        <f>MastRoster!M89</f>
        <v>0</v>
      </c>
      <c r="R85" s="644">
        <f>MastRoster!N89</f>
        <v>0</v>
      </c>
      <c r="S85" s="644">
        <f>MastRoster!O89</f>
        <v>0</v>
      </c>
      <c r="T85" s="644">
        <f>MastRoster!P89</f>
        <v>0</v>
      </c>
      <c r="U85" s="644">
        <f>MastRoster!Q89</f>
        <v>0</v>
      </c>
      <c r="V85" s="644">
        <f>MastRoster!R89</f>
        <v>0</v>
      </c>
      <c r="W85" s="644">
        <f>MastRoster!S89</f>
        <v>0</v>
      </c>
      <c r="X85" s="644">
        <f>MastRoster!T89</f>
        <v>0</v>
      </c>
      <c r="Y85" s="644">
        <f>MastRoster!U89</f>
        <v>0</v>
      </c>
      <c r="Z85" s="644">
        <f>MastRoster!V89</f>
        <v>0</v>
      </c>
      <c r="AA85" s="644">
        <f>MastRoster!W89</f>
        <v>0</v>
      </c>
      <c r="AB85" s="644">
        <f>MastRoster!X89</f>
        <v>0</v>
      </c>
      <c r="AC85" s="644">
        <f>MastRoster!Y89</f>
        <v>0</v>
      </c>
      <c r="AD85" s="644">
        <f>MastRoster!Z89</f>
        <v>0</v>
      </c>
      <c r="AE85" s="644">
        <f>MastRoster!AA89</f>
        <v>0</v>
      </c>
      <c r="AF85" s="644">
        <f>MastRoster!AB89</f>
        <v>0</v>
      </c>
      <c r="AG85" s="644">
        <f>MastRoster!AC89</f>
        <v>0</v>
      </c>
      <c r="AH85" s="644">
        <f>MastRoster!AD89</f>
        <v>0</v>
      </c>
      <c r="AI85" s="644">
        <f>MastRoster!AE89</f>
        <v>0</v>
      </c>
      <c r="AJ85" s="644">
        <f>MastRoster!AF89</f>
        <v>0</v>
      </c>
      <c r="AK85" s="644">
        <f>MastRoster!AG89</f>
        <v>0</v>
      </c>
      <c r="AL85" s="644">
        <f>MastRoster!AH89</f>
        <v>0</v>
      </c>
      <c r="AM85" s="644">
        <f>MastRoster!AI89</f>
        <v>0</v>
      </c>
      <c r="AN85" s="644">
        <f>MastRoster!AJ89</f>
        <v>0</v>
      </c>
      <c r="AO85" s="645">
        <f>MastRoster!AK89</f>
        <v>0</v>
      </c>
      <c r="AP85" s="644">
        <f>MastRoster!AL89</f>
        <v>0</v>
      </c>
      <c r="AQ85" s="644">
        <f>MastRoster!AM89</f>
        <v>0</v>
      </c>
      <c r="AR85" s="644" t="str">
        <f>MastRoster!AN89</f>
        <v/>
      </c>
      <c r="AS85" s="644" t="str">
        <f>MastRoster!AO89</f>
        <v/>
      </c>
      <c r="AT85" s="644" t="str">
        <f>MastRoster!AP89</f>
        <v/>
      </c>
      <c r="AU85" s="644" t="str">
        <f>MastRoster!AQ89</f>
        <v/>
      </c>
      <c r="AV85" s="644" t="str">
        <f>MastRoster!AR89</f>
        <v/>
      </c>
      <c r="AW85" s="644" t="str">
        <f>MastRoster!AS89</f>
        <v/>
      </c>
      <c r="AX85" s="644" t="str">
        <f>MastRoster!AT89</f>
        <v/>
      </c>
      <c r="AY85" s="644" t="str">
        <f>MastRoster!AU89</f>
        <v/>
      </c>
      <c r="AZ85" s="644" t="str">
        <f>MastRoster!AV89</f>
        <v/>
      </c>
      <c r="BA85" s="644" t="str">
        <f>MastRoster!AW89</f>
        <v/>
      </c>
      <c r="BB85" s="644" t="str">
        <f>MastRoster!AX89</f>
        <v/>
      </c>
      <c r="BC85" s="644" t="str">
        <f>MastRoster!AY89</f>
        <v/>
      </c>
      <c r="BD85" s="644" t="str">
        <f>MastRoster!AZ89</f>
        <v/>
      </c>
      <c r="BE85" s="644" t="str">
        <f>MastRoster!BA89</f>
        <v/>
      </c>
      <c r="BF85" s="644" t="str">
        <f>MastRoster!BB89</f>
        <v/>
      </c>
      <c r="BG85" s="644" t="str">
        <f>MastRoster!BC89</f>
        <v/>
      </c>
      <c r="BH85" s="644" t="str">
        <f>MastRoster!BD89</f>
        <v/>
      </c>
      <c r="BI85" s="644" t="str">
        <f>MastRoster!BE89</f>
        <v/>
      </c>
      <c r="BJ85" s="644" t="str">
        <f>MastRoster!BF89</f>
        <v/>
      </c>
    </row>
    <row r="86" spans="7:62" x14ac:dyDescent="0.25">
      <c r="G86" s="644">
        <f>MastRoster!C90</f>
        <v>0</v>
      </c>
      <c r="H86" s="644">
        <f>MastRoster!D90</f>
        <v>0</v>
      </c>
      <c r="I86" s="644">
        <f>MastRoster!E90</f>
        <v>0</v>
      </c>
      <c r="J86" s="644">
        <f>MastRoster!F90</f>
        <v>0</v>
      </c>
      <c r="K86" s="644">
        <f>MastRoster!G90</f>
        <v>0</v>
      </c>
      <c r="L86" s="644">
        <f>MastRoster!H90</f>
        <v>0</v>
      </c>
      <c r="M86" s="644">
        <f>MastRoster!I90</f>
        <v>0</v>
      </c>
      <c r="N86" s="644">
        <f>MastRoster!J90</f>
        <v>0</v>
      </c>
      <c r="O86" s="644">
        <f>MastRoster!K90</f>
        <v>0</v>
      </c>
      <c r="P86" s="644">
        <f>MastRoster!L90</f>
        <v>0</v>
      </c>
      <c r="Q86" s="644">
        <f>MastRoster!M90</f>
        <v>0</v>
      </c>
      <c r="R86" s="644">
        <f>MastRoster!N90</f>
        <v>0</v>
      </c>
      <c r="S86" s="644">
        <f>MastRoster!O90</f>
        <v>0</v>
      </c>
      <c r="T86" s="644">
        <f>MastRoster!P90</f>
        <v>0</v>
      </c>
      <c r="U86" s="644">
        <f>MastRoster!Q90</f>
        <v>0</v>
      </c>
      <c r="V86" s="644">
        <f>MastRoster!R90</f>
        <v>0</v>
      </c>
      <c r="W86" s="644">
        <f>MastRoster!S90</f>
        <v>0</v>
      </c>
      <c r="X86" s="644">
        <f>MastRoster!T90</f>
        <v>0</v>
      </c>
      <c r="Y86" s="644">
        <f>MastRoster!U90</f>
        <v>0</v>
      </c>
      <c r="Z86" s="644">
        <f>MastRoster!V90</f>
        <v>0</v>
      </c>
      <c r="AA86" s="644">
        <f>MastRoster!W90</f>
        <v>0</v>
      </c>
      <c r="AB86" s="644">
        <f>MastRoster!X90</f>
        <v>0</v>
      </c>
      <c r="AC86" s="644">
        <f>MastRoster!Y90</f>
        <v>0</v>
      </c>
      <c r="AD86" s="644">
        <f>MastRoster!Z90</f>
        <v>0</v>
      </c>
      <c r="AE86" s="644">
        <f>MastRoster!AA90</f>
        <v>0</v>
      </c>
      <c r="AF86" s="644">
        <f>MastRoster!AB90</f>
        <v>0</v>
      </c>
      <c r="AG86" s="644">
        <f>MastRoster!AC90</f>
        <v>0</v>
      </c>
      <c r="AH86" s="644">
        <f>MastRoster!AD90</f>
        <v>0</v>
      </c>
      <c r="AI86" s="644">
        <f>MastRoster!AE90</f>
        <v>0</v>
      </c>
      <c r="AJ86" s="644">
        <f>MastRoster!AF90</f>
        <v>0</v>
      </c>
      <c r="AK86" s="644">
        <f>MastRoster!AG90</f>
        <v>0</v>
      </c>
      <c r="AL86" s="644">
        <f>MastRoster!AH90</f>
        <v>0</v>
      </c>
      <c r="AM86" s="644">
        <f>MastRoster!AI90</f>
        <v>0</v>
      </c>
      <c r="AN86" s="644">
        <f>MastRoster!AJ90</f>
        <v>0</v>
      </c>
      <c r="AO86" s="645">
        <f>MastRoster!AK90</f>
        <v>0</v>
      </c>
      <c r="AP86" s="644">
        <f>MastRoster!AL90</f>
        <v>0</v>
      </c>
      <c r="AQ86" s="644">
        <f>MastRoster!AM90</f>
        <v>0</v>
      </c>
      <c r="AR86" s="644" t="str">
        <f>MastRoster!AN90</f>
        <v/>
      </c>
      <c r="AS86" s="644" t="str">
        <f>MastRoster!AO90</f>
        <v/>
      </c>
      <c r="AT86" s="644" t="str">
        <f>MastRoster!AP90</f>
        <v/>
      </c>
      <c r="AU86" s="644" t="str">
        <f>MastRoster!AQ90</f>
        <v/>
      </c>
      <c r="AV86" s="644" t="str">
        <f>MastRoster!AR90</f>
        <v/>
      </c>
      <c r="AW86" s="644" t="str">
        <f>MastRoster!AS90</f>
        <v/>
      </c>
      <c r="AX86" s="644" t="str">
        <f>MastRoster!AT90</f>
        <v/>
      </c>
      <c r="AY86" s="644" t="str">
        <f>MastRoster!AU90</f>
        <v/>
      </c>
      <c r="AZ86" s="644" t="str">
        <f>MastRoster!AV90</f>
        <v/>
      </c>
      <c r="BA86" s="644" t="str">
        <f>MastRoster!AW90</f>
        <v/>
      </c>
      <c r="BB86" s="644" t="str">
        <f>MastRoster!AX90</f>
        <v/>
      </c>
      <c r="BC86" s="644" t="str">
        <f>MastRoster!AY90</f>
        <v/>
      </c>
      <c r="BD86" s="644" t="str">
        <f>MastRoster!AZ90</f>
        <v/>
      </c>
      <c r="BE86" s="644" t="str">
        <f>MastRoster!BA90</f>
        <v/>
      </c>
      <c r="BF86" s="644" t="str">
        <f>MastRoster!BB90</f>
        <v/>
      </c>
      <c r="BG86" s="644" t="str">
        <f>MastRoster!BC90</f>
        <v/>
      </c>
      <c r="BH86" s="644" t="str">
        <f>MastRoster!BD90</f>
        <v/>
      </c>
      <c r="BI86" s="644" t="str">
        <f>MastRoster!BE90</f>
        <v/>
      </c>
      <c r="BJ86" s="644" t="str">
        <f>MastRoster!BF90</f>
        <v/>
      </c>
    </row>
    <row r="87" spans="7:62" x14ac:dyDescent="0.25">
      <c r="G87" s="644">
        <f>MastRoster!C91</f>
        <v>0</v>
      </c>
      <c r="H87" s="644">
        <f>MastRoster!D91</f>
        <v>0</v>
      </c>
      <c r="I87" s="644">
        <f>MastRoster!E91</f>
        <v>0</v>
      </c>
      <c r="J87" s="644">
        <f>MastRoster!F91</f>
        <v>0</v>
      </c>
      <c r="K87" s="644">
        <f>MastRoster!G91</f>
        <v>0</v>
      </c>
      <c r="L87" s="644">
        <f>MastRoster!H91</f>
        <v>0</v>
      </c>
      <c r="M87" s="644">
        <f>MastRoster!I91</f>
        <v>0</v>
      </c>
      <c r="N87" s="644">
        <f>MastRoster!J91</f>
        <v>0</v>
      </c>
      <c r="O87" s="644">
        <f>MastRoster!K91</f>
        <v>0</v>
      </c>
      <c r="P87" s="644">
        <f>MastRoster!L91</f>
        <v>0</v>
      </c>
      <c r="Q87" s="644">
        <f>MastRoster!M91</f>
        <v>0</v>
      </c>
      <c r="R87" s="644">
        <f>MastRoster!N91</f>
        <v>0</v>
      </c>
      <c r="S87" s="644">
        <f>MastRoster!O91</f>
        <v>0</v>
      </c>
      <c r="T87" s="644">
        <f>MastRoster!P91</f>
        <v>0</v>
      </c>
      <c r="U87" s="644">
        <f>MastRoster!Q91</f>
        <v>0</v>
      </c>
      <c r="V87" s="644">
        <f>MastRoster!R91</f>
        <v>0</v>
      </c>
      <c r="W87" s="644">
        <f>MastRoster!S91</f>
        <v>0</v>
      </c>
      <c r="X87" s="644">
        <f>MastRoster!T91</f>
        <v>0</v>
      </c>
      <c r="Y87" s="644">
        <f>MastRoster!U91</f>
        <v>0</v>
      </c>
      <c r="Z87" s="644">
        <f>MastRoster!V91</f>
        <v>0</v>
      </c>
      <c r="AA87" s="644">
        <f>MastRoster!W91</f>
        <v>0</v>
      </c>
      <c r="AB87" s="644">
        <f>MastRoster!X91</f>
        <v>0</v>
      </c>
      <c r="AC87" s="644">
        <f>MastRoster!Y91</f>
        <v>0</v>
      </c>
      <c r="AD87" s="644">
        <f>MastRoster!Z91</f>
        <v>0</v>
      </c>
      <c r="AE87" s="644">
        <f>MastRoster!AA91</f>
        <v>0</v>
      </c>
      <c r="AF87" s="644">
        <f>MastRoster!AB91</f>
        <v>0</v>
      </c>
      <c r="AG87" s="644">
        <f>MastRoster!AC91</f>
        <v>0</v>
      </c>
      <c r="AH87" s="644">
        <f>MastRoster!AD91</f>
        <v>0</v>
      </c>
      <c r="AI87" s="644">
        <f>MastRoster!AE91</f>
        <v>0</v>
      </c>
      <c r="AJ87" s="644">
        <f>MastRoster!AF91</f>
        <v>0</v>
      </c>
      <c r="AK87" s="644">
        <f>MastRoster!AG91</f>
        <v>0</v>
      </c>
      <c r="AL87" s="644">
        <f>MastRoster!AH91</f>
        <v>0</v>
      </c>
      <c r="AM87" s="644">
        <f>MastRoster!AI91</f>
        <v>0</v>
      </c>
      <c r="AN87" s="644">
        <f>MastRoster!AJ91</f>
        <v>0</v>
      </c>
      <c r="AO87" s="645">
        <f>MastRoster!AK91</f>
        <v>0</v>
      </c>
      <c r="AP87" s="644">
        <f>MastRoster!AL91</f>
        <v>0</v>
      </c>
      <c r="AQ87" s="644">
        <f>MastRoster!AM91</f>
        <v>0</v>
      </c>
      <c r="AR87" s="644" t="str">
        <f>MastRoster!AN91</f>
        <v/>
      </c>
      <c r="AS87" s="644" t="str">
        <f>MastRoster!AO91</f>
        <v/>
      </c>
      <c r="AT87" s="644" t="str">
        <f>MastRoster!AP91</f>
        <v/>
      </c>
      <c r="AU87" s="644" t="str">
        <f>MastRoster!AQ91</f>
        <v/>
      </c>
      <c r="AV87" s="644" t="str">
        <f>MastRoster!AR91</f>
        <v/>
      </c>
      <c r="AW87" s="644" t="str">
        <f>MastRoster!AS91</f>
        <v/>
      </c>
      <c r="AX87" s="644" t="str">
        <f>MastRoster!AT91</f>
        <v/>
      </c>
      <c r="AY87" s="644" t="str">
        <f>MastRoster!AU91</f>
        <v/>
      </c>
      <c r="AZ87" s="644" t="str">
        <f>MastRoster!AV91</f>
        <v/>
      </c>
      <c r="BA87" s="644" t="str">
        <f>MastRoster!AW91</f>
        <v/>
      </c>
      <c r="BB87" s="644" t="str">
        <f>MastRoster!AX91</f>
        <v/>
      </c>
      <c r="BC87" s="644" t="str">
        <f>MastRoster!AY91</f>
        <v/>
      </c>
      <c r="BD87" s="644" t="str">
        <f>MastRoster!AZ91</f>
        <v/>
      </c>
      <c r="BE87" s="644" t="str">
        <f>MastRoster!BA91</f>
        <v/>
      </c>
      <c r="BF87" s="644" t="str">
        <f>MastRoster!BB91</f>
        <v/>
      </c>
      <c r="BG87" s="644" t="str">
        <f>MastRoster!BC91</f>
        <v/>
      </c>
      <c r="BH87" s="644" t="str">
        <f>MastRoster!BD91</f>
        <v/>
      </c>
      <c r="BI87" s="644" t="str">
        <f>MastRoster!BE91</f>
        <v/>
      </c>
      <c r="BJ87" s="644" t="str">
        <f>MastRoster!BF91</f>
        <v/>
      </c>
    </row>
    <row r="88" spans="7:62" x14ac:dyDescent="0.25">
      <c r="G88" s="644">
        <f>MastRoster!C92</f>
        <v>0</v>
      </c>
      <c r="H88" s="644">
        <f>MastRoster!D92</f>
        <v>0</v>
      </c>
      <c r="I88" s="644">
        <f>MastRoster!E92</f>
        <v>0</v>
      </c>
      <c r="J88" s="644">
        <f>MastRoster!F92</f>
        <v>0</v>
      </c>
      <c r="K88" s="644">
        <f>MastRoster!G92</f>
        <v>0</v>
      </c>
      <c r="L88" s="644">
        <f>MastRoster!H92</f>
        <v>0</v>
      </c>
      <c r="M88" s="644">
        <f>MastRoster!I92</f>
        <v>0</v>
      </c>
      <c r="N88" s="644">
        <f>MastRoster!J92</f>
        <v>0</v>
      </c>
      <c r="O88" s="644">
        <f>MastRoster!K92</f>
        <v>0</v>
      </c>
      <c r="P88" s="644">
        <f>MastRoster!L92</f>
        <v>0</v>
      </c>
      <c r="Q88" s="644">
        <f>MastRoster!M92</f>
        <v>0</v>
      </c>
      <c r="R88" s="644">
        <f>MastRoster!N92</f>
        <v>0</v>
      </c>
      <c r="S88" s="644">
        <f>MastRoster!O92</f>
        <v>0</v>
      </c>
      <c r="T88" s="644">
        <f>MastRoster!P92</f>
        <v>0</v>
      </c>
      <c r="U88" s="644">
        <f>MastRoster!Q92</f>
        <v>0</v>
      </c>
      <c r="V88" s="644">
        <f>MastRoster!R92</f>
        <v>0</v>
      </c>
      <c r="W88" s="644">
        <f>MastRoster!S92</f>
        <v>0</v>
      </c>
      <c r="X88" s="644">
        <f>MastRoster!T92</f>
        <v>0</v>
      </c>
      <c r="Y88" s="644">
        <f>MastRoster!U92</f>
        <v>0</v>
      </c>
      <c r="Z88" s="644">
        <f>MastRoster!V92</f>
        <v>0</v>
      </c>
      <c r="AA88" s="644">
        <f>MastRoster!W92</f>
        <v>0</v>
      </c>
      <c r="AB88" s="644">
        <f>MastRoster!X92</f>
        <v>0</v>
      </c>
      <c r="AC88" s="644">
        <f>MastRoster!Y92</f>
        <v>0</v>
      </c>
      <c r="AD88" s="644">
        <f>MastRoster!Z92</f>
        <v>0</v>
      </c>
      <c r="AE88" s="644">
        <f>MastRoster!AA92</f>
        <v>0</v>
      </c>
      <c r="AF88" s="644">
        <f>MastRoster!AB92</f>
        <v>0</v>
      </c>
      <c r="AG88" s="644">
        <f>MastRoster!AC92</f>
        <v>0</v>
      </c>
      <c r="AH88" s="644">
        <f>MastRoster!AD92</f>
        <v>0</v>
      </c>
      <c r="AI88" s="644">
        <f>MastRoster!AE92</f>
        <v>0</v>
      </c>
      <c r="AJ88" s="644">
        <f>MastRoster!AF92</f>
        <v>0</v>
      </c>
      <c r="AK88" s="644">
        <f>MastRoster!AG92</f>
        <v>0</v>
      </c>
      <c r="AL88" s="644">
        <f>MastRoster!AH92</f>
        <v>0</v>
      </c>
      <c r="AM88" s="644">
        <f>MastRoster!AI92</f>
        <v>0</v>
      </c>
      <c r="AN88" s="644">
        <f>MastRoster!AJ92</f>
        <v>0</v>
      </c>
      <c r="AO88" s="645">
        <f>MastRoster!AK92</f>
        <v>0</v>
      </c>
      <c r="AP88" s="644">
        <f>MastRoster!AL92</f>
        <v>0</v>
      </c>
      <c r="AQ88" s="644">
        <f>MastRoster!AM92</f>
        <v>0</v>
      </c>
      <c r="AR88" s="644" t="str">
        <f>MastRoster!AN92</f>
        <v/>
      </c>
      <c r="AS88" s="644" t="str">
        <f>MastRoster!AO92</f>
        <v/>
      </c>
      <c r="AT88" s="644" t="str">
        <f>MastRoster!AP92</f>
        <v/>
      </c>
      <c r="AU88" s="644" t="str">
        <f>MastRoster!AQ92</f>
        <v/>
      </c>
      <c r="AV88" s="644" t="str">
        <f>MastRoster!AR92</f>
        <v/>
      </c>
      <c r="AW88" s="644" t="str">
        <f>MastRoster!AS92</f>
        <v/>
      </c>
      <c r="AX88" s="644" t="str">
        <f>MastRoster!AT92</f>
        <v/>
      </c>
      <c r="AY88" s="644" t="str">
        <f>MastRoster!AU92</f>
        <v/>
      </c>
      <c r="AZ88" s="644" t="str">
        <f>MastRoster!AV92</f>
        <v/>
      </c>
      <c r="BA88" s="644" t="str">
        <f>MastRoster!AW92</f>
        <v/>
      </c>
      <c r="BB88" s="644" t="str">
        <f>MastRoster!AX92</f>
        <v/>
      </c>
      <c r="BC88" s="644" t="str">
        <f>MastRoster!AY92</f>
        <v/>
      </c>
      <c r="BD88" s="644" t="str">
        <f>MastRoster!AZ92</f>
        <v/>
      </c>
      <c r="BE88" s="644" t="str">
        <f>MastRoster!BA92</f>
        <v/>
      </c>
      <c r="BF88" s="644" t="str">
        <f>MastRoster!BB92</f>
        <v/>
      </c>
      <c r="BG88" s="644" t="str">
        <f>MastRoster!BC92</f>
        <v/>
      </c>
      <c r="BH88" s="644" t="str">
        <f>MastRoster!BD92</f>
        <v/>
      </c>
      <c r="BI88" s="644" t="str">
        <f>MastRoster!BE92</f>
        <v/>
      </c>
      <c r="BJ88" s="644" t="str">
        <f>MastRoster!BF92</f>
        <v/>
      </c>
    </row>
    <row r="89" spans="7:62" x14ac:dyDescent="0.25">
      <c r="G89" s="644">
        <f>MastRoster!C93</f>
        <v>0</v>
      </c>
      <c r="H89" s="644">
        <f>MastRoster!D93</f>
        <v>0</v>
      </c>
      <c r="I89" s="644">
        <f>MastRoster!E93</f>
        <v>0</v>
      </c>
      <c r="J89" s="644">
        <f>MastRoster!F93</f>
        <v>0</v>
      </c>
      <c r="K89" s="644">
        <f>MastRoster!G93</f>
        <v>0</v>
      </c>
      <c r="L89" s="644">
        <f>MastRoster!H93</f>
        <v>0</v>
      </c>
      <c r="M89" s="644">
        <f>MastRoster!I93</f>
        <v>0</v>
      </c>
      <c r="N89" s="644">
        <f>MastRoster!J93</f>
        <v>0</v>
      </c>
      <c r="O89" s="644">
        <f>MastRoster!K93</f>
        <v>0</v>
      </c>
      <c r="P89" s="644">
        <f>MastRoster!L93</f>
        <v>0</v>
      </c>
      <c r="Q89" s="644">
        <f>MastRoster!M93</f>
        <v>0</v>
      </c>
      <c r="R89" s="644">
        <f>MastRoster!N93</f>
        <v>0</v>
      </c>
      <c r="S89" s="644">
        <f>MastRoster!O93</f>
        <v>0</v>
      </c>
      <c r="T89" s="644">
        <f>MastRoster!P93</f>
        <v>0</v>
      </c>
      <c r="U89" s="644">
        <f>MastRoster!Q93</f>
        <v>0</v>
      </c>
      <c r="V89" s="644">
        <f>MastRoster!R93</f>
        <v>0</v>
      </c>
      <c r="W89" s="644">
        <f>MastRoster!S93</f>
        <v>0</v>
      </c>
      <c r="X89" s="644">
        <f>MastRoster!T93</f>
        <v>0</v>
      </c>
      <c r="Y89" s="644">
        <f>MastRoster!U93</f>
        <v>0</v>
      </c>
      <c r="Z89" s="644">
        <f>MastRoster!V93</f>
        <v>0</v>
      </c>
      <c r="AA89" s="644">
        <f>MastRoster!W93</f>
        <v>0</v>
      </c>
      <c r="AB89" s="644">
        <f>MastRoster!X93</f>
        <v>0</v>
      </c>
      <c r="AC89" s="644">
        <f>MastRoster!Y93</f>
        <v>0</v>
      </c>
      <c r="AD89" s="644">
        <f>MastRoster!Z93</f>
        <v>0</v>
      </c>
      <c r="AE89" s="644">
        <f>MastRoster!AA93</f>
        <v>0</v>
      </c>
      <c r="AF89" s="644">
        <f>MastRoster!AB93</f>
        <v>0</v>
      </c>
      <c r="AG89" s="644">
        <f>MastRoster!AC93</f>
        <v>0</v>
      </c>
      <c r="AH89" s="644">
        <f>MastRoster!AD93</f>
        <v>0</v>
      </c>
      <c r="AI89" s="644">
        <f>MastRoster!AE93</f>
        <v>0</v>
      </c>
      <c r="AJ89" s="644">
        <f>MastRoster!AF93</f>
        <v>0</v>
      </c>
      <c r="AK89" s="644">
        <f>MastRoster!AG93</f>
        <v>0</v>
      </c>
      <c r="AL89" s="644">
        <f>MastRoster!AH93</f>
        <v>0</v>
      </c>
      <c r="AM89" s="644">
        <f>MastRoster!AI93</f>
        <v>0</v>
      </c>
      <c r="AN89" s="644">
        <f>MastRoster!AJ93</f>
        <v>0</v>
      </c>
      <c r="AO89" s="645">
        <f>MastRoster!AK93</f>
        <v>0</v>
      </c>
      <c r="AP89" s="644">
        <f>MastRoster!AL93</f>
        <v>0</v>
      </c>
      <c r="AQ89" s="644">
        <f>MastRoster!AM93</f>
        <v>0</v>
      </c>
      <c r="AR89" s="644" t="str">
        <f>MastRoster!AN93</f>
        <v/>
      </c>
      <c r="AS89" s="644" t="str">
        <f>MastRoster!AO93</f>
        <v/>
      </c>
      <c r="AT89" s="644" t="str">
        <f>MastRoster!AP93</f>
        <v/>
      </c>
      <c r="AU89" s="644" t="str">
        <f>MastRoster!AQ93</f>
        <v/>
      </c>
      <c r="AV89" s="644" t="str">
        <f>MastRoster!AR93</f>
        <v/>
      </c>
      <c r="AW89" s="644" t="str">
        <f>MastRoster!AS93</f>
        <v/>
      </c>
      <c r="AX89" s="644" t="str">
        <f>MastRoster!AT93</f>
        <v/>
      </c>
      <c r="AY89" s="644" t="str">
        <f>MastRoster!AU93</f>
        <v/>
      </c>
      <c r="AZ89" s="644" t="str">
        <f>MastRoster!AV93</f>
        <v/>
      </c>
      <c r="BA89" s="644" t="str">
        <f>MastRoster!AW93</f>
        <v/>
      </c>
      <c r="BB89" s="644" t="str">
        <f>MastRoster!AX93</f>
        <v/>
      </c>
      <c r="BC89" s="644" t="str">
        <f>MastRoster!AY93</f>
        <v/>
      </c>
      <c r="BD89" s="644" t="str">
        <f>MastRoster!AZ93</f>
        <v/>
      </c>
      <c r="BE89" s="644" t="str">
        <f>MastRoster!BA93</f>
        <v/>
      </c>
      <c r="BF89" s="644" t="str">
        <f>MastRoster!BB93</f>
        <v/>
      </c>
      <c r="BG89" s="644" t="str">
        <f>MastRoster!BC93</f>
        <v/>
      </c>
      <c r="BH89" s="644" t="str">
        <f>MastRoster!BD93</f>
        <v/>
      </c>
      <c r="BI89" s="644" t="str">
        <f>MastRoster!BE93</f>
        <v/>
      </c>
      <c r="BJ89" s="644" t="str">
        <f>MastRoster!BF93</f>
        <v/>
      </c>
    </row>
    <row r="90" spans="7:62" x14ac:dyDescent="0.25">
      <c r="G90" s="644">
        <f>MastRoster!C94</f>
        <v>0</v>
      </c>
      <c r="H90" s="644">
        <f>MastRoster!D94</f>
        <v>0</v>
      </c>
      <c r="I90" s="644">
        <f>MastRoster!E94</f>
        <v>0</v>
      </c>
      <c r="J90" s="644">
        <f>MastRoster!F94</f>
        <v>0</v>
      </c>
      <c r="K90" s="644">
        <f>MastRoster!G94</f>
        <v>0</v>
      </c>
      <c r="L90" s="644">
        <f>MastRoster!H94</f>
        <v>0</v>
      </c>
      <c r="M90" s="644">
        <f>MastRoster!I94</f>
        <v>0</v>
      </c>
      <c r="N90" s="644">
        <f>MastRoster!J94</f>
        <v>0</v>
      </c>
      <c r="O90" s="644">
        <f>MastRoster!K94</f>
        <v>0</v>
      </c>
      <c r="P90" s="644">
        <f>MastRoster!L94</f>
        <v>0</v>
      </c>
      <c r="Q90" s="644">
        <f>MastRoster!M94</f>
        <v>0</v>
      </c>
      <c r="R90" s="644">
        <f>MastRoster!N94</f>
        <v>0</v>
      </c>
      <c r="S90" s="644">
        <f>MastRoster!O94</f>
        <v>0</v>
      </c>
      <c r="T90" s="644">
        <f>MastRoster!P94</f>
        <v>0</v>
      </c>
      <c r="U90" s="644">
        <f>MastRoster!Q94</f>
        <v>0</v>
      </c>
      <c r="V90" s="644">
        <f>MastRoster!R94</f>
        <v>0</v>
      </c>
      <c r="W90" s="644">
        <f>MastRoster!S94</f>
        <v>0</v>
      </c>
      <c r="X90" s="644">
        <f>MastRoster!T94</f>
        <v>0</v>
      </c>
      <c r="Y90" s="644">
        <f>MastRoster!U94</f>
        <v>0</v>
      </c>
      <c r="Z90" s="644">
        <f>MastRoster!V94</f>
        <v>0</v>
      </c>
      <c r="AA90" s="644">
        <f>MastRoster!W94</f>
        <v>0</v>
      </c>
      <c r="AB90" s="644">
        <f>MastRoster!X94</f>
        <v>0</v>
      </c>
      <c r="AC90" s="644">
        <f>MastRoster!Y94</f>
        <v>0</v>
      </c>
      <c r="AD90" s="644">
        <f>MastRoster!Z94</f>
        <v>0</v>
      </c>
      <c r="AE90" s="644">
        <f>MastRoster!AA94</f>
        <v>0</v>
      </c>
      <c r="AF90" s="644">
        <f>MastRoster!AB94</f>
        <v>0</v>
      </c>
      <c r="AG90" s="644">
        <f>MastRoster!AC94</f>
        <v>0</v>
      </c>
      <c r="AH90" s="644">
        <f>MastRoster!AD94</f>
        <v>0</v>
      </c>
      <c r="AI90" s="644">
        <f>MastRoster!AE94</f>
        <v>0</v>
      </c>
      <c r="AJ90" s="644">
        <f>MastRoster!AF94</f>
        <v>0</v>
      </c>
      <c r="AK90" s="644">
        <f>MastRoster!AG94</f>
        <v>0</v>
      </c>
      <c r="AL90" s="644">
        <f>MastRoster!AH94</f>
        <v>0</v>
      </c>
      <c r="AM90" s="644">
        <f>MastRoster!AI94</f>
        <v>0</v>
      </c>
      <c r="AN90" s="644">
        <f>MastRoster!AJ94</f>
        <v>0</v>
      </c>
      <c r="AO90" s="645">
        <f>MastRoster!AK94</f>
        <v>0</v>
      </c>
      <c r="AP90" s="644">
        <f>MastRoster!AL94</f>
        <v>0</v>
      </c>
      <c r="AQ90" s="644">
        <f>MastRoster!AM94</f>
        <v>0</v>
      </c>
      <c r="AR90" s="644" t="str">
        <f>MastRoster!AN94</f>
        <v/>
      </c>
      <c r="AS90" s="644" t="str">
        <f>MastRoster!AO94</f>
        <v/>
      </c>
      <c r="AT90" s="644" t="str">
        <f>MastRoster!AP94</f>
        <v/>
      </c>
      <c r="AU90" s="644" t="str">
        <f>MastRoster!AQ94</f>
        <v/>
      </c>
      <c r="AV90" s="644" t="str">
        <f>MastRoster!AR94</f>
        <v/>
      </c>
      <c r="AW90" s="644" t="str">
        <f>MastRoster!AS94</f>
        <v/>
      </c>
      <c r="AX90" s="644" t="str">
        <f>MastRoster!AT94</f>
        <v/>
      </c>
      <c r="AY90" s="644" t="str">
        <f>MastRoster!AU94</f>
        <v/>
      </c>
      <c r="AZ90" s="644" t="str">
        <f>MastRoster!AV94</f>
        <v/>
      </c>
      <c r="BA90" s="644" t="str">
        <f>MastRoster!AW94</f>
        <v/>
      </c>
      <c r="BB90" s="644" t="str">
        <f>MastRoster!AX94</f>
        <v/>
      </c>
      <c r="BC90" s="644" t="str">
        <f>MastRoster!AY94</f>
        <v/>
      </c>
      <c r="BD90" s="644" t="str">
        <f>MastRoster!AZ94</f>
        <v/>
      </c>
      <c r="BE90" s="644" t="str">
        <f>MastRoster!BA94</f>
        <v/>
      </c>
      <c r="BF90" s="644" t="str">
        <f>MastRoster!BB94</f>
        <v/>
      </c>
      <c r="BG90" s="644" t="str">
        <f>MastRoster!BC94</f>
        <v/>
      </c>
      <c r="BH90" s="644" t="str">
        <f>MastRoster!BD94</f>
        <v/>
      </c>
      <c r="BI90" s="644" t="str">
        <f>MastRoster!BE94</f>
        <v/>
      </c>
      <c r="BJ90" s="644" t="str">
        <f>MastRoster!BF94</f>
        <v/>
      </c>
    </row>
    <row r="91" spans="7:62" x14ac:dyDescent="0.25">
      <c r="G91" s="644">
        <f>MastRoster!C95</f>
        <v>0</v>
      </c>
      <c r="H91" s="644">
        <f>MastRoster!D95</f>
        <v>0</v>
      </c>
      <c r="I91" s="644">
        <f>MastRoster!E95</f>
        <v>0</v>
      </c>
      <c r="J91" s="644">
        <f>MastRoster!F95</f>
        <v>0</v>
      </c>
      <c r="K91" s="644">
        <f>MastRoster!G95</f>
        <v>0</v>
      </c>
      <c r="L91" s="644">
        <f>MastRoster!H95</f>
        <v>0</v>
      </c>
      <c r="M91" s="644">
        <f>MastRoster!I95</f>
        <v>0</v>
      </c>
      <c r="N91" s="644">
        <f>MastRoster!J95</f>
        <v>0</v>
      </c>
      <c r="O91" s="644">
        <f>MastRoster!K95</f>
        <v>0</v>
      </c>
      <c r="P91" s="644">
        <f>MastRoster!L95</f>
        <v>0</v>
      </c>
      <c r="Q91" s="644">
        <f>MastRoster!M95</f>
        <v>0</v>
      </c>
      <c r="R91" s="644">
        <f>MastRoster!N95</f>
        <v>0</v>
      </c>
      <c r="S91" s="644">
        <f>MastRoster!O95</f>
        <v>0</v>
      </c>
      <c r="T91" s="644">
        <f>MastRoster!P95</f>
        <v>0</v>
      </c>
      <c r="U91" s="644">
        <f>MastRoster!Q95</f>
        <v>0</v>
      </c>
      <c r="V91" s="644">
        <f>MastRoster!R95</f>
        <v>0</v>
      </c>
      <c r="W91" s="644">
        <f>MastRoster!S95</f>
        <v>0</v>
      </c>
      <c r="X91" s="644">
        <f>MastRoster!T95</f>
        <v>0</v>
      </c>
      <c r="Y91" s="644">
        <f>MastRoster!U95</f>
        <v>0</v>
      </c>
      <c r="Z91" s="644">
        <f>MastRoster!V95</f>
        <v>0</v>
      </c>
      <c r="AA91" s="644">
        <f>MastRoster!W95</f>
        <v>0</v>
      </c>
      <c r="AB91" s="644">
        <f>MastRoster!X95</f>
        <v>0</v>
      </c>
      <c r="AC91" s="644">
        <f>MastRoster!Y95</f>
        <v>0</v>
      </c>
      <c r="AD91" s="644">
        <f>MastRoster!Z95</f>
        <v>0</v>
      </c>
      <c r="AE91" s="644">
        <f>MastRoster!AA95</f>
        <v>0</v>
      </c>
      <c r="AF91" s="644">
        <f>MastRoster!AB95</f>
        <v>0</v>
      </c>
      <c r="AG91" s="644">
        <f>MastRoster!AC95</f>
        <v>0</v>
      </c>
      <c r="AH91" s="644">
        <f>MastRoster!AD95</f>
        <v>0</v>
      </c>
      <c r="AI91" s="644">
        <f>MastRoster!AE95</f>
        <v>0</v>
      </c>
      <c r="AJ91" s="644">
        <f>MastRoster!AF95</f>
        <v>0</v>
      </c>
      <c r="AK91" s="644">
        <f>MastRoster!AG95</f>
        <v>0</v>
      </c>
      <c r="AL91" s="644">
        <f>MastRoster!AH95</f>
        <v>0</v>
      </c>
      <c r="AM91" s="644">
        <f>MastRoster!AI95</f>
        <v>0</v>
      </c>
      <c r="AN91" s="644">
        <f>MastRoster!AJ95</f>
        <v>0</v>
      </c>
      <c r="AO91" s="645">
        <f>MastRoster!AK95</f>
        <v>0</v>
      </c>
      <c r="AP91" s="644">
        <f>MastRoster!AL95</f>
        <v>0</v>
      </c>
      <c r="AQ91" s="644">
        <f>MastRoster!AM95</f>
        <v>0</v>
      </c>
      <c r="AR91" s="644" t="str">
        <f>MastRoster!AN95</f>
        <v/>
      </c>
      <c r="AS91" s="644" t="str">
        <f>MastRoster!AO95</f>
        <v/>
      </c>
      <c r="AT91" s="644" t="str">
        <f>MastRoster!AP95</f>
        <v/>
      </c>
      <c r="AU91" s="644" t="str">
        <f>MastRoster!AQ95</f>
        <v/>
      </c>
      <c r="AV91" s="644" t="str">
        <f>MastRoster!AR95</f>
        <v/>
      </c>
      <c r="AW91" s="644" t="str">
        <f>MastRoster!AS95</f>
        <v/>
      </c>
      <c r="AX91" s="644" t="str">
        <f>MastRoster!AT95</f>
        <v/>
      </c>
      <c r="AY91" s="644" t="str">
        <f>MastRoster!AU95</f>
        <v/>
      </c>
      <c r="AZ91" s="644" t="str">
        <f>MastRoster!AV95</f>
        <v/>
      </c>
      <c r="BA91" s="644" t="str">
        <f>MastRoster!AW95</f>
        <v/>
      </c>
      <c r="BB91" s="644" t="str">
        <f>MastRoster!AX95</f>
        <v/>
      </c>
      <c r="BC91" s="644" t="str">
        <f>MastRoster!AY95</f>
        <v/>
      </c>
      <c r="BD91" s="644" t="str">
        <f>MastRoster!AZ95</f>
        <v/>
      </c>
      <c r="BE91" s="644" t="str">
        <f>MastRoster!BA95</f>
        <v/>
      </c>
      <c r="BF91" s="644" t="str">
        <f>MastRoster!BB95</f>
        <v/>
      </c>
      <c r="BG91" s="644" t="str">
        <f>MastRoster!BC95</f>
        <v/>
      </c>
      <c r="BH91" s="644" t="str">
        <f>MastRoster!BD95</f>
        <v/>
      </c>
      <c r="BI91" s="644" t="str">
        <f>MastRoster!BE95</f>
        <v/>
      </c>
      <c r="BJ91" s="644" t="str">
        <f>MastRoster!BF95</f>
        <v/>
      </c>
    </row>
    <row r="92" spans="7:62" x14ac:dyDescent="0.25">
      <c r="G92" s="644">
        <f>MastRoster!C96</f>
        <v>0</v>
      </c>
      <c r="H92" s="644">
        <f>MastRoster!D96</f>
        <v>0</v>
      </c>
      <c r="I92" s="644">
        <f>MastRoster!E96</f>
        <v>0</v>
      </c>
      <c r="J92" s="644">
        <f>MastRoster!F96</f>
        <v>0</v>
      </c>
      <c r="K92" s="644">
        <f>MastRoster!G96</f>
        <v>0</v>
      </c>
      <c r="L92" s="644">
        <f>MastRoster!H96</f>
        <v>0</v>
      </c>
      <c r="M92" s="644">
        <f>MastRoster!I96</f>
        <v>0</v>
      </c>
      <c r="N92" s="644">
        <f>MastRoster!J96</f>
        <v>0</v>
      </c>
      <c r="O92" s="644">
        <f>MastRoster!K96</f>
        <v>0</v>
      </c>
      <c r="P92" s="644">
        <f>MastRoster!L96</f>
        <v>0</v>
      </c>
      <c r="Q92" s="644">
        <f>MastRoster!M96</f>
        <v>0</v>
      </c>
      <c r="R92" s="644">
        <f>MastRoster!N96</f>
        <v>0</v>
      </c>
      <c r="S92" s="644">
        <f>MastRoster!O96</f>
        <v>0</v>
      </c>
      <c r="T92" s="644">
        <f>MastRoster!P96</f>
        <v>0</v>
      </c>
      <c r="U92" s="644">
        <f>MastRoster!Q96</f>
        <v>0</v>
      </c>
      <c r="V92" s="644">
        <f>MastRoster!R96</f>
        <v>0</v>
      </c>
      <c r="W92" s="644">
        <f>MastRoster!S96</f>
        <v>0</v>
      </c>
      <c r="X92" s="644">
        <f>MastRoster!T96</f>
        <v>0</v>
      </c>
      <c r="Y92" s="644">
        <f>MastRoster!U96</f>
        <v>0</v>
      </c>
      <c r="Z92" s="644">
        <f>MastRoster!V96</f>
        <v>0</v>
      </c>
      <c r="AA92" s="644">
        <f>MastRoster!W96</f>
        <v>0</v>
      </c>
      <c r="AB92" s="644">
        <f>MastRoster!X96</f>
        <v>0</v>
      </c>
      <c r="AC92" s="644">
        <f>MastRoster!Y96</f>
        <v>0</v>
      </c>
      <c r="AD92" s="644">
        <f>MastRoster!Z96</f>
        <v>0</v>
      </c>
      <c r="AE92" s="644">
        <f>MastRoster!AA96</f>
        <v>0</v>
      </c>
      <c r="AF92" s="644">
        <f>MastRoster!AB96</f>
        <v>0</v>
      </c>
      <c r="AG92" s="644">
        <f>MastRoster!AC96</f>
        <v>0</v>
      </c>
      <c r="AH92" s="644">
        <f>MastRoster!AD96</f>
        <v>0</v>
      </c>
      <c r="AI92" s="644">
        <f>MastRoster!AE96</f>
        <v>0</v>
      </c>
      <c r="AJ92" s="644">
        <f>MastRoster!AF96</f>
        <v>0</v>
      </c>
      <c r="AK92" s="644">
        <f>MastRoster!AG96</f>
        <v>0</v>
      </c>
      <c r="AL92" s="644">
        <f>MastRoster!AH96</f>
        <v>0</v>
      </c>
      <c r="AM92" s="644">
        <f>MastRoster!AI96</f>
        <v>0</v>
      </c>
      <c r="AN92" s="644">
        <f>MastRoster!AJ96</f>
        <v>0</v>
      </c>
      <c r="AO92" s="645">
        <f>MastRoster!AK96</f>
        <v>0</v>
      </c>
      <c r="AP92" s="644">
        <f>MastRoster!AL96</f>
        <v>0</v>
      </c>
      <c r="AQ92" s="644">
        <f>MastRoster!AM96</f>
        <v>0</v>
      </c>
      <c r="AR92" s="644" t="str">
        <f>MastRoster!AN96</f>
        <v/>
      </c>
      <c r="AS92" s="644" t="str">
        <f>MastRoster!AO96</f>
        <v/>
      </c>
      <c r="AT92" s="644" t="str">
        <f>MastRoster!AP96</f>
        <v/>
      </c>
      <c r="AU92" s="644" t="str">
        <f>MastRoster!AQ96</f>
        <v/>
      </c>
      <c r="AV92" s="644" t="str">
        <f>MastRoster!AR96</f>
        <v/>
      </c>
      <c r="AW92" s="644" t="str">
        <f>MastRoster!AS96</f>
        <v/>
      </c>
      <c r="AX92" s="644" t="str">
        <f>MastRoster!AT96</f>
        <v/>
      </c>
      <c r="AY92" s="644" t="str">
        <f>MastRoster!AU96</f>
        <v/>
      </c>
      <c r="AZ92" s="644" t="str">
        <f>MastRoster!AV96</f>
        <v/>
      </c>
      <c r="BA92" s="644" t="str">
        <f>MastRoster!AW96</f>
        <v/>
      </c>
      <c r="BB92" s="644" t="str">
        <f>MastRoster!AX96</f>
        <v/>
      </c>
      <c r="BC92" s="644" t="str">
        <f>MastRoster!AY96</f>
        <v/>
      </c>
      <c r="BD92" s="644" t="str">
        <f>MastRoster!AZ96</f>
        <v/>
      </c>
      <c r="BE92" s="644" t="str">
        <f>MastRoster!BA96</f>
        <v/>
      </c>
      <c r="BF92" s="644" t="str">
        <f>MastRoster!BB96</f>
        <v/>
      </c>
      <c r="BG92" s="644" t="str">
        <f>MastRoster!BC96</f>
        <v/>
      </c>
      <c r="BH92" s="644" t="str">
        <f>MastRoster!BD96</f>
        <v/>
      </c>
      <c r="BI92" s="644" t="str">
        <f>MastRoster!BE96</f>
        <v/>
      </c>
      <c r="BJ92" s="644" t="str">
        <f>MastRoster!BF96</f>
        <v/>
      </c>
    </row>
    <row r="93" spans="7:62" x14ac:dyDescent="0.25">
      <c r="G93" s="644">
        <f>MastRoster!C97</f>
        <v>0</v>
      </c>
      <c r="H93" s="644">
        <f>MastRoster!D97</f>
        <v>0</v>
      </c>
      <c r="I93" s="644">
        <f>MastRoster!E97</f>
        <v>0</v>
      </c>
      <c r="J93" s="644">
        <f>MastRoster!F97</f>
        <v>0</v>
      </c>
      <c r="K93" s="644">
        <f>MastRoster!G97</f>
        <v>0</v>
      </c>
      <c r="L93" s="644">
        <f>MastRoster!H97</f>
        <v>0</v>
      </c>
      <c r="M93" s="644">
        <f>MastRoster!I97</f>
        <v>0</v>
      </c>
      <c r="N93" s="644">
        <f>MastRoster!J97</f>
        <v>0</v>
      </c>
      <c r="O93" s="644">
        <f>MastRoster!K97</f>
        <v>0</v>
      </c>
      <c r="P93" s="644">
        <f>MastRoster!L97</f>
        <v>0</v>
      </c>
      <c r="Q93" s="644">
        <f>MastRoster!M97</f>
        <v>0</v>
      </c>
      <c r="R93" s="644">
        <f>MastRoster!N97</f>
        <v>0</v>
      </c>
      <c r="S93" s="644">
        <f>MastRoster!O97</f>
        <v>0</v>
      </c>
      <c r="T93" s="644">
        <f>MastRoster!P97</f>
        <v>0</v>
      </c>
      <c r="U93" s="644">
        <f>MastRoster!Q97</f>
        <v>0</v>
      </c>
      <c r="V93" s="644">
        <f>MastRoster!R97</f>
        <v>0</v>
      </c>
      <c r="W93" s="644">
        <f>MastRoster!S97</f>
        <v>0</v>
      </c>
      <c r="X93" s="644">
        <f>MastRoster!T97</f>
        <v>0</v>
      </c>
      <c r="Y93" s="644">
        <f>MastRoster!U97</f>
        <v>0</v>
      </c>
      <c r="Z93" s="644">
        <f>MastRoster!V97</f>
        <v>0</v>
      </c>
      <c r="AA93" s="644">
        <f>MastRoster!W97</f>
        <v>0</v>
      </c>
      <c r="AB93" s="644">
        <f>MastRoster!X97</f>
        <v>0</v>
      </c>
      <c r="AC93" s="644">
        <f>MastRoster!Y97</f>
        <v>0</v>
      </c>
      <c r="AD93" s="644">
        <f>MastRoster!Z97</f>
        <v>0</v>
      </c>
      <c r="AE93" s="644">
        <f>MastRoster!AA97</f>
        <v>0</v>
      </c>
      <c r="AF93" s="644">
        <f>MastRoster!AB97</f>
        <v>0</v>
      </c>
      <c r="AG93" s="644">
        <f>MastRoster!AC97</f>
        <v>0</v>
      </c>
      <c r="AH93" s="644">
        <f>MastRoster!AD97</f>
        <v>0</v>
      </c>
      <c r="AI93" s="644">
        <f>MastRoster!AE97</f>
        <v>0</v>
      </c>
      <c r="AJ93" s="644">
        <f>MastRoster!AF97</f>
        <v>0</v>
      </c>
      <c r="AK93" s="644">
        <f>MastRoster!AG97</f>
        <v>0</v>
      </c>
      <c r="AL93" s="644">
        <f>MastRoster!AH97</f>
        <v>0</v>
      </c>
      <c r="AM93" s="644">
        <f>MastRoster!AI97</f>
        <v>0</v>
      </c>
      <c r="AN93" s="644">
        <f>MastRoster!AJ97</f>
        <v>0</v>
      </c>
      <c r="AO93" s="645">
        <f>MastRoster!AK97</f>
        <v>0</v>
      </c>
      <c r="AP93" s="644">
        <f>MastRoster!AL97</f>
        <v>0</v>
      </c>
      <c r="AQ93" s="644">
        <f>MastRoster!AM97</f>
        <v>0</v>
      </c>
      <c r="AR93" s="644" t="str">
        <f>MastRoster!AN97</f>
        <v/>
      </c>
      <c r="AS93" s="644" t="str">
        <f>MastRoster!AO97</f>
        <v/>
      </c>
      <c r="AT93" s="644" t="str">
        <f>MastRoster!AP97</f>
        <v/>
      </c>
      <c r="AU93" s="644" t="str">
        <f>MastRoster!AQ97</f>
        <v/>
      </c>
      <c r="AV93" s="644" t="str">
        <f>MastRoster!AR97</f>
        <v/>
      </c>
      <c r="AW93" s="644" t="str">
        <f>MastRoster!AS97</f>
        <v/>
      </c>
      <c r="AX93" s="644" t="str">
        <f>MastRoster!AT97</f>
        <v/>
      </c>
      <c r="AY93" s="644" t="str">
        <f>MastRoster!AU97</f>
        <v/>
      </c>
      <c r="AZ93" s="644" t="str">
        <f>MastRoster!AV97</f>
        <v/>
      </c>
      <c r="BA93" s="644" t="str">
        <f>MastRoster!AW97</f>
        <v/>
      </c>
      <c r="BB93" s="644" t="str">
        <f>MastRoster!AX97</f>
        <v/>
      </c>
      <c r="BC93" s="644" t="str">
        <f>MastRoster!AY97</f>
        <v/>
      </c>
      <c r="BD93" s="644" t="str">
        <f>MastRoster!AZ97</f>
        <v/>
      </c>
      <c r="BE93" s="644" t="str">
        <f>MastRoster!BA97</f>
        <v/>
      </c>
      <c r="BF93" s="644" t="str">
        <f>MastRoster!BB97</f>
        <v/>
      </c>
      <c r="BG93" s="644" t="str">
        <f>MastRoster!BC97</f>
        <v/>
      </c>
      <c r="BH93" s="644" t="str">
        <f>MastRoster!BD97</f>
        <v/>
      </c>
      <c r="BI93" s="644" t="str">
        <f>MastRoster!BE97</f>
        <v/>
      </c>
      <c r="BJ93" s="644" t="str">
        <f>MastRoster!BF97</f>
        <v/>
      </c>
    </row>
    <row r="94" spans="7:62" x14ac:dyDescent="0.25">
      <c r="G94" s="644">
        <f>MastRoster!C98</f>
        <v>0</v>
      </c>
      <c r="H94" s="644">
        <f>MastRoster!D98</f>
        <v>0</v>
      </c>
      <c r="I94" s="644">
        <f>MastRoster!E98</f>
        <v>0</v>
      </c>
      <c r="J94" s="644">
        <f>MastRoster!F98</f>
        <v>0</v>
      </c>
      <c r="K94" s="644">
        <f>MastRoster!G98</f>
        <v>0</v>
      </c>
      <c r="L94" s="644">
        <f>MastRoster!H98</f>
        <v>0</v>
      </c>
      <c r="M94" s="644">
        <f>MastRoster!I98</f>
        <v>0</v>
      </c>
      <c r="N94" s="644">
        <f>MastRoster!J98</f>
        <v>0</v>
      </c>
      <c r="O94" s="644">
        <f>MastRoster!K98</f>
        <v>0</v>
      </c>
      <c r="P94" s="644">
        <f>MastRoster!L98</f>
        <v>0</v>
      </c>
      <c r="Q94" s="644">
        <f>MastRoster!M98</f>
        <v>0</v>
      </c>
      <c r="R94" s="644">
        <f>MastRoster!N98</f>
        <v>0</v>
      </c>
      <c r="S94" s="644">
        <f>MastRoster!O98</f>
        <v>0</v>
      </c>
      <c r="T94" s="644">
        <f>MastRoster!P98</f>
        <v>0</v>
      </c>
      <c r="U94" s="644">
        <f>MastRoster!Q98</f>
        <v>0</v>
      </c>
      <c r="V94" s="644">
        <f>MastRoster!R98</f>
        <v>0</v>
      </c>
      <c r="W94" s="644">
        <f>MastRoster!S98</f>
        <v>0</v>
      </c>
      <c r="X94" s="644">
        <f>MastRoster!T98</f>
        <v>0</v>
      </c>
      <c r="Y94" s="644">
        <f>MastRoster!U98</f>
        <v>0</v>
      </c>
      <c r="Z94" s="644">
        <f>MastRoster!V98</f>
        <v>0</v>
      </c>
      <c r="AA94" s="644">
        <f>MastRoster!W98</f>
        <v>0</v>
      </c>
      <c r="AB94" s="644">
        <f>MastRoster!X98</f>
        <v>0</v>
      </c>
      <c r="AC94" s="644">
        <f>MastRoster!Y98</f>
        <v>0</v>
      </c>
      <c r="AD94" s="644">
        <f>MastRoster!Z98</f>
        <v>0</v>
      </c>
      <c r="AE94" s="644">
        <f>MastRoster!AA98</f>
        <v>0</v>
      </c>
      <c r="AF94" s="644">
        <f>MastRoster!AB98</f>
        <v>0</v>
      </c>
      <c r="AG94" s="644">
        <f>MastRoster!AC98</f>
        <v>0</v>
      </c>
      <c r="AH94" s="644">
        <f>MastRoster!AD98</f>
        <v>0</v>
      </c>
      <c r="AI94" s="644">
        <f>MastRoster!AE98</f>
        <v>0</v>
      </c>
      <c r="AJ94" s="644">
        <f>MastRoster!AF98</f>
        <v>0</v>
      </c>
      <c r="AK94" s="644">
        <f>MastRoster!AG98</f>
        <v>0</v>
      </c>
      <c r="AL94" s="644">
        <f>MastRoster!AH98</f>
        <v>0</v>
      </c>
      <c r="AM94" s="644">
        <f>MastRoster!AI98</f>
        <v>0</v>
      </c>
      <c r="AN94" s="644">
        <f>MastRoster!AJ98</f>
        <v>0</v>
      </c>
      <c r="AO94" s="645">
        <f>MastRoster!AK98</f>
        <v>0</v>
      </c>
      <c r="AP94" s="644">
        <f>MastRoster!AL98</f>
        <v>0</v>
      </c>
      <c r="AQ94" s="644">
        <f>MastRoster!AM98</f>
        <v>0</v>
      </c>
      <c r="AR94" s="644" t="str">
        <f>MastRoster!AN98</f>
        <v/>
      </c>
      <c r="AS94" s="644" t="str">
        <f>MastRoster!AO98</f>
        <v/>
      </c>
      <c r="AT94" s="644" t="str">
        <f>MastRoster!AP98</f>
        <v/>
      </c>
      <c r="AU94" s="644" t="str">
        <f>MastRoster!AQ98</f>
        <v/>
      </c>
      <c r="AV94" s="644" t="str">
        <f>MastRoster!AR98</f>
        <v/>
      </c>
      <c r="AW94" s="644" t="str">
        <f>MastRoster!AS98</f>
        <v/>
      </c>
      <c r="AX94" s="644" t="str">
        <f>MastRoster!AT98</f>
        <v/>
      </c>
      <c r="AY94" s="644" t="str">
        <f>MastRoster!AU98</f>
        <v/>
      </c>
      <c r="AZ94" s="644" t="str">
        <f>MastRoster!AV98</f>
        <v/>
      </c>
      <c r="BA94" s="644" t="str">
        <f>MastRoster!AW98</f>
        <v/>
      </c>
      <c r="BB94" s="644" t="str">
        <f>MastRoster!AX98</f>
        <v/>
      </c>
      <c r="BC94" s="644" t="str">
        <f>MastRoster!AY98</f>
        <v/>
      </c>
      <c r="BD94" s="644" t="str">
        <f>MastRoster!AZ98</f>
        <v/>
      </c>
      <c r="BE94" s="644" t="str">
        <f>MastRoster!BA98</f>
        <v/>
      </c>
      <c r="BF94" s="644" t="str">
        <f>MastRoster!BB98</f>
        <v/>
      </c>
      <c r="BG94" s="644" t="str">
        <f>MastRoster!BC98</f>
        <v/>
      </c>
      <c r="BH94" s="644" t="str">
        <f>MastRoster!BD98</f>
        <v/>
      </c>
      <c r="BI94" s="644" t="str">
        <f>MastRoster!BE98</f>
        <v/>
      </c>
      <c r="BJ94" s="644" t="str">
        <f>MastRoster!BF98</f>
        <v/>
      </c>
    </row>
    <row r="95" spans="7:62" x14ac:dyDescent="0.25">
      <c r="G95" s="644">
        <f>MastRoster!C99</f>
        <v>0</v>
      </c>
      <c r="H95" s="644">
        <f>MastRoster!D99</f>
        <v>0</v>
      </c>
      <c r="I95" s="644">
        <f>MastRoster!E99</f>
        <v>0</v>
      </c>
      <c r="J95" s="644">
        <f>MastRoster!F99</f>
        <v>0</v>
      </c>
      <c r="K95" s="644">
        <f>MastRoster!G99</f>
        <v>0</v>
      </c>
      <c r="L95" s="644">
        <f>MastRoster!H99</f>
        <v>0</v>
      </c>
      <c r="M95" s="644">
        <f>MastRoster!I99</f>
        <v>0</v>
      </c>
      <c r="N95" s="644">
        <f>MastRoster!J99</f>
        <v>0</v>
      </c>
      <c r="O95" s="644">
        <f>MastRoster!K99</f>
        <v>0</v>
      </c>
      <c r="P95" s="644">
        <f>MastRoster!L99</f>
        <v>0</v>
      </c>
      <c r="Q95" s="644">
        <f>MastRoster!M99</f>
        <v>0</v>
      </c>
      <c r="R95" s="644">
        <f>MastRoster!N99</f>
        <v>0</v>
      </c>
      <c r="S95" s="644">
        <f>MastRoster!O99</f>
        <v>0</v>
      </c>
      <c r="T95" s="644">
        <f>MastRoster!P99</f>
        <v>0</v>
      </c>
      <c r="U95" s="644">
        <f>MastRoster!Q99</f>
        <v>0</v>
      </c>
      <c r="V95" s="644">
        <f>MastRoster!R99</f>
        <v>0</v>
      </c>
      <c r="W95" s="644">
        <f>MastRoster!S99</f>
        <v>0</v>
      </c>
      <c r="X95" s="644">
        <f>MastRoster!T99</f>
        <v>0</v>
      </c>
      <c r="Y95" s="644">
        <f>MastRoster!U99</f>
        <v>0</v>
      </c>
      <c r="Z95" s="644">
        <f>MastRoster!V99</f>
        <v>0</v>
      </c>
      <c r="AA95" s="644">
        <f>MastRoster!W99</f>
        <v>0</v>
      </c>
      <c r="AB95" s="644">
        <f>MastRoster!X99</f>
        <v>0</v>
      </c>
      <c r="AC95" s="644">
        <f>MastRoster!Y99</f>
        <v>0</v>
      </c>
      <c r="AD95" s="644">
        <f>MastRoster!Z99</f>
        <v>0</v>
      </c>
      <c r="AE95" s="644">
        <f>MastRoster!AA99</f>
        <v>0</v>
      </c>
      <c r="AF95" s="644">
        <f>MastRoster!AB99</f>
        <v>0</v>
      </c>
      <c r="AG95" s="644">
        <f>MastRoster!AC99</f>
        <v>0</v>
      </c>
      <c r="AH95" s="644">
        <f>MastRoster!AD99</f>
        <v>0</v>
      </c>
      <c r="AI95" s="644">
        <f>MastRoster!AE99</f>
        <v>0</v>
      </c>
      <c r="AJ95" s="644">
        <f>MastRoster!AF99</f>
        <v>0</v>
      </c>
      <c r="AK95" s="644">
        <f>MastRoster!AG99</f>
        <v>0</v>
      </c>
      <c r="AL95" s="644">
        <f>MastRoster!AH99</f>
        <v>0</v>
      </c>
      <c r="AM95" s="644">
        <f>MastRoster!AI99</f>
        <v>0</v>
      </c>
      <c r="AN95" s="644">
        <f>MastRoster!AJ99</f>
        <v>0</v>
      </c>
      <c r="AO95" s="645">
        <f>MastRoster!AK99</f>
        <v>0</v>
      </c>
      <c r="AP95" s="644">
        <f>MastRoster!AL99</f>
        <v>0</v>
      </c>
      <c r="AQ95" s="644">
        <f>MastRoster!AM99</f>
        <v>0</v>
      </c>
      <c r="AR95" s="644" t="str">
        <f>MastRoster!AN99</f>
        <v/>
      </c>
      <c r="AS95" s="644" t="str">
        <f>MastRoster!AO99</f>
        <v/>
      </c>
      <c r="AT95" s="644" t="str">
        <f>MastRoster!AP99</f>
        <v/>
      </c>
      <c r="AU95" s="644" t="str">
        <f>MastRoster!AQ99</f>
        <v/>
      </c>
      <c r="AV95" s="644" t="str">
        <f>MastRoster!AR99</f>
        <v/>
      </c>
      <c r="AW95" s="644" t="str">
        <f>MastRoster!AS99</f>
        <v/>
      </c>
      <c r="AX95" s="644" t="str">
        <f>MastRoster!AT99</f>
        <v/>
      </c>
      <c r="AY95" s="644" t="str">
        <f>MastRoster!AU99</f>
        <v/>
      </c>
      <c r="AZ95" s="644" t="str">
        <f>MastRoster!AV99</f>
        <v/>
      </c>
      <c r="BA95" s="644" t="str">
        <f>MastRoster!AW99</f>
        <v/>
      </c>
      <c r="BB95" s="644" t="str">
        <f>MastRoster!AX99</f>
        <v/>
      </c>
      <c r="BC95" s="644" t="str">
        <f>MastRoster!AY99</f>
        <v/>
      </c>
      <c r="BD95" s="644" t="str">
        <f>MastRoster!AZ99</f>
        <v/>
      </c>
      <c r="BE95" s="644" t="str">
        <f>MastRoster!BA99</f>
        <v/>
      </c>
      <c r="BF95" s="644" t="str">
        <f>MastRoster!BB99</f>
        <v/>
      </c>
      <c r="BG95" s="644" t="str">
        <f>MastRoster!BC99</f>
        <v/>
      </c>
      <c r="BH95" s="644" t="str">
        <f>MastRoster!BD99</f>
        <v/>
      </c>
      <c r="BI95" s="644" t="str">
        <f>MastRoster!BE99</f>
        <v/>
      </c>
      <c r="BJ95" s="644" t="str">
        <f>MastRoster!BF99</f>
        <v/>
      </c>
    </row>
    <row r="96" spans="7:62" x14ac:dyDescent="0.25">
      <c r="G96" s="644">
        <f>MastRoster!C100</f>
        <v>0</v>
      </c>
      <c r="H96" s="644">
        <f>MastRoster!D100</f>
        <v>0</v>
      </c>
      <c r="I96" s="644">
        <f>MastRoster!E100</f>
        <v>0</v>
      </c>
      <c r="J96" s="644">
        <f>MastRoster!F100</f>
        <v>0</v>
      </c>
      <c r="K96" s="644">
        <f>MastRoster!G100</f>
        <v>0</v>
      </c>
      <c r="L96" s="644">
        <f>MastRoster!H100</f>
        <v>0</v>
      </c>
      <c r="M96" s="644">
        <f>MastRoster!I100</f>
        <v>0</v>
      </c>
      <c r="N96" s="644">
        <f>MastRoster!J100</f>
        <v>0</v>
      </c>
      <c r="O96" s="644">
        <f>MastRoster!K100</f>
        <v>0</v>
      </c>
      <c r="P96" s="644">
        <f>MastRoster!L100</f>
        <v>0</v>
      </c>
      <c r="Q96" s="644">
        <f>MastRoster!M100</f>
        <v>0</v>
      </c>
      <c r="R96" s="644">
        <f>MastRoster!N100</f>
        <v>0</v>
      </c>
      <c r="S96" s="644">
        <f>MastRoster!O100</f>
        <v>0</v>
      </c>
      <c r="T96" s="644">
        <f>MastRoster!P100</f>
        <v>0</v>
      </c>
      <c r="U96" s="644">
        <f>MastRoster!Q100</f>
        <v>0</v>
      </c>
      <c r="V96" s="644">
        <f>MastRoster!R100</f>
        <v>0</v>
      </c>
      <c r="W96" s="644">
        <f>MastRoster!S100</f>
        <v>0</v>
      </c>
      <c r="X96" s="644">
        <f>MastRoster!T100</f>
        <v>0</v>
      </c>
      <c r="Y96" s="644">
        <f>MastRoster!U100</f>
        <v>0</v>
      </c>
      <c r="Z96" s="644">
        <f>MastRoster!V100</f>
        <v>0</v>
      </c>
      <c r="AA96" s="644">
        <f>MastRoster!W100</f>
        <v>0</v>
      </c>
      <c r="AB96" s="644">
        <f>MastRoster!X100</f>
        <v>0</v>
      </c>
      <c r="AC96" s="644">
        <f>MastRoster!Y100</f>
        <v>0</v>
      </c>
      <c r="AD96" s="644">
        <f>MastRoster!Z100</f>
        <v>0</v>
      </c>
      <c r="AE96" s="644">
        <f>MastRoster!AA100</f>
        <v>0</v>
      </c>
      <c r="AF96" s="644">
        <f>MastRoster!AB100</f>
        <v>0</v>
      </c>
      <c r="AG96" s="644">
        <f>MastRoster!AC100</f>
        <v>0</v>
      </c>
      <c r="AH96" s="644">
        <f>MastRoster!AD100</f>
        <v>0</v>
      </c>
      <c r="AI96" s="644">
        <f>MastRoster!AE100</f>
        <v>0</v>
      </c>
      <c r="AJ96" s="644">
        <f>MastRoster!AF100</f>
        <v>0</v>
      </c>
      <c r="AK96" s="644">
        <f>MastRoster!AG100</f>
        <v>0</v>
      </c>
      <c r="AL96" s="644">
        <f>MastRoster!AH100</f>
        <v>0</v>
      </c>
      <c r="AM96" s="644">
        <f>MastRoster!AI100</f>
        <v>0</v>
      </c>
      <c r="AN96" s="644">
        <f>MastRoster!AJ100</f>
        <v>0</v>
      </c>
      <c r="AO96" s="645">
        <f>MastRoster!AK100</f>
        <v>0</v>
      </c>
      <c r="AP96" s="644">
        <f>MastRoster!AL100</f>
        <v>0</v>
      </c>
      <c r="AQ96" s="644">
        <f>MastRoster!AM100</f>
        <v>0</v>
      </c>
      <c r="AR96" s="644" t="str">
        <f>MastRoster!AN100</f>
        <v/>
      </c>
      <c r="AS96" s="644" t="str">
        <f>MastRoster!AO100</f>
        <v/>
      </c>
      <c r="AT96" s="644" t="str">
        <f>MastRoster!AP100</f>
        <v/>
      </c>
      <c r="AU96" s="644" t="str">
        <f>MastRoster!AQ100</f>
        <v/>
      </c>
      <c r="AV96" s="644" t="str">
        <f>MastRoster!AR100</f>
        <v/>
      </c>
      <c r="AW96" s="644" t="str">
        <f>MastRoster!AS100</f>
        <v/>
      </c>
      <c r="AX96" s="644" t="str">
        <f>MastRoster!AT100</f>
        <v/>
      </c>
      <c r="AY96" s="644" t="str">
        <f>MastRoster!AU100</f>
        <v/>
      </c>
      <c r="AZ96" s="644" t="str">
        <f>MastRoster!AV100</f>
        <v/>
      </c>
      <c r="BA96" s="644" t="str">
        <f>MastRoster!AW100</f>
        <v/>
      </c>
      <c r="BB96" s="644" t="str">
        <f>MastRoster!AX100</f>
        <v/>
      </c>
      <c r="BC96" s="644" t="str">
        <f>MastRoster!AY100</f>
        <v/>
      </c>
      <c r="BD96" s="644" t="str">
        <f>MastRoster!AZ100</f>
        <v/>
      </c>
      <c r="BE96" s="644" t="str">
        <f>MastRoster!BA100</f>
        <v/>
      </c>
      <c r="BF96" s="644" t="str">
        <f>MastRoster!BB100</f>
        <v/>
      </c>
      <c r="BG96" s="644" t="str">
        <f>MastRoster!BC100</f>
        <v/>
      </c>
      <c r="BH96" s="644" t="str">
        <f>MastRoster!BD100</f>
        <v/>
      </c>
      <c r="BI96" s="644" t="str">
        <f>MastRoster!BE100</f>
        <v/>
      </c>
      <c r="BJ96" s="644" t="str">
        <f>MastRoster!BF100</f>
        <v/>
      </c>
    </row>
    <row r="97" spans="7:62" x14ac:dyDescent="0.25">
      <c r="G97" s="644">
        <f>MastRoster!C101</f>
        <v>0</v>
      </c>
      <c r="H97" s="644">
        <f>MastRoster!D101</f>
        <v>0</v>
      </c>
      <c r="I97" s="644">
        <f>MastRoster!E101</f>
        <v>0</v>
      </c>
      <c r="J97" s="644">
        <f>MastRoster!F101</f>
        <v>0</v>
      </c>
      <c r="K97" s="644">
        <f>MastRoster!G101</f>
        <v>0</v>
      </c>
      <c r="L97" s="644">
        <f>MastRoster!H101</f>
        <v>0</v>
      </c>
      <c r="M97" s="644">
        <f>MastRoster!I101</f>
        <v>0</v>
      </c>
      <c r="N97" s="644">
        <f>MastRoster!J101</f>
        <v>0</v>
      </c>
      <c r="O97" s="644">
        <f>MastRoster!K101</f>
        <v>0</v>
      </c>
      <c r="P97" s="644">
        <f>MastRoster!L101</f>
        <v>0</v>
      </c>
      <c r="Q97" s="644">
        <f>MastRoster!M101</f>
        <v>0</v>
      </c>
      <c r="R97" s="644">
        <f>MastRoster!N101</f>
        <v>0</v>
      </c>
      <c r="S97" s="644">
        <f>MastRoster!O101</f>
        <v>0</v>
      </c>
      <c r="T97" s="644">
        <f>MastRoster!P101</f>
        <v>0</v>
      </c>
      <c r="U97" s="644">
        <f>MastRoster!Q101</f>
        <v>0</v>
      </c>
      <c r="V97" s="644">
        <f>MastRoster!R101</f>
        <v>0</v>
      </c>
      <c r="W97" s="644">
        <f>MastRoster!S101</f>
        <v>0</v>
      </c>
      <c r="X97" s="644">
        <f>MastRoster!T101</f>
        <v>0</v>
      </c>
      <c r="Y97" s="644">
        <f>MastRoster!U101</f>
        <v>0</v>
      </c>
      <c r="Z97" s="644">
        <f>MastRoster!V101</f>
        <v>0</v>
      </c>
      <c r="AA97" s="644">
        <f>MastRoster!W101</f>
        <v>0</v>
      </c>
      <c r="AB97" s="644">
        <f>MastRoster!X101</f>
        <v>0</v>
      </c>
      <c r="AC97" s="644">
        <f>MastRoster!Y101</f>
        <v>0</v>
      </c>
      <c r="AD97" s="644">
        <f>MastRoster!Z101</f>
        <v>0</v>
      </c>
      <c r="AE97" s="644">
        <f>MastRoster!AA101</f>
        <v>0</v>
      </c>
      <c r="AF97" s="644">
        <f>MastRoster!AB101</f>
        <v>0</v>
      </c>
      <c r="AG97" s="644">
        <f>MastRoster!AC101</f>
        <v>0</v>
      </c>
      <c r="AH97" s="644">
        <f>MastRoster!AD101</f>
        <v>0</v>
      </c>
      <c r="AI97" s="644">
        <f>MastRoster!AE101</f>
        <v>0</v>
      </c>
      <c r="AJ97" s="644">
        <f>MastRoster!AF101</f>
        <v>0</v>
      </c>
      <c r="AK97" s="644">
        <f>MastRoster!AG101</f>
        <v>0</v>
      </c>
      <c r="AL97" s="644">
        <f>MastRoster!AH101</f>
        <v>0</v>
      </c>
      <c r="AM97" s="644">
        <f>MastRoster!AI101</f>
        <v>0</v>
      </c>
      <c r="AN97" s="644">
        <f>MastRoster!AJ101</f>
        <v>0</v>
      </c>
      <c r="AO97" s="645">
        <f>MastRoster!AK101</f>
        <v>0</v>
      </c>
      <c r="AP97" s="644">
        <f>MastRoster!AL101</f>
        <v>0</v>
      </c>
      <c r="AQ97" s="644">
        <f>MastRoster!AM101</f>
        <v>0</v>
      </c>
      <c r="AR97" s="644" t="str">
        <f>MastRoster!AN101</f>
        <v/>
      </c>
      <c r="AS97" s="644" t="str">
        <f>MastRoster!AO101</f>
        <v/>
      </c>
      <c r="AT97" s="644" t="str">
        <f>MastRoster!AP101</f>
        <v/>
      </c>
      <c r="AU97" s="644" t="str">
        <f>MastRoster!AQ101</f>
        <v/>
      </c>
      <c r="AV97" s="644" t="str">
        <f>MastRoster!AR101</f>
        <v/>
      </c>
      <c r="AW97" s="644" t="str">
        <f>MastRoster!AS101</f>
        <v/>
      </c>
      <c r="AX97" s="644" t="str">
        <f>MastRoster!AT101</f>
        <v/>
      </c>
      <c r="AY97" s="644" t="str">
        <f>MastRoster!AU101</f>
        <v/>
      </c>
      <c r="AZ97" s="644" t="str">
        <f>MastRoster!AV101</f>
        <v/>
      </c>
      <c r="BA97" s="644" t="str">
        <f>MastRoster!AW101</f>
        <v/>
      </c>
      <c r="BB97" s="644" t="str">
        <f>MastRoster!AX101</f>
        <v/>
      </c>
      <c r="BC97" s="644" t="str">
        <f>MastRoster!AY101</f>
        <v/>
      </c>
      <c r="BD97" s="644" t="str">
        <f>MastRoster!AZ101</f>
        <v/>
      </c>
      <c r="BE97" s="644" t="str">
        <f>MastRoster!BA101</f>
        <v/>
      </c>
      <c r="BF97" s="644" t="str">
        <f>MastRoster!BB101</f>
        <v/>
      </c>
      <c r="BG97" s="644" t="str">
        <f>MastRoster!BC101</f>
        <v/>
      </c>
      <c r="BH97" s="644" t="str">
        <f>MastRoster!BD101</f>
        <v/>
      </c>
      <c r="BI97" s="644" t="str">
        <f>MastRoster!BE101</f>
        <v/>
      </c>
      <c r="BJ97" s="644" t="str">
        <f>MastRoster!BF101</f>
        <v/>
      </c>
    </row>
    <row r="98" spans="7:62" x14ac:dyDescent="0.25">
      <c r="G98" s="644">
        <f>MastRoster!C102</f>
        <v>0</v>
      </c>
      <c r="H98" s="644">
        <f>MastRoster!D102</f>
        <v>0</v>
      </c>
      <c r="I98" s="644">
        <f>MastRoster!E102</f>
        <v>0</v>
      </c>
      <c r="J98" s="644">
        <f>MastRoster!F102</f>
        <v>0</v>
      </c>
      <c r="K98" s="644">
        <f>MastRoster!G102</f>
        <v>0</v>
      </c>
      <c r="L98" s="644">
        <f>MastRoster!H102</f>
        <v>0</v>
      </c>
      <c r="M98" s="644">
        <f>MastRoster!I102</f>
        <v>0</v>
      </c>
      <c r="N98" s="644">
        <f>MastRoster!J102</f>
        <v>0</v>
      </c>
      <c r="O98" s="644">
        <f>MastRoster!K102</f>
        <v>0</v>
      </c>
      <c r="P98" s="644">
        <f>MastRoster!L102</f>
        <v>0</v>
      </c>
      <c r="Q98" s="644">
        <f>MastRoster!M102</f>
        <v>0</v>
      </c>
      <c r="R98" s="644">
        <f>MastRoster!N102</f>
        <v>0</v>
      </c>
      <c r="S98" s="644">
        <f>MastRoster!O102</f>
        <v>0</v>
      </c>
      <c r="T98" s="644">
        <f>MastRoster!P102</f>
        <v>0</v>
      </c>
      <c r="U98" s="644">
        <f>MastRoster!Q102</f>
        <v>0</v>
      </c>
      <c r="V98" s="644">
        <f>MastRoster!R102</f>
        <v>0</v>
      </c>
      <c r="W98" s="644">
        <f>MastRoster!S102</f>
        <v>0</v>
      </c>
      <c r="X98" s="644">
        <f>MastRoster!T102</f>
        <v>0</v>
      </c>
      <c r="Y98" s="644">
        <f>MastRoster!U102</f>
        <v>0</v>
      </c>
      <c r="Z98" s="644">
        <f>MastRoster!V102</f>
        <v>0</v>
      </c>
      <c r="AA98" s="644">
        <f>MastRoster!W102</f>
        <v>0</v>
      </c>
      <c r="AB98" s="644">
        <f>MastRoster!X102</f>
        <v>0</v>
      </c>
      <c r="AC98" s="644">
        <f>MastRoster!Y102</f>
        <v>0</v>
      </c>
      <c r="AD98" s="644">
        <f>MastRoster!Z102</f>
        <v>0</v>
      </c>
      <c r="AE98" s="644">
        <f>MastRoster!AA102</f>
        <v>0</v>
      </c>
      <c r="AF98" s="644">
        <f>MastRoster!AB102</f>
        <v>0</v>
      </c>
      <c r="AG98" s="644">
        <f>MastRoster!AC102</f>
        <v>0</v>
      </c>
      <c r="AH98" s="644">
        <f>MastRoster!AD102</f>
        <v>0</v>
      </c>
      <c r="AI98" s="644">
        <f>MastRoster!AE102</f>
        <v>0</v>
      </c>
      <c r="AJ98" s="644">
        <f>MastRoster!AF102</f>
        <v>0</v>
      </c>
      <c r="AK98" s="644">
        <f>MastRoster!AG102</f>
        <v>0</v>
      </c>
      <c r="AL98" s="644">
        <f>MastRoster!AH102</f>
        <v>0</v>
      </c>
      <c r="AM98" s="644">
        <f>MastRoster!AI102</f>
        <v>0</v>
      </c>
      <c r="AN98" s="644">
        <f>MastRoster!AJ102</f>
        <v>0</v>
      </c>
      <c r="AO98" s="645">
        <f>MastRoster!AK102</f>
        <v>0</v>
      </c>
      <c r="AP98" s="644">
        <f>MastRoster!AL102</f>
        <v>0</v>
      </c>
      <c r="AQ98" s="644">
        <f>MastRoster!AM102</f>
        <v>0</v>
      </c>
      <c r="AR98" s="644" t="str">
        <f>MastRoster!AN102</f>
        <v/>
      </c>
      <c r="AS98" s="644" t="str">
        <f>MastRoster!AO102</f>
        <v/>
      </c>
      <c r="AT98" s="644" t="str">
        <f>MastRoster!AP102</f>
        <v/>
      </c>
      <c r="AU98" s="644" t="str">
        <f>MastRoster!AQ102</f>
        <v/>
      </c>
      <c r="AV98" s="644" t="str">
        <f>MastRoster!AR102</f>
        <v/>
      </c>
      <c r="AW98" s="644" t="str">
        <f>MastRoster!AS102</f>
        <v/>
      </c>
      <c r="AX98" s="644" t="str">
        <f>MastRoster!AT102</f>
        <v/>
      </c>
      <c r="AY98" s="644" t="str">
        <f>MastRoster!AU102</f>
        <v/>
      </c>
      <c r="AZ98" s="644" t="str">
        <f>MastRoster!AV102</f>
        <v/>
      </c>
      <c r="BA98" s="644" t="str">
        <f>MastRoster!AW102</f>
        <v/>
      </c>
      <c r="BB98" s="644" t="str">
        <f>MastRoster!AX102</f>
        <v/>
      </c>
      <c r="BC98" s="644" t="str">
        <f>MastRoster!AY102</f>
        <v/>
      </c>
      <c r="BD98" s="644" t="str">
        <f>MastRoster!AZ102</f>
        <v/>
      </c>
      <c r="BE98" s="644" t="str">
        <f>MastRoster!BA102</f>
        <v/>
      </c>
      <c r="BF98" s="644" t="str">
        <f>MastRoster!BB102</f>
        <v/>
      </c>
      <c r="BG98" s="644" t="str">
        <f>MastRoster!BC102</f>
        <v/>
      </c>
      <c r="BH98" s="644" t="str">
        <f>MastRoster!BD102</f>
        <v/>
      </c>
      <c r="BI98" s="644" t="str">
        <f>MastRoster!BE102</f>
        <v/>
      </c>
      <c r="BJ98" s="644" t="str">
        <f>MastRoster!BF102</f>
        <v/>
      </c>
    </row>
    <row r="99" spans="7:62" x14ac:dyDescent="0.25">
      <c r="G99" s="644">
        <f>MastRoster!C103</f>
        <v>0</v>
      </c>
      <c r="H99" s="644">
        <f>MastRoster!D103</f>
        <v>0</v>
      </c>
      <c r="I99" s="644">
        <f>MastRoster!E103</f>
        <v>0</v>
      </c>
      <c r="J99" s="644">
        <f>MastRoster!F103</f>
        <v>0</v>
      </c>
      <c r="K99" s="644">
        <f>MastRoster!G103</f>
        <v>0</v>
      </c>
      <c r="L99" s="644">
        <f>MastRoster!H103</f>
        <v>0</v>
      </c>
      <c r="M99" s="644">
        <f>MastRoster!I103</f>
        <v>0</v>
      </c>
      <c r="N99" s="644">
        <f>MastRoster!J103</f>
        <v>0</v>
      </c>
      <c r="O99" s="644">
        <f>MastRoster!K103</f>
        <v>0</v>
      </c>
      <c r="P99" s="644">
        <f>MastRoster!L103</f>
        <v>0</v>
      </c>
      <c r="Q99" s="644">
        <f>MastRoster!M103</f>
        <v>0</v>
      </c>
      <c r="R99" s="644">
        <f>MastRoster!N103</f>
        <v>0</v>
      </c>
      <c r="S99" s="644">
        <f>MastRoster!O103</f>
        <v>0</v>
      </c>
      <c r="T99" s="644">
        <f>MastRoster!P103</f>
        <v>0</v>
      </c>
      <c r="U99" s="644">
        <f>MastRoster!Q103</f>
        <v>0</v>
      </c>
      <c r="V99" s="644">
        <f>MastRoster!R103</f>
        <v>0</v>
      </c>
      <c r="W99" s="644">
        <f>MastRoster!S103</f>
        <v>0</v>
      </c>
      <c r="X99" s="644">
        <f>MastRoster!T103</f>
        <v>0</v>
      </c>
      <c r="Y99" s="644">
        <f>MastRoster!U103</f>
        <v>0</v>
      </c>
      <c r="Z99" s="644">
        <f>MastRoster!V103</f>
        <v>0</v>
      </c>
      <c r="AA99" s="644">
        <f>MastRoster!W103</f>
        <v>0</v>
      </c>
      <c r="AB99" s="644">
        <f>MastRoster!X103</f>
        <v>0</v>
      </c>
      <c r="AC99" s="644">
        <f>MastRoster!Y103</f>
        <v>0</v>
      </c>
      <c r="AD99" s="644">
        <f>MastRoster!Z103</f>
        <v>0</v>
      </c>
      <c r="AE99" s="644">
        <f>MastRoster!AA103</f>
        <v>0</v>
      </c>
      <c r="AF99" s="644">
        <f>MastRoster!AB103</f>
        <v>0</v>
      </c>
      <c r="AG99" s="644">
        <f>MastRoster!AC103</f>
        <v>0</v>
      </c>
      <c r="AH99" s="644">
        <f>MastRoster!AD103</f>
        <v>0</v>
      </c>
      <c r="AI99" s="644">
        <f>MastRoster!AE103</f>
        <v>0</v>
      </c>
      <c r="AJ99" s="644">
        <f>MastRoster!AF103</f>
        <v>0</v>
      </c>
      <c r="AK99" s="644">
        <f>MastRoster!AG103</f>
        <v>0</v>
      </c>
      <c r="AL99" s="644">
        <f>MastRoster!AH103</f>
        <v>0</v>
      </c>
      <c r="AM99" s="644">
        <f>MastRoster!AI103</f>
        <v>0</v>
      </c>
      <c r="AN99" s="644">
        <f>MastRoster!AJ103</f>
        <v>0</v>
      </c>
      <c r="AO99" s="645">
        <f>MastRoster!AK103</f>
        <v>0</v>
      </c>
      <c r="AP99" s="644">
        <f>MastRoster!AL103</f>
        <v>0</v>
      </c>
      <c r="AQ99" s="644">
        <f>MastRoster!AM103</f>
        <v>0</v>
      </c>
      <c r="AR99" s="644" t="str">
        <f>MastRoster!AN103</f>
        <v/>
      </c>
      <c r="AS99" s="644" t="str">
        <f>MastRoster!AO103</f>
        <v/>
      </c>
      <c r="AT99" s="644" t="str">
        <f>MastRoster!AP103</f>
        <v/>
      </c>
      <c r="AU99" s="644" t="str">
        <f>MastRoster!AQ103</f>
        <v/>
      </c>
      <c r="AV99" s="644" t="str">
        <f>MastRoster!AR103</f>
        <v/>
      </c>
      <c r="AW99" s="644" t="str">
        <f>MastRoster!AS103</f>
        <v/>
      </c>
      <c r="AX99" s="644" t="str">
        <f>MastRoster!AT103</f>
        <v/>
      </c>
      <c r="AY99" s="644" t="str">
        <f>MastRoster!AU103</f>
        <v/>
      </c>
      <c r="AZ99" s="644" t="str">
        <f>MastRoster!AV103</f>
        <v/>
      </c>
      <c r="BA99" s="644" t="str">
        <f>MastRoster!AW103</f>
        <v/>
      </c>
      <c r="BB99" s="644" t="str">
        <f>MastRoster!AX103</f>
        <v/>
      </c>
      <c r="BC99" s="644" t="str">
        <f>MastRoster!AY103</f>
        <v/>
      </c>
      <c r="BD99" s="644" t="str">
        <f>MastRoster!AZ103</f>
        <v/>
      </c>
      <c r="BE99" s="644" t="str">
        <f>MastRoster!BA103</f>
        <v/>
      </c>
      <c r="BF99" s="644" t="str">
        <f>MastRoster!BB103</f>
        <v/>
      </c>
      <c r="BG99" s="644" t="str">
        <f>MastRoster!BC103</f>
        <v/>
      </c>
      <c r="BH99" s="644" t="str">
        <f>MastRoster!BD103</f>
        <v/>
      </c>
      <c r="BI99" s="644" t="str">
        <f>MastRoster!BE103</f>
        <v/>
      </c>
      <c r="BJ99" s="644" t="str">
        <f>MastRoster!BF103</f>
        <v/>
      </c>
    </row>
    <row r="100" spans="7:62" x14ac:dyDescent="0.25">
      <c r="G100" s="644">
        <f>MastRoster!C104</f>
        <v>0</v>
      </c>
      <c r="H100" s="644">
        <f>MastRoster!D104</f>
        <v>0</v>
      </c>
      <c r="I100" s="644">
        <f>MastRoster!E104</f>
        <v>0</v>
      </c>
      <c r="J100" s="644">
        <f>MastRoster!F104</f>
        <v>0</v>
      </c>
      <c r="K100" s="644">
        <f>MastRoster!G104</f>
        <v>0</v>
      </c>
      <c r="L100" s="644">
        <f>MastRoster!H104</f>
        <v>0</v>
      </c>
      <c r="M100" s="644">
        <f>MastRoster!I104</f>
        <v>0</v>
      </c>
      <c r="N100" s="644">
        <f>MastRoster!J104</f>
        <v>0</v>
      </c>
      <c r="O100" s="644">
        <f>MastRoster!K104</f>
        <v>0</v>
      </c>
      <c r="P100" s="644">
        <f>MastRoster!L104</f>
        <v>0</v>
      </c>
      <c r="Q100" s="644">
        <f>MastRoster!M104</f>
        <v>0</v>
      </c>
      <c r="R100" s="644">
        <f>MastRoster!N104</f>
        <v>0</v>
      </c>
      <c r="S100" s="644">
        <f>MastRoster!O104</f>
        <v>0</v>
      </c>
      <c r="T100" s="644">
        <f>MastRoster!P104</f>
        <v>0</v>
      </c>
      <c r="U100" s="644">
        <f>MastRoster!Q104</f>
        <v>0</v>
      </c>
      <c r="V100" s="644">
        <f>MastRoster!R104</f>
        <v>0</v>
      </c>
      <c r="W100" s="644">
        <f>MastRoster!S104</f>
        <v>0</v>
      </c>
      <c r="X100" s="644">
        <f>MastRoster!T104</f>
        <v>0</v>
      </c>
      <c r="Y100" s="644">
        <f>MastRoster!U104</f>
        <v>0</v>
      </c>
      <c r="Z100" s="644">
        <f>MastRoster!V104</f>
        <v>0</v>
      </c>
      <c r="AA100" s="644">
        <f>MastRoster!W104</f>
        <v>0</v>
      </c>
      <c r="AB100" s="644">
        <f>MastRoster!X104</f>
        <v>0</v>
      </c>
      <c r="AC100" s="644">
        <f>MastRoster!Y104</f>
        <v>0</v>
      </c>
      <c r="AD100" s="644">
        <f>MastRoster!Z104</f>
        <v>0</v>
      </c>
      <c r="AE100" s="644">
        <f>MastRoster!AA104</f>
        <v>0</v>
      </c>
      <c r="AF100" s="644">
        <f>MastRoster!AB104</f>
        <v>0</v>
      </c>
      <c r="AG100" s="644">
        <f>MastRoster!AC104</f>
        <v>0</v>
      </c>
      <c r="AH100" s="644">
        <f>MastRoster!AD104</f>
        <v>0</v>
      </c>
      <c r="AI100" s="644">
        <f>MastRoster!AE104</f>
        <v>0</v>
      </c>
      <c r="AJ100" s="644">
        <f>MastRoster!AF104</f>
        <v>0</v>
      </c>
      <c r="AK100" s="644">
        <f>MastRoster!AG104</f>
        <v>0</v>
      </c>
      <c r="AL100" s="644">
        <f>MastRoster!AH104</f>
        <v>0</v>
      </c>
      <c r="AM100" s="644">
        <f>MastRoster!AI104</f>
        <v>0</v>
      </c>
      <c r="AN100" s="644">
        <f>MastRoster!AJ104</f>
        <v>0</v>
      </c>
      <c r="AO100" s="645">
        <f>MastRoster!AK104</f>
        <v>0</v>
      </c>
      <c r="AP100" s="644">
        <f>MastRoster!AL104</f>
        <v>0</v>
      </c>
      <c r="AQ100" s="644">
        <f>MastRoster!AM104</f>
        <v>0</v>
      </c>
      <c r="AR100" s="644" t="str">
        <f>MastRoster!AN104</f>
        <v/>
      </c>
      <c r="AS100" s="644" t="str">
        <f>MastRoster!AO104</f>
        <v/>
      </c>
      <c r="AT100" s="644" t="str">
        <f>MastRoster!AP104</f>
        <v/>
      </c>
      <c r="AU100" s="644" t="str">
        <f>MastRoster!AQ104</f>
        <v/>
      </c>
      <c r="AV100" s="644" t="str">
        <f>MastRoster!AR104</f>
        <v/>
      </c>
      <c r="AW100" s="644" t="str">
        <f>MastRoster!AS104</f>
        <v/>
      </c>
      <c r="AX100" s="644" t="str">
        <f>MastRoster!AT104</f>
        <v/>
      </c>
      <c r="AY100" s="644" t="str">
        <f>MastRoster!AU104</f>
        <v/>
      </c>
      <c r="AZ100" s="644" t="str">
        <f>MastRoster!AV104</f>
        <v/>
      </c>
      <c r="BA100" s="644" t="str">
        <f>MastRoster!AW104</f>
        <v/>
      </c>
      <c r="BB100" s="644" t="str">
        <f>MastRoster!AX104</f>
        <v/>
      </c>
      <c r="BC100" s="644" t="str">
        <f>MastRoster!AY104</f>
        <v/>
      </c>
      <c r="BD100" s="644" t="str">
        <f>MastRoster!AZ104</f>
        <v/>
      </c>
      <c r="BE100" s="644" t="str">
        <f>MastRoster!BA104</f>
        <v/>
      </c>
      <c r="BF100" s="644" t="str">
        <f>MastRoster!BB104</f>
        <v/>
      </c>
      <c r="BG100" s="644" t="str">
        <f>MastRoster!BC104</f>
        <v/>
      </c>
      <c r="BH100" s="644" t="str">
        <f>MastRoster!BD104</f>
        <v/>
      </c>
      <c r="BI100" s="644" t="str">
        <f>MastRoster!BE104</f>
        <v/>
      </c>
      <c r="BJ100" s="644" t="str">
        <f>MastRoster!BF104</f>
        <v/>
      </c>
    </row>
    <row r="101" spans="7:62" x14ac:dyDescent="0.25">
      <c r="G101" s="644">
        <f>MastRoster!C105</f>
        <v>0</v>
      </c>
      <c r="H101" s="644">
        <f>MastRoster!D105</f>
        <v>0</v>
      </c>
      <c r="I101" s="644">
        <f>MastRoster!E105</f>
        <v>0</v>
      </c>
      <c r="J101" s="644">
        <f>MastRoster!F105</f>
        <v>0</v>
      </c>
      <c r="K101" s="644">
        <f>MastRoster!G105</f>
        <v>0</v>
      </c>
      <c r="L101" s="644">
        <f>MastRoster!H105</f>
        <v>0</v>
      </c>
      <c r="M101" s="644">
        <f>MastRoster!I105</f>
        <v>0</v>
      </c>
      <c r="N101" s="644">
        <f>MastRoster!J105</f>
        <v>0</v>
      </c>
      <c r="O101" s="644">
        <f>MastRoster!K105</f>
        <v>0</v>
      </c>
      <c r="P101" s="644">
        <f>MastRoster!L105</f>
        <v>0</v>
      </c>
      <c r="Q101" s="644">
        <f>MastRoster!M105</f>
        <v>0</v>
      </c>
      <c r="R101" s="644">
        <f>MastRoster!N105</f>
        <v>0</v>
      </c>
      <c r="S101" s="644">
        <f>MastRoster!O105</f>
        <v>0</v>
      </c>
      <c r="T101" s="644">
        <f>MastRoster!P105</f>
        <v>0</v>
      </c>
      <c r="U101" s="644">
        <f>MastRoster!Q105</f>
        <v>0</v>
      </c>
      <c r="V101" s="644">
        <f>MastRoster!R105</f>
        <v>0</v>
      </c>
      <c r="W101" s="644">
        <f>MastRoster!S105</f>
        <v>0</v>
      </c>
      <c r="X101" s="644">
        <f>MastRoster!T105</f>
        <v>0</v>
      </c>
      <c r="Y101" s="644">
        <f>MastRoster!U105</f>
        <v>0</v>
      </c>
      <c r="Z101" s="644">
        <f>MastRoster!V105</f>
        <v>0</v>
      </c>
      <c r="AA101" s="644">
        <f>MastRoster!W105</f>
        <v>0</v>
      </c>
      <c r="AB101" s="644">
        <f>MastRoster!X105</f>
        <v>0</v>
      </c>
      <c r="AC101" s="644">
        <f>MastRoster!Y105</f>
        <v>0</v>
      </c>
      <c r="AD101" s="644">
        <f>MastRoster!Z105</f>
        <v>0</v>
      </c>
      <c r="AE101" s="644">
        <f>MastRoster!AA105</f>
        <v>0</v>
      </c>
      <c r="AF101" s="644">
        <f>MastRoster!AB105</f>
        <v>0</v>
      </c>
      <c r="AG101" s="644">
        <f>MastRoster!AC105</f>
        <v>0</v>
      </c>
      <c r="AH101" s="644">
        <f>MastRoster!AD105</f>
        <v>0</v>
      </c>
      <c r="AI101" s="644">
        <f>MastRoster!AE105</f>
        <v>0</v>
      </c>
      <c r="AJ101" s="644">
        <f>MastRoster!AF105</f>
        <v>0</v>
      </c>
      <c r="AK101" s="644">
        <f>MastRoster!AG105</f>
        <v>0</v>
      </c>
      <c r="AL101" s="644">
        <f>MastRoster!AH105</f>
        <v>0</v>
      </c>
      <c r="AM101" s="644">
        <f>MastRoster!AI105</f>
        <v>0</v>
      </c>
      <c r="AN101" s="644">
        <f>MastRoster!AJ105</f>
        <v>0</v>
      </c>
      <c r="AO101" s="645">
        <f>MastRoster!AK105</f>
        <v>0</v>
      </c>
      <c r="AP101" s="644">
        <f>MastRoster!AL105</f>
        <v>0</v>
      </c>
      <c r="AQ101" s="644">
        <f>MastRoster!AM105</f>
        <v>0</v>
      </c>
      <c r="AR101" s="644" t="str">
        <f>MastRoster!AN105</f>
        <v/>
      </c>
      <c r="AS101" s="644" t="str">
        <f>MastRoster!AO105</f>
        <v/>
      </c>
      <c r="AT101" s="644" t="str">
        <f>MastRoster!AP105</f>
        <v/>
      </c>
      <c r="AU101" s="644" t="str">
        <f>MastRoster!AQ105</f>
        <v/>
      </c>
      <c r="AV101" s="644" t="str">
        <f>MastRoster!AR105</f>
        <v/>
      </c>
      <c r="AW101" s="644" t="str">
        <f>MastRoster!AS105</f>
        <v/>
      </c>
      <c r="AX101" s="644" t="str">
        <f>MastRoster!AT105</f>
        <v/>
      </c>
      <c r="AY101" s="644" t="str">
        <f>MastRoster!AU105</f>
        <v/>
      </c>
      <c r="AZ101" s="644" t="str">
        <f>MastRoster!AV105</f>
        <v/>
      </c>
      <c r="BA101" s="644" t="str">
        <f>MastRoster!AW105</f>
        <v/>
      </c>
      <c r="BB101" s="644" t="str">
        <f>MastRoster!AX105</f>
        <v/>
      </c>
      <c r="BC101" s="644" t="str">
        <f>MastRoster!AY105</f>
        <v/>
      </c>
      <c r="BD101" s="644" t="str">
        <f>MastRoster!AZ105</f>
        <v/>
      </c>
      <c r="BE101" s="644" t="str">
        <f>MastRoster!BA105</f>
        <v/>
      </c>
      <c r="BF101" s="644" t="str">
        <f>MastRoster!BB105</f>
        <v/>
      </c>
      <c r="BG101" s="644" t="str">
        <f>MastRoster!BC105</f>
        <v/>
      </c>
      <c r="BH101" s="644" t="str">
        <f>MastRoster!BD105</f>
        <v/>
      </c>
      <c r="BI101" s="644" t="str">
        <f>MastRoster!BE105</f>
        <v/>
      </c>
      <c r="BJ101" s="644" t="str">
        <f>MastRoster!BF105</f>
        <v/>
      </c>
    </row>
    <row r="102" spans="7:62" x14ac:dyDescent="0.25">
      <c r="G102" s="644">
        <f>MastRoster!C106</f>
        <v>0</v>
      </c>
      <c r="H102" s="644">
        <f>MastRoster!D106</f>
        <v>0</v>
      </c>
      <c r="I102" s="644">
        <f>MastRoster!E106</f>
        <v>0</v>
      </c>
      <c r="J102" s="644">
        <f>MastRoster!F106</f>
        <v>0</v>
      </c>
      <c r="K102" s="644">
        <f>MastRoster!G106</f>
        <v>0</v>
      </c>
      <c r="L102" s="644">
        <f>MastRoster!H106</f>
        <v>0</v>
      </c>
      <c r="M102" s="644">
        <f>MastRoster!I106</f>
        <v>0</v>
      </c>
      <c r="N102" s="644">
        <f>MastRoster!J106</f>
        <v>0</v>
      </c>
      <c r="O102" s="644">
        <f>MastRoster!K106</f>
        <v>0</v>
      </c>
      <c r="P102" s="644">
        <f>MastRoster!L106</f>
        <v>0</v>
      </c>
      <c r="Q102" s="644">
        <f>MastRoster!M106</f>
        <v>0</v>
      </c>
      <c r="R102" s="644">
        <f>MastRoster!N106</f>
        <v>0</v>
      </c>
      <c r="S102" s="644">
        <f>MastRoster!O106</f>
        <v>0</v>
      </c>
      <c r="T102" s="644">
        <f>MastRoster!P106</f>
        <v>0</v>
      </c>
      <c r="U102" s="644">
        <f>MastRoster!Q106</f>
        <v>0</v>
      </c>
      <c r="V102" s="644">
        <f>MastRoster!R106</f>
        <v>0</v>
      </c>
      <c r="W102" s="644">
        <f>MastRoster!S106</f>
        <v>0</v>
      </c>
      <c r="X102" s="644">
        <f>MastRoster!T106</f>
        <v>0</v>
      </c>
      <c r="Y102" s="644">
        <f>MastRoster!U106</f>
        <v>0</v>
      </c>
      <c r="Z102" s="644">
        <f>MastRoster!V106</f>
        <v>0</v>
      </c>
      <c r="AA102" s="644">
        <f>MastRoster!W106</f>
        <v>0</v>
      </c>
      <c r="AB102" s="644">
        <f>MastRoster!X106</f>
        <v>0</v>
      </c>
      <c r="AC102" s="644">
        <f>MastRoster!Y106</f>
        <v>0</v>
      </c>
      <c r="AD102" s="644">
        <f>MastRoster!Z106</f>
        <v>0</v>
      </c>
      <c r="AE102" s="644">
        <f>MastRoster!AA106</f>
        <v>0</v>
      </c>
      <c r="AF102" s="644">
        <f>MastRoster!AB106</f>
        <v>0</v>
      </c>
      <c r="AG102" s="644">
        <f>MastRoster!AC106</f>
        <v>0</v>
      </c>
      <c r="AH102" s="644">
        <f>MastRoster!AD106</f>
        <v>0</v>
      </c>
      <c r="AI102" s="644">
        <f>MastRoster!AE106</f>
        <v>0</v>
      </c>
      <c r="AJ102" s="644">
        <f>MastRoster!AF106</f>
        <v>0</v>
      </c>
      <c r="AK102" s="644">
        <f>MastRoster!AG106</f>
        <v>0</v>
      </c>
      <c r="AL102" s="644">
        <f>MastRoster!AH106</f>
        <v>0</v>
      </c>
      <c r="AM102" s="644">
        <f>MastRoster!AI106</f>
        <v>0</v>
      </c>
      <c r="AN102" s="644">
        <f>MastRoster!AJ106</f>
        <v>0</v>
      </c>
      <c r="AO102" s="645">
        <f>MastRoster!AK106</f>
        <v>0</v>
      </c>
      <c r="AP102" s="644">
        <f>MastRoster!AL106</f>
        <v>0</v>
      </c>
      <c r="AQ102" s="644">
        <f>MastRoster!AM106</f>
        <v>0</v>
      </c>
      <c r="AR102" s="644" t="str">
        <f>MastRoster!AN106</f>
        <v/>
      </c>
      <c r="AS102" s="644" t="str">
        <f>MastRoster!AO106</f>
        <v/>
      </c>
      <c r="AT102" s="644" t="str">
        <f>MastRoster!AP106</f>
        <v/>
      </c>
      <c r="AU102" s="644" t="str">
        <f>MastRoster!AQ106</f>
        <v/>
      </c>
      <c r="AV102" s="644" t="str">
        <f>MastRoster!AR106</f>
        <v/>
      </c>
      <c r="AW102" s="644" t="str">
        <f>MastRoster!AS106</f>
        <v/>
      </c>
      <c r="AX102" s="644" t="str">
        <f>MastRoster!AT106</f>
        <v/>
      </c>
      <c r="AY102" s="644" t="str">
        <f>MastRoster!AU106</f>
        <v/>
      </c>
      <c r="AZ102" s="644" t="str">
        <f>MastRoster!AV106</f>
        <v/>
      </c>
      <c r="BA102" s="644" t="str">
        <f>MastRoster!AW106</f>
        <v/>
      </c>
      <c r="BB102" s="644" t="str">
        <f>MastRoster!AX106</f>
        <v/>
      </c>
      <c r="BC102" s="644" t="str">
        <f>MastRoster!AY106</f>
        <v/>
      </c>
      <c r="BD102" s="644" t="str">
        <f>MastRoster!AZ106</f>
        <v/>
      </c>
      <c r="BE102" s="644" t="str">
        <f>MastRoster!BA106</f>
        <v/>
      </c>
      <c r="BF102" s="644" t="str">
        <f>MastRoster!BB106</f>
        <v/>
      </c>
      <c r="BG102" s="644" t="str">
        <f>MastRoster!BC106</f>
        <v/>
      </c>
      <c r="BH102" s="644" t="str">
        <f>MastRoster!BD106</f>
        <v/>
      </c>
      <c r="BI102" s="644" t="str">
        <f>MastRoster!BE106</f>
        <v/>
      </c>
      <c r="BJ102" s="644" t="str">
        <f>MastRoster!BF106</f>
        <v/>
      </c>
    </row>
    <row r="103" spans="7:62" x14ac:dyDescent="0.25">
      <c r="G103" s="644">
        <f>MastRoster!C107</f>
        <v>0</v>
      </c>
      <c r="H103" s="644">
        <f>MastRoster!D107</f>
        <v>0</v>
      </c>
      <c r="I103" s="644">
        <f>MastRoster!E107</f>
        <v>0</v>
      </c>
      <c r="J103" s="644">
        <f>MastRoster!F107</f>
        <v>0</v>
      </c>
      <c r="K103" s="644">
        <f>MastRoster!G107</f>
        <v>0</v>
      </c>
      <c r="L103" s="644">
        <f>MastRoster!H107</f>
        <v>0</v>
      </c>
      <c r="M103" s="644">
        <f>MastRoster!I107</f>
        <v>0</v>
      </c>
      <c r="N103" s="644">
        <f>MastRoster!J107</f>
        <v>0</v>
      </c>
      <c r="O103" s="644">
        <f>MastRoster!K107</f>
        <v>0</v>
      </c>
      <c r="P103" s="644">
        <f>MastRoster!L107</f>
        <v>0</v>
      </c>
      <c r="Q103" s="644">
        <f>MastRoster!M107</f>
        <v>0</v>
      </c>
      <c r="R103" s="644">
        <f>MastRoster!N107</f>
        <v>0</v>
      </c>
      <c r="S103" s="644">
        <f>MastRoster!O107</f>
        <v>0</v>
      </c>
      <c r="T103" s="644">
        <f>MastRoster!P107</f>
        <v>0</v>
      </c>
      <c r="U103" s="644">
        <f>MastRoster!Q107</f>
        <v>0</v>
      </c>
      <c r="V103" s="644">
        <f>MastRoster!R107</f>
        <v>0</v>
      </c>
      <c r="W103" s="644">
        <f>MastRoster!S107</f>
        <v>0</v>
      </c>
      <c r="X103" s="644">
        <f>MastRoster!T107</f>
        <v>0</v>
      </c>
      <c r="Y103" s="644">
        <f>MastRoster!U107</f>
        <v>0</v>
      </c>
      <c r="Z103" s="644">
        <f>MastRoster!V107</f>
        <v>0</v>
      </c>
      <c r="AA103" s="644">
        <f>MastRoster!W107</f>
        <v>0</v>
      </c>
      <c r="AB103" s="644">
        <f>MastRoster!X107</f>
        <v>0</v>
      </c>
      <c r="AC103" s="644">
        <f>MastRoster!Y107</f>
        <v>0</v>
      </c>
      <c r="AD103" s="644">
        <f>MastRoster!Z107</f>
        <v>0</v>
      </c>
      <c r="AE103" s="644">
        <f>MastRoster!AA107</f>
        <v>0</v>
      </c>
      <c r="AF103" s="644">
        <f>MastRoster!AB107</f>
        <v>0</v>
      </c>
      <c r="AG103" s="644">
        <f>MastRoster!AC107</f>
        <v>0</v>
      </c>
      <c r="AH103" s="644">
        <f>MastRoster!AD107</f>
        <v>0</v>
      </c>
      <c r="AI103" s="644">
        <f>MastRoster!AE107</f>
        <v>0</v>
      </c>
      <c r="AJ103" s="644">
        <f>MastRoster!AF107</f>
        <v>0</v>
      </c>
      <c r="AK103" s="644">
        <f>MastRoster!AG107</f>
        <v>0</v>
      </c>
      <c r="AL103" s="644">
        <f>MastRoster!AH107</f>
        <v>0</v>
      </c>
      <c r="AM103" s="644">
        <f>MastRoster!AI107</f>
        <v>0</v>
      </c>
      <c r="AN103" s="644">
        <f>MastRoster!AJ107</f>
        <v>0</v>
      </c>
      <c r="AO103" s="645">
        <f>MastRoster!AK107</f>
        <v>0</v>
      </c>
      <c r="AP103" s="644">
        <f>MastRoster!AL107</f>
        <v>0</v>
      </c>
      <c r="AQ103" s="644">
        <f>MastRoster!AM107</f>
        <v>0</v>
      </c>
      <c r="AR103" s="644" t="str">
        <f>MastRoster!AN107</f>
        <v/>
      </c>
      <c r="AS103" s="644" t="str">
        <f>MastRoster!AO107</f>
        <v/>
      </c>
      <c r="AT103" s="644" t="str">
        <f>MastRoster!AP107</f>
        <v/>
      </c>
      <c r="AU103" s="644" t="str">
        <f>MastRoster!AQ107</f>
        <v/>
      </c>
      <c r="AV103" s="644" t="str">
        <f>MastRoster!AR107</f>
        <v/>
      </c>
      <c r="AW103" s="644" t="str">
        <f>MastRoster!AS107</f>
        <v/>
      </c>
      <c r="AX103" s="644" t="str">
        <f>MastRoster!AT107</f>
        <v/>
      </c>
      <c r="AY103" s="644" t="str">
        <f>MastRoster!AU107</f>
        <v/>
      </c>
      <c r="AZ103" s="644" t="str">
        <f>MastRoster!AV107</f>
        <v/>
      </c>
      <c r="BA103" s="644" t="str">
        <f>MastRoster!AW107</f>
        <v/>
      </c>
      <c r="BB103" s="644" t="str">
        <f>MastRoster!AX107</f>
        <v/>
      </c>
      <c r="BC103" s="644" t="str">
        <f>MastRoster!AY107</f>
        <v/>
      </c>
      <c r="BD103" s="644" t="str">
        <f>MastRoster!AZ107</f>
        <v/>
      </c>
      <c r="BE103" s="644" t="str">
        <f>MastRoster!BA107</f>
        <v/>
      </c>
      <c r="BF103" s="644" t="str">
        <f>MastRoster!BB107</f>
        <v/>
      </c>
      <c r="BG103" s="644" t="str">
        <f>MastRoster!BC107</f>
        <v/>
      </c>
      <c r="BH103" s="644" t="str">
        <f>MastRoster!BD107</f>
        <v/>
      </c>
      <c r="BI103" s="644" t="str">
        <f>MastRoster!BE107</f>
        <v/>
      </c>
      <c r="BJ103" s="644" t="str">
        <f>MastRoster!BF107</f>
        <v/>
      </c>
    </row>
    <row r="104" spans="7:62" x14ac:dyDescent="0.25">
      <c r="G104" s="644">
        <f>MastRoster!C108</f>
        <v>0</v>
      </c>
      <c r="H104" s="644">
        <f>MastRoster!D108</f>
        <v>0</v>
      </c>
      <c r="I104" s="644">
        <f>MastRoster!E108</f>
        <v>0</v>
      </c>
      <c r="J104" s="644">
        <f>MastRoster!F108</f>
        <v>0</v>
      </c>
      <c r="K104" s="644">
        <f>MastRoster!G108</f>
        <v>0</v>
      </c>
      <c r="L104" s="644">
        <f>MastRoster!H108</f>
        <v>0</v>
      </c>
      <c r="M104" s="644">
        <f>MastRoster!I108</f>
        <v>0</v>
      </c>
      <c r="N104" s="644">
        <f>MastRoster!J108</f>
        <v>0</v>
      </c>
      <c r="O104" s="644">
        <f>MastRoster!K108</f>
        <v>0</v>
      </c>
      <c r="P104" s="644">
        <f>MastRoster!L108</f>
        <v>0</v>
      </c>
      <c r="Q104" s="644">
        <f>MastRoster!M108</f>
        <v>0</v>
      </c>
      <c r="R104" s="644">
        <f>MastRoster!N108</f>
        <v>0</v>
      </c>
      <c r="S104" s="644">
        <f>MastRoster!O108</f>
        <v>0</v>
      </c>
      <c r="T104" s="644">
        <f>MastRoster!P108</f>
        <v>0</v>
      </c>
      <c r="U104" s="644">
        <f>MastRoster!Q108</f>
        <v>0</v>
      </c>
      <c r="V104" s="644">
        <f>MastRoster!R108</f>
        <v>0</v>
      </c>
      <c r="W104" s="644">
        <f>MastRoster!S108</f>
        <v>0</v>
      </c>
      <c r="X104" s="644">
        <f>MastRoster!T108</f>
        <v>0</v>
      </c>
      <c r="Y104" s="644">
        <f>MastRoster!U108</f>
        <v>0</v>
      </c>
      <c r="Z104" s="644">
        <f>MastRoster!V108</f>
        <v>0</v>
      </c>
      <c r="AA104" s="644">
        <f>MastRoster!W108</f>
        <v>0</v>
      </c>
      <c r="AB104" s="644">
        <f>MastRoster!X108</f>
        <v>0</v>
      </c>
      <c r="AC104" s="644">
        <f>MastRoster!Y108</f>
        <v>0</v>
      </c>
      <c r="AD104" s="644">
        <f>MastRoster!Z108</f>
        <v>0</v>
      </c>
      <c r="AE104" s="644">
        <f>MastRoster!AA108</f>
        <v>0</v>
      </c>
      <c r="AF104" s="644">
        <f>MastRoster!AB108</f>
        <v>0</v>
      </c>
      <c r="AG104" s="644">
        <f>MastRoster!AC108</f>
        <v>0</v>
      </c>
      <c r="AH104" s="644">
        <f>MastRoster!AD108</f>
        <v>0</v>
      </c>
      <c r="AI104" s="644">
        <f>MastRoster!AE108</f>
        <v>0</v>
      </c>
      <c r="AJ104" s="644">
        <f>MastRoster!AF108</f>
        <v>0</v>
      </c>
      <c r="AK104" s="644">
        <f>MastRoster!AG108</f>
        <v>0</v>
      </c>
      <c r="AL104" s="644">
        <f>MastRoster!AH108</f>
        <v>0</v>
      </c>
      <c r="AM104" s="644">
        <f>MastRoster!AI108</f>
        <v>0</v>
      </c>
      <c r="AN104" s="644">
        <f>MastRoster!AJ108</f>
        <v>0</v>
      </c>
      <c r="AO104" s="645">
        <f>MastRoster!AK108</f>
        <v>0</v>
      </c>
      <c r="AP104" s="644">
        <f>MastRoster!AL108</f>
        <v>0</v>
      </c>
      <c r="AQ104" s="644">
        <f>MastRoster!AM108</f>
        <v>0</v>
      </c>
      <c r="AR104" s="644" t="str">
        <f>MastRoster!AN108</f>
        <v/>
      </c>
      <c r="AS104" s="644" t="str">
        <f>MastRoster!AO108</f>
        <v/>
      </c>
      <c r="AT104" s="644" t="str">
        <f>MastRoster!AP108</f>
        <v/>
      </c>
      <c r="AU104" s="644" t="str">
        <f>MastRoster!AQ108</f>
        <v/>
      </c>
      <c r="AV104" s="644" t="str">
        <f>MastRoster!AR108</f>
        <v/>
      </c>
      <c r="AW104" s="644" t="str">
        <f>MastRoster!AS108</f>
        <v/>
      </c>
      <c r="AX104" s="644" t="str">
        <f>MastRoster!AT108</f>
        <v/>
      </c>
      <c r="AY104" s="644" t="str">
        <f>MastRoster!AU108</f>
        <v/>
      </c>
      <c r="AZ104" s="644" t="str">
        <f>MastRoster!AV108</f>
        <v/>
      </c>
      <c r="BA104" s="644" t="str">
        <f>MastRoster!AW108</f>
        <v/>
      </c>
      <c r="BB104" s="644" t="str">
        <f>MastRoster!AX108</f>
        <v/>
      </c>
      <c r="BC104" s="644" t="str">
        <f>MastRoster!AY108</f>
        <v/>
      </c>
      <c r="BD104" s="644" t="str">
        <f>MastRoster!AZ108</f>
        <v/>
      </c>
      <c r="BE104" s="644" t="str">
        <f>MastRoster!BA108</f>
        <v/>
      </c>
      <c r="BF104" s="644" t="str">
        <f>MastRoster!BB108</f>
        <v/>
      </c>
      <c r="BG104" s="644" t="str">
        <f>MastRoster!BC108</f>
        <v/>
      </c>
      <c r="BH104" s="644" t="str">
        <f>MastRoster!BD108</f>
        <v/>
      </c>
      <c r="BI104" s="644" t="str">
        <f>MastRoster!BE108</f>
        <v/>
      </c>
      <c r="BJ104" s="644" t="str">
        <f>MastRoster!BF108</f>
        <v/>
      </c>
    </row>
    <row r="105" spans="7:62" x14ac:dyDescent="0.25">
      <c r="G105" s="644">
        <f>MastRoster!C109</f>
        <v>0</v>
      </c>
      <c r="H105" s="644">
        <f>MastRoster!D109</f>
        <v>0</v>
      </c>
      <c r="I105" s="644">
        <f>MastRoster!E109</f>
        <v>0</v>
      </c>
      <c r="J105" s="644">
        <f>MastRoster!F109</f>
        <v>0</v>
      </c>
      <c r="K105" s="644">
        <f>MastRoster!G109</f>
        <v>0</v>
      </c>
      <c r="L105" s="644">
        <f>MastRoster!H109</f>
        <v>0</v>
      </c>
      <c r="M105" s="644">
        <f>MastRoster!I109</f>
        <v>0</v>
      </c>
      <c r="N105" s="644">
        <f>MastRoster!J109</f>
        <v>0</v>
      </c>
      <c r="O105" s="644">
        <f>MastRoster!K109</f>
        <v>0</v>
      </c>
      <c r="P105" s="644">
        <f>MastRoster!L109</f>
        <v>0</v>
      </c>
      <c r="Q105" s="644">
        <f>MastRoster!M109</f>
        <v>0</v>
      </c>
      <c r="R105" s="644">
        <f>MastRoster!N109</f>
        <v>0</v>
      </c>
      <c r="S105" s="644">
        <f>MastRoster!O109</f>
        <v>0</v>
      </c>
      <c r="T105" s="644">
        <f>MastRoster!P109</f>
        <v>0</v>
      </c>
      <c r="U105" s="644">
        <f>MastRoster!Q109</f>
        <v>0</v>
      </c>
      <c r="V105" s="644">
        <f>MastRoster!R109</f>
        <v>0</v>
      </c>
      <c r="W105" s="644">
        <f>MastRoster!S109</f>
        <v>0</v>
      </c>
      <c r="X105" s="644">
        <f>MastRoster!T109</f>
        <v>0</v>
      </c>
      <c r="Y105" s="644">
        <f>MastRoster!U109</f>
        <v>0</v>
      </c>
      <c r="Z105" s="644">
        <f>MastRoster!V109</f>
        <v>0</v>
      </c>
      <c r="AA105" s="644">
        <f>MastRoster!W109</f>
        <v>0</v>
      </c>
      <c r="AB105" s="644">
        <f>MastRoster!X109</f>
        <v>0</v>
      </c>
      <c r="AC105" s="644">
        <f>MastRoster!Y109</f>
        <v>0</v>
      </c>
      <c r="AD105" s="644">
        <f>MastRoster!Z109</f>
        <v>0</v>
      </c>
      <c r="AE105" s="644">
        <f>MastRoster!AA109</f>
        <v>0</v>
      </c>
      <c r="AF105" s="644">
        <f>MastRoster!AB109</f>
        <v>0</v>
      </c>
      <c r="AG105" s="644">
        <f>MastRoster!AC109</f>
        <v>0</v>
      </c>
      <c r="AH105" s="644">
        <f>MastRoster!AD109</f>
        <v>0</v>
      </c>
      <c r="AI105" s="644">
        <f>MastRoster!AE109</f>
        <v>0</v>
      </c>
      <c r="AJ105" s="644">
        <f>MastRoster!AF109</f>
        <v>0</v>
      </c>
      <c r="AK105" s="644">
        <f>MastRoster!AG109</f>
        <v>0</v>
      </c>
      <c r="AL105" s="644">
        <f>MastRoster!AH109</f>
        <v>0</v>
      </c>
      <c r="AM105" s="644">
        <f>MastRoster!AI109</f>
        <v>0</v>
      </c>
      <c r="AN105" s="644">
        <f>MastRoster!AJ109</f>
        <v>0</v>
      </c>
      <c r="AO105" s="645">
        <f>MastRoster!AK109</f>
        <v>0</v>
      </c>
      <c r="AP105" s="644">
        <f>MastRoster!AL109</f>
        <v>0</v>
      </c>
      <c r="AQ105" s="644">
        <f>MastRoster!AM109</f>
        <v>0</v>
      </c>
      <c r="AR105" s="644" t="str">
        <f>MastRoster!AN109</f>
        <v/>
      </c>
      <c r="AS105" s="644" t="str">
        <f>MastRoster!AO109</f>
        <v/>
      </c>
      <c r="AT105" s="644" t="str">
        <f>MastRoster!AP109</f>
        <v/>
      </c>
      <c r="AU105" s="644" t="str">
        <f>MastRoster!AQ109</f>
        <v/>
      </c>
      <c r="AV105" s="644" t="str">
        <f>MastRoster!AR109</f>
        <v/>
      </c>
      <c r="AW105" s="644" t="str">
        <f>MastRoster!AS109</f>
        <v/>
      </c>
      <c r="AX105" s="644" t="str">
        <f>MastRoster!AT109</f>
        <v/>
      </c>
      <c r="AY105" s="644" t="str">
        <f>MastRoster!AU109</f>
        <v/>
      </c>
      <c r="AZ105" s="644" t="str">
        <f>MastRoster!AV109</f>
        <v/>
      </c>
      <c r="BA105" s="644" t="str">
        <f>MastRoster!AW109</f>
        <v/>
      </c>
      <c r="BB105" s="644" t="str">
        <f>MastRoster!AX109</f>
        <v/>
      </c>
      <c r="BC105" s="644" t="str">
        <f>MastRoster!AY109</f>
        <v/>
      </c>
      <c r="BD105" s="644" t="str">
        <f>MastRoster!AZ109</f>
        <v/>
      </c>
      <c r="BE105" s="644" t="str">
        <f>MastRoster!BA109</f>
        <v/>
      </c>
      <c r="BF105" s="644" t="str">
        <f>MastRoster!BB109</f>
        <v/>
      </c>
      <c r="BG105" s="644" t="str">
        <f>MastRoster!BC109</f>
        <v/>
      </c>
      <c r="BH105" s="644" t="str">
        <f>MastRoster!BD109</f>
        <v/>
      </c>
      <c r="BI105" s="644" t="str">
        <f>MastRoster!BE109</f>
        <v/>
      </c>
      <c r="BJ105" s="644" t="str">
        <f>MastRoster!BF109</f>
        <v/>
      </c>
    </row>
    <row r="106" spans="7:62" x14ac:dyDescent="0.25">
      <c r="G106" s="644">
        <f>MastRoster!C110</f>
        <v>0</v>
      </c>
      <c r="H106" s="644">
        <f>MastRoster!D110</f>
        <v>0</v>
      </c>
      <c r="I106" s="644">
        <f>MastRoster!E110</f>
        <v>0</v>
      </c>
      <c r="J106" s="644">
        <f>MastRoster!F110</f>
        <v>0</v>
      </c>
      <c r="K106" s="644">
        <f>MastRoster!G110</f>
        <v>0</v>
      </c>
      <c r="L106" s="644">
        <f>MastRoster!H110</f>
        <v>0</v>
      </c>
      <c r="M106" s="644">
        <f>MastRoster!I110</f>
        <v>0</v>
      </c>
      <c r="N106" s="644">
        <f>MastRoster!J110</f>
        <v>0</v>
      </c>
      <c r="O106" s="644">
        <f>MastRoster!K110</f>
        <v>0</v>
      </c>
      <c r="P106" s="644">
        <f>MastRoster!L110</f>
        <v>0</v>
      </c>
      <c r="Q106" s="644">
        <f>MastRoster!M110</f>
        <v>0</v>
      </c>
      <c r="R106" s="644">
        <f>MastRoster!N110</f>
        <v>0</v>
      </c>
      <c r="S106" s="644">
        <f>MastRoster!O110</f>
        <v>0</v>
      </c>
      <c r="T106" s="644">
        <f>MastRoster!P110</f>
        <v>0</v>
      </c>
      <c r="U106" s="644">
        <f>MastRoster!Q110</f>
        <v>0</v>
      </c>
      <c r="V106" s="644">
        <f>MastRoster!R110</f>
        <v>0</v>
      </c>
      <c r="W106" s="644">
        <f>MastRoster!S110</f>
        <v>0</v>
      </c>
      <c r="X106" s="644">
        <f>MastRoster!T110</f>
        <v>0</v>
      </c>
      <c r="Y106" s="644">
        <f>MastRoster!U110</f>
        <v>0</v>
      </c>
      <c r="Z106" s="644">
        <f>MastRoster!V110</f>
        <v>0</v>
      </c>
      <c r="AA106" s="644">
        <f>MastRoster!W110</f>
        <v>0</v>
      </c>
      <c r="AB106" s="644">
        <f>MastRoster!X110</f>
        <v>0</v>
      </c>
      <c r="AC106" s="644">
        <f>MastRoster!Y110</f>
        <v>0</v>
      </c>
      <c r="AD106" s="644">
        <f>MastRoster!Z110</f>
        <v>0</v>
      </c>
      <c r="AE106" s="644">
        <f>MastRoster!AA110</f>
        <v>0</v>
      </c>
      <c r="AF106" s="644">
        <f>MastRoster!AB110</f>
        <v>0</v>
      </c>
      <c r="AG106" s="644">
        <f>MastRoster!AC110</f>
        <v>0</v>
      </c>
      <c r="AH106" s="644">
        <f>MastRoster!AD110</f>
        <v>0</v>
      </c>
      <c r="AI106" s="644">
        <f>MastRoster!AE110</f>
        <v>0</v>
      </c>
      <c r="AJ106" s="644">
        <f>MastRoster!AF110</f>
        <v>0</v>
      </c>
      <c r="AK106" s="644">
        <f>MastRoster!AG110</f>
        <v>0</v>
      </c>
      <c r="AL106" s="644">
        <f>MastRoster!AH110</f>
        <v>0</v>
      </c>
      <c r="AM106" s="644">
        <f>MastRoster!AI110</f>
        <v>0</v>
      </c>
      <c r="AN106" s="644">
        <f>MastRoster!AJ110</f>
        <v>0</v>
      </c>
      <c r="AO106" s="645">
        <f>MastRoster!AK110</f>
        <v>0</v>
      </c>
      <c r="AP106" s="644">
        <f>MastRoster!AL110</f>
        <v>0</v>
      </c>
      <c r="AQ106" s="644">
        <f>MastRoster!AM110</f>
        <v>0</v>
      </c>
      <c r="AR106" s="644" t="str">
        <f>MastRoster!AN110</f>
        <v/>
      </c>
      <c r="AS106" s="644" t="str">
        <f>MastRoster!AO110</f>
        <v/>
      </c>
      <c r="AT106" s="644" t="str">
        <f>MastRoster!AP110</f>
        <v/>
      </c>
      <c r="AU106" s="644" t="str">
        <f>MastRoster!AQ110</f>
        <v/>
      </c>
      <c r="AV106" s="644" t="str">
        <f>MastRoster!AR110</f>
        <v/>
      </c>
      <c r="AW106" s="644" t="str">
        <f>MastRoster!AS110</f>
        <v/>
      </c>
      <c r="AX106" s="644" t="str">
        <f>MastRoster!AT110</f>
        <v/>
      </c>
      <c r="AY106" s="644" t="str">
        <f>MastRoster!AU110</f>
        <v/>
      </c>
      <c r="AZ106" s="644" t="str">
        <f>MastRoster!AV110</f>
        <v/>
      </c>
      <c r="BA106" s="644" t="str">
        <f>MastRoster!AW110</f>
        <v/>
      </c>
      <c r="BB106" s="644" t="str">
        <f>MastRoster!AX110</f>
        <v/>
      </c>
      <c r="BC106" s="644" t="str">
        <f>MastRoster!AY110</f>
        <v/>
      </c>
      <c r="BD106" s="644" t="str">
        <f>MastRoster!AZ110</f>
        <v/>
      </c>
      <c r="BE106" s="644" t="str">
        <f>MastRoster!BA110</f>
        <v/>
      </c>
      <c r="BF106" s="644" t="str">
        <f>MastRoster!BB110</f>
        <v/>
      </c>
      <c r="BG106" s="644" t="str">
        <f>MastRoster!BC110</f>
        <v/>
      </c>
      <c r="BH106" s="644" t="str">
        <f>MastRoster!BD110</f>
        <v/>
      </c>
      <c r="BI106" s="644" t="str">
        <f>MastRoster!BE110</f>
        <v/>
      </c>
      <c r="BJ106" s="644" t="str">
        <f>MastRoster!BF110</f>
        <v/>
      </c>
    </row>
    <row r="107" spans="7:62" x14ac:dyDescent="0.25">
      <c r="G107" s="644">
        <f>MastRoster!C111</f>
        <v>0</v>
      </c>
      <c r="H107" s="644">
        <f>MastRoster!D111</f>
        <v>0</v>
      </c>
      <c r="I107" s="644">
        <f>MastRoster!E111</f>
        <v>0</v>
      </c>
      <c r="J107" s="644">
        <f>MastRoster!F111</f>
        <v>0</v>
      </c>
      <c r="K107" s="644">
        <f>MastRoster!G111</f>
        <v>0</v>
      </c>
      <c r="L107" s="644">
        <f>MastRoster!H111</f>
        <v>0</v>
      </c>
      <c r="M107" s="644">
        <f>MastRoster!I111</f>
        <v>0</v>
      </c>
      <c r="N107" s="644">
        <f>MastRoster!J111</f>
        <v>0</v>
      </c>
      <c r="O107" s="644">
        <f>MastRoster!K111</f>
        <v>0</v>
      </c>
      <c r="P107" s="644">
        <f>MastRoster!L111</f>
        <v>0</v>
      </c>
      <c r="Q107" s="644">
        <f>MastRoster!M111</f>
        <v>0</v>
      </c>
      <c r="R107" s="644">
        <f>MastRoster!N111</f>
        <v>0</v>
      </c>
      <c r="S107" s="644">
        <f>MastRoster!O111</f>
        <v>0</v>
      </c>
      <c r="T107" s="644">
        <f>MastRoster!P111</f>
        <v>0</v>
      </c>
      <c r="U107" s="644">
        <f>MastRoster!Q111</f>
        <v>0</v>
      </c>
      <c r="V107" s="644">
        <f>MastRoster!R111</f>
        <v>0</v>
      </c>
      <c r="W107" s="644">
        <f>MastRoster!S111</f>
        <v>0</v>
      </c>
      <c r="X107" s="644">
        <f>MastRoster!T111</f>
        <v>0</v>
      </c>
      <c r="Y107" s="644">
        <f>MastRoster!U111</f>
        <v>0</v>
      </c>
      <c r="Z107" s="644">
        <f>MastRoster!V111</f>
        <v>0</v>
      </c>
      <c r="AA107" s="644">
        <f>MastRoster!W111</f>
        <v>0</v>
      </c>
      <c r="AB107" s="644">
        <f>MastRoster!X111</f>
        <v>0</v>
      </c>
      <c r="AC107" s="644">
        <f>MastRoster!Y111</f>
        <v>0</v>
      </c>
      <c r="AD107" s="644">
        <f>MastRoster!Z111</f>
        <v>0</v>
      </c>
      <c r="AE107" s="644">
        <f>MastRoster!AA111</f>
        <v>0</v>
      </c>
      <c r="AF107" s="644">
        <f>MastRoster!AB111</f>
        <v>0</v>
      </c>
      <c r="AG107" s="644">
        <f>MastRoster!AC111</f>
        <v>0</v>
      </c>
      <c r="AH107" s="644">
        <f>MastRoster!AD111</f>
        <v>0</v>
      </c>
      <c r="AI107" s="644">
        <f>MastRoster!AE111</f>
        <v>0</v>
      </c>
      <c r="AJ107" s="644">
        <f>MastRoster!AF111</f>
        <v>0</v>
      </c>
      <c r="AK107" s="644">
        <f>MastRoster!AG111</f>
        <v>0</v>
      </c>
      <c r="AL107" s="644">
        <f>MastRoster!AH111</f>
        <v>0</v>
      </c>
      <c r="AM107" s="644">
        <f>MastRoster!AI111</f>
        <v>0</v>
      </c>
      <c r="AN107" s="644">
        <f>MastRoster!AJ111</f>
        <v>0</v>
      </c>
      <c r="AO107" s="645">
        <f>MastRoster!AK111</f>
        <v>0</v>
      </c>
      <c r="AP107" s="644">
        <f>MastRoster!AL111</f>
        <v>0</v>
      </c>
      <c r="AQ107" s="644">
        <f>MastRoster!AM111</f>
        <v>0</v>
      </c>
      <c r="AR107" s="644" t="str">
        <f>MastRoster!AN111</f>
        <v/>
      </c>
      <c r="AS107" s="644" t="str">
        <f>MastRoster!AO111</f>
        <v/>
      </c>
      <c r="AT107" s="644" t="str">
        <f>MastRoster!AP111</f>
        <v/>
      </c>
      <c r="AU107" s="644" t="str">
        <f>MastRoster!AQ111</f>
        <v/>
      </c>
      <c r="AV107" s="644" t="str">
        <f>MastRoster!AR111</f>
        <v/>
      </c>
      <c r="AW107" s="644" t="str">
        <f>MastRoster!AS111</f>
        <v/>
      </c>
      <c r="AX107" s="644" t="str">
        <f>MastRoster!AT111</f>
        <v/>
      </c>
      <c r="AY107" s="644" t="str">
        <f>MastRoster!AU111</f>
        <v/>
      </c>
      <c r="AZ107" s="644" t="str">
        <f>MastRoster!AV111</f>
        <v/>
      </c>
      <c r="BA107" s="644" t="str">
        <f>MastRoster!AW111</f>
        <v/>
      </c>
      <c r="BB107" s="644" t="str">
        <f>MastRoster!AX111</f>
        <v/>
      </c>
      <c r="BC107" s="644" t="str">
        <f>MastRoster!AY111</f>
        <v/>
      </c>
      <c r="BD107" s="644" t="str">
        <f>MastRoster!AZ111</f>
        <v/>
      </c>
      <c r="BE107" s="644" t="str">
        <f>MastRoster!BA111</f>
        <v/>
      </c>
      <c r="BF107" s="644" t="str">
        <f>MastRoster!BB111</f>
        <v/>
      </c>
      <c r="BG107" s="644" t="str">
        <f>MastRoster!BC111</f>
        <v/>
      </c>
      <c r="BH107" s="644" t="str">
        <f>MastRoster!BD111</f>
        <v/>
      </c>
      <c r="BI107" s="644" t="str">
        <f>MastRoster!BE111</f>
        <v/>
      </c>
      <c r="BJ107" s="644" t="str">
        <f>MastRoster!BF111</f>
        <v/>
      </c>
    </row>
    <row r="108" spans="7:62" x14ac:dyDescent="0.25">
      <c r="G108" s="644">
        <f>MastRoster!C112</f>
        <v>0</v>
      </c>
      <c r="H108" s="644">
        <f>MastRoster!D112</f>
        <v>0</v>
      </c>
      <c r="I108" s="644">
        <f>MastRoster!E112</f>
        <v>0</v>
      </c>
      <c r="J108" s="644">
        <f>MastRoster!F112</f>
        <v>0</v>
      </c>
      <c r="K108" s="644">
        <f>MastRoster!G112</f>
        <v>0</v>
      </c>
      <c r="L108" s="644">
        <f>MastRoster!H112</f>
        <v>0</v>
      </c>
      <c r="M108" s="644">
        <f>MastRoster!I112</f>
        <v>0</v>
      </c>
      <c r="N108" s="644">
        <f>MastRoster!J112</f>
        <v>0</v>
      </c>
      <c r="O108" s="644">
        <f>MastRoster!K112</f>
        <v>0</v>
      </c>
      <c r="P108" s="644">
        <f>MastRoster!L112</f>
        <v>0</v>
      </c>
      <c r="Q108" s="644">
        <f>MastRoster!M112</f>
        <v>0</v>
      </c>
      <c r="R108" s="644">
        <f>MastRoster!N112</f>
        <v>0</v>
      </c>
      <c r="S108" s="644">
        <f>MastRoster!O112</f>
        <v>0</v>
      </c>
      <c r="T108" s="644">
        <f>MastRoster!P112</f>
        <v>0</v>
      </c>
      <c r="U108" s="644">
        <f>MastRoster!Q112</f>
        <v>0</v>
      </c>
      <c r="V108" s="644">
        <f>MastRoster!R112</f>
        <v>0</v>
      </c>
      <c r="W108" s="644">
        <f>MastRoster!S112</f>
        <v>0</v>
      </c>
      <c r="X108" s="644">
        <f>MastRoster!T112</f>
        <v>0</v>
      </c>
      <c r="Y108" s="644">
        <f>MastRoster!U112</f>
        <v>0</v>
      </c>
      <c r="Z108" s="644">
        <f>MastRoster!V112</f>
        <v>0</v>
      </c>
      <c r="AA108" s="644">
        <f>MastRoster!W112</f>
        <v>0</v>
      </c>
      <c r="AB108" s="644">
        <f>MastRoster!X112</f>
        <v>0</v>
      </c>
      <c r="AC108" s="644">
        <f>MastRoster!Y112</f>
        <v>0</v>
      </c>
      <c r="AD108" s="644">
        <f>MastRoster!Z112</f>
        <v>0</v>
      </c>
      <c r="AE108" s="644">
        <f>MastRoster!AA112</f>
        <v>0</v>
      </c>
      <c r="AF108" s="644">
        <f>MastRoster!AB112</f>
        <v>0</v>
      </c>
      <c r="AG108" s="644">
        <f>MastRoster!AC112</f>
        <v>0</v>
      </c>
      <c r="AH108" s="644">
        <f>MastRoster!AD112</f>
        <v>0</v>
      </c>
      <c r="AI108" s="644">
        <f>MastRoster!AE112</f>
        <v>0</v>
      </c>
      <c r="AJ108" s="644">
        <f>MastRoster!AF112</f>
        <v>0</v>
      </c>
      <c r="AK108" s="644">
        <f>MastRoster!AG112</f>
        <v>0</v>
      </c>
      <c r="AL108" s="644">
        <f>MastRoster!AH112</f>
        <v>0</v>
      </c>
      <c r="AM108" s="644">
        <f>MastRoster!AI112</f>
        <v>0</v>
      </c>
      <c r="AN108" s="644">
        <f>MastRoster!AJ112</f>
        <v>0</v>
      </c>
      <c r="AO108" s="645">
        <f>MastRoster!AK112</f>
        <v>0</v>
      </c>
      <c r="AP108" s="644">
        <f>MastRoster!AL112</f>
        <v>0</v>
      </c>
      <c r="AQ108" s="644">
        <f>MastRoster!AM112</f>
        <v>0</v>
      </c>
      <c r="AR108" s="644" t="str">
        <f>MastRoster!AN112</f>
        <v/>
      </c>
      <c r="AS108" s="644" t="str">
        <f>MastRoster!AO112</f>
        <v/>
      </c>
      <c r="AT108" s="644" t="str">
        <f>MastRoster!AP112</f>
        <v/>
      </c>
      <c r="AU108" s="644" t="str">
        <f>MastRoster!AQ112</f>
        <v/>
      </c>
      <c r="AV108" s="644" t="str">
        <f>MastRoster!AR112</f>
        <v/>
      </c>
      <c r="AW108" s="644" t="str">
        <f>MastRoster!AS112</f>
        <v/>
      </c>
      <c r="AX108" s="644" t="str">
        <f>MastRoster!AT112</f>
        <v/>
      </c>
      <c r="AY108" s="644" t="str">
        <f>MastRoster!AU112</f>
        <v/>
      </c>
      <c r="AZ108" s="644" t="str">
        <f>MastRoster!AV112</f>
        <v/>
      </c>
      <c r="BA108" s="644" t="str">
        <f>MastRoster!AW112</f>
        <v/>
      </c>
      <c r="BB108" s="644" t="str">
        <f>MastRoster!AX112</f>
        <v/>
      </c>
      <c r="BC108" s="644" t="str">
        <f>MastRoster!AY112</f>
        <v/>
      </c>
      <c r="BD108" s="644" t="str">
        <f>MastRoster!AZ112</f>
        <v/>
      </c>
      <c r="BE108" s="644" t="str">
        <f>MastRoster!BA112</f>
        <v/>
      </c>
      <c r="BF108" s="644" t="str">
        <f>MastRoster!BB112</f>
        <v/>
      </c>
      <c r="BG108" s="644" t="str">
        <f>MastRoster!BC112</f>
        <v/>
      </c>
      <c r="BH108" s="644" t="str">
        <f>MastRoster!BD112</f>
        <v/>
      </c>
      <c r="BI108" s="644" t="str">
        <f>MastRoster!BE112</f>
        <v/>
      </c>
      <c r="BJ108" s="644" t="str">
        <f>MastRoster!BF112</f>
        <v/>
      </c>
    </row>
    <row r="109" spans="7:62" x14ac:dyDescent="0.25">
      <c r="G109" s="644">
        <f>MastRoster!C113</f>
        <v>0</v>
      </c>
      <c r="H109" s="644">
        <f>MastRoster!D113</f>
        <v>0</v>
      </c>
      <c r="I109" s="644">
        <f>MastRoster!E113</f>
        <v>0</v>
      </c>
      <c r="J109" s="644">
        <f>MastRoster!F113</f>
        <v>0</v>
      </c>
      <c r="K109" s="644">
        <f>MastRoster!G113</f>
        <v>0</v>
      </c>
      <c r="L109" s="644">
        <f>MastRoster!H113</f>
        <v>0</v>
      </c>
      <c r="M109" s="644">
        <f>MastRoster!I113</f>
        <v>0</v>
      </c>
      <c r="N109" s="644">
        <f>MastRoster!J113</f>
        <v>0</v>
      </c>
      <c r="O109" s="644">
        <f>MastRoster!K113</f>
        <v>0</v>
      </c>
      <c r="P109" s="644">
        <f>MastRoster!L113</f>
        <v>0</v>
      </c>
      <c r="Q109" s="644">
        <f>MastRoster!M113</f>
        <v>0</v>
      </c>
      <c r="R109" s="644">
        <f>MastRoster!N113</f>
        <v>0</v>
      </c>
      <c r="S109" s="644">
        <f>MastRoster!O113</f>
        <v>0</v>
      </c>
      <c r="T109" s="644">
        <f>MastRoster!P113</f>
        <v>0</v>
      </c>
      <c r="U109" s="644">
        <f>MastRoster!Q113</f>
        <v>0</v>
      </c>
      <c r="V109" s="644">
        <f>MastRoster!R113</f>
        <v>0</v>
      </c>
      <c r="W109" s="644">
        <f>MastRoster!S113</f>
        <v>0</v>
      </c>
      <c r="X109" s="644">
        <f>MastRoster!T113</f>
        <v>0</v>
      </c>
      <c r="Y109" s="644">
        <f>MastRoster!U113</f>
        <v>0</v>
      </c>
      <c r="Z109" s="644">
        <f>MastRoster!V113</f>
        <v>0</v>
      </c>
      <c r="AA109" s="644">
        <f>MastRoster!W113</f>
        <v>0</v>
      </c>
      <c r="AB109" s="644">
        <f>MastRoster!X113</f>
        <v>0</v>
      </c>
      <c r="AC109" s="644">
        <f>MastRoster!Y113</f>
        <v>0</v>
      </c>
      <c r="AD109" s="644">
        <f>MastRoster!Z113</f>
        <v>0</v>
      </c>
      <c r="AE109" s="644">
        <f>MastRoster!AA113</f>
        <v>0</v>
      </c>
      <c r="AF109" s="644">
        <f>MastRoster!AB113</f>
        <v>0</v>
      </c>
      <c r="AG109" s="644">
        <f>MastRoster!AC113</f>
        <v>0</v>
      </c>
      <c r="AH109" s="644">
        <f>MastRoster!AD113</f>
        <v>0</v>
      </c>
      <c r="AI109" s="644">
        <f>MastRoster!AE113</f>
        <v>0</v>
      </c>
      <c r="AJ109" s="644">
        <f>MastRoster!AF113</f>
        <v>0</v>
      </c>
      <c r="AK109" s="644">
        <f>MastRoster!AG113</f>
        <v>0</v>
      </c>
      <c r="AL109" s="644">
        <f>MastRoster!AH113</f>
        <v>0</v>
      </c>
      <c r="AM109" s="644">
        <f>MastRoster!AI113</f>
        <v>0</v>
      </c>
      <c r="AN109" s="644">
        <f>MastRoster!AJ113</f>
        <v>0</v>
      </c>
      <c r="AO109" s="645">
        <f>MastRoster!AK113</f>
        <v>0</v>
      </c>
      <c r="AP109" s="644">
        <f>MastRoster!AL113</f>
        <v>0</v>
      </c>
      <c r="AQ109" s="644">
        <f>MastRoster!AM113</f>
        <v>0</v>
      </c>
      <c r="AR109" s="644" t="str">
        <f>MastRoster!AN113</f>
        <v/>
      </c>
      <c r="AS109" s="644" t="str">
        <f>MastRoster!AO113</f>
        <v/>
      </c>
      <c r="AT109" s="644" t="str">
        <f>MastRoster!AP113</f>
        <v/>
      </c>
      <c r="AU109" s="644" t="str">
        <f>MastRoster!AQ113</f>
        <v/>
      </c>
      <c r="AV109" s="644" t="str">
        <f>MastRoster!AR113</f>
        <v/>
      </c>
      <c r="AW109" s="644" t="str">
        <f>MastRoster!AS113</f>
        <v/>
      </c>
      <c r="AX109" s="644" t="str">
        <f>MastRoster!AT113</f>
        <v/>
      </c>
      <c r="AY109" s="644" t="str">
        <f>MastRoster!AU113</f>
        <v/>
      </c>
      <c r="AZ109" s="644" t="str">
        <f>MastRoster!AV113</f>
        <v/>
      </c>
      <c r="BA109" s="644" t="str">
        <f>MastRoster!AW113</f>
        <v/>
      </c>
      <c r="BB109" s="644" t="str">
        <f>MastRoster!AX113</f>
        <v/>
      </c>
      <c r="BC109" s="644" t="str">
        <f>MastRoster!AY113</f>
        <v/>
      </c>
      <c r="BD109" s="644" t="str">
        <f>MastRoster!AZ113</f>
        <v/>
      </c>
      <c r="BE109" s="644" t="str">
        <f>MastRoster!BA113</f>
        <v/>
      </c>
      <c r="BF109" s="644" t="str">
        <f>MastRoster!BB113</f>
        <v/>
      </c>
      <c r="BG109" s="644" t="str">
        <f>MastRoster!BC113</f>
        <v/>
      </c>
      <c r="BH109" s="644" t="str">
        <f>MastRoster!BD113</f>
        <v/>
      </c>
      <c r="BI109" s="644" t="str">
        <f>MastRoster!BE113</f>
        <v/>
      </c>
      <c r="BJ109" s="644" t="str">
        <f>MastRoster!BF113</f>
        <v/>
      </c>
    </row>
    <row r="110" spans="7:62" x14ac:dyDescent="0.25">
      <c r="G110" s="644">
        <f>MastRoster!C114</f>
        <v>0</v>
      </c>
      <c r="H110" s="644">
        <f>MastRoster!D114</f>
        <v>0</v>
      </c>
      <c r="I110" s="644">
        <f>MastRoster!E114</f>
        <v>0</v>
      </c>
      <c r="J110" s="644">
        <f>MastRoster!F114</f>
        <v>0</v>
      </c>
      <c r="K110" s="644">
        <f>MastRoster!G114</f>
        <v>0</v>
      </c>
      <c r="L110" s="644">
        <f>MastRoster!H114</f>
        <v>0</v>
      </c>
      <c r="M110" s="644">
        <f>MastRoster!I114</f>
        <v>0</v>
      </c>
      <c r="N110" s="644">
        <f>MastRoster!J114</f>
        <v>0</v>
      </c>
      <c r="O110" s="644">
        <f>MastRoster!K114</f>
        <v>0</v>
      </c>
      <c r="P110" s="644">
        <f>MastRoster!L114</f>
        <v>0</v>
      </c>
      <c r="Q110" s="644">
        <f>MastRoster!M114</f>
        <v>0</v>
      </c>
      <c r="R110" s="644">
        <f>MastRoster!N114</f>
        <v>0</v>
      </c>
      <c r="S110" s="644">
        <f>MastRoster!O114</f>
        <v>0</v>
      </c>
      <c r="T110" s="644">
        <f>MastRoster!P114</f>
        <v>0</v>
      </c>
      <c r="U110" s="644">
        <f>MastRoster!Q114</f>
        <v>0</v>
      </c>
      <c r="V110" s="644">
        <f>MastRoster!R114</f>
        <v>0</v>
      </c>
      <c r="W110" s="644">
        <f>MastRoster!S114</f>
        <v>0</v>
      </c>
      <c r="X110" s="644">
        <f>MastRoster!T114</f>
        <v>0</v>
      </c>
      <c r="Y110" s="644">
        <f>MastRoster!U114</f>
        <v>0</v>
      </c>
      <c r="Z110" s="644">
        <f>MastRoster!V114</f>
        <v>0</v>
      </c>
      <c r="AA110" s="644">
        <f>MastRoster!W114</f>
        <v>0</v>
      </c>
      <c r="AB110" s="644">
        <f>MastRoster!X114</f>
        <v>0</v>
      </c>
      <c r="AC110" s="644">
        <f>MastRoster!Y114</f>
        <v>0</v>
      </c>
      <c r="AD110" s="644">
        <f>MastRoster!Z114</f>
        <v>0</v>
      </c>
      <c r="AE110" s="644">
        <f>MastRoster!AA114</f>
        <v>0</v>
      </c>
      <c r="AF110" s="644">
        <f>MastRoster!AB114</f>
        <v>0</v>
      </c>
      <c r="AG110" s="644">
        <f>MastRoster!AC114</f>
        <v>0</v>
      </c>
      <c r="AH110" s="644">
        <f>MastRoster!AD114</f>
        <v>0</v>
      </c>
      <c r="AI110" s="644">
        <f>MastRoster!AE114</f>
        <v>0</v>
      </c>
      <c r="AJ110" s="644">
        <f>MastRoster!AF114</f>
        <v>0</v>
      </c>
      <c r="AK110" s="644">
        <f>MastRoster!AG114</f>
        <v>0</v>
      </c>
      <c r="AL110" s="644">
        <f>MastRoster!AH114</f>
        <v>0</v>
      </c>
      <c r="AM110" s="644">
        <f>MastRoster!AI114</f>
        <v>0</v>
      </c>
      <c r="AN110" s="644">
        <f>MastRoster!AJ114</f>
        <v>0</v>
      </c>
      <c r="AO110" s="645">
        <f>MastRoster!AK114</f>
        <v>0</v>
      </c>
      <c r="AP110" s="644">
        <f>MastRoster!AL114</f>
        <v>0</v>
      </c>
      <c r="AQ110" s="644">
        <f>MastRoster!AM114</f>
        <v>0</v>
      </c>
      <c r="AR110" s="644" t="str">
        <f>MastRoster!AN114</f>
        <v/>
      </c>
      <c r="AS110" s="644" t="str">
        <f>MastRoster!AO114</f>
        <v/>
      </c>
      <c r="AT110" s="644" t="str">
        <f>MastRoster!AP114</f>
        <v/>
      </c>
      <c r="AU110" s="644" t="str">
        <f>MastRoster!AQ114</f>
        <v/>
      </c>
      <c r="AV110" s="644" t="str">
        <f>MastRoster!AR114</f>
        <v/>
      </c>
      <c r="AW110" s="644" t="str">
        <f>MastRoster!AS114</f>
        <v/>
      </c>
      <c r="AX110" s="644" t="str">
        <f>MastRoster!AT114</f>
        <v/>
      </c>
      <c r="AY110" s="644" t="str">
        <f>MastRoster!AU114</f>
        <v/>
      </c>
      <c r="AZ110" s="644" t="str">
        <f>MastRoster!AV114</f>
        <v/>
      </c>
      <c r="BA110" s="644" t="str">
        <f>MastRoster!AW114</f>
        <v/>
      </c>
      <c r="BB110" s="644" t="str">
        <f>MastRoster!AX114</f>
        <v/>
      </c>
      <c r="BC110" s="644" t="str">
        <f>MastRoster!AY114</f>
        <v/>
      </c>
      <c r="BD110" s="644" t="str">
        <f>MastRoster!AZ114</f>
        <v/>
      </c>
      <c r="BE110" s="644" t="str">
        <f>MastRoster!BA114</f>
        <v/>
      </c>
      <c r="BF110" s="644" t="str">
        <f>MastRoster!BB114</f>
        <v/>
      </c>
      <c r="BG110" s="644" t="str">
        <f>MastRoster!BC114</f>
        <v/>
      </c>
      <c r="BH110" s="644" t="str">
        <f>MastRoster!BD114</f>
        <v/>
      </c>
      <c r="BI110" s="644" t="str">
        <f>MastRoster!BE114</f>
        <v/>
      </c>
      <c r="BJ110" s="644" t="str">
        <f>MastRoster!BF114</f>
        <v/>
      </c>
    </row>
    <row r="111" spans="7:62" x14ac:dyDescent="0.25">
      <c r="G111" s="644">
        <f>MastRoster!C115</f>
        <v>0</v>
      </c>
      <c r="H111" s="644">
        <f>MastRoster!D115</f>
        <v>0</v>
      </c>
      <c r="I111" s="644">
        <f>MastRoster!E115</f>
        <v>0</v>
      </c>
      <c r="J111" s="644">
        <f>MastRoster!F115</f>
        <v>0</v>
      </c>
      <c r="K111" s="644">
        <f>MastRoster!G115</f>
        <v>0</v>
      </c>
      <c r="L111" s="644">
        <f>MastRoster!H115</f>
        <v>0</v>
      </c>
      <c r="M111" s="644">
        <f>MastRoster!I115</f>
        <v>0</v>
      </c>
      <c r="N111" s="644">
        <f>MastRoster!J115</f>
        <v>0</v>
      </c>
      <c r="O111" s="644">
        <f>MastRoster!K115</f>
        <v>0</v>
      </c>
      <c r="P111" s="644">
        <f>MastRoster!L115</f>
        <v>0</v>
      </c>
      <c r="Q111" s="644">
        <f>MastRoster!M115</f>
        <v>0</v>
      </c>
      <c r="R111" s="644">
        <f>MastRoster!N115</f>
        <v>0</v>
      </c>
      <c r="S111" s="644">
        <f>MastRoster!O115</f>
        <v>0</v>
      </c>
      <c r="T111" s="644">
        <f>MastRoster!P115</f>
        <v>0</v>
      </c>
      <c r="U111" s="644">
        <f>MastRoster!Q115</f>
        <v>0</v>
      </c>
      <c r="V111" s="644">
        <f>MastRoster!R115</f>
        <v>0</v>
      </c>
      <c r="W111" s="644">
        <f>MastRoster!S115</f>
        <v>0</v>
      </c>
      <c r="X111" s="644">
        <f>MastRoster!T115</f>
        <v>0</v>
      </c>
      <c r="Y111" s="644">
        <f>MastRoster!U115</f>
        <v>0</v>
      </c>
      <c r="Z111" s="644">
        <f>MastRoster!V115</f>
        <v>0</v>
      </c>
      <c r="AA111" s="644">
        <f>MastRoster!W115</f>
        <v>0</v>
      </c>
      <c r="AB111" s="644">
        <f>MastRoster!X115</f>
        <v>0</v>
      </c>
      <c r="AC111" s="644">
        <f>MastRoster!Y115</f>
        <v>0</v>
      </c>
      <c r="AD111" s="644">
        <f>MastRoster!Z115</f>
        <v>0</v>
      </c>
      <c r="AE111" s="644">
        <f>MastRoster!AA115</f>
        <v>0</v>
      </c>
      <c r="AF111" s="644">
        <f>MastRoster!AB115</f>
        <v>0</v>
      </c>
      <c r="AG111" s="644">
        <f>MastRoster!AC115</f>
        <v>0</v>
      </c>
      <c r="AH111" s="644">
        <f>MastRoster!AD115</f>
        <v>0</v>
      </c>
      <c r="AI111" s="644">
        <f>MastRoster!AE115</f>
        <v>0</v>
      </c>
      <c r="AJ111" s="644">
        <f>MastRoster!AF115</f>
        <v>0</v>
      </c>
      <c r="AK111" s="644">
        <f>MastRoster!AG115</f>
        <v>0</v>
      </c>
      <c r="AL111" s="644">
        <f>MastRoster!AH115</f>
        <v>0</v>
      </c>
      <c r="AM111" s="644">
        <f>MastRoster!AI115</f>
        <v>0</v>
      </c>
      <c r="AN111" s="644">
        <f>MastRoster!AJ115</f>
        <v>0</v>
      </c>
      <c r="AO111" s="645">
        <f>MastRoster!AK115</f>
        <v>0</v>
      </c>
      <c r="AP111" s="644">
        <f>MastRoster!AL115</f>
        <v>0</v>
      </c>
      <c r="AQ111" s="644">
        <f>MastRoster!AM115</f>
        <v>0</v>
      </c>
      <c r="AR111" s="644" t="str">
        <f>MastRoster!AN115</f>
        <v/>
      </c>
      <c r="AS111" s="644" t="str">
        <f>MastRoster!AO115</f>
        <v/>
      </c>
      <c r="AT111" s="644" t="str">
        <f>MastRoster!AP115</f>
        <v/>
      </c>
      <c r="AU111" s="644" t="str">
        <f>MastRoster!AQ115</f>
        <v/>
      </c>
      <c r="AV111" s="644" t="str">
        <f>MastRoster!AR115</f>
        <v/>
      </c>
      <c r="AW111" s="644" t="str">
        <f>MastRoster!AS115</f>
        <v/>
      </c>
      <c r="AX111" s="644" t="str">
        <f>MastRoster!AT115</f>
        <v/>
      </c>
      <c r="AY111" s="644" t="str">
        <f>MastRoster!AU115</f>
        <v/>
      </c>
      <c r="AZ111" s="644" t="str">
        <f>MastRoster!AV115</f>
        <v/>
      </c>
      <c r="BA111" s="644" t="str">
        <f>MastRoster!AW115</f>
        <v/>
      </c>
      <c r="BB111" s="644" t="str">
        <f>MastRoster!AX115</f>
        <v/>
      </c>
      <c r="BC111" s="644" t="str">
        <f>MastRoster!AY115</f>
        <v/>
      </c>
      <c r="BD111" s="644" t="str">
        <f>MastRoster!AZ115</f>
        <v/>
      </c>
      <c r="BE111" s="644" t="str">
        <f>MastRoster!BA115</f>
        <v/>
      </c>
      <c r="BF111" s="644" t="str">
        <f>MastRoster!BB115</f>
        <v/>
      </c>
      <c r="BG111" s="644" t="str">
        <f>MastRoster!BC115</f>
        <v/>
      </c>
      <c r="BH111" s="644" t="str">
        <f>MastRoster!BD115</f>
        <v/>
      </c>
      <c r="BI111" s="644" t="str">
        <f>MastRoster!BE115</f>
        <v/>
      </c>
      <c r="BJ111" s="644" t="str">
        <f>MastRoster!BF115</f>
        <v/>
      </c>
    </row>
    <row r="112" spans="7:62" x14ac:dyDescent="0.25">
      <c r="G112" s="644">
        <f>MastRoster!C116</f>
        <v>0</v>
      </c>
      <c r="H112" s="644">
        <f>MastRoster!D116</f>
        <v>0</v>
      </c>
      <c r="I112" s="644">
        <f>MastRoster!E116</f>
        <v>0</v>
      </c>
      <c r="J112" s="644">
        <f>MastRoster!F116</f>
        <v>0</v>
      </c>
      <c r="K112" s="644">
        <f>MastRoster!G116</f>
        <v>0</v>
      </c>
      <c r="L112" s="644">
        <f>MastRoster!H116</f>
        <v>0</v>
      </c>
      <c r="M112" s="644">
        <f>MastRoster!I116</f>
        <v>0</v>
      </c>
      <c r="N112" s="644">
        <f>MastRoster!J116</f>
        <v>0</v>
      </c>
      <c r="O112" s="644">
        <f>MastRoster!K116</f>
        <v>0</v>
      </c>
      <c r="P112" s="644">
        <f>MastRoster!L116</f>
        <v>0</v>
      </c>
      <c r="Q112" s="644">
        <f>MastRoster!M116</f>
        <v>0</v>
      </c>
      <c r="R112" s="644">
        <f>MastRoster!N116</f>
        <v>0</v>
      </c>
      <c r="S112" s="644">
        <f>MastRoster!O116</f>
        <v>0</v>
      </c>
      <c r="T112" s="644">
        <f>MastRoster!P116</f>
        <v>0</v>
      </c>
      <c r="U112" s="644">
        <f>MastRoster!Q116</f>
        <v>0</v>
      </c>
      <c r="V112" s="644">
        <f>MastRoster!R116</f>
        <v>0</v>
      </c>
      <c r="W112" s="644">
        <f>MastRoster!S116</f>
        <v>0</v>
      </c>
      <c r="X112" s="644">
        <f>MastRoster!T116</f>
        <v>0</v>
      </c>
      <c r="Y112" s="644">
        <f>MastRoster!U116</f>
        <v>0</v>
      </c>
      <c r="Z112" s="644">
        <f>MastRoster!V116</f>
        <v>0</v>
      </c>
      <c r="AA112" s="644">
        <f>MastRoster!W116</f>
        <v>0</v>
      </c>
      <c r="AB112" s="644">
        <f>MastRoster!X116</f>
        <v>0</v>
      </c>
      <c r="AC112" s="644">
        <f>MastRoster!Y116</f>
        <v>0</v>
      </c>
      <c r="AD112" s="644">
        <f>MastRoster!Z116</f>
        <v>0</v>
      </c>
      <c r="AE112" s="644">
        <f>MastRoster!AA116</f>
        <v>0</v>
      </c>
      <c r="AF112" s="644">
        <f>MastRoster!AB116</f>
        <v>0</v>
      </c>
      <c r="AG112" s="644">
        <f>MastRoster!AC116</f>
        <v>0</v>
      </c>
      <c r="AH112" s="644">
        <f>MastRoster!AD116</f>
        <v>0</v>
      </c>
      <c r="AI112" s="644">
        <f>MastRoster!AE116</f>
        <v>0</v>
      </c>
      <c r="AJ112" s="644">
        <f>MastRoster!AF116</f>
        <v>0</v>
      </c>
      <c r="AK112" s="644">
        <f>MastRoster!AG116</f>
        <v>0</v>
      </c>
      <c r="AL112" s="644">
        <f>MastRoster!AH116</f>
        <v>0</v>
      </c>
      <c r="AM112" s="644">
        <f>MastRoster!AI116</f>
        <v>0</v>
      </c>
      <c r="AN112" s="644">
        <f>MastRoster!AJ116</f>
        <v>0</v>
      </c>
      <c r="AO112" s="645">
        <f>MastRoster!AK116</f>
        <v>0</v>
      </c>
      <c r="AP112" s="644">
        <f>MastRoster!AL116</f>
        <v>0</v>
      </c>
      <c r="AQ112" s="644">
        <f>MastRoster!AM116</f>
        <v>0</v>
      </c>
      <c r="AR112" s="644" t="str">
        <f>MastRoster!AN116</f>
        <v/>
      </c>
      <c r="AS112" s="644" t="str">
        <f>MastRoster!AO116</f>
        <v/>
      </c>
      <c r="AT112" s="644" t="str">
        <f>MastRoster!AP116</f>
        <v/>
      </c>
      <c r="AU112" s="644" t="str">
        <f>MastRoster!AQ116</f>
        <v/>
      </c>
      <c r="AV112" s="644" t="str">
        <f>MastRoster!AR116</f>
        <v/>
      </c>
      <c r="AW112" s="644" t="str">
        <f>MastRoster!AS116</f>
        <v/>
      </c>
      <c r="AX112" s="644" t="str">
        <f>MastRoster!AT116</f>
        <v/>
      </c>
      <c r="AY112" s="644" t="str">
        <f>MastRoster!AU116</f>
        <v/>
      </c>
      <c r="AZ112" s="644" t="str">
        <f>MastRoster!AV116</f>
        <v/>
      </c>
      <c r="BA112" s="644" t="str">
        <f>MastRoster!AW116</f>
        <v/>
      </c>
      <c r="BB112" s="644" t="str">
        <f>MastRoster!AX116</f>
        <v/>
      </c>
      <c r="BC112" s="644" t="str">
        <f>MastRoster!AY116</f>
        <v/>
      </c>
      <c r="BD112" s="644" t="str">
        <f>MastRoster!AZ116</f>
        <v/>
      </c>
      <c r="BE112" s="644" t="str">
        <f>MastRoster!BA116</f>
        <v/>
      </c>
      <c r="BF112" s="644" t="str">
        <f>MastRoster!BB116</f>
        <v/>
      </c>
      <c r="BG112" s="644" t="str">
        <f>MastRoster!BC116</f>
        <v/>
      </c>
      <c r="BH112" s="644" t="str">
        <f>MastRoster!BD116</f>
        <v/>
      </c>
      <c r="BI112" s="644" t="str">
        <f>MastRoster!BE116</f>
        <v/>
      </c>
      <c r="BJ112" s="644" t="str">
        <f>MastRoster!BF116</f>
        <v/>
      </c>
    </row>
    <row r="113" spans="7:62" x14ac:dyDescent="0.25">
      <c r="G113" s="644">
        <f>MastRoster!C117</f>
        <v>0</v>
      </c>
      <c r="H113" s="644">
        <f>MastRoster!D117</f>
        <v>0</v>
      </c>
      <c r="I113" s="644">
        <f>MastRoster!E117</f>
        <v>0</v>
      </c>
      <c r="J113" s="644">
        <f>MastRoster!F117</f>
        <v>0</v>
      </c>
      <c r="K113" s="644">
        <f>MastRoster!G117</f>
        <v>0</v>
      </c>
      <c r="L113" s="644">
        <f>MastRoster!H117</f>
        <v>0</v>
      </c>
      <c r="M113" s="644">
        <f>MastRoster!I117</f>
        <v>0</v>
      </c>
      <c r="N113" s="644">
        <f>MastRoster!J117</f>
        <v>0</v>
      </c>
      <c r="O113" s="644">
        <f>MastRoster!K117</f>
        <v>0</v>
      </c>
      <c r="P113" s="644">
        <f>MastRoster!L117</f>
        <v>0</v>
      </c>
      <c r="Q113" s="644">
        <f>MastRoster!M117</f>
        <v>0</v>
      </c>
      <c r="R113" s="644">
        <f>MastRoster!N117</f>
        <v>0</v>
      </c>
      <c r="S113" s="644">
        <f>MastRoster!O117</f>
        <v>0</v>
      </c>
      <c r="T113" s="644">
        <f>MastRoster!P117</f>
        <v>0</v>
      </c>
      <c r="U113" s="644">
        <f>MastRoster!Q117</f>
        <v>0</v>
      </c>
      <c r="V113" s="644">
        <f>MastRoster!R117</f>
        <v>0</v>
      </c>
      <c r="W113" s="644">
        <f>MastRoster!S117</f>
        <v>0</v>
      </c>
      <c r="X113" s="644">
        <f>MastRoster!T117</f>
        <v>0</v>
      </c>
      <c r="Y113" s="644">
        <f>MastRoster!U117</f>
        <v>0</v>
      </c>
      <c r="Z113" s="644">
        <f>MastRoster!V117</f>
        <v>0</v>
      </c>
      <c r="AA113" s="644">
        <f>MastRoster!W117</f>
        <v>0</v>
      </c>
      <c r="AB113" s="644">
        <f>MastRoster!X117</f>
        <v>0</v>
      </c>
      <c r="AC113" s="644">
        <f>MastRoster!Y117</f>
        <v>0</v>
      </c>
      <c r="AD113" s="644">
        <f>MastRoster!Z117</f>
        <v>0</v>
      </c>
      <c r="AE113" s="644">
        <f>MastRoster!AA117</f>
        <v>0</v>
      </c>
      <c r="AF113" s="644">
        <f>MastRoster!AB117</f>
        <v>0</v>
      </c>
      <c r="AG113" s="644">
        <f>MastRoster!AC117</f>
        <v>0</v>
      </c>
      <c r="AH113" s="644">
        <f>MastRoster!AD117</f>
        <v>0</v>
      </c>
      <c r="AI113" s="644">
        <f>MastRoster!AE117</f>
        <v>0</v>
      </c>
      <c r="AJ113" s="644">
        <f>MastRoster!AF117</f>
        <v>0</v>
      </c>
      <c r="AK113" s="644">
        <f>MastRoster!AG117</f>
        <v>0</v>
      </c>
      <c r="AL113" s="644">
        <f>MastRoster!AH117</f>
        <v>0</v>
      </c>
      <c r="AM113" s="644">
        <f>MastRoster!AI117</f>
        <v>0</v>
      </c>
      <c r="AN113" s="644">
        <f>MastRoster!AJ117</f>
        <v>0</v>
      </c>
      <c r="AO113" s="645">
        <f>MastRoster!AK117</f>
        <v>0</v>
      </c>
      <c r="AP113" s="644">
        <f>MastRoster!AL117</f>
        <v>0</v>
      </c>
      <c r="AQ113" s="644">
        <f>MastRoster!AM117</f>
        <v>0</v>
      </c>
      <c r="AR113" s="644" t="str">
        <f>MastRoster!AN117</f>
        <v/>
      </c>
      <c r="AS113" s="644" t="str">
        <f>MastRoster!AO117</f>
        <v/>
      </c>
      <c r="AT113" s="644" t="str">
        <f>MastRoster!AP117</f>
        <v/>
      </c>
      <c r="AU113" s="644" t="str">
        <f>MastRoster!AQ117</f>
        <v/>
      </c>
      <c r="AV113" s="644" t="str">
        <f>MastRoster!AR117</f>
        <v/>
      </c>
      <c r="AW113" s="644" t="str">
        <f>MastRoster!AS117</f>
        <v/>
      </c>
      <c r="AX113" s="644" t="str">
        <f>MastRoster!AT117</f>
        <v/>
      </c>
      <c r="AY113" s="644" t="str">
        <f>MastRoster!AU117</f>
        <v/>
      </c>
      <c r="AZ113" s="644" t="str">
        <f>MastRoster!AV117</f>
        <v/>
      </c>
      <c r="BA113" s="644" t="str">
        <f>MastRoster!AW117</f>
        <v/>
      </c>
      <c r="BB113" s="644" t="str">
        <f>MastRoster!AX117</f>
        <v/>
      </c>
      <c r="BC113" s="644" t="str">
        <f>MastRoster!AY117</f>
        <v/>
      </c>
      <c r="BD113" s="644" t="str">
        <f>MastRoster!AZ117</f>
        <v/>
      </c>
      <c r="BE113" s="644" t="str">
        <f>MastRoster!BA117</f>
        <v/>
      </c>
      <c r="BF113" s="644" t="str">
        <f>MastRoster!BB117</f>
        <v/>
      </c>
      <c r="BG113" s="644" t="str">
        <f>MastRoster!BC117</f>
        <v/>
      </c>
      <c r="BH113" s="644" t="str">
        <f>MastRoster!BD117</f>
        <v/>
      </c>
      <c r="BI113" s="644" t="str">
        <f>MastRoster!BE117</f>
        <v/>
      </c>
      <c r="BJ113" s="644" t="str">
        <f>MastRoster!BF117</f>
        <v/>
      </c>
    </row>
    <row r="114" spans="7:62" x14ac:dyDescent="0.25">
      <c r="G114" s="644">
        <f>MastRoster!C118</f>
        <v>0</v>
      </c>
      <c r="H114" s="644">
        <f>MastRoster!D118</f>
        <v>0</v>
      </c>
      <c r="I114" s="644">
        <f>MastRoster!E118</f>
        <v>0</v>
      </c>
      <c r="J114" s="644">
        <f>MastRoster!F118</f>
        <v>0</v>
      </c>
      <c r="K114" s="644">
        <f>MastRoster!G118</f>
        <v>0</v>
      </c>
      <c r="L114" s="644">
        <f>MastRoster!H118</f>
        <v>0</v>
      </c>
      <c r="M114" s="644">
        <f>MastRoster!I118</f>
        <v>0</v>
      </c>
      <c r="N114" s="644">
        <f>MastRoster!J118</f>
        <v>0</v>
      </c>
      <c r="O114" s="644">
        <f>MastRoster!K118</f>
        <v>0</v>
      </c>
      <c r="P114" s="644">
        <f>MastRoster!L118</f>
        <v>0</v>
      </c>
      <c r="Q114" s="644">
        <f>MastRoster!M118</f>
        <v>0</v>
      </c>
      <c r="R114" s="644">
        <f>MastRoster!N118</f>
        <v>0</v>
      </c>
      <c r="S114" s="644">
        <f>MastRoster!O118</f>
        <v>0</v>
      </c>
      <c r="T114" s="644">
        <f>MastRoster!P118</f>
        <v>0</v>
      </c>
      <c r="U114" s="644">
        <f>MastRoster!Q118</f>
        <v>0</v>
      </c>
      <c r="V114" s="644">
        <f>MastRoster!R118</f>
        <v>0</v>
      </c>
      <c r="W114" s="644">
        <f>MastRoster!S118</f>
        <v>0</v>
      </c>
      <c r="X114" s="644">
        <f>MastRoster!T118</f>
        <v>0</v>
      </c>
      <c r="Y114" s="644">
        <f>MastRoster!U118</f>
        <v>0</v>
      </c>
      <c r="Z114" s="644">
        <f>MastRoster!V118</f>
        <v>0</v>
      </c>
      <c r="AA114" s="644">
        <f>MastRoster!W118</f>
        <v>0</v>
      </c>
      <c r="AB114" s="644">
        <f>MastRoster!X118</f>
        <v>0</v>
      </c>
      <c r="AC114" s="644">
        <f>MastRoster!Y118</f>
        <v>0</v>
      </c>
      <c r="AD114" s="644">
        <f>MastRoster!Z118</f>
        <v>0</v>
      </c>
      <c r="AE114" s="644">
        <f>MastRoster!AA118</f>
        <v>0</v>
      </c>
      <c r="AF114" s="644">
        <f>MastRoster!AB118</f>
        <v>0</v>
      </c>
      <c r="AG114" s="644">
        <f>MastRoster!AC118</f>
        <v>0</v>
      </c>
      <c r="AH114" s="644">
        <f>MastRoster!AD118</f>
        <v>0</v>
      </c>
      <c r="AI114" s="644">
        <f>MastRoster!AE118</f>
        <v>0</v>
      </c>
      <c r="AJ114" s="644">
        <f>MastRoster!AF118</f>
        <v>0</v>
      </c>
      <c r="AK114" s="644">
        <f>MastRoster!AG118</f>
        <v>0</v>
      </c>
      <c r="AL114" s="644">
        <f>MastRoster!AH118</f>
        <v>0</v>
      </c>
      <c r="AM114" s="644">
        <f>MastRoster!AI118</f>
        <v>0</v>
      </c>
      <c r="AN114" s="644">
        <f>MastRoster!AJ118</f>
        <v>0</v>
      </c>
      <c r="AO114" s="645">
        <f>MastRoster!AK118</f>
        <v>0</v>
      </c>
      <c r="AP114" s="644">
        <f>MastRoster!AL118</f>
        <v>0</v>
      </c>
      <c r="AQ114" s="644">
        <f>MastRoster!AM118</f>
        <v>0</v>
      </c>
      <c r="AR114" s="644" t="str">
        <f>MastRoster!AN118</f>
        <v/>
      </c>
      <c r="AS114" s="644" t="str">
        <f>MastRoster!AO118</f>
        <v/>
      </c>
      <c r="AT114" s="644" t="str">
        <f>MastRoster!AP118</f>
        <v/>
      </c>
      <c r="AU114" s="644" t="str">
        <f>MastRoster!AQ118</f>
        <v/>
      </c>
      <c r="AV114" s="644" t="str">
        <f>MastRoster!AR118</f>
        <v/>
      </c>
      <c r="AW114" s="644" t="str">
        <f>MastRoster!AS118</f>
        <v/>
      </c>
      <c r="AX114" s="644" t="str">
        <f>MastRoster!AT118</f>
        <v/>
      </c>
      <c r="AY114" s="644" t="str">
        <f>MastRoster!AU118</f>
        <v/>
      </c>
      <c r="AZ114" s="644" t="str">
        <f>MastRoster!AV118</f>
        <v/>
      </c>
      <c r="BA114" s="644" t="str">
        <f>MastRoster!AW118</f>
        <v/>
      </c>
      <c r="BB114" s="644" t="str">
        <f>MastRoster!AX118</f>
        <v/>
      </c>
      <c r="BC114" s="644" t="str">
        <f>MastRoster!AY118</f>
        <v/>
      </c>
      <c r="BD114" s="644" t="str">
        <f>MastRoster!AZ118</f>
        <v/>
      </c>
      <c r="BE114" s="644" t="str">
        <f>MastRoster!BA118</f>
        <v/>
      </c>
      <c r="BF114" s="644" t="str">
        <f>MastRoster!BB118</f>
        <v/>
      </c>
      <c r="BG114" s="644" t="str">
        <f>MastRoster!BC118</f>
        <v/>
      </c>
      <c r="BH114" s="644" t="str">
        <f>MastRoster!BD118</f>
        <v/>
      </c>
      <c r="BI114" s="644" t="str">
        <f>MastRoster!BE118</f>
        <v/>
      </c>
      <c r="BJ114" s="644" t="str">
        <f>MastRoster!BF118</f>
        <v/>
      </c>
    </row>
    <row r="115" spans="7:62" x14ac:dyDescent="0.25">
      <c r="G115" s="644">
        <f>MastRoster!C119</f>
        <v>0</v>
      </c>
      <c r="H115" s="644">
        <f>MastRoster!D119</f>
        <v>0</v>
      </c>
      <c r="I115" s="644">
        <f>MastRoster!E119</f>
        <v>0</v>
      </c>
      <c r="J115" s="644">
        <f>MastRoster!F119</f>
        <v>0</v>
      </c>
      <c r="K115" s="644">
        <f>MastRoster!G119</f>
        <v>0</v>
      </c>
      <c r="L115" s="644">
        <f>MastRoster!H119</f>
        <v>0</v>
      </c>
      <c r="M115" s="644">
        <f>MastRoster!I119</f>
        <v>0</v>
      </c>
      <c r="N115" s="644">
        <f>MastRoster!J119</f>
        <v>0</v>
      </c>
      <c r="O115" s="644">
        <f>MastRoster!K119</f>
        <v>0</v>
      </c>
      <c r="P115" s="644">
        <f>MastRoster!L119</f>
        <v>0</v>
      </c>
      <c r="Q115" s="644">
        <f>MastRoster!M119</f>
        <v>0</v>
      </c>
      <c r="R115" s="644">
        <f>MastRoster!N119</f>
        <v>0</v>
      </c>
      <c r="S115" s="644">
        <f>MastRoster!O119</f>
        <v>0</v>
      </c>
      <c r="T115" s="644">
        <f>MastRoster!P119</f>
        <v>0</v>
      </c>
      <c r="U115" s="644">
        <f>MastRoster!Q119</f>
        <v>0</v>
      </c>
      <c r="V115" s="644">
        <f>MastRoster!R119</f>
        <v>0</v>
      </c>
      <c r="W115" s="644">
        <f>MastRoster!S119</f>
        <v>0</v>
      </c>
      <c r="X115" s="644">
        <f>MastRoster!T119</f>
        <v>0</v>
      </c>
      <c r="Y115" s="644">
        <f>MastRoster!U119</f>
        <v>0</v>
      </c>
      <c r="Z115" s="644">
        <f>MastRoster!V119</f>
        <v>0</v>
      </c>
      <c r="AA115" s="644">
        <f>MastRoster!W119</f>
        <v>0</v>
      </c>
      <c r="AB115" s="644">
        <f>MastRoster!X119</f>
        <v>0</v>
      </c>
      <c r="AC115" s="644">
        <f>MastRoster!Y119</f>
        <v>0</v>
      </c>
      <c r="AD115" s="644">
        <f>MastRoster!Z119</f>
        <v>0</v>
      </c>
      <c r="AE115" s="644">
        <f>MastRoster!AA119</f>
        <v>0</v>
      </c>
      <c r="AF115" s="644">
        <f>MastRoster!AB119</f>
        <v>0</v>
      </c>
      <c r="AG115" s="644">
        <f>MastRoster!AC119</f>
        <v>0</v>
      </c>
      <c r="AH115" s="644">
        <f>MastRoster!AD119</f>
        <v>0</v>
      </c>
      <c r="AI115" s="644">
        <f>MastRoster!AE119</f>
        <v>0</v>
      </c>
      <c r="AJ115" s="644">
        <f>MastRoster!AF119</f>
        <v>0</v>
      </c>
      <c r="AK115" s="644">
        <f>MastRoster!AG119</f>
        <v>0</v>
      </c>
      <c r="AL115" s="644">
        <f>MastRoster!AH119</f>
        <v>0</v>
      </c>
      <c r="AM115" s="644">
        <f>MastRoster!AI119</f>
        <v>0</v>
      </c>
      <c r="AN115" s="644">
        <f>MastRoster!AJ119</f>
        <v>0</v>
      </c>
      <c r="AO115" s="645">
        <f>MastRoster!AK119</f>
        <v>0</v>
      </c>
      <c r="AP115" s="644">
        <f>MastRoster!AL119</f>
        <v>0</v>
      </c>
      <c r="AQ115" s="644">
        <f>MastRoster!AM119</f>
        <v>0</v>
      </c>
      <c r="AR115" s="644" t="str">
        <f>MastRoster!AN119</f>
        <v/>
      </c>
      <c r="AS115" s="644" t="str">
        <f>MastRoster!AO119</f>
        <v/>
      </c>
      <c r="AT115" s="644" t="str">
        <f>MastRoster!AP119</f>
        <v/>
      </c>
      <c r="AU115" s="644" t="str">
        <f>MastRoster!AQ119</f>
        <v/>
      </c>
      <c r="AV115" s="644" t="str">
        <f>MastRoster!AR119</f>
        <v/>
      </c>
      <c r="AW115" s="644" t="str">
        <f>MastRoster!AS119</f>
        <v/>
      </c>
      <c r="AX115" s="644" t="str">
        <f>MastRoster!AT119</f>
        <v/>
      </c>
      <c r="AY115" s="644" t="str">
        <f>MastRoster!AU119</f>
        <v/>
      </c>
      <c r="AZ115" s="644" t="str">
        <f>MastRoster!AV119</f>
        <v/>
      </c>
      <c r="BA115" s="644" t="str">
        <f>MastRoster!AW119</f>
        <v/>
      </c>
      <c r="BB115" s="644" t="str">
        <f>MastRoster!AX119</f>
        <v/>
      </c>
      <c r="BC115" s="644" t="str">
        <f>MastRoster!AY119</f>
        <v/>
      </c>
      <c r="BD115" s="644" t="str">
        <f>MastRoster!AZ119</f>
        <v/>
      </c>
      <c r="BE115" s="644" t="str">
        <f>MastRoster!BA119</f>
        <v/>
      </c>
      <c r="BF115" s="644" t="str">
        <f>MastRoster!BB119</f>
        <v/>
      </c>
      <c r="BG115" s="644" t="str">
        <f>MastRoster!BC119</f>
        <v/>
      </c>
      <c r="BH115" s="644" t="str">
        <f>MastRoster!BD119</f>
        <v/>
      </c>
      <c r="BI115" s="644" t="str">
        <f>MastRoster!BE119</f>
        <v/>
      </c>
      <c r="BJ115" s="644" t="str">
        <f>MastRoster!BF119</f>
        <v/>
      </c>
    </row>
    <row r="116" spans="7:62" x14ac:dyDescent="0.25">
      <c r="G116" s="644">
        <f>MastRoster!C120</f>
        <v>0</v>
      </c>
      <c r="H116" s="644">
        <f>MastRoster!D120</f>
        <v>0</v>
      </c>
      <c r="I116" s="644">
        <f>MastRoster!E120</f>
        <v>0</v>
      </c>
      <c r="J116" s="644">
        <f>MastRoster!F120</f>
        <v>0</v>
      </c>
      <c r="K116" s="644">
        <f>MastRoster!G120</f>
        <v>0</v>
      </c>
      <c r="L116" s="644">
        <f>MastRoster!H120</f>
        <v>0</v>
      </c>
      <c r="M116" s="644">
        <f>MastRoster!I120</f>
        <v>0</v>
      </c>
      <c r="N116" s="644">
        <f>MastRoster!J120</f>
        <v>0</v>
      </c>
      <c r="O116" s="644">
        <f>MastRoster!K120</f>
        <v>0</v>
      </c>
      <c r="P116" s="644">
        <f>MastRoster!L120</f>
        <v>0</v>
      </c>
      <c r="Q116" s="644">
        <f>MastRoster!M120</f>
        <v>0</v>
      </c>
      <c r="R116" s="644">
        <f>MastRoster!N120</f>
        <v>0</v>
      </c>
      <c r="S116" s="644">
        <f>MastRoster!O120</f>
        <v>0</v>
      </c>
      <c r="T116" s="644">
        <f>MastRoster!P120</f>
        <v>0</v>
      </c>
      <c r="U116" s="644">
        <f>MastRoster!Q120</f>
        <v>0</v>
      </c>
      <c r="V116" s="644">
        <f>MastRoster!R120</f>
        <v>0</v>
      </c>
      <c r="W116" s="644">
        <f>MastRoster!S120</f>
        <v>0</v>
      </c>
      <c r="X116" s="644">
        <f>MastRoster!T120</f>
        <v>0</v>
      </c>
      <c r="Y116" s="644">
        <f>MastRoster!U120</f>
        <v>0</v>
      </c>
      <c r="Z116" s="644">
        <f>MastRoster!V120</f>
        <v>0</v>
      </c>
      <c r="AA116" s="644">
        <f>MastRoster!W120</f>
        <v>0</v>
      </c>
      <c r="AB116" s="644">
        <f>MastRoster!X120</f>
        <v>0</v>
      </c>
      <c r="AC116" s="644">
        <f>MastRoster!Y120</f>
        <v>0</v>
      </c>
      <c r="AD116" s="644">
        <f>MastRoster!Z120</f>
        <v>0</v>
      </c>
      <c r="AE116" s="644">
        <f>MastRoster!AA120</f>
        <v>0</v>
      </c>
      <c r="AF116" s="644">
        <f>MastRoster!AB120</f>
        <v>0</v>
      </c>
      <c r="AG116" s="644">
        <f>MastRoster!AC120</f>
        <v>0</v>
      </c>
      <c r="AH116" s="644">
        <f>MastRoster!AD120</f>
        <v>0</v>
      </c>
      <c r="AI116" s="644">
        <f>MastRoster!AE120</f>
        <v>0</v>
      </c>
      <c r="AJ116" s="644">
        <f>MastRoster!AF120</f>
        <v>0</v>
      </c>
      <c r="AK116" s="644">
        <f>MastRoster!AG120</f>
        <v>0</v>
      </c>
      <c r="AL116" s="644">
        <f>MastRoster!AH120</f>
        <v>0</v>
      </c>
      <c r="AM116" s="644">
        <f>MastRoster!AI120</f>
        <v>0</v>
      </c>
      <c r="AN116" s="644">
        <f>MastRoster!AJ120</f>
        <v>0</v>
      </c>
      <c r="AO116" s="645">
        <f>MastRoster!AK120</f>
        <v>0</v>
      </c>
      <c r="AP116" s="644">
        <f>MastRoster!AL120</f>
        <v>0</v>
      </c>
      <c r="AQ116" s="644">
        <f>MastRoster!AM120</f>
        <v>0</v>
      </c>
      <c r="AR116" s="644" t="str">
        <f>MastRoster!AN120</f>
        <v/>
      </c>
      <c r="AS116" s="644" t="str">
        <f>MastRoster!AO120</f>
        <v/>
      </c>
      <c r="AT116" s="644" t="str">
        <f>MastRoster!AP120</f>
        <v/>
      </c>
      <c r="AU116" s="644" t="str">
        <f>MastRoster!AQ120</f>
        <v/>
      </c>
      <c r="AV116" s="644" t="str">
        <f>MastRoster!AR120</f>
        <v/>
      </c>
      <c r="AW116" s="644" t="str">
        <f>MastRoster!AS120</f>
        <v/>
      </c>
      <c r="AX116" s="644" t="str">
        <f>MastRoster!AT120</f>
        <v/>
      </c>
      <c r="AY116" s="644" t="str">
        <f>MastRoster!AU120</f>
        <v/>
      </c>
      <c r="AZ116" s="644" t="str">
        <f>MastRoster!AV120</f>
        <v/>
      </c>
      <c r="BA116" s="644" t="str">
        <f>MastRoster!AW120</f>
        <v/>
      </c>
      <c r="BB116" s="644" t="str">
        <f>MastRoster!AX120</f>
        <v/>
      </c>
      <c r="BC116" s="644" t="str">
        <f>MastRoster!AY120</f>
        <v/>
      </c>
      <c r="BD116" s="644" t="str">
        <f>MastRoster!AZ120</f>
        <v/>
      </c>
      <c r="BE116" s="644" t="str">
        <f>MastRoster!BA120</f>
        <v/>
      </c>
      <c r="BF116" s="644" t="str">
        <f>MastRoster!BB120</f>
        <v/>
      </c>
      <c r="BG116" s="644" t="str">
        <f>MastRoster!BC120</f>
        <v/>
      </c>
      <c r="BH116" s="644" t="str">
        <f>MastRoster!BD120</f>
        <v/>
      </c>
      <c r="BI116" s="644" t="str">
        <f>MastRoster!BE120</f>
        <v/>
      </c>
      <c r="BJ116" s="644" t="str">
        <f>MastRoster!BF120</f>
        <v/>
      </c>
    </row>
    <row r="117" spans="7:62" x14ac:dyDescent="0.25">
      <c r="G117" s="644">
        <f>MastRoster!C121</f>
        <v>0</v>
      </c>
      <c r="H117" s="644">
        <f>MastRoster!D121</f>
        <v>0</v>
      </c>
      <c r="I117" s="644">
        <f>MastRoster!E121</f>
        <v>0</v>
      </c>
      <c r="J117" s="644">
        <f>MastRoster!F121</f>
        <v>0</v>
      </c>
      <c r="K117" s="644">
        <f>MastRoster!G121</f>
        <v>0</v>
      </c>
      <c r="L117" s="644">
        <f>MastRoster!H121</f>
        <v>0</v>
      </c>
      <c r="M117" s="644">
        <f>MastRoster!I121</f>
        <v>0</v>
      </c>
      <c r="N117" s="644">
        <f>MastRoster!J121</f>
        <v>0</v>
      </c>
      <c r="O117" s="644">
        <f>MastRoster!K121</f>
        <v>0</v>
      </c>
      <c r="P117" s="644">
        <f>MastRoster!L121</f>
        <v>0</v>
      </c>
      <c r="Q117" s="644">
        <f>MastRoster!M121</f>
        <v>0</v>
      </c>
      <c r="R117" s="644">
        <f>MastRoster!N121</f>
        <v>0</v>
      </c>
      <c r="S117" s="644">
        <f>MastRoster!O121</f>
        <v>0</v>
      </c>
      <c r="T117" s="644">
        <f>MastRoster!P121</f>
        <v>0</v>
      </c>
      <c r="U117" s="644">
        <f>MastRoster!Q121</f>
        <v>0</v>
      </c>
      <c r="V117" s="644">
        <f>MastRoster!R121</f>
        <v>0</v>
      </c>
      <c r="W117" s="644">
        <f>MastRoster!S121</f>
        <v>0</v>
      </c>
      <c r="X117" s="644">
        <f>MastRoster!T121</f>
        <v>0</v>
      </c>
      <c r="Y117" s="644">
        <f>MastRoster!U121</f>
        <v>0</v>
      </c>
      <c r="Z117" s="644">
        <f>MastRoster!V121</f>
        <v>0</v>
      </c>
      <c r="AA117" s="644">
        <f>MastRoster!W121</f>
        <v>0</v>
      </c>
      <c r="AB117" s="644">
        <f>MastRoster!X121</f>
        <v>0</v>
      </c>
      <c r="AC117" s="644">
        <f>MastRoster!Y121</f>
        <v>0</v>
      </c>
      <c r="AD117" s="644">
        <f>MastRoster!Z121</f>
        <v>0</v>
      </c>
      <c r="AE117" s="644">
        <f>MastRoster!AA121</f>
        <v>0</v>
      </c>
      <c r="AF117" s="644">
        <f>MastRoster!AB121</f>
        <v>0</v>
      </c>
      <c r="AG117" s="644">
        <f>MastRoster!AC121</f>
        <v>0</v>
      </c>
      <c r="AH117" s="644">
        <f>MastRoster!AD121</f>
        <v>0</v>
      </c>
      <c r="AI117" s="644">
        <f>MastRoster!AE121</f>
        <v>0</v>
      </c>
      <c r="AJ117" s="644">
        <f>MastRoster!AF121</f>
        <v>0</v>
      </c>
      <c r="AK117" s="644">
        <f>MastRoster!AG121</f>
        <v>0</v>
      </c>
      <c r="AL117" s="644">
        <f>MastRoster!AH121</f>
        <v>0</v>
      </c>
      <c r="AM117" s="644">
        <f>MastRoster!AI121</f>
        <v>0</v>
      </c>
      <c r="AN117" s="644">
        <f>MastRoster!AJ121</f>
        <v>0</v>
      </c>
      <c r="AO117" s="645">
        <f>MastRoster!AK121</f>
        <v>0</v>
      </c>
      <c r="AP117" s="644">
        <f>MastRoster!AL121</f>
        <v>0</v>
      </c>
      <c r="AQ117" s="644">
        <f>MastRoster!AM121</f>
        <v>0</v>
      </c>
      <c r="AR117" s="644" t="str">
        <f>MastRoster!AN121</f>
        <v/>
      </c>
      <c r="AS117" s="644" t="str">
        <f>MastRoster!AO121</f>
        <v/>
      </c>
      <c r="AT117" s="644" t="str">
        <f>MastRoster!AP121</f>
        <v/>
      </c>
      <c r="AU117" s="644" t="str">
        <f>MastRoster!AQ121</f>
        <v/>
      </c>
      <c r="AV117" s="644" t="str">
        <f>MastRoster!AR121</f>
        <v/>
      </c>
      <c r="AW117" s="644" t="str">
        <f>MastRoster!AS121</f>
        <v/>
      </c>
      <c r="AX117" s="644" t="str">
        <f>MastRoster!AT121</f>
        <v/>
      </c>
      <c r="AY117" s="644" t="str">
        <f>MastRoster!AU121</f>
        <v/>
      </c>
      <c r="AZ117" s="644" t="str">
        <f>MastRoster!AV121</f>
        <v/>
      </c>
      <c r="BA117" s="644" t="str">
        <f>MastRoster!AW121</f>
        <v/>
      </c>
      <c r="BB117" s="644" t="str">
        <f>MastRoster!AX121</f>
        <v/>
      </c>
      <c r="BC117" s="644" t="str">
        <f>MastRoster!AY121</f>
        <v/>
      </c>
      <c r="BD117" s="644" t="str">
        <f>MastRoster!AZ121</f>
        <v/>
      </c>
      <c r="BE117" s="644" t="str">
        <f>MastRoster!BA121</f>
        <v/>
      </c>
      <c r="BF117" s="644" t="str">
        <f>MastRoster!BB121</f>
        <v/>
      </c>
      <c r="BG117" s="644" t="str">
        <f>MastRoster!BC121</f>
        <v/>
      </c>
      <c r="BH117" s="644" t="str">
        <f>MastRoster!BD121</f>
        <v/>
      </c>
      <c r="BI117" s="644" t="str">
        <f>MastRoster!BE121</f>
        <v/>
      </c>
      <c r="BJ117" s="644" t="str">
        <f>MastRoster!BF121</f>
        <v/>
      </c>
    </row>
    <row r="118" spans="7:62" x14ac:dyDescent="0.25">
      <c r="G118" s="644">
        <f>MastRoster!C122</f>
        <v>0</v>
      </c>
      <c r="H118" s="644">
        <f>MastRoster!D122</f>
        <v>0</v>
      </c>
      <c r="I118" s="644">
        <f>MastRoster!E122</f>
        <v>0</v>
      </c>
      <c r="J118" s="644">
        <f>MastRoster!F122</f>
        <v>0</v>
      </c>
      <c r="K118" s="644">
        <f>MastRoster!G122</f>
        <v>0</v>
      </c>
      <c r="L118" s="644">
        <f>MastRoster!H122</f>
        <v>0</v>
      </c>
      <c r="M118" s="644">
        <f>MastRoster!I122</f>
        <v>0</v>
      </c>
      <c r="N118" s="644">
        <f>MastRoster!J122</f>
        <v>0</v>
      </c>
      <c r="O118" s="644">
        <f>MastRoster!K122</f>
        <v>0</v>
      </c>
      <c r="P118" s="644">
        <f>MastRoster!L122</f>
        <v>0</v>
      </c>
      <c r="Q118" s="644">
        <f>MastRoster!M122</f>
        <v>0</v>
      </c>
      <c r="R118" s="644">
        <f>MastRoster!N122</f>
        <v>0</v>
      </c>
      <c r="S118" s="644">
        <f>MastRoster!O122</f>
        <v>0</v>
      </c>
      <c r="T118" s="644">
        <f>MastRoster!P122</f>
        <v>0</v>
      </c>
      <c r="U118" s="644">
        <f>MastRoster!Q122</f>
        <v>0</v>
      </c>
      <c r="V118" s="644">
        <f>MastRoster!R122</f>
        <v>0</v>
      </c>
      <c r="W118" s="644">
        <f>MastRoster!S122</f>
        <v>0</v>
      </c>
      <c r="X118" s="644">
        <f>MastRoster!T122</f>
        <v>0</v>
      </c>
      <c r="Y118" s="644">
        <f>MastRoster!U122</f>
        <v>0</v>
      </c>
      <c r="Z118" s="644">
        <f>MastRoster!V122</f>
        <v>0</v>
      </c>
      <c r="AA118" s="644">
        <f>MastRoster!W122</f>
        <v>0</v>
      </c>
      <c r="AB118" s="644">
        <f>MastRoster!X122</f>
        <v>0</v>
      </c>
      <c r="AC118" s="644">
        <f>MastRoster!Y122</f>
        <v>0</v>
      </c>
      <c r="AD118" s="644">
        <f>MastRoster!Z122</f>
        <v>0</v>
      </c>
      <c r="AE118" s="644">
        <f>MastRoster!AA122</f>
        <v>0</v>
      </c>
      <c r="AF118" s="644">
        <f>MastRoster!AB122</f>
        <v>0</v>
      </c>
      <c r="AG118" s="644">
        <f>MastRoster!AC122</f>
        <v>0</v>
      </c>
      <c r="AH118" s="644">
        <f>MastRoster!AD122</f>
        <v>0</v>
      </c>
      <c r="AI118" s="644">
        <f>MastRoster!AE122</f>
        <v>0</v>
      </c>
      <c r="AJ118" s="644">
        <f>MastRoster!AF122</f>
        <v>0</v>
      </c>
      <c r="AK118" s="644">
        <f>MastRoster!AG122</f>
        <v>0</v>
      </c>
      <c r="AL118" s="644">
        <f>MastRoster!AH122</f>
        <v>0</v>
      </c>
      <c r="AM118" s="644">
        <f>MastRoster!AI122</f>
        <v>0</v>
      </c>
      <c r="AN118" s="644">
        <f>MastRoster!AJ122</f>
        <v>0</v>
      </c>
      <c r="AO118" s="645">
        <f>MastRoster!AK122</f>
        <v>0</v>
      </c>
      <c r="AP118" s="644">
        <f>MastRoster!AL122</f>
        <v>0</v>
      </c>
      <c r="AQ118" s="644">
        <f>MastRoster!AM122</f>
        <v>0</v>
      </c>
      <c r="AR118" s="644" t="str">
        <f>MastRoster!AN122</f>
        <v/>
      </c>
      <c r="AS118" s="644" t="str">
        <f>MastRoster!AO122</f>
        <v/>
      </c>
      <c r="AT118" s="644" t="str">
        <f>MastRoster!AP122</f>
        <v/>
      </c>
      <c r="AU118" s="644" t="str">
        <f>MastRoster!AQ122</f>
        <v/>
      </c>
      <c r="AV118" s="644" t="str">
        <f>MastRoster!AR122</f>
        <v/>
      </c>
      <c r="AW118" s="644" t="str">
        <f>MastRoster!AS122</f>
        <v/>
      </c>
      <c r="AX118" s="644" t="str">
        <f>MastRoster!AT122</f>
        <v/>
      </c>
      <c r="AY118" s="644" t="str">
        <f>MastRoster!AU122</f>
        <v/>
      </c>
      <c r="AZ118" s="644" t="str">
        <f>MastRoster!AV122</f>
        <v/>
      </c>
      <c r="BA118" s="644" t="str">
        <f>MastRoster!AW122</f>
        <v/>
      </c>
      <c r="BB118" s="644" t="str">
        <f>MastRoster!AX122</f>
        <v/>
      </c>
      <c r="BC118" s="644" t="str">
        <f>MastRoster!AY122</f>
        <v/>
      </c>
      <c r="BD118" s="644" t="str">
        <f>MastRoster!AZ122</f>
        <v/>
      </c>
      <c r="BE118" s="644" t="str">
        <f>MastRoster!BA122</f>
        <v/>
      </c>
      <c r="BF118" s="644" t="str">
        <f>MastRoster!BB122</f>
        <v/>
      </c>
      <c r="BG118" s="644" t="str">
        <f>MastRoster!BC122</f>
        <v/>
      </c>
      <c r="BH118" s="644" t="str">
        <f>MastRoster!BD122</f>
        <v/>
      </c>
      <c r="BI118" s="644" t="str">
        <f>MastRoster!BE122</f>
        <v/>
      </c>
      <c r="BJ118" s="644" t="str">
        <f>MastRoster!BF122</f>
        <v/>
      </c>
    </row>
    <row r="119" spans="7:62" x14ac:dyDescent="0.25">
      <c r="G119" s="644">
        <f>MastRoster!C123</f>
        <v>0</v>
      </c>
      <c r="H119" s="644">
        <f>MastRoster!D123</f>
        <v>0</v>
      </c>
      <c r="I119" s="644">
        <f>MastRoster!E123</f>
        <v>0</v>
      </c>
      <c r="J119" s="644">
        <f>MastRoster!F123</f>
        <v>0</v>
      </c>
      <c r="K119" s="644">
        <f>MastRoster!G123</f>
        <v>0</v>
      </c>
      <c r="L119" s="644">
        <f>MastRoster!H123</f>
        <v>0</v>
      </c>
      <c r="M119" s="644">
        <f>MastRoster!I123</f>
        <v>0</v>
      </c>
      <c r="N119" s="644">
        <f>MastRoster!J123</f>
        <v>0</v>
      </c>
      <c r="O119" s="644">
        <f>MastRoster!K123</f>
        <v>0</v>
      </c>
      <c r="P119" s="644">
        <f>MastRoster!L123</f>
        <v>0</v>
      </c>
      <c r="Q119" s="644">
        <f>MastRoster!M123</f>
        <v>0</v>
      </c>
      <c r="R119" s="644">
        <f>MastRoster!N123</f>
        <v>0</v>
      </c>
      <c r="S119" s="644">
        <f>MastRoster!O123</f>
        <v>0</v>
      </c>
      <c r="T119" s="644">
        <f>MastRoster!P123</f>
        <v>0</v>
      </c>
      <c r="U119" s="644">
        <f>MastRoster!Q123</f>
        <v>0</v>
      </c>
      <c r="V119" s="644">
        <f>MastRoster!R123</f>
        <v>0</v>
      </c>
      <c r="W119" s="644">
        <f>MastRoster!S123</f>
        <v>0</v>
      </c>
      <c r="X119" s="644">
        <f>MastRoster!T123</f>
        <v>0</v>
      </c>
      <c r="Y119" s="644">
        <f>MastRoster!U123</f>
        <v>0</v>
      </c>
      <c r="Z119" s="644">
        <f>MastRoster!V123</f>
        <v>0</v>
      </c>
      <c r="AA119" s="644">
        <f>MastRoster!W123</f>
        <v>0</v>
      </c>
      <c r="AB119" s="644">
        <f>MastRoster!X123</f>
        <v>0</v>
      </c>
      <c r="AC119" s="644">
        <f>MastRoster!Y123</f>
        <v>0</v>
      </c>
      <c r="AD119" s="644">
        <f>MastRoster!Z123</f>
        <v>0</v>
      </c>
      <c r="AE119" s="644">
        <f>MastRoster!AA123</f>
        <v>0</v>
      </c>
      <c r="AF119" s="644">
        <f>MastRoster!AB123</f>
        <v>0</v>
      </c>
      <c r="AG119" s="644">
        <f>MastRoster!AC123</f>
        <v>0</v>
      </c>
      <c r="AH119" s="644">
        <f>MastRoster!AD123</f>
        <v>0</v>
      </c>
      <c r="AI119" s="644">
        <f>MastRoster!AE123</f>
        <v>0</v>
      </c>
      <c r="AJ119" s="644">
        <f>MastRoster!AF123</f>
        <v>0</v>
      </c>
      <c r="AK119" s="644">
        <f>MastRoster!AG123</f>
        <v>0</v>
      </c>
      <c r="AL119" s="644">
        <f>MastRoster!AH123</f>
        <v>0</v>
      </c>
      <c r="AM119" s="644">
        <f>MastRoster!AI123</f>
        <v>0</v>
      </c>
      <c r="AN119" s="644">
        <f>MastRoster!AJ123</f>
        <v>0</v>
      </c>
      <c r="AO119" s="645">
        <f>MastRoster!AK123</f>
        <v>0</v>
      </c>
      <c r="AP119" s="644">
        <f>MastRoster!AL123</f>
        <v>0</v>
      </c>
      <c r="AQ119" s="644">
        <f>MastRoster!AM123</f>
        <v>0</v>
      </c>
      <c r="AR119" s="644" t="str">
        <f>MastRoster!AN123</f>
        <v/>
      </c>
      <c r="AS119" s="644" t="str">
        <f>MastRoster!AO123</f>
        <v/>
      </c>
      <c r="AT119" s="644" t="str">
        <f>MastRoster!AP123</f>
        <v/>
      </c>
      <c r="AU119" s="644" t="str">
        <f>MastRoster!AQ123</f>
        <v/>
      </c>
      <c r="AV119" s="644" t="str">
        <f>MastRoster!AR123</f>
        <v/>
      </c>
      <c r="AW119" s="644" t="str">
        <f>MastRoster!AS123</f>
        <v/>
      </c>
      <c r="AX119" s="644" t="str">
        <f>MastRoster!AT123</f>
        <v/>
      </c>
      <c r="AY119" s="644" t="str">
        <f>MastRoster!AU123</f>
        <v/>
      </c>
      <c r="AZ119" s="644" t="str">
        <f>MastRoster!AV123</f>
        <v/>
      </c>
      <c r="BA119" s="644" t="str">
        <f>MastRoster!AW123</f>
        <v/>
      </c>
      <c r="BB119" s="644" t="str">
        <f>MastRoster!AX123</f>
        <v/>
      </c>
      <c r="BC119" s="644" t="str">
        <f>MastRoster!AY123</f>
        <v/>
      </c>
      <c r="BD119" s="644" t="str">
        <f>MastRoster!AZ123</f>
        <v/>
      </c>
      <c r="BE119" s="644" t="str">
        <f>MastRoster!BA123</f>
        <v/>
      </c>
      <c r="BF119" s="644" t="str">
        <f>MastRoster!BB123</f>
        <v/>
      </c>
      <c r="BG119" s="644" t="str">
        <f>MastRoster!BC123</f>
        <v/>
      </c>
      <c r="BH119" s="644" t="str">
        <f>MastRoster!BD123</f>
        <v/>
      </c>
      <c r="BI119" s="644" t="str">
        <f>MastRoster!BE123</f>
        <v/>
      </c>
      <c r="BJ119" s="644" t="str">
        <f>MastRoster!BF123</f>
        <v/>
      </c>
    </row>
    <row r="120" spans="7:62" x14ac:dyDescent="0.25">
      <c r="G120" s="644">
        <f>MastRoster!C124</f>
        <v>0</v>
      </c>
      <c r="H120" s="644">
        <f>MastRoster!D124</f>
        <v>0</v>
      </c>
      <c r="I120" s="644">
        <f>MastRoster!E124</f>
        <v>0</v>
      </c>
      <c r="J120" s="644">
        <f>MastRoster!F124</f>
        <v>0</v>
      </c>
      <c r="K120" s="644">
        <f>MastRoster!G124</f>
        <v>0</v>
      </c>
      <c r="L120" s="644">
        <f>MastRoster!H124</f>
        <v>0</v>
      </c>
      <c r="M120" s="644">
        <f>MastRoster!I124</f>
        <v>0</v>
      </c>
      <c r="N120" s="644">
        <f>MastRoster!J124</f>
        <v>0</v>
      </c>
      <c r="O120" s="644">
        <f>MastRoster!K124</f>
        <v>0</v>
      </c>
      <c r="P120" s="644">
        <f>MastRoster!L124</f>
        <v>0</v>
      </c>
      <c r="Q120" s="644">
        <f>MastRoster!M124</f>
        <v>0</v>
      </c>
      <c r="R120" s="644">
        <f>MastRoster!N124</f>
        <v>0</v>
      </c>
      <c r="S120" s="644">
        <f>MastRoster!O124</f>
        <v>0</v>
      </c>
      <c r="T120" s="644">
        <f>MastRoster!P124</f>
        <v>0</v>
      </c>
      <c r="U120" s="644">
        <f>MastRoster!Q124</f>
        <v>0</v>
      </c>
      <c r="V120" s="644">
        <f>MastRoster!R124</f>
        <v>0</v>
      </c>
      <c r="W120" s="644">
        <f>MastRoster!S124</f>
        <v>0</v>
      </c>
      <c r="X120" s="644">
        <f>MastRoster!T124</f>
        <v>0</v>
      </c>
      <c r="Y120" s="644">
        <f>MastRoster!U124</f>
        <v>0</v>
      </c>
      <c r="Z120" s="644">
        <f>MastRoster!V124</f>
        <v>0</v>
      </c>
      <c r="AA120" s="644">
        <f>MastRoster!W124</f>
        <v>0</v>
      </c>
      <c r="AB120" s="644">
        <f>MastRoster!X124</f>
        <v>0</v>
      </c>
      <c r="AC120" s="644">
        <f>MastRoster!Y124</f>
        <v>0</v>
      </c>
      <c r="AD120" s="644">
        <f>MastRoster!Z124</f>
        <v>0</v>
      </c>
      <c r="AE120" s="644">
        <f>MastRoster!AA124</f>
        <v>0</v>
      </c>
      <c r="AF120" s="644">
        <f>MastRoster!AB124</f>
        <v>0</v>
      </c>
      <c r="AG120" s="644">
        <f>MastRoster!AC124</f>
        <v>0</v>
      </c>
      <c r="AH120" s="644">
        <f>MastRoster!AD124</f>
        <v>0</v>
      </c>
      <c r="AI120" s="644">
        <f>MastRoster!AE124</f>
        <v>0</v>
      </c>
      <c r="AJ120" s="644">
        <f>MastRoster!AF124</f>
        <v>0</v>
      </c>
      <c r="AK120" s="644">
        <f>MastRoster!AG124</f>
        <v>0</v>
      </c>
      <c r="AL120" s="644">
        <f>MastRoster!AH124</f>
        <v>0</v>
      </c>
      <c r="AM120" s="644">
        <f>MastRoster!AI124</f>
        <v>0</v>
      </c>
      <c r="AN120" s="644">
        <f>MastRoster!AJ124</f>
        <v>0</v>
      </c>
      <c r="AO120" s="645">
        <f>MastRoster!AK124</f>
        <v>0</v>
      </c>
      <c r="AP120" s="644">
        <f>MastRoster!AL124</f>
        <v>0</v>
      </c>
      <c r="AQ120" s="644">
        <f>MastRoster!AM124</f>
        <v>0</v>
      </c>
      <c r="AR120" s="644" t="str">
        <f>MastRoster!AN124</f>
        <v/>
      </c>
      <c r="AS120" s="644" t="str">
        <f>MastRoster!AO124</f>
        <v/>
      </c>
      <c r="AT120" s="644" t="str">
        <f>MastRoster!AP124</f>
        <v/>
      </c>
      <c r="AU120" s="644" t="str">
        <f>MastRoster!AQ124</f>
        <v/>
      </c>
      <c r="AV120" s="644" t="str">
        <f>MastRoster!AR124</f>
        <v/>
      </c>
      <c r="AW120" s="644" t="str">
        <f>MastRoster!AS124</f>
        <v/>
      </c>
      <c r="AX120" s="644" t="str">
        <f>MastRoster!AT124</f>
        <v/>
      </c>
      <c r="AY120" s="644" t="str">
        <f>MastRoster!AU124</f>
        <v/>
      </c>
      <c r="AZ120" s="644" t="str">
        <f>MastRoster!AV124</f>
        <v/>
      </c>
      <c r="BA120" s="644" t="str">
        <f>MastRoster!AW124</f>
        <v/>
      </c>
      <c r="BB120" s="644" t="str">
        <f>MastRoster!AX124</f>
        <v/>
      </c>
      <c r="BC120" s="644" t="str">
        <f>MastRoster!AY124</f>
        <v/>
      </c>
      <c r="BD120" s="644" t="str">
        <f>MastRoster!AZ124</f>
        <v/>
      </c>
      <c r="BE120" s="644" t="str">
        <f>MastRoster!BA124</f>
        <v/>
      </c>
      <c r="BF120" s="644" t="str">
        <f>MastRoster!BB124</f>
        <v/>
      </c>
      <c r="BG120" s="644" t="str">
        <f>MastRoster!BC124</f>
        <v/>
      </c>
      <c r="BH120" s="644" t="str">
        <f>MastRoster!BD124</f>
        <v/>
      </c>
      <c r="BI120" s="644" t="str">
        <f>MastRoster!BE124</f>
        <v/>
      </c>
      <c r="BJ120" s="644" t="str">
        <f>MastRoster!BF124</f>
        <v/>
      </c>
    </row>
    <row r="121" spans="7:62" x14ac:dyDescent="0.25">
      <c r="G121" s="644">
        <f>MastRoster!C125</f>
        <v>0</v>
      </c>
      <c r="H121" s="644">
        <f>MastRoster!D125</f>
        <v>0</v>
      </c>
      <c r="I121" s="644">
        <f>MastRoster!E125</f>
        <v>0</v>
      </c>
      <c r="J121" s="644">
        <f>MastRoster!F125</f>
        <v>0</v>
      </c>
      <c r="K121" s="644">
        <f>MastRoster!G125</f>
        <v>0</v>
      </c>
      <c r="L121" s="644">
        <f>MastRoster!H125</f>
        <v>0</v>
      </c>
      <c r="M121" s="644">
        <f>MastRoster!I125</f>
        <v>0</v>
      </c>
      <c r="N121" s="644">
        <f>MastRoster!J125</f>
        <v>0</v>
      </c>
      <c r="O121" s="644">
        <f>MastRoster!K125</f>
        <v>0</v>
      </c>
      <c r="P121" s="644">
        <f>MastRoster!L125</f>
        <v>0</v>
      </c>
      <c r="Q121" s="644">
        <f>MastRoster!M125</f>
        <v>0</v>
      </c>
      <c r="R121" s="644">
        <f>MastRoster!N125</f>
        <v>0</v>
      </c>
      <c r="S121" s="644">
        <f>MastRoster!O125</f>
        <v>0</v>
      </c>
      <c r="T121" s="644">
        <f>MastRoster!P125</f>
        <v>0</v>
      </c>
      <c r="U121" s="644">
        <f>MastRoster!Q125</f>
        <v>0</v>
      </c>
      <c r="V121" s="644">
        <f>MastRoster!R125</f>
        <v>0</v>
      </c>
      <c r="W121" s="644">
        <f>MastRoster!S125</f>
        <v>0</v>
      </c>
      <c r="X121" s="644">
        <f>MastRoster!T125</f>
        <v>0</v>
      </c>
      <c r="Y121" s="644">
        <f>MastRoster!U125</f>
        <v>0</v>
      </c>
      <c r="Z121" s="644">
        <f>MastRoster!V125</f>
        <v>0</v>
      </c>
      <c r="AA121" s="644">
        <f>MastRoster!W125</f>
        <v>0</v>
      </c>
      <c r="AB121" s="644">
        <f>MastRoster!X125</f>
        <v>0</v>
      </c>
      <c r="AC121" s="644">
        <f>MastRoster!Y125</f>
        <v>0</v>
      </c>
      <c r="AD121" s="644">
        <f>MastRoster!Z125</f>
        <v>0</v>
      </c>
      <c r="AE121" s="644">
        <f>MastRoster!AA125</f>
        <v>0</v>
      </c>
      <c r="AF121" s="644">
        <f>MastRoster!AB125</f>
        <v>0</v>
      </c>
      <c r="AG121" s="644">
        <f>MastRoster!AC125</f>
        <v>0</v>
      </c>
      <c r="AH121" s="644">
        <f>MastRoster!AD125</f>
        <v>0</v>
      </c>
      <c r="AI121" s="644">
        <f>MastRoster!AE125</f>
        <v>0</v>
      </c>
      <c r="AJ121" s="644">
        <f>MastRoster!AF125</f>
        <v>0</v>
      </c>
      <c r="AK121" s="644">
        <f>MastRoster!AG125</f>
        <v>0</v>
      </c>
      <c r="AL121" s="644">
        <f>MastRoster!AH125</f>
        <v>0</v>
      </c>
      <c r="AM121" s="644">
        <f>MastRoster!AI125</f>
        <v>0</v>
      </c>
      <c r="AN121" s="644">
        <f>MastRoster!AJ125</f>
        <v>0</v>
      </c>
      <c r="AO121" s="645">
        <f>MastRoster!AK125</f>
        <v>0</v>
      </c>
      <c r="AP121" s="644">
        <f>MastRoster!AL125</f>
        <v>0</v>
      </c>
      <c r="AQ121" s="644">
        <f>MastRoster!AM125</f>
        <v>0</v>
      </c>
      <c r="AR121" s="644" t="str">
        <f>MastRoster!AN125</f>
        <v/>
      </c>
      <c r="AS121" s="644" t="str">
        <f>MastRoster!AO125</f>
        <v/>
      </c>
      <c r="AT121" s="644" t="str">
        <f>MastRoster!AP125</f>
        <v/>
      </c>
      <c r="AU121" s="644" t="str">
        <f>MastRoster!AQ125</f>
        <v/>
      </c>
      <c r="AV121" s="644" t="str">
        <f>MastRoster!AR125</f>
        <v/>
      </c>
      <c r="AW121" s="644" t="str">
        <f>MastRoster!AS125</f>
        <v/>
      </c>
      <c r="AX121" s="644" t="str">
        <f>MastRoster!AT125</f>
        <v/>
      </c>
      <c r="AY121" s="644" t="str">
        <f>MastRoster!AU125</f>
        <v/>
      </c>
      <c r="AZ121" s="644" t="str">
        <f>MastRoster!AV125</f>
        <v/>
      </c>
      <c r="BA121" s="644" t="str">
        <f>MastRoster!AW125</f>
        <v/>
      </c>
      <c r="BB121" s="644" t="str">
        <f>MastRoster!AX125</f>
        <v/>
      </c>
      <c r="BC121" s="644" t="str">
        <f>MastRoster!AY125</f>
        <v/>
      </c>
      <c r="BD121" s="644" t="str">
        <f>MastRoster!AZ125</f>
        <v/>
      </c>
      <c r="BE121" s="644" t="str">
        <f>MastRoster!BA125</f>
        <v/>
      </c>
      <c r="BF121" s="644" t="str">
        <f>MastRoster!BB125</f>
        <v/>
      </c>
      <c r="BG121" s="644" t="str">
        <f>MastRoster!BC125</f>
        <v/>
      </c>
      <c r="BH121" s="644" t="str">
        <f>MastRoster!BD125</f>
        <v/>
      </c>
      <c r="BI121" s="644" t="str">
        <f>MastRoster!BE125</f>
        <v/>
      </c>
      <c r="BJ121" s="644" t="str">
        <f>MastRoster!BF125</f>
        <v/>
      </c>
    </row>
    <row r="122" spans="7:62" x14ac:dyDescent="0.25">
      <c r="G122" s="644">
        <f>MastRoster!C126</f>
        <v>0</v>
      </c>
      <c r="H122" s="644">
        <f>MastRoster!D126</f>
        <v>0</v>
      </c>
      <c r="I122" s="644">
        <f>MastRoster!E126</f>
        <v>0</v>
      </c>
      <c r="J122" s="644">
        <f>MastRoster!F126</f>
        <v>0</v>
      </c>
      <c r="K122" s="644">
        <f>MastRoster!G126</f>
        <v>0</v>
      </c>
      <c r="L122" s="644">
        <f>MastRoster!H126</f>
        <v>0</v>
      </c>
      <c r="M122" s="644">
        <f>MastRoster!I126</f>
        <v>0</v>
      </c>
      <c r="N122" s="644">
        <f>MastRoster!J126</f>
        <v>0</v>
      </c>
      <c r="O122" s="644">
        <f>MastRoster!K126</f>
        <v>0</v>
      </c>
      <c r="P122" s="644">
        <f>MastRoster!L126</f>
        <v>0</v>
      </c>
      <c r="Q122" s="644">
        <f>MastRoster!M126</f>
        <v>0</v>
      </c>
      <c r="R122" s="644">
        <f>MastRoster!N126</f>
        <v>0</v>
      </c>
      <c r="S122" s="644">
        <f>MastRoster!O126</f>
        <v>0</v>
      </c>
      <c r="T122" s="644">
        <f>MastRoster!P126</f>
        <v>0</v>
      </c>
      <c r="U122" s="644">
        <f>MastRoster!Q126</f>
        <v>0</v>
      </c>
      <c r="V122" s="644">
        <f>MastRoster!R126</f>
        <v>0</v>
      </c>
      <c r="W122" s="644">
        <f>MastRoster!S126</f>
        <v>0</v>
      </c>
      <c r="X122" s="644">
        <f>MastRoster!T126</f>
        <v>0</v>
      </c>
      <c r="Y122" s="644">
        <f>MastRoster!U126</f>
        <v>0</v>
      </c>
      <c r="Z122" s="644">
        <f>MastRoster!V126</f>
        <v>0</v>
      </c>
      <c r="AA122" s="644">
        <f>MastRoster!W126</f>
        <v>0</v>
      </c>
      <c r="AB122" s="644">
        <f>MastRoster!X126</f>
        <v>0</v>
      </c>
      <c r="AC122" s="644">
        <f>MastRoster!Y126</f>
        <v>0</v>
      </c>
      <c r="AD122" s="644">
        <f>MastRoster!Z126</f>
        <v>0</v>
      </c>
      <c r="AE122" s="644">
        <f>MastRoster!AA126</f>
        <v>0</v>
      </c>
      <c r="AF122" s="644">
        <f>MastRoster!AB126</f>
        <v>0</v>
      </c>
      <c r="AG122" s="644">
        <f>MastRoster!AC126</f>
        <v>0</v>
      </c>
      <c r="AH122" s="644">
        <f>MastRoster!AD126</f>
        <v>0</v>
      </c>
      <c r="AI122" s="644">
        <f>MastRoster!AE126</f>
        <v>0</v>
      </c>
      <c r="AJ122" s="644">
        <f>MastRoster!AF126</f>
        <v>0</v>
      </c>
      <c r="AK122" s="644">
        <f>MastRoster!AG126</f>
        <v>0</v>
      </c>
      <c r="AL122" s="644">
        <f>MastRoster!AH126</f>
        <v>0</v>
      </c>
      <c r="AM122" s="644">
        <f>MastRoster!AI126</f>
        <v>0</v>
      </c>
      <c r="AN122" s="644">
        <f>MastRoster!AJ126</f>
        <v>0</v>
      </c>
      <c r="AO122" s="645">
        <f>MastRoster!AK126</f>
        <v>0</v>
      </c>
      <c r="AP122" s="644">
        <f>MastRoster!AL126</f>
        <v>0</v>
      </c>
      <c r="AQ122" s="644">
        <f>MastRoster!AM126</f>
        <v>0</v>
      </c>
      <c r="AR122" s="644" t="str">
        <f>MastRoster!AN126</f>
        <v/>
      </c>
      <c r="AS122" s="644" t="str">
        <f>MastRoster!AO126</f>
        <v/>
      </c>
      <c r="AT122" s="644" t="str">
        <f>MastRoster!AP126</f>
        <v/>
      </c>
      <c r="AU122" s="644" t="str">
        <f>MastRoster!AQ126</f>
        <v/>
      </c>
      <c r="AV122" s="644" t="str">
        <f>MastRoster!AR126</f>
        <v/>
      </c>
      <c r="AW122" s="644" t="str">
        <f>MastRoster!AS126</f>
        <v/>
      </c>
      <c r="AX122" s="644" t="str">
        <f>MastRoster!AT126</f>
        <v/>
      </c>
      <c r="AY122" s="644" t="str">
        <f>MastRoster!AU126</f>
        <v/>
      </c>
      <c r="AZ122" s="644" t="str">
        <f>MastRoster!AV126</f>
        <v/>
      </c>
      <c r="BA122" s="644" t="str">
        <f>MastRoster!AW126</f>
        <v/>
      </c>
      <c r="BB122" s="644" t="str">
        <f>MastRoster!AX126</f>
        <v/>
      </c>
      <c r="BC122" s="644" t="str">
        <f>MastRoster!AY126</f>
        <v/>
      </c>
      <c r="BD122" s="644" t="str">
        <f>MastRoster!AZ126</f>
        <v/>
      </c>
      <c r="BE122" s="644" t="str">
        <f>MastRoster!BA126</f>
        <v/>
      </c>
      <c r="BF122" s="644" t="str">
        <f>MastRoster!BB126</f>
        <v/>
      </c>
      <c r="BG122" s="644" t="str">
        <f>MastRoster!BC126</f>
        <v/>
      </c>
      <c r="BH122" s="644" t="str">
        <f>MastRoster!BD126</f>
        <v/>
      </c>
      <c r="BI122" s="644" t="str">
        <f>MastRoster!BE126</f>
        <v/>
      </c>
      <c r="BJ122" s="644" t="str">
        <f>MastRoster!BF126</f>
        <v/>
      </c>
    </row>
    <row r="123" spans="7:62" x14ac:dyDescent="0.25">
      <c r="G123" s="644">
        <f>MastRoster!C127</f>
        <v>0</v>
      </c>
      <c r="H123" s="644">
        <f>MastRoster!D127</f>
        <v>0</v>
      </c>
      <c r="I123" s="644">
        <f>MastRoster!E127</f>
        <v>0</v>
      </c>
      <c r="J123" s="644">
        <f>MastRoster!F127</f>
        <v>0</v>
      </c>
      <c r="K123" s="644">
        <f>MastRoster!G127</f>
        <v>0</v>
      </c>
      <c r="L123" s="644">
        <f>MastRoster!H127</f>
        <v>0</v>
      </c>
      <c r="M123" s="644">
        <f>MastRoster!I127</f>
        <v>0</v>
      </c>
      <c r="N123" s="644">
        <f>MastRoster!J127</f>
        <v>0</v>
      </c>
      <c r="O123" s="644">
        <f>MastRoster!K127</f>
        <v>0</v>
      </c>
      <c r="P123" s="644">
        <f>MastRoster!L127</f>
        <v>0</v>
      </c>
      <c r="Q123" s="644">
        <f>MastRoster!M127</f>
        <v>0</v>
      </c>
      <c r="R123" s="644">
        <f>MastRoster!N127</f>
        <v>0</v>
      </c>
      <c r="S123" s="644">
        <f>MastRoster!O127</f>
        <v>0</v>
      </c>
      <c r="T123" s="644">
        <f>MastRoster!P127</f>
        <v>0</v>
      </c>
      <c r="U123" s="644">
        <f>MastRoster!Q127</f>
        <v>0</v>
      </c>
      <c r="V123" s="644">
        <f>MastRoster!R127</f>
        <v>0</v>
      </c>
      <c r="W123" s="644">
        <f>MastRoster!S127</f>
        <v>0</v>
      </c>
      <c r="X123" s="644">
        <f>MastRoster!T127</f>
        <v>0</v>
      </c>
      <c r="Y123" s="644">
        <f>MastRoster!U127</f>
        <v>0</v>
      </c>
      <c r="Z123" s="644">
        <f>MastRoster!V127</f>
        <v>0</v>
      </c>
      <c r="AA123" s="644">
        <f>MastRoster!W127</f>
        <v>0</v>
      </c>
      <c r="AB123" s="644">
        <f>MastRoster!X127</f>
        <v>0</v>
      </c>
      <c r="AC123" s="644">
        <f>MastRoster!Y127</f>
        <v>0</v>
      </c>
      <c r="AD123" s="644">
        <f>MastRoster!Z127</f>
        <v>0</v>
      </c>
      <c r="AE123" s="644">
        <f>MastRoster!AA127</f>
        <v>0</v>
      </c>
      <c r="AF123" s="644">
        <f>MastRoster!AB127</f>
        <v>0</v>
      </c>
      <c r="AG123" s="644">
        <f>MastRoster!AC127</f>
        <v>0</v>
      </c>
      <c r="AH123" s="644">
        <f>MastRoster!AD127</f>
        <v>0</v>
      </c>
      <c r="AI123" s="644">
        <f>MastRoster!AE127</f>
        <v>0</v>
      </c>
      <c r="AJ123" s="644">
        <f>MastRoster!AF127</f>
        <v>0</v>
      </c>
      <c r="AK123" s="644">
        <f>MastRoster!AG127</f>
        <v>0</v>
      </c>
      <c r="AL123" s="644">
        <f>MastRoster!AH127</f>
        <v>0</v>
      </c>
      <c r="AM123" s="644">
        <f>MastRoster!AI127</f>
        <v>0</v>
      </c>
      <c r="AN123" s="644">
        <f>MastRoster!AJ127</f>
        <v>0</v>
      </c>
      <c r="AO123" s="645">
        <f>MastRoster!AK127</f>
        <v>0</v>
      </c>
      <c r="AP123" s="644">
        <f>MastRoster!AL127</f>
        <v>0</v>
      </c>
      <c r="AQ123" s="644">
        <f>MastRoster!AM127</f>
        <v>0</v>
      </c>
      <c r="AR123" s="644" t="str">
        <f>MastRoster!AN127</f>
        <v/>
      </c>
      <c r="AS123" s="644" t="str">
        <f>MastRoster!AO127</f>
        <v/>
      </c>
      <c r="AT123" s="644" t="str">
        <f>MastRoster!AP127</f>
        <v/>
      </c>
      <c r="AU123" s="644" t="str">
        <f>MastRoster!AQ127</f>
        <v/>
      </c>
      <c r="AV123" s="644" t="str">
        <f>MastRoster!AR127</f>
        <v/>
      </c>
      <c r="AW123" s="644" t="str">
        <f>MastRoster!AS127</f>
        <v/>
      </c>
      <c r="AX123" s="644" t="str">
        <f>MastRoster!AT127</f>
        <v/>
      </c>
      <c r="AY123" s="644" t="str">
        <f>MastRoster!AU127</f>
        <v/>
      </c>
      <c r="AZ123" s="644" t="str">
        <f>MastRoster!AV127</f>
        <v/>
      </c>
      <c r="BA123" s="644" t="str">
        <f>MastRoster!AW127</f>
        <v/>
      </c>
      <c r="BB123" s="644" t="str">
        <f>MastRoster!AX127</f>
        <v/>
      </c>
      <c r="BC123" s="644" t="str">
        <f>MastRoster!AY127</f>
        <v/>
      </c>
      <c r="BD123" s="644" t="str">
        <f>MastRoster!AZ127</f>
        <v/>
      </c>
      <c r="BE123" s="644" t="str">
        <f>MastRoster!BA127</f>
        <v/>
      </c>
      <c r="BF123" s="644" t="str">
        <f>MastRoster!BB127</f>
        <v/>
      </c>
      <c r="BG123" s="644" t="str">
        <f>MastRoster!BC127</f>
        <v/>
      </c>
      <c r="BH123" s="644" t="str">
        <f>MastRoster!BD127</f>
        <v/>
      </c>
      <c r="BI123" s="644" t="str">
        <f>MastRoster!BE127</f>
        <v/>
      </c>
      <c r="BJ123" s="644" t="str">
        <f>MastRoster!BF127</f>
        <v/>
      </c>
    </row>
    <row r="124" spans="7:62" x14ac:dyDescent="0.25">
      <c r="G124" s="644">
        <f>MastRoster!C128</f>
        <v>0</v>
      </c>
      <c r="H124" s="644">
        <f>MastRoster!D128</f>
        <v>0</v>
      </c>
      <c r="I124" s="644">
        <f>MastRoster!E128</f>
        <v>0</v>
      </c>
      <c r="J124" s="644">
        <f>MastRoster!F128</f>
        <v>0</v>
      </c>
      <c r="K124" s="644">
        <f>MastRoster!G128</f>
        <v>0</v>
      </c>
      <c r="L124" s="644">
        <f>MastRoster!H128</f>
        <v>0</v>
      </c>
      <c r="M124" s="644">
        <f>MastRoster!I128</f>
        <v>0</v>
      </c>
      <c r="N124" s="644">
        <f>MastRoster!J128</f>
        <v>0</v>
      </c>
      <c r="O124" s="644">
        <f>MastRoster!K128</f>
        <v>0</v>
      </c>
      <c r="P124" s="644">
        <f>MastRoster!L128</f>
        <v>0</v>
      </c>
      <c r="Q124" s="644">
        <f>MastRoster!M128</f>
        <v>0</v>
      </c>
      <c r="R124" s="644">
        <f>MastRoster!N128</f>
        <v>0</v>
      </c>
      <c r="S124" s="644">
        <f>MastRoster!O128</f>
        <v>0</v>
      </c>
      <c r="T124" s="644">
        <f>MastRoster!P128</f>
        <v>0</v>
      </c>
      <c r="U124" s="644">
        <f>MastRoster!Q128</f>
        <v>0</v>
      </c>
      <c r="V124" s="644">
        <f>MastRoster!R128</f>
        <v>0</v>
      </c>
      <c r="W124" s="644">
        <f>MastRoster!S128</f>
        <v>0</v>
      </c>
      <c r="X124" s="644">
        <f>MastRoster!T128</f>
        <v>0</v>
      </c>
      <c r="Y124" s="644">
        <f>MastRoster!U128</f>
        <v>0</v>
      </c>
      <c r="Z124" s="644">
        <f>MastRoster!V128</f>
        <v>0</v>
      </c>
      <c r="AA124" s="644">
        <f>MastRoster!W128</f>
        <v>0</v>
      </c>
      <c r="AB124" s="644">
        <f>MastRoster!X128</f>
        <v>0</v>
      </c>
      <c r="AC124" s="644">
        <f>MastRoster!Y128</f>
        <v>0</v>
      </c>
      <c r="AD124" s="644">
        <f>MastRoster!Z128</f>
        <v>0</v>
      </c>
      <c r="AE124" s="644">
        <f>MastRoster!AA128</f>
        <v>0</v>
      </c>
      <c r="AF124" s="644">
        <f>MastRoster!AB128</f>
        <v>0</v>
      </c>
      <c r="AG124" s="644">
        <f>MastRoster!AC128</f>
        <v>0</v>
      </c>
      <c r="AH124" s="644">
        <f>MastRoster!AD128</f>
        <v>0</v>
      </c>
      <c r="AI124" s="644">
        <f>MastRoster!AE128</f>
        <v>0</v>
      </c>
      <c r="AJ124" s="644">
        <f>MastRoster!AF128</f>
        <v>0</v>
      </c>
      <c r="AK124" s="644">
        <f>MastRoster!AG128</f>
        <v>0</v>
      </c>
      <c r="AL124" s="644">
        <f>MastRoster!AH128</f>
        <v>0</v>
      </c>
      <c r="AM124" s="644">
        <f>MastRoster!AI128</f>
        <v>0</v>
      </c>
      <c r="AN124" s="644">
        <f>MastRoster!AJ128</f>
        <v>0</v>
      </c>
      <c r="AO124" s="645">
        <f>MastRoster!AK128</f>
        <v>0</v>
      </c>
      <c r="AP124" s="644">
        <f>MastRoster!AL128</f>
        <v>0</v>
      </c>
      <c r="AQ124" s="644">
        <f>MastRoster!AM128</f>
        <v>0</v>
      </c>
      <c r="AR124" s="644" t="str">
        <f>MastRoster!AN128</f>
        <v/>
      </c>
      <c r="AS124" s="644" t="str">
        <f>MastRoster!AO128</f>
        <v/>
      </c>
      <c r="AT124" s="644" t="str">
        <f>MastRoster!AP128</f>
        <v/>
      </c>
      <c r="AU124" s="644" t="str">
        <f>MastRoster!AQ128</f>
        <v/>
      </c>
      <c r="AV124" s="644" t="str">
        <f>MastRoster!AR128</f>
        <v/>
      </c>
      <c r="AW124" s="644" t="str">
        <f>MastRoster!AS128</f>
        <v/>
      </c>
      <c r="AX124" s="644" t="str">
        <f>MastRoster!AT128</f>
        <v/>
      </c>
      <c r="AY124" s="644" t="str">
        <f>MastRoster!AU128</f>
        <v/>
      </c>
      <c r="AZ124" s="644" t="str">
        <f>MastRoster!AV128</f>
        <v/>
      </c>
      <c r="BA124" s="644" t="str">
        <f>MastRoster!AW128</f>
        <v/>
      </c>
      <c r="BB124" s="644" t="str">
        <f>MastRoster!AX128</f>
        <v/>
      </c>
      <c r="BC124" s="644" t="str">
        <f>MastRoster!AY128</f>
        <v/>
      </c>
      <c r="BD124" s="644" t="str">
        <f>MastRoster!AZ128</f>
        <v/>
      </c>
      <c r="BE124" s="644" t="str">
        <f>MastRoster!BA128</f>
        <v/>
      </c>
      <c r="BF124" s="644" t="str">
        <f>MastRoster!BB128</f>
        <v/>
      </c>
      <c r="BG124" s="644" t="str">
        <f>MastRoster!BC128</f>
        <v/>
      </c>
      <c r="BH124" s="644" t="str">
        <f>MastRoster!BD128</f>
        <v/>
      </c>
      <c r="BI124" s="644" t="str">
        <f>MastRoster!BE128</f>
        <v/>
      </c>
      <c r="BJ124" s="644" t="str">
        <f>MastRoster!BF128</f>
        <v/>
      </c>
    </row>
    <row r="125" spans="7:62" x14ac:dyDescent="0.25">
      <c r="G125" s="644">
        <f>MastRoster!C129</f>
        <v>0</v>
      </c>
      <c r="H125" s="644">
        <f>MastRoster!D129</f>
        <v>0</v>
      </c>
      <c r="I125" s="644">
        <f>MastRoster!E129</f>
        <v>0</v>
      </c>
      <c r="J125" s="644">
        <f>MastRoster!F129</f>
        <v>0</v>
      </c>
      <c r="K125" s="644">
        <f>MastRoster!G129</f>
        <v>0</v>
      </c>
      <c r="L125" s="644">
        <f>MastRoster!H129</f>
        <v>0</v>
      </c>
      <c r="M125" s="644">
        <f>MastRoster!I129</f>
        <v>0</v>
      </c>
      <c r="N125" s="644">
        <f>MastRoster!J129</f>
        <v>0</v>
      </c>
      <c r="O125" s="644">
        <f>MastRoster!K129</f>
        <v>0</v>
      </c>
      <c r="P125" s="644">
        <f>MastRoster!L129</f>
        <v>0</v>
      </c>
      <c r="Q125" s="644">
        <f>MastRoster!M129</f>
        <v>0</v>
      </c>
      <c r="R125" s="644">
        <f>MastRoster!N129</f>
        <v>0</v>
      </c>
      <c r="S125" s="644">
        <f>MastRoster!O129</f>
        <v>0</v>
      </c>
      <c r="T125" s="644">
        <f>MastRoster!P129</f>
        <v>0</v>
      </c>
      <c r="U125" s="644">
        <f>MastRoster!Q129</f>
        <v>0</v>
      </c>
      <c r="V125" s="644">
        <f>MastRoster!R129</f>
        <v>0</v>
      </c>
      <c r="W125" s="644">
        <f>MastRoster!S129</f>
        <v>0</v>
      </c>
      <c r="X125" s="644">
        <f>MastRoster!T129</f>
        <v>0</v>
      </c>
      <c r="Y125" s="644">
        <f>MastRoster!U129</f>
        <v>0</v>
      </c>
      <c r="Z125" s="644">
        <f>MastRoster!V129</f>
        <v>0</v>
      </c>
      <c r="AA125" s="644">
        <f>MastRoster!W129</f>
        <v>0</v>
      </c>
      <c r="AB125" s="644">
        <f>MastRoster!X129</f>
        <v>0</v>
      </c>
      <c r="AC125" s="644">
        <f>MastRoster!Y129</f>
        <v>0</v>
      </c>
      <c r="AD125" s="644">
        <f>MastRoster!Z129</f>
        <v>0</v>
      </c>
      <c r="AE125" s="644">
        <f>MastRoster!AA129</f>
        <v>0</v>
      </c>
      <c r="AF125" s="644">
        <f>MastRoster!AB129</f>
        <v>0</v>
      </c>
      <c r="AG125" s="644">
        <f>MastRoster!AC129</f>
        <v>0</v>
      </c>
      <c r="AH125" s="644">
        <f>MastRoster!AD129</f>
        <v>0</v>
      </c>
      <c r="AI125" s="644">
        <f>MastRoster!AE129</f>
        <v>0</v>
      </c>
      <c r="AJ125" s="644">
        <f>MastRoster!AF129</f>
        <v>0</v>
      </c>
      <c r="AK125" s="644">
        <f>MastRoster!AG129</f>
        <v>0</v>
      </c>
      <c r="AL125" s="644">
        <f>MastRoster!AH129</f>
        <v>0</v>
      </c>
      <c r="AM125" s="644">
        <f>MastRoster!AI129</f>
        <v>0</v>
      </c>
      <c r="AN125" s="644">
        <f>MastRoster!AJ129</f>
        <v>0</v>
      </c>
      <c r="AO125" s="645">
        <f>MastRoster!AK129</f>
        <v>0</v>
      </c>
      <c r="AP125" s="644">
        <f>MastRoster!AL129</f>
        <v>0</v>
      </c>
      <c r="AQ125" s="644">
        <f>MastRoster!AM129</f>
        <v>0</v>
      </c>
      <c r="AR125" s="644" t="str">
        <f>MastRoster!AN129</f>
        <v/>
      </c>
      <c r="AS125" s="644" t="str">
        <f>MastRoster!AO129</f>
        <v/>
      </c>
      <c r="AT125" s="644" t="str">
        <f>MastRoster!AP129</f>
        <v/>
      </c>
      <c r="AU125" s="644" t="str">
        <f>MastRoster!AQ129</f>
        <v/>
      </c>
      <c r="AV125" s="644" t="str">
        <f>MastRoster!AR129</f>
        <v/>
      </c>
      <c r="AW125" s="644" t="str">
        <f>MastRoster!AS129</f>
        <v/>
      </c>
      <c r="AX125" s="644" t="str">
        <f>MastRoster!AT129</f>
        <v/>
      </c>
      <c r="AY125" s="644" t="str">
        <f>MastRoster!AU129</f>
        <v/>
      </c>
      <c r="AZ125" s="644" t="str">
        <f>MastRoster!AV129</f>
        <v/>
      </c>
      <c r="BA125" s="644" t="str">
        <f>MastRoster!AW129</f>
        <v/>
      </c>
      <c r="BB125" s="644" t="str">
        <f>MastRoster!AX129</f>
        <v/>
      </c>
      <c r="BC125" s="644" t="str">
        <f>MastRoster!AY129</f>
        <v/>
      </c>
      <c r="BD125" s="644" t="str">
        <f>MastRoster!AZ129</f>
        <v/>
      </c>
      <c r="BE125" s="644" t="str">
        <f>MastRoster!BA129</f>
        <v/>
      </c>
      <c r="BF125" s="644" t="str">
        <f>MastRoster!BB129</f>
        <v/>
      </c>
      <c r="BG125" s="644" t="str">
        <f>MastRoster!BC129</f>
        <v/>
      </c>
      <c r="BH125" s="644" t="str">
        <f>MastRoster!BD129</f>
        <v/>
      </c>
      <c r="BI125" s="644" t="str">
        <f>MastRoster!BE129</f>
        <v/>
      </c>
      <c r="BJ125" s="644" t="str">
        <f>MastRoster!BF129</f>
        <v/>
      </c>
    </row>
    <row r="126" spans="7:62" x14ac:dyDescent="0.25">
      <c r="G126" s="644">
        <f>MastRoster!C130</f>
        <v>0</v>
      </c>
      <c r="H126" s="644">
        <f>MastRoster!D130</f>
        <v>0</v>
      </c>
      <c r="I126" s="644">
        <f>MastRoster!E130</f>
        <v>0</v>
      </c>
      <c r="J126" s="644">
        <f>MastRoster!F130</f>
        <v>0</v>
      </c>
      <c r="K126" s="644">
        <f>MastRoster!G130</f>
        <v>0</v>
      </c>
      <c r="L126" s="644">
        <f>MastRoster!H130</f>
        <v>0</v>
      </c>
      <c r="M126" s="644">
        <f>MastRoster!I130</f>
        <v>0</v>
      </c>
      <c r="N126" s="644">
        <f>MastRoster!J130</f>
        <v>0</v>
      </c>
      <c r="O126" s="644">
        <f>MastRoster!K130</f>
        <v>0</v>
      </c>
      <c r="P126" s="644">
        <f>MastRoster!L130</f>
        <v>0</v>
      </c>
      <c r="Q126" s="644">
        <f>MastRoster!M130</f>
        <v>0</v>
      </c>
      <c r="R126" s="644">
        <f>MastRoster!N130</f>
        <v>0</v>
      </c>
      <c r="S126" s="644">
        <f>MastRoster!O130</f>
        <v>0</v>
      </c>
      <c r="T126" s="644">
        <f>MastRoster!P130</f>
        <v>0</v>
      </c>
      <c r="U126" s="644">
        <f>MastRoster!Q130</f>
        <v>0</v>
      </c>
      <c r="V126" s="644">
        <f>MastRoster!R130</f>
        <v>0</v>
      </c>
      <c r="W126" s="644">
        <f>MastRoster!S130</f>
        <v>0</v>
      </c>
      <c r="X126" s="644">
        <f>MastRoster!T130</f>
        <v>0</v>
      </c>
      <c r="Y126" s="644">
        <f>MastRoster!U130</f>
        <v>0</v>
      </c>
      <c r="Z126" s="644">
        <f>MastRoster!V130</f>
        <v>0</v>
      </c>
      <c r="AA126" s="644">
        <f>MastRoster!W130</f>
        <v>0</v>
      </c>
      <c r="AB126" s="644">
        <f>MastRoster!X130</f>
        <v>0</v>
      </c>
      <c r="AC126" s="644">
        <f>MastRoster!Y130</f>
        <v>0</v>
      </c>
      <c r="AD126" s="644">
        <f>MastRoster!Z130</f>
        <v>0</v>
      </c>
      <c r="AE126" s="644">
        <f>MastRoster!AA130</f>
        <v>0</v>
      </c>
      <c r="AF126" s="644">
        <f>MastRoster!AB130</f>
        <v>0</v>
      </c>
      <c r="AG126" s="644">
        <f>MastRoster!AC130</f>
        <v>0</v>
      </c>
      <c r="AH126" s="644">
        <f>MastRoster!AD130</f>
        <v>0</v>
      </c>
      <c r="AI126" s="644">
        <f>MastRoster!AE130</f>
        <v>0</v>
      </c>
      <c r="AJ126" s="644">
        <f>MastRoster!AF130</f>
        <v>0</v>
      </c>
      <c r="AK126" s="644">
        <f>MastRoster!AG130</f>
        <v>0</v>
      </c>
      <c r="AL126" s="644">
        <f>MastRoster!AH130</f>
        <v>0</v>
      </c>
      <c r="AM126" s="644">
        <f>MastRoster!AI130</f>
        <v>0</v>
      </c>
      <c r="AN126" s="644">
        <f>MastRoster!AJ130</f>
        <v>0</v>
      </c>
      <c r="AO126" s="645">
        <f>MastRoster!AK130</f>
        <v>0</v>
      </c>
      <c r="AP126" s="644">
        <f>MastRoster!AL130</f>
        <v>0</v>
      </c>
      <c r="AQ126" s="644">
        <f>MastRoster!AM130</f>
        <v>0</v>
      </c>
      <c r="AR126" s="644" t="str">
        <f>MastRoster!AN130</f>
        <v/>
      </c>
      <c r="AS126" s="644" t="str">
        <f>MastRoster!AO130</f>
        <v/>
      </c>
      <c r="AT126" s="644" t="str">
        <f>MastRoster!AP130</f>
        <v/>
      </c>
      <c r="AU126" s="644" t="str">
        <f>MastRoster!AQ130</f>
        <v/>
      </c>
      <c r="AV126" s="644" t="str">
        <f>MastRoster!AR130</f>
        <v/>
      </c>
      <c r="AW126" s="644" t="str">
        <f>MastRoster!AS130</f>
        <v/>
      </c>
      <c r="AX126" s="644" t="str">
        <f>MastRoster!AT130</f>
        <v/>
      </c>
      <c r="AY126" s="644" t="str">
        <f>MastRoster!AU130</f>
        <v/>
      </c>
      <c r="AZ126" s="644" t="str">
        <f>MastRoster!AV130</f>
        <v/>
      </c>
      <c r="BA126" s="644" t="str">
        <f>MastRoster!AW130</f>
        <v/>
      </c>
      <c r="BB126" s="644" t="str">
        <f>MastRoster!AX130</f>
        <v/>
      </c>
      <c r="BC126" s="644" t="str">
        <f>MastRoster!AY130</f>
        <v/>
      </c>
      <c r="BD126" s="644" t="str">
        <f>MastRoster!AZ130</f>
        <v/>
      </c>
      <c r="BE126" s="644" t="str">
        <f>MastRoster!BA130</f>
        <v/>
      </c>
      <c r="BF126" s="644" t="str">
        <f>MastRoster!BB130</f>
        <v/>
      </c>
      <c r="BG126" s="644" t="str">
        <f>MastRoster!BC130</f>
        <v/>
      </c>
      <c r="BH126" s="644" t="str">
        <f>MastRoster!BD130</f>
        <v/>
      </c>
      <c r="BI126" s="644" t="str">
        <f>MastRoster!BE130</f>
        <v/>
      </c>
      <c r="BJ126" s="644" t="str">
        <f>MastRoster!BF130</f>
        <v/>
      </c>
    </row>
    <row r="127" spans="7:62" x14ac:dyDescent="0.25">
      <c r="G127" s="644">
        <f>MastRoster!C131</f>
        <v>0</v>
      </c>
      <c r="H127" s="644">
        <f>MastRoster!D131</f>
        <v>0</v>
      </c>
      <c r="I127" s="644">
        <f>MastRoster!E131</f>
        <v>0</v>
      </c>
      <c r="J127" s="644">
        <f>MastRoster!F131</f>
        <v>0</v>
      </c>
      <c r="K127" s="644">
        <f>MastRoster!G131</f>
        <v>0</v>
      </c>
      <c r="L127" s="644">
        <f>MastRoster!H131</f>
        <v>0</v>
      </c>
      <c r="M127" s="644">
        <f>MastRoster!I131</f>
        <v>0</v>
      </c>
      <c r="N127" s="644">
        <f>MastRoster!J131</f>
        <v>0</v>
      </c>
      <c r="O127" s="644">
        <f>MastRoster!K131</f>
        <v>0</v>
      </c>
      <c r="P127" s="644">
        <f>MastRoster!L131</f>
        <v>0</v>
      </c>
      <c r="Q127" s="644">
        <f>MastRoster!M131</f>
        <v>0</v>
      </c>
      <c r="R127" s="644">
        <f>MastRoster!N131</f>
        <v>0</v>
      </c>
      <c r="S127" s="644">
        <f>MastRoster!O131</f>
        <v>0</v>
      </c>
      <c r="T127" s="644">
        <f>MastRoster!P131</f>
        <v>0</v>
      </c>
      <c r="U127" s="644">
        <f>MastRoster!Q131</f>
        <v>0</v>
      </c>
      <c r="V127" s="644">
        <f>MastRoster!R131</f>
        <v>0</v>
      </c>
      <c r="W127" s="644">
        <f>MastRoster!S131</f>
        <v>0</v>
      </c>
      <c r="X127" s="644">
        <f>MastRoster!T131</f>
        <v>0</v>
      </c>
      <c r="Y127" s="644">
        <f>MastRoster!U131</f>
        <v>0</v>
      </c>
      <c r="Z127" s="644">
        <f>MastRoster!V131</f>
        <v>0</v>
      </c>
      <c r="AA127" s="644">
        <f>MastRoster!W131</f>
        <v>0</v>
      </c>
      <c r="AB127" s="644">
        <f>MastRoster!X131</f>
        <v>0</v>
      </c>
      <c r="AC127" s="644">
        <f>MastRoster!Y131</f>
        <v>0</v>
      </c>
      <c r="AD127" s="644">
        <f>MastRoster!Z131</f>
        <v>0</v>
      </c>
      <c r="AE127" s="644">
        <f>MastRoster!AA131</f>
        <v>0</v>
      </c>
      <c r="AF127" s="644">
        <f>MastRoster!AB131</f>
        <v>0</v>
      </c>
      <c r="AG127" s="644">
        <f>MastRoster!AC131</f>
        <v>0</v>
      </c>
      <c r="AH127" s="644">
        <f>MastRoster!AD131</f>
        <v>0</v>
      </c>
      <c r="AI127" s="644">
        <f>MastRoster!AE131</f>
        <v>0</v>
      </c>
      <c r="AJ127" s="644">
        <f>MastRoster!AF131</f>
        <v>0</v>
      </c>
      <c r="AK127" s="644">
        <f>MastRoster!AG131</f>
        <v>0</v>
      </c>
      <c r="AL127" s="644">
        <f>MastRoster!AH131</f>
        <v>0</v>
      </c>
      <c r="AM127" s="644">
        <f>MastRoster!AI131</f>
        <v>0</v>
      </c>
      <c r="AN127" s="644">
        <f>MastRoster!AJ131</f>
        <v>0</v>
      </c>
      <c r="AO127" s="645">
        <f>MastRoster!AK131</f>
        <v>0</v>
      </c>
      <c r="AP127" s="644">
        <f>MastRoster!AL131</f>
        <v>0</v>
      </c>
      <c r="AQ127" s="644">
        <f>MastRoster!AM131</f>
        <v>0</v>
      </c>
      <c r="AR127" s="644" t="str">
        <f>MastRoster!AN131</f>
        <v/>
      </c>
      <c r="AS127" s="644" t="str">
        <f>MastRoster!AO131</f>
        <v/>
      </c>
      <c r="AT127" s="644" t="str">
        <f>MastRoster!AP131</f>
        <v/>
      </c>
      <c r="AU127" s="644" t="str">
        <f>MastRoster!AQ131</f>
        <v/>
      </c>
      <c r="AV127" s="644" t="str">
        <f>MastRoster!AR131</f>
        <v/>
      </c>
      <c r="AW127" s="644" t="str">
        <f>MastRoster!AS131</f>
        <v/>
      </c>
      <c r="AX127" s="644" t="str">
        <f>MastRoster!AT131</f>
        <v/>
      </c>
      <c r="AY127" s="644" t="str">
        <f>MastRoster!AU131</f>
        <v/>
      </c>
      <c r="AZ127" s="644" t="str">
        <f>MastRoster!AV131</f>
        <v/>
      </c>
      <c r="BA127" s="644" t="str">
        <f>MastRoster!AW131</f>
        <v/>
      </c>
      <c r="BB127" s="644" t="str">
        <f>MastRoster!AX131</f>
        <v/>
      </c>
      <c r="BC127" s="644" t="str">
        <f>MastRoster!AY131</f>
        <v/>
      </c>
      <c r="BD127" s="644" t="str">
        <f>MastRoster!AZ131</f>
        <v/>
      </c>
      <c r="BE127" s="644" t="str">
        <f>MastRoster!BA131</f>
        <v/>
      </c>
      <c r="BF127" s="644" t="str">
        <f>MastRoster!BB131</f>
        <v/>
      </c>
      <c r="BG127" s="644" t="str">
        <f>MastRoster!BC131</f>
        <v/>
      </c>
      <c r="BH127" s="644" t="str">
        <f>MastRoster!BD131</f>
        <v/>
      </c>
      <c r="BI127" s="644" t="str">
        <f>MastRoster!BE131</f>
        <v/>
      </c>
      <c r="BJ127" s="644" t="str">
        <f>MastRoster!BF131</f>
        <v/>
      </c>
    </row>
    <row r="128" spans="7:62" x14ac:dyDescent="0.25">
      <c r="G128" s="644">
        <f>MastRoster!C132</f>
        <v>0</v>
      </c>
      <c r="H128" s="644">
        <f>MastRoster!D132</f>
        <v>0</v>
      </c>
      <c r="I128" s="644">
        <f>MastRoster!E132</f>
        <v>0</v>
      </c>
      <c r="J128" s="644">
        <f>MastRoster!F132</f>
        <v>0</v>
      </c>
      <c r="K128" s="644">
        <f>MastRoster!G132</f>
        <v>0</v>
      </c>
      <c r="L128" s="644">
        <f>MastRoster!H132</f>
        <v>0</v>
      </c>
      <c r="M128" s="644">
        <f>MastRoster!I132</f>
        <v>0</v>
      </c>
      <c r="N128" s="644">
        <f>MastRoster!J132</f>
        <v>0</v>
      </c>
      <c r="O128" s="644">
        <f>MastRoster!K132</f>
        <v>0</v>
      </c>
      <c r="P128" s="644">
        <f>MastRoster!L132</f>
        <v>0</v>
      </c>
      <c r="Q128" s="644">
        <f>MastRoster!M132</f>
        <v>0</v>
      </c>
      <c r="R128" s="644">
        <f>MastRoster!N132</f>
        <v>0</v>
      </c>
      <c r="S128" s="644">
        <f>MastRoster!O132</f>
        <v>0</v>
      </c>
      <c r="T128" s="644">
        <f>MastRoster!P132</f>
        <v>0</v>
      </c>
      <c r="U128" s="644">
        <f>MastRoster!Q132</f>
        <v>0</v>
      </c>
      <c r="V128" s="644">
        <f>MastRoster!R132</f>
        <v>0</v>
      </c>
      <c r="W128" s="644">
        <f>MastRoster!S132</f>
        <v>0</v>
      </c>
      <c r="X128" s="644">
        <f>MastRoster!T132</f>
        <v>0</v>
      </c>
      <c r="Y128" s="644">
        <f>MastRoster!U132</f>
        <v>0</v>
      </c>
      <c r="Z128" s="644">
        <f>MastRoster!V132</f>
        <v>0</v>
      </c>
      <c r="AA128" s="644">
        <f>MastRoster!W132</f>
        <v>0</v>
      </c>
      <c r="AB128" s="644">
        <f>MastRoster!X132</f>
        <v>0</v>
      </c>
      <c r="AC128" s="644">
        <f>MastRoster!Y132</f>
        <v>0</v>
      </c>
      <c r="AD128" s="644">
        <f>MastRoster!Z132</f>
        <v>0</v>
      </c>
      <c r="AE128" s="644">
        <f>MastRoster!AA132</f>
        <v>0</v>
      </c>
      <c r="AF128" s="644">
        <f>MastRoster!AB132</f>
        <v>0</v>
      </c>
      <c r="AG128" s="644">
        <f>MastRoster!AC132</f>
        <v>0</v>
      </c>
      <c r="AH128" s="644">
        <f>MastRoster!AD132</f>
        <v>0</v>
      </c>
      <c r="AI128" s="644">
        <f>MastRoster!AE132</f>
        <v>0</v>
      </c>
      <c r="AJ128" s="644">
        <f>MastRoster!AF132</f>
        <v>0</v>
      </c>
      <c r="AK128" s="644">
        <f>MastRoster!AG132</f>
        <v>0</v>
      </c>
      <c r="AL128" s="644">
        <f>MastRoster!AH132</f>
        <v>0</v>
      </c>
      <c r="AM128" s="644">
        <f>MastRoster!AI132</f>
        <v>0</v>
      </c>
      <c r="AN128" s="644">
        <f>MastRoster!AJ132</f>
        <v>0</v>
      </c>
      <c r="AO128" s="645">
        <f>MastRoster!AK132</f>
        <v>0</v>
      </c>
      <c r="AP128" s="644">
        <f>MastRoster!AL132</f>
        <v>0</v>
      </c>
      <c r="AQ128" s="644">
        <f>MastRoster!AM132</f>
        <v>0</v>
      </c>
      <c r="AR128" s="644" t="str">
        <f>MastRoster!AN132</f>
        <v/>
      </c>
      <c r="AS128" s="644" t="str">
        <f>MastRoster!AO132</f>
        <v/>
      </c>
      <c r="AT128" s="644" t="str">
        <f>MastRoster!AP132</f>
        <v/>
      </c>
      <c r="AU128" s="644" t="str">
        <f>MastRoster!AQ132</f>
        <v/>
      </c>
      <c r="AV128" s="644" t="str">
        <f>MastRoster!AR132</f>
        <v/>
      </c>
      <c r="AW128" s="644" t="str">
        <f>MastRoster!AS132</f>
        <v/>
      </c>
      <c r="AX128" s="644" t="str">
        <f>MastRoster!AT132</f>
        <v/>
      </c>
      <c r="AY128" s="644" t="str">
        <f>MastRoster!AU132</f>
        <v/>
      </c>
      <c r="AZ128" s="644" t="str">
        <f>MastRoster!AV132</f>
        <v/>
      </c>
      <c r="BA128" s="644" t="str">
        <f>MastRoster!AW132</f>
        <v/>
      </c>
      <c r="BB128" s="644" t="str">
        <f>MastRoster!AX132</f>
        <v/>
      </c>
      <c r="BC128" s="644" t="str">
        <f>MastRoster!AY132</f>
        <v/>
      </c>
      <c r="BD128" s="644" t="str">
        <f>MastRoster!AZ132</f>
        <v/>
      </c>
      <c r="BE128" s="644" t="str">
        <f>MastRoster!BA132</f>
        <v/>
      </c>
      <c r="BF128" s="644" t="str">
        <f>MastRoster!BB132</f>
        <v/>
      </c>
      <c r="BG128" s="644" t="str">
        <f>MastRoster!BC132</f>
        <v/>
      </c>
      <c r="BH128" s="644" t="str">
        <f>MastRoster!BD132</f>
        <v/>
      </c>
      <c r="BI128" s="644" t="str">
        <f>MastRoster!BE132</f>
        <v/>
      </c>
      <c r="BJ128" s="644" t="str">
        <f>MastRoster!BF132</f>
        <v/>
      </c>
    </row>
    <row r="129" spans="7:62" x14ac:dyDescent="0.25">
      <c r="G129" s="644">
        <f>MastRoster!C133</f>
        <v>0</v>
      </c>
      <c r="H129" s="644">
        <f>MastRoster!D133</f>
        <v>0</v>
      </c>
      <c r="I129" s="644">
        <f>MastRoster!E133</f>
        <v>0</v>
      </c>
      <c r="J129" s="644">
        <f>MastRoster!F133</f>
        <v>0</v>
      </c>
      <c r="K129" s="644">
        <f>MastRoster!G133</f>
        <v>0</v>
      </c>
      <c r="L129" s="644">
        <f>MastRoster!H133</f>
        <v>0</v>
      </c>
      <c r="M129" s="644">
        <f>MastRoster!I133</f>
        <v>0</v>
      </c>
      <c r="N129" s="644">
        <f>MastRoster!J133</f>
        <v>0</v>
      </c>
      <c r="O129" s="644">
        <f>MastRoster!K133</f>
        <v>0</v>
      </c>
      <c r="P129" s="644">
        <f>MastRoster!L133</f>
        <v>0</v>
      </c>
      <c r="Q129" s="644">
        <f>MastRoster!M133</f>
        <v>0</v>
      </c>
      <c r="R129" s="644">
        <f>MastRoster!N133</f>
        <v>0</v>
      </c>
      <c r="S129" s="644">
        <f>MastRoster!O133</f>
        <v>0</v>
      </c>
      <c r="T129" s="644">
        <f>MastRoster!P133</f>
        <v>0</v>
      </c>
      <c r="U129" s="644">
        <f>MastRoster!Q133</f>
        <v>0</v>
      </c>
      <c r="V129" s="644">
        <f>MastRoster!R133</f>
        <v>0</v>
      </c>
      <c r="W129" s="644">
        <f>MastRoster!S133</f>
        <v>0</v>
      </c>
      <c r="X129" s="644">
        <f>MastRoster!T133</f>
        <v>0</v>
      </c>
      <c r="Y129" s="644">
        <f>MastRoster!U133</f>
        <v>0</v>
      </c>
      <c r="Z129" s="644">
        <f>MastRoster!V133</f>
        <v>0</v>
      </c>
      <c r="AA129" s="644">
        <f>MastRoster!W133</f>
        <v>0</v>
      </c>
      <c r="AB129" s="644">
        <f>MastRoster!X133</f>
        <v>0</v>
      </c>
      <c r="AC129" s="644">
        <f>MastRoster!Y133</f>
        <v>0</v>
      </c>
      <c r="AD129" s="644">
        <f>MastRoster!Z133</f>
        <v>0</v>
      </c>
      <c r="AE129" s="644">
        <f>MastRoster!AA133</f>
        <v>0</v>
      </c>
      <c r="AF129" s="644">
        <f>MastRoster!AB133</f>
        <v>0</v>
      </c>
      <c r="AG129" s="644">
        <f>MastRoster!AC133</f>
        <v>0</v>
      </c>
      <c r="AH129" s="644">
        <f>MastRoster!AD133</f>
        <v>0</v>
      </c>
      <c r="AI129" s="644">
        <f>MastRoster!AE133</f>
        <v>0</v>
      </c>
      <c r="AJ129" s="644">
        <f>MastRoster!AF133</f>
        <v>0</v>
      </c>
      <c r="AK129" s="644">
        <f>MastRoster!AG133</f>
        <v>0</v>
      </c>
      <c r="AL129" s="644">
        <f>MastRoster!AH133</f>
        <v>0</v>
      </c>
      <c r="AM129" s="644">
        <f>MastRoster!AI133</f>
        <v>0</v>
      </c>
      <c r="AN129" s="644">
        <f>MastRoster!AJ133</f>
        <v>0</v>
      </c>
      <c r="AO129" s="645">
        <f>MastRoster!AK133</f>
        <v>0</v>
      </c>
      <c r="AP129" s="644">
        <f>MastRoster!AL133</f>
        <v>0</v>
      </c>
      <c r="AQ129" s="644">
        <f>MastRoster!AM133</f>
        <v>0</v>
      </c>
      <c r="AR129" s="644" t="str">
        <f>MastRoster!AN133</f>
        <v/>
      </c>
      <c r="AS129" s="644" t="str">
        <f>MastRoster!AO133</f>
        <v/>
      </c>
      <c r="AT129" s="644" t="str">
        <f>MastRoster!AP133</f>
        <v/>
      </c>
      <c r="AU129" s="644" t="str">
        <f>MastRoster!AQ133</f>
        <v/>
      </c>
      <c r="AV129" s="644" t="str">
        <f>MastRoster!AR133</f>
        <v/>
      </c>
      <c r="AW129" s="644" t="str">
        <f>MastRoster!AS133</f>
        <v/>
      </c>
      <c r="AX129" s="644" t="str">
        <f>MastRoster!AT133</f>
        <v/>
      </c>
      <c r="AY129" s="644" t="str">
        <f>MastRoster!AU133</f>
        <v/>
      </c>
      <c r="AZ129" s="644" t="str">
        <f>MastRoster!AV133</f>
        <v/>
      </c>
      <c r="BA129" s="644" t="str">
        <f>MastRoster!AW133</f>
        <v/>
      </c>
      <c r="BB129" s="644" t="str">
        <f>MastRoster!AX133</f>
        <v/>
      </c>
      <c r="BC129" s="644" t="str">
        <f>MastRoster!AY133</f>
        <v/>
      </c>
      <c r="BD129" s="644" t="str">
        <f>MastRoster!AZ133</f>
        <v/>
      </c>
      <c r="BE129" s="644" t="str">
        <f>MastRoster!BA133</f>
        <v/>
      </c>
      <c r="BF129" s="644" t="str">
        <f>MastRoster!BB133</f>
        <v/>
      </c>
      <c r="BG129" s="644" t="str">
        <f>MastRoster!BC133</f>
        <v/>
      </c>
      <c r="BH129" s="644" t="str">
        <f>MastRoster!BD133</f>
        <v/>
      </c>
      <c r="BI129" s="644" t="str">
        <f>MastRoster!BE133</f>
        <v/>
      </c>
      <c r="BJ129" s="644" t="str">
        <f>MastRoster!BF133</f>
        <v/>
      </c>
    </row>
    <row r="130" spans="7:62" x14ac:dyDescent="0.25">
      <c r="G130" s="644">
        <f>MastRoster!C134</f>
        <v>0</v>
      </c>
      <c r="H130" s="644">
        <f>MastRoster!D134</f>
        <v>0</v>
      </c>
      <c r="I130" s="644">
        <f>MastRoster!E134</f>
        <v>0</v>
      </c>
      <c r="J130" s="644">
        <f>MastRoster!F134</f>
        <v>0</v>
      </c>
      <c r="K130" s="644">
        <f>MastRoster!G134</f>
        <v>0</v>
      </c>
      <c r="L130" s="644">
        <f>MastRoster!H134</f>
        <v>0</v>
      </c>
      <c r="M130" s="644">
        <f>MastRoster!I134</f>
        <v>0</v>
      </c>
      <c r="N130" s="644">
        <f>MastRoster!J134</f>
        <v>0</v>
      </c>
      <c r="O130" s="644">
        <f>MastRoster!K134</f>
        <v>0</v>
      </c>
      <c r="P130" s="644">
        <f>MastRoster!L134</f>
        <v>0</v>
      </c>
      <c r="Q130" s="644">
        <f>MastRoster!M134</f>
        <v>0</v>
      </c>
      <c r="R130" s="644">
        <f>MastRoster!N134</f>
        <v>0</v>
      </c>
      <c r="S130" s="644">
        <f>MastRoster!O134</f>
        <v>0</v>
      </c>
      <c r="T130" s="644">
        <f>MastRoster!P134</f>
        <v>0</v>
      </c>
      <c r="U130" s="644">
        <f>MastRoster!Q134</f>
        <v>0</v>
      </c>
      <c r="V130" s="644">
        <f>MastRoster!R134</f>
        <v>0</v>
      </c>
      <c r="W130" s="644">
        <f>MastRoster!S134</f>
        <v>0</v>
      </c>
      <c r="X130" s="644">
        <f>MastRoster!T134</f>
        <v>0</v>
      </c>
      <c r="Y130" s="644">
        <f>MastRoster!U134</f>
        <v>0</v>
      </c>
      <c r="Z130" s="644">
        <f>MastRoster!V134</f>
        <v>0</v>
      </c>
      <c r="AA130" s="644">
        <f>MastRoster!W134</f>
        <v>0</v>
      </c>
      <c r="AB130" s="644">
        <f>MastRoster!X134</f>
        <v>0</v>
      </c>
      <c r="AC130" s="644">
        <f>MastRoster!Y134</f>
        <v>0</v>
      </c>
      <c r="AD130" s="644">
        <f>MastRoster!Z134</f>
        <v>0</v>
      </c>
      <c r="AE130" s="644">
        <f>MastRoster!AA134</f>
        <v>0</v>
      </c>
      <c r="AF130" s="644">
        <f>MastRoster!AB134</f>
        <v>0</v>
      </c>
      <c r="AG130" s="644">
        <f>MastRoster!AC134</f>
        <v>0</v>
      </c>
      <c r="AH130" s="644">
        <f>MastRoster!AD134</f>
        <v>0</v>
      </c>
      <c r="AI130" s="644">
        <f>MastRoster!AE134</f>
        <v>0</v>
      </c>
      <c r="AJ130" s="644">
        <f>MastRoster!AF134</f>
        <v>0</v>
      </c>
      <c r="AK130" s="644">
        <f>MastRoster!AG134</f>
        <v>0</v>
      </c>
      <c r="AL130" s="644">
        <f>MastRoster!AH134</f>
        <v>0</v>
      </c>
      <c r="AM130" s="644">
        <f>MastRoster!AI134</f>
        <v>0</v>
      </c>
      <c r="AN130" s="644">
        <f>MastRoster!AJ134</f>
        <v>0</v>
      </c>
      <c r="AO130" s="645">
        <f>MastRoster!AK134</f>
        <v>0</v>
      </c>
      <c r="AP130" s="644">
        <f>MastRoster!AL134</f>
        <v>0</v>
      </c>
      <c r="AQ130" s="644">
        <f>MastRoster!AM134</f>
        <v>0</v>
      </c>
      <c r="AR130" s="644" t="str">
        <f>MastRoster!AN134</f>
        <v/>
      </c>
      <c r="AS130" s="644" t="str">
        <f>MastRoster!AO134</f>
        <v/>
      </c>
      <c r="AT130" s="644" t="str">
        <f>MastRoster!AP134</f>
        <v/>
      </c>
      <c r="AU130" s="644" t="str">
        <f>MastRoster!AQ134</f>
        <v/>
      </c>
      <c r="AV130" s="644" t="str">
        <f>MastRoster!AR134</f>
        <v/>
      </c>
      <c r="AW130" s="644" t="str">
        <f>MastRoster!AS134</f>
        <v/>
      </c>
      <c r="AX130" s="644" t="str">
        <f>MastRoster!AT134</f>
        <v/>
      </c>
      <c r="AY130" s="644" t="str">
        <f>MastRoster!AU134</f>
        <v/>
      </c>
      <c r="AZ130" s="644" t="str">
        <f>MastRoster!AV134</f>
        <v/>
      </c>
      <c r="BA130" s="644" t="str">
        <f>MastRoster!AW134</f>
        <v/>
      </c>
      <c r="BB130" s="644" t="str">
        <f>MastRoster!AX134</f>
        <v/>
      </c>
      <c r="BC130" s="644" t="str">
        <f>MastRoster!AY134</f>
        <v/>
      </c>
      <c r="BD130" s="644" t="str">
        <f>MastRoster!AZ134</f>
        <v/>
      </c>
      <c r="BE130" s="644" t="str">
        <f>MastRoster!BA134</f>
        <v/>
      </c>
      <c r="BF130" s="644" t="str">
        <f>MastRoster!BB134</f>
        <v/>
      </c>
      <c r="BG130" s="644" t="str">
        <f>MastRoster!BC134</f>
        <v/>
      </c>
      <c r="BH130" s="644" t="str">
        <f>MastRoster!BD134</f>
        <v/>
      </c>
      <c r="BI130" s="644" t="str">
        <f>MastRoster!BE134</f>
        <v/>
      </c>
      <c r="BJ130" s="644" t="str">
        <f>MastRoster!BF134</f>
        <v/>
      </c>
    </row>
    <row r="131" spans="7:62" x14ac:dyDescent="0.25">
      <c r="G131" s="644">
        <f>MastRoster!C135</f>
        <v>0</v>
      </c>
      <c r="H131" s="644">
        <f>MastRoster!D135</f>
        <v>0</v>
      </c>
      <c r="I131" s="644">
        <f>MastRoster!E135</f>
        <v>0</v>
      </c>
      <c r="J131" s="644">
        <f>MastRoster!F135</f>
        <v>0</v>
      </c>
      <c r="K131" s="644">
        <f>MastRoster!G135</f>
        <v>0</v>
      </c>
      <c r="L131" s="644">
        <f>MastRoster!H135</f>
        <v>0</v>
      </c>
      <c r="M131" s="644">
        <f>MastRoster!I135</f>
        <v>0</v>
      </c>
      <c r="N131" s="644">
        <f>MastRoster!J135</f>
        <v>0</v>
      </c>
      <c r="O131" s="644">
        <f>MastRoster!K135</f>
        <v>0</v>
      </c>
      <c r="P131" s="644">
        <f>MastRoster!L135</f>
        <v>0</v>
      </c>
      <c r="Q131" s="644">
        <f>MastRoster!M135</f>
        <v>0</v>
      </c>
      <c r="R131" s="644">
        <f>MastRoster!N135</f>
        <v>0</v>
      </c>
      <c r="S131" s="644">
        <f>MastRoster!O135</f>
        <v>0</v>
      </c>
      <c r="T131" s="644">
        <f>MastRoster!P135</f>
        <v>0</v>
      </c>
      <c r="U131" s="644">
        <f>MastRoster!Q135</f>
        <v>0</v>
      </c>
      <c r="V131" s="644">
        <f>MastRoster!R135</f>
        <v>0</v>
      </c>
      <c r="W131" s="644">
        <f>MastRoster!S135</f>
        <v>0</v>
      </c>
      <c r="X131" s="644">
        <f>MastRoster!T135</f>
        <v>0</v>
      </c>
      <c r="Y131" s="644">
        <f>MastRoster!U135</f>
        <v>0</v>
      </c>
      <c r="Z131" s="644">
        <f>MastRoster!V135</f>
        <v>0</v>
      </c>
      <c r="AA131" s="644">
        <f>MastRoster!W135</f>
        <v>0</v>
      </c>
      <c r="AB131" s="644">
        <f>MastRoster!X135</f>
        <v>0</v>
      </c>
      <c r="AC131" s="644">
        <f>MastRoster!Y135</f>
        <v>0</v>
      </c>
      <c r="AD131" s="644">
        <f>MastRoster!Z135</f>
        <v>0</v>
      </c>
      <c r="AE131" s="644">
        <f>MastRoster!AA135</f>
        <v>0</v>
      </c>
      <c r="AF131" s="644">
        <f>MastRoster!AB135</f>
        <v>0</v>
      </c>
      <c r="AG131" s="644">
        <f>MastRoster!AC135</f>
        <v>0</v>
      </c>
      <c r="AH131" s="644">
        <f>MastRoster!AD135</f>
        <v>0</v>
      </c>
      <c r="AI131" s="644">
        <f>MastRoster!AE135</f>
        <v>0</v>
      </c>
      <c r="AJ131" s="644">
        <f>MastRoster!AF135</f>
        <v>0</v>
      </c>
      <c r="AK131" s="644">
        <f>MastRoster!AG135</f>
        <v>0</v>
      </c>
      <c r="AL131" s="644">
        <f>MastRoster!AH135</f>
        <v>0</v>
      </c>
      <c r="AM131" s="644">
        <f>MastRoster!AI135</f>
        <v>0</v>
      </c>
      <c r="AN131" s="644">
        <f>MastRoster!AJ135</f>
        <v>0</v>
      </c>
      <c r="AO131" s="645">
        <f>MastRoster!AK135</f>
        <v>0</v>
      </c>
      <c r="AP131" s="644">
        <f>MastRoster!AL135</f>
        <v>0</v>
      </c>
      <c r="AQ131" s="644">
        <f>MastRoster!AM135</f>
        <v>0</v>
      </c>
      <c r="AR131" s="644" t="str">
        <f>MastRoster!AN135</f>
        <v/>
      </c>
      <c r="AS131" s="644" t="str">
        <f>MastRoster!AO135</f>
        <v/>
      </c>
      <c r="AT131" s="644" t="str">
        <f>MastRoster!AP135</f>
        <v/>
      </c>
      <c r="AU131" s="644" t="str">
        <f>MastRoster!AQ135</f>
        <v/>
      </c>
      <c r="AV131" s="644" t="str">
        <f>MastRoster!AR135</f>
        <v/>
      </c>
      <c r="AW131" s="644" t="str">
        <f>MastRoster!AS135</f>
        <v/>
      </c>
      <c r="AX131" s="644" t="str">
        <f>MastRoster!AT135</f>
        <v/>
      </c>
      <c r="AY131" s="644" t="str">
        <f>MastRoster!AU135</f>
        <v/>
      </c>
      <c r="AZ131" s="644" t="str">
        <f>MastRoster!AV135</f>
        <v/>
      </c>
      <c r="BA131" s="644" t="str">
        <f>MastRoster!AW135</f>
        <v/>
      </c>
      <c r="BB131" s="644" t="str">
        <f>MastRoster!AX135</f>
        <v/>
      </c>
      <c r="BC131" s="644" t="str">
        <f>MastRoster!AY135</f>
        <v/>
      </c>
      <c r="BD131" s="644" t="str">
        <f>MastRoster!AZ135</f>
        <v/>
      </c>
      <c r="BE131" s="644" t="str">
        <f>MastRoster!BA135</f>
        <v/>
      </c>
      <c r="BF131" s="644" t="str">
        <f>MastRoster!BB135</f>
        <v/>
      </c>
      <c r="BG131" s="644" t="str">
        <f>MastRoster!BC135</f>
        <v/>
      </c>
      <c r="BH131" s="644" t="str">
        <f>MastRoster!BD135</f>
        <v/>
      </c>
      <c r="BI131" s="644" t="str">
        <f>MastRoster!BE135</f>
        <v/>
      </c>
      <c r="BJ131" s="644" t="str">
        <f>MastRoster!BF135</f>
        <v/>
      </c>
    </row>
    <row r="132" spans="7:62" x14ac:dyDescent="0.25">
      <c r="G132" s="644">
        <f>MastRoster!C136</f>
        <v>0</v>
      </c>
      <c r="H132" s="644">
        <f>MastRoster!D136</f>
        <v>0</v>
      </c>
      <c r="I132" s="644">
        <f>MastRoster!E136</f>
        <v>0</v>
      </c>
      <c r="J132" s="644">
        <f>MastRoster!F136</f>
        <v>0</v>
      </c>
      <c r="K132" s="644">
        <f>MastRoster!G136</f>
        <v>0</v>
      </c>
      <c r="L132" s="644">
        <f>MastRoster!H136</f>
        <v>0</v>
      </c>
      <c r="M132" s="644">
        <f>MastRoster!I136</f>
        <v>0</v>
      </c>
      <c r="N132" s="644">
        <f>MastRoster!J136</f>
        <v>0</v>
      </c>
      <c r="O132" s="644">
        <f>MastRoster!K136</f>
        <v>0</v>
      </c>
      <c r="P132" s="644">
        <f>MastRoster!L136</f>
        <v>0</v>
      </c>
      <c r="Q132" s="644">
        <f>MastRoster!M136</f>
        <v>0</v>
      </c>
      <c r="R132" s="644">
        <f>MastRoster!N136</f>
        <v>0</v>
      </c>
      <c r="S132" s="644">
        <f>MastRoster!O136</f>
        <v>0</v>
      </c>
      <c r="T132" s="644">
        <f>MastRoster!P136</f>
        <v>0</v>
      </c>
      <c r="U132" s="644">
        <f>MastRoster!Q136</f>
        <v>0</v>
      </c>
      <c r="V132" s="644">
        <f>MastRoster!R136</f>
        <v>0</v>
      </c>
      <c r="W132" s="644">
        <f>MastRoster!S136</f>
        <v>0</v>
      </c>
      <c r="X132" s="644">
        <f>MastRoster!T136</f>
        <v>0</v>
      </c>
      <c r="Y132" s="644">
        <f>MastRoster!U136</f>
        <v>0</v>
      </c>
      <c r="Z132" s="644">
        <f>MastRoster!V136</f>
        <v>0</v>
      </c>
      <c r="AA132" s="644">
        <f>MastRoster!W136</f>
        <v>0</v>
      </c>
      <c r="AB132" s="644">
        <f>MastRoster!X136</f>
        <v>0</v>
      </c>
      <c r="AC132" s="644">
        <f>MastRoster!Y136</f>
        <v>0</v>
      </c>
      <c r="AD132" s="644">
        <f>MastRoster!Z136</f>
        <v>0</v>
      </c>
      <c r="AE132" s="644">
        <f>MastRoster!AA136</f>
        <v>0</v>
      </c>
      <c r="AF132" s="644">
        <f>MastRoster!AB136</f>
        <v>0</v>
      </c>
      <c r="AG132" s="644">
        <f>MastRoster!AC136</f>
        <v>0</v>
      </c>
      <c r="AH132" s="644">
        <f>MastRoster!AD136</f>
        <v>0</v>
      </c>
      <c r="AI132" s="644">
        <f>MastRoster!AE136</f>
        <v>0</v>
      </c>
      <c r="AJ132" s="644">
        <f>MastRoster!AF136</f>
        <v>0</v>
      </c>
      <c r="AK132" s="644">
        <f>MastRoster!AG136</f>
        <v>0</v>
      </c>
      <c r="AL132" s="644">
        <f>MastRoster!AH136</f>
        <v>0</v>
      </c>
      <c r="AM132" s="644">
        <f>MastRoster!AI136</f>
        <v>0</v>
      </c>
      <c r="AN132" s="644">
        <f>MastRoster!AJ136</f>
        <v>0</v>
      </c>
      <c r="AO132" s="645">
        <f>MastRoster!AK136</f>
        <v>0</v>
      </c>
      <c r="AP132" s="644">
        <f>MastRoster!AL136</f>
        <v>0</v>
      </c>
      <c r="AQ132" s="644">
        <f>MastRoster!AM136</f>
        <v>0</v>
      </c>
      <c r="AR132" s="644" t="str">
        <f>MastRoster!AN136</f>
        <v/>
      </c>
      <c r="AS132" s="644" t="str">
        <f>MastRoster!AO136</f>
        <v/>
      </c>
      <c r="AT132" s="644" t="str">
        <f>MastRoster!AP136</f>
        <v/>
      </c>
      <c r="AU132" s="644" t="str">
        <f>MastRoster!AQ136</f>
        <v/>
      </c>
      <c r="AV132" s="644" t="str">
        <f>MastRoster!AR136</f>
        <v/>
      </c>
      <c r="AW132" s="644" t="str">
        <f>MastRoster!AS136</f>
        <v/>
      </c>
      <c r="AX132" s="644" t="str">
        <f>MastRoster!AT136</f>
        <v/>
      </c>
      <c r="AY132" s="644" t="str">
        <f>MastRoster!AU136</f>
        <v/>
      </c>
      <c r="AZ132" s="644" t="str">
        <f>MastRoster!AV136</f>
        <v/>
      </c>
      <c r="BA132" s="644" t="str">
        <f>MastRoster!AW136</f>
        <v/>
      </c>
      <c r="BB132" s="644" t="str">
        <f>MastRoster!AX136</f>
        <v/>
      </c>
      <c r="BC132" s="644" t="str">
        <f>MastRoster!AY136</f>
        <v/>
      </c>
      <c r="BD132" s="644" t="str">
        <f>MastRoster!AZ136</f>
        <v/>
      </c>
      <c r="BE132" s="644" t="str">
        <f>MastRoster!BA136</f>
        <v/>
      </c>
      <c r="BF132" s="644" t="str">
        <f>MastRoster!BB136</f>
        <v/>
      </c>
      <c r="BG132" s="644" t="str">
        <f>MastRoster!BC136</f>
        <v/>
      </c>
      <c r="BH132" s="644" t="str">
        <f>MastRoster!BD136</f>
        <v/>
      </c>
      <c r="BI132" s="644" t="str">
        <f>MastRoster!BE136</f>
        <v/>
      </c>
      <c r="BJ132" s="644" t="str">
        <f>MastRoster!BF136</f>
        <v/>
      </c>
    </row>
    <row r="133" spans="7:62" x14ac:dyDescent="0.25">
      <c r="G133" s="644">
        <f>MastRoster!C137</f>
        <v>0</v>
      </c>
      <c r="H133" s="644">
        <f>MastRoster!D137</f>
        <v>0</v>
      </c>
      <c r="I133" s="644">
        <f>MastRoster!E137</f>
        <v>0</v>
      </c>
      <c r="J133" s="644">
        <f>MastRoster!F137</f>
        <v>0</v>
      </c>
      <c r="K133" s="644">
        <f>MastRoster!G137</f>
        <v>0</v>
      </c>
      <c r="L133" s="644">
        <f>MastRoster!H137</f>
        <v>0</v>
      </c>
      <c r="M133" s="644">
        <f>MastRoster!I137</f>
        <v>0</v>
      </c>
      <c r="N133" s="644">
        <f>MastRoster!J137</f>
        <v>0</v>
      </c>
      <c r="O133" s="644">
        <f>MastRoster!K137</f>
        <v>0</v>
      </c>
      <c r="P133" s="644">
        <f>MastRoster!L137</f>
        <v>0</v>
      </c>
      <c r="Q133" s="644">
        <f>MastRoster!M137</f>
        <v>0</v>
      </c>
      <c r="R133" s="644">
        <f>MastRoster!N137</f>
        <v>0</v>
      </c>
      <c r="S133" s="644">
        <f>MastRoster!O137</f>
        <v>0</v>
      </c>
      <c r="T133" s="644">
        <f>MastRoster!P137</f>
        <v>0</v>
      </c>
      <c r="U133" s="644">
        <f>MastRoster!Q137</f>
        <v>0</v>
      </c>
      <c r="V133" s="644">
        <f>MastRoster!R137</f>
        <v>0</v>
      </c>
      <c r="W133" s="644">
        <f>MastRoster!S137</f>
        <v>0</v>
      </c>
      <c r="X133" s="644">
        <f>MastRoster!T137</f>
        <v>0</v>
      </c>
      <c r="Y133" s="644">
        <f>MastRoster!U137</f>
        <v>0</v>
      </c>
      <c r="Z133" s="644">
        <f>MastRoster!V137</f>
        <v>0</v>
      </c>
      <c r="AA133" s="644">
        <f>MastRoster!W137</f>
        <v>0</v>
      </c>
      <c r="AB133" s="644">
        <f>MastRoster!X137</f>
        <v>0</v>
      </c>
      <c r="AC133" s="644">
        <f>MastRoster!Y137</f>
        <v>0</v>
      </c>
      <c r="AD133" s="644">
        <f>MastRoster!Z137</f>
        <v>0</v>
      </c>
      <c r="AE133" s="644">
        <f>MastRoster!AA137</f>
        <v>0</v>
      </c>
      <c r="AF133" s="644">
        <f>MastRoster!AB137</f>
        <v>0</v>
      </c>
      <c r="AG133" s="644">
        <f>MastRoster!AC137</f>
        <v>0</v>
      </c>
      <c r="AH133" s="644">
        <f>MastRoster!AD137</f>
        <v>0</v>
      </c>
      <c r="AI133" s="644">
        <f>MastRoster!AE137</f>
        <v>0</v>
      </c>
      <c r="AJ133" s="644">
        <f>MastRoster!AF137</f>
        <v>0</v>
      </c>
      <c r="AK133" s="644">
        <f>MastRoster!AG137</f>
        <v>0</v>
      </c>
      <c r="AL133" s="644">
        <f>MastRoster!AH137</f>
        <v>0</v>
      </c>
      <c r="AM133" s="644">
        <f>MastRoster!AI137</f>
        <v>0</v>
      </c>
      <c r="AN133" s="644">
        <f>MastRoster!AJ137</f>
        <v>0</v>
      </c>
      <c r="AO133" s="645">
        <f>MastRoster!AK137</f>
        <v>0</v>
      </c>
      <c r="AP133" s="644">
        <f>MastRoster!AL137</f>
        <v>0</v>
      </c>
      <c r="AQ133" s="644">
        <f>MastRoster!AM137</f>
        <v>0</v>
      </c>
      <c r="AR133" s="644" t="str">
        <f>MastRoster!AN137</f>
        <v/>
      </c>
      <c r="AS133" s="644" t="str">
        <f>MastRoster!AO137</f>
        <v/>
      </c>
      <c r="AT133" s="644" t="str">
        <f>MastRoster!AP137</f>
        <v/>
      </c>
      <c r="AU133" s="644" t="str">
        <f>MastRoster!AQ137</f>
        <v/>
      </c>
      <c r="AV133" s="644" t="str">
        <f>MastRoster!AR137</f>
        <v/>
      </c>
      <c r="AW133" s="644" t="str">
        <f>MastRoster!AS137</f>
        <v/>
      </c>
      <c r="AX133" s="644" t="str">
        <f>MastRoster!AT137</f>
        <v/>
      </c>
      <c r="AY133" s="644" t="str">
        <f>MastRoster!AU137</f>
        <v/>
      </c>
      <c r="AZ133" s="644" t="str">
        <f>MastRoster!AV137</f>
        <v/>
      </c>
      <c r="BA133" s="644" t="str">
        <f>MastRoster!AW137</f>
        <v/>
      </c>
      <c r="BB133" s="644" t="str">
        <f>MastRoster!AX137</f>
        <v/>
      </c>
      <c r="BC133" s="644" t="str">
        <f>MastRoster!AY137</f>
        <v/>
      </c>
      <c r="BD133" s="644" t="str">
        <f>MastRoster!AZ137</f>
        <v/>
      </c>
      <c r="BE133" s="644" t="str">
        <f>MastRoster!BA137</f>
        <v/>
      </c>
      <c r="BF133" s="644" t="str">
        <f>MastRoster!BB137</f>
        <v/>
      </c>
      <c r="BG133" s="644" t="str">
        <f>MastRoster!BC137</f>
        <v/>
      </c>
      <c r="BH133" s="644" t="str">
        <f>MastRoster!BD137</f>
        <v/>
      </c>
      <c r="BI133" s="644" t="str">
        <f>MastRoster!BE137</f>
        <v/>
      </c>
      <c r="BJ133" s="644" t="str">
        <f>MastRoster!BF137</f>
        <v/>
      </c>
    </row>
    <row r="134" spans="7:62" x14ac:dyDescent="0.25">
      <c r="G134" s="644">
        <f>MastRoster!C138</f>
        <v>0</v>
      </c>
      <c r="H134" s="644">
        <f>MastRoster!D138</f>
        <v>0</v>
      </c>
      <c r="I134" s="644">
        <f>MastRoster!E138</f>
        <v>0</v>
      </c>
      <c r="J134" s="644">
        <f>MastRoster!F138</f>
        <v>0</v>
      </c>
      <c r="K134" s="644">
        <f>MastRoster!G138</f>
        <v>0</v>
      </c>
      <c r="L134" s="644">
        <f>MastRoster!H138</f>
        <v>0</v>
      </c>
      <c r="M134" s="644">
        <f>MastRoster!I138</f>
        <v>0</v>
      </c>
      <c r="N134" s="644">
        <f>MastRoster!J138</f>
        <v>0</v>
      </c>
      <c r="O134" s="644">
        <f>MastRoster!K138</f>
        <v>0</v>
      </c>
      <c r="P134" s="644">
        <f>MastRoster!L138</f>
        <v>0</v>
      </c>
      <c r="Q134" s="644">
        <f>MastRoster!M138</f>
        <v>0</v>
      </c>
      <c r="R134" s="644">
        <f>MastRoster!N138</f>
        <v>0</v>
      </c>
      <c r="S134" s="644">
        <f>MastRoster!O138</f>
        <v>0</v>
      </c>
      <c r="T134" s="644">
        <f>MastRoster!P138</f>
        <v>0</v>
      </c>
      <c r="U134" s="644">
        <f>MastRoster!Q138</f>
        <v>0</v>
      </c>
      <c r="V134" s="644">
        <f>MastRoster!R138</f>
        <v>0</v>
      </c>
      <c r="W134" s="644">
        <f>MastRoster!S138</f>
        <v>0</v>
      </c>
      <c r="X134" s="644">
        <f>MastRoster!T138</f>
        <v>0</v>
      </c>
      <c r="Y134" s="644">
        <f>MastRoster!U138</f>
        <v>0</v>
      </c>
      <c r="Z134" s="644">
        <f>MastRoster!V138</f>
        <v>0</v>
      </c>
      <c r="AA134" s="644">
        <f>MastRoster!W138</f>
        <v>0</v>
      </c>
      <c r="AB134" s="644">
        <f>MastRoster!X138</f>
        <v>0</v>
      </c>
      <c r="AC134" s="644">
        <f>MastRoster!Y138</f>
        <v>0</v>
      </c>
      <c r="AD134" s="644">
        <f>MastRoster!Z138</f>
        <v>0</v>
      </c>
      <c r="AE134" s="644">
        <f>MastRoster!AA138</f>
        <v>0</v>
      </c>
      <c r="AF134" s="644">
        <f>MastRoster!AB138</f>
        <v>0</v>
      </c>
      <c r="AG134" s="644">
        <f>MastRoster!AC138</f>
        <v>0</v>
      </c>
      <c r="AH134" s="644">
        <f>MastRoster!AD138</f>
        <v>0</v>
      </c>
      <c r="AI134" s="644">
        <f>MastRoster!AE138</f>
        <v>0</v>
      </c>
      <c r="AJ134" s="644">
        <f>MastRoster!AF138</f>
        <v>0</v>
      </c>
      <c r="AK134" s="644">
        <f>MastRoster!AG138</f>
        <v>0</v>
      </c>
      <c r="AL134" s="644">
        <f>MastRoster!AH138</f>
        <v>0</v>
      </c>
      <c r="AM134" s="644">
        <f>MastRoster!AI138</f>
        <v>0</v>
      </c>
      <c r="AN134" s="644">
        <f>MastRoster!AJ138</f>
        <v>0</v>
      </c>
      <c r="AO134" s="645">
        <f>MastRoster!AK138</f>
        <v>0</v>
      </c>
      <c r="AP134" s="644">
        <f>MastRoster!AL138</f>
        <v>0</v>
      </c>
      <c r="AQ134" s="644">
        <f>MastRoster!AM138</f>
        <v>0</v>
      </c>
      <c r="AR134" s="644" t="str">
        <f>MastRoster!AN138</f>
        <v/>
      </c>
      <c r="AS134" s="644" t="str">
        <f>MastRoster!AO138</f>
        <v/>
      </c>
      <c r="AT134" s="644" t="str">
        <f>MastRoster!AP138</f>
        <v/>
      </c>
      <c r="AU134" s="644" t="str">
        <f>MastRoster!AQ138</f>
        <v/>
      </c>
      <c r="AV134" s="644" t="str">
        <f>MastRoster!AR138</f>
        <v/>
      </c>
      <c r="AW134" s="644" t="str">
        <f>MastRoster!AS138</f>
        <v/>
      </c>
      <c r="AX134" s="644" t="str">
        <f>MastRoster!AT138</f>
        <v/>
      </c>
      <c r="AY134" s="644" t="str">
        <f>MastRoster!AU138</f>
        <v/>
      </c>
      <c r="AZ134" s="644" t="str">
        <f>MastRoster!AV138</f>
        <v/>
      </c>
      <c r="BA134" s="644" t="str">
        <f>MastRoster!AW138</f>
        <v/>
      </c>
      <c r="BB134" s="644" t="str">
        <f>MastRoster!AX138</f>
        <v/>
      </c>
      <c r="BC134" s="644" t="str">
        <f>MastRoster!AY138</f>
        <v/>
      </c>
      <c r="BD134" s="644" t="str">
        <f>MastRoster!AZ138</f>
        <v/>
      </c>
      <c r="BE134" s="644" t="str">
        <f>MastRoster!BA138</f>
        <v/>
      </c>
      <c r="BF134" s="644" t="str">
        <f>MastRoster!BB138</f>
        <v/>
      </c>
      <c r="BG134" s="644" t="str">
        <f>MastRoster!BC138</f>
        <v/>
      </c>
      <c r="BH134" s="644" t="str">
        <f>MastRoster!BD138</f>
        <v/>
      </c>
      <c r="BI134" s="644" t="str">
        <f>MastRoster!BE138</f>
        <v/>
      </c>
      <c r="BJ134" s="644" t="str">
        <f>MastRoster!BF138</f>
        <v/>
      </c>
    </row>
    <row r="135" spans="7:62" x14ac:dyDescent="0.25">
      <c r="G135" s="644">
        <f>MastRoster!C139</f>
        <v>0</v>
      </c>
      <c r="H135" s="644">
        <f>MastRoster!D139</f>
        <v>0</v>
      </c>
      <c r="I135" s="644">
        <f>MastRoster!E139</f>
        <v>0</v>
      </c>
      <c r="J135" s="644">
        <f>MastRoster!F139</f>
        <v>0</v>
      </c>
      <c r="K135" s="644">
        <f>MastRoster!G139</f>
        <v>0</v>
      </c>
      <c r="L135" s="644">
        <f>MastRoster!H139</f>
        <v>0</v>
      </c>
      <c r="M135" s="644">
        <f>MastRoster!I139</f>
        <v>0</v>
      </c>
      <c r="N135" s="644">
        <f>MastRoster!J139</f>
        <v>0</v>
      </c>
      <c r="O135" s="644">
        <f>MastRoster!K139</f>
        <v>0</v>
      </c>
      <c r="P135" s="644">
        <f>MastRoster!L139</f>
        <v>0</v>
      </c>
      <c r="Q135" s="644">
        <f>MastRoster!M139</f>
        <v>0</v>
      </c>
      <c r="R135" s="644">
        <f>MastRoster!N139</f>
        <v>0</v>
      </c>
      <c r="S135" s="644">
        <f>MastRoster!O139</f>
        <v>0</v>
      </c>
      <c r="T135" s="644">
        <f>MastRoster!P139</f>
        <v>0</v>
      </c>
      <c r="U135" s="644">
        <f>MastRoster!Q139</f>
        <v>0</v>
      </c>
      <c r="V135" s="644">
        <f>MastRoster!R139</f>
        <v>0</v>
      </c>
      <c r="W135" s="644">
        <f>MastRoster!S139</f>
        <v>0</v>
      </c>
      <c r="X135" s="644">
        <f>MastRoster!T139</f>
        <v>0</v>
      </c>
      <c r="Y135" s="644">
        <f>MastRoster!U139</f>
        <v>0</v>
      </c>
      <c r="Z135" s="644">
        <f>MastRoster!V139</f>
        <v>0</v>
      </c>
      <c r="AA135" s="644">
        <f>MastRoster!W139</f>
        <v>0</v>
      </c>
      <c r="AB135" s="644">
        <f>MastRoster!X139</f>
        <v>0</v>
      </c>
      <c r="AC135" s="644">
        <f>MastRoster!Y139</f>
        <v>0</v>
      </c>
      <c r="AD135" s="644">
        <f>MastRoster!Z139</f>
        <v>0</v>
      </c>
      <c r="AE135" s="644">
        <f>MastRoster!AA139</f>
        <v>0</v>
      </c>
      <c r="AF135" s="644">
        <f>MastRoster!AB139</f>
        <v>0</v>
      </c>
      <c r="AG135" s="644">
        <f>MastRoster!AC139</f>
        <v>0</v>
      </c>
      <c r="AH135" s="644">
        <f>MastRoster!AD139</f>
        <v>0</v>
      </c>
      <c r="AI135" s="644">
        <f>MastRoster!AE139</f>
        <v>0</v>
      </c>
      <c r="AJ135" s="644">
        <f>MastRoster!AF139</f>
        <v>0</v>
      </c>
      <c r="AK135" s="644">
        <f>MastRoster!AG139</f>
        <v>0</v>
      </c>
      <c r="AL135" s="644">
        <f>MastRoster!AH139</f>
        <v>0</v>
      </c>
      <c r="AM135" s="644">
        <f>MastRoster!AI139</f>
        <v>0</v>
      </c>
      <c r="AN135" s="644">
        <f>MastRoster!AJ139</f>
        <v>0</v>
      </c>
      <c r="AO135" s="645">
        <f>MastRoster!AK139</f>
        <v>0</v>
      </c>
      <c r="AP135" s="644">
        <f>MastRoster!AL139</f>
        <v>0</v>
      </c>
      <c r="AQ135" s="644">
        <f>MastRoster!AM139</f>
        <v>0</v>
      </c>
      <c r="AR135" s="644" t="str">
        <f>MastRoster!AN139</f>
        <v/>
      </c>
      <c r="AS135" s="644" t="str">
        <f>MastRoster!AO139</f>
        <v/>
      </c>
      <c r="AT135" s="644" t="str">
        <f>MastRoster!AP139</f>
        <v/>
      </c>
      <c r="AU135" s="644" t="str">
        <f>MastRoster!AQ139</f>
        <v/>
      </c>
      <c r="AV135" s="644" t="str">
        <f>MastRoster!AR139</f>
        <v/>
      </c>
      <c r="AW135" s="644" t="str">
        <f>MastRoster!AS139</f>
        <v/>
      </c>
      <c r="AX135" s="644" t="str">
        <f>MastRoster!AT139</f>
        <v/>
      </c>
      <c r="AY135" s="644" t="str">
        <f>MastRoster!AU139</f>
        <v/>
      </c>
      <c r="AZ135" s="644" t="str">
        <f>MastRoster!AV139</f>
        <v/>
      </c>
      <c r="BA135" s="644" t="str">
        <f>MastRoster!AW139</f>
        <v/>
      </c>
      <c r="BB135" s="644" t="str">
        <f>MastRoster!AX139</f>
        <v/>
      </c>
      <c r="BC135" s="644" t="str">
        <f>MastRoster!AY139</f>
        <v/>
      </c>
      <c r="BD135" s="644" t="str">
        <f>MastRoster!AZ139</f>
        <v/>
      </c>
      <c r="BE135" s="644" t="str">
        <f>MastRoster!BA139</f>
        <v/>
      </c>
      <c r="BF135" s="644" t="str">
        <f>MastRoster!BB139</f>
        <v/>
      </c>
      <c r="BG135" s="644" t="str">
        <f>MastRoster!BC139</f>
        <v/>
      </c>
      <c r="BH135" s="644" t="str">
        <f>MastRoster!BD139</f>
        <v/>
      </c>
      <c r="BI135" s="644" t="str">
        <f>MastRoster!BE139</f>
        <v/>
      </c>
      <c r="BJ135" s="644" t="str">
        <f>MastRoster!BF139</f>
        <v/>
      </c>
    </row>
    <row r="136" spans="7:62" x14ac:dyDescent="0.25">
      <c r="G136" s="644">
        <f>MastRoster!C140</f>
        <v>0</v>
      </c>
      <c r="H136" s="644">
        <f>MastRoster!D140</f>
        <v>0</v>
      </c>
      <c r="I136" s="644">
        <f>MastRoster!E140</f>
        <v>0</v>
      </c>
      <c r="J136" s="644">
        <f>MastRoster!F140</f>
        <v>0</v>
      </c>
      <c r="K136" s="644">
        <f>MastRoster!G140</f>
        <v>0</v>
      </c>
      <c r="L136" s="644">
        <f>MastRoster!H140</f>
        <v>0</v>
      </c>
      <c r="M136" s="644">
        <f>MastRoster!I140</f>
        <v>0</v>
      </c>
      <c r="N136" s="644">
        <f>MastRoster!J140</f>
        <v>0</v>
      </c>
      <c r="O136" s="644">
        <f>MastRoster!K140</f>
        <v>0</v>
      </c>
      <c r="P136" s="644">
        <f>MastRoster!L140</f>
        <v>0</v>
      </c>
      <c r="Q136" s="644">
        <f>MastRoster!M140</f>
        <v>0</v>
      </c>
      <c r="R136" s="644">
        <f>MastRoster!N140</f>
        <v>0</v>
      </c>
      <c r="S136" s="644">
        <f>MastRoster!O140</f>
        <v>0</v>
      </c>
      <c r="T136" s="644">
        <f>MastRoster!P140</f>
        <v>0</v>
      </c>
      <c r="U136" s="644">
        <f>MastRoster!Q140</f>
        <v>0</v>
      </c>
      <c r="V136" s="644">
        <f>MastRoster!R140</f>
        <v>0</v>
      </c>
      <c r="W136" s="644">
        <f>MastRoster!S140</f>
        <v>0</v>
      </c>
      <c r="X136" s="644">
        <f>MastRoster!T140</f>
        <v>0</v>
      </c>
      <c r="Y136" s="644">
        <f>MastRoster!U140</f>
        <v>0</v>
      </c>
      <c r="Z136" s="644">
        <f>MastRoster!V140</f>
        <v>0</v>
      </c>
      <c r="AA136" s="644">
        <f>MastRoster!W140</f>
        <v>0</v>
      </c>
      <c r="AB136" s="644">
        <f>MastRoster!X140</f>
        <v>0</v>
      </c>
      <c r="AC136" s="644">
        <f>MastRoster!Y140</f>
        <v>0</v>
      </c>
      <c r="AD136" s="644">
        <f>MastRoster!Z140</f>
        <v>0</v>
      </c>
      <c r="AE136" s="644">
        <f>MastRoster!AA140</f>
        <v>0</v>
      </c>
      <c r="AF136" s="644">
        <f>MastRoster!AB140</f>
        <v>0</v>
      </c>
      <c r="AG136" s="644">
        <f>MastRoster!AC140</f>
        <v>0</v>
      </c>
      <c r="AH136" s="644">
        <f>MastRoster!AD140</f>
        <v>0</v>
      </c>
      <c r="AI136" s="644">
        <f>MastRoster!AE140</f>
        <v>0</v>
      </c>
      <c r="AJ136" s="644">
        <f>MastRoster!AF140</f>
        <v>0</v>
      </c>
      <c r="AK136" s="644">
        <f>MastRoster!AG140</f>
        <v>0</v>
      </c>
      <c r="AL136" s="644">
        <f>MastRoster!AH140</f>
        <v>0</v>
      </c>
      <c r="AM136" s="644">
        <f>MastRoster!AI140</f>
        <v>0</v>
      </c>
      <c r="AN136" s="644">
        <f>MastRoster!AJ140</f>
        <v>0</v>
      </c>
      <c r="AO136" s="645">
        <f>MastRoster!AK140</f>
        <v>0</v>
      </c>
      <c r="AP136" s="644">
        <f>MastRoster!AL140</f>
        <v>0</v>
      </c>
      <c r="AQ136" s="644">
        <f>MastRoster!AM140</f>
        <v>0</v>
      </c>
      <c r="AR136" s="644" t="str">
        <f>MastRoster!AN140</f>
        <v/>
      </c>
      <c r="AS136" s="644" t="str">
        <f>MastRoster!AO140</f>
        <v/>
      </c>
      <c r="AT136" s="644" t="str">
        <f>MastRoster!AP140</f>
        <v/>
      </c>
      <c r="AU136" s="644" t="str">
        <f>MastRoster!AQ140</f>
        <v/>
      </c>
      <c r="AV136" s="644" t="str">
        <f>MastRoster!AR140</f>
        <v/>
      </c>
      <c r="AW136" s="644" t="str">
        <f>MastRoster!AS140</f>
        <v/>
      </c>
      <c r="AX136" s="644" t="str">
        <f>MastRoster!AT140</f>
        <v/>
      </c>
      <c r="AY136" s="644" t="str">
        <f>MastRoster!AU140</f>
        <v/>
      </c>
      <c r="AZ136" s="644" t="str">
        <f>MastRoster!AV140</f>
        <v/>
      </c>
      <c r="BA136" s="644" t="str">
        <f>MastRoster!AW140</f>
        <v/>
      </c>
      <c r="BB136" s="644" t="str">
        <f>MastRoster!AX140</f>
        <v/>
      </c>
      <c r="BC136" s="644" t="str">
        <f>MastRoster!AY140</f>
        <v/>
      </c>
      <c r="BD136" s="644" t="str">
        <f>MastRoster!AZ140</f>
        <v/>
      </c>
      <c r="BE136" s="644" t="str">
        <f>MastRoster!BA140</f>
        <v/>
      </c>
      <c r="BF136" s="644" t="str">
        <f>MastRoster!BB140</f>
        <v/>
      </c>
      <c r="BG136" s="644" t="str">
        <f>MastRoster!BC140</f>
        <v/>
      </c>
      <c r="BH136" s="644" t="str">
        <f>MastRoster!BD140</f>
        <v/>
      </c>
      <c r="BI136" s="644" t="str">
        <f>MastRoster!BE140</f>
        <v/>
      </c>
      <c r="BJ136" s="644" t="str">
        <f>MastRoster!BF140</f>
        <v/>
      </c>
    </row>
    <row r="137" spans="7:62" x14ac:dyDescent="0.25">
      <c r="G137" s="644">
        <f>MastRoster!C141</f>
        <v>0</v>
      </c>
      <c r="H137" s="644">
        <f>MastRoster!D141</f>
        <v>0</v>
      </c>
      <c r="I137" s="644">
        <f>MastRoster!E141</f>
        <v>0</v>
      </c>
      <c r="J137" s="644">
        <f>MastRoster!F141</f>
        <v>0</v>
      </c>
      <c r="K137" s="644">
        <f>MastRoster!G141</f>
        <v>0</v>
      </c>
      <c r="L137" s="644">
        <f>MastRoster!H141</f>
        <v>0</v>
      </c>
      <c r="M137" s="644">
        <f>MastRoster!I141</f>
        <v>0</v>
      </c>
      <c r="N137" s="644">
        <f>MastRoster!J141</f>
        <v>0</v>
      </c>
      <c r="O137" s="644">
        <f>MastRoster!K141</f>
        <v>0</v>
      </c>
      <c r="P137" s="644">
        <f>MastRoster!L141</f>
        <v>0</v>
      </c>
      <c r="Q137" s="644">
        <f>MastRoster!M141</f>
        <v>0</v>
      </c>
      <c r="R137" s="644">
        <f>MastRoster!N141</f>
        <v>0</v>
      </c>
      <c r="S137" s="644">
        <f>MastRoster!O141</f>
        <v>0</v>
      </c>
      <c r="T137" s="644">
        <f>MastRoster!P141</f>
        <v>0</v>
      </c>
      <c r="U137" s="644">
        <f>MastRoster!Q141</f>
        <v>0</v>
      </c>
      <c r="V137" s="644">
        <f>MastRoster!R141</f>
        <v>0</v>
      </c>
      <c r="W137" s="644">
        <f>MastRoster!S141</f>
        <v>0</v>
      </c>
      <c r="X137" s="644">
        <f>MastRoster!T141</f>
        <v>0</v>
      </c>
      <c r="Y137" s="644">
        <f>MastRoster!U141</f>
        <v>0</v>
      </c>
      <c r="Z137" s="644">
        <f>MastRoster!V141</f>
        <v>0</v>
      </c>
      <c r="AA137" s="644">
        <f>MastRoster!W141</f>
        <v>0</v>
      </c>
      <c r="AB137" s="644">
        <f>MastRoster!X141</f>
        <v>0</v>
      </c>
      <c r="AC137" s="644">
        <f>MastRoster!Y141</f>
        <v>0</v>
      </c>
      <c r="AD137" s="644">
        <f>MastRoster!Z141</f>
        <v>0</v>
      </c>
      <c r="AE137" s="644">
        <f>MastRoster!AA141</f>
        <v>0</v>
      </c>
      <c r="AF137" s="644">
        <f>MastRoster!AB141</f>
        <v>0</v>
      </c>
      <c r="AG137" s="644">
        <f>MastRoster!AC141</f>
        <v>0</v>
      </c>
      <c r="AH137" s="644">
        <f>MastRoster!AD141</f>
        <v>0</v>
      </c>
      <c r="AI137" s="644">
        <f>MastRoster!AE141</f>
        <v>0</v>
      </c>
      <c r="AJ137" s="644">
        <f>MastRoster!AF141</f>
        <v>0</v>
      </c>
      <c r="AK137" s="644">
        <f>MastRoster!AG141</f>
        <v>0</v>
      </c>
      <c r="AL137" s="644">
        <f>MastRoster!AH141</f>
        <v>0</v>
      </c>
      <c r="AM137" s="644">
        <f>MastRoster!AI141</f>
        <v>0</v>
      </c>
      <c r="AN137" s="644">
        <f>MastRoster!AJ141</f>
        <v>0</v>
      </c>
      <c r="AO137" s="645">
        <f>MastRoster!AK141</f>
        <v>0</v>
      </c>
      <c r="AP137" s="644">
        <f>MastRoster!AL141</f>
        <v>0</v>
      </c>
      <c r="AQ137" s="644">
        <f>MastRoster!AM141</f>
        <v>0</v>
      </c>
      <c r="AR137" s="644" t="str">
        <f>MastRoster!AN141</f>
        <v/>
      </c>
      <c r="AS137" s="644" t="str">
        <f>MastRoster!AO141</f>
        <v/>
      </c>
      <c r="AT137" s="644" t="str">
        <f>MastRoster!AP141</f>
        <v/>
      </c>
      <c r="AU137" s="644" t="str">
        <f>MastRoster!AQ141</f>
        <v/>
      </c>
      <c r="AV137" s="644" t="str">
        <f>MastRoster!AR141</f>
        <v/>
      </c>
      <c r="AW137" s="644" t="str">
        <f>MastRoster!AS141</f>
        <v/>
      </c>
      <c r="AX137" s="644" t="str">
        <f>MastRoster!AT141</f>
        <v/>
      </c>
      <c r="AY137" s="644" t="str">
        <f>MastRoster!AU141</f>
        <v/>
      </c>
      <c r="AZ137" s="644" t="str">
        <f>MastRoster!AV141</f>
        <v/>
      </c>
      <c r="BA137" s="644" t="str">
        <f>MastRoster!AW141</f>
        <v/>
      </c>
      <c r="BB137" s="644" t="str">
        <f>MastRoster!AX141</f>
        <v/>
      </c>
      <c r="BC137" s="644" t="str">
        <f>MastRoster!AY141</f>
        <v/>
      </c>
      <c r="BD137" s="644" t="str">
        <f>MastRoster!AZ141</f>
        <v/>
      </c>
      <c r="BE137" s="644" t="str">
        <f>MastRoster!BA141</f>
        <v/>
      </c>
      <c r="BF137" s="644" t="str">
        <f>MastRoster!BB141</f>
        <v/>
      </c>
      <c r="BG137" s="644" t="str">
        <f>MastRoster!BC141</f>
        <v/>
      </c>
      <c r="BH137" s="644" t="str">
        <f>MastRoster!BD141</f>
        <v/>
      </c>
      <c r="BI137" s="644" t="str">
        <f>MastRoster!BE141</f>
        <v/>
      </c>
      <c r="BJ137" s="644" t="str">
        <f>MastRoster!BF141</f>
        <v/>
      </c>
    </row>
    <row r="138" spans="7:62" x14ac:dyDescent="0.25">
      <c r="G138" s="644">
        <f>MastRoster!C142</f>
        <v>0</v>
      </c>
      <c r="H138" s="644">
        <f>MastRoster!D142</f>
        <v>0</v>
      </c>
      <c r="I138" s="644">
        <f>MastRoster!E142</f>
        <v>0</v>
      </c>
      <c r="J138" s="644">
        <f>MastRoster!F142</f>
        <v>0</v>
      </c>
      <c r="K138" s="644">
        <f>MastRoster!G142</f>
        <v>0</v>
      </c>
      <c r="L138" s="644">
        <f>MastRoster!H142</f>
        <v>0</v>
      </c>
      <c r="M138" s="644">
        <f>MastRoster!I142</f>
        <v>0</v>
      </c>
      <c r="N138" s="644">
        <f>MastRoster!J142</f>
        <v>0</v>
      </c>
      <c r="O138" s="644">
        <f>MastRoster!K142</f>
        <v>0</v>
      </c>
      <c r="P138" s="644">
        <f>MastRoster!L142</f>
        <v>0</v>
      </c>
      <c r="Q138" s="644">
        <f>MastRoster!M142</f>
        <v>0</v>
      </c>
      <c r="R138" s="644">
        <f>MastRoster!N142</f>
        <v>0</v>
      </c>
      <c r="S138" s="644">
        <f>MastRoster!O142</f>
        <v>0</v>
      </c>
      <c r="T138" s="644">
        <f>MastRoster!P142</f>
        <v>0</v>
      </c>
      <c r="U138" s="644">
        <f>MastRoster!Q142</f>
        <v>0</v>
      </c>
      <c r="V138" s="644">
        <f>MastRoster!R142</f>
        <v>0</v>
      </c>
      <c r="W138" s="644">
        <f>MastRoster!S142</f>
        <v>0</v>
      </c>
      <c r="X138" s="644">
        <f>MastRoster!T142</f>
        <v>0</v>
      </c>
      <c r="Y138" s="644">
        <f>MastRoster!U142</f>
        <v>0</v>
      </c>
      <c r="Z138" s="644">
        <f>MastRoster!V142</f>
        <v>0</v>
      </c>
      <c r="AA138" s="644">
        <f>MastRoster!W142</f>
        <v>0</v>
      </c>
      <c r="AB138" s="644">
        <f>MastRoster!X142</f>
        <v>0</v>
      </c>
      <c r="AC138" s="644">
        <f>MastRoster!Y142</f>
        <v>0</v>
      </c>
      <c r="AD138" s="644">
        <f>MastRoster!Z142</f>
        <v>0</v>
      </c>
      <c r="AE138" s="644">
        <f>MastRoster!AA142</f>
        <v>0</v>
      </c>
      <c r="AF138" s="644">
        <f>MastRoster!AB142</f>
        <v>0</v>
      </c>
      <c r="AG138" s="644">
        <f>MastRoster!AC142</f>
        <v>0</v>
      </c>
      <c r="AH138" s="644">
        <f>MastRoster!AD142</f>
        <v>0</v>
      </c>
      <c r="AI138" s="644">
        <f>MastRoster!AE142</f>
        <v>0</v>
      </c>
      <c r="AJ138" s="644">
        <f>MastRoster!AF142</f>
        <v>0</v>
      </c>
      <c r="AK138" s="644">
        <f>MastRoster!AG142</f>
        <v>0</v>
      </c>
      <c r="AL138" s="644">
        <f>MastRoster!AH142</f>
        <v>0</v>
      </c>
      <c r="AM138" s="644">
        <f>MastRoster!AI142</f>
        <v>0</v>
      </c>
      <c r="AN138" s="644">
        <f>MastRoster!AJ142</f>
        <v>0</v>
      </c>
      <c r="AO138" s="645">
        <f>MastRoster!AK142</f>
        <v>0</v>
      </c>
      <c r="AP138" s="644">
        <f>MastRoster!AL142</f>
        <v>0</v>
      </c>
      <c r="AQ138" s="644">
        <f>MastRoster!AM142</f>
        <v>0</v>
      </c>
      <c r="AR138" s="644" t="str">
        <f>MastRoster!AN142</f>
        <v/>
      </c>
      <c r="AS138" s="644" t="str">
        <f>MastRoster!AO142</f>
        <v/>
      </c>
      <c r="AT138" s="644" t="str">
        <f>MastRoster!AP142</f>
        <v/>
      </c>
      <c r="AU138" s="644" t="str">
        <f>MastRoster!AQ142</f>
        <v/>
      </c>
      <c r="AV138" s="644" t="str">
        <f>MastRoster!AR142</f>
        <v/>
      </c>
      <c r="AW138" s="644" t="str">
        <f>MastRoster!AS142</f>
        <v/>
      </c>
      <c r="AX138" s="644" t="str">
        <f>MastRoster!AT142</f>
        <v/>
      </c>
      <c r="AY138" s="644" t="str">
        <f>MastRoster!AU142</f>
        <v/>
      </c>
      <c r="AZ138" s="644" t="str">
        <f>MastRoster!AV142</f>
        <v/>
      </c>
      <c r="BA138" s="644" t="str">
        <f>MastRoster!AW142</f>
        <v/>
      </c>
      <c r="BB138" s="644" t="str">
        <f>MastRoster!AX142</f>
        <v/>
      </c>
      <c r="BC138" s="644" t="str">
        <f>MastRoster!AY142</f>
        <v/>
      </c>
      <c r="BD138" s="644" t="str">
        <f>MastRoster!AZ142</f>
        <v/>
      </c>
      <c r="BE138" s="644" t="str">
        <f>MastRoster!BA142</f>
        <v/>
      </c>
      <c r="BF138" s="644" t="str">
        <f>MastRoster!BB142</f>
        <v/>
      </c>
      <c r="BG138" s="644" t="str">
        <f>MastRoster!BC142</f>
        <v/>
      </c>
      <c r="BH138" s="644" t="str">
        <f>MastRoster!BD142</f>
        <v/>
      </c>
      <c r="BI138" s="644" t="str">
        <f>MastRoster!BE142</f>
        <v/>
      </c>
      <c r="BJ138" s="644" t="str">
        <f>MastRoster!BF142</f>
        <v/>
      </c>
    </row>
    <row r="139" spans="7:62" x14ac:dyDescent="0.25">
      <c r="G139" s="644">
        <f>MastRoster!C143</f>
        <v>0</v>
      </c>
      <c r="H139" s="644">
        <f>MastRoster!D143</f>
        <v>0</v>
      </c>
      <c r="I139" s="644">
        <f>MastRoster!E143</f>
        <v>0</v>
      </c>
      <c r="J139" s="644">
        <f>MastRoster!F143</f>
        <v>0</v>
      </c>
      <c r="K139" s="644">
        <f>MastRoster!G143</f>
        <v>0</v>
      </c>
      <c r="L139" s="644">
        <f>MastRoster!H143</f>
        <v>0</v>
      </c>
      <c r="M139" s="644">
        <f>MastRoster!I143</f>
        <v>0</v>
      </c>
      <c r="N139" s="644">
        <f>MastRoster!J143</f>
        <v>0</v>
      </c>
      <c r="O139" s="644">
        <f>MastRoster!K143</f>
        <v>0</v>
      </c>
      <c r="P139" s="644">
        <f>MastRoster!L143</f>
        <v>0</v>
      </c>
      <c r="Q139" s="644">
        <f>MastRoster!M143</f>
        <v>0</v>
      </c>
      <c r="R139" s="644">
        <f>MastRoster!N143</f>
        <v>0</v>
      </c>
      <c r="S139" s="644">
        <f>MastRoster!O143</f>
        <v>0</v>
      </c>
      <c r="T139" s="644">
        <f>MastRoster!P143</f>
        <v>0</v>
      </c>
      <c r="U139" s="644">
        <f>MastRoster!Q143</f>
        <v>0</v>
      </c>
      <c r="V139" s="644">
        <f>MastRoster!R143</f>
        <v>0</v>
      </c>
      <c r="W139" s="644">
        <f>MastRoster!S143</f>
        <v>0</v>
      </c>
      <c r="X139" s="644">
        <f>MastRoster!T143</f>
        <v>0</v>
      </c>
      <c r="Y139" s="644">
        <f>MastRoster!U143</f>
        <v>0</v>
      </c>
      <c r="Z139" s="644">
        <f>MastRoster!V143</f>
        <v>0</v>
      </c>
      <c r="AA139" s="644">
        <f>MastRoster!W143</f>
        <v>0</v>
      </c>
      <c r="AB139" s="644">
        <f>MastRoster!X143</f>
        <v>0</v>
      </c>
      <c r="AC139" s="644">
        <f>MastRoster!Y143</f>
        <v>0</v>
      </c>
      <c r="AD139" s="644">
        <f>MastRoster!Z143</f>
        <v>0</v>
      </c>
      <c r="AE139" s="644">
        <f>MastRoster!AA143</f>
        <v>0</v>
      </c>
      <c r="AF139" s="644">
        <f>MastRoster!AB143</f>
        <v>0</v>
      </c>
      <c r="AG139" s="644">
        <f>MastRoster!AC143</f>
        <v>0</v>
      </c>
      <c r="AH139" s="644">
        <f>MastRoster!AD143</f>
        <v>0</v>
      </c>
      <c r="AI139" s="644">
        <f>MastRoster!AE143</f>
        <v>0</v>
      </c>
      <c r="AJ139" s="644">
        <f>MastRoster!AF143</f>
        <v>0</v>
      </c>
      <c r="AK139" s="644">
        <f>MastRoster!AG143</f>
        <v>0</v>
      </c>
      <c r="AL139" s="644">
        <f>MastRoster!AH143</f>
        <v>0</v>
      </c>
      <c r="AM139" s="644">
        <f>MastRoster!AI143</f>
        <v>0</v>
      </c>
      <c r="AN139" s="644">
        <f>MastRoster!AJ143</f>
        <v>0</v>
      </c>
      <c r="AO139" s="645">
        <f>MastRoster!AK143</f>
        <v>0</v>
      </c>
      <c r="AP139" s="644">
        <f>MastRoster!AL143</f>
        <v>0</v>
      </c>
      <c r="AQ139" s="644">
        <f>MastRoster!AM143</f>
        <v>0</v>
      </c>
      <c r="AR139" s="644" t="str">
        <f>MastRoster!AN143</f>
        <v/>
      </c>
      <c r="AS139" s="644" t="str">
        <f>MastRoster!AO143</f>
        <v/>
      </c>
      <c r="AT139" s="644" t="str">
        <f>MastRoster!AP143</f>
        <v/>
      </c>
      <c r="AU139" s="644" t="str">
        <f>MastRoster!AQ143</f>
        <v/>
      </c>
      <c r="AV139" s="644" t="str">
        <f>MastRoster!AR143</f>
        <v/>
      </c>
      <c r="AW139" s="644" t="str">
        <f>MastRoster!AS143</f>
        <v/>
      </c>
      <c r="AX139" s="644" t="str">
        <f>MastRoster!AT143</f>
        <v/>
      </c>
      <c r="AY139" s="644" t="str">
        <f>MastRoster!AU143</f>
        <v/>
      </c>
      <c r="AZ139" s="644" t="str">
        <f>MastRoster!AV143</f>
        <v/>
      </c>
      <c r="BA139" s="644" t="str">
        <f>MastRoster!AW143</f>
        <v/>
      </c>
      <c r="BB139" s="644" t="str">
        <f>MastRoster!AX143</f>
        <v/>
      </c>
      <c r="BC139" s="644" t="str">
        <f>MastRoster!AY143</f>
        <v/>
      </c>
      <c r="BD139" s="644" t="str">
        <f>MastRoster!AZ143</f>
        <v/>
      </c>
      <c r="BE139" s="644" t="str">
        <f>MastRoster!BA143</f>
        <v/>
      </c>
      <c r="BF139" s="644" t="str">
        <f>MastRoster!BB143</f>
        <v/>
      </c>
      <c r="BG139" s="644" t="str">
        <f>MastRoster!BC143</f>
        <v/>
      </c>
      <c r="BH139" s="644" t="str">
        <f>MastRoster!BD143</f>
        <v/>
      </c>
      <c r="BI139" s="644" t="str">
        <f>MastRoster!BE143</f>
        <v/>
      </c>
      <c r="BJ139" s="644" t="str">
        <f>MastRoster!BF143</f>
        <v/>
      </c>
    </row>
    <row r="140" spans="7:62" x14ac:dyDescent="0.25">
      <c r="G140" s="644">
        <f>MastRoster!C144</f>
        <v>0</v>
      </c>
      <c r="H140" s="644">
        <f>MastRoster!D144</f>
        <v>0</v>
      </c>
      <c r="I140" s="644">
        <f>MastRoster!E144</f>
        <v>0</v>
      </c>
      <c r="J140" s="644">
        <f>MastRoster!F144</f>
        <v>0</v>
      </c>
      <c r="K140" s="644">
        <f>MastRoster!G144</f>
        <v>0</v>
      </c>
      <c r="L140" s="644">
        <f>MastRoster!H144</f>
        <v>0</v>
      </c>
      <c r="M140" s="644">
        <f>MastRoster!I144</f>
        <v>0</v>
      </c>
      <c r="N140" s="644">
        <f>MastRoster!J144</f>
        <v>0</v>
      </c>
      <c r="O140" s="644">
        <f>MastRoster!K144</f>
        <v>0</v>
      </c>
      <c r="P140" s="644">
        <f>MastRoster!L144</f>
        <v>0</v>
      </c>
      <c r="Q140" s="644">
        <f>MastRoster!M144</f>
        <v>0</v>
      </c>
      <c r="R140" s="644">
        <f>MastRoster!N144</f>
        <v>0</v>
      </c>
      <c r="S140" s="644">
        <f>MastRoster!O144</f>
        <v>0</v>
      </c>
      <c r="T140" s="644">
        <f>MastRoster!P144</f>
        <v>0</v>
      </c>
      <c r="U140" s="644">
        <f>MastRoster!Q144</f>
        <v>0</v>
      </c>
      <c r="V140" s="644">
        <f>MastRoster!R144</f>
        <v>0</v>
      </c>
      <c r="W140" s="644">
        <f>MastRoster!S144</f>
        <v>0</v>
      </c>
      <c r="X140" s="644">
        <f>MastRoster!T144</f>
        <v>0</v>
      </c>
      <c r="Y140" s="644">
        <f>MastRoster!U144</f>
        <v>0</v>
      </c>
      <c r="Z140" s="644">
        <f>MastRoster!V144</f>
        <v>0</v>
      </c>
      <c r="AA140" s="644">
        <f>MastRoster!W144</f>
        <v>0</v>
      </c>
      <c r="AB140" s="644">
        <f>MastRoster!X144</f>
        <v>0</v>
      </c>
      <c r="AC140" s="644">
        <f>MastRoster!Y144</f>
        <v>0</v>
      </c>
      <c r="AD140" s="644">
        <f>MastRoster!Z144</f>
        <v>0</v>
      </c>
      <c r="AE140" s="644">
        <f>MastRoster!AA144</f>
        <v>0</v>
      </c>
      <c r="AF140" s="644">
        <f>MastRoster!AB144</f>
        <v>0</v>
      </c>
      <c r="AG140" s="644">
        <f>MastRoster!AC144</f>
        <v>0</v>
      </c>
      <c r="AH140" s="644">
        <f>MastRoster!AD144</f>
        <v>0</v>
      </c>
      <c r="AI140" s="644">
        <f>MastRoster!AE144</f>
        <v>0</v>
      </c>
      <c r="AJ140" s="644">
        <f>MastRoster!AF144</f>
        <v>0</v>
      </c>
      <c r="AK140" s="644">
        <f>MastRoster!AG144</f>
        <v>0</v>
      </c>
      <c r="AL140" s="644">
        <f>MastRoster!AH144</f>
        <v>0</v>
      </c>
      <c r="AM140" s="644">
        <f>MastRoster!AI144</f>
        <v>0</v>
      </c>
      <c r="AN140" s="644">
        <f>MastRoster!AJ144</f>
        <v>0</v>
      </c>
      <c r="AO140" s="645">
        <f>MastRoster!AK144</f>
        <v>0</v>
      </c>
      <c r="AP140" s="644">
        <f>MastRoster!AL144</f>
        <v>0</v>
      </c>
      <c r="AQ140" s="644">
        <f>MastRoster!AM144</f>
        <v>0</v>
      </c>
      <c r="AR140" s="644" t="str">
        <f>MastRoster!AN144</f>
        <v/>
      </c>
      <c r="AS140" s="644" t="str">
        <f>MastRoster!AO144</f>
        <v/>
      </c>
      <c r="AT140" s="644" t="str">
        <f>MastRoster!AP144</f>
        <v/>
      </c>
      <c r="AU140" s="644" t="str">
        <f>MastRoster!AQ144</f>
        <v/>
      </c>
      <c r="AV140" s="644" t="str">
        <f>MastRoster!AR144</f>
        <v/>
      </c>
      <c r="AW140" s="644" t="str">
        <f>MastRoster!AS144</f>
        <v/>
      </c>
      <c r="AX140" s="644" t="str">
        <f>MastRoster!AT144</f>
        <v/>
      </c>
      <c r="AY140" s="644" t="str">
        <f>MastRoster!AU144</f>
        <v/>
      </c>
      <c r="AZ140" s="644" t="str">
        <f>MastRoster!AV144</f>
        <v/>
      </c>
      <c r="BA140" s="644" t="str">
        <f>MastRoster!AW144</f>
        <v/>
      </c>
      <c r="BB140" s="644" t="str">
        <f>MastRoster!AX144</f>
        <v/>
      </c>
      <c r="BC140" s="644" t="str">
        <f>MastRoster!AY144</f>
        <v/>
      </c>
      <c r="BD140" s="644" t="str">
        <f>MastRoster!AZ144</f>
        <v/>
      </c>
      <c r="BE140" s="644" t="str">
        <f>MastRoster!BA144</f>
        <v/>
      </c>
      <c r="BF140" s="644" t="str">
        <f>MastRoster!BB144</f>
        <v/>
      </c>
      <c r="BG140" s="644" t="str">
        <f>MastRoster!BC144</f>
        <v/>
      </c>
      <c r="BH140" s="644" t="str">
        <f>MastRoster!BD144</f>
        <v/>
      </c>
      <c r="BI140" s="644" t="str">
        <f>MastRoster!BE144</f>
        <v/>
      </c>
      <c r="BJ140" s="644" t="str">
        <f>MastRoster!BF144</f>
        <v/>
      </c>
    </row>
    <row r="141" spans="7:62" x14ac:dyDescent="0.25">
      <c r="G141" s="644">
        <f>MastRoster!C145</f>
        <v>0</v>
      </c>
      <c r="H141" s="644">
        <f>MastRoster!D145</f>
        <v>0</v>
      </c>
      <c r="I141" s="644">
        <f>MastRoster!E145</f>
        <v>0</v>
      </c>
      <c r="J141" s="644">
        <f>MastRoster!F145</f>
        <v>0</v>
      </c>
      <c r="K141" s="644">
        <f>MastRoster!G145</f>
        <v>0</v>
      </c>
      <c r="L141" s="644">
        <f>MastRoster!H145</f>
        <v>0</v>
      </c>
      <c r="M141" s="644">
        <f>MastRoster!I145</f>
        <v>0</v>
      </c>
      <c r="N141" s="644">
        <f>MastRoster!J145</f>
        <v>0</v>
      </c>
      <c r="O141" s="644">
        <f>MastRoster!K145</f>
        <v>0</v>
      </c>
      <c r="P141" s="644">
        <f>MastRoster!L145</f>
        <v>0</v>
      </c>
      <c r="Q141" s="644">
        <f>MastRoster!M145</f>
        <v>0</v>
      </c>
      <c r="R141" s="644">
        <f>MastRoster!N145</f>
        <v>0</v>
      </c>
      <c r="S141" s="644">
        <f>MastRoster!O145</f>
        <v>0</v>
      </c>
      <c r="T141" s="644">
        <f>MastRoster!P145</f>
        <v>0</v>
      </c>
      <c r="U141" s="644">
        <f>MastRoster!Q145</f>
        <v>0</v>
      </c>
      <c r="V141" s="644">
        <f>MastRoster!R145</f>
        <v>0</v>
      </c>
      <c r="W141" s="644">
        <f>MastRoster!S145</f>
        <v>0</v>
      </c>
      <c r="X141" s="644">
        <f>MastRoster!T145</f>
        <v>0</v>
      </c>
      <c r="Y141" s="644">
        <f>MastRoster!U145</f>
        <v>0</v>
      </c>
      <c r="Z141" s="644">
        <f>MastRoster!V145</f>
        <v>0</v>
      </c>
      <c r="AA141" s="644">
        <f>MastRoster!W145</f>
        <v>0</v>
      </c>
      <c r="AB141" s="644">
        <f>MastRoster!X145</f>
        <v>0</v>
      </c>
      <c r="AC141" s="644">
        <f>MastRoster!Y145</f>
        <v>0</v>
      </c>
      <c r="AD141" s="644">
        <f>MastRoster!Z145</f>
        <v>0</v>
      </c>
      <c r="AE141" s="644">
        <f>MastRoster!AA145</f>
        <v>0</v>
      </c>
      <c r="AF141" s="644">
        <f>MastRoster!AB145</f>
        <v>0</v>
      </c>
      <c r="AG141" s="644">
        <f>MastRoster!AC145</f>
        <v>0</v>
      </c>
      <c r="AH141" s="644">
        <f>MastRoster!AD145</f>
        <v>0</v>
      </c>
      <c r="AI141" s="644">
        <f>MastRoster!AE145</f>
        <v>0</v>
      </c>
      <c r="AJ141" s="644">
        <f>MastRoster!AF145</f>
        <v>0</v>
      </c>
      <c r="AK141" s="644">
        <f>MastRoster!AG145</f>
        <v>0</v>
      </c>
      <c r="AL141" s="644">
        <f>MastRoster!AH145</f>
        <v>0</v>
      </c>
      <c r="AM141" s="644">
        <f>MastRoster!AI145</f>
        <v>0</v>
      </c>
      <c r="AN141" s="644">
        <f>MastRoster!AJ145</f>
        <v>0</v>
      </c>
      <c r="AO141" s="645">
        <f>MastRoster!AK145</f>
        <v>0</v>
      </c>
      <c r="AP141" s="644">
        <f>MastRoster!AL145</f>
        <v>0</v>
      </c>
      <c r="AQ141" s="644">
        <f>MastRoster!AM145</f>
        <v>0</v>
      </c>
      <c r="AR141" s="644" t="str">
        <f>MastRoster!AN145</f>
        <v/>
      </c>
      <c r="AS141" s="644" t="str">
        <f>MastRoster!AO145</f>
        <v/>
      </c>
      <c r="AT141" s="644" t="str">
        <f>MastRoster!AP145</f>
        <v/>
      </c>
      <c r="AU141" s="644" t="str">
        <f>MastRoster!AQ145</f>
        <v/>
      </c>
      <c r="AV141" s="644" t="str">
        <f>MastRoster!AR145</f>
        <v/>
      </c>
      <c r="AW141" s="644" t="str">
        <f>MastRoster!AS145</f>
        <v/>
      </c>
      <c r="AX141" s="644" t="str">
        <f>MastRoster!AT145</f>
        <v/>
      </c>
      <c r="AY141" s="644" t="str">
        <f>MastRoster!AU145</f>
        <v/>
      </c>
      <c r="AZ141" s="644" t="str">
        <f>MastRoster!AV145</f>
        <v/>
      </c>
      <c r="BA141" s="644" t="str">
        <f>MastRoster!AW145</f>
        <v/>
      </c>
      <c r="BB141" s="644" t="str">
        <f>MastRoster!AX145</f>
        <v/>
      </c>
      <c r="BC141" s="644" t="str">
        <f>MastRoster!AY145</f>
        <v/>
      </c>
      <c r="BD141" s="644" t="str">
        <f>MastRoster!AZ145</f>
        <v/>
      </c>
      <c r="BE141" s="644" t="str">
        <f>MastRoster!BA145</f>
        <v/>
      </c>
      <c r="BF141" s="644" t="str">
        <f>MastRoster!BB145</f>
        <v/>
      </c>
      <c r="BG141" s="644" t="str">
        <f>MastRoster!BC145</f>
        <v/>
      </c>
      <c r="BH141" s="644" t="str">
        <f>MastRoster!BD145</f>
        <v/>
      </c>
      <c r="BI141" s="644" t="str">
        <f>MastRoster!BE145</f>
        <v/>
      </c>
      <c r="BJ141" s="644" t="str">
        <f>MastRoster!BF145</f>
        <v/>
      </c>
    </row>
    <row r="142" spans="7:62" x14ac:dyDescent="0.25">
      <c r="G142" s="644">
        <f>MastRoster!C146</f>
        <v>0</v>
      </c>
      <c r="H142" s="644">
        <f>MastRoster!D146</f>
        <v>0</v>
      </c>
      <c r="I142" s="644">
        <f>MastRoster!E146</f>
        <v>0</v>
      </c>
      <c r="J142" s="644">
        <f>MastRoster!F146</f>
        <v>0</v>
      </c>
      <c r="K142" s="644">
        <f>MastRoster!G146</f>
        <v>0</v>
      </c>
      <c r="L142" s="644">
        <f>MastRoster!H146</f>
        <v>0</v>
      </c>
      <c r="M142" s="644">
        <f>MastRoster!I146</f>
        <v>0</v>
      </c>
      <c r="N142" s="644">
        <f>MastRoster!J146</f>
        <v>0</v>
      </c>
      <c r="O142" s="644">
        <f>MastRoster!K146</f>
        <v>0</v>
      </c>
      <c r="P142" s="644">
        <f>MastRoster!L146</f>
        <v>0</v>
      </c>
      <c r="Q142" s="644">
        <f>MastRoster!M146</f>
        <v>0</v>
      </c>
      <c r="R142" s="644">
        <f>MastRoster!N146</f>
        <v>0</v>
      </c>
      <c r="S142" s="644">
        <f>MastRoster!O146</f>
        <v>0</v>
      </c>
      <c r="T142" s="644">
        <f>MastRoster!P146</f>
        <v>0</v>
      </c>
      <c r="U142" s="644">
        <f>MastRoster!Q146</f>
        <v>0</v>
      </c>
      <c r="V142" s="644">
        <f>MastRoster!R146</f>
        <v>0</v>
      </c>
      <c r="W142" s="644">
        <f>MastRoster!S146</f>
        <v>0</v>
      </c>
      <c r="X142" s="644">
        <f>MastRoster!T146</f>
        <v>0</v>
      </c>
      <c r="Y142" s="644">
        <f>MastRoster!U146</f>
        <v>0</v>
      </c>
      <c r="Z142" s="644">
        <f>MastRoster!V146</f>
        <v>0</v>
      </c>
      <c r="AA142" s="644">
        <f>MastRoster!W146</f>
        <v>0</v>
      </c>
      <c r="AB142" s="644">
        <f>MastRoster!X146</f>
        <v>0</v>
      </c>
      <c r="AC142" s="644">
        <f>MastRoster!Y146</f>
        <v>0</v>
      </c>
      <c r="AD142" s="644">
        <f>MastRoster!Z146</f>
        <v>0</v>
      </c>
      <c r="AE142" s="644">
        <f>MastRoster!AA146</f>
        <v>0</v>
      </c>
      <c r="AF142" s="644">
        <f>MastRoster!AB146</f>
        <v>0</v>
      </c>
      <c r="AG142" s="644">
        <f>MastRoster!AC146</f>
        <v>0</v>
      </c>
      <c r="AH142" s="644">
        <f>MastRoster!AD146</f>
        <v>0</v>
      </c>
      <c r="AI142" s="644">
        <f>MastRoster!AE146</f>
        <v>0</v>
      </c>
      <c r="AJ142" s="644">
        <f>MastRoster!AF146</f>
        <v>0</v>
      </c>
      <c r="AK142" s="644">
        <f>MastRoster!AG146</f>
        <v>0</v>
      </c>
      <c r="AL142" s="644">
        <f>MastRoster!AH146</f>
        <v>0</v>
      </c>
      <c r="AM142" s="644">
        <f>MastRoster!AI146</f>
        <v>0</v>
      </c>
      <c r="AN142" s="644">
        <f>MastRoster!AJ146</f>
        <v>0</v>
      </c>
      <c r="AO142" s="645">
        <f>MastRoster!AK146</f>
        <v>0</v>
      </c>
      <c r="AP142" s="644">
        <f>MastRoster!AL146</f>
        <v>0</v>
      </c>
      <c r="AQ142" s="644">
        <f>MastRoster!AM146</f>
        <v>0</v>
      </c>
      <c r="AR142" s="644" t="str">
        <f>MastRoster!AN146</f>
        <v/>
      </c>
      <c r="AS142" s="644" t="str">
        <f>MastRoster!AO146</f>
        <v/>
      </c>
      <c r="AT142" s="644" t="str">
        <f>MastRoster!AP146</f>
        <v/>
      </c>
      <c r="AU142" s="644" t="str">
        <f>MastRoster!AQ146</f>
        <v/>
      </c>
      <c r="AV142" s="644" t="str">
        <f>MastRoster!AR146</f>
        <v/>
      </c>
      <c r="AW142" s="644" t="str">
        <f>MastRoster!AS146</f>
        <v/>
      </c>
      <c r="AX142" s="644" t="str">
        <f>MastRoster!AT146</f>
        <v/>
      </c>
      <c r="AY142" s="644" t="str">
        <f>MastRoster!AU146</f>
        <v/>
      </c>
      <c r="AZ142" s="644" t="str">
        <f>MastRoster!AV146</f>
        <v/>
      </c>
      <c r="BA142" s="644" t="str">
        <f>MastRoster!AW146</f>
        <v/>
      </c>
      <c r="BB142" s="644" t="str">
        <f>MastRoster!AX146</f>
        <v/>
      </c>
      <c r="BC142" s="644" t="str">
        <f>MastRoster!AY146</f>
        <v/>
      </c>
      <c r="BD142" s="644" t="str">
        <f>MastRoster!AZ146</f>
        <v/>
      </c>
      <c r="BE142" s="644" t="str">
        <f>MastRoster!BA146</f>
        <v/>
      </c>
      <c r="BF142" s="644" t="str">
        <f>MastRoster!BB146</f>
        <v/>
      </c>
      <c r="BG142" s="644" t="str">
        <f>MastRoster!BC146</f>
        <v/>
      </c>
      <c r="BH142" s="644" t="str">
        <f>MastRoster!BD146</f>
        <v/>
      </c>
      <c r="BI142" s="644" t="str">
        <f>MastRoster!BE146</f>
        <v/>
      </c>
      <c r="BJ142" s="644" t="str">
        <f>MastRoster!BF146</f>
        <v/>
      </c>
    </row>
    <row r="143" spans="7:62" x14ac:dyDescent="0.25">
      <c r="G143" s="644">
        <f>MastRoster!C147</f>
        <v>0</v>
      </c>
      <c r="H143" s="644">
        <f>MastRoster!D147</f>
        <v>0</v>
      </c>
      <c r="I143" s="644">
        <f>MastRoster!E147</f>
        <v>0</v>
      </c>
      <c r="J143" s="644">
        <f>MastRoster!F147</f>
        <v>0</v>
      </c>
      <c r="K143" s="644">
        <f>MastRoster!G147</f>
        <v>0</v>
      </c>
      <c r="L143" s="644">
        <f>MastRoster!H147</f>
        <v>0</v>
      </c>
      <c r="M143" s="644">
        <f>MastRoster!I147</f>
        <v>0</v>
      </c>
      <c r="N143" s="644">
        <f>MastRoster!J147</f>
        <v>0</v>
      </c>
      <c r="O143" s="644">
        <f>MastRoster!K147</f>
        <v>0</v>
      </c>
      <c r="P143" s="644">
        <f>MastRoster!L147</f>
        <v>0</v>
      </c>
      <c r="Q143" s="644">
        <f>MastRoster!M147</f>
        <v>0</v>
      </c>
      <c r="R143" s="644">
        <f>MastRoster!N147</f>
        <v>0</v>
      </c>
      <c r="S143" s="644">
        <f>MastRoster!O147</f>
        <v>0</v>
      </c>
      <c r="T143" s="644">
        <f>MastRoster!P147</f>
        <v>0</v>
      </c>
      <c r="U143" s="644">
        <f>MastRoster!Q147</f>
        <v>0</v>
      </c>
      <c r="V143" s="644">
        <f>MastRoster!R147</f>
        <v>0</v>
      </c>
      <c r="W143" s="644">
        <f>MastRoster!S147</f>
        <v>0</v>
      </c>
      <c r="X143" s="644">
        <f>MastRoster!T147</f>
        <v>0</v>
      </c>
      <c r="Y143" s="644">
        <f>MastRoster!U147</f>
        <v>0</v>
      </c>
      <c r="Z143" s="644">
        <f>MastRoster!V147</f>
        <v>0</v>
      </c>
      <c r="AA143" s="644">
        <f>MastRoster!W147</f>
        <v>0</v>
      </c>
      <c r="AB143" s="644">
        <f>MastRoster!X147</f>
        <v>0</v>
      </c>
      <c r="AC143" s="644">
        <f>MastRoster!Y147</f>
        <v>0</v>
      </c>
      <c r="AD143" s="644">
        <f>MastRoster!Z147</f>
        <v>0</v>
      </c>
      <c r="AE143" s="644">
        <f>MastRoster!AA147</f>
        <v>0</v>
      </c>
      <c r="AF143" s="644">
        <f>MastRoster!AB147</f>
        <v>0</v>
      </c>
      <c r="AG143" s="644">
        <f>MastRoster!AC147</f>
        <v>0</v>
      </c>
      <c r="AH143" s="644">
        <f>MastRoster!AD147</f>
        <v>0</v>
      </c>
      <c r="AI143" s="644">
        <f>MastRoster!AE147</f>
        <v>0</v>
      </c>
      <c r="AJ143" s="644">
        <f>MastRoster!AF147</f>
        <v>0</v>
      </c>
      <c r="AK143" s="644">
        <f>MastRoster!AG147</f>
        <v>0</v>
      </c>
      <c r="AL143" s="644">
        <f>MastRoster!AH147</f>
        <v>0</v>
      </c>
      <c r="AM143" s="644">
        <f>MastRoster!AI147</f>
        <v>0</v>
      </c>
      <c r="AN143" s="644">
        <f>MastRoster!AJ147</f>
        <v>0</v>
      </c>
      <c r="AO143" s="645">
        <f>MastRoster!AK147</f>
        <v>0</v>
      </c>
      <c r="AP143" s="644">
        <f>MastRoster!AL147</f>
        <v>0</v>
      </c>
      <c r="AQ143" s="644">
        <f>MastRoster!AM147</f>
        <v>0</v>
      </c>
      <c r="AR143" s="644" t="str">
        <f>MastRoster!AN147</f>
        <v/>
      </c>
      <c r="AS143" s="644" t="str">
        <f>MastRoster!AO147</f>
        <v/>
      </c>
      <c r="AT143" s="644" t="str">
        <f>MastRoster!AP147</f>
        <v/>
      </c>
      <c r="AU143" s="644" t="str">
        <f>MastRoster!AQ147</f>
        <v/>
      </c>
      <c r="AV143" s="644" t="str">
        <f>MastRoster!AR147</f>
        <v/>
      </c>
      <c r="AW143" s="644" t="str">
        <f>MastRoster!AS147</f>
        <v/>
      </c>
      <c r="AX143" s="644" t="str">
        <f>MastRoster!AT147</f>
        <v/>
      </c>
      <c r="AY143" s="644" t="str">
        <f>MastRoster!AU147</f>
        <v/>
      </c>
      <c r="AZ143" s="644" t="str">
        <f>MastRoster!AV147</f>
        <v/>
      </c>
      <c r="BA143" s="644" t="str">
        <f>MastRoster!AW147</f>
        <v/>
      </c>
      <c r="BB143" s="644" t="str">
        <f>MastRoster!AX147</f>
        <v/>
      </c>
      <c r="BC143" s="644" t="str">
        <f>MastRoster!AY147</f>
        <v/>
      </c>
      <c r="BD143" s="644" t="str">
        <f>MastRoster!AZ147</f>
        <v/>
      </c>
      <c r="BE143" s="644" t="str">
        <f>MastRoster!BA147</f>
        <v/>
      </c>
      <c r="BF143" s="644" t="str">
        <f>MastRoster!BB147</f>
        <v/>
      </c>
      <c r="BG143" s="644" t="str">
        <f>MastRoster!BC147</f>
        <v/>
      </c>
      <c r="BH143" s="644" t="str">
        <f>MastRoster!BD147</f>
        <v/>
      </c>
      <c r="BI143" s="644" t="str">
        <f>MastRoster!BE147</f>
        <v/>
      </c>
      <c r="BJ143" s="644" t="str">
        <f>MastRoster!BF147</f>
        <v/>
      </c>
    </row>
    <row r="144" spans="7:62" x14ac:dyDescent="0.25">
      <c r="G144" s="644">
        <f>MastRoster!C148</f>
        <v>0</v>
      </c>
      <c r="H144" s="644">
        <f>MastRoster!D148</f>
        <v>0</v>
      </c>
      <c r="I144" s="644">
        <f>MastRoster!E148</f>
        <v>0</v>
      </c>
      <c r="J144" s="644">
        <f>MastRoster!F148</f>
        <v>0</v>
      </c>
      <c r="K144" s="644">
        <f>MastRoster!G148</f>
        <v>0</v>
      </c>
      <c r="L144" s="644">
        <f>MastRoster!H148</f>
        <v>0</v>
      </c>
      <c r="M144" s="644">
        <f>MastRoster!I148</f>
        <v>0</v>
      </c>
      <c r="N144" s="644">
        <f>MastRoster!J148</f>
        <v>0</v>
      </c>
      <c r="O144" s="644">
        <f>MastRoster!K148</f>
        <v>0</v>
      </c>
      <c r="P144" s="644">
        <f>MastRoster!L148</f>
        <v>0</v>
      </c>
      <c r="Q144" s="644">
        <f>MastRoster!M148</f>
        <v>0</v>
      </c>
      <c r="R144" s="644">
        <f>MastRoster!N148</f>
        <v>0</v>
      </c>
      <c r="S144" s="644">
        <f>MastRoster!O148</f>
        <v>0</v>
      </c>
      <c r="T144" s="644">
        <f>MastRoster!P148</f>
        <v>0</v>
      </c>
      <c r="U144" s="644">
        <f>MastRoster!Q148</f>
        <v>0</v>
      </c>
      <c r="V144" s="644">
        <f>MastRoster!R148</f>
        <v>0</v>
      </c>
      <c r="W144" s="644">
        <f>MastRoster!S148</f>
        <v>0</v>
      </c>
      <c r="X144" s="644">
        <f>MastRoster!T148</f>
        <v>0</v>
      </c>
      <c r="Y144" s="644">
        <f>MastRoster!U148</f>
        <v>0</v>
      </c>
      <c r="Z144" s="644">
        <f>MastRoster!V148</f>
        <v>0</v>
      </c>
      <c r="AA144" s="644">
        <f>MastRoster!W148</f>
        <v>0</v>
      </c>
      <c r="AB144" s="644">
        <f>MastRoster!X148</f>
        <v>0</v>
      </c>
      <c r="AC144" s="644">
        <f>MastRoster!Y148</f>
        <v>0</v>
      </c>
      <c r="AD144" s="644">
        <f>MastRoster!Z148</f>
        <v>0</v>
      </c>
      <c r="AE144" s="644">
        <f>MastRoster!AA148</f>
        <v>0</v>
      </c>
      <c r="AF144" s="644">
        <f>MastRoster!AB148</f>
        <v>0</v>
      </c>
      <c r="AG144" s="644">
        <f>MastRoster!AC148</f>
        <v>0</v>
      </c>
      <c r="AH144" s="644">
        <f>MastRoster!AD148</f>
        <v>0</v>
      </c>
      <c r="AI144" s="644">
        <f>MastRoster!AE148</f>
        <v>0</v>
      </c>
      <c r="AJ144" s="644">
        <f>MastRoster!AF148</f>
        <v>0</v>
      </c>
      <c r="AK144" s="644">
        <f>MastRoster!AG148</f>
        <v>0</v>
      </c>
      <c r="AL144" s="644">
        <f>MastRoster!AH148</f>
        <v>0</v>
      </c>
      <c r="AM144" s="644">
        <f>MastRoster!AI148</f>
        <v>0</v>
      </c>
      <c r="AN144" s="644">
        <f>MastRoster!AJ148</f>
        <v>0</v>
      </c>
      <c r="AO144" s="645">
        <f>MastRoster!AK148</f>
        <v>0</v>
      </c>
      <c r="AP144" s="644">
        <f>MastRoster!AL148</f>
        <v>0</v>
      </c>
      <c r="AQ144" s="644">
        <f>MastRoster!AM148</f>
        <v>0</v>
      </c>
      <c r="AR144" s="644" t="str">
        <f>MastRoster!AN148</f>
        <v/>
      </c>
      <c r="AS144" s="644" t="str">
        <f>MastRoster!AO148</f>
        <v/>
      </c>
      <c r="AT144" s="644" t="str">
        <f>MastRoster!AP148</f>
        <v/>
      </c>
      <c r="AU144" s="644" t="str">
        <f>MastRoster!AQ148</f>
        <v/>
      </c>
      <c r="AV144" s="644" t="str">
        <f>MastRoster!AR148</f>
        <v/>
      </c>
      <c r="AW144" s="644" t="str">
        <f>MastRoster!AS148</f>
        <v/>
      </c>
      <c r="AX144" s="644" t="str">
        <f>MastRoster!AT148</f>
        <v/>
      </c>
      <c r="AY144" s="644" t="str">
        <f>MastRoster!AU148</f>
        <v/>
      </c>
      <c r="AZ144" s="644" t="str">
        <f>MastRoster!AV148</f>
        <v/>
      </c>
      <c r="BA144" s="644" t="str">
        <f>MastRoster!AW148</f>
        <v/>
      </c>
      <c r="BB144" s="644" t="str">
        <f>MastRoster!AX148</f>
        <v/>
      </c>
      <c r="BC144" s="644" t="str">
        <f>MastRoster!AY148</f>
        <v/>
      </c>
      <c r="BD144" s="644" t="str">
        <f>MastRoster!AZ148</f>
        <v/>
      </c>
      <c r="BE144" s="644" t="str">
        <f>MastRoster!BA148</f>
        <v/>
      </c>
      <c r="BF144" s="644" t="str">
        <f>MastRoster!BB148</f>
        <v/>
      </c>
      <c r="BG144" s="644" t="str">
        <f>MastRoster!BC148</f>
        <v/>
      </c>
      <c r="BH144" s="644" t="str">
        <f>MastRoster!BD148</f>
        <v/>
      </c>
      <c r="BI144" s="644" t="str">
        <f>MastRoster!BE148</f>
        <v/>
      </c>
      <c r="BJ144" s="644" t="str">
        <f>MastRoster!BF148</f>
        <v/>
      </c>
    </row>
    <row r="145" spans="7:62" x14ac:dyDescent="0.25">
      <c r="G145" s="644">
        <f>MastRoster!C149</f>
        <v>0</v>
      </c>
      <c r="H145" s="644">
        <f>MastRoster!D149</f>
        <v>0</v>
      </c>
      <c r="I145" s="644">
        <f>MastRoster!E149</f>
        <v>0</v>
      </c>
      <c r="J145" s="644">
        <f>MastRoster!F149</f>
        <v>0</v>
      </c>
      <c r="K145" s="644">
        <f>MastRoster!G149</f>
        <v>0</v>
      </c>
      <c r="L145" s="644">
        <f>MastRoster!H149</f>
        <v>0</v>
      </c>
      <c r="M145" s="644">
        <f>MastRoster!I149</f>
        <v>0</v>
      </c>
      <c r="N145" s="644">
        <f>MastRoster!J149</f>
        <v>0</v>
      </c>
      <c r="O145" s="644">
        <f>MastRoster!K149</f>
        <v>0</v>
      </c>
      <c r="P145" s="644">
        <f>MastRoster!L149</f>
        <v>0</v>
      </c>
      <c r="Q145" s="644">
        <f>MastRoster!M149</f>
        <v>0</v>
      </c>
      <c r="R145" s="644">
        <f>MastRoster!N149</f>
        <v>0</v>
      </c>
      <c r="S145" s="644">
        <f>MastRoster!O149</f>
        <v>0</v>
      </c>
      <c r="T145" s="644">
        <f>MastRoster!P149</f>
        <v>0</v>
      </c>
      <c r="U145" s="644">
        <f>MastRoster!Q149</f>
        <v>0</v>
      </c>
      <c r="V145" s="644">
        <f>MastRoster!R149</f>
        <v>0</v>
      </c>
      <c r="W145" s="644">
        <f>MastRoster!S149</f>
        <v>0</v>
      </c>
      <c r="X145" s="644">
        <f>MastRoster!T149</f>
        <v>0</v>
      </c>
      <c r="Y145" s="644">
        <f>MastRoster!U149</f>
        <v>0</v>
      </c>
      <c r="Z145" s="644">
        <f>MastRoster!V149</f>
        <v>0</v>
      </c>
      <c r="AA145" s="644">
        <f>MastRoster!W149</f>
        <v>0</v>
      </c>
      <c r="AB145" s="644">
        <f>MastRoster!X149</f>
        <v>0</v>
      </c>
      <c r="AC145" s="644">
        <f>MastRoster!Y149</f>
        <v>0</v>
      </c>
      <c r="AD145" s="644">
        <f>MastRoster!Z149</f>
        <v>0</v>
      </c>
      <c r="AE145" s="644">
        <f>MastRoster!AA149</f>
        <v>0</v>
      </c>
      <c r="AF145" s="644">
        <f>MastRoster!AB149</f>
        <v>0</v>
      </c>
      <c r="AG145" s="644">
        <f>MastRoster!AC149</f>
        <v>0</v>
      </c>
      <c r="AH145" s="644">
        <f>MastRoster!AD149</f>
        <v>0</v>
      </c>
      <c r="AI145" s="644">
        <f>MastRoster!AE149</f>
        <v>0</v>
      </c>
      <c r="AJ145" s="644">
        <f>MastRoster!AF149</f>
        <v>0</v>
      </c>
      <c r="AK145" s="644">
        <f>MastRoster!AG149</f>
        <v>0</v>
      </c>
      <c r="AL145" s="644">
        <f>MastRoster!AH149</f>
        <v>0</v>
      </c>
      <c r="AM145" s="644">
        <f>MastRoster!AI149</f>
        <v>0</v>
      </c>
      <c r="AN145" s="644">
        <f>MastRoster!AJ149</f>
        <v>0</v>
      </c>
      <c r="AO145" s="645">
        <f>MastRoster!AK149</f>
        <v>0</v>
      </c>
      <c r="AP145" s="644">
        <f>MastRoster!AL149</f>
        <v>0</v>
      </c>
      <c r="AQ145" s="644">
        <f>MastRoster!AM149</f>
        <v>0</v>
      </c>
      <c r="AR145" s="644" t="str">
        <f>MastRoster!AN149</f>
        <v/>
      </c>
      <c r="AS145" s="644" t="str">
        <f>MastRoster!AO149</f>
        <v/>
      </c>
      <c r="AT145" s="644" t="str">
        <f>MastRoster!AP149</f>
        <v/>
      </c>
      <c r="AU145" s="644" t="str">
        <f>MastRoster!AQ149</f>
        <v/>
      </c>
      <c r="AV145" s="644" t="str">
        <f>MastRoster!AR149</f>
        <v/>
      </c>
      <c r="AW145" s="644" t="str">
        <f>MastRoster!AS149</f>
        <v/>
      </c>
      <c r="AX145" s="644" t="str">
        <f>MastRoster!AT149</f>
        <v/>
      </c>
      <c r="AY145" s="644" t="str">
        <f>MastRoster!AU149</f>
        <v/>
      </c>
      <c r="AZ145" s="644" t="str">
        <f>MastRoster!AV149</f>
        <v/>
      </c>
      <c r="BA145" s="644" t="str">
        <f>MastRoster!AW149</f>
        <v/>
      </c>
      <c r="BB145" s="644" t="str">
        <f>MastRoster!AX149</f>
        <v/>
      </c>
      <c r="BC145" s="644" t="str">
        <f>MastRoster!AY149</f>
        <v/>
      </c>
      <c r="BD145" s="644" t="str">
        <f>MastRoster!AZ149</f>
        <v/>
      </c>
      <c r="BE145" s="644" t="str">
        <f>MastRoster!BA149</f>
        <v/>
      </c>
      <c r="BF145" s="644" t="str">
        <f>MastRoster!BB149</f>
        <v/>
      </c>
      <c r="BG145" s="644" t="str">
        <f>MastRoster!BC149</f>
        <v/>
      </c>
      <c r="BH145" s="644" t="str">
        <f>MastRoster!BD149</f>
        <v/>
      </c>
      <c r="BI145" s="644" t="str">
        <f>MastRoster!BE149</f>
        <v/>
      </c>
      <c r="BJ145" s="644" t="str">
        <f>MastRoster!BF149</f>
        <v/>
      </c>
    </row>
    <row r="146" spans="7:62" x14ac:dyDescent="0.25">
      <c r="G146" s="644">
        <f>MastRoster!C150</f>
        <v>0</v>
      </c>
      <c r="H146" s="644">
        <f>MastRoster!D150</f>
        <v>0</v>
      </c>
      <c r="I146" s="644">
        <f>MastRoster!E150</f>
        <v>0</v>
      </c>
      <c r="J146" s="644">
        <f>MastRoster!F150</f>
        <v>0</v>
      </c>
      <c r="K146" s="644">
        <f>MastRoster!G150</f>
        <v>0</v>
      </c>
      <c r="L146" s="644">
        <f>MastRoster!H150</f>
        <v>0</v>
      </c>
      <c r="M146" s="644">
        <f>MastRoster!I150</f>
        <v>0</v>
      </c>
      <c r="N146" s="644">
        <f>MastRoster!J150</f>
        <v>0</v>
      </c>
      <c r="O146" s="644">
        <f>MastRoster!K150</f>
        <v>0</v>
      </c>
      <c r="P146" s="644">
        <f>MastRoster!L150</f>
        <v>0</v>
      </c>
      <c r="Q146" s="644">
        <f>MastRoster!M150</f>
        <v>0</v>
      </c>
      <c r="R146" s="644">
        <f>MastRoster!N150</f>
        <v>0</v>
      </c>
      <c r="S146" s="644">
        <f>MastRoster!O150</f>
        <v>0</v>
      </c>
      <c r="T146" s="644">
        <f>MastRoster!P150</f>
        <v>0</v>
      </c>
      <c r="U146" s="644">
        <f>MastRoster!Q150</f>
        <v>0</v>
      </c>
      <c r="V146" s="644">
        <f>MastRoster!R150</f>
        <v>0</v>
      </c>
      <c r="W146" s="644">
        <f>MastRoster!S150</f>
        <v>0</v>
      </c>
      <c r="X146" s="644">
        <f>MastRoster!T150</f>
        <v>0</v>
      </c>
      <c r="Y146" s="644">
        <f>MastRoster!U150</f>
        <v>0</v>
      </c>
      <c r="Z146" s="644">
        <f>MastRoster!V150</f>
        <v>0</v>
      </c>
      <c r="AA146" s="644">
        <f>MastRoster!W150</f>
        <v>0</v>
      </c>
      <c r="AB146" s="644">
        <f>MastRoster!X150</f>
        <v>0</v>
      </c>
      <c r="AC146" s="644">
        <f>MastRoster!Y150</f>
        <v>0</v>
      </c>
      <c r="AD146" s="644">
        <f>MastRoster!Z150</f>
        <v>0</v>
      </c>
      <c r="AE146" s="644">
        <f>MastRoster!AA150</f>
        <v>0</v>
      </c>
      <c r="AF146" s="644">
        <f>MastRoster!AB150</f>
        <v>0</v>
      </c>
      <c r="AG146" s="644">
        <f>MastRoster!AC150</f>
        <v>0</v>
      </c>
      <c r="AH146" s="644">
        <f>MastRoster!AD150</f>
        <v>0</v>
      </c>
      <c r="AI146" s="644">
        <f>MastRoster!AE150</f>
        <v>0</v>
      </c>
      <c r="AJ146" s="644">
        <f>MastRoster!AF150</f>
        <v>0</v>
      </c>
      <c r="AK146" s="644">
        <f>MastRoster!AG150</f>
        <v>0</v>
      </c>
      <c r="AL146" s="644">
        <f>MastRoster!AH150</f>
        <v>0</v>
      </c>
      <c r="AM146" s="644">
        <f>MastRoster!AI150</f>
        <v>0</v>
      </c>
      <c r="AN146" s="644">
        <f>MastRoster!AJ150</f>
        <v>0</v>
      </c>
      <c r="AO146" s="645">
        <f>MastRoster!AK150</f>
        <v>0</v>
      </c>
      <c r="AP146" s="644">
        <f>MastRoster!AL150</f>
        <v>0</v>
      </c>
      <c r="AQ146" s="644">
        <f>MastRoster!AM150</f>
        <v>0</v>
      </c>
      <c r="AR146" s="644" t="str">
        <f>MastRoster!AN150</f>
        <v/>
      </c>
      <c r="AS146" s="644" t="str">
        <f>MastRoster!AO150</f>
        <v/>
      </c>
      <c r="AT146" s="644" t="str">
        <f>MastRoster!AP150</f>
        <v/>
      </c>
      <c r="AU146" s="644" t="str">
        <f>MastRoster!AQ150</f>
        <v/>
      </c>
      <c r="AV146" s="644" t="str">
        <f>MastRoster!AR150</f>
        <v/>
      </c>
      <c r="AW146" s="644" t="str">
        <f>MastRoster!AS150</f>
        <v/>
      </c>
      <c r="AX146" s="644" t="str">
        <f>MastRoster!AT150</f>
        <v/>
      </c>
      <c r="AY146" s="644" t="str">
        <f>MastRoster!AU150</f>
        <v/>
      </c>
      <c r="AZ146" s="644" t="str">
        <f>MastRoster!AV150</f>
        <v/>
      </c>
      <c r="BA146" s="644" t="str">
        <f>MastRoster!AW150</f>
        <v/>
      </c>
      <c r="BB146" s="644" t="str">
        <f>MastRoster!AX150</f>
        <v/>
      </c>
      <c r="BC146" s="644" t="str">
        <f>MastRoster!AY150</f>
        <v/>
      </c>
      <c r="BD146" s="644" t="str">
        <f>MastRoster!AZ150</f>
        <v/>
      </c>
      <c r="BE146" s="644" t="str">
        <f>MastRoster!BA150</f>
        <v/>
      </c>
      <c r="BF146" s="644" t="str">
        <f>MastRoster!BB150</f>
        <v/>
      </c>
      <c r="BG146" s="644" t="str">
        <f>MastRoster!BC150</f>
        <v/>
      </c>
      <c r="BH146" s="644" t="str">
        <f>MastRoster!BD150</f>
        <v/>
      </c>
      <c r="BI146" s="644" t="str">
        <f>MastRoster!BE150</f>
        <v/>
      </c>
      <c r="BJ146" s="644" t="str">
        <f>MastRoster!BF150</f>
        <v/>
      </c>
    </row>
    <row r="147" spans="7:62" x14ac:dyDescent="0.25">
      <c r="G147" s="644">
        <f>MastRoster!C151</f>
        <v>0</v>
      </c>
      <c r="H147" s="644">
        <f>MastRoster!D151</f>
        <v>0</v>
      </c>
      <c r="I147" s="644">
        <f>MastRoster!E151</f>
        <v>0</v>
      </c>
      <c r="J147" s="644">
        <f>MastRoster!F151</f>
        <v>0</v>
      </c>
      <c r="K147" s="644">
        <f>MastRoster!G151</f>
        <v>0</v>
      </c>
      <c r="L147" s="644">
        <f>MastRoster!H151</f>
        <v>0</v>
      </c>
      <c r="M147" s="644">
        <f>MastRoster!I151</f>
        <v>0</v>
      </c>
      <c r="N147" s="644">
        <f>MastRoster!J151</f>
        <v>0</v>
      </c>
      <c r="O147" s="644">
        <f>MastRoster!K151</f>
        <v>0</v>
      </c>
      <c r="P147" s="644">
        <f>MastRoster!L151</f>
        <v>0</v>
      </c>
      <c r="Q147" s="644">
        <f>MastRoster!M151</f>
        <v>0</v>
      </c>
      <c r="R147" s="644">
        <f>MastRoster!N151</f>
        <v>0</v>
      </c>
      <c r="S147" s="644">
        <f>MastRoster!O151</f>
        <v>0</v>
      </c>
      <c r="T147" s="644">
        <f>MastRoster!P151</f>
        <v>0</v>
      </c>
      <c r="U147" s="644">
        <f>MastRoster!Q151</f>
        <v>0</v>
      </c>
      <c r="V147" s="644">
        <f>MastRoster!R151</f>
        <v>0</v>
      </c>
      <c r="W147" s="644">
        <f>MastRoster!S151</f>
        <v>0</v>
      </c>
      <c r="X147" s="644">
        <f>MastRoster!T151</f>
        <v>0</v>
      </c>
      <c r="Y147" s="644">
        <f>MastRoster!U151</f>
        <v>0</v>
      </c>
      <c r="Z147" s="644">
        <f>MastRoster!V151</f>
        <v>0</v>
      </c>
      <c r="AA147" s="644">
        <f>MastRoster!W151</f>
        <v>0</v>
      </c>
      <c r="AB147" s="644">
        <f>MastRoster!X151</f>
        <v>0</v>
      </c>
      <c r="AC147" s="644">
        <f>MastRoster!Y151</f>
        <v>0</v>
      </c>
      <c r="AD147" s="644">
        <f>MastRoster!Z151</f>
        <v>0</v>
      </c>
      <c r="AE147" s="644">
        <f>MastRoster!AA151</f>
        <v>0</v>
      </c>
      <c r="AF147" s="644">
        <f>MastRoster!AB151</f>
        <v>0</v>
      </c>
      <c r="AG147" s="644">
        <f>MastRoster!AC151</f>
        <v>0</v>
      </c>
      <c r="AH147" s="644">
        <f>MastRoster!AD151</f>
        <v>0</v>
      </c>
      <c r="AI147" s="644">
        <f>MastRoster!AE151</f>
        <v>0</v>
      </c>
      <c r="AJ147" s="644">
        <f>MastRoster!AF151</f>
        <v>0</v>
      </c>
      <c r="AK147" s="644">
        <f>MastRoster!AG151</f>
        <v>0</v>
      </c>
      <c r="AL147" s="644">
        <f>MastRoster!AH151</f>
        <v>0</v>
      </c>
      <c r="AM147" s="644">
        <f>MastRoster!AI151</f>
        <v>0</v>
      </c>
      <c r="AN147" s="644">
        <f>MastRoster!AJ151</f>
        <v>0</v>
      </c>
      <c r="AO147" s="645">
        <f>MastRoster!AK151</f>
        <v>0</v>
      </c>
      <c r="AP147" s="644">
        <f>MastRoster!AL151</f>
        <v>0</v>
      </c>
      <c r="AQ147" s="644">
        <f>MastRoster!AM151</f>
        <v>0</v>
      </c>
      <c r="AR147" s="644" t="str">
        <f>MastRoster!AN151</f>
        <v/>
      </c>
      <c r="AS147" s="644" t="str">
        <f>MastRoster!AO151</f>
        <v/>
      </c>
      <c r="AT147" s="644" t="str">
        <f>MastRoster!AP151</f>
        <v/>
      </c>
      <c r="AU147" s="644" t="str">
        <f>MastRoster!AQ151</f>
        <v/>
      </c>
      <c r="AV147" s="644" t="str">
        <f>MastRoster!AR151</f>
        <v/>
      </c>
      <c r="AW147" s="644" t="str">
        <f>MastRoster!AS151</f>
        <v/>
      </c>
      <c r="AX147" s="644" t="str">
        <f>MastRoster!AT151</f>
        <v/>
      </c>
      <c r="AY147" s="644" t="str">
        <f>MastRoster!AU151</f>
        <v/>
      </c>
      <c r="AZ147" s="644" t="str">
        <f>MastRoster!AV151</f>
        <v/>
      </c>
      <c r="BA147" s="644" t="str">
        <f>MastRoster!AW151</f>
        <v/>
      </c>
      <c r="BB147" s="644" t="str">
        <f>MastRoster!AX151</f>
        <v/>
      </c>
      <c r="BC147" s="644" t="str">
        <f>MastRoster!AY151</f>
        <v/>
      </c>
      <c r="BD147" s="644" t="str">
        <f>MastRoster!AZ151</f>
        <v/>
      </c>
      <c r="BE147" s="644" t="str">
        <f>MastRoster!BA151</f>
        <v/>
      </c>
      <c r="BF147" s="644" t="str">
        <f>MastRoster!BB151</f>
        <v/>
      </c>
      <c r="BG147" s="644" t="str">
        <f>MastRoster!BC151</f>
        <v/>
      </c>
      <c r="BH147" s="644" t="str">
        <f>MastRoster!BD151</f>
        <v/>
      </c>
      <c r="BI147" s="644" t="str">
        <f>MastRoster!BE151</f>
        <v/>
      </c>
      <c r="BJ147" s="644" t="str">
        <f>MastRoster!BF151</f>
        <v/>
      </c>
    </row>
    <row r="148" spans="7:62" x14ac:dyDescent="0.25">
      <c r="G148" s="644">
        <f>MastRoster!C152</f>
        <v>0</v>
      </c>
      <c r="H148" s="644">
        <f>MastRoster!D152</f>
        <v>0</v>
      </c>
      <c r="I148" s="644">
        <f>MastRoster!E152</f>
        <v>0</v>
      </c>
      <c r="J148" s="644">
        <f>MastRoster!F152</f>
        <v>0</v>
      </c>
      <c r="K148" s="644">
        <f>MastRoster!G152</f>
        <v>0</v>
      </c>
      <c r="L148" s="644">
        <f>MastRoster!H152</f>
        <v>0</v>
      </c>
      <c r="M148" s="644">
        <f>MastRoster!I152</f>
        <v>0</v>
      </c>
      <c r="N148" s="644">
        <f>MastRoster!J152</f>
        <v>0</v>
      </c>
      <c r="O148" s="644">
        <f>MastRoster!K152</f>
        <v>0</v>
      </c>
      <c r="P148" s="644">
        <f>MastRoster!L152</f>
        <v>0</v>
      </c>
      <c r="Q148" s="644">
        <f>MastRoster!M152</f>
        <v>0</v>
      </c>
      <c r="R148" s="644">
        <f>MastRoster!N152</f>
        <v>0</v>
      </c>
      <c r="S148" s="644">
        <f>MastRoster!O152</f>
        <v>0</v>
      </c>
      <c r="T148" s="644">
        <f>MastRoster!P152</f>
        <v>0</v>
      </c>
      <c r="U148" s="644">
        <f>MastRoster!Q152</f>
        <v>0</v>
      </c>
      <c r="V148" s="644">
        <f>MastRoster!R152</f>
        <v>0</v>
      </c>
      <c r="W148" s="644">
        <f>MastRoster!S152</f>
        <v>0</v>
      </c>
      <c r="X148" s="644">
        <f>MastRoster!T152</f>
        <v>0</v>
      </c>
      <c r="Y148" s="644">
        <f>MastRoster!U152</f>
        <v>0</v>
      </c>
      <c r="Z148" s="644">
        <f>MastRoster!V152</f>
        <v>0</v>
      </c>
      <c r="AA148" s="644">
        <f>MastRoster!W152</f>
        <v>0</v>
      </c>
      <c r="AB148" s="644">
        <f>MastRoster!X152</f>
        <v>0</v>
      </c>
      <c r="AC148" s="644">
        <f>MastRoster!Y152</f>
        <v>0</v>
      </c>
      <c r="AD148" s="644">
        <f>MastRoster!Z152</f>
        <v>0</v>
      </c>
      <c r="AE148" s="644">
        <f>MastRoster!AA152</f>
        <v>0</v>
      </c>
      <c r="AF148" s="644">
        <f>MastRoster!AB152</f>
        <v>0</v>
      </c>
      <c r="AG148" s="644">
        <f>MastRoster!AC152</f>
        <v>0</v>
      </c>
      <c r="AH148" s="644">
        <f>MastRoster!AD152</f>
        <v>0</v>
      </c>
      <c r="AI148" s="644">
        <f>MastRoster!AE152</f>
        <v>0</v>
      </c>
      <c r="AJ148" s="644">
        <f>MastRoster!AF152</f>
        <v>0</v>
      </c>
      <c r="AK148" s="644">
        <f>MastRoster!AG152</f>
        <v>0</v>
      </c>
      <c r="AL148" s="644">
        <f>MastRoster!AH152</f>
        <v>0</v>
      </c>
      <c r="AM148" s="644">
        <f>MastRoster!AI152</f>
        <v>0</v>
      </c>
      <c r="AN148" s="644">
        <f>MastRoster!AJ152</f>
        <v>0</v>
      </c>
      <c r="AO148" s="645">
        <f>MastRoster!AK152</f>
        <v>0</v>
      </c>
      <c r="AP148" s="644">
        <f>MastRoster!AL152</f>
        <v>0</v>
      </c>
      <c r="AQ148" s="644">
        <f>MastRoster!AM152</f>
        <v>0</v>
      </c>
      <c r="AR148" s="644" t="str">
        <f>MastRoster!AN152</f>
        <v/>
      </c>
      <c r="AS148" s="644" t="str">
        <f>MastRoster!AO152</f>
        <v/>
      </c>
      <c r="AT148" s="644" t="str">
        <f>MastRoster!AP152</f>
        <v/>
      </c>
      <c r="AU148" s="644" t="str">
        <f>MastRoster!AQ152</f>
        <v/>
      </c>
      <c r="AV148" s="644" t="str">
        <f>MastRoster!AR152</f>
        <v/>
      </c>
      <c r="AW148" s="644" t="str">
        <f>MastRoster!AS152</f>
        <v/>
      </c>
      <c r="AX148" s="644" t="str">
        <f>MastRoster!AT152</f>
        <v/>
      </c>
      <c r="AY148" s="644" t="str">
        <f>MastRoster!AU152</f>
        <v/>
      </c>
      <c r="AZ148" s="644" t="str">
        <f>MastRoster!AV152</f>
        <v/>
      </c>
      <c r="BA148" s="644" t="str">
        <f>MastRoster!AW152</f>
        <v/>
      </c>
      <c r="BB148" s="644" t="str">
        <f>MastRoster!AX152</f>
        <v/>
      </c>
      <c r="BC148" s="644" t="str">
        <f>MastRoster!AY152</f>
        <v/>
      </c>
      <c r="BD148" s="644" t="str">
        <f>MastRoster!AZ152</f>
        <v/>
      </c>
      <c r="BE148" s="644" t="str">
        <f>MastRoster!BA152</f>
        <v/>
      </c>
      <c r="BF148" s="644" t="str">
        <f>MastRoster!BB152</f>
        <v/>
      </c>
      <c r="BG148" s="644" t="str">
        <f>MastRoster!BC152</f>
        <v/>
      </c>
      <c r="BH148" s="644" t="str">
        <f>MastRoster!BD152</f>
        <v/>
      </c>
      <c r="BI148" s="644" t="str">
        <f>MastRoster!BE152</f>
        <v/>
      </c>
      <c r="BJ148" s="644" t="str">
        <f>MastRoster!BF152</f>
        <v/>
      </c>
    </row>
    <row r="149" spans="7:62" x14ac:dyDescent="0.25">
      <c r="G149" s="644">
        <f>MastRoster!C153</f>
        <v>0</v>
      </c>
      <c r="H149" s="644">
        <f>MastRoster!D153</f>
        <v>0</v>
      </c>
      <c r="I149" s="644">
        <f>MastRoster!E153</f>
        <v>0</v>
      </c>
      <c r="J149" s="644">
        <f>MastRoster!F153</f>
        <v>0</v>
      </c>
      <c r="K149" s="644">
        <f>MastRoster!G153</f>
        <v>0</v>
      </c>
      <c r="L149" s="644">
        <f>MastRoster!H153</f>
        <v>0</v>
      </c>
      <c r="M149" s="644">
        <f>MastRoster!I153</f>
        <v>0</v>
      </c>
      <c r="N149" s="644">
        <f>MastRoster!J153</f>
        <v>0</v>
      </c>
      <c r="O149" s="644">
        <f>MastRoster!K153</f>
        <v>0</v>
      </c>
      <c r="P149" s="644">
        <f>MastRoster!L153</f>
        <v>0</v>
      </c>
      <c r="Q149" s="644">
        <f>MastRoster!M153</f>
        <v>0</v>
      </c>
      <c r="R149" s="644">
        <f>MastRoster!N153</f>
        <v>0</v>
      </c>
      <c r="S149" s="644">
        <f>MastRoster!O153</f>
        <v>0</v>
      </c>
      <c r="T149" s="644">
        <f>MastRoster!P153</f>
        <v>0</v>
      </c>
      <c r="U149" s="644">
        <f>MastRoster!Q153</f>
        <v>0</v>
      </c>
      <c r="V149" s="644">
        <f>MastRoster!R153</f>
        <v>0</v>
      </c>
      <c r="W149" s="644">
        <f>MastRoster!S153</f>
        <v>0</v>
      </c>
      <c r="X149" s="644">
        <f>MastRoster!T153</f>
        <v>0</v>
      </c>
      <c r="Y149" s="644">
        <f>MastRoster!U153</f>
        <v>0</v>
      </c>
      <c r="Z149" s="644">
        <f>MastRoster!V153</f>
        <v>0</v>
      </c>
      <c r="AA149" s="644">
        <f>MastRoster!W153</f>
        <v>0</v>
      </c>
      <c r="AB149" s="644">
        <f>MastRoster!X153</f>
        <v>0</v>
      </c>
      <c r="AC149" s="644">
        <f>MastRoster!Y153</f>
        <v>0</v>
      </c>
      <c r="AD149" s="644">
        <f>MastRoster!Z153</f>
        <v>0</v>
      </c>
      <c r="AE149" s="644">
        <f>MastRoster!AA153</f>
        <v>0</v>
      </c>
      <c r="AF149" s="644">
        <f>MastRoster!AB153</f>
        <v>0</v>
      </c>
      <c r="AG149" s="644">
        <f>MastRoster!AC153</f>
        <v>0</v>
      </c>
      <c r="AH149" s="644">
        <f>MastRoster!AD153</f>
        <v>0</v>
      </c>
      <c r="AI149" s="644">
        <f>MastRoster!AE153</f>
        <v>0</v>
      </c>
      <c r="AJ149" s="644">
        <f>MastRoster!AF153</f>
        <v>0</v>
      </c>
      <c r="AK149" s="644">
        <f>MastRoster!AG153</f>
        <v>0</v>
      </c>
      <c r="AL149" s="644">
        <f>MastRoster!AH153</f>
        <v>0</v>
      </c>
      <c r="AM149" s="644">
        <f>MastRoster!AI153</f>
        <v>0</v>
      </c>
      <c r="AN149" s="644">
        <f>MastRoster!AJ153</f>
        <v>0</v>
      </c>
      <c r="AO149" s="645">
        <f>MastRoster!AK153</f>
        <v>0</v>
      </c>
      <c r="AP149" s="644">
        <f>MastRoster!AL153</f>
        <v>0</v>
      </c>
      <c r="AQ149" s="644">
        <f>MastRoster!AM153</f>
        <v>0</v>
      </c>
      <c r="AR149" s="644" t="str">
        <f>MastRoster!AN153</f>
        <v/>
      </c>
      <c r="AS149" s="644" t="str">
        <f>MastRoster!AO153</f>
        <v/>
      </c>
      <c r="AT149" s="644" t="str">
        <f>MastRoster!AP153</f>
        <v/>
      </c>
      <c r="AU149" s="644" t="str">
        <f>MastRoster!AQ153</f>
        <v/>
      </c>
      <c r="AV149" s="644" t="str">
        <f>MastRoster!AR153</f>
        <v/>
      </c>
      <c r="AW149" s="644" t="str">
        <f>MastRoster!AS153</f>
        <v/>
      </c>
      <c r="AX149" s="644" t="str">
        <f>MastRoster!AT153</f>
        <v/>
      </c>
      <c r="AY149" s="644" t="str">
        <f>MastRoster!AU153</f>
        <v/>
      </c>
      <c r="AZ149" s="644" t="str">
        <f>MastRoster!AV153</f>
        <v/>
      </c>
      <c r="BA149" s="644" t="str">
        <f>MastRoster!AW153</f>
        <v/>
      </c>
      <c r="BB149" s="644" t="str">
        <f>MastRoster!AX153</f>
        <v/>
      </c>
      <c r="BC149" s="644" t="str">
        <f>MastRoster!AY153</f>
        <v/>
      </c>
      <c r="BD149" s="644" t="str">
        <f>MastRoster!AZ153</f>
        <v/>
      </c>
      <c r="BE149" s="644" t="str">
        <f>MastRoster!BA153</f>
        <v/>
      </c>
      <c r="BF149" s="644" t="str">
        <f>MastRoster!BB153</f>
        <v/>
      </c>
      <c r="BG149" s="644" t="str">
        <f>MastRoster!BC153</f>
        <v/>
      </c>
      <c r="BH149" s="644" t="str">
        <f>MastRoster!BD153</f>
        <v/>
      </c>
      <c r="BI149" s="644" t="str">
        <f>MastRoster!BE153</f>
        <v/>
      </c>
      <c r="BJ149" s="644" t="str">
        <f>MastRoster!BF153</f>
        <v/>
      </c>
    </row>
    <row r="150" spans="7:62" x14ac:dyDescent="0.25">
      <c r="G150" s="644">
        <f>MastRoster!C154</f>
        <v>0</v>
      </c>
      <c r="H150" s="644">
        <f>MastRoster!D154</f>
        <v>0</v>
      </c>
      <c r="I150" s="644">
        <f>MastRoster!E154</f>
        <v>0</v>
      </c>
      <c r="J150" s="644">
        <f>MastRoster!F154</f>
        <v>0</v>
      </c>
      <c r="K150" s="644">
        <f>MastRoster!G154</f>
        <v>0</v>
      </c>
      <c r="L150" s="644">
        <f>MastRoster!H154</f>
        <v>0</v>
      </c>
      <c r="M150" s="644">
        <f>MastRoster!I154</f>
        <v>0</v>
      </c>
      <c r="N150" s="644">
        <f>MastRoster!J154</f>
        <v>0</v>
      </c>
      <c r="O150" s="644">
        <f>MastRoster!K154</f>
        <v>0</v>
      </c>
      <c r="P150" s="644">
        <f>MastRoster!L154</f>
        <v>0</v>
      </c>
      <c r="Q150" s="644">
        <f>MastRoster!M154</f>
        <v>0</v>
      </c>
      <c r="R150" s="644">
        <f>MastRoster!N154</f>
        <v>0</v>
      </c>
      <c r="S150" s="644">
        <f>MastRoster!O154</f>
        <v>0</v>
      </c>
      <c r="T150" s="644">
        <f>MastRoster!P154</f>
        <v>0</v>
      </c>
      <c r="U150" s="644">
        <f>MastRoster!Q154</f>
        <v>0</v>
      </c>
      <c r="V150" s="644">
        <f>MastRoster!R154</f>
        <v>0</v>
      </c>
      <c r="W150" s="644">
        <f>MastRoster!S154</f>
        <v>0</v>
      </c>
      <c r="X150" s="644">
        <f>MastRoster!T154</f>
        <v>0</v>
      </c>
      <c r="Y150" s="644">
        <f>MastRoster!U154</f>
        <v>0</v>
      </c>
      <c r="Z150" s="644">
        <f>MastRoster!V154</f>
        <v>0</v>
      </c>
      <c r="AA150" s="644">
        <f>MastRoster!W154</f>
        <v>0</v>
      </c>
      <c r="AB150" s="644">
        <f>MastRoster!X154</f>
        <v>0</v>
      </c>
      <c r="AC150" s="644">
        <f>MastRoster!Y154</f>
        <v>0</v>
      </c>
      <c r="AD150" s="644">
        <f>MastRoster!Z154</f>
        <v>0</v>
      </c>
      <c r="AE150" s="644">
        <f>MastRoster!AA154</f>
        <v>0</v>
      </c>
      <c r="AF150" s="644">
        <f>MastRoster!AB154</f>
        <v>0</v>
      </c>
      <c r="AG150" s="644">
        <f>MastRoster!AC154</f>
        <v>0</v>
      </c>
      <c r="AH150" s="644">
        <f>MastRoster!AD154</f>
        <v>0</v>
      </c>
      <c r="AI150" s="644">
        <f>MastRoster!AE154</f>
        <v>0</v>
      </c>
      <c r="AJ150" s="644">
        <f>MastRoster!AF154</f>
        <v>0</v>
      </c>
      <c r="AK150" s="644">
        <f>MastRoster!AG154</f>
        <v>0</v>
      </c>
      <c r="AL150" s="644">
        <f>MastRoster!AH154</f>
        <v>0</v>
      </c>
      <c r="AM150" s="644">
        <f>MastRoster!AI154</f>
        <v>0</v>
      </c>
      <c r="AN150" s="644">
        <f>MastRoster!AJ154</f>
        <v>0</v>
      </c>
      <c r="AO150" s="645">
        <f>MastRoster!AK154</f>
        <v>0</v>
      </c>
      <c r="AP150" s="644">
        <f>MastRoster!AL154</f>
        <v>0</v>
      </c>
      <c r="AQ150" s="644">
        <f>MastRoster!AM154</f>
        <v>0</v>
      </c>
      <c r="AR150" s="644" t="str">
        <f>MastRoster!AN154</f>
        <v/>
      </c>
      <c r="AS150" s="644" t="str">
        <f>MastRoster!AO154</f>
        <v/>
      </c>
      <c r="AT150" s="644" t="str">
        <f>MastRoster!AP154</f>
        <v/>
      </c>
      <c r="AU150" s="644" t="str">
        <f>MastRoster!AQ154</f>
        <v/>
      </c>
      <c r="AV150" s="644" t="str">
        <f>MastRoster!AR154</f>
        <v/>
      </c>
      <c r="AW150" s="644" t="str">
        <f>MastRoster!AS154</f>
        <v/>
      </c>
      <c r="AX150" s="644" t="str">
        <f>MastRoster!AT154</f>
        <v/>
      </c>
      <c r="AY150" s="644" t="str">
        <f>MastRoster!AU154</f>
        <v/>
      </c>
      <c r="AZ150" s="644" t="str">
        <f>MastRoster!AV154</f>
        <v/>
      </c>
      <c r="BA150" s="644" t="str">
        <f>MastRoster!AW154</f>
        <v/>
      </c>
      <c r="BB150" s="644" t="str">
        <f>MastRoster!AX154</f>
        <v/>
      </c>
      <c r="BC150" s="644" t="str">
        <f>MastRoster!AY154</f>
        <v/>
      </c>
      <c r="BD150" s="644" t="str">
        <f>MastRoster!AZ154</f>
        <v/>
      </c>
      <c r="BE150" s="644" t="str">
        <f>MastRoster!BA154</f>
        <v/>
      </c>
      <c r="BF150" s="644" t="str">
        <f>MastRoster!BB154</f>
        <v/>
      </c>
      <c r="BG150" s="644" t="str">
        <f>MastRoster!BC154</f>
        <v/>
      </c>
      <c r="BH150" s="644" t="str">
        <f>MastRoster!BD154</f>
        <v/>
      </c>
      <c r="BI150" s="644" t="str">
        <f>MastRoster!BE154</f>
        <v/>
      </c>
      <c r="BJ150" s="644" t="str">
        <f>MastRoster!BF154</f>
        <v/>
      </c>
    </row>
    <row r="151" spans="7:62" x14ac:dyDescent="0.25">
      <c r="G151" s="644">
        <f>MastRoster!C155</f>
        <v>0</v>
      </c>
      <c r="H151" s="644">
        <f>MastRoster!D155</f>
        <v>0</v>
      </c>
      <c r="I151" s="644">
        <f>MastRoster!E155</f>
        <v>0</v>
      </c>
      <c r="J151" s="644">
        <f>MastRoster!F155</f>
        <v>0</v>
      </c>
      <c r="K151" s="644">
        <f>MastRoster!G155</f>
        <v>0</v>
      </c>
      <c r="L151" s="644">
        <f>MastRoster!H155</f>
        <v>0</v>
      </c>
      <c r="M151" s="644">
        <f>MastRoster!I155</f>
        <v>0</v>
      </c>
      <c r="N151" s="644">
        <f>MastRoster!J155</f>
        <v>0</v>
      </c>
      <c r="O151" s="644">
        <f>MastRoster!K155</f>
        <v>0</v>
      </c>
      <c r="P151" s="644">
        <f>MastRoster!L155</f>
        <v>0</v>
      </c>
      <c r="Q151" s="644">
        <f>MastRoster!M155</f>
        <v>0</v>
      </c>
      <c r="R151" s="644">
        <f>MastRoster!N155</f>
        <v>0</v>
      </c>
      <c r="S151" s="644">
        <f>MastRoster!O155</f>
        <v>0</v>
      </c>
      <c r="T151" s="644">
        <f>MastRoster!P155</f>
        <v>0</v>
      </c>
      <c r="U151" s="644">
        <f>MastRoster!Q155</f>
        <v>0</v>
      </c>
      <c r="V151" s="644">
        <f>MastRoster!R155</f>
        <v>0</v>
      </c>
      <c r="W151" s="644">
        <f>MastRoster!S155</f>
        <v>0</v>
      </c>
      <c r="X151" s="644">
        <f>MastRoster!T155</f>
        <v>0</v>
      </c>
      <c r="Y151" s="644">
        <f>MastRoster!U155</f>
        <v>0</v>
      </c>
      <c r="Z151" s="644">
        <f>MastRoster!V155</f>
        <v>0</v>
      </c>
      <c r="AA151" s="644">
        <f>MastRoster!W155</f>
        <v>0</v>
      </c>
      <c r="AB151" s="644">
        <f>MastRoster!X155</f>
        <v>0</v>
      </c>
      <c r="AC151" s="644">
        <f>MastRoster!Y155</f>
        <v>0</v>
      </c>
      <c r="AD151" s="644">
        <f>MastRoster!Z155</f>
        <v>0</v>
      </c>
      <c r="AE151" s="644">
        <f>MastRoster!AA155</f>
        <v>0</v>
      </c>
      <c r="AF151" s="644">
        <f>MastRoster!AB155</f>
        <v>0</v>
      </c>
      <c r="AG151" s="644">
        <f>MastRoster!AC155</f>
        <v>0</v>
      </c>
      <c r="AH151" s="644">
        <f>MastRoster!AD155</f>
        <v>0</v>
      </c>
      <c r="AI151" s="644">
        <f>MastRoster!AE155</f>
        <v>0</v>
      </c>
      <c r="AJ151" s="644">
        <f>MastRoster!AF155</f>
        <v>0</v>
      </c>
      <c r="AK151" s="644">
        <f>MastRoster!AG155</f>
        <v>0</v>
      </c>
      <c r="AL151" s="644">
        <f>MastRoster!AH155</f>
        <v>0</v>
      </c>
      <c r="AM151" s="644">
        <f>MastRoster!AI155</f>
        <v>0</v>
      </c>
      <c r="AN151" s="644">
        <f>MastRoster!AJ155</f>
        <v>0</v>
      </c>
      <c r="AO151" s="645">
        <f>MastRoster!AK155</f>
        <v>0</v>
      </c>
      <c r="AP151" s="644">
        <f>MastRoster!AL155</f>
        <v>0</v>
      </c>
      <c r="AQ151" s="644">
        <f>MastRoster!AM155</f>
        <v>0</v>
      </c>
      <c r="AR151" s="644" t="str">
        <f>MastRoster!AN155</f>
        <v/>
      </c>
      <c r="AS151" s="644" t="str">
        <f>MastRoster!AO155</f>
        <v/>
      </c>
      <c r="AT151" s="644" t="str">
        <f>MastRoster!AP155</f>
        <v/>
      </c>
      <c r="AU151" s="644" t="str">
        <f>MastRoster!AQ155</f>
        <v/>
      </c>
      <c r="AV151" s="644" t="str">
        <f>MastRoster!AR155</f>
        <v/>
      </c>
      <c r="AW151" s="644" t="str">
        <f>MastRoster!AS155</f>
        <v/>
      </c>
      <c r="AX151" s="644" t="str">
        <f>MastRoster!AT155</f>
        <v/>
      </c>
      <c r="AY151" s="644" t="str">
        <f>MastRoster!AU155</f>
        <v/>
      </c>
      <c r="AZ151" s="644" t="str">
        <f>MastRoster!AV155</f>
        <v/>
      </c>
      <c r="BA151" s="644" t="str">
        <f>MastRoster!AW155</f>
        <v/>
      </c>
      <c r="BB151" s="644" t="str">
        <f>MastRoster!AX155</f>
        <v/>
      </c>
      <c r="BC151" s="644" t="str">
        <f>MastRoster!AY155</f>
        <v/>
      </c>
      <c r="BD151" s="644" t="str">
        <f>MastRoster!AZ155</f>
        <v/>
      </c>
      <c r="BE151" s="644" t="str">
        <f>MastRoster!BA155</f>
        <v/>
      </c>
      <c r="BF151" s="644" t="str">
        <f>MastRoster!BB155</f>
        <v/>
      </c>
      <c r="BG151" s="644" t="str">
        <f>MastRoster!BC155</f>
        <v/>
      </c>
      <c r="BH151" s="644" t="str">
        <f>MastRoster!BD155</f>
        <v/>
      </c>
      <c r="BI151" s="644" t="str">
        <f>MastRoster!BE155</f>
        <v/>
      </c>
      <c r="BJ151" s="644" t="str">
        <f>MastRoster!BF155</f>
        <v/>
      </c>
    </row>
    <row r="152" spans="7:62" x14ac:dyDescent="0.25">
      <c r="G152" s="644">
        <f>MastRoster!C156</f>
        <v>0</v>
      </c>
      <c r="H152" s="644">
        <f>MastRoster!D156</f>
        <v>0</v>
      </c>
      <c r="I152" s="644">
        <f>MastRoster!E156</f>
        <v>0</v>
      </c>
      <c r="J152" s="644">
        <f>MastRoster!F156</f>
        <v>0</v>
      </c>
      <c r="K152" s="644">
        <f>MastRoster!G156</f>
        <v>0</v>
      </c>
      <c r="L152" s="644">
        <f>MastRoster!H156</f>
        <v>0</v>
      </c>
      <c r="M152" s="644">
        <f>MastRoster!I156</f>
        <v>0</v>
      </c>
      <c r="N152" s="644">
        <f>MastRoster!J156</f>
        <v>0</v>
      </c>
      <c r="O152" s="644">
        <f>MastRoster!K156</f>
        <v>0</v>
      </c>
      <c r="P152" s="644">
        <f>MastRoster!L156</f>
        <v>0</v>
      </c>
      <c r="Q152" s="644">
        <f>MastRoster!M156</f>
        <v>0</v>
      </c>
      <c r="R152" s="644">
        <f>MastRoster!N156</f>
        <v>0</v>
      </c>
      <c r="S152" s="644">
        <f>MastRoster!O156</f>
        <v>0</v>
      </c>
      <c r="T152" s="644">
        <f>MastRoster!P156</f>
        <v>0</v>
      </c>
      <c r="U152" s="644">
        <f>MastRoster!Q156</f>
        <v>0</v>
      </c>
      <c r="V152" s="644">
        <f>MastRoster!R156</f>
        <v>0</v>
      </c>
      <c r="W152" s="644">
        <f>MastRoster!S156</f>
        <v>0</v>
      </c>
      <c r="X152" s="644">
        <f>MastRoster!T156</f>
        <v>0</v>
      </c>
      <c r="Y152" s="644">
        <f>MastRoster!U156</f>
        <v>0</v>
      </c>
      <c r="Z152" s="644">
        <f>MastRoster!V156</f>
        <v>0</v>
      </c>
      <c r="AA152" s="644">
        <f>MastRoster!W156</f>
        <v>0</v>
      </c>
      <c r="AB152" s="644">
        <f>MastRoster!X156</f>
        <v>0</v>
      </c>
      <c r="AC152" s="644">
        <f>MastRoster!Y156</f>
        <v>0</v>
      </c>
      <c r="AD152" s="644">
        <f>MastRoster!Z156</f>
        <v>0</v>
      </c>
      <c r="AE152" s="644">
        <f>MastRoster!AA156</f>
        <v>0</v>
      </c>
      <c r="AF152" s="644">
        <f>MastRoster!AB156</f>
        <v>0</v>
      </c>
      <c r="AG152" s="644">
        <f>MastRoster!AC156</f>
        <v>0</v>
      </c>
      <c r="AH152" s="644">
        <f>MastRoster!AD156</f>
        <v>0</v>
      </c>
      <c r="AI152" s="644">
        <f>MastRoster!AE156</f>
        <v>0</v>
      </c>
      <c r="AJ152" s="644">
        <f>MastRoster!AF156</f>
        <v>0</v>
      </c>
      <c r="AK152" s="644">
        <f>MastRoster!AG156</f>
        <v>0</v>
      </c>
      <c r="AL152" s="644">
        <f>MastRoster!AH156</f>
        <v>0</v>
      </c>
      <c r="AM152" s="644">
        <f>MastRoster!AI156</f>
        <v>0</v>
      </c>
      <c r="AN152" s="644">
        <f>MastRoster!AJ156</f>
        <v>0</v>
      </c>
      <c r="AO152" s="645">
        <f>MastRoster!AK156</f>
        <v>0</v>
      </c>
      <c r="AP152" s="644">
        <f>MastRoster!AL156</f>
        <v>0</v>
      </c>
      <c r="AQ152" s="644">
        <f>MastRoster!AM156</f>
        <v>0</v>
      </c>
      <c r="AR152" s="644" t="str">
        <f>MastRoster!AN156</f>
        <v/>
      </c>
      <c r="AS152" s="644" t="str">
        <f>MastRoster!AO156</f>
        <v/>
      </c>
      <c r="AT152" s="644" t="str">
        <f>MastRoster!AP156</f>
        <v/>
      </c>
      <c r="AU152" s="644" t="str">
        <f>MastRoster!AQ156</f>
        <v/>
      </c>
      <c r="AV152" s="644" t="str">
        <f>MastRoster!AR156</f>
        <v/>
      </c>
      <c r="AW152" s="644" t="str">
        <f>MastRoster!AS156</f>
        <v/>
      </c>
      <c r="AX152" s="644" t="str">
        <f>MastRoster!AT156</f>
        <v/>
      </c>
      <c r="AY152" s="644" t="str">
        <f>MastRoster!AU156</f>
        <v/>
      </c>
      <c r="AZ152" s="644" t="str">
        <f>MastRoster!AV156</f>
        <v/>
      </c>
      <c r="BA152" s="644" t="str">
        <f>MastRoster!AW156</f>
        <v/>
      </c>
      <c r="BB152" s="644" t="str">
        <f>MastRoster!AX156</f>
        <v/>
      </c>
      <c r="BC152" s="644" t="str">
        <f>MastRoster!AY156</f>
        <v/>
      </c>
      <c r="BD152" s="644" t="str">
        <f>MastRoster!AZ156</f>
        <v/>
      </c>
      <c r="BE152" s="644" t="str">
        <f>MastRoster!BA156</f>
        <v/>
      </c>
      <c r="BF152" s="644" t="str">
        <f>MastRoster!BB156</f>
        <v/>
      </c>
      <c r="BG152" s="644" t="str">
        <f>MastRoster!BC156</f>
        <v/>
      </c>
      <c r="BH152" s="644" t="str">
        <f>MastRoster!BD156</f>
        <v/>
      </c>
      <c r="BI152" s="644" t="str">
        <f>MastRoster!BE156</f>
        <v/>
      </c>
      <c r="BJ152" s="644" t="str">
        <f>MastRoster!BF156</f>
        <v/>
      </c>
    </row>
    <row r="153" spans="7:62" x14ac:dyDescent="0.25">
      <c r="G153" s="644">
        <f>MastRoster!C157</f>
        <v>0</v>
      </c>
      <c r="H153" s="644">
        <f>MastRoster!D157</f>
        <v>0</v>
      </c>
      <c r="I153" s="644">
        <f>MastRoster!E157</f>
        <v>0</v>
      </c>
      <c r="J153" s="644">
        <f>MastRoster!F157</f>
        <v>0</v>
      </c>
      <c r="K153" s="644">
        <f>MastRoster!G157</f>
        <v>0</v>
      </c>
      <c r="L153" s="644">
        <f>MastRoster!H157</f>
        <v>0</v>
      </c>
      <c r="M153" s="644">
        <f>MastRoster!I157</f>
        <v>0</v>
      </c>
      <c r="N153" s="644">
        <f>MastRoster!J157</f>
        <v>0</v>
      </c>
      <c r="O153" s="644">
        <f>MastRoster!K157</f>
        <v>0</v>
      </c>
      <c r="P153" s="644">
        <f>MastRoster!L157</f>
        <v>0</v>
      </c>
      <c r="Q153" s="644">
        <f>MastRoster!M157</f>
        <v>0</v>
      </c>
      <c r="R153" s="644">
        <f>MastRoster!N157</f>
        <v>0</v>
      </c>
      <c r="S153" s="644">
        <f>MastRoster!O157</f>
        <v>0</v>
      </c>
      <c r="T153" s="644">
        <f>MastRoster!P157</f>
        <v>0</v>
      </c>
      <c r="U153" s="644">
        <f>MastRoster!Q157</f>
        <v>0</v>
      </c>
      <c r="V153" s="644">
        <f>MastRoster!R157</f>
        <v>0</v>
      </c>
      <c r="W153" s="644">
        <f>MastRoster!S157</f>
        <v>0</v>
      </c>
      <c r="X153" s="644">
        <f>MastRoster!T157</f>
        <v>0</v>
      </c>
      <c r="Y153" s="644">
        <f>MastRoster!U157</f>
        <v>0</v>
      </c>
      <c r="Z153" s="644">
        <f>MastRoster!V157</f>
        <v>0</v>
      </c>
      <c r="AA153" s="644">
        <f>MastRoster!W157</f>
        <v>0</v>
      </c>
      <c r="AB153" s="644">
        <f>MastRoster!X157</f>
        <v>0</v>
      </c>
      <c r="AC153" s="644">
        <f>MastRoster!Y157</f>
        <v>0</v>
      </c>
      <c r="AD153" s="644">
        <f>MastRoster!Z157</f>
        <v>0</v>
      </c>
      <c r="AE153" s="644">
        <f>MastRoster!AA157</f>
        <v>0</v>
      </c>
      <c r="AF153" s="644">
        <f>MastRoster!AB157</f>
        <v>0</v>
      </c>
      <c r="AG153" s="644">
        <f>MastRoster!AC157</f>
        <v>0</v>
      </c>
      <c r="AH153" s="644">
        <f>MastRoster!AD157</f>
        <v>0</v>
      </c>
      <c r="AI153" s="644">
        <f>MastRoster!AE157</f>
        <v>0</v>
      </c>
      <c r="AJ153" s="644">
        <f>MastRoster!AF157</f>
        <v>0</v>
      </c>
      <c r="AK153" s="644">
        <f>MastRoster!AG157</f>
        <v>0</v>
      </c>
      <c r="AL153" s="644">
        <f>MastRoster!AH157</f>
        <v>0</v>
      </c>
      <c r="AM153" s="644">
        <f>MastRoster!AI157</f>
        <v>0</v>
      </c>
      <c r="AN153" s="644">
        <f>MastRoster!AJ157</f>
        <v>0</v>
      </c>
      <c r="AO153" s="645">
        <f>MastRoster!AK157</f>
        <v>0</v>
      </c>
      <c r="AP153" s="644">
        <f>MastRoster!AL157</f>
        <v>0</v>
      </c>
      <c r="AQ153" s="644">
        <f>MastRoster!AM157</f>
        <v>0</v>
      </c>
      <c r="AR153" s="644" t="str">
        <f>MastRoster!AN157</f>
        <v/>
      </c>
      <c r="AS153" s="644" t="str">
        <f>MastRoster!AO157</f>
        <v/>
      </c>
      <c r="AT153" s="644" t="str">
        <f>MastRoster!AP157</f>
        <v/>
      </c>
      <c r="AU153" s="644" t="str">
        <f>MastRoster!AQ157</f>
        <v/>
      </c>
      <c r="AV153" s="644" t="str">
        <f>MastRoster!AR157</f>
        <v/>
      </c>
      <c r="AW153" s="644" t="str">
        <f>MastRoster!AS157</f>
        <v/>
      </c>
      <c r="AX153" s="644" t="str">
        <f>MastRoster!AT157</f>
        <v/>
      </c>
      <c r="AY153" s="644" t="str">
        <f>MastRoster!AU157</f>
        <v/>
      </c>
      <c r="AZ153" s="644" t="str">
        <f>MastRoster!AV157</f>
        <v/>
      </c>
      <c r="BA153" s="644" t="str">
        <f>MastRoster!AW157</f>
        <v/>
      </c>
      <c r="BB153" s="644" t="str">
        <f>MastRoster!AX157</f>
        <v/>
      </c>
      <c r="BC153" s="644" t="str">
        <f>MastRoster!AY157</f>
        <v/>
      </c>
      <c r="BD153" s="644" t="str">
        <f>MastRoster!AZ157</f>
        <v/>
      </c>
      <c r="BE153" s="644" t="str">
        <f>MastRoster!BA157</f>
        <v/>
      </c>
      <c r="BF153" s="644" t="str">
        <f>MastRoster!BB157</f>
        <v/>
      </c>
      <c r="BG153" s="644" t="str">
        <f>MastRoster!BC157</f>
        <v/>
      </c>
      <c r="BH153" s="644" t="str">
        <f>MastRoster!BD157</f>
        <v/>
      </c>
      <c r="BI153" s="644" t="str">
        <f>MastRoster!BE157</f>
        <v/>
      </c>
      <c r="BJ153" s="644" t="str">
        <f>MastRoster!BF157</f>
        <v/>
      </c>
    </row>
    <row r="154" spans="7:62" x14ac:dyDescent="0.25">
      <c r="G154" s="644">
        <f>MastRoster!C158</f>
        <v>0</v>
      </c>
      <c r="H154" s="644">
        <f>MastRoster!D158</f>
        <v>0</v>
      </c>
      <c r="I154" s="644">
        <f>MastRoster!E158</f>
        <v>0</v>
      </c>
      <c r="J154" s="644">
        <f>MastRoster!F158</f>
        <v>0</v>
      </c>
      <c r="K154" s="644">
        <f>MastRoster!G158</f>
        <v>0</v>
      </c>
      <c r="L154" s="644">
        <f>MastRoster!H158</f>
        <v>0</v>
      </c>
      <c r="M154" s="644">
        <f>MastRoster!I158</f>
        <v>0</v>
      </c>
      <c r="N154" s="644">
        <f>MastRoster!J158</f>
        <v>0</v>
      </c>
      <c r="O154" s="644">
        <f>MastRoster!K158</f>
        <v>0</v>
      </c>
      <c r="P154" s="644">
        <f>MastRoster!L158</f>
        <v>0</v>
      </c>
      <c r="Q154" s="644">
        <f>MastRoster!M158</f>
        <v>0</v>
      </c>
      <c r="R154" s="644">
        <f>MastRoster!N158</f>
        <v>0</v>
      </c>
      <c r="S154" s="644">
        <f>MastRoster!O158</f>
        <v>0</v>
      </c>
      <c r="T154" s="644">
        <f>MastRoster!P158</f>
        <v>0</v>
      </c>
      <c r="U154" s="644">
        <f>MastRoster!Q158</f>
        <v>0</v>
      </c>
      <c r="V154" s="644">
        <f>MastRoster!R158</f>
        <v>0</v>
      </c>
      <c r="W154" s="644">
        <f>MastRoster!S158</f>
        <v>0</v>
      </c>
      <c r="X154" s="644">
        <f>MastRoster!T158</f>
        <v>0</v>
      </c>
      <c r="Y154" s="644">
        <f>MastRoster!U158</f>
        <v>0</v>
      </c>
      <c r="Z154" s="644">
        <f>MastRoster!V158</f>
        <v>0</v>
      </c>
      <c r="AA154" s="644">
        <f>MastRoster!W158</f>
        <v>0</v>
      </c>
      <c r="AB154" s="644">
        <f>MastRoster!X158</f>
        <v>0</v>
      </c>
      <c r="AC154" s="644">
        <f>MastRoster!Y158</f>
        <v>0</v>
      </c>
      <c r="AD154" s="644">
        <f>MastRoster!Z158</f>
        <v>0</v>
      </c>
      <c r="AE154" s="644">
        <f>MastRoster!AA158</f>
        <v>0</v>
      </c>
      <c r="AF154" s="644">
        <f>MastRoster!AB158</f>
        <v>0</v>
      </c>
      <c r="AG154" s="644">
        <f>MastRoster!AC158</f>
        <v>0</v>
      </c>
      <c r="AH154" s="644">
        <f>MastRoster!AD158</f>
        <v>0</v>
      </c>
      <c r="AI154" s="644">
        <f>MastRoster!AE158</f>
        <v>0</v>
      </c>
      <c r="AJ154" s="644">
        <f>MastRoster!AF158</f>
        <v>0</v>
      </c>
      <c r="AK154" s="644">
        <f>MastRoster!AG158</f>
        <v>0</v>
      </c>
      <c r="AL154" s="644">
        <f>MastRoster!AH158</f>
        <v>0</v>
      </c>
      <c r="AM154" s="644">
        <f>MastRoster!AI158</f>
        <v>0</v>
      </c>
      <c r="AN154" s="644">
        <f>MastRoster!AJ158</f>
        <v>0</v>
      </c>
      <c r="AO154" s="645">
        <f>MastRoster!AK158</f>
        <v>0</v>
      </c>
      <c r="AP154" s="644">
        <f>MastRoster!AL158</f>
        <v>0</v>
      </c>
      <c r="AQ154" s="644">
        <f>MastRoster!AM158</f>
        <v>0</v>
      </c>
      <c r="AR154" s="644" t="str">
        <f>MastRoster!AN158</f>
        <v/>
      </c>
      <c r="AS154" s="644" t="str">
        <f>MastRoster!AO158</f>
        <v/>
      </c>
      <c r="AT154" s="644" t="str">
        <f>MastRoster!AP158</f>
        <v/>
      </c>
      <c r="AU154" s="644" t="str">
        <f>MastRoster!AQ158</f>
        <v/>
      </c>
      <c r="AV154" s="644" t="str">
        <f>MastRoster!AR158</f>
        <v/>
      </c>
      <c r="AW154" s="644" t="str">
        <f>MastRoster!AS158</f>
        <v/>
      </c>
      <c r="AX154" s="644" t="str">
        <f>MastRoster!AT158</f>
        <v/>
      </c>
      <c r="AY154" s="644" t="str">
        <f>MastRoster!AU158</f>
        <v/>
      </c>
      <c r="AZ154" s="644" t="str">
        <f>MastRoster!AV158</f>
        <v/>
      </c>
      <c r="BA154" s="644" t="str">
        <f>MastRoster!AW158</f>
        <v/>
      </c>
      <c r="BB154" s="644" t="str">
        <f>MastRoster!AX158</f>
        <v/>
      </c>
      <c r="BC154" s="644" t="str">
        <f>MastRoster!AY158</f>
        <v/>
      </c>
      <c r="BD154" s="644" t="str">
        <f>MastRoster!AZ158</f>
        <v/>
      </c>
      <c r="BE154" s="644" t="str">
        <f>MastRoster!BA158</f>
        <v/>
      </c>
      <c r="BF154" s="644" t="str">
        <f>MastRoster!BB158</f>
        <v/>
      </c>
      <c r="BG154" s="644" t="str">
        <f>MastRoster!BC158</f>
        <v/>
      </c>
      <c r="BH154" s="644" t="str">
        <f>MastRoster!BD158</f>
        <v/>
      </c>
      <c r="BI154" s="644" t="str">
        <f>MastRoster!BE158</f>
        <v/>
      </c>
      <c r="BJ154" s="644" t="str">
        <f>MastRoster!BF158</f>
        <v/>
      </c>
    </row>
    <row r="155" spans="7:62" x14ac:dyDescent="0.25">
      <c r="G155" s="644">
        <f>MastRoster!C159</f>
        <v>0</v>
      </c>
      <c r="H155" s="644">
        <f>MastRoster!D159</f>
        <v>0</v>
      </c>
      <c r="I155" s="644">
        <f>MastRoster!E159</f>
        <v>0</v>
      </c>
      <c r="J155" s="644">
        <f>MastRoster!F159</f>
        <v>0</v>
      </c>
      <c r="K155" s="644">
        <f>MastRoster!G159</f>
        <v>0</v>
      </c>
      <c r="L155" s="644">
        <f>MastRoster!H159</f>
        <v>0</v>
      </c>
      <c r="M155" s="644">
        <f>MastRoster!I159</f>
        <v>0</v>
      </c>
      <c r="N155" s="644">
        <f>MastRoster!J159</f>
        <v>0</v>
      </c>
      <c r="O155" s="644">
        <f>MastRoster!K159</f>
        <v>0</v>
      </c>
      <c r="P155" s="644">
        <f>MastRoster!L159</f>
        <v>0</v>
      </c>
      <c r="Q155" s="644">
        <f>MastRoster!M159</f>
        <v>0</v>
      </c>
      <c r="R155" s="644">
        <f>MastRoster!N159</f>
        <v>0</v>
      </c>
      <c r="S155" s="644">
        <f>MastRoster!O159</f>
        <v>0</v>
      </c>
      <c r="T155" s="644">
        <f>MastRoster!P159</f>
        <v>0</v>
      </c>
      <c r="U155" s="644">
        <f>MastRoster!Q159</f>
        <v>0</v>
      </c>
      <c r="V155" s="644">
        <f>MastRoster!R159</f>
        <v>0</v>
      </c>
      <c r="W155" s="644">
        <f>MastRoster!S159</f>
        <v>0</v>
      </c>
      <c r="X155" s="644">
        <f>MastRoster!T159</f>
        <v>0</v>
      </c>
      <c r="Y155" s="644">
        <f>MastRoster!U159</f>
        <v>0</v>
      </c>
      <c r="Z155" s="644">
        <f>MastRoster!V159</f>
        <v>0</v>
      </c>
      <c r="AA155" s="644">
        <f>MastRoster!W159</f>
        <v>0</v>
      </c>
      <c r="AB155" s="644">
        <f>MastRoster!X159</f>
        <v>0</v>
      </c>
      <c r="AC155" s="644">
        <f>MastRoster!Y159</f>
        <v>0</v>
      </c>
      <c r="AD155" s="644">
        <f>MastRoster!Z159</f>
        <v>0</v>
      </c>
      <c r="AE155" s="644">
        <f>MastRoster!AA159</f>
        <v>0</v>
      </c>
      <c r="AF155" s="644">
        <f>MastRoster!AB159</f>
        <v>0</v>
      </c>
      <c r="AG155" s="644">
        <f>MastRoster!AC159</f>
        <v>0</v>
      </c>
      <c r="AH155" s="644">
        <f>MastRoster!AD159</f>
        <v>0</v>
      </c>
      <c r="AI155" s="644">
        <f>MastRoster!AE159</f>
        <v>0</v>
      </c>
      <c r="AJ155" s="644">
        <f>MastRoster!AF159</f>
        <v>0</v>
      </c>
      <c r="AK155" s="644">
        <f>MastRoster!AG159</f>
        <v>0</v>
      </c>
      <c r="AL155" s="644">
        <f>MastRoster!AH159</f>
        <v>0</v>
      </c>
      <c r="AM155" s="644">
        <f>MastRoster!AI159</f>
        <v>0</v>
      </c>
      <c r="AN155" s="644">
        <f>MastRoster!AJ159</f>
        <v>0</v>
      </c>
      <c r="AO155" s="645">
        <f>MastRoster!AK159</f>
        <v>0</v>
      </c>
      <c r="AP155" s="644">
        <f>MastRoster!AL159</f>
        <v>0</v>
      </c>
      <c r="AQ155" s="644">
        <f>MastRoster!AM159</f>
        <v>0</v>
      </c>
      <c r="AR155" s="644" t="str">
        <f>MastRoster!AN159</f>
        <v/>
      </c>
      <c r="AS155" s="644" t="str">
        <f>MastRoster!AO159</f>
        <v/>
      </c>
      <c r="AT155" s="644" t="str">
        <f>MastRoster!AP159</f>
        <v/>
      </c>
      <c r="AU155" s="644" t="str">
        <f>MastRoster!AQ159</f>
        <v/>
      </c>
      <c r="AV155" s="644" t="str">
        <f>MastRoster!AR159</f>
        <v/>
      </c>
      <c r="AW155" s="644" t="str">
        <f>MastRoster!AS159</f>
        <v/>
      </c>
      <c r="AX155" s="644" t="str">
        <f>MastRoster!AT159</f>
        <v/>
      </c>
      <c r="AY155" s="644" t="str">
        <f>MastRoster!AU159</f>
        <v/>
      </c>
      <c r="AZ155" s="644" t="str">
        <f>MastRoster!AV159</f>
        <v/>
      </c>
      <c r="BA155" s="644" t="str">
        <f>MastRoster!AW159</f>
        <v/>
      </c>
      <c r="BB155" s="644" t="str">
        <f>MastRoster!AX159</f>
        <v/>
      </c>
      <c r="BC155" s="644" t="str">
        <f>MastRoster!AY159</f>
        <v/>
      </c>
      <c r="BD155" s="644" t="str">
        <f>MastRoster!AZ159</f>
        <v/>
      </c>
      <c r="BE155" s="644" t="str">
        <f>MastRoster!BA159</f>
        <v/>
      </c>
      <c r="BF155" s="644" t="str">
        <f>MastRoster!BB159</f>
        <v/>
      </c>
      <c r="BG155" s="644" t="str">
        <f>MastRoster!BC159</f>
        <v/>
      </c>
      <c r="BH155" s="644" t="str">
        <f>MastRoster!BD159</f>
        <v/>
      </c>
      <c r="BI155" s="644" t="str">
        <f>MastRoster!BE159</f>
        <v/>
      </c>
      <c r="BJ155" s="644" t="str">
        <f>MastRoster!BF159</f>
        <v/>
      </c>
    </row>
    <row r="156" spans="7:62" x14ac:dyDescent="0.25">
      <c r="G156" s="644">
        <f>MastRoster!C160</f>
        <v>0</v>
      </c>
      <c r="H156" s="644">
        <f>MastRoster!D160</f>
        <v>0</v>
      </c>
      <c r="I156" s="644">
        <f>MastRoster!E160</f>
        <v>0</v>
      </c>
      <c r="J156" s="644">
        <f>MastRoster!F160</f>
        <v>0</v>
      </c>
      <c r="K156" s="644">
        <f>MastRoster!G160</f>
        <v>0</v>
      </c>
      <c r="L156" s="644">
        <f>MastRoster!H160</f>
        <v>0</v>
      </c>
      <c r="M156" s="644">
        <f>MastRoster!I160</f>
        <v>0</v>
      </c>
      <c r="N156" s="644">
        <f>MastRoster!J160</f>
        <v>0</v>
      </c>
      <c r="O156" s="644">
        <f>MastRoster!K160</f>
        <v>0</v>
      </c>
      <c r="P156" s="644">
        <f>MastRoster!L160</f>
        <v>0</v>
      </c>
      <c r="Q156" s="644">
        <f>MastRoster!M160</f>
        <v>0</v>
      </c>
      <c r="R156" s="644">
        <f>MastRoster!N160</f>
        <v>0</v>
      </c>
      <c r="S156" s="644">
        <f>MastRoster!O160</f>
        <v>0</v>
      </c>
      <c r="T156" s="644">
        <f>MastRoster!P160</f>
        <v>0</v>
      </c>
      <c r="U156" s="644">
        <f>MastRoster!Q160</f>
        <v>0</v>
      </c>
      <c r="V156" s="644">
        <f>MastRoster!R160</f>
        <v>0</v>
      </c>
      <c r="W156" s="644">
        <f>MastRoster!S160</f>
        <v>0</v>
      </c>
      <c r="X156" s="644">
        <f>MastRoster!T160</f>
        <v>0</v>
      </c>
      <c r="Y156" s="644">
        <f>MastRoster!U160</f>
        <v>0</v>
      </c>
      <c r="Z156" s="644">
        <f>MastRoster!V160</f>
        <v>0</v>
      </c>
      <c r="AA156" s="644">
        <f>MastRoster!W160</f>
        <v>0</v>
      </c>
      <c r="AB156" s="644">
        <f>MastRoster!X160</f>
        <v>0</v>
      </c>
      <c r="AC156" s="644">
        <f>MastRoster!Y160</f>
        <v>0</v>
      </c>
      <c r="AD156" s="644">
        <f>MastRoster!Z160</f>
        <v>0</v>
      </c>
      <c r="AE156" s="644">
        <f>MastRoster!AA160</f>
        <v>0</v>
      </c>
      <c r="AF156" s="644">
        <f>MastRoster!AB160</f>
        <v>0</v>
      </c>
      <c r="AG156" s="644">
        <f>MastRoster!AC160</f>
        <v>0</v>
      </c>
      <c r="AH156" s="644">
        <f>MastRoster!AD160</f>
        <v>0</v>
      </c>
      <c r="AI156" s="644">
        <f>MastRoster!AE160</f>
        <v>0</v>
      </c>
      <c r="AJ156" s="644">
        <f>MastRoster!AF160</f>
        <v>0</v>
      </c>
      <c r="AK156" s="644">
        <f>MastRoster!AG160</f>
        <v>0</v>
      </c>
      <c r="AL156" s="644">
        <f>MastRoster!AH160</f>
        <v>0</v>
      </c>
      <c r="AM156" s="644">
        <f>MastRoster!AI160</f>
        <v>0</v>
      </c>
      <c r="AN156" s="644">
        <f>MastRoster!AJ160</f>
        <v>0</v>
      </c>
      <c r="AO156" s="645">
        <f>MastRoster!AK160</f>
        <v>0</v>
      </c>
      <c r="AP156" s="644">
        <f>MastRoster!AL160</f>
        <v>0</v>
      </c>
      <c r="AQ156" s="644">
        <f>MastRoster!AM160</f>
        <v>0</v>
      </c>
      <c r="AR156" s="644" t="str">
        <f>MastRoster!AN160</f>
        <v/>
      </c>
      <c r="AS156" s="644" t="str">
        <f>MastRoster!AO160</f>
        <v/>
      </c>
      <c r="AT156" s="644" t="str">
        <f>MastRoster!AP160</f>
        <v/>
      </c>
      <c r="AU156" s="644" t="str">
        <f>MastRoster!AQ160</f>
        <v/>
      </c>
      <c r="AV156" s="644" t="str">
        <f>MastRoster!AR160</f>
        <v/>
      </c>
      <c r="AW156" s="644" t="str">
        <f>MastRoster!AS160</f>
        <v/>
      </c>
      <c r="AX156" s="644" t="str">
        <f>MastRoster!AT160</f>
        <v/>
      </c>
      <c r="AY156" s="644" t="str">
        <f>MastRoster!AU160</f>
        <v/>
      </c>
      <c r="AZ156" s="644" t="str">
        <f>MastRoster!AV160</f>
        <v/>
      </c>
      <c r="BA156" s="644" t="str">
        <f>MastRoster!AW160</f>
        <v/>
      </c>
      <c r="BB156" s="644" t="str">
        <f>MastRoster!AX160</f>
        <v/>
      </c>
      <c r="BC156" s="644" t="str">
        <f>MastRoster!AY160</f>
        <v/>
      </c>
      <c r="BD156" s="644" t="str">
        <f>MastRoster!AZ160</f>
        <v/>
      </c>
      <c r="BE156" s="644" t="str">
        <f>MastRoster!BA160</f>
        <v/>
      </c>
      <c r="BF156" s="644" t="str">
        <f>MastRoster!BB160</f>
        <v/>
      </c>
      <c r="BG156" s="644" t="str">
        <f>MastRoster!BC160</f>
        <v/>
      </c>
      <c r="BH156" s="644" t="str">
        <f>MastRoster!BD160</f>
        <v/>
      </c>
      <c r="BI156" s="644" t="str">
        <f>MastRoster!BE160</f>
        <v/>
      </c>
      <c r="BJ156" s="644" t="str">
        <f>MastRoster!BF160</f>
        <v/>
      </c>
    </row>
    <row r="157" spans="7:62" x14ac:dyDescent="0.25">
      <c r="G157" s="644">
        <f>MastRoster!C161</f>
        <v>0</v>
      </c>
      <c r="H157" s="644">
        <f>MastRoster!D161</f>
        <v>0</v>
      </c>
      <c r="I157" s="644">
        <f>MastRoster!E161</f>
        <v>0</v>
      </c>
      <c r="J157" s="644">
        <f>MastRoster!F161</f>
        <v>0</v>
      </c>
      <c r="K157" s="644">
        <f>MastRoster!G161</f>
        <v>0</v>
      </c>
      <c r="L157" s="644">
        <f>MastRoster!H161</f>
        <v>0</v>
      </c>
      <c r="M157" s="644">
        <f>MastRoster!I161</f>
        <v>0</v>
      </c>
      <c r="N157" s="644">
        <f>MastRoster!J161</f>
        <v>0</v>
      </c>
      <c r="O157" s="644">
        <f>MastRoster!K161</f>
        <v>0</v>
      </c>
      <c r="P157" s="644">
        <f>MastRoster!L161</f>
        <v>0</v>
      </c>
      <c r="Q157" s="644">
        <f>MastRoster!M161</f>
        <v>0</v>
      </c>
      <c r="R157" s="644">
        <f>MastRoster!N161</f>
        <v>0</v>
      </c>
      <c r="S157" s="644">
        <f>MastRoster!O161</f>
        <v>0</v>
      </c>
      <c r="T157" s="644">
        <f>MastRoster!P161</f>
        <v>0</v>
      </c>
      <c r="U157" s="644">
        <f>MastRoster!Q161</f>
        <v>0</v>
      </c>
      <c r="V157" s="644">
        <f>MastRoster!R161</f>
        <v>0</v>
      </c>
      <c r="W157" s="644">
        <f>MastRoster!S161</f>
        <v>0</v>
      </c>
      <c r="X157" s="644">
        <f>MastRoster!T161</f>
        <v>0</v>
      </c>
      <c r="Y157" s="644">
        <f>MastRoster!U161</f>
        <v>0</v>
      </c>
      <c r="Z157" s="644">
        <f>MastRoster!V161</f>
        <v>0</v>
      </c>
      <c r="AA157" s="644">
        <f>MastRoster!W161</f>
        <v>0</v>
      </c>
      <c r="AB157" s="644">
        <f>MastRoster!X161</f>
        <v>0</v>
      </c>
      <c r="AC157" s="644">
        <f>MastRoster!Y161</f>
        <v>0</v>
      </c>
      <c r="AD157" s="644">
        <f>MastRoster!Z161</f>
        <v>0</v>
      </c>
      <c r="AE157" s="644">
        <f>MastRoster!AA161</f>
        <v>0</v>
      </c>
      <c r="AF157" s="644">
        <f>MastRoster!AB161</f>
        <v>0</v>
      </c>
      <c r="AG157" s="644">
        <f>MastRoster!AC161</f>
        <v>0</v>
      </c>
      <c r="AH157" s="644">
        <f>MastRoster!AD161</f>
        <v>0</v>
      </c>
      <c r="AI157" s="644">
        <f>MastRoster!AE161</f>
        <v>0</v>
      </c>
      <c r="AJ157" s="644">
        <f>MastRoster!AF161</f>
        <v>0</v>
      </c>
      <c r="AK157" s="644">
        <f>MastRoster!AG161</f>
        <v>0</v>
      </c>
      <c r="AL157" s="644">
        <f>MastRoster!AH161</f>
        <v>0</v>
      </c>
      <c r="AM157" s="644">
        <f>MastRoster!AI161</f>
        <v>0</v>
      </c>
      <c r="AN157" s="644">
        <f>MastRoster!AJ161</f>
        <v>0</v>
      </c>
      <c r="AO157" s="645">
        <f>MastRoster!AK161</f>
        <v>0</v>
      </c>
      <c r="AP157" s="644">
        <f>MastRoster!AL161</f>
        <v>0</v>
      </c>
      <c r="AQ157" s="644">
        <f>MastRoster!AM161</f>
        <v>0</v>
      </c>
      <c r="AR157" s="644" t="str">
        <f>MastRoster!AN161</f>
        <v/>
      </c>
      <c r="AS157" s="644" t="str">
        <f>MastRoster!AO161</f>
        <v/>
      </c>
      <c r="AT157" s="644" t="str">
        <f>MastRoster!AP161</f>
        <v/>
      </c>
      <c r="AU157" s="644" t="str">
        <f>MastRoster!AQ161</f>
        <v/>
      </c>
      <c r="AV157" s="644" t="str">
        <f>MastRoster!AR161</f>
        <v/>
      </c>
      <c r="AW157" s="644" t="str">
        <f>MastRoster!AS161</f>
        <v/>
      </c>
      <c r="AX157" s="644" t="str">
        <f>MastRoster!AT161</f>
        <v/>
      </c>
      <c r="AY157" s="644" t="str">
        <f>MastRoster!AU161</f>
        <v/>
      </c>
      <c r="AZ157" s="644" t="str">
        <f>MastRoster!AV161</f>
        <v/>
      </c>
      <c r="BA157" s="644" t="str">
        <f>MastRoster!AW161</f>
        <v/>
      </c>
      <c r="BB157" s="644" t="str">
        <f>MastRoster!AX161</f>
        <v/>
      </c>
      <c r="BC157" s="644" t="str">
        <f>MastRoster!AY161</f>
        <v/>
      </c>
      <c r="BD157" s="644" t="str">
        <f>MastRoster!AZ161</f>
        <v/>
      </c>
      <c r="BE157" s="644" t="str">
        <f>MastRoster!BA161</f>
        <v/>
      </c>
      <c r="BF157" s="644" t="str">
        <f>MastRoster!BB161</f>
        <v/>
      </c>
      <c r="BG157" s="644" t="str">
        <f>MastRoster!BC161</f>
        <v/>
      </c>
      <c r="BH157" s="644" t="str">
        <f>MastRoster!BD161</f>
        <v/>
      </c>
      <c r="BI157" s="644" t="str">
        <f>MastRoster!BE161</f>
        <v/>
      </c>
      <c r="BJ157" s="644" t="str">
        <f>MastRoster!BF161</f>
        <v/>
      </c>
    </row>
    <row r="158" spans="7:62" x14ac:dyDescent="0.25">
      <c r="G158" s="644">
        <f>MastRoster!C162</f>
        <v>0</v>
      </c>
      <c r="H158" s="644">
        <f>MastRoster!D162</f>
        <v>0</v>
      </c>
      <c r="I158" s="644">
        <f>MastRoster!E162</f>
        <v>0</v>
      </c>
      <c r="J158" s="644">
        <f>MastRoster!F162</f>
        <v>0</v>
      </c>
      <c r="K158" s="644">
        <f>MastRoster!G162</f>
        <v>0</v>
      </c>
      <c r="L158" s="644">
        <f>MastRoster!H162</f>
        <v>0</v>
      </c>
      <c r="M158" s="644">
        <f>MastRoster!I162</f>
        <v>0</v>
      </c>
      <c r="N158" s="644">
        <f>MastRoster!J162</f>
        <v>0</v>
      </c>
      <c r="O158" s="644">
        <f>MastRoster!K162</f>
        <v>0</v>
      </c>
      <c r="P158" s="644">
        <f>MastRoster!L162</f>
        <v>0</v>
      </c>
      <c r="Q158" s="644">
        <f>MastRoster!M162</f>
        <v>0</v>
      </c>
      <c r="R158" s="644">
        <f>MastRoster!N162</f>
        <v>0</v>
      </c>
      <c r="S158" s="644">
        <f>MastRoster!O162</f>
        <v>0</v>
      </c>
      <c r="T158" s="644">
        <f>MastRoster!P162</f>
        <v>0</v>
      </c>
      <c r="U158" s="644">
        <f>MastRoster!Q162</f>
        <v>0</v>
      </c>
      <c r="V158" s="644">
        <f>MastRoster!R162</f>
        <v>0</v>
      </c>
      <c r="W158" s="644">
        <f>MastRoster!S162</f>
        <v>0</v>
      </c>
      <c r="X158" s="644">
        <f>MastRoster!T162</f>
        <v>0</v>
      </c>
      <c r="Y158" s="644">
        <f>MastRoster!U162</f>
        <v>0</v>
      </c>
      <c r="Z158" s="644">
        <f>MastRoster!V162</f>
        <v>0</v>
      </c>
      <c r="AA158" s="644">
        <f>MastRoster!W162</f>
        <v>0</v>
      </c>
      <c r="AB158" s="644">
        <f>MastRoster!X162</f>
        <v>0</v>
      </c>
      <c r="AC158" s="644">
        <f>MastRoster!Y162</f>
        <v>0</v>
      </c>
      <c r="AD158" s="644">
        <f>MastRoster!Z162</f>
        <v>0</v>
      </c>
      <c r="AE158" s="644">
        <f>MastRoster!AA162</f>
        <v>0</v>
      </c>
      <c r="AF158" s="644">
        <f>MastRoster!AB162</f>
        <v>0</v>
      </c>
      <c r="AG158" s="644">
        <f>MastRoster!AC162</f>
        <v>0</v>
      </c>
      <c r="AH158" s="644">
        <f>MastRoster!AD162</f>
        <v>0</v>
      </c>
      <c r="AI158" s="644">
        <f>MastRoster!AE162</f>
        <v>0</v>
      </c>
      <c r="AJ158" s="644">
        <f>MastRoster!AF162</f>
        <v>0</v>
      </c>
      <c r="AK158" s="644">
        <f>MastRoster!AG162</f>
        <v>0</v>
      </c>
      <c r="AL158" s="644">
        <f>MastRoster!AH162</f>
        <v>0</v>
      </c>
      <c r="AM158" s="644">
        <f>MastRoster!AI162</f>
        <v>0</v>
      </c>
      <c r="AN158" s="644">
        <f>MastRoster!AJ162</f>
        <v>0</v>
      </c>
      <c r="AO158" s="645">
        <f>MastRoster!AK162</f>
        <v>0</v>
      </c>
      <c r="AP158" s="644">
        <f>MastRoster!AL162</f>
        <v>0</v>
      </c>
      <c r="AQ158" s="644">
        <f>MastRoster!AM162</f>
        <v>0</v>
      </c>
      <c r="AR158" s="644" t="str">
        <f>MastRoster!AN162</f>
        <v/>
      </c>
      <c r="AS158" s="644" t="str">
        <f>MastRoster!AO162</f>
        <v/>
      </c>
      <c r="AT158" s="644" t="str">
        <f>MastRoster!AP162</f>
        <v/>
      </c>
      <c r="AU158" s="644" t="str">
        <f>MastRoster!AQ162</f>
        <v/>
      </c>
      <c r="AV158" s="644" t="str">
        <f>MastRoster!AR162</f>
        <v/>
      </c>
      <c r="AW158" s="644" t="str">
        <f>MastRoster!AS162</f>
        <v/>
      </c>
      <c r="AX158" s="644" t="str">
        <f>MastRoster!AT162</f>
        <v/>
      </c>
      <c r="AY158" s="644" t="str">
        <f>MastRoster!AU162</f>
        <v/>
      </c>
      <c r="AZ158" s="644" t="str">
        <f>MastRoster!AV162</f>
        <v/>
      </c>
      <c r="BA158" s="644" t="str">
        <f>MastRoster!AW162</f>
        <v/>
      </c>
      <c r="BB158" s="644" t="str">
        <f>MastRoster!AX162</f>
        <v/>
      </c>
      <c r="BC158" s="644" t="str">
        <f>MastRoster!AY162</f>
        <v/>
      </c>
      <c r="BD158" s="644" t="str">
        <f>MastRoster!AZ162</f>
        <v/>
      </c>
      <c r="BE158" s="644" t="str">
        <f>MastRoster!BA162</f>
        <v/>
      </c>
      <c r="BF158" s="644" t="str">
        <f>MastRoster!BB162</f>
        <v/>
      </c>
      <c r="BG158" s="644" t="str">
        <f>MastRoster!BC162</f>
        <v/>
      </c>
      <c r="BH158" s="644" t="str">
        <f>MastRoster!BD162</f>
        <v/>
      </c>
      <c r="BI158" s="644" t="str">
        <f>MastRoster!BE162</f>
        <v/>
      </c>
      <c r="BJ158" s="644" t="str">
        <f>MastRoster!BF162</f>
        <v/>
      </c>
    </row>
    <row r="159" spans="7:62" x14ac:dyDescent="0.25">
      <c r="G159" s="644">
        <f>MastRoster!C163</f>
        <v>0</v>
      </c>
      <c r="H159" s="644">
        <f>MastRoster!D163</f>
        <v>0</v>
      </c>
      <c r="I159" s="644">
        <f>MastRoster!E163</f>
        <v>0</v>
      </c>
      <c r="J159" s="644">
        <f>MastRoster!F163</f>
        <v>0</v>
      </c>
      <c r="K159" s="644">
        <f>MastRoster!G163</f>
        <v>0</v>
      </c>
      <c r="L159" s="644">
        <f>MastRoster!H163</f>
        <v>0</v>
      </c>
      <c r="M159" s="644">
        <f>MastRoster!I163</f>
        <v>0</v>
      </c>
      <c r="N159" s="644">
        <f>MastRoster!J163</f>
        <v>0</v>
      </c>
      <c r="O159" s="644">
        <f>MastRoster!K163</f>
        <v>0</v>
      </c>
      <c r="P159" s="644">
        <f>MastRoster!L163</f>
        <v>0</v>
      </c>
      <c r="Q159" s="644">
        <f>MastRoster!M163</f>
        <v>0</v>
      </c>
      <c r="R159" s="644">
        <f>MastRoster!N163</f>
        <v>0</v>
      </c>
      <c r="S159" s="644">
        <f>MastRoster!O163</f>
        <v>0</v>
      </c>
      <c r="T159" s="644">
        <f>MastRoster!P163</f>
        <v>0</v>
      </c>
      <c r="U159" s="644">
        <f>MastRoster!Q163</f>
        <v>0</v>
      </c>
      <c r="V159" s="644">
        <f>MastRoster!R163</f>
        <v>0</v>
      </c>
      <c r="W159" s="644">
        <f>MastRoster!S163</f>
        <v>0</v>
      </c>
      <c r="X159" s="644">
        <f>MastRoster!T163</f>
        <v>0</v>
      </c>
      <c r="Y159" s="644">
        <f>MastRoster!U163</f>
        <v>0</v>
      </c>
      <c r="Z159" s="644">
        <f>MastRoster!V163</f>
        <v>0</v>
      </c>
      <c r="AA159" s="644">
        <f>MastRoster!W163</f>
        <v>0</v>
      </c>
      <c r="AB159" s="644">
        <f>MastRoster!X163</f>
        <v>0</v>
      </c>
      <c r="AC159" s="644">
        <f>MastRoster!Y163</f>
        <v>0</v>
      </c>
      <c r="AD159" s="644">
        <f>MastRoster!Z163</f>
        <v>0</v>
      </c>
      <c r="AE159" s="644">
        <f>MastRoster!AA163</f>
        <v>0</v>
      </c>
      <c r="AF159" s="644">
        <f>MastRoster!AB163</f>
        <v>0</v>
      </c>
      <c r="AG159" s="644">
        <f>MastRoster!AC163</f>
        <v>0</v>
      </c>
      <c r="AH159" s="644">
        <f>MastRoster!AD163</f>
        <v>0</v>
      </c>
      <c r="AI159" s="644">
        <f>MastRoster!AE163</f>
        <v>0</v>
      </c>
      <c r="AJ159" s="644">
        <f>MastRoster!AF163</f>
        <v>0</v>
      </c>
      <c r="AK159" s="644">
        <f>MastRoster!AG163</f>
        <v>0</v>
      </c>
      <c r="AL159" s="644">
        <f>MastRoster!AH163</f>
        <v>0</v>
      </c>
      <c r="AM159" s="644">
        <f>MastRoster!AI163</f>
        <v>0</v>
      </c>
      <c r="AN159" s="644">
        <f>MastRoster!AJ163</f>
        <v>0</v>
      </c>
      <c r="AO159" s="645">
        <f>MastRoster!AK163</f>
        <v>0</v>
      </c>
      <c r="AP159" s="644">
        <f>MastRoster!AL163</f>
        <v>0</v>
      </c>
      <c r="AQ159" s="644">
        <f>MastRoster!AM163</f>
        <v>0</v>
      </c>
      <c r="AR159" s="644" t="str">
        <f>MastRoster!AN163</f>
        <v/>
      </c>
      <c r="AS159" s="644" t="str">
        <f>MastRoster!AO163</f>
        <v/>
      </c>
      <c r="AT159" s="644" t="str">
        <f>MastRoster!AP163</f>
        <v/>
      </c>
      <c r="AU159" s="644" t="str">
        <f>MastRoster!AQ163</f>
        <v/>
      </c>
      <c r="AV159" s="644" t="str">
        <f>MastRoster!AR163</f>
        <v/>
      </c>
      <c r="AW159" s="644" t="str">
        <f>MastRoster!AS163</f>
        <v/>
      </c>
      <c r="AX159" s="644" t="str">
        <f>MastRoster!AT163</f>
        <v/>
      </c>
      <c r="AY159" s="644" t="str">
        <f>MastRoster!AU163</f>
        <v/>
      </c>
      <c r="AZ159" s="644" t="str">
        <f>MastRoster!AV163</f>
        <v/>
      </c>
      <c r="BA159" s="644" t="str">
        <f>MastRoster!AW163</f>
        <v/>
      </c>
      <c r="BB159" s="644" t="str">
        <f>MastRoster!AX163</f>
        <v/>
      </c>
      <c r="BC159" s="644" t="str">
        <f>MastRoster!AY163</f>
        <v/>
      </c>
      <c r="BD159" s="644" t="str">
        <f>MastRoster!AZ163</f>
        <v/>
      </c>
      <c r="BE159" s="644" t="str">
        <f>MastRoster!BA163</f>
        <v/>
      </c>
      <c r="BF159" s="644" t="str">
        <f>MastRoster!BB163</f>
        <v/>
      </c>
      <c r="BG159" s="644" t="str">
        <f>MastRoster!BC163</f>
        <v/>
      </c>
      <c r="BH159" s="644" t="str">
        <f>MastRoster!BD163</f>
        <v/>
      </c>
      <c r="BI159" s="644" t="str">
        <f>MastRoster!BE163</f>
        <v/>
      </c>
      <c r="BJ159" s="644" t="str">
        <f>MastRoster!BF163</f>
        <v/>
      </c>
    </row>
    <row r="160" spans="7:62" x14ac:dyDescent="0.25">
      <c r="G160" s="644">
        <f>MastRoster!C164</f>
        <v>0</v>
      </c>
      <c r="H160" s="644">
        <f>MastRoster!D164</f>
        <v>0</v>
      </c>
      <c r="I160" s="644">
        <f>MastRoster!E164</f>
        <v>0</v>
      </c>
      <c r="J160" s="644">
        <f>MastRoster!F164</f>
        <v>0</v>
      </c>
      <c r="K160" s="644">
        <f>MastRoster!G164</f>
        <v>0</v>
      </c>
      <c r="L160" s="644">
        <f>MastRoster!H164</f>
        <v>0</v>
      </c>
      <c r="M160" s="644">
        <f>MastRoster!I164</f>
        <v>0</v>
      </c>
      <c r="N160" s="644">
        <f>MastRoster!J164</f>
        <v>0</v>
      </c>
      <c r="O160" s="644">
        <f>MastRoster!K164</f>
        <v>0</v>
      </c>
      <c r="P160" s="644">
        <f>MastRoster!L164</f>
        <v>0</v>
      </c>
      <c r="Q160" s="644">
        <f>MastRoster!M164</f>
        <v>0</v>
      </c>
      <c r="R160" s="644">
        <f>MastRoster!N164</f>
        <v>0</v>
      </c>
      <c r="S160" s="644">
        <f>MastRoster!O164</f>
        <v>0</v>
      </c>
      <c r="T160" s="644">
        <f>MastRoster!P164</f>
        <v>0</v>
      </c>
      <c r="U160" s="644">
        <f>MastRoster!Q164</f>
        <v>0</v>
      </c>
      <c r="V160" s="644">
        <f>MastRoster!R164</f>
        <v>0</v>
      </c>
      <c r="W160" s="644">
        <f>MastRoster!S164</f>
        <v>0</v>
      </c>
      <c r="X160" s="644">
        <f>MastRoster!T164</f>
        <v>0</v>
      </c>
      <c r="Y160" s="644">
        <f>MastRoster!U164</f>
        <v>0</v>
      </c>
      <c r="Z160" s="644">
        <f>MastRoster!V164</f>
        <v>0</v>
      </c>
      <c r="AA160" s="644">
        <f>MastRoster!W164</f>
        <v>0</v>
      </c>
      <c r="AB160" s="644">
        <f>MastRoster!X164</f>
        <v>0</v>
      </c>
      <c r="AC160" s="644">
        <f>MastRoster!Y164</f>
        <v>0</v>
      </c>
      <c r="AD160" s="644">
        <f>MastRoster!Z164</f>
        <v>0</v>
      </c>
      <c r="AE160" s="644">
        <f>MastRoster!AA164</f>
        <v>0</v>
      </c>
      <c r="AF160" s="644">
        <f>MastRoster!AB164</f>
        <v>0</v>
      </c>
      <c r="AG160" s="644">
        <f>MastRoster!AC164</f>
        <v>0</v>
      </c>
      <c r="AH160" s="644">
        <f>MastRoster!AD164</f>
        <v>0</v>
      </c>
      <c r="AI160" s="644">
        <f>MastRoster!AE164</f>
        <v>0</v>
      </c>
      <c r="AJ160" s="644">
        <f>MastRoster!AF164</f>
        <v>0</v>
      </c>
      <c r="AK160" s="644">
        <f>MastRoster!AG164</f>
        <v>0</v>
      </c>
      <c r="AL160" s="644">
        <f>MastRoster!AH164</f>
        <v>0</v>
      </c>
      <c r="AM160" s="644">
        <f>MastRoster!AI164</f>
        <v>0</v>
      </c>
      <c r="AN160" s="644">
        <f>MastRoster!AJ164</f>
        <v>0</v>
      </c>
      <c r="AO160" s="645">
        <f>MastRoster!AK164</f>
        <v>0</v>
      </c>
      <c r="AP160" s="644">
        <f>MastRoster!AL164</f>
        <v>0</v>
      </c>
      <c r="AQ160" s="644">
        <f>MastRoster!AM164</f>
        <v>0</v>
      </c>
      <c r="AR160" s="644" t="str">
        <f>MastRoster!AN164</f>
        <v/>
      </c>
      <c r="AS160" s="644" t="str">
        <f>MastRoster!AO164</f>
        <v/>
      </c>
      <c r="AT160" s="644" t="str">
        <f>MastRoster!AP164</f>
        <v/>
      </c>
      <c r="AU160" s="644" t="str">
        <f>MastRoster!AQ164</f>
        <v/>
      </c>
      <c r="AV160" s="644" t="str">
        <f>MastRoster!AR164</f>
        <v/>
      </c>
      <c r="AW160" s="644" t="str">
        <f>MastRoster!AS164</f>
        <v/>
      </c>
      <c r="AX160" s="644" t="str">
        <f>MastRoster!AT164</f>
        <v/>
      </c>
      <c r="AY160" s="644" t="str">
        <f>MastRoster!AU164</f>
        <v/>
      </c>
      <c r="AZ160" s="644" t="str">
        <f>MastRoster!AV164</f>
        <v/>
      </c>
      <c r="BA160" s="644" t="str">
        <f>MastRoster!AW164</f>
        <v/>
      </c>
      <c r="BB160" s="644" t="str">
        <f>MastRoster!AX164</f>
        <v/>
      </c>
      <c r="BC160" s="644" t="str">
        <f>MastRoster!AY164</f>
        <v/>
      </c>
      <c r="BD160" s="644" t="str">
        <f>MastRoster!AZ164</f>
        <v/>
      </c>
      <c r="BE160" s="644" t="str">
        <f>MastRoster!BA164</f>
        <v/>
      </c>
      <c r="BF160" s="644" t="str">
        <f>MastRoster!BB164</f>
        <v/>
      </c>
      <c r="BG160" s="644" t="str">
        <f>MastRoster!BC164</f>
        <v/>
      </c>
      <c r="BH160" s="644" t="str">
        <f>MastRoster!BD164</f>
        <v/>
      </c>
      <c r="BI160" s="644" t="str">
        <f>MastRoster!BE164</f>
        <v/>
      </c>
      <c r="BJ160" s="644" t="str">
        <f>MastRoster!BF164</f>
        <v/>
      </c>
    </row>
    <row r="161" spans="7:62" x14ac:dyDescent="0.25">
      <c r="G161" s="644">
        <f>MastRoster!C165</f>
        <v>0</v>
      </c>
      <c r="H161" s="644">
        <f>MastRoster!D165</f>
        <v>0</v>
      </c>
      <c r="I161" s="644">
        <f>MastRoster!E165</f>
        <v>0</v>
      </c>
      <c r="J161" s="644">
        <f>MastRoster!F165</f>
        <v>0</v>
      </c>
      <c r="K161" s="644">
        <f>MastRoster!G165</f>
        <v>0</v>
      </c>
      <c r="L161" s="644">
        <f>MastRoster!H165</f>
        <v>0</v>
      </c>
      <c r="M161" s="644">
        <f>MastRoster!I165</f>
        <v>0</v>
      </c>
      <c r="N161" s="644">
        <f>MastRoster!J165</f>
        <v>0</v>
      </c>
      <c r="O161" s="644">
        <f>MastRoster!K165</f>
        <v>0</v>
      </c>
      <c r="P161" s="644">
        <f>MastRoster!L165</f>
        <v>0</v>
      </c>
      <c r="Q161" s="644">
        <f>MastRoster!M165</f>
        <v>0</v>
      </c>
      <c r="R161" s="644">
        <f>MastRoster!N165</f>
        <v>0</v>
      </c>
      <c r="S161" s="644">
        <f>MastRoster!O165</f>
        <v>0</v>
      </c>
      <c r="T161" s="644">
        <f>MastRoster!P165</f>
        <v>0</v>
      </c>
      <c r="U161" s="644">
        <f>MastRoster!Q165</f>
        <v>0</v>
      </c>
      <c r="V161" s="644">
        <f>MastRoster!R165</f>
        <v>0</v>
      </c>
      <c r="W161" s="644">
        <f>MastRoster!S165</f>
        <v>0</v>
      </c>
      <c r="X161" s="644">
        <f>MastRoster!T165</f>
        <v>0</v>
      </c>
      <c r="Y161" s="644">
        <f>MastRoster!U165</f>
        <v>0</v>
      </c>
      <c r="Z161" s="644">
        <f>MastRoster!V165</f>
        <v>0</v>
      </c>
      <c r="AA161" s="644">
        <f>MastRoster!W165</f>
        <v>0</v>
      </c>
      <c r="AB161" s="644">
        <f>MastRoster!X165</f>
        <v>0</v>
      </c>
      <c r="AC161" s="644">
        <f>MastRoster!Y165</f>
        <v>0</v>
      </c>
      <c r="AD161" s="644">
        <f>MastRoster!Z165</f>
        <v>0</v>
      </c>
      <c r="AE161" s="644">
        <f>MastRoster!AA165</f>
        <v>0</v>
      </c>
      <c r="AF161" s="644">
        <f>MastRoster!AB165</f>
        <v>0</v>
      </c>
      <c r="AG161" s="644">
        <f>MastRoster!AC165</f>
        <v>0</v>
      </c>
      <c r="AH161" s="644">
        <f>MastRoster!AD165</f>
        <v>0</v>
      </c>
      <c r="AI161" s="644">
        <f>MastRoster!AE165</f>
        <v>0</v>
      </c>
      <c r="AJ161" s="644">
        <f>MastRoster!AF165</f>
        <v>0</v>
      </c>
      <c r="AK161" s="644">
        <f>MastRoster!AG165</f>
        <v>0</v>
      </c>
      <c r="AL161" s="644">
        <f>MastRoster!AH165</f>
        <v>0</v>
      </c>
      <c r="AM161" s="644">
        <f>MastRoster!AI165</f>
        <v>0</v>
      </c>
      <c r="AN161" s="644">
        <f>MastRoster!AJ165</f>
        <v>0</v>
      </c>
      <c r="AO161" s="645">
        <f>MastRoster!AK165</f>
        <v>0</v>
      </c>
      <c r="AP161" s="644">
        <f>MastRoster!AL165</f>
        <v>0</v>
      </c>
      <c r="AQ161" s="644">
        <f>MastRoster!AM165</f>
        <v>0</v>
      </c>
      <c r="AR161" s="644" t="str">
        <f>MastRoster!AN165</f>
        <v/>
      </c>
      <c r="AS161" s="644" t="str">
        <f>MastRoster!AO165</f>
        <v/>
      </c>
      <c r="AT161" s="644" t="str">
        <f>MastRoster!AP165</f>
        <v/>
      </c>
      <c r="AU161" s="644" t="str">
        <f>MastRoster!AQ165</f>
        <v/>
      </c>
      <c r="AV161" s="644" t="str">
        <f>MastRoster!AR165</f>
        <v/>
      </c>
      <c r="AW161" s="644" t="str">
        <f>MastRoster!AS165</f>
        <v/>
      </c>
      <c r="AX161" s="644" t="str">
        <f>MastRoster!AT165</f>
        <v/>
      </c>
      <c r="AY161" s="644" t="str">
        <f>MastRoster!AU165</f>
        <v/>
      </c>
      <c r="AZ161" s="644" t="str">
        <f>MastRoster!AV165</f>
        <v/>
      </c>
      <c r="BA161" s="644" t="str">
        <f>MastRoster!AW165</f>
        <v/>
      </c>
      <c r="BB161" s="644" t="str">
        <f>MastRoster!AX165</f>
        <v/>
      </c>
      <c r="BC161" s="644" t="str">
        <f>MastRoster!AY165</f>
        <v/>
      </c>
      <c r="BD161" s="644" t="str">
        <f>MastRoster!AZ165</f>
        <v/>
      </c>
      <c r="BE161" s="644" t="str">
        <f>MastRoster!BA165</f>
        <v/>
      </c>
      <c r="BF161" s="644" t="str">
        <f>MastRoster!BB165</f>
        <v/>
      </c>
      <c r="BG161" s="644" t="str">
        <f>MastRoster!BC165</f>
        <v/>
      </c>
      <c r="BH161" s="644" t="str">
        <f>MastRoster!BD165</f>
        <v/>
      </c>
      <c r="BI161" s="644" t="str">
        <f>MastRoster!BE165</f>
        <v/>
      </c>
      <c r="BJ161" s="644" t="str">
        <f>MastRoster!BF165</f>
        <v/>
      </c>
    </row>
    <row r="162" spans="7:62" x14ac:dyDescent="0.25">
      <c r="G162" s="644">
        <f>MastRoster!C166</f>
        <v>0</v>
      </c>
      <c r="H162" s="644">
        <f>MastRoster!D166</f>
        <v>0</v>
      </c>
      <c r="I162" s="644">
        <f>MastRoster!E166</f>
        <v>0</v>
      </c>
      <c r="J162" s="644">
        <f>MastRoster!F166</f>
        <v>0</v>
      </c>
      <c r="K162" s="644">
        <f>MastRoster!G166</f>
        <v>0</v>
      </c>
      <c r="L162" s="644">
        <f>MastRoster!H166</f>
        <v>0</v>
      </c>
      <c r="M162" s="644">
        <f>MastRoster!I166</f>
        <v>0</v>
      </c>
      <c r="N162" s="644">
        <f>MastRoster!J166</f>
        <v>0</v>
      </c>
      <c r="O162" s="644">
        <f>MastRoster!K166</f>
        <v>0</v>
      </c>
      <c r="P162" s="644">
        <f>MastRoster!L166</f>
        <v>0</v>
      </c>
      <c r="Q162" s="644">
        <f>MastRoster!M166</f>
        <v>0</v>
      </c>
      <c r="R162" s="644">
        <f>MastRoster!N166</f>
        <v>0</v>
      </c>
      <c r="S162" s="644">
        <f>MastRoster!O166</f>
        <v>0</v>
      </c>
      <c r="T162" s="644">
        <f>MastRoster!P166</f>
        <v>0</v>
      </c>
      <c r="U162" s="644">
        <f>MastRoster!Q166</f>
        <v>0</v>
      </c>
      <c r="V162" s="644">
        <f>MastRoster!R166</f>
        <v>0</v>
      </c>
      <c r="W162" s="644">
        <f>MastRoster!S166</f>
        <v>0</v>
      </c>
      <c r="X162" s="644">
        <f>MastRoster!T166</f>
        <v>0</v>
      </c>
      <c r="Y162" s="644">
        <f>MastRoster!U166</f>
        <v>0</v>
      </c>
      <c r="Z162" s="644">
        <f>MastRoster!V166</f>
        <v>0</v>
      </c>
      <c r="AA162" s="644">
        <f>MastRoster!W166</f>
        <v>0</v>
      </c>
      <c r="AB162" s="644">
        <f>MastRoster!X166</f>
        <v>0</v>
      </c>
      <c r="AC162" s="644">
        <f>MastRoster!Y166</f>
        <v>0</v>
      </c>
      <c r="AD162" s="644">
        <f>MastRoster!Z166</f>
        <v>0</v>
      </c>
      <c r="AE162" s="644">
        <f>MastRoster!AA166</f>
        <v>0</v>
      </c>
      <c r="AF162" s="644">
        <f>MastRoster!AB166</f>
        <v>0</v>
      </c>
      <c r="AG162" s="644">
        <f>MastRoster!AC166</f>
        <v>0</v>
      </c>
      <c r="AH162" s="644">
        <f>MastRoster!AD166</f>
        <v>0</v>
      </c>
      <c r="AI162" s="644">
        <f>MastRoster!AE166</f>
        <v>0</v>
      </c>
      <c r="AJ162" s="644">
        <f>MastRoster!AF166</f>
        <v>0</v>
      </c>
      <c r="AK162" s="644">
        <f>MastRoster!AG166</f>
        <v>0</v>
      </c>
      <c r="AL162" s="644">
        <f>MastRoster!AH166</f>
        <v>0</v>
      </c>
      <c r="AM162" s="644">
        <f>MastRoster!AI166</f>
        <v>0</v>
      </c>
      <c r="AN162" s="644">
        <f>MastRoster!AJ166</f>
        <v>0</v>
      </c>
      <c r="AO162" s="645">
        <f>MastRoster!AK166</f>
        <v>0</v>
      </c>
      <c r="AP162" s="644">
        <f>MastRoster!AL166</f>
        <v>0</v>
      </c>
      <c r="AQ162" s="644">
        <f>MastRoster!AM166</f>
        <v>0</v>
      </c>
      <c r="AR162" s="644" t="str">
        <f>MastRoster!AN166</f>
        <v/>
      </c>
      <c r="AS162" s="644" t="str">
        <f>MastRoster!AO166</f>
        <v/>
      </c>
      <c r="AT162" s="644" t="str">
        <f>MastRoster!AP166</f>
        <v/>
      </c>
      <c r="AU162" s="644" t="str">
        <f>MastRoster!AQ166</f>
        <v/>
      </c>
      <c r="AV162" s="644" t="str">
        <f>MastRoster!AR166</f>
        <v/>
      </c>
      <c r="AW162" s="644" t="str">
        <f>MastRoster!AS166</f>
        <v/>
      </c>
      <c r="AX162" s="644" t="str">
        <f>MastRoster!AT166</f>
        <v/>
      </c>
      <c r="AY162" s="644" t="str">
        <f>MastRoster!AU166</f>
        <v/>
      </c>
      <c r="AZ162" s="644" t="str">
        <f>MastRoster!AV166</f>
        <v/>
      </c>
      <c r="BA162" s="644" t="str">
        <f>MastRoster!AW166</f>
        <v/>
      </c>
      <c r="BB162" s="644" t="str">
        <f>MastRoster!AX166</f>
        <v/>
      </c>
      <c r="BC162" s="644" t="str">
        <f>MastRoster!AY166</f>
        <v/>
      </c>
      <c r="BD162" s="644" t="str">
        <f>MastRoster!AZ166</f>
        <v/>
      </c>
      <c r="BE162" s="644" t="str">
        <f>MastRoster!BA166</f>
        <v/>
      </c>
      <c r="BF162" s="644" t="str">
        <f>MastRoster!BB166</f>
        <v/>
      </c>
      <c r="BG162" s="644" t="str">
        <f>MastRoster!BC166</f>
        <v/>
      </c>
      <c r="BH162" s="644" t="str">
        <f>MastRoster!BD166</f>
        <v/>
      </c>
      <c r="BI162" s="644" t="str">
        <f>MastRoster!BE166</f>
        <v/>
      </c>
      <c r="BJ162" s="644" t="str">
        <f>MastRoster!BF166</f>
        <v/>
      </c>
    </row>
    <row r="163" spans="7:62" x14ac:dyDescent="0.25">
      <c r="G163" s="644">
        <f>MastRoster!C167</f>
        <v>0</v>
      </c>
      <c r="H163" s="644">
        <f>MastRoster!D167</f>
        <v>0</v>
      </c>
      <c r="I163" s="644">
        <f>MastRoster!E167</f>
        <v>0</v>
      </c>
      <c r="J163" s="644">
        <f>MastRoster!F167</f>
        <v>0</v>
      </c>
      <c r="K163" s="644">
        <f>MastRoster!G167</f>
        <v>0</v>
      </c>
      <c r="L163" s="644">
        <f>MastRoster!H167</f>
        <v>0</v>
      </c>
      <c r="M163" s="644">
        <f>MastRoster!I167</f>
        <v>0</v>
      </c>
      <c r="N163" s="644">
        <f>MastRoster!J167</f>
        <v>0</v>
      </c>
      <c r="O163" s="644">
        <f>MastRoster!K167</f>
        <v>0</v>
      </c>
      <c r="P163" s="644">
        <f>MastRoster!L167</f>
        <v>0</v>
      </c>
      <c r="Q163" s="644">
        <f>MastRoster!M167</f>
        <v>0</v>
      </c>
      <c r="R163" s="644">
        <f>MastRoster!N167</f>
        <v>0</v>
      </c>
      <c r="S163" s="644">
        <f>MastRoster!O167</f>
        <v>0</v>
      </c>
      <c r="T163" s="644">
        <f>MastRoster!P167</f>
        <v>0</v>
      </c>
      <c r="U163" s="644">
        <f>MastRoster!Q167</f>
        <v>0</v>
      </c>
      <c r="V163" s="644">
        <f>MastRoster!R167</f>
        <v>0</v>
      </c>
      <c r="W163" s="644">
        <f>MastRoster!S167</f>
        <v>0</v>
      </c>
      <c r="X163" s="644">
        <f>MastRoster!T167</f>
        <v>0</v>
      </c>
      <c r="Y163" s="644">
        <f>MastRoster!U167</f>
        <v>0</v>
      </c>
      <c r="Z163" s="644">
        <f>MastRoster!V167</f>
        <v>0</v>
      </c>
      <c r="AA163" s="644">
        <f>MastRoster!W167</f>
        <v>0</v>
      </c>
      <c r="AB163" s="644">
        <f>MastRoster!X167</f>
        <v>0</v>
      </c>
      <c r="AC163" s="644">
        <f>MastRoster!Y167</f>
        <v>0</v>
      </c>
      <c r="AD163" s="644">
        <f>MastRoster!Z167</f>
        <v>0</v>
      </c>
      <c r="AE163" s="644">
        <f>MastRoster!AA167</f>
        <v>0</v>
      </c>
      <c r="AF163" s="644">
        <f>MastRoster!AB167</f>
        <v>0</v>
      </c>
      <c r="AG163" s="644">
        <f>MastRoster!AC167</f>
        <v>0</v>
      </c>
      <c r="AH163" s="644">
        <f>MastRoster!AD167</f>
        <v>0</v>
      </c>
      <c r="AI163" s="644">
        <f>MastRoster!AE167</f>
        <v>0</v>
      </c>
      <c r="AJ163" s="644">
        <f>MastRoster!AF167</f>
        <v>0</v>
      </c>
      <c r="AK163" s="644">
        <f>MastRoster!AG167</f>
        <v>0</v>
      </c>
      <c r="AL163" s="644">
        <f>MastRoster!AH167</f>
        <v>0</v>
      </c>
      <c r="AM163" s="644">
        <f>MastRoster!AI167</f>
        <v>0</v>
      </c>
      <c r="AN163" s="644">
        <f>MastRoster!AJ167</f>
        <v>0</v>
      </c>
      <c r="AO163" s="645">
        <f>MastRoster!AK167</f>
        <v>0</v>
      </c>
      <c r="AP163" s="644">
        <f>MastRoster!AL167</f>
        <v>0</v>
      </c>
      <c r="AQ163" s="644">
        <f>MastRoster!AM167</f>
        <v>0</v>
      </c>
      <c r="AR163" s="644" t="str">
        <f>MastRoster!AN167</f>
        <v/>
      </c>
      <c r="AS163" s="644" t="str">
        <f>MastRoster!AO167</f>
        <v/>
      </c>
      <c r="AT163" s="644" t="str">
        <f>MastRoster!AP167</f>
        <v/>
      </c>
      <c r="AU163" s="644" t="str">
        <f>MastRoster!AQ167</f>
        <v/>
      </c>
      <c r="AV163" s="644" t="str">
        <f>MastRoster!AR167</f>
        <v/>
      </c>
      <c r="AW163" s="644" t="str">
        <f>MastRoster!AS167</f>
        <v/>
      </c>
      <c r="AX163" s="644" t="str">
        <f>MastRoster!AT167</f>
        <v/>
      </c>
      <c r="AY163" s="644" t="str">
        <f>MastRoster!AU167</f>
        <v/>
      </c>
      <c r="AZ163" s="644" t="str">
        <f>MastRoster!AV167</f>
        <v/>
      </c>
      <c r="BA163" s="644" t="str">
        <f>MastRoster!AW167</f>
        <v/>
      </c>
      <c r="BB163" s="644" t="str">
        <f>MastRoster!AX167</f>
        <v/>
      </c>
      <c r="BC163" s="644" t="str">
        <f>MastRoster!AY167</f>
        <v/>
      </c>
      <c r="BD163" s="644" t="str">
        <f>MastRoster!AZ167</f>
        <v/>
      </c>
      <c r="BE163" s="644" t="str">
        <f>MastRoster!BA167</f>
        <v/>
      </c>
      <c r="BF163" s="644" t="str">
        <f>MastRoster!BB167</f>
        <v/>
      </c>
      <c r="BG163" s="644" t="str">
        <f>MastRoster!BC167</f>
        <v/>
      </c>
      <c r="BH163" s="644" t="str">
        <f>MastRoster!BD167</f>
        <v/>
      </c>
      <c r="BI163" s="644" t="str">
        <f>MastRoster!BE167</f>
        <v/>
      </c>
      <c r="BJ163" s="644" t="str">
        <f>MastRoster!BF167</f>
        <v/>
      </c>
    </row>
    <row r="164" spans="7:62" x14ac:dyDescent="0.25">
      <c r="G164" s="644">
        <f>MastRoster!C168</f>
        <v>0</v>
      </c>
      <c r="H164" s="644">
        <f>MastRoster!D168</f>
        <v>0</v>
      </c>
      <c r="I164" s="644">
        <f>MastRoster!E168</f>
        <v>0</v>
      </c>
      <c r="J164" s="644">
        <f>MastRoster!F168</f>
        <v>0</v>
      </c>
      <c r="K164" s="644">
        <f>MastRoster!G168</f>
        <v>0</v>
      </c>
      <c r="L164" s="644">
        <f>MastRoster!H168</f>
        <v>0</v>
      </c>
      <c r="M164" s="644">
        <f>MastRoster!I168</f>
        <v>0</v>
      </c>
      <c r="N164" s="644">
        <f>MastRoster!J168</f>
        <v>0</v>
      </c>
      <c r="O164" s="644">
        <f>MastRoster!K168</f>
        <v>0</v>
      </c>
      <c r="P164" s="644">
        <f>MastRoster!L168</f>
        <v>0</v>
      </c>
      <c r="Q164" s="644">
        <f>MastRoster!M168</f>
        <v>0</v>
      </c>
      <c r="R164" s="644">
        <f>MastRoster!N168</f>
        <v>0</v>
      </c>
      <c r="S164" s="644">
        <f>MastRoster!O168</f>
        <v>0</v>
      </c>
      <c r="T164" s="644">
        <f>MastRoster!P168</f>
        <v>0</v>
      </c>
      <c r="U164" s="644">
        <f>MastRoster!Q168</f>
        <v>0</v>
      </c>
      <c r="V164" s="644">
        <f>MastRoster!R168</f>
        <v>0</v>
      </c>
      <c r="W164" s="644">
        <f>MastRoster!S168</f>
        <v>0</v>
      </c>
      <c r="X164" s="644">
        <f>MastRoster!T168</f>
        <v>0</v>
      </c>
      <c r="Y164" s="644">
        <f>MastRoster!U168</f>
        <v>0</v>
      </c>
      <c r="Z164" s="644">
        <f>MastRoster!V168</f>
        <v>0</v>
      </c>
      <c r="AA164" s="644">
        <f>MastRoster!W168</f>
        <v>0</v>
      </c>
      <c r="AB164" s="644">
        <f>MastRoster!X168</f>
        <v>0</v>
      </c>
      <c r="AC164" s="644">
        <f>MastRoster!Y168</f>
        <v>0</v>
      </c>
      <c r="AD164" s="644">
        <f>MastRoster!Z168</f>
        <v>0</v>
      </c>
      <c r="AE164" s="644">
        <f>MastRoster!AA168</f>
        <v>0</v>
      </c>
      <c r="AF164" s="644">
        <f>MastRoster!AB168</f>
        <v>0</v>
      </c>
      <c r="AG164" s="644">
        <f>MastRoster!AC168</f>
        <v>0</v>
      </c>
      <c r="AH164" s="644">
        <f>MastRoster!AD168</f>
        <v>0</v>
      </c>
      <c r="AI164" s="644">
        <f>MastRoster!AE168</f>
        <v>0</v>
      </c>
      <c r="AJ164" s="644">
        <f>MastRoster!AF168</f>
        <v>0</v>
      </c>
      <c r="AK164" s="644">
        <f>MastRoster!AG168</f>
        <v>0</v>
      </c>
      <c r="AL164" s="644">
        <f>MastRoster!AH168</f>
        <v>0</v>
      </c>
      <c r="AM164" s="644">
        <f>MastRoster!AI168</f>
        <v>0</v>
      </c>
      <c r="AN164" s="644">
        <f>MastRoster!AJ168</f>
        <v>0</v>
      </c>
      <c r="AO164" s="645">
        <f>MastRoster!AK168</f>
        <v>0</v>
      </c>
      <c r="AP164" s="644">
        <f>MastRoster!AL168</f>
        <v>0</v>
      </c>
      <c r="AQ164" s="644">
        <f>MastRoster!AM168</f>
        <v>0</v>
      </c>
      <c r="AR164" s="644" t="str">
        <f>MastRoster!AN168</f>
        <v/>
      </c>
      <c r="AS164" s="644" t="str">
        <f>MastRoster!AO168</f>
        <v/>
      </c>
      <c r="AT164" s="644" t="str">
        <f>MastRoster!AP168</f>
        <v/>
      </c>
      <c r="AU164" s="644" t="str">
        <f>MastRoster!AQ168</f>
        <v/>
      </c>
      <c r="AV164" s="644" t="str">
        <f>MastRoster!AR168</f>
        <v/>
      </c>
      <c r="AW164" s="644" t="str">
        <f>MastRoster!AS168</f>
        <v/>
      </c>
      <c r="AX164" s="644" t="str">
        <f>MastRoster!AT168</f>
        <v/>
      </c>
      <c r="AY164" s="644" t="str">
        <f>MastRoster!AU168</f>
        <v/>
      </c>
      <c r="AZ164" s="644" t="str">
        <f>MastRoster!AV168</f>
        <v/>
      </c>
      <c r="BA164" s="644" t="str">
        <f>MastRoster!AW168</f>
        <v/>
      </c>
      <c r="BB164" s="644" t="str">
        <f>MastRoster!AX168</f>
        <v/>
      </c>
      <c r="BC164" s="644" t="str">
        <f>MastRoster!AY168</f>
        <v/>
      </c>
      <c r="BD164" s="644" t="str">
        <f>MastRoster!AZ168</f>
        <v/>
      </c>
      <c r="BE164" s="644" t="str">
        <f>MastRoster!BA168</f>
        <v/>
      </c>
      <c r="BF164" s="644" t="str">
        <f>MastRoster!BB168</f>
        <v/>
      </c>
      <c r="BG164" s="644" t="str">
        <f>MastRoster!BC168</f>
        <v/>
      </c>
      <c r="BH164" s="644" t="str">
        <f>MastRoster!BD168</f>
        <v/>
      </c>
      <c r="BI164" s="644" t="str">
        <f>MastRoster!BE168</f>
        <v/>
      </c>
      <c r="BJ164" s="644" t="str">
        <f>MastRoster!BF168</f>
        <v/>
      </c>
    </row>
    <row r="165" spans="7:62" x14ac:dyDescent="0.25">
      <c r="G165" s="644">
        <f>MastRoster!C169</f>
        <v>0</v>
      </c>
      <c r="H165" s="644">
        <f>MastRoster!D169</f>
        <v>0</v>
      </c>
      <c r="I165" s="644">
        <f>MastRoster!E169</f>
        <v>0</v>
      </c>
      <c r="J165" s="644">
        <f>MastRoster!F169</f>
        <v>0</v>
      </c>
      <c r="K165" s="644">
        <f>MastRoster!G169</f>
        <v>0</v>
      </c>
      <c r="L165" s="644">
        <f>MastRoster!H169</f>
        <v>0</v>
      </c>
      <c r="M165" s="644">
        <f>MastRoster!I169</f>
        <v>0</v>
      </c>
      <c r="N165" s="644">
        <f>MastRoster!J169</f>
        <v>0</v>
      </c>
      <c r="O165" s="644">
        <f>MastRoster!K169</f>
        <v>0</v>
      </c>
      <c r="P165" s="644">
        <f>MastRoster!L169</f>
        <v>0</v>
      </c>
      <c r="Q165" s="644">
        <f>MastRoster!M169</f>
        <v>0</v>
      </c>
      <c r="R165" s="644">
        <f>MastRoster!N169</f>
        <v>0</v>
      </c>
      <c r="S165" s="644">
        <f>MastRoster!O169</f>
        <v>0</v>
      </c>
      <c r="T165" s="644">
        <f>MastRoster!P169</f>
        <v>0</v>
      </c>
      <c r="U165" s="644">
        <f>MastRoster!Q169</f>
        <v>0</v>
      </c>
      <c r="V165" s="644">
        <f>MastRoster!R169</f>
        <v>0</v>
      </c>
      <c r="W165" s="644">
        <f>MastRoster!S169</f>
        <v>0</v>
      </c>
      <c r="X165" s="644">
        <f>MastRoster!T169</f>
        <v>0</v>
      </c>
      <c r="Y165" s="644">
        <f>MastRoster!U169</f>
        <v>0</v>
      </c>
      <c r="Z165" s="644">
        <f>MastRoster!V169</f>
        <v>0</v>
      </c>
      <c r="AA165" s="644">
        <f>MastRoster!W169</f>
        <v>0</v>
      </c>
      <c r="AB165" s="644">
        <f>MastRoster!X169</f>
        <v>0</v>
      </c>
      <c r="AC165" s="644">
        <f>MastRoster!Y169</f>
        <v>0</v>
      </c>
      <c r="AD165" s="644">
        <f>MastRoster!Z169</f>
        <v>0</v>
      </c>
      <c r="AE165" s="644">
        <f>MastRoster!AA169</f>
        <v>0</v>
      </c>
      <c r="AF165" s="644">
        <f>MastRoster!AB169</f>
        <v>0</v>
      </c>
      <c r="AG165" s="644">
        <f>MastRoster!AC169</f>
        <v>0</v>
      </c>
      <c r="AH165" s="644">
        <f>MastRoster!AD169</f>
        <v>0</v>
      </c>
      <c r="AI165" s="644">
        <f>MastRoster!AE169</f>
        <v>0</v>
      </c>
      <c r="AJ165" s="644">
        <f>MastRoster!AF169</f>
        <v>0</v>
      </c>
      <c r="AK165" s="644">
        <f>MastRoster!AG169</f>
        <v>0</v>
      </c>
      <c r="AL165" s="644">
        <f>MastRoster!AH169</f>
        <v>0</v>
      </c>
      <c r="AM165" s="644">
        <f>MastRoster!AI169</f>
        <v>0</v>
      </c>
      <c r="AN165" s="644">
        <f>MastRoster!AJ169</f>
        <v>0</v>
      </c>
      <c r="AO165" s="645">
        <f>MastRoster!AK169</f>
        <v>0</v>
      </c>
      <c r="AP165" s="644">
        <f>MastRoster!AL169</f>
        <v>0</v>
      </c>
      <c r="AQ165" s="644">
        <f>MastRoster!AM169</f>
        <v>0</v>
      </c>
      <c r="AR165" s="644" t="str">
        <f>MastRoster!AN169</f>
        <v/>
      </c>
      <c r="AS165" s="644" t="str">
        <f>MastRoster!AO169</f>
        <v/>
      </c>
      <c r="AT165" s="644" t="str">
        <f>MastRoster!AP169</f>
        <v/>
      </c>
      <c r="AU165" s="644" t="str">
        <f>MastRoster!AQ169</f>
        <v/>
      </c>
      <c r="AV165" s="644" t="str">
        <f>MastRoster!AR169</f>
        <v/>
      </c>
      <c r="AW165" s="644" t="str">
        <f>MastRoster!AS169</f>
        <v/>
      </c>
      <c r="AX165" s="644" t="str">
        <f>MastRoster!AT169</f>
        <v/>
      </c>
      <c r="AY165" s="644" t="str">
        <f>MastRoster!AU169</f>
        <v/>
      </c>
      <c r="AZ165" s="644" t="str">
        <f>MastRoster!AV169</f>
        <v/>
      </c>
      <c r="BA165" s="644" t="str">
        <f>MastRoster!AW169</f>
        <v/>
      </c>
      <c r="BB165" s="644" t="str">
        <f>MastRoster!AX169</f>
        <v/>
      </c>
      <c r="BC165" s="644" t="str">
        <f>MastRoster!AY169</f>
        <v/>
      </c>
      <c r="BD165" s="644" t="str">
        <f>MastRoster!AZ169</f>
        <v/>
      </c>
      <c r="BE165" s="644" t="str">
        <f>MastRoster!BA169</f>
        <v/>
      </c>
      <c r="BF165" s="644" t="str">
        <f>MastRoster!BB169</f>
        <v/>
      </c>
      <c r="BG165" s="644" t="str">
        <f>MastRoster!BC169</f>
        <v/>
      </c>
      <c r="BH165" s="644" t="str">
        <f>MastRoster!BD169</f>
        <v/>
      </c>
      <c r="BI165" s="644" t="str">
        <f>MastRoster!BE169</f>
        <v/>
      </c>
      <c r="BJ165" s="644" t="str">
        <f>MastRoster!BF169</f>
        <v/>
      </c>
    </row>
    <row r="166" spans="7:62" x14ac:dyDescent="0.25">
      <c r="G166" s="644">
        <f>MastRoster!C170</f>
        <v>0</v>
      </c>
      <c r="H166" s="644">
        <f>MastRoster!D170</f>
        <v>0</v>
      </c>
      <c r="I166" s="644">
        <f>MastRoster!E170</f>
        <v>0</v>
      </c>
      <c r="J166" s="644">
        <f>MastRoster!F170</f>
        <v>0</v>
      </c>
      <c r="K166" s="644">
        <f>MastRoster!G170</f>
        <v>0</v>
      </c>
      <c r="L166" s="644">
        <f>MastRoster!H170</f>
        <v>0</v>
      </c>
      <c r="M166" s="644">
        <f>MastRoster!I170</f>
        <v>0</v>
      </c>
      <c r="N166" s="644">
        <f>MastRoster!J170</f>
        <v>0</v>
      </c>
      <c r="O166" s="644">
        <f>MastRoster!K170</f>
        <v>0</v>
      </c>
      <c r="P166" s="644">
        <f>MastRoster!L170</f>
        <v>0</v>
      </c>
      <c r="Q166" s="644">
        <f>MastRoster!M170</f>
        <v>0</v>
      </c>
      <c r="R166" s="644">
        <f>MastRoster!N170</f>
        <v>0</v>
      </c>
      <c r="S166" s="644">
        <f>MastRoster!O170</f>
        <v>0</v>
      </c>
      <c r="T166" s="644">
        <f>MastRoster!P170</f>
        <v>0</v>
      </c>
      <c r="U166" s="644">
        <f>MastRoster!Q170</f>
        <v>0</v>
      </c>
      <c r="V166" s="644">
        <f>MastRoster!R170</f>
        <v>0</v>
      </c>
      <c r="W166" s="644">
        <f>MastRoster!S170</f>
        <v>0</v>
      </c>
      <c r="X166" s="644">
        <f>MastRoster!T170</f>
        <v>0</v>
      </c>
      <c r="Y166" s="644">
        <f>MastRoster!U170</f>
        <v>0</v>
      </c>
      <c r="Z166" s="644">
        <f>MastRoster!V170</f>
        <v>0</v>
      </c>
      <c r="AA166" s="644">
        <f>MastRoster!W170</f>
        <v>0</v>
      </c>
      <c r="AB166" s="644">
        <f>MastRoster!X170</f>
        <v>0</v>
      </c>
      <c r="AC166" s="644">
        <f>MastRoster!Y170</f>
        <v>0</v>
      </c>
      <c r="AD166" s="644">
        <f>MastRoster!Z170</f>
        <v>0</v>
      </c>
      <c r="AE166" s="644">
        <f>MastRoster!AA170</f>
        <v>0</v>
      </c>
      <c r="AF166" s="644">
        <f>MastRoster!AB170</f>
        <v>0</v>
      </c>
      <c r="AG166" s="644">
        <f>MastRoster!AC170</f>
        <v>0</v>
      </c>
      <c r="AH166" s="644">
        <f>MastRoster!AD170</f>
        <v>0</v>
      </c>
      <c r="AI166" s="644">
        <f>MastRoster!AE170</f>
        <v>0</v>
      </c>
      <c r="AJ166" s="644">
        <f>MastRoster!AF170</f>
        <v>0</v>
      </c>
      <c r="AK166" s="644">
        <f>MastRoster!AG170</f>
        <v>0</v>
      </c>
      <c r="AL166" s="644">
        <f>MastRoster!AH170</f>
        <v>0</v>
      </c>
      <c r="AM166" s="644">
        <f>MastRoster!AI170</f>
        <v>0</v>
      </c>
      <c r="AN166" s="644">
        <f>MastRoster!AJ170</f>
        <v>0</v>
      </c>
      <c r="AO166" s="645">
        <f>MastRoster!AK170</f>
        <v>0</v>
      </c>
      <c r="AP166" s="644">
        <f>MastRoster!AL170</f>
        <v>0</v>
      </c>
      <c r="AQ166" s="644">
        <f>MastRoster!AM170</f>
        <v>0</v>
      </c>
      <c r="AR166" s="644" t="str">
        <f>MastRoster!AN170</f>
        <v/>
      </c>
      <c r="AS166" s="644" t="str">
        <f>MastRoster!AO170</f>
        <v/>
      </c>
      <c r="AT166" s="644" t="str">
        <f>MastRoster!AP170</f>
        <v/>
      </c>
      <c r="AU166" s="644" t="str">
        <f>MastRoster!AQ170</f>
        <v/>
      </c>
      <c r="AV166" s="644" t="str">
        <f>MastRoster!AR170</f>
        <v/>
      </c>
      <c r="AW166" s="644" t="str">
        <f>MastRoster!AS170</f>
        <v/>
      </c>
      <c r="AX166" s="644" t="str">
        <f>MastRoster!AT170</f>
        <v/>
      </c>
      <c r="AY166" s="644" t="str">
        <f>MastRoster!AU170</f>
        <v/>
      </c>
      <c r="AZ166" s="644" t="str">
        <f>MastRoster!AV170</f>
        <v/>
      </c>
      <c r="BA166" s="644" t="str">
        <f>MastRoster!AW170</f>
        <v/>
      </c>
      <c r="BB166" s="644" t="str">
        <f>MastRoster!AX170</f>
        <v/>
      </c>
      <c r="BC166" s="644" t="str">
        <f>MastRoster!AY170</f>
        <v/>
      </c>
      <c r="BD166" s="644" t="str">
        <f>MastRoster!AZ170</f>
        <v/>
      </c>
      <c r="BE166" s="644" t="str">
        <f>MastRoster!BA170</f>
        <v/>
      </c>
      <c r="BF166" s="644" t="str">
        <f>MastRoster!BB170</f>
        <v/>
      </c>
      <c r="BG166" s="644" t="str">
        <f>MastRoster!BC170</f>
        <v/>
      </c>
      <c r="BH166" s="644" t="str">
        <f>MastRoster!BD170</f>
        <v/>
      </c>
      <c r="BI166" s="644" t="str">
        <f>MastRoster!BE170</f>
        <v/>
      </c>
      <c r="BJ166" s="644" t="str">
        <f>MastRoster!BF170</f>
        <v/>
      </c>
    </row>
    <row r="167" spans="7:62" x14ac:dyDescent="0.25">
      <c r="G167" s="644">
        <f>MastRoster!C171</f>
        <v>0</v>
      </c>
      <c r="H167" s="644">
        <f>MastRoster!D171</f>
        <v>0</v>
      </c>
      <c r="I167" s="644">
        <f>MastRoster!E171</f>
        <v>0</v>
      </c>
      <c r="J167" s="644">
        <f>MastRoster!F171</f>
        <v>0</v>
      </c>
      <c r="K167" s="644">
        <f>MastRoster!G171</f>
        <v>0</v>
      </c>
      <c r="L167" s="644">
        <f>MastRoster!H171</f>
        <v>0</v>
      </c>
      <c r="M167" s="644">
        <f>MastRoster!I171</f>
        <v>0</v>
      </c>
      <c r="N167" s="644">
        <f>MastRoster!J171</f>
        <v>0</v>
      </c>
      <c r="O167" s="644">
        <f>MastRoster!K171</f>
        <v>0</v>
      </c>
      <c r="P167" s="644">
        <f>MastRoster!L171</f>
        <v>0</v>
      </c>
      <c r="Q167" s="644">
        <f>MastRoster!M171</f>
        <v>0</v>
      </c>
      <c r="R167" s="644">
        <f>MastRoster!N171</f>
        <v>0</v>
      </c>
      <c r="S167" s="644">
        <f>MastRoster!O171</f>
        <v>0</v>
      </c>
      <c r="T167" s="644">
        <f>MastRoster!P171</f>
        <v>0</v>
      </c>
      <c r="U167" s="644">
        <f>MastRoster!Q171</f>
        <v>0</v>
      </c>
      <c r="V167" s="644">
        <f>MastRoster!R171</f>
        <v>0</v>
      </c>
      <c r="W167" s="644">
        <f>MastRoster!S171</f>
        <v>0</v>
      </c>
      <c r="X167" s="644">
        <f>MastRoster!T171</f>
        <v>0</v>
      </c>
      <c r="Y167" s="644">
        <f>MastRoster!U171</f>
        <v>0</v>
      </c>
      <c r="Z167" s="644">
        <f>MastRoster!V171</f>
        <v>0</v>
      </c>
      <c r="AA167" s="644">
        <f>MastRoster!W171</f>
        <v>0</v>
      </c>
      <c r="AB167" s="644">
        <f>MastRoster!X171</f>
        <v>0</v>
      </c>
      <c r="AC167" s="644">
        <f>MastRoster!Y171</f>
        <v>0</v>
      </c>
      <c r="AD167" s="644">
        <f>MastRoster!Z171</f>
        <v>0</v>
      </c>
      <c r="AE167" s="644">
        <f>MastRoster!AA171</f>
        <v>0</v>
      </c>
      <c r="AF167" s="644">
        <f>MastRoster!AB171</f>
        <v>0</v>
      </c>
      <c r="AG167" s="644">
        <f>MastRoster!AC171</f>
        <v>0</v>
      </c>
      <c r="AH167" s="644">
        <f>MastRoster!AD171</f>
        <v>0</v>
      </c>
      <c r="AI167" s="644">
        <f>MastRoster!AE171</f>
        <v>0</v>
      </c>
      <c r="AJ167" s="644">
        <f>MastRoster!AF171</f>
        <v>0</v>
      </c>
      <c r="AK167" s="644">
        <f>MastRoster!AG171</f>
        <v>0</v>
      </c>
      <c r="AL167" s="644">
        <f>MastRoster!AH171</f>
        <v>0</v>
      </c>
      <c r="AM167" s="644">
        <f>MastRoster!AI171</f>
        <v>0</v>
      </c>
      <c r="AN167" s="644">
        <f>MastRoster!AJ171</f>
        <v>0</v>
      </c>
      <c r="AO167" s="645">
        <f>MastRoster!AK171</f>
        <v>0</v>
      </c>
      <c r="AP167" s="644">
        <f>MastRoster!AL171</f>
        <v>0</v>
      </c>
      <c r="AQ167" s="644">
        <f>MastRoster!AM171</f>
        <v>0</v>
      </c>
      <c r="AR167" s="644" t="str">
        <f>MastRoster!AN171</f>
        <v/>
      </c>
      <c r="AS167" s="644" t="str">
        <f>MastRoster!AO171</f>
        <v/>
      </c>
      <c r="AT167" s="644" t="str">
        <f>MastRoster!AP171</f>
        <v/>
      </c>
      <c r="AU167" s="644" t="str">
        <f>MastRoster!AQ171</f>
        <v/>
      </c>
      <c r="AV167" s="644" t="str">
        <f>MastRoster!AR171</f>
        <v/>
      </c>
      <c r="AW167" s="644" t="str">
        <f>MastRoster!AS171</f>
        <v/>
      </c>
      <c r="AX167" s="644" t="str">
        <f>MastRoster!AT171</f>
        <v/>
      </c>
      <c r="AY167" s="644" t="str">
        <f>MastRoster!AU171</f>
        <v/>
      </c>
      <c r="AZ167" s="644" t="str">
        <f>MastRoster!AV171</f>
        <v/>
      </c>
      <c r="BA167" s="644" t="str">
        <f>MastRoster!AW171</f>
        <v/>
      </c>
      <c r="BB167" s="644" t="str">
        <f>MastRoster!AX171</f>
        <v/>
      </c>
      <c r="BC167" s="644" t="str">
        <f>MastRoster!AY171</f>
        <v/>
      </c>
      <c r="BD167" s="644" t="str">
        <f>MastRoster!AZ171</f>
        <v/>
      </c>
      <c r="BE167" s="644" t="str">
        <f>MastRoster!BA171</f>
        <v/>
      </c>
      <c r="BF167" s="644" t="str">
        <f>MastRoster!BB171</f>
        <v/>
      </c>
      <c r="BG167" s="644" t="str">
        <f>MastRoster!BC171</f>
        <v/>
      </c>
      <c r="BH167" s="644" t="str">
        <f>MastRoster!BD171</f>
        <v/>
      </c>
      <c r="BI167" s="644" t="str">
        <f>MastRoster!BE171</f>
        <v/>
      </c>
      <c r="BJ167" s="644" t="str">
        <f>MastRoster!BF171</f>
        <v/>
      </c>
    </row>
    <row r="168" spans="7:62" x14ac:dyDescent="0.25">
      <c r="G168" s="644">
        <f>MastRoster!C172</f>
        <v>0</v>
      </c>
      <c r="H168" s="644">
        <f>MastRoster!D172</f>
        <v>0</v>
      </c>
      <c r="I168" s="644">
        <f>MastRoster!E172</f>
        <v>0</v>
      </c>
      <c r="J168" s="644">
        <f>MastRoster!F172</f>
        <v>0</v>
      </c>
      <c r="K168" s="644">
        <f>MastRoster!G172</f>
        <v>0</v>
      </c>
      <c r="L168" s="644">
        <f>MastRoster!H172</f>
        <v>0</v>
      </c>
      <c r="M168" s="644">
        <f>MastRoster!I172</f>
        <v>0</v>
      </c>
      <c r="N168" s="644">
        <f>MastRoster!J172</f>
        <v>0</v>
      </c>
      <c r="O168" s="644">
        <f>MastRoster!K172</f>
        <v>0</v>
      </c>
      <c r="P168" s="644">
        <f>MastRoster!L172</f>
        <v>0</v>
      </c>
      <c r="Q168" s="644">
        <f>MastRoster!M172</f>
        <v>0</v>
      </c>
      <c r="R168" s="644">
        <f>MastRoster!N172</f>
        <v>0</v>
      </c>
      <c r="S168" s="644">
        <f>MastRoster!O172</f>
        <v>0</v>
      </c>
      <c r="T168" s="644">
        <f>MastRoster!P172</f>
        <v>0</v>
      </c>
      <c r="U168" s="644">
        <f>MastRoster!Q172</f>
        <v>0</v>
      </c>
      <c r="V168" s="644">
        <f>MastRoster!R172</f>
        <v>0</v>
      </c>
      <c r="W168" s="644">
        <f>MastRoster!S172</f>
        <v>0</v>
      </c>
      <c r="X168" s="644">
        <f>MastRoster!T172</f>
        <v>0</v>
      </c>
      <c r="Y168" s="644">
        <f>MastRoster!U172</f>
        <v>0</v>
      </c>
      <c r="Z168" s="644">
        <f>MastRoster!V172</f>
        <v>0</v>
      </c>
      <c r="AA168" s="644">
        <f>MastRoster!W172</f>
        <v>0</v>
      </c>
      <c r="AB168" s="644">
        <f>MastRoster!X172</f>
        <v>0</v>
      </c>
      <c r="AC168" s="644">
        <f>MastRoster!Y172</f>
        <v>0</v>
      </c>
      <c r="AD168" s="644">
        <f>MastRoster!Z172</f>
        <v>0</v>
      </c>
      <c r="AE168" s="644">
        <f>MastRoster!AA172</f>
        <v>0</v>
      </c>
      <c r="AF168" s="644">
        <f>MastRoster!AB172</f>
        <v>0</v>
      </c>
      <c r="AG168" s="644">
        <f>MastRoster!AC172</f>
        <v>0</v>
      </c>
      <c r="AH168" s="644">
        <f>MastRoster!AD172</f>
        <v>0</v>
      </c>
      <c r="AI168" s="644">
        <f>MastRoster!AE172</f>
        <v>0</v>
      </c>
      <c r="AJ168" s="644">
        <f>MastRoster!AF172</f>
        <v>0</v>
      </c>
      <c r="AK168" s="644">
        <f>MastRoster!AG172</f>
        <v>0</v>
      </c>
      <c r="AL168" s="644">
        <f>MastRoster!AH172</f>
        <v>0</v>
      </c>
      <c r="AM168" s="644">
        <f>MastRoster!AI172</f>
        <v>0</v>
      </c>
      <c r="AN168" s="644">
        <f>MastRoster!AJ172</f>
        <v>0</v>
      </c>
      <c r="AO168" s="645">
        <f>MastRoster!AK172</f>
        <v>0</v>
      </c>
      <c r="AP168" s="644">
        <f>MastRoster!AL172</f>
        <v>0</v>
      </c>
      <c r="AQ168" s="644">
        <f>MastRoster!AM172</f>
        <v>0</v>
      </c>
      <c r="AR168" s="644" t="str">
        <f>MastRoster!AN172</f>
        <v/>
      </c>
      <c r="AS168" s="644" t="str">
        <f>MastRoster!AO172</f>
        <v/>
      </c>
      <c r="AT168" s="644" t="str">
        <f>MastRoster!AP172</f>
        <v/>
      </c>
      <c r="AU168" s="644" t="str">
        <f>MastRoster!AQ172</f>
        <v/>
      </c>
      <c r="AV168" s="644" t="str">
        <f>MastRoster!AR172</f>
        <v/>
      </c>
      <c r="AW168" s="644" t="str">
        <f>MastRoster!AS172</f>
        <v/>
      </c>
      <c r="AX168" s="644" t="str">
        <f>MastRoster!AT172</f>
        <v/>
      </c>
      <c r="AY168" s="644" t="str">
        <f>MastRoster!AU172</f>
        <v/>
      </c>
      <c r="AZ168" s="644" t="str">
        <f>MastRoster!AV172</f>
        <v/>
      </c>
      <c r="BA168" s="644" t="str">
        <f>MastRoster!AW172</f>
        <v/>
      </c>
      <c r="BB168" s="644" t="str">
        <f>MastRoster!AX172</f>
        <v/>
      </c>
      <c r="BC168" s="644" t="str">
        <f>MastRoster!AY172</f>
        <v/>
      </c>
      <c r="BD168" s="644" t="str">
        <f>MastRoster!AZ172</f>
        <v/>
      </c>
      <c r="BE168" s="644" t="str">
        <f>MastRoster!BA172</f>
        <v/>
      </c>
      <c r="BF168" s="644" t="str">
        <f>MastRoster!BB172</f>
        <v/>
      </c>
      <c r="BG168" s="644" t="str">
        <f>MastRoster!BC172</f>
        <v/>
      </c>
      <c r="BH168" s="644" t="str">
        <f>MastRoster!BD172</f>
        <v/>
      </c>
      <c r="BI168" s="644" t="str">
        <f>MastRoster!BE172</f>
        <v/>
      </c>
      <c r="BJ168" s="644" t="str">
        <f>MastRoster!BF172</f>
        <v/>
      </c>
    </row>
    <row r="169" spans="7:62" x14ac:dyDescent="0.25">
      <c r="G169" s="644">
        <f>MastRoster!C173</f>
        <v>0</v>
      </c>
      <c r="H169" s="644">
        <f>MastRoster!D173</f>
        <v>0</v>
      </c>
      <c r="I169" s="644">
        <f>MastRoster!E173</f>
        <v>0</v>
      </c>
      <c r="J169" s="644">
        <f>MastRoster!F173</f>
        <v>0</v>
      </c>
      <c r="K169" s="644">
        <f>MastRoster!G173</f>
        <v>0</v>
      </c>
      <c r="L169" s="644">
        <f>MastRoster!H173</f>
        <v>0</v>
      </c>
      <c r="M169" s="644">
        <f>MastRoster!I173</f>
        <v>0</v>
      </c>
      <c r="N169" s="644">
        <f>MastRoster!J173</f>
        <v>0</v>
      </c>
      <c r="O169" s="644">
        <f>MastRoster!K173</f>
        <v>0</v>
      </c>
      <c r="P169" s="644">
        <f>MastRoster!L173</f>
        <v>0</v>
      </c>
      <c r="Q169" s="644">
        <f>MastRoster!M173</f>
        <v>0</v>
      </c>
      <c r="R169" s="644">
        <f>MastRoster!N173</f>
        <v>0</v>
      </c>
      <c r="S169" s="644">
        <f>MastRoster!O173</f>
        <v>0</v>
      </c>
      <c r="T169" s="644">
        <f>MastRoster!P173</f>
        <v>0</v>
      </c>
      <c r="U169" s="644">
        <f>MastRoster!Q173</f>
        <v>0</v>
      </c>
      <c r="V169" s="644">
        <f>MastRoster!R173</f>
        <v>0</v>
      </c>
      <c r="W169" s="644">
        <f>MastRoster!S173</f>
        <v>0</v>
      </c>
      <c r="X169" s="644">
        <f>MastRoster!T173</f>
        <v>0</v>
      </c>
      <c r="Y169" s="644">
        <f>MastRoster!U173</f>
        <v>0</v>
      </c>
      <c r="Z169" s="644">
        <f>MastRoster!V173</f>
        <v>0</v>
      </c>
      <c r="AA169" s="644">
        <f>MastRoster!W173</f>
        <v>0</v>
      </c>
      <c r="AB169" s="644">
        <f>MastRoster!X173</f>
        <v>0</v>
      </c>
      <c r="AC169" s="644">
        <f>MastRoster!Y173</f>
        <v>0</v>
      </c>
      <c r="AD169" s="644">
        <f>MastRoster!Z173</f>
        <v>0</v>
      </c>
      <c r="AE169" s="644">
        <f>MastRoster!AA173</f>
        <v>0</v>
      </c>
      <c r="AF169" s="644">
        <f>MastRoster!AB173</f>
        <v>0</v>
      </c>
      <c r="AG169" s="644">
        <f>MastRoster!AC173</f>
        <v>0</v>
      </c>
      <c r="AH169" s="644">
        <f>MastRoster!AD173</f>
        <v>0</v>
      </c>
      <c r="AI169" s="644">
        <f>MastRoster!AE173</f>
        <v>0</v>
      </c>
      <c r="AJ169" s="644">
        <f>MastRoster!AF173</f>
        <v>0</v>
      </c>
      <c r="AK169" s="644">
        <f>MastRoster!AG173</f>
        <v>0</v>
      </c>
      <c r="AL169" s="644">
        <f>MastRoster!AH173</f>
        <v>0</v>
      </c>
      <c r="AM169" s="644">
        <f>MastRoster!AI173</f>
        <v>0</v>
      </c>
      <c r="AN169" s="644">
        <f>MastRoster!AJ173</f>
        <v>0</v>
      </c>
      <c r="AO169" s="645">
        <f>MastRoster!AK173</f>
        <v>0</v>
      </c>
      <c r="AP169" s="644">
        <f>MastRoster!AL173</f>
        <v>0</v>
      </c>
      <c r="AQ169" s="644">
        <f>MastRoster!AM173</f>
        <v>0</v>
      </c>
      <c r="AR169" s="644" t="str">
        <f>MastRoster!AN173</f>
        <v/>
      </c>
      <c r="AS169" s="644" t="str">
        <f>MastRoster!AO173</f>
        <v/>
      </c>
      <c r="AT169" s="644" t="str">
        <f>MastRoster!AP173</f>
        <v/>
      </c>
      <c r="AU169" s="644" t="str">
        <f>MastRoster!AQ173</f>
        <v/>
      </c>
      <c r="AV169" s="644" t="str">
        <f>MastRoster!AR173</f>
        <v/>
      </c>
      <c r="AW169" s="644" t="str">
        <f>MastRoster!AS173</f>
        <v/>
      </c>
      <c r="AX169" s="644" t="str">
        <f>MastRoster!AT173</f>
        <v/>
      </c>
      <c r="AY169" s="644" t="str">
        <f>MastRoster!AU173</f>
        <v/>
      </c>
      <c r="AZ169" s="644" t="str">
        <f>MastRoster!AV173</f>
        <v/>
      </c>
      <c r="BA169" s="644" t="str">
        <f>MastRoster!AW173</f>
        <v/>
      </c>
      <c r="BB169" s="644" t="str">
        <f>MastRoster!AX173</f>
        <v/>
      </c>
      <c r="BC169" s="644" t="str">
        <f>MastRoster!AY173</f>
        <v/>
      </c>
      <c r="BD169" s="644" t="str">
        <f>MastRoster!AZ173</f>
        <v/>
      </c>
      <c r="BE169" s="644" t="str">
        <f>MastRoster!BA173</f>
        <v/>
      </c>
      <c r="BF169" s="644" t="str">
        <f>MastRoster!BB173</f>
        <v/>
      </c>
      <c r="BG169" s="644" t="str">
        <f>MastRoster!BC173</f>
        <v/>
      </c>
      <c r="BH169" s="644" t="str">
        <f>MastRoster!BD173</f>
        <v/>
      </c>
      <c r="BI169" s="644" t="str">
        <f>MastRoster!BE173</f>
        <v/>
      </c>
      <c r="BJ169" s="644" t="str">
        <f>MastRoster!BF173</f>
        <v/>
      </c>
    </row>
    <row r="170" spans="7:62" x14ac:dyDescent="0.25">
      <c r="G170" s="644">
        <f>MastRoster!C174</f>
        <v>0</v>
      </c>
      <c r="H170" s="644">
        <f>MastRoster!D174</f>
        <v>0</v>
      </c>
      <c r="I170" s="644">
        <f>MastRoster!E174</f>
        <v>0</v>
      </c>
      <c r="J170" s="644">
        <f>MastRoster!F174</f>
        <v>0</v>
      </c>
      <c r="K170" s="644">
        <f>MastRoster!G174</f>
        <v>0</v>
      </c>
      <c r="L170" s="644">
        <f>MastRoster!H174</f>
        <v>0</v>
      </c>
      <c r="M170" s="644">
        <f>MastRoster!I174</f>
        <v>0</v>
      </c>
      <c r="N170" s="644">
        <f>MastRoster!J174</f>
        <v>0</v>
      </c>
      <c r="O170" s="644">
        <f>MastRoster!K174</f>
        <v>0</v>
      </c>
      <c r="P170" s="644">
        <f>MastRoster!L174</f>
        <v>0</v>
      </c>
      <c r="Q170" s="644">
        <f>MastRoster!M174</f>
        <v>0</v>
      </c>
      <c r="R170" s="644">
        <f>MastRoster!N174</f>
        <v>0</v>
      </c>
      <c r="S170" s="644">
        <f>MastRoster!O174</f>
        <v>0</v>
      </c>
      <c r="T170" s="644">
        <f>MastRoster!P174</f>
        <v>0</v>
      </c>
      <c r="U170" s="644">
        <f>MastRoster!Q174</f>
        <v>0</v>
      </c>
      <c r="V170" s="644">
        <f>MastRoster!R174</f>
        <v>0</v>
      </c>
      <c r="W170" s="644">
        <f>MastRoster!S174</f>
        <v>0</v>
      </c>
      <c r="X170" s="644">
        <f>MastRoster!T174</f>
        <v>0</v>
      </c>
      <c r="Y170" s="644">
        <f>MastRoster!U174</f>
        <v>0</v>
      </c>
      <c r="Z170" s="644">
        <f>MastRoster!V174</f>
        <v>0</v>
      </c>
      <c r="AA170" s="644">
        <f>MastRoster!W174</f>
        <v>0</v>
      </c>
      <c r="AB170" s="644">
        <f>MastRoster!X174</f>
        <v>0</v>
      </c>
      <c r="AC170" s="644">
        <f>MastRoster!Y174</f>
        <v>0</v>
      </c>
      <c r="AD170" s="644">
        <f>MastRoster!Z174</f>
        <v>0</v>
      </c>
      <c r="AE170" s="644">
        <f>MastRoster!AA174</f>
        <v>0</v>
      </c>
      <c r="AF170" s="644">
        <f>MastRoster!AB174</f>
        <v>0</v>
      </c>
      <c r="AG170" s="644">
        <f>MastRoster!AC174</f>
        <v>0</v>
      </c>
      <c r="AH170" s="644">
        <f>MastRoster!AD174</f>
        <v>0</v>
      </c>
      <c r="AI170" s="644">
        <f>MastRoster!AE174</f>
        <v>0</v>
      </c>
      <c r="AJ170" s="644">
        <f>MastRoster!AF174</f>
        <v>0</v>
      </c>
      <c r="AK170" s="644">
        <f>MastRoster!AG174</f>
        <v>0</v>
      </c>
      <c r="AL170" s="644">
        <f>MastRoster!AH174</f>
        <v>0</v>
      </c>
      <c r="AM170" s="644">
        <f>MastRoster!AI174</f>
        <v>0</v>
      </c>
      <c r="AN170" s="644">
        <f>MastRoster!AJ174</f>
        <v>0</v>
      </c>
      <c r="AO170" s="645">
        <f>MastRoster!AK174</f>
        <v>0</v>
      </c>
      <c r="AP170" s="644">
        <f>MastRoster!AL174</f>
        <v>0</v>
      </c>
      <c r="AQ170" s="644">
        <f>MastRoster!AM174</f>
        <v>0</v>
      </c>
      <c r="AR170" s="644" t="str">
        <f>MastRoster!AN174</f>
        <v/>
      </c>
      <c r="AS170" s="644" t="str">
        <f>MastRoster!AO174</f>
        <v/>
      </c>
      <c r="AT170" s="644" t="str">
        <f>MastRoster!AP174</f>
        <v/>
      </c>
      <c r="AU170" s="644" t="str">
        <f>MastRoster!AQ174</f>
        <v/>
      </c>
      <c r="AV170" s="644" t="str">
        <f>MastRoster!AR174</f>
        <v/>
      </c>
      <c r="AW170" s="644" t="str">
        <f>MastRoster!AS174</f>
        <v/>
      </c>
      <c r="AX170" s="644" t="str">
        <f>MastRoster!AT174</f>
        <v/>
      </c>
      <c r="AY170" s="644" t="str">
        <f>MastRoster!AU174</f>
        <v/>
      </c>
      <c r="AZ170" s="644" t="str">
        <f>MastRoster!AV174</f>
        <v/>
      </c>
      <c r="BA170" s="644" t="str">
        <f>MastRoster!AW174</f>
        <v/>
      </c>
      <c r="BB170" s="644" t="str">
        <f>MastRoster!AX174</f>
        <v/>
      </c>
      <c r="BC170" s="644" t="str">
        <f>MastRoster!AY174</f>
        <v/>
      </c>
      <c r="BD170" s="644" t="str">
        <f>MastRoster!AZ174</f>
        <v/>
      </c>
      <c r="BE170" s="644" t="str">
        <f>MastRoster!BA174</f>
        <v/>
      </c>
      <c r="BF170" s="644" t="str">
        <f>MastRoster!BB174</f>
        <v/>
      </c>
      <c r="BG170" s="644" t="str">
        <f>MastRoster!BC174</f>
        <v/>
      </c>
      <c r="BH170" s="644" t="str">
        <f>MastRoster!BD174</f>
        <v/>
      </c>
      <c r="BI170" s="644" t="str">
        <f>MastRoster!BE174</f>
        <v/>
      </c>
      <c r="BJ170" s="644" t="str">
        <f>MastRoster!BF174</f>
        <v/>
      </c>
    </row>
    <row r="171" spans="7:62" x14ac:dyDescent="0.25">
      <c r="G171" s="644">
        <f>MastRoster!C175</f>
        <v>0</v>
      </c>
      <c r="H171" s="644">
        <f>MastRoster!D175</f>
        <v>0</v>
      </c>
      <c r="I171" s="644">
        <f>MastRoster!E175</f>
        <v>0</v>
      </c>
      <c r="J171" s="644">
        <f>MastRoster!F175</f>
        <v>0</v>
      </c>
      <c r="K171" s="644">
        <f>MastRoster!G175</f>
        <v>0</v>
      </c>
      <c r="L171" s="644">
        <f>MastRoster!H175</f>
        <v>0</v>
      </c>
      <c r="M171" s="644">
        <f>MastRoster!I175</f>
        <v>0</v>
      </c>
      <c r="N171" s="644">
        <f>MastRoster!J175</f>
        <v>0</v>
      </c>
      <c r="O171" s="644">
        <f>MastRoster!K175</f>
        <v>0</v>
      </c>
      <c r="P171" s="644">
        <f>MastRoster!L175</f>
        <v>0</v>
      </c>
      <c r="Q171" s="644">
        <f>MastRoster!M175</f>
        <v>0</v>
      </c>
      <c r="R171" s="644">
        <f>MastRoster!N175</f>
        <v>0</v>
      </c>
      <c r="S171" s="644">
        <f>MastRoster!O175</f>
        <v>0</v>
      </c>
      <c r="T171" s="644">
        <f>MastRoster!P175</f>
        <v>0</v>
      </c>
      <c r="U171" s="644">
        <f>MastRoster!Q175</f>
        <v>0</v>
      </c>
      <c r="V171" s="644">
        <f>MastRoster!R175</f>
        <v>0</v>
      </c>
      <c r="W171" s="644">
        <f>MastRoster!S175</f>
        <v>0</v>
      </c>
      <c r="X171" s="644">
        <f>MastRoster!T175</f>
        <v>0</v>
      </c>
      <c r="Y171" s="644">
        <f>MastRoster!U175</f>
        <v>0</v>
      </c>
      <c r="Z171" s="644">
        <f>MastRoster!V175</f>
        <v>0</v>
      </c>
      <c r="AA171" s="644">
        <f>MastRoster!W175</f>
        <v>0</v>
      </c>
      <c r="AB171" s="644">
        <f>MastRoster!X175</f>
        <v>0</v>
      </c>
      <c r="AC171" s="644">
        <f>MastRoster!Y175</f>
        <v>0</v>
      </c>
      <c r="AD171" s="644">
        <f>MastRoster!Z175</f>
        <v>0</v>
      </c>
      <c r="AE171" s="644">
        <f>MastRoster!AA175</f>
        <v>0</v>
      </c>
      <c r="AF171" s="644">
        <f>MastRoster!AB175</f>
        <v>0</v>
      </c>
      <c r="AG171" s="644">
        <f>MastRoster!AC175</f>
        <v>0</v>
      </c>
      <c r="AH171" s="644">
        <f>MastRoster!AD175</f>
        <v>0</v>
      </c>
      <c r="AI171" s="644">
        <f>MastRoster!AE175</f>
        <v>0</v>
      </c>
      <c r="AJ171" s="644">
        <f>MastRoster!AF175</f>
        <v>0</v>
      </c>
      <c r="AK171" s="644">
        <f>MastRoster!AG175</f>
        <v>0</v>
      </c>
      <c r="AL171" s="644">
        <f>MastRoster!AH175</f>
        <v>0</v>
      </c>
      <c r="AM171" s="644">
        <f>MastRoster!AI175</f>
        <v>0</v>
      </c>
      <c r="AN171" s="644">
        <f>MastRoster!AJ175</f>
        <v>0</v>
      </c>
      <c r="AO171" s="645">
        <f>MastRoster!AK175</f>
        <v>0</v>
      </c>
      <c r="AP171" s="644">
        <f>MastRoster!AL175</f>
        <v>0</v>
      </c>
      <c r="AQ171" s="644">
        <f>MastRoster!AM175</f>
        <v>0</v>
      </c>
      <c r="AR171" s="644" t="str">
        <f>MastRoster!AN175</f>
        <v/>
      </c>
      <c r="AS171" s="644" t="str">
        <f>MastRoster!AO175</f>
        <v/>
      </c>
      <c r="AT171" s="644" t="str">
        <f>MastRoster!AP175</f>
        <v/>
      </c>
      <c r="AU171" s="644" t="str">
        <f>MastRoster!AQ175</f>
        <v/>
      </c>
      <c r="AV171" s="644" t="str">
        <f>MastRoster!AR175</f>
        <v/>
      </c>
      <c r="AW171" s="644" t="str">
        <f>MastRoster!AS175</f>
        <v/>
      </c>
      <c r="AX171" s="644" t="str">
        <f>MastRoster!AT175</f>
        <v/>
      </c>
      <c r="AY171" s="644" t="str">
        <f>MastRoster!AU175</f>
        <v/>
      </c>
      <c r="AZ171" s="644" t="str">
        <f>MastRoster!AV175</f>
        <v/>
      </c>
      <c r="BA171" s="644" t="str">
        <f>MastRoster!AW175</f>
        <v/>
      </c>
      <c r="BB171" s="644" t="str">
        <f>MastRoster!AX175</f>
        <v/>
      </c>
      <c r="BC171" s="644" t="str">
        <f>MastRoster!AY175</f>
        <v/>
      </c>
      <c r="BD171" s="644" t="str">
        <f>MastRoster!AZ175</f>
        <v/>
      </c>
      <c r="BE171" s="644" t="str">
        <f>MastRoster!BA175</f>
        <v/>
      </c>
      <c r="BF171" s="644" t="str">
        <f>MastRoster!BB175</f>
        <v/>
      </c>
      <c r="BG171" s="644" t="str">
        <f>MastRoster!BC175</f>
        <v/>
      </c>
      <c r="BH171" s="644" t="str">
        <f>MastRoster!BD175</f>
        <v/>
      </c>
      <c r="BI171" s="644" t="str">
        <f>MastRoster!BE175</f>
        <v/>
      </c>
      <c r="BJ171" s="644" t="str">
        <f>MastRoster!BF175</f>
        <v/>
      </c>
    </row>
    <row r="172" spans="7:62" x14ac:dyDescent="0.25">
      <c r="G172" s="644">
        <f>MastRoster!C176</f>
        <v>0</v>
      </c>
      <c r="H172" s="644">
        <f>MastRoster!D176</f>
        <v>0</v>
      </c>
      <c r="I172" s="644">
        <f>MastRoster!E176</f>
        <v>0</v>
      </c>
      <c r="J172" s="644">
        <f>MastRoster!F176</f>
        <v>0</v>
      </c>
      <c r="K172" s="644">
        <f>MastRoster!G176</f>
        <v>0</v>
      </c>
      <c r="L172" s="644">
        <f>MastRoster!H176</f>
        <v>0</v>
      </c>
      <c r="M172" s="644">
        <f>MastRoster!I176</f>
        <v>0</v>
      </c>
      <c r="N172" s="644">
        <f>MastRoster!J176</f>
        <v>0</v>
      </c>
      <c r="O172" s="644">
        <f>MastRoster!K176</f>
        <v>0</v>
      </c>
      <c r="P172" s="644">
        <f>MastRoster!L176</f>
        <v>0</v>
      </c>
      <c r="Q172" s="644">
        <f>MastRoster!M176</f>
        <v>0</v>
      </c>
      <c r="R172" s="644">
        <f>MastRoster!N176</f>
        <v>0</v>
      </c>
      <c r="S172" s="644">
        <f>MastRoster!O176</f>
        <v>0</v>
      </c>
      <c r="T172" s="644">
        <f>MastRoster!P176</f>
        <v>0</v>
      </c>
      <c r="U172" s="644">
        <f>MastRoster!Q176</f>
        <v>0</v>
      </c>
      <c r="V172" s="644">
        <f>MastRoster!R176</f>
        <v>0</v>
      </c>
      <c r="W172" s="644">
        <f>MastRoster!S176</f>
        <v>0</v>
      </c>
      <c r="X172" s="644">
        <f>MastRoster!T176</f>
        <v>0</v>
      </c>
      <c r="Y172" s="644">
        <f>MastRoster!U176</f>
        <v>0</v>
      </c>
      <c r="Z172" s="644">
        <f>MastRoster!V176</f>
        <v>0</v>
      </c>
      <c r="AA172" s="644">
        <f>MastRoster!W176</f>
        <v>0</v>
      </c>
      <c r="AB172" s="644">
        <f>MastRoster!X176</f>
        <v>0</v>
      </c>
      <c r="AC172" s="644">
        <f>MastRoster!Y176</f>
        <v>0</v>
      </c>
      <c r="AD172" s="644">
        <f>MastRoster!Z176</f>
        <v>0</v>
      </c>
      <c r="AE172" s="644">
        <f>MastRoster!AA176</f>
        <v>0</v>
      </c>
      <c r="AF172" s="644">
        <f>MastRoster!AB176</f>
        <v>0</v>
      </c>
      <c r="AG172" s="644">
        <f>MastRoster!AC176</f>
        <v>0</v>
      </c>
      <c r="AH172" s="644">
        <f>MastRoster!AD176</f>
        <v>0</v>
      </c>
      <c r="AI172" s="644">
        <f>MastRoster!AE176</f>
        <v>0</v>
      </c>
      <c r="AJ172" s="644">
        <f>MastRoster!AF176</f>
        <v>0</v>
      </c>
      <c r="AK172" s="644">
        <f>MastRoster!AG176</f>
        <v>0</v>
      </c>
      <c r="AL172" s="644">
        <f>MastRoster!AH176</f>
        <v>0</v>
      </c>
      <c r="AM172" s="644">
        <f>MastRoster!AI176</f>
        <v>0</v>
      </c>
      <c r="AN172" s="644">
        <f>MastRoster!AJ176</f>
        <v>0</v>
      </c>
      <c r="AO172" s="645">
        <f>MastRoster!AK176</f>
        <v>0</v>
      </c>
      <c r="AP172" s="644">
        <f>MastRoster!AL176</f>
        <v>0</v>
      </c>
      <c r="AQ172" s="644">
        <f>MastRoster!AM176</f>
        <v>0</v>
      </c>
      <c r="AR172" s="644" t="str">
        <f>MastRoster!AN176</f>
        <v/>
      </c>
      <c r="AS172" s="644" t="str">
        <f>MastRoster!AO176</f>
        <v/>
      </c>
      <c r="AT172" s="644" t="str">
        <f>MastRoster!AP176</f>
        <v/>
      </c>
      <c r="AU172" s="644" t="str">
        <f>MastRoster!AQ176</f>
        <v/>
      </c>
      <c r="AV172" s="644" t="str">
        <f>MastRoster!AR176</f>
        <v/>
      </c>
      <c r="AW172" s="644" t="str">
        <f>MastRoster!AS176</f>
        <v/>
      </c>
      <c r="AX172" s="644" t="str">
        <f>MastRoster!AT176</f>
        <v/>
      </c>
      <c r="AY172" s="644" t="str">
        <f>MastRoster!AU176</f>
        <v/>
      </c>
      <c r="AZ172" s="644" t="str">
        <f>MastRoster!AV176</f>
        <v/>
      </c>
      <c r="BA172" s="644" t="str">
        <f>MastRoster!AW176</f>
        <v/>
      </c>
      <c r="BB172" s="644" t="str">
        <f>MastRoster!AX176</f>
        <v/>
      </c>
      <c r="BC172" s="644" t="str">
        <f>MastRoster!AY176</f>
        <v/>
      </c>
      <c r="BD172" s="644" t="str">
        <f>MastRoster!AZ176</f>
        <v/>
      </c>
      <c r="BE172" s="644" t="str">
        <f>MastRoster!BA176</f>
        <v/>
      </c>
      <c r="BF172" s="644" t="str">
        <f>MastRoster!BB176</f>
        <v/>
      </c>
      <c r="BG172" s="644" t="str">
        <f>MastRoster!BC176</f>
        <v/>
      </c>
      <c r="BH172" s="644" t="str">
        <f>MastRoster!BD176</f>
        <v/>
      </c>
      <c r="BI172" s="644" t="str">
        <f>MastRoster!BE176</f>
        <v/>
      </c>
      <c r="BJ172" s="644" t="str">
        <f>MastRoster!BF176</f>
        <v/>
      </c>
    </row>
    <row r="173" spans="7:62" x14ac:dyDescent="0.25">
      <c r="G173" s="644">
        <f>MastRoster!C177</f>
        <v>0</v>
      </c>
      <c r="H173" s="644">
        <f>MastRoster!D177</f>
        <v>0</v>
      </c>
      <c r="I173" s="644">
        <f>MastRoster!E177</f>
        <v>0</v>
      </c>
      <c r="J173" s="644">
        <f>MastRoster!F177</f>
        <v>0</v>
      </c>
      <c r="K173" s="644">
        <f>MastRoster!G177</f>
        <v>0</v>
      </c>
      <c r="L173" s="644">
        <f>MastRoster!H177</f>
        <v>0</v>
      </c>
      <c r="M173" s="644">
        <f>MastRoster!I177</f>
        <v>0</v>
      </c>
      <c r="N173" s="644">
        <f>MastRoster!J177</f>
        <v>0</v>
      </c>
      <c r="O173" s="644">
        <f>MastRoster!K177</f>
        <v>0</v>
      </c>
      <c r="P173" s="644">
        <f>MastRoster!L177</f>
        <v>0</v>
      </c>
      <c r="Q173" s="644">
        <f>MastRoster!M177</f>
        <v>0</v>
      </c>
      <c r="R173" s="644">
        <f>MastRoster!N177</f>
        <v>0</v>
      </c>
      <c r="S173" s="644">
        <f>MastRoster!O177</f>
        <v>0</v>
      </c>
      <c r="T173" s="644">
        <f>MastRoster!P177</f>
        <v>0</v>
      </c>
      <c r="U173" s="644">
        <f>MastRoster!Q177</f>
        <v>0</v>
      </c>
      <c r="V173" s="644">
        <f>MastRoster!R177</f>
        <v>0</v>
      </c>
      <c r="W173" s="644">
        <f>MastRoster!S177</f>
        <v>0</v>
      </c>
      <c r="X173" s="644">
        <f>MastRoster!T177</f>
        <v>0</v>
      </c>
      <c r="Y173" s="644">
        <f>MastRoster!U177</f>
        <v>0</v>
      </c>
      <c r="Z173" s="644">
        <f>MastRoster!V177</f>
        <v>0</v>
      </c>
      <c r="AA173" s="644">
        <f>MastRoster!W177</f>
        <v>0</v>
      </c>
      <c r="AB173" s="644">
        <f>MastRoster!X177</f>
        <v>0</v>
      </c>
      <c r="AC173" s="644">
        <f>MastRoster!Y177</f>
        <v>0</v>
      </c>
      <c r="AD173" s="644">
        <f>MastRoster!Z177</f>
        <v>0</v>
      </c>
      <c r="AE173" s="644">
        <f>MastRoster!AA177</f>
        <v>0</v>
      </c>
      <c r="AF173" s="644">
        <f>MastRoster!AB177</f>
        <v>0</v>
      </c>
      <c r="AG173" s="644">
        <f>MastRoster!AC177</f>
        <v>0</v>
      </c>
      <c r="AH173" s="644">
        <f>MastRoster!AD177</f>
        <v>0</v>
      </c>
      <c r="AI173" s="644">
        <f>MastRoster!AE177</f>
        <v>0</v>
      </c>
      <c r="AJ173" s="644">
        <f>MastRoster!AF177</f>
        <v>0</v>
      </c>
      <c r="AK173" s="644">
        <f>MastRoster!AG177</f>
        <v>0</v>
      </c>
      <c r="AL173" s="644">
        <f>MastRoster!AH177</f>
        <v>0</v>
      </c>
      <c r="AM173" s="644">
        <f>MastRoster!AI177</f>
        <v>0</v>
      </c>
      <c r="AN173" s="644">
        <f>MastRoster!AJ177</f>
        <v>0</v>
      </c>
      <c r="AO173" s="645">
        <f>MastRoster!AK177</f>
        <v>0</v>
      </c>
      <c r="AP173" s="644">
        <f>MastRoster!AL177</f>
        <v>0</v>
      </c>
      <c r="AQ173" s="644">
        <f>MastRoster!AM177</f>
        <v>0</v>
      </c>
      <c r="AR173" s="644" t="str">
        <f>MastRoster!AN177</f>
        <v/>
      </c>
      <c r="AS173" s="644" t="str">
        <f>MastRoster!AO177</f>
        <v/>
      </c>
      <c r="AT173" s="644" t="str">
        <f>MastRoster!AP177</f>
        <v/>
      </c>
      <c r="AU173" s="644" t="str">
        <f>MastRoster!AQ177</f>
        <v/>
      </c>
      <c r="AV173" s="644" t="str">
        <f>MastRoster!AR177</f>
        <v/>
      </c>
      <c r="AW173" s="644" t="str">
        <f>MastRoster!AS177</f>
        <v/>
      </c>
      <c r="AX173" s="644" t="str">
        <f>MastRoster!AT177</f>
        <v/>
      </c>
      <c r="AY173" s="644" t="str">
        <f>MastRoster!AU177</f>
        <v/>
      </c>
      <c r="AZ173" s="644" t="str">
        <f>MastRoster!AV177</f>
        <v/>
      </c>
      <c r="BA173" s="644" t="str">
        <f>MastRoster!AW177</f>
        <v/>
      </c>
      <c r="BB173" s="644" t="str">
        <f>MastRoster!AX177</f>
        <v/>
      </c>
      <c r="BC173" s="644" t="str">
        <f>MastRoster!AY177</f>
        <v/>
      </c>
      <c r="BD173" s="644" t="str">
        <f>MastRoster!AZ177</f>
        <v/>
      </c>
      <c r="BE173" s="644" t="str">
        <f>MastRoster!BA177</f>
        <v/>
      </c>
      <c r="BF173" s="644" t="str">
        <f>MastRoster!BB177</f>
        <v/>
      </c>
      <c r="BG173" s="644" t="str">
        <f>MastRoster!BC177</f>
        <v/>
      </c>
      <c r="BH173" s="644" t="str">
        <f>MastRoster!BD177</f>
        <v/>
      </c>
      <c r="BI173" s="644" t="str">
        <f>MastRoster!BE177</f>
        <v/>
      </c>
      <c r="BJ173" s="644" t="str">
        <f>MastRoster!BF177</f>
        <v/>
      </c>
    </row>
    <row r="174" spans="7:62" x14ac:dyDescent="0.25">
      <c r="G174" s="644">
        <f>MastRoster!C178</f>
        <v>0</v>
      </c>
      <c r="H174" s="644">
        <f>MastRoster!D178</f>
        <v>0</v>
      </c>
      <c r="I174" s="644">
        <f>MastRoster!E178</f>
        <v>0</v>
      </c>
      <c r="J174" s="644">
        <f>MastRoster!F178</f>
        <v>0</v>
      </c>
      <c r="K174" s="644">
        <f>MastRoster!G178</f>
        <v>0</v>
      </c>
      <c r="L174" s="644">
        <f>MastRoster!H178</f>
        <v>0</v>
      </c>
      <c r="M174" s="644">
        <f>MastRoster!I178</f>
        <v>0</v>
      </c>
      <c r="N174" s="644">
        <f>MastRoster!J178</f>
        <v>0</v>
      </c>
      <c r="O174" s="644">
        <f>MastRoster!K178</f>
        <v>0</v>
      </c>
      <c r="P174" s="644">
        <f>MastRoster!L178</f>
        <v>0</v>
      </c>
      <c r="Q174" s="644">
        <f>MastRoster!M178</f>
        <v>0</v>
      </c>
      <c r="R174" s="644">
        <f>MastRoster!N178</f>
        <v>0</v>
      </c>
      <c r="S174" s="644">
        <f>MastRoster!O178</f>
        <v>0</v>
      </c>
      <c r="T174" s="644">
        <f>MastRoster!P178</f>
        <v>0</v>
      </c>
      <c r="U174" s="644">
        <f>MastRoster!Q178</f>
        <v>0</v>
      </c>
      <c r="V174" s="644">
        <f>MastRoster!R178</f>
        <v>0</v>
      </c>
      <c r="W174" s="644">
        <f>MastRoster!S178</f>
        <v>0</v>
      </c>
      <c r="X174" s="644">
        <f>MastRoster!T178</f>
        <v>0</v>
      </c>
      <c r="Y174" s="644">
        <f>MastRoster!U178</f>
        <v>0</v>
      </c>
      <c r="Z174" s="644">
        <f>MastRoster!V178</f>
        <v>0</v>
      </c>
      <c r="AA174" s="644">
        <f>MastRoster!W178</f>
        <v>0</v>
      </c>
      <c r="AB174" s="644">
        <f>MastRoster!X178</f>
        <v>0</v>
      </c>
      <c r="AC174" s="644">
        <f>MastRoster!Y178</f>
        <v>0</v>
      </c>
      <c r="AD174" s="644">
        <f>MastRoster!Z178</f>
        <v>0</v>
      </c>
      <c r="AE174" s="644">
        <f>MastRoster!AA178</f>
        <v>0</v>
      </c>
      <c r="AF174" s="644">
        <f>MastRoster!AB178</f>
        <v>0</v>
      </c>
      <c r="AG174" s="644">
        <f>MastRoster!AC178</f>
        <v>0</v>
      </c>
      <c r="AH174" s="644">
        <f>MastRoster!AD178</f>
        <v>0</v>
      </c>
      <c r="AI174" s="644">
        <f>MastRoster!AE178</f>
        <v>0</v>
      </c>
      <c r="AJ174" s="644">
        <f>MastRoster!AF178</f>
        <v>0</v>
      </c>
      <c r="AK174" s="644">
        <f>MastRoster!AG178</f>
        <v>0</v>
      </c>
      <c r="AL174" s="644">
        <f>MastRoster!AH178</f>
        <v>0</v>
      </c>
      <c r="AM174" s="644">
        <f>MastRoster!AI178</f>
        <v>0</v>
      </c>
      <c r="AN174" s="644">
        <f>MastRoster!AJ178</f>
        <v>0</v>
      </c>
      <c r="AO174" s="645">
        <f>MastRoster!AK178</f>
        <v>0</v>
      </c>
      <c r="AP174" s="644">
        <f>MastRoster!AL178</f>
        <v>0</v>
      </c>
      <c r="AQ174" s="644">
        <f>MastRoster!AM178</f>
        <v>0</v>
      </c>
      <c r="AR174" s="644" t="str">
        <f>MastRoster!AN178</f>
        <v/>
      </c>
      <c r="AS174" s="644" t="str">
        <f>MastRoster!AO178</f>
        <v/>
      </c>
      <c r="AT174" s="644" t="str">
        <f>MastRoster!AP178</f>
        <v/>
      </c>
      <c r="AU174" s="644" t="str">
        <f>MastRoster!AQ178</f>
        <v/>
      </c>
      <c r="AV174" s="644" t="str">
        <f>MastRoster!AR178</f>
        <v/>
      </c>
      <c r="AW174" s="644" t="str">
        <f>MastRoster!AS178</f>
        <v/>
      </c>
      <c r="AX174" s="644" t="str">
        <f>MastRoster!AT178</f>
        <v/>
      </c>
      <c r="AY174" s="644" t="str">
        <f>MastRoster!AU178</f>
        <v/>
      </c>
      <c r="AZ174" s="644" t="str">
        <f>MastRoster!AV178</f>
        <v/>
      </c>
      <c r="BA174" s="644" t="str">
        <f>MastRoster!AW178</f>
        <v/>
      </c>
      <c r="BB174" s="644" t="str">
        <f>MastRoster!AX178</f>
        <v/>
      </c>
      <c r="BC174" s="644" t="str">
        <f>MastRoster!AY178</f>
        <v/>
      </c>
      <c r="BD174" s="644" t="str">
        <f>MastRoster!AZ178</f>
        <v/>
      </c>
      <c r="BE174" s="644" t="str">
        <f>MastRoster!BA178</f>
        <v/>
      </c>
      <c r="BF174" s="644" t="str">
        <f>MastRoster!BB178</f>
        <v/>
      </c>
      <c r="BG174" s="644" t="str">
        <f>MastRoster!BC178</f>
        <v/>
      </c>
      <c r="BH174" s="644" t="str">
        <f>MastRoster!BD178</f>
        <v/>
      </c>
      <c r="BI174" s="644" t="str">
        <f>MastRoster!BE178</f>
        <v/>
      </c>
      <c r="BJ174" s="644" t="str">
        <f>MastRoster!BF178</f>
        <v/>
      </c>
    </row>
    <row r="175" spans="7:62" x14ac:dyDescent="0.25">
      <c r="G175" s="644">
        <f>MastRoster!C179</f>
        <v>0</v>
      </c>
      <c r="H175" s="644">
        <f>MastRoster!D179</f>
        <v>0</v>
      </c>
      <c r="I175" s="644">
        <f>MastRoster!E179</f>
        <v>0</v>
      </c>
      <c r="J175" s="644">
        <f>MastRoster!F179</f>
        <v>0</v>
      </c>
      <c r="K175" s="644">
        <f>MastRoster!G179</f>
        <v>0</v>
      </c>
      <c r="L175" s="644">
        <f>MastRoster!H179</f>
        <v>0</v>
      </c>
      <c r="M175" s="644">
        <f>MastRoster!I179</f>
        <v>0</v>
      </c>
      <c r="N175" s="644">
        <f>MastRoster!J179</f>
        <v>0</v>
      </c>
      <c r="O175" s="644">
        <f>MastRoster!K179</f>
        <v>0</v>
      </c>
      <c r="P175" s="644">
        <f>MastRoster!L179</f>
        <v>0</v>
      </c>
      <c r="Q175" s="644">
        <f>MastRoster!M179</f>
        <v>0</v>
      </c>
      <c r="R175" s="644">
        <f>MastRoster!N179</f>
        <v>0</v>
      </c>
      <c r="S175" s="644">
        <f>MastRoster!O179</f>
        <v>0</v>
      </c>
      <c r="T175" s="644">
        <f>MastRoster!P179</f>
        <v>0</v>
      </c>
      <c r="U175" s="644">
        <f>MastRoster!Q179</f>
        <v>0</v>
      </c>
      <c r="V175" s="644">
        <f>MastRoster!R179</f>
        <v>0</v>
      </c>
      <c r="W175" s="644">
        <f>MastRoster!S179</f>
        <v>0</v>
      </c>
      <c r="X175" s="644">
        <f>MastRoster!T179</f>
        <v>0</v>
      </c>
      <c r="Y175" s="644">
        <f>MastRoster!U179</f>
        <v>0</v>
      </c>
      <c r="Z175" s="644">
        <f>MastRoster!V179</f>
        <v>0</v>
      </c>
      <c r="AA175" s="644">
        <f>MastRoster!W179</f>
        <v>0</v>
      </c>
      <c r="AB175" s="644">
        <f>MastRoster!X179</f>
        <v>0</v>
      </c>
      <c r="AC175" s="644">
        <f>MastRoster!Y179</f>
        <v>0</v>
      </c>
      <c r="AD175" s="644">
        <f>MastRoster!Z179</f>
        <v>0</v>
      </c>
      <c r="AE175" s="644">
        <f>MastRoster!AA179</f>
        <v>0</v>
      </c>
      <c r="AF175" s="644">
        <f>MastRoster!AB179</f>
        <v>0</v>
      </c>
      <c r="AG175" s="644">
        <f>MastRoster!AC179</f>
        <v>0</v>
      </c>
      <c r="AH175" s="644">
        <f>MastRoster!AD179</f>
        <v>0</v>
      </c>
      <c r="AI175" s="644">
        <f>MastRoster!AE179</f>
        <v>0</v>
      </c>
      <c r="AJ175" s="644">
        <f>MastRoster!AF179</f>
        <v>0</v>
      </c>
      <c r="AK175" s="644">
        <f>MastRoster!AG179</f>
        <v>0</v>
      </c>
      <c r="AL175" s="644">
        <f>MastRoster!AH179</f>
        <v>0</v>
      </c>
      <c r="AM175" s="644">
        <f>MastRoster!AI179</f>
        <v>0</v>
      </c>
      <c r="AN175" s="644">
        <f>MastRoster!AJ179</f>
        <v>0</v>
      </c>
      <c r="AO175" s="645">
        <f>MastRoster!AK179</f>
        <v>0</v>
      </c>
      <c r="AP175" s="644">
        <f>MastRoster!AL179</f>
        <v>0</v>
      </c>
      <c r="AQ175" s="644">
        <f>MastRoster!AM179</f>
        <v>0</v>
      </c>
      <c r="AR175" s="644" t="str">
        <f>MastRoster!AN179</f>
        <v/>
      </c>
      <c r="AS175" s="644" t="str">
        <f>MastRoster!AO179</f>
        <v/>
      </c>
      <c r="AT175" s="644" t="str">
        <f>MastRoster!AP179</f>
        <v/>
      </c>
      <c r="AU175" s="644" t="str">
        <f>MastRoster!AQ179</f>
        <v/>
      </c>
      <c r="AV175" s="644" t="str">
        <f>MastRoster!AR179</f>
        <v/>
      </c>
      <c r="AW175" s="644" t="str">
        <f>MastRoster!AS179</f>
        <v/>
      </c>
      <c r="AX175" s="644" t="str">
        <f>MastRoster!AT179</f>
        <v/>
      </c>
      <c r="AY175" s="644" t="str">
        <f>MastRoster!AU179</f>
        <v/>
      </c>
      <c r="AZ175" s="644" t="str">
        <f>MastRoster!AV179</f>
        <v/>
      </c>
      <c r="BA175" s="644" t="str">
        <f>MastRoster!AW179</f>
        <v/>
      </c>
      <c r="BB175" s="644" t="str">
        <f>MastRoster!AX179</f>
        <v/>
      </c>
      <c r="BC175" s="644" t="str">
        <f>MastRoster!AY179</f>
        <v/>
      </c>
      <c r="BD175" s="644" t="str">
        <f>MastRoster!AZ179</f>
        <v/>
      </c>
      <c r="BE175" s="644" t="str">
        <f>MastRoster!BA179</f>
        <v/>
      </c>
      <c r="BF175" s="644" t="str">
        <f>MastRoster!BB179</f>
        <v/>
      </c>
      <c r="BG175" s="644" t="str">
        <f>MastRoster!BC179</f>
        <v/>
      </c>
      <c r="BH175" s="644" t="str">
        <f>MastRoster!BD179</f>
        <v/>
      </c>
      <c r="BI175" s="644" t="str">
        <f>MastRoster!BE179</f>
        <v/>
      </c>
      <c r="BJ175" s="644" t="str">
        <f>MastRoster!BF179</f>
        <v/>
      </c>
    </row>
    <row r="176" spans="7:62" x14ac:dyDescent="0.25">
      <c r="G176" s="644">
        <f>MastRoster!C180</f>
        <v>0</v>
      </c>
      <c r="H176" s="644">
        <f>MastRoster!D180</f>
        <v>0</v>
      </c>
      <c r="I176" s="644">
        <f>MastRoster!E180</f>
        <v>0</v>
      </c>
      <c r="J176" s="644">
        <f>MastRoster!F180</f>
        <v>0</v>
      </c>
      <c r="K176" s="644">
        <f>MastRoster!G180</f>
        <v>0</v>
      </c>
      <c r="L176" s="644">
        <f>MastRoster!H180</f>
        <v>0</v>
      </c>
      <c r="M176" s="644">
        <f>MastRoster!I180</f>
        <v>0</v>
      </c>
      <c r="N176" s="644">
        <f>MastRoster!J180</f>
        <v>0</v>
      </c>
      <c r="O176" s="644">
        <f>MastRoster!K180</f>
        <v>0</v>
      </c>
      <c r="P176" s="644">
        <f>MastRoster!L180</f>
        <v>0</v>
      </c>
      <c r="Q176" s="644">
        <f>MastRoster!M180</f>
        <v>0</v>
      </c>
      <c r="R176" s="644">
        <f>MastRoster!N180</f>
        <v>0</v>
      </c>
      <c r="S176" s="644">
        <f>MastRoster!O180</f>
        <v>0</v>
      </c>
      <c r="T176" s="644">
        <f>MastRoster!P180</f>
        <v>0</v>
      </c>
      <c r="U176" s="644">
        <f>MastRoster!Q180</f>
        <v>0</v>
      </c>
      <c r="V176" s="644">
        <f>MastRoster!R180</f>
        <v>0</v>
      </c>
      <c r="W176" s="644">
        <f>MastRoster!S180</f>
        <v>0</v>
      </c>
      <c r="X176" s="644">
        <f>MastRoster!T180</f>
        <v>0</v>
      </c>
      <c r="Y176" s="644">
        <f>MastRoster!U180</f>
        <v>0</v>
      </c>
      <c r="Z176" s="644">
        <f>MastRoster!V180</f>
        <v>0</v>
      </c>
      <c r="AA176" s="644">
        <f>MastRoster!W180</f>
        <v>0</v>
      </c>
      <c r="AB176" s="644">
        <f>MastRoster!X180</f>
        <v>0</v>
      </c>
      <c r="AC176" s="644">
        <f>MastRoster!Y180</f>
        <v>0</v>
      </c>
      <c r="AD176" s="644">
        <f>MastRoster!Z180</f>
        <v>0</v>
      </c>
      <c r="AE176" s="644">
        <f>MastRoster!AA180</f>
        <v>0</v>
      </c>
      <c r="AF176" s="644">
        <f>MastRoster!AB180</f>
        <v>0</v>
      </c>
      <c r="AG176" s="644">
        <f>MastRoster!AC180</f>
        <v>0</v>
      </c>
      <c r="AH176" s="644">
        <f>MastRoster!AD180</f>
        <v>0</v>
      </c>
      <c r="AI176" s="644">
        <f>MastRoster!AE180</f>
        <v>0</v>
      </c>
      <c r="AJ176" s="644">
        <f>MastRoster!AF180</f>
        <v>0</v>
      </c>
      <c r="AK176" s="644">
        <f>MastRoster!AG180</f>
        <v>0</v>
      </c>
      <c r="AL176" s="644">
        <f>MastRoster!AH180</f>
        <v>0</v>
      </c>
      <c r="AM176" s="644">
        <f>MastRoster!AI180</f>
        <v>0</v>
      </c>
      <c r="AN176" s="644">
        <f>MastRoster!AJ180</f>
        <v>0</v>
      </c>
      <c r="AO176" s="645">
        <f>MastRoster!AK180</f>
        <v>0</v>
      </c>
      <c r="AP176" s="644">
        <f>MastRoster!AL180</f>
        <v>0</v>
      </c>
      <c r="AQ176" s="644">
        <f>MastRoster!AM180</f>
        <v>0</v>
      </c>
      <c r="AR176" s="644" t="str">
        <f>MastRoster!AN180</f>
        <v/>
      </c>
      <c r="AS176" s="644" t="str">
        <f>MastRoster!AO180</f>
        <v/>
      </c>
      <c r="AT176" s="644" t="str">
        <f>MastRoster!AP180</f>
        <v/>
      </c>
      <c r="AU176" s="644" t="str">
        <f>MastRoster!AQ180</f>
        <v/>
      </c>
      <c r="AV176" s="644" t="str">
        <f>MastRoster!AR180</f>
        <v/>
      </c>
      <c r="AW176" s="644" t="str">
        <f>MastRoster!AS180</f>
        <v/>
      </c>
      <c r="AX176" s="644" t="str">
        <f>MastRoster!AT180</f>
        <v/>
      </c>
      <c r="AY176" s="644" t="str">
        <f>MastRoster!AU180</f>
        <v/>
      </c>
      <c r="AZ176" s="644" t="str">
        <f>MastRoster!AV180</f>
        <v/>
      </c>
      <c r="BA176" s="644" t="str">
        <f>MastRoster!AW180</f>
        <v/>
      </c>
      <c r="BB176" s="644" t="str">
        <f>MastRoster!AX180</f>
        <v/>
      </c>
      <c r="BC176" s="644" t="str">
        <f>MastRoster!AY180</f>
        <v/>
      </c>
      <c r="BD176" s="644" t="str">
        <f>MastRoster!AZ180</f>
        <v/>
      </c>
      <c r="BE176" s="644" t="str">
        <f>MastRoster!BA180</f>
        <v/>
      </c>
      <c r="BF176" s="644" t="str">
        <f>MastRoster!BB180</f>
        <v/>
      </c>
      <c r="BG176" s="644" t="str">
        <f>MastRoster!BC180</f>
        <v/>
      </c>
      <c r="BH176" s="644" t="str">
        <f>MastRoster!BD180</f>
        <v/>
      </c>
      <c r="BI176" s="644" t="str">
        <f>MastRoster!BE180</f>
        <v/>
      </c>
      <c r="BJ176" s="644" t="str">
        <f>MastRoster!BF180</f>
        <v/>
      </c>
    </row>
    <row r="177" spans="7:62" x14ac:dyDescent="0.25">
      <c r="G177" s="644">
        <f>MastRoster!C181</f>
        <v>0</v>
      </c>
      <c r="H177" s="644">
        <f>MastRoster!D181</f>
        <v>0</v>
      </c>
      <c r="I177" s="644">
        <f>MastRoster!E181</f>
        <v>0</v>
      </c>
      <c r="J177" s="644">
        <f>MastRoster!F181</f>
        <v>0</v>
      </c>
      <c r="K177" s="644">
        <f>MastRoster!G181</f>
        <v>0</v>
      </c>
      <c r="L177" s="644">
        <f>MastRoster!H181</f>
        <v>0</v>
      </c>
      <c r="M177" s="644">
        <f>MastRoster!I181</f>
        <v>0</v>
      </c>
      <c r="N177" s="644">
        <f>MastRoster!J181</f>
        <v>0</v>
      </c>
      <c r="O177" s="644">
        <f>MastRoster!K181</f>
        <v>0</v>
      </c>
      <c r="P177" s="644">
        <f>MastRoster!L181</f>
        <v>0</v>
      </c>
      <c r="Q177" s="644">
        <f>MastRoster!M181</f>
        <v>0</v>
      </c>
      <c r="R177" s="644">
        <f>MastRoster!N181</f>
        <v>0</v>
      </c>
      <c r="S177" s="644">
        <f>MastRoster!O181</f>
        <v>0</v>
      </c>
      <c r="T177" s="644">
        <f>MastRoster!P181</f>
        <v>0</v>
      </c>
      <c r="U177" s="644">
        <f>MastRoster!Q181</f>
        <v>0</v>
      </c>
      <c r="V177" s="644">
        <f>MastRoster!R181</f>
        <v>0</v>
      </c>
      <c r="W177" s="644">
        <f>MastRoster!S181</f>
        <v>0</v>
      </c>
      <c r="X177" s="644">
        <f>MastRoster!T181</f>
        <v>0</v>
      </c>
      <c r="Y177" s="644">
        <f>MastRoster!U181</f>
        <v>0</v>
      </c>
      <c r="Z177" s="644">
        <f>MastRoster!V181</f>
        <v>0</v>
      </c>
      <c r="AA177" s="644">
        <f>MastRoster!W181</f>
        <v>0</v>
      </c>
      <c r="AB177" s="644">
        <f>MastRoster!X181</f>
        <v>0</v>
      </c>
      <c r="AC177" s="644">
        <f>MastRoster!Y181</f>
        <v>0</v>
      </c>
      <c r="AD177" s="644">
        <f>MastRoster!Z181</f>
        <v>0</v>
      </c>
      <c r="AE177" s="644">
        <f>MastRoster!AA181</f>
        <v>0</v>
      </c>
      <c r="AF177" s="644">
        <f>MastRoster!AB181</f>
        <v>0</v>
      </c>
      <c r="AG177" s="644">
        <f>MastRoster!AC181</f>
        <v>0</v>
      </c>
      <c r="AH177" s="644">
        <f>MastRoster!AD181</f>
        <v>0</v>
      </c>
      <c r="AI177" s="644">
        <f>MastRoster!AE181</f>
        <v>0</v>
      </c>
      <c r="AJ177" s="644">
        <f>MastRoster!AF181</f>
        <v>0</v>
      </c>
      <c r="AK177" s="644">
        <f>MastRoster!AG181</f>
        <v>0</v>
      </c>
      <c r="AL177" s="644">
        <f>MastRoster!AH181</f>
        <v>0</v>
      </c>
      <c r="AM177" s="644">
        <f>MastRoster!AI181</f>
        <v>0</v>
      </c>
      <c r="AN177" s="644">
        <f>MastRoster!AJ181</f>
        <v>0</v>
      </c>
      <c r="AO177" s="645">
        <f>MastRoster!AK181</f>
        <v>0</v>
      </c>
      <c r="AP177" s="644">
        <f>MastRoster!AL181</f>
        <v>0</v>
      </c>
      <c r="AQ177" s="644">
        <f>MastRoster!AM181</f>
        <v>0</v>
      </c>
      <c r="AR177" s="644" t="str">
        <f>MastRoster!AN181</f>
        <v/>
      </c>
      <c r="AS177" s="644" t="str">
        <f>MastRoster!AO181</f>
        <v/>
      </c>
      <c r="AT177" s="644" t="str">
        <f>MastRoster!AP181</f>
        <v/>
      </c>
      <c r="AU177" s="644" t="str">
        <f>MastRoster!AQ181</f>
        <v/>
      </c>
      <c r="AV177" s="644" t="str">
        <f>MastRoster!AR181</f>
        <v/>
      </c>
      <c r="AW177" s="644" t="str">
        <f>MastRoster!AS181</f>
        <v/>
      </c>
      <c r="AX177" s="644" t="str">
        <f>MastRoster!AT181</f>
        <v/>
      </c>
      <c r="AY177" s="644" t="str">
        <f>MastRoster!AU181</f>
        <v/>
      </c>
      <c r="AZ177" s="644" t="str">
        <f>MastRoster!AV181</f>
        <v/>
      </c>
      <c r="BA177" s="644" t="str">
        <f>MastRoster!AW181</f>
        <v/>
      </c>
      <c r="BB177" s="644" t="str">
        <f>MastRoster!AX181</f>
        <v/>
      </c>
      <c r="BC177" s="644" t="str">
        <f>MastRoster!AY181</f>
        <v/>
      </c>
      <c r="BD177" s="644" t="str">
        <f>MastRoster!AZ181</f>
        <v/>
      </c>
      <c r="BE177" s="644" t="str">
        <f>MastRoster!BA181</f>
        <v/>
      </c>
      <c r="BF177" s="644" t="str">
        <f>MastRoster!BB181</f>
        <v/>
      </c>
      <c r="BG177" s="644" t="str">
        <f>MastRoster!BC181</f>
        <v/>
      </c>
      <c r="BH177" s="644" t="str">
        <f>MastRoster!BD181</f>
        <v/>
      </c>
      <c r="BI177" s="644" t="str">
        <f>MastRoster!BE181</f>
        <v/>
      </c>
      <c r="BJ177" s="644" t="str">
        <f>MastRoster!BF181</f>
        <v/>
      </c>
    </row>
    <row r="178" spans="7:62" x14ac:dyDescent="0.25">
      <c r="G178" s="644">
        <f>MastRoster!C182</f>
        <v>0</v>
      </c>
      <c r="H178" s="644">
        <f>MastRoster!D182</f>
        <v>0</v>
      </c>
      <c r="I178" s="644">
        <f>MastRoster!E182</f>
        <v>0</v>
      </c>
      <c r="J178" s="644">
        <f>MastRoster!F182</f>
        <v>0</v>
      </c>
      <c r="K178" s="644">
        <f>MastRoster!G182</f>
        <v>0</v>
      </c>
      <c r="L178" s="644">
        <f>MastRoster!H182</f>
        <v>0</v>
      </c>
      <c r="M178" s="644">
        <f>MastRoster!I182</f>
        <v>0</v>
      </c>
      <c r="N178" s="644">
        <f>MastRoster!J182</f>
        <v>0</v>
      </c>
      <c r="O178" s="644">
        <f>MastRoster!K182</f>
        <v>0</v>
      </c>
      <c r="P178" s="644">
        <f>MastRoster!L182</f>
        <v>0</v>
      </c>
      <c r="Q178" s="644">
        <f>MastRoster!M182</f>
        <v>0</v>
      </c>
      <c r="R178" s="644">
        <f>MastRoster!N182</f>
        <v>0</v>
      </c>
      <c r="S178" s="644">
        <f>MastRoster!O182</f>
        <v>0</v>
      </c>
      <c r="T178" s="644">
        <f>MastRoster!P182</f>
        <v>0</v>
      </c>
      <c r="U178" s="644">
        <f>MastRoster!Q182</f>
        <v>0</v>
      </c>
      <c r="V178" s="644">
        <f>MastRoster!R182</f>
        <v>0</v>
      </c>
      <c r="W178" s="644">
        <f>MastRoster!S182</f>
        <v>0</v>
      </c>
      <c r="X178" s="644">
        <f>MastRoster!T182</f>
        <v>0</v>
      </c>
      <c r="Y178" s="644">
        <f>MastRoster!U182</f>
        <v>0</v>
      </c>
      <c r="Z178" s="644">
        <f>MastRoster!V182</f>
        <v>0</v>
      </c>
      <c r="AA178" s="644">
        <f>MastRoster!W182</f>
        <v>0</v>
      </c>
      <c r="AB178" s="644">
        <f>MastRoster!X182</f>
        <v>0</v>
      </c>
      <c r="AC178" s="644">
        <f>MastRoster!Y182</f>
        <v>0</v>
      </c>
      <c r="AD178" s="644">
        <f>MastRoster!Z182</f>
        <v>0</v>
      </c>
      <c r="AE178" s="644">
        <f>MastRoster!AA182</f>
        <v>0</v>
      </c>
      <c r="AF178" s="644">
        <f>MastRoster!AB182</f>
        <v>0</v>
      </c>
      <c r="AG178" s="644">
        <f>MastRoster!AC182</f>
        <v>0</v>
      </c>
      <c r="AH178" s="644">
        <f>MastRoster!AD182</f>
        <v>0</v>
      </c>
      <c r="AI178" s="644">
        <f>MastRoster!AE182</f>
        <v>0</v>
      </c>
      <c r="AJ178" s="644">
        <f>MastRoster!AF182</f>
        <v>0</v>
      </c>
      <c r="AK178" s="644">
        <f>MastRoster!AG182</f>
        <v>0</v>
      </c>
      <c r="AL178" s="644">
        <f>MastRoster!AH182</f>
        <v>0</v>
      </c>
      <c r="AM178" s="644">
        <f>MastRoster!AI182</f>
        <v>0</v>
      </c>
      <c r="AN178" s="644">
        <f>MastRoster!AJ182</f>
        <v>0</v>
      </c>
      <c r="AO178" s="645">
        <f>MastRoster!AK182</f>
        <v>0</v>
      </c>
      <c r="AP178" s="644">
        <f>MastRoster!AL182</f>
        <v>0</v>
      </c>
      <c r="AQ178" s="644">
        <f>MastRoster!AM182</f>
        <v>0</v>
      </c>
      <c r="AR178" s="644" t="str">
        <f>MastRoster!AN182</f>
        <v/>
      </c>
      <c r="AS178" s="644" t="str">
        <f>MastRoster!AO182</f>
        <v/>
      </c>
      <c r="AT178" s="644" t="str">
        <f>MastRoster!AP182</f>
        <v/>
      </c>
      <c r="AU178" s="644" t="str">
        <f>MastRoster!AQ182</f>
        <v/>
      </c>
      <c r="AV178" s="644" t="str">
        <f>MastRoster!AR182</f>
        <v/>
      </c>
      <c r="AW178" s="644" t="str">
        <f>MastRoster!AS182</f>
        <v/>
      </c>
      <c r="AX178" s="644" t="str">
        <f>MastRoster!AT182</f>
        <v/>
      </c>
      <c r="AY178" s="644" t="str">
        <f>MastRoster!AU182</f>
        <v/>
      </c>
      <c r="AZ178" s="644" t="str">
        <f>MastRoster!AV182</f>
        <v/>
      </c>
      <c r="BA178" s="644" t="str">
        <f>MastRoster!AW182</f>
        <v/>
      </c>
      <c r="BB178" s="644" t="str">
        <f>MastRoster!AX182</f>
        <v/>
      </c>
      <c r="BC178" s="644" t="str">
        <f>MastRoster!AY182</f>
        <v/>
      </c>
      <c r="BD178" s="644" t="str">
        <f>MastRoster!AZ182</f>
        <v/>
      </c>
      <c r="BE178" s="644" t="str">
        <f>MastRoster!BA182</f>
        <v/>
      </c>
      <c r="BF178" s="644" t="str">
        <f>MastRoster!BB182</f>
        <v/>
      </c>
      <c r="BG178" s="644" t="str">
        <f>MastRoster!BC182</f>
        <v/>
      </c>
      <c r="BH178" s="644" t="str">
        <f>MastRoster!BD182</f>
        <v/>
      </c>
      <c r="BI178" s="644" t="str">
        <f>MastRoster!BE182</f>
        <v/>
      </c>
      <c r="BJ178" s="644" t="str">
        <f>MastRoster!BF182</f>
        <v/>
      </c>
    </row>
    <row r="179" spans="7:62" x14ac:dyDescent="0.25">
      <c r="G179" s="644">
        <f>MastRoster!C183</f>
        <v>0</v>
      </c>
      <c r="H179" s="644">
        <f>MastRoster!D183</f>
        <v>0</v>
      </c>
      <c r="I179" s="644">
        <f>MastRoster!E183</f>
        <v>0</v>
      </c>
      <c r="J179" s="644">
        <f>MastRoster!F183</f>
        <v>0</v>
      </c>
      <c r="K179" s="644">
        <f>MastRoster!G183</f>
        <v>0</v>
      </c>
      <c r="L179" s="644">
        <f>MastRoster!H183</f>
        <v>0</v>
      </c>
      <c r="M179" s="644">
        <f>MastRoster!I183</f>
        <v>0</v>
      </c>
      <c r="N179" s="644">
        <f>MastRoster!J183</f>
        <v>0</v>
      </c>
      <c r="O179" s="644">
        <f>MastRoster!K183</f>
        <v>0</v>
      </c>
      <c r="P179" s="644">
        <f>MastRoster!L183</f>
        <v>0</v>
      </c>
      <c r="Q179" s="644">
        <f>MastRoster!M183</f>
        <v>0</v>
      </c>
      <c r="R179" s="644">
        <f>MastRoster!N183</f>
        <v>0</v>
      </c>
      <c r="S179" s="644">
        <f>MastRoster!O183</f>
        <v>0</v>
      </c>
      <c r="T179" s="644">
        <f>MastRoster!P183</f>
        <v>0</v>
      </c>
      <c r="U179" s="644">
        <f>MastRoster!Q183</f>
        <v>0</v>
      </c>
      <c r="V179" s="644">
        <f>MastRoster!R183</f>
        <v>0</v>
      </c>
      <c r="W179" s="644">
        <f>MastRoster!S183</f>
        <v>0</v>
      </c>
      <c r="X179" s="644">
        <f>MastRoster!T183</f>
        <v>0</v>
      </c>
      <c r="Y179" s="644">
        <f>MastRoster!U183</f>
        <v>0</v>
      </c>
      <c r="Z179" s="644">
        <f>MastRoster!V183</f>
        <v>0</v>
      </c>
      <c r="AA179" s="644">
        <f>MastRoster!W183</f>
        <v>0</v>
      </c>
      <c r="AB179" s="644">
        <f>MastRoster!X183</f>
        <v>0</v>
      </c>
      <c r="AC179" s="644">
        <f>MastRoster!Y183</f>
        <v>0</v>
      </c>
      <c r="AD179" s="644">
        <f>MastRoster!Z183</f>
        <v>0</v>
      </c>
      <c r="AE179" s="644">
        <f>MastRoster!AA183</f>
        <v>0</v>
      </c>
      <c r="AF179" s="644">
        <f>MastRoster!AB183</f>
        <v>0</v>
      </c>
      <c r="AG179" s="644">
        <f>MastRoster!AC183</f>
        <v>0</v>
      </c>
      <c r="AH179" s="644">
        <f>MastRoster!AD183</f>
        <v>0</v>
      </c>
      <c r="AI179" s="644">
        <f>MastRoster!AE183</f>
        <v>0</v>
      </c>
      <c r="AJ179" s="644">
        <f>MastRoster!AF183</f>
        <v>0</v>
      </c>
      <c r="AK179" s="644">
        <f>MastRoster!AG183</f>
        <v>0</v>
      </c>
      <c r="AL179" s="644">
        <f>MastRoster!AH183</f>
        <v>0</v>
      </c>
      <c r="AM179" s="644">
        <f>MastRoster!AI183</f>
        <v>0</v>
      </c>
      <c r="AN179" s="644">
        <f>MastRoster!AJ183</f>
        <v>0</v>
      </c>
      <c r="AO179" s="645">
        <f>MastRoster!AK183</f>
        <v>0</v>
      </c>
      <c r="AP179" s="644">
        <f>MastRoster!AL183</f>
        <v>0</v>
      </c>
      <c r="AQ179" s="644">
        <f>MastRoster!AM183</f>
        <v>0</v>
      </c>
      <c r="AR179" s="644" t="str">
        <f>MastRoster!AN183</f>
        <v/>
      </c>
      <c r="AS179" s="644" t="str">
        <f>MastRoster!AO183</f>
        <v/>
      </c>
      <c r="AT179" s="644" t="str">
        <f>MastRoster!AP183</f>
        <v/>
      </c>
      <c r="AU179" s="644" t="str">
        <f>MastRoster!AQ183</f>
        <v/>
      </c>
      <c r="AV179" s="644" t="str">
        <f>MastRoster!AR183</f>
        <v/>
      </c>
      <c r="AW179" s="644" t="str">
        <f>MastRoster!AS183</f>
        <v/>
      </c>
      <c r="AX179" s="644" t="str">
        <f>MastRoster!AT183</f>
        <v/>
      </c>
      <c r="AY179" s="644" t="str">
        <f>MastRoster!AU183</f>
        <v/>
      </c>
      <c r="AZ179" s="644" t="str">
        <f>MastRoster!AV183</f>
        <v/>
      </c>
      <c r="BA179" s="644" t="str">
        <f>MastRoster!AW183</f>
        <v/>
      </c>
      <c r="BB179" s="644" t="str">
        <f>MastRoster!AX183</f>
        <v/>
      </c>
      <c r="BC179" s="644" t="str">
        <f>MastRoster!AY183</f>
        <v/>
      </c>
      <c r="BD179" s="644" t="str">
        <f>MastRoster!AZ183</f>
        <v/>
      </c>
      <c r="BE179" s="644" t="str">
        <f>MastRoster!BA183</f>
        <v/>
      </c>
      <c r="BF179" s="644" t="str">
        <f>MastRoster!BB183</f>
        <v/>
      </c>
      <c r="BG179" s="644" t="str">
        <f>MastRoster!BC183</f>
        <v/>
      </c>
      <c r="BH179" s="644" t="str">
        <f>MastRoster!BD183</f>
        <v/>
      </c>
      <c r="BI179" s="644" t="str">
        <f>MastRoster!BE183</f>
        <v/>
      </c>
      <c r="BJ179" s="644" t="str">
        <f>MastRoster!BF183</f>
        <v/>
      </c>
    </row>
    <row r="180" spans="7:62" x14ac:dyDescent="0.25">
      <c r="G180" s="644">
        <f>MastRoster!C184</f>
        <v>0</v>
      </c>
      <c r="H180" s="644">
        <f>MastRoster!D184</f>
        <v>0</v>
      </c>
      <c r="I180" s="644">
        <f>MastRoster!E184</f>
        <v>0</v>
      </c>
      <c r="J180" s="644">
        <f>MastRoster!F184</f>
        <v>0</v>
      </c>
      <c r="K180" s="644">
        <f>MastRoster!G184</f>
        <v>0</v>
      </c>
      <c r="L180" s="644">
        <f>MastRoster!H184</f>
        <v>0</v>
      </c>
      <c r="M180" s="644">
        <f>MastRoster!I184</f>
        <v>0</v>
      </c>
      <c r="N180" s="644">
        <f>MastRoster!J184</f>
        <v>0</v>
      </c>
      <c r="O180" s="644">
        <f>MastRoster!K184</f>
        <v>0</v>
      </c>
      <c r="P180" s="644">
        <f>MastRoster!L184</f>
        <v>0</v>
      </c>
      <c r="Q180" s="644">
        <f>MastRoster!M184</f>
        <v>0</v>
      </c>
      <c r="R180" s="644">
        <f>MastRoster!N184</f>
        <v>0</v>
      </c>
      <c r="S180" s="644">
        <f>MastRoster!O184</f>
        <v>0</v>
      </c>
      <c r="T180" s="644">
        <f>MastRoster!P184</f>
        <v>0</v>
      </c>
      <c r="U180" s="644">
        <f>MastRoster!Q184</f>
        <v>0</v>
      </c>
      <c r="V180" s="644">
        <f>MastRoster!R184</f>
        <v>0</v>
      </c>
      <c r="W180" s="644">
        <f>MastRoster!S184</f>
        <v>0</v>
      </c>
      <c r="X180" s="644">
        <f>MastRoster!T184</f>
        <v>0</v>
      </c>
      <c r="Y180" s="644">
        <f>MastRoster!U184</f>
        <v>0</v>
      </c>
      <c r="Z180" s="644">
        <f>MastRoster!V184</f>
        <v>0</v>
      </c>
      <c r="AA180" s="644">
        <f>MastRoster!W184</f>
        <v>0</v>
      </c>
      <c r="AB180" s="644">
        <f>MastRoster!X184</f>
        <v>0</v>
      </c>
      <c r="AC180" s="644">
        <f>MastRoster!Y184</f>
        <v>0</v>
      </c>
      <c r="AD180" s="644">
        <f>MastRoster!Z184</f>
        <v>0</v>
      </c>
      <c r="AE180" s="644">
        <f>MastRoster!AA184</f>
        <v>0</v>
      </c>
      <c r="AF180" s="644">
        <f>MastRoster!AB184</f>
        <v>0</v>
      </c>
      <c r="AG180" s="644">
        <f>MastRoster!AC184</f>
        <v>0</v>
      </c>
      <c r="AH180" s="644">
        <f>MastRoster!AD184</f>
        <v>0</v>
      </c>
      <c r="AI180" s="644">
        <f>MastRoster!AE184</f>
        <v>0</v>
      </c>
      <c r="AJ180" s="644">
        <f>MastRoster!AF184</f>
        <v>0</v>
      </c>
      <c r="AK180" s="644">
        <f>MastRoster!AG184</f>
        <v>0</v>
      </c>
      <c r="AL180" s="644">
        <f>MastRoster!AH184</f>
        <v>0</v>
      </c>
      <c r="AM180" s="644">
        <f>MastRoster!AI184</f>
        <v>0</v>
      </c>
      <c r="AN180" s="644">
        <f>MastRoster!AJ184</f>
        <v>0</v>
      </c>
      <c r="AO180" s="645">
        <f>MastRoster!AK184</f>
        <v>0</v>
      </c>
      <c r="AP180" s="644">
        <f>MastRoster!AL184</f>
        <v>0</v>
      </c>
      <c r="AQ180" s="644">
        <f>MastRoster!AM184</f>
        <v>0</v>
      </c>
      <c r="AR180" s="644" t="str">
        <f>MastRoster!AN184</f>
        <v/>
      </c>
      <c r="AS180" s="644" t="str">
        <f>MastRoster!AO184</f>
        <v/>
      </c>
      <c r="AT180" s="644" t="str">
        <f>MastRoster!AP184</f>
        <v/>
      </c>
      <c r="AU180" s="644" t="str">
        <f>MastRoster!AQ184</f>
        <v/>
      </c>
      <c r="AV180" s="644" t="str">
        <f>MastRoster!AR184</f>
        <v/>
      </c>
      <c r="AW180" s="644" t="str">
        <f>MastRoster!AS184</f>
        <v/>
      </c>
      <c r="AX180" s="644" t="str">
        <f>MastRoster!AT184</f>
        <v/>
      </c>
      <c r="AY180" s="644" t="str">
        <f>MastRoster!AU184</f>
        <v/>
      </c>
      <c r="AZ180" s="644" t="str">
        <f>MastRoster!AV184</f>
        <v/>
      </c>
      <c r="BA180" s="644" t="str">
        <f>MastRoster!AW184</f>
        <v/>
      </c>
      <c r="BB180" s="644" t="str">
        <f>MastRoster!AX184</f>
        <v/>
      </c>
      <c r="BC180" s="644" t="str">
        <f>MastRoster!AY184</f>
        <v/>
      </c>
      <c r="BD180" s="644" t="str">
        <f>MastRoster!AZ184</f>
        <v/>
      </c>
      <c r="BE180" s="644" t="str">
        <f>MastRoster!BA184</f>
        <v/>
      </c>
      <c r="BF180" s="644" t="str">
        <f>MastRoster!BB184</f>
        <v/>
      </c>
      <c r="BG180" s="644" t="str">
        <f>MastRoster!BC184</f>
        <v/>
      </c>
      <c r="BH180" s="644" t="str">
        <f>MastRoster!BD184</f>
        <v/>
      </c>
      <c r="BI180" s="644" t="str">
        <f>MastRoster!BE184</f>
        <v/>
      </c>
      <c r="BJ180" s="644" t="str">
        <f>MastRoster!BF184</f>
        <v/>
      </c>
    </row>
    <row r="181" spans="7:62" x14ac:dyDescent="0.25">
      <c r="G181" s="644">
        <f>MastRoster!C185</f>
        <v>0</v>
      </c>
      <c r="H181" s="644">
        <f>MastRoster!D185</f>
        <v>0</v>
      </c>
      <c r="I181" s="644">
        <f>MastRoster!E185</f>
        <v>0</v>
      </c>
      <c r="J181" s="644">
        <f>MastRoster!F185</f>
        <v>0</v>
      </c>
      <c r="K181" s="644">
        <f>MastRoster!G185</f>
        <v>0</v>
      </c>
      <c r="L181" s="644">
        <f>MastRoster!H185</f>
        <v>0</v>
      </c>
      <c r="M181" s="644">
        <f>MastRoster!I185</f>
        <v>0</v>
      </c>
      <c r="N181" s="644">
        <f>MastRoster!J185</f>
        <v>0</v>
      </c>
      <c r="O181" s="644">
        <f>MastRoster!K185</f>
        <v>0</v>
      </c>
      <c r="P181" s="644">
        <f>MastRoster!L185</f>
        <v>0</v>
      </c>
      <c r="Q181" s="644">
        <f>MastRoster!M185</f>
        <v>0</v>
      </c>
      <c r="R181" s="644">
        <f>MastRoster!N185</f>
        <v>0</v>
      </c>
      <c r="S181" s="644">
        <f>MastRoster!O185</f>
        <v>0</v>
      </c>
      <c r="T181" s="644">
        <f>MastRoster!P185</f>
        <v>0</v>
      </c>
      <c r="U181" s="644">
        <f>MastRoster!Q185</f>
        <v>0</v>
      </c>
      <c r="V181" s="644">
        <f>MastRoster!R185</f>
        <v>0</v>
      </c>
      <c r="W181" s="644">
        <f>MastRoster!S185</f>
        <v>0</v>
      </c>
      <c r="X181" s="644">
        <f>MastRoster!T185</f>
        <v>0</v>
      </c>
      <c r="Y181" s="644">
        <f>MastRoster!U185</f>
        <v>0</v>
      </c>
      <c r="Z181" s="644">
        <f>MastRoster!V185</f>
        <v>0</v>
      </c>
      <c r="AA181" s="644">
        <f>MastRoster!W185</f>
        <v>0</v>
      </c>
      <c r="AB181" s="644">
        <f>MastRoster!X185</f>
        <v>0</v>
      </c>
      <c r="AC181" s="644">
        <f>MastRoster!Y185</f>
        <v>0</v>
      </c>
      <c r="AD181" s="644">
        <f>MastRoster!Z185</f>
        <v>0</v>
      </c>
      <c r="AE181" s="644">
        <f>MastRoster!AA185</f>
        <v>0</v>
      </c>
      <c r="AF181" s="644">
        <f>MastRoster!AB185</f>
        <v>0</v>
      </c>
      <c r="AG181" s="644">
        <f>MastRoster!AC185</f>
        <v>0</v>
      </c>
      <c r="AH181" s="644">
        <f>MastRoster!AD185</f>
        <v>0</v>
      </c>
      <c r="AI181" s="644">
        <f>MastRoster!AE185</f>
        <v>0</v>
      </c>
      <c r="AJ181" s="644">
        <f>MastRoster!AF185</f>
        <v>0</v>
      </c>
      <c r="AK181" s="644">
        <f>MastRoster!AG185</f>
        <v>0</v>
      </c>
      <c r="AL181" s="644">
        <f>MastRoster!AH185</f>
        <v>0</v>
      </c>
      <c r="AM181" s="644">
        <f>MastRoster!AI185</f>
        <v>0</v>
      </c>
      <c r="AN181" s="644">
        <f>MastRoster!AJ185</f>
        <v>0</v>
      </c>
      <c r="AO181" s="645">
        <f>MastRoster!AK185</f>
        <v>0</v>
      </c>
      <c r="AP181" s="644">
        <f>MastRoster!AL185</f>
        <v>0</v>
      </c>
      <c r="AQ181" s="644">
        <f>MastRoster!AM185</f>
        <v>0</v>
      </c>
      <c r="AR181" s="644" t="str">
        <f>MastRoster!AN185</f>
        <v/>
      </c>
      <c r="AS181" s="644" t="str">
        <f>MastRoster!AO185</f>
        <v/>
      </c>
      <c r="AT181" s="644" t="str">
        <f>MastRoster!AP185</f>
        <v/>
      </c>
      <c r="AU181" s="644" t="str">
        <f>MastRoster!AQ185</f>
        <v/>
      </c>
      <c r="AV181" s="644" t="str">
        <f>MastRoster!AR185</f>
        <v/>
      </c>
      <c r="AW181" s="644" t="str">
        <f>MastRoster!AS185</f>
        <v/>
      </c>
      <c r="AX181" s="644" t="str">
        <f>MastRoster!AT185</f>
        <v/>
      </c>
      <c r="AY181" s="644" t="str">
        <f>MastRoster!AU185</f>
        <v/>
      </c>
      <c r="AZ181" s="644" t="str">
        <f>MastRoster!AV185</f>
        <v/>
      </c>
      <c r="BA181" s="644" t="str">
        <f>MastRoster!AW185</f>
        <v/>
      </c>
      <c r="BB181" s="644" t="str">
        <f>MastRoster!AX185</f>
        <v/>
      </c>
      <c r="BC181" s="644" t="str">
        <f>MastRoster!AY185</f>
        <v/>
      </c>
      <c r="BD181" s="644" t="str">
        <f>MastRoster!AZ185</f>
        <v/>
      </c>
      <c r="BE181" s="644" t="str">
        <f>MastRoster!BA185</f>
        <v/>
      </c>
      <c r="BF181" s="644" t="str">
        <f>MastRoster!BB185</f>
        <v/>
      </c>
      <c r="BG181" s="644" t="str">
        <f>MastRoster!BC185</f>
        <v/>
      </c>
      <c r="BH181" s="644" t="str">
        <f>MastRoster!BD185</f>
        <v/>
      </c>
      <c r="BI181" s="644" t="str">
        <f>MastRoster!BE185</f>
        <v/>
      </c>
      <c r="BJ181" s="644" t="str">
        <f>MastRoster!BF185</f>
        <v/>
      </c>
    </row>
    <row r="182" spans="7:62" x14ac:dyDescent="0.25">
      <c r="G182" s="644">
        <f>MastRoster!C186</f>
        <v>0</v>
      </c>
      <c r="H182" s="644">
        <f>MastRoster!D186</f>
        <v>0</v>
      </c>
      <c r="I182" s="644">
        <f>MastRoster!E186</f>
        <v>0</v>
      </c>
      <c r="J182" s="644">
        <f>MastRoster!F186</f>
        <v>0</v>
      </c>
      <c r="K182" s="644">
        <f>MastRoster!G186</f>
        <v>0</v>
      </c>
      <c r="L182" s="644">
        <f>MastRoster!H186</f>
        <v>0</v>
      </c>
      <c r="M182" s="644">
        <f>MastRoster!I186</f>
        <v>0</v>
      </c>
      <c r="N182" s="644">
        <f>MastRoster!J186</f>
        <v>0</v>
      </c>
      <c r="O182" s="644">
        <f>MastRoster!K186</f>
        <v>0</v>
      </c>
      <c r="P182" s="644">
        <f>MastRoster!L186</f>
        <v>0</v>
      </c>
      <c r="Q182" s="644">
        <f>MastRoster!M186</f>
        <v>0</v>
      </c>
      <c r="R182" s="644">
        <f>MastRoster!N186</f>
        <v>0</v>
      </c>
      <c r="S182" s="644">
        <f>MastRoster!O186</f>
        <v>0</v>
      </c>
      <c r="T182" s="644">
        <f>MastRoster!P186</f>
        <v>0</v>
      </c>
      <c r="U182" s="644">
        <f>MastRoster!Q186</f>
        <v>0</v>
      </c>
      <c r="V182" s="644">
        <f>MastRoster!R186</f>
        <v>0</v>
      </c>
      <c r="W182" s="644">
        <f>MastRoster!S186</f>
        <v>0</v>
      </c>
      <c r="X182" s="644">
        <f>MastRoster!T186</f>
        <v>0</v>
      </c>
      <c r="Y182" s="644">
        <f>MastRoster!U186</f>
        <v>0</v>
      </c>
      <c r="Z182" s="644">
        <f>MastRoster!V186</f>
        <v>0</v>
      </c>
      <c r="AA182" s="644">
        <f>MastRoster!W186</f>
        <v>0</v>
      </c>
      <c r="AB182" s="644">
        <f>MastRoster!X186</f>
        <v>0</v>
      </c>
      <c r="AC182" s="644">
        <f>MastRoster!Y186</f>
        <v>0</v>
      </c>
      <c r="AD182" s="644">
        <f>MastRoster!Z186</f>
        <v>0</v>
      </c>
      <c r="AE182" s="644">
        <f>MastRoster!AA186</f>
        <v>0</v>
      </c>
      <c r="AF182" s="644">
        <f>MastRoster!AB186</f>
        <v>0</v>
      </c>
      <c r="AG182" s="644">
        <f>MastRoster!AC186</f>
        <v>0</v>
      </c>
      <c r="AH182" s="644">
        <f>MastRoster!AD186</f>
        <v>0</v>
      </c>
      <c r="AI182" s="644">
        <f>MastRoster!AE186</f>
        <v>0</v>
      </c>
      <c r="AJ182" s="644">
        <f>MastRoster!AF186</f>
        <v>0</v>
      </c>
      <c r="AK182" s="644">
        <f>MastRoster!AG186</f>
        <v>0</v>
      </c>
      <c r="AL182" s="644">
        <f>MastRoster!AH186</f>
        <v>0</v>
      </c>
      <c r="AM182" s="644">
        <f>MastRoster!AI186</f>
        <v>0</v>
      </c>
      <c r="AN182" s="644">
        <f>MastRoster!AJ186</f>
        <v>0</v>
      </c>
      <c r="AO182" s="645">
        <f>MastRoster!AK186</f>
        <v>0</v>
      </c>
      <c r="AP182" s="644">
        <f>MastRoster!AL186</f>
        <v>0</v>
      </c>
      <c r="AQ182" s="644">
        <f>MastRoster!AM186</f>
        <v>0</v>
      </c>
      <c r="AR182" s="644" t="str">
        <f>MastRoster!AN186</f>
        <v/>
      </c>
      <c r="AS182" s="644" t="str">
        <f>MastRoster!AO186</f>
        <v/>
      </c>
      <c r="AT182" s="644" t="str">
        <f>MastRoster!AP186</f>
        <v/>
      </c>
      <c r="AU182" s="644" t="str">
        <f>MastRoster!AQ186</f>
        <v/>
      </c>
      <c r="AV182" s="644" t="str">
        <f>MastRoster!AR186</f>
        <v/>
      </c>
      <c r="AW182" s="644" t="str">
        <f>MastRoster!AS186</f>
        <v/>
      </c>
      <c r="AX182" s="644" t="str">
        <f>MastRoster!AT186</f>
        <v/>
      </c>
      <c r="AY182" s="644" t="str">
        <f>MastRoster!AU186</f>
        <v/>
      </c>
      <c r="AZ182" s="644" t="str">
        <f>MastRoster!AV186</f>
        <v/>
      </c>
      <c r="BA182" s="644" t="str">
        <f>MastRoster!AW186</f>
        <v/>
      </c>
      <c r="BB182" s="644" t="str">
        <f>MastRoster!AX186</f>
        <v/>
      </c>
      <c r="BC182" s="644" t="str">
        <f>MastRoster!AY186</f>
        <v/>
      </c>
      <c r="BD182" s="644" t="str">
        <f>MastRoster!AZ186</f>
        <v/>
      </c>
      <c r="BE182" s="644" t="str">
        <f>MastRoster!BA186</f>
        <v/>
      </c>
      <c r="BF182" s="644" t="str">
        <f>MastRoster!BB186</f>
        <v/>
      </c>
      <c r="BG182" s="644" t="str">
        <f>MastRoster!BC186</f>
        <v/>
      </c>
      <c r="BH182" s="644" t="str">
        <f>MastRoster!BD186</f>
        <v/>
      </c>
      <c r="BI182" s="644" t="str">
        <f>MastRoster!BE186</f>
        <v/>
      </c>
      <c r="BJ182" s="644" t="str">
        <f>MastRoster!BF186</f>
        <v/>
      </c>
    </row>
    <row r="183" spans="7:62" x14ac:dyDescent="0.25">
      <c r="G183" s="644">
        <f>MastRoster!C187</f>
        <v>0</v>
      </c>
      <c r="H183" s="644">
        <f>MastRoster!D187</f>
        <v>0</v>
      </c>
      <c r="I183" s="644">
        <f>MastRoster!E187</f>
        <v>0</v>
      </c>
      <c r="J183" s="644">
        <f>MastRoster!F187</f>
        <v>0</v>
      </c>
      <c r="K183" s="644">
        <f>MastRoster!G187</f>
        <v>0</v>
      </c>
      <c r="L183" s="644">
        <f>MastRoster!H187</f>
        <v>0</v>
      </c>
      <c r="M183" s="644">
        <f>MastRoster!I187</f>
        <v>0</v>
      </c>
      <c r="N183" s="644">
        <f>MastRoster!J187</f>
        <v>0</v>
      </c>
      <c r="O183" s="644">
        <f>MastRoster!K187</f>
        <v>0</v>
      </c>
      <c r="P183" s="644">
        <f>MastRoster!L187</f>
        <v>0</v>
      </c>
      <c r="Q183" s="644">
        <f>MastRoster!M187</f>
        <v>0</v>
      </c>
      <c r="R183" s="644">
        <f>MastRoster!N187</f>
        <v>0</v>
      </c>
      <c r="S183" s="644">
        <f>MastRoster!O187</f>
        <v>0</v>
      </c>
      <c r="T183" s="644">
        <f>MastRoster!P187</f>
        <v>0</v>
      </c>
      <c r="U183" s="644">
        <f>MastRoster!Q187</f>
        <v>0</v>
      </c>
      <c r="V183" s="644">
        <f>MastRoster!R187</f>
        <v>0</v>
      </c>
      <c r="W183" s="644">
        <f>MastRoster!S187</f>
        <v>0</v>
      </c>
      <c r="X183" s="644">
        <f>MastRoster!T187</f>
        <v>0</v>
      </c>
      <c r="Y183" s="644">
        <f>MastRoster!U187</f>
        <v>0</v>
      </c>
      <c r="Z183" s="644">
        <f>MastRoster!V187</f>
        <v>0</v>
      </c>
      <c r="AA183" s="644">
        <f>MastRoster!W187</f>
        <v>0</v>
      </c>
      <c r="AB183" s="644">
        <f>MastRoster!X187</f>
        <v>0</v>
      </c>
      <c r="AC183" s="644">
        <f>MastRoster!Y187</f>
        <v>0</v>
      </c>
      <c r="AD183" s="644">
        <f>MastRoster!Z187</f>
        <v>0</v>
      </c>
      <c r="AE183" s="644">
        <f>MastRoster!AA187</f>
        <v>0</v>
      </c>
      <c r="AF183" s="644">
        <f>MastRoster!AB187</f>
        <v>0</v>
      </c>
      <c r="AG183" s="644">
        <f>MastRoster!AC187</f>
        <v>0</v>
      </c>
      <c r="AH183" s="644">
        <f>MastRoster!AD187</f>
        <v>0</v>
      </c>
      <c r="AI183" s="644">
        <f>MastRoster!AE187</f>
        <v>0</v>
      </c>
      <c r="AJ183" s="644">
        <f>MastRoster!AF187</f>
        <v>0</v>
      </c>
      <c r="AK183" s="644">
        <f>MastRoster!AG187</f>
        <v>0</v>
      </c>
      <c r="AL183" s="644">
        <f>MastRoster!AH187</f>
        <v>0</v>
      </c>
      <c r="AM183" s="644">
        <f>MastRoster!AI187</f>
        <v>0</v>
      </c>
      <c r="AN183" s="644">
        <f>MastRoster!AJ187</f>
        <v>0</v>
      </c>
      <c r="AO183" s="645">
        <f>MastRoster!AK187</f>
        <v>0</v>
      </c>
      <c r="AP183" s="644">
        <f>MastRoster!AL187</f>
        <v>0</v>
      </c>
      <c r="AQ183" s="644">
        <f>MastRoster!AM187</f>
        <v>0</v>
      </c>
      <c r="AR183" s="644" t="str">
        <f>MastRoster!AN187</f>
        <v/>
      </c>
      <c r="AS183" s="644" t="str">
        <f>MastRoster!AO187</f>
        <v/>
      </c>
      <c r="AT183" s="644" t="str">
        <f>MastRoster!AP187</f>
        <v/>
      </c>
      <c r="AU183" s="644" t="str">
        <f>MastRoster!AQ187</f>
        <v/>
      </c>
      <c r="AV183" s="644" t="str">
        <f>MastRoster!AR187</f>
        <v/>
      </c>
      <c r="AW183" s="644" t="str">
        <f>MastRoster!AS187</f>
        <v/>
      </c>
      <c r="AX183" s="644" t="str">
        <f>MastRoster!AT187</f>
        <v/>
      </c>
      <c r="AY183" s="644" t="str">
        <f>MastRoster!AU187</f>
        <v/>
      </c>
      <c r="AZ183" s="644" t="str">
        <f>MastRoster!AV187</f>
        <v/>
      </c>
      <c r="BA183" s="644" t="str">
        <f>MastRoster!AW187</f>
        <v/>
      </c>
      <c r="BB183" s="644" t="str">
        <f>MastRoster!AX187</f>
        <v/>
      </c>
      <c r="BC183" s="644" t="str">
        <f>MastRoster!AY187</f>
        <v/>
      </c>
      <c r="BD183" s="644" t="str">
        <f>MastRoster!AZ187</f>
        <v/>
      </c>
      <c r="BE183" s="644" t="str">
        <f>MastRoster!BA187</f>
        <v/>
      </c>
      <c r="BF183" s="644" t="str">
        <f>MastRoster!BB187</f>
        <v/>
      </c>
      <c r="BG183" s="644" t="str">
        <f>MastRoster!BC187</f>
        <v/>
      </c>
      <c r="BH183" s="644" t="str">
        <f>MastRoster!BD187</f>
        <v/>
      </c>
      <c r="BI183" s="644" t="str">
        <f>MastRoster!BE187</f>
        <v/>
      </c>
      <c r="BJ183" s="644" t="str">
        <f>MastRoster!BF187</f>
        <v/>
      </c>
    </row>
    <row r="184" spans="7:62" x14ac:dyDescent="0.25">
      <c r="G184" s="644">
        <f>MastRoster!C188</f>
        <v>0</v>
      </c>
      <c r="H184" s="644">
        <f>MastRoster!D188</f>
        <v>0</v>
      </c>
      <c r="I184" s="644">
        <f>MastRoster!E188</f>
        <v>0</v>
      </c>
      <c r="J184" s="644">
        <f>MastRoster!F188</f>
        <v>0</v>
      </c>
      <c r="K184" s="644">
        <f>MastRoster!G188</f>
        <v>0</v>
      </c>
      <c r="L184" s="644">
        <f>MastRoster!H188</f>
        <v>0</v>
      </c>
      <c r="M184" s="644">
        <f>MastRoster!I188</f>
        <v>0</v>
      </c>
      <c r="N184" s="644">
        <f>MastRoster!J188</f>
        <v>0</v>
      </c>
      <c r="O184" s="644">
        <f>MastRoster!K188</f>
        <v>0</v>
      </c>
      <c r="P184" s="644">
        <f>MastRoster!L188</f>
        <v>0</v>
      </c>
      <c r="Q184" s="644">
        <f>MastRoster!M188</f>
        <v>0</v>
      </c>
      <c r="R184" s="644">
        <f>MastRoster!N188</f>
        <v>0</v>
      </c>
      <c r="S184" s="644">
        <f>MastRoster!O188</f>
        <v>0</v>
      </c>
      <c r="T184" s="644">
        <f>MastRoster!P188</f>
        <v>0</v>
      </c>
      <c r="U184" s="644">
        <f>MastRoster!Q188</f>
        <v>0</v>
      </c>
      <c r="V184" s="644">
        <f>MastRoster!R188</f>
        <v>0</v>
      </c>
      <c r="W184" s="644">
        <f>MastRoster!S188</f>
        <v>0</v>
      </c>
      <c r="X184" s="644">
        <f>MastRoster!T188</f>
        <v>0</v>
      </c>
      <c r="Y184" s="644">
        <f>MastRoster!U188</f>
        <v>0</v>
      </c>
      <c r="Z184" s="644">
        <f>MastRoster!V188</f>
        <v>0</v>
      </c>
      <c r="AA184" s="644">
        <f>MastRoster!W188</f>
        <v>0</v>
      </c>
      <c r="AB184" s="644">
        <f>MastRoster!X188</f>
        <v>0</v>
      </c>
      <c r="AC184" s="644">
        <f>MastRoster!Y188</f>
        <v>0</v>
      </c>
      <c r="AD184" s="644">
        <f>MastRoster!Z188</f>
        <v>0</v>
      </c>
      <c r="AE184" s="644">
        <f>MastRoster!AA188</f>
        <v>0</v>
      </c>
      <c r="AF184" s="644">
        <f>MastRoster!AB188</f>
        <v>0</v>
      </c>
      <c r="AG184" s="644">
        <f>MastRoster!AC188</f>
        <v>0</v>
      </c>
      <c r="AH184" s="644">
        <f>MastRoster!AD188</f>
        <v>0</v>
      </c>
      <c r="AI184" s="644">
        <f>MastRoster!AE188</f>
        <v>0</v>
      </c>
      <c r="AJ184" s="644">
        <f>MastRoster!AF188</f>
        <v>0</v>
      </c>
      <c r="AK184" s="644">
        <f>MastRoster!AG188</f>
        <v>0</v>
      </c>
      <c r="AL184" s="644">
        <f>MastRoster!AH188</f>
        <v>0</v>
      </c>
      <c r="AM184" s="644">
        <f>MastRoster!AI188</f>
        <v>0</v>
      </c>
      <c r="AN184" s="644">
        <f>MastRoster!AJ188</f>
        <v>0</v>
      </c>
      <c r="AO184" s="645">
        <f>MastRoster!AK188</f>
        <v>0</v>
      </c>
      <c r="AP184" s="644">
        <f>MastRoster!AL188</f>
        <v>0</v>
      </c>
      <c r="AQ184" s="644">
        <f>MastRoster!AM188</f>
        <v>0</v>
      </c>
      <c r="AR184" s="644" t="str">
        <f>MastRoster!AN188</f>
        <v/>
      </c>
      <c r="AS184" s="644" t="str">
        <f>MastRoster!AO188</f>
        <v/>
      </c>
      <c r="AT184" s="644" t="str">
        <f>MastRoster!AP188</f>
        <v/>
      </c>
      <c r="AU184" s="644" t="str">
        <f>MastRoster!AQ188</f>
        <v/>
      </c>
      <c r="AV184" s="644" t="str">
        <f>MastRoster!AR188</f>
        <v/>
      </c>
      <c r="AW184" s="644" t="str">
        <f>MastRoster!AS188</f>
        <v/>
      </c>
      <c r="AX184" s="644" t="str">
        <f>MastRoster!AT188</f>
        <v/>
      </c>
      <c r="AY184" s="644" t="str">
        <f>MastRoster!AU188</f>
        <v/>
      </c>
      <c r="AZ184" s="644" t="str">
        <f>MastRoster!AV188</f>
        <v/>
      </c>
      <c r="BA184" s="644" t="str">
        <f>MastRoster!AW188</f>
        <v/>
      </c>
      <c r="BB184" s="644" t="str">
        <f>MastRoster!AX188</f>
        <v/>
      </c>
      <c r="BC184" s="644" t="str">
        <f>MastRoster!AY188</f>
        <v/>
      </c>
      <c r="BD184" s="644" t="str">
        <f>MastRoster!AZ188</f>
        <v/>
      </c>
      <c r="BE184" s="644" t="str">
        <f>MastRoster!BA188</f>
        <v/>
      </c>
      <c r="BF184" s="644" t="str">
        <f>MastRoster!BB188</f>
        <v/>
      </c>
      <c r="BG184" s="644" t="str">
        <f>MastRoster!BC188</f>
        <v/>
      </c>
      <c r="BH184" s="644" t="str">
        <f>MastRoster!BD188</f>
        <v/>
      </c>
      <c r="BI184" s="644" t="str">
        <f>MastRoster!BE188</f>
        <v/>
      </c>
      <c r="BJ184" s="644" t="str">
        <f>MastRoster!BF188</f>
        <v/>
      </c>
    </row>
    <row r="185" spans="7:62" x14ac:dyDescent="0.25">
      <c r="G185" s="644">
        <f>MastRoster!C189</f>
        <v>0</v>
      </c>
      <c r="H185" s="644">
        <f>MastRoster!D189</f>
        <v>0</v>
      </c>
      <c r="I185" s="644">
        <f>MastRoster!E189</f>
        <v>0</v>
      </c>
      <c r="J185" s="644">
        <f>MastRoster!F189</f>
        <v>0</v>
      </c>
      <c r="K185" s="644">
        <f>MastRoster!G189</f>
        <v>0</v>
      </c>
      <c r="L185" s="644">
        <f>MastRoster!H189</f>
        <v>0</v>
      </c>
      <c r="M185" s="644">
        <f>MastRoster!I189</f>
        <v>0</v>
      </c>
      <c r="N185" s="644">
        <f>MastRoster!J189</f>
        <v>0</v>
      </c>
      <c r="O185" s="644">
        <f>MastRoster!K189</f>
        <v>0</v>
      </c>
      <c r="P185" s="644">
        <f>MastRoster!L189</f>
        <v>0</v>
      </c>
      <c r="Q185" s="644">
        <f>MastRoster!M189</f>
        <v>0</v>
      </c>
      <c r="R185" s="644">
        <f>MastRoster!N189</f>
        <v>0</v>
      </c>
      <c r="S185" s="644">
        <f>MastRoster!O189</f>
        <v>0</v>
      </c>
      <c r="T185" s="644">
        <f>MastRoster!P189</f>
        <v>0</v>
      </c>
      <c r="U185" s="644">
        <f>MastRoster!Q189</f>
        <v>0</v>
      </c>
      <c r="V185" s="644">
        <f>MastRoster!R189</f>
        <v>0</v>
      </c>
      <c r="W185" s="644">
        <f>MastRoster!S189</f>
        <v>0</v>
      </c>
      <c r="X185" s="644">
        <f>MastRoster!T189</f>
        <v>0</v>
      </c>
      <c r="Y185" s="644">
        <f>MastRoster!U189</f>
        <v>0</v>
      </c>
      <c r="Z185" s="644">
        <f>MastRoster!V189</f>
        <v>0</v>
      </c>
      <c r="AA185" s="644">
        <f>MastRoster!W189</f>
        <v>0</v>
      </c>
      <c r="AB185" s="644">
        <f>MastRoster!X189</f>
        <v>0</v>
      </c>
      <c r="AC185" s="644">
        <f>MastRoster!Y189</f>
        <v>0</v>
      </c>
      <c r="AD185" s="644">
        <f>MastRoster!Z189</f>
        <v>0</v>
      </c>
      <c r="AE185" s="644">
        <f>MastRoster!AA189</f>
        <v>0</v>
      </c>
      <c r="AF185" s="644">
        <f>MastRoster!AB189</f>
        <v>0</v>
      </c>
      <c r="AG185" s="644">
        <f>MastRoster!AC189</f>
        <v>0</v>
      </c>
      <c r="AH185" s="644">
        <f>MastRoster!AD189</f>
        <v>0</v>
      </c>
      <c r="AI185" s="644">
        <f>MastRoster!AE189</f>
        <v>0</v>
      </c>
      <c r="AJ185" s="644">
        <f>MastRoster!AF189</f>
        <v>0</v>
      </c>
      <c r="AK185" s="644">
        <f>MastRoster!AG189</f>
        <v>0</v>
      </c>
      <c r="AL185" s="644">
        <f>MastRoster!AH189</f>
        <v>0</v>
      </c>
      <c r="AM185" s="644">
        <f>MastRoster!AI189</f>
        <v>0</v>
      </c>
      <c r="AN185" s="644">
        <f>MastRoster!AJ189</f>
        <v>0</v>
      </c>
      <c r="AO185" s="645">
        <f>MastRoster!AK189</f>
        <v>0</v>
      </c>
      <c r="AP185" s="644">
        <f>MastRoster!AL189</f>
        <v>0</v>
      </c>
      <c r="AQ185" s="644">
        <f>MastRoster!AM189</f>
        <v>0</v>
      </c>
      <c r="AR185" s="644" t="str">
        <f>MastRoster!AN189</f>
        <v/>
      </c>
      <c r="AS185" s="644" t="str">
        <f>MastRoster!AO189</f>
        <v/>
      </c>
      <c r="AT185" s="644" t="str">
        <f>MastRoster!AP189</f>
        <v/>
      </c>
      <c r="AU185" s="644" t="str">
        <f>MastRoster!AQ189</f>
        <v/>
      </c>
      <c r="AV185" s="644" t="str">
        <f>MastRoster!AR189</f>
        <v/>
      </c>
      <c r="AW185" s="644" t="str">
        <f>MastRoster!AS189</f>
        <v/>
      </c>
      <c r="AX185" s="644" t="str">
        <f>MastRoster!AT189</f>
        <v/>
      </c>
      <c r="AY185" s="644" t="str">
        <f>MastRoster!AU189</f>
        <v/>
      </c>
      <c r="AZ185" s="644" t="str">
        <f>MastRoster!AV189</f>
        <v/>
      </c>
      <c r="BA185" s="644" t="str">
        <f>MastRoster!AW189</f>
        <v/>
      </c>
      <c r="BB185" s="644" t="str">
        <f>MastRoster!AX189</f>
        <v/>
      </c>
      <c r="BC185" s="644" t="str">
        <f>MastRoster!AY189</f>
        <v/>
      </c>
      <c r="BD185" s="644" t="str">
        <f>MastRoster!AZ189</f>
        <v/>
      </c>
      <c r="BE185" s="644" t="str">
        <f>MastRoster!BA189</f>
        <v/>
      </c>
      <c r="BF185" s="644" t="str">
        <f>MastRoster!BB189</f>
        <v/>
      </c>
      <c r="BG185" s="644" t="str">
        <f>MastRoster!BC189</f>
        <v/>
      </c>
      <c r="BH185" s="644" t="str">
        <f>MastRoster!BD189</f>
        <v/>
      </c>
      <c r="BI185" s="644" t="str">
        <f>MastRoster!BE189</f>
        <v/>
      </c>
      <c r="BJ185" s="644" t="str">
        <f>MastRoster!BF189</f>
        <v/>
      </c>
    </row>
    <row r="186" spans="7:62" x14ac:dyDescent="0.25">
      <c r="G186" s="644">
        <f>MastRoster!C190</f>
        <v>0</v>
      </c>
      <c r="H186" s="644">
        <f>MastRoster!D190</f>
        <v>0</v>
      </c>
      <c r="I186" s="644">
        <f>MastRoster!E190</f>
        <v>0</v>
      </c>
      <c r="J186" s="644">
        <f>MastRoster!F190</f>
        <v>0</v>
      </c>
      <c r="K186" s="644">
        <f>MastRoster!G190</f>
        <v>0</v>
      </c>
      <c r="L186" s="644">
        <f>MastRoster!H190</f>
        <v>0</v>
      </c>
      <c r="M186" s="644">
        <f>MastRoster!I190</f>
        <v>0</v>
      </c>
      <c r="N186" s="644">
        <f>MastRoster!J190</f>
        <v>0</v>
      </c>
      <c r="O186" s="644">
        <f>MastRoster!K190</f>
        <v>0</v>
      </c>
      <c r="P186" s="644">
        <f>MastRoster!L190</f>
        <v>0</v>
      </c>
      <c r="Q186" s="644">
        <f>MastRoster!M190</f>
        <v>0</v>
      </c>
      <c r="R186" s="644">
        <f>MastRoster!N190</f>
        <v>0</v>
      </c>
      <c r="S186" s="644">
        <f>MastRoster!O190</f>
        <v>0</v>
      </c>
      <c r="T186" s="644">
        <f>MastRoster!P190</f>
        <v>0</v>
      </c>
      <c r="U186" s="644">
        <f>MastRoster!Q190</f>
        <v>0</v>
      </c>
      <c r="V186" s="644">
        <f>MastRoster!R190</f>
        <v>0</v>
      </c>
      <c r="W186" s="644">
        <f>MastRoster!S190</f>
        <v>0</v>
      </c>
      <c r="X186" s="644">
        <f>MastRoster!T190</f>
        <v>0</v>
      </c>
      <c r="Y186" s="644">
        <f>MastRoster!U190</f>
        <v>0</v>
      </c>
      <c r="Z186" s="644">
        <f>MastRoster!V190</f>
        <v>0</v>
      </c>
      <c r="AA186" s="644">
        <f>MastRoster!W190</f>
        <v>0</v>
      </c>
      <c r="AB186" s="644">
        <f>MastRoster!X190</f>
        <v>0</v>
      </c>
      <c r="AC186" s="644">
        <f>MastRoster!Y190</f>
        <v>0</v>
      </c>
      <c r="AD186" s="644">
        <f>MastRoster!Z190</f>
        <v>0</v>
      </c>
      <c r="AE186" s="644">
        <f>MastRoster!AA190</f>
        <v>0</v>
      </c>
      <c r="AF186" s="644">
        <f>MastRoster!AB190</f>
        <v>0</v>
      </c>
      <c r="AG186" s="644">
        <f>MastRoster!AC190</f>
        <v>0</v>
      </c>
      <c r="AH186" s="644">
        <f>MastRoster!AD190</f>
        <v>0</v>
      </c>
      <c r="AI186" s="644">
        <f>MastRoster!AE190</f>
        <v>0</v>
      </c>
      <c r="AJ186" s="644">
        <f>MastRoster!AF190</f>
        <v>0</v>
      </c>
      <c r="AK186" s="644">
        <f>MastRoster!AG190</f>
        <v>0</v>
      </c>
      <c r="AL186" s="644">
        <f>MastRoster!AH190</f>
        <v>0</v>
      </c>
      <c r="AM186" s="644">
        <f>MastRoster!AI190</f>
        <v>0</v>
      </c>
      <c r="AN186" s="644">
        <f>MastRoster!AJ190</f>
        <v>0</v>
      </c>
      <c r="AO186" s="645">
        <f>MastRoster!AK190</f>
        <v>0</v>
      </c>
      <c r="AP186" s="644">
        <f>MastRoster!AL190</f>
        <v>0</v>
      </c>
      <c r="AQ186" s="644">
        <f>MastRoster!AM190</f>
        <v>0</v>
      </c>
      <c r="AR186" s="644" t="str">
        <f>MastRoster!AN190</f>
        <v/>
      </c>
      <c r="AS186" s="644" t="str">
        <f>MastRoster!AO190</f>
        <v/>
      </c>
      <c r="AT186" s="644" t="str">
        <f>MastRoster!AP190</f>
        <v/>
      </c>
      <c r="AU186" s="644" t="str">
        <f>MastRoster!AQ190</f>
        <v/>
      </c>
      <c r="AV186" s="644" t="str">
        <f>MastRoster!AR190</f>
        <v/>
      </c>
      <c r="AW186" s="644" t="str">
        <f>MastRoster!AS190</f>
        <v/>
      </c>
      <c r="AX186" s="644" t="str">
        <f>MastRoster!AT190</f>
        <v/>
      </c>
      <c r="AY186" s="644" t="str">
        <f>MastRoster!AU190</f>
        <v/>
      </c>
      <c r="AZ186" s="644" t="str">
        <f>MastRoster!AV190</f>
        <v/>
      </c>
      <c r="BA186" s="644" t="str">
        <f>MastRoster!AW190</f>
        <v/>
      </c>
      <c r="BB186" s="644" t="str">
        <f>MastRoster!AX190</f>
        <v/>
      </c>
      <c r="BC186" s="644" t="str">
        <f>MastRoster!AY190</f>
        <v/>
      </c>
      <c r="BD186" s="644" t="str">
        <f>MastRoster!AZ190</f>
        <v/>
      </c>
      <c r="BE186" s="644" t="str">
        <f>MastRoster!BA190</f>
        <v/>
      </c>
      <c r="BF186" s="644" t="str">
        <f>MastRoster!BB190</f>
        <v/>
      </c>
      <c r="BG186" s="644" t="str">
        <f>MastRoster!BC190</f>
        <v/>
      </c>
      <c r="BH186" s="644" t="str">
        <f>MastRoster!BD190</f>
        <v/>
      </c>
      <c r="BI186" s="644" t="str">
        <f>MastRoster!BE190</f>
        <v/>
      </c>
      <c r="BJ186" s="644" t="str">
        <f>MastRoster!BF190</f>
        <v/>
      </c>
    </row>
    <row r="187" spans="7:62" x14ac:dyDescent="0.25">
      <c r="G187" s="644">
        <f>MastRoster!C191</f>
        <v>0</v>
      </c>
      <c r="H187" s="644">
        <f>MastRoster!D191</f>
        <v>0</v>
      </c>
      <c r="I187" s="644">
        <f>MastRoster!E191</f>
        <v>0</v>
      </c>
      <c r="J187" s="644">
        <f>MastRoster!F191</f>
        <v>0</v>
      </c>
      <c r="K187" s="644">
        <f>MastRoster!G191</f>
        <v>0</v>
      </c>
      <c r="L187" s="644">
        <f>MastRoster!H191</f>
        <v>0</v>
      </c>
      <c r="M187" s="644">
        <f>MastRoster!I191</f>
        <v>0</v>
      </c>
      <c r="N187" s="644">
        <f>MastRoster!J191</f>
        <v>0</v>
      </c>
      <c r="O187" s="644">
        <f>MastRoster!K191</f>
        <v>0</v>
      </c>
      <c r="P187" s="644">
        <f>MastRoster!L191</f>
        <v>0</v>
      </c>
      <c r="Q187" s="644">
        <f>MastRoster!M191</f>
        <v>0</v>
      </c>
      <c r="R187" s="644">
        <f>MastRoster!N191</f>
        <v>0</v>
      </c>
      <c r="S187" s="644">
        <f>MastRoster!O191</f>
        <v>0</v>
      </c>
      <c r="T187" s="644">
        <f>MastRoster!P191</f>
        <v>0</v>
      </c>
      <c r="U187" s="644">
        <f>MastRoster!Q191</f>
        <v>0</v>
      </c>
      <c r="V187" s="644">
        <f>MastRoster!R191</f>
        <v>0</v>
      </c>
      <c r="W187" s="644">
        <f>MastRoster!S191</f>
        <v>0</v>
      </c>
      <c r="X187" s="644">
        <f>MastRoster!T191</f>
        <v>0</v>
      </c>
      <c r="Y187" s="644">
        <f>MastRoster!U191</f>
        <v>0</v>
      </c>
      <c r="Z187" s="644">
        <f>MastRoster!V191</f>
        <v>0</v>
      </c>
      <c r="AA187" s="644">
        <f>MastRoster!W191</f>
        <v>0</v>
      </c>
      <c r="AB187" s="644">
        <f>MastRoster!X191</f>
        <v>0</v>
      </c>
      <c r="AC187" s="644">
        <f>MastRoster!Y191</f>
        <v>0</v>
      </c>
      <c r="AD187" s="644">
        <f>MastRoster!Z191</f>
        <v>0</v>
      </c>
      <c r="AE187" s="644">
        <f>MastRoster!AA191</f>
        <v>0</v>
      </c>
      <c r="AF187" s="644">
        <f>MastRoster!AB191</f>
        <v>0</v>
      </c>
      <c r="AG187" s="644">
        <f>MastRoster!AC191</f>
        <v>0</v>
      </c>
      <c r="AH187" s="644">
        <f>MastRoster!AD191</f>
        <v>0</v>
      </c>
      <c r="AI187" s="644">
        <f>MastRoster!AE191</f>
        <v>0</v>
      </c>
      <c r="AJ187" s="644">
        <f>MastRoster!AF191</f>
        <v>0</v>
      </c>
      <c r="AK187" s="644">
        <f>MastRoster!AG191</f>
        <v>0</v>
      </c>
      <c r="AL187" s="644">
        <f>MastRoster!AH191</f>
        <v>0</v>
      </c>
      <c r="AM187" s="644">
        <f>MastRoster!AI191</f>
        <v>0</v>
      </c>
      <c r="AN187" s="644">
        <f>MastRoster!AJ191</f>
        <v>0</v>
      </c>
      <c r="AO187" s="645">
        <f>MastRoster!AK191</f>
        <v>0</v>
      </c>
      <c r="AP187" s="644">
        <f>MastRoster!AL191</f>
        <v>0</v>
      </c>
      <c r="AQ187" s="644">
        <f>MastRoster!AM191</f>
        <v>0</v>
      </c>
      <c r="AR187" s="644" t="str">
        <f>MastRoster!AN191</f>
        <v/>
      </c>
      <c r="AS187" s="644" t="str">
        <f>MastRoster!AO191</f>
        <v/>
      </c>
      <c r="AT187" s="644" t="str">
        <f>MastRoster!AP191</f>
        <v/>
      </c>
      <c r="AU187" s="644" t="str">
        <f>MastRoster!AQ191</f>
        <v/>
      </c>
      <c r="AV187" s="644" t="str">
        <f>MastRoster!AR191</f>
        <v/>
      </c>
      <c r="AW187" s="644" t="str">
        <f>MastRoster!AS191</f>
        <v/>
      </c>
      <c r="AX187" s="644" t="str">
        <f>MastRoster!AT191</f>
        <v/>
      </c>
      <c r="AY187" s="644" t="str">
        <f>MastRoster!AU191</f>
        <v/>
      </c>
      <c r="AZ187" s="644" t="str">
        <f>MastRoster!AV191</f>
        <v/>
      </c>
      <c r="BA187" s="644" t="str">
        <f>MastRoster!AW191</f>
        <v/>
      </c>
      <c r="BB187" s="644" t="str">
        <f>MastRoster!AX191</f>
        <v/>
      </c>
      <c r="BC187" s="644" t="str">
        <f>MastRoster!AY191</f>
        <v/>
      </c>
      <c r="BD187" s="644" t="str">
        <f>MastRoster!AZ191</f>
        <v/>
      </c>
      <c r="BE187" s="644" t="str">
        <f>MastRoster!BA191</f>
        <v/>
      </c>
      <c r="BF187" s="644" t="str">
        <f>MastRoster!BB191</f>
        <v/>
      </c>
      <c r="BG187" s="644" t="str">
        <f>MastRoster!BC191</f>
        <v/>
      </c>
      <c r="BH187" s="644" t="str">
        <f>MastRoster!BD191</f>
        <v/>
      </c>
      <c r="BI187" s="644" t="str">
        <f>MastRoster!BE191</f>
        <v/>
      </c>
      <c r="BJ187" s="644" t="str">
        <f>MastRoster!BF191</f>
        <v/>
      </c>
    </row>
    <row r="188" spans="7:62" x14ac:dyDescent="0.25">
      <c r="G188" s="644">
        <f>MastRoster!C192</f>
        <v>0</v>
      </c>
      <c r="H188" s="644">
        <f>MastRoster!D192</f>
        <v>0</v>
      </c>
      <c r="I188" s="644">
        <f>MastRoster!E192</f>
        <v>0</v>
      </c>
      <c r="J188" s="644">
        <f>MastRoster!F192</f>
        <v>0</v>
      </c>
      <c r="K188" s="644">
        <f>MastRoster!G192</f>
        <v>0</v>
      </c>
      <c r="L188" s="644">
        <f>MastRoster!H192</f>
        <v>0</v>
      </c>
      <c r="M188" s="644">
        <f>MastRoster!I192</f>
        <v>0</v>
      </c>
      <c r="N188" s="644">
        <f>MastRoster!J192</f>
        <v>0</v>
      </c>
      <c r="O188" s="644">
        <f>MastRoster!K192</f>
        <v>0</v>
      </c>
      <c r="P188" s="644">
        <f>MastRoster!L192</f>
        <v>0</v>
      </c>
      <c r="Q188" s="644">
        <f>MastRoster!M192</f>
        <v>0</v>
      </c>
      <c r="R188" s="644">
        <f>MastRoster!N192</f>
        <v>0</v>
      </c>
      <c r="S188" s="644">
        <f>MastRoster!O192</f>
        <v>0</v>
      </c>
      <c r="T188" s="644">
        <f>MastRoster!P192</f>
        <v>0</v>
      </c>
      <c r="U188" s="644">
        <f>MastRoster!Q192</f>
        <v>0</v>
      </c>
      <c r="V188" s="644">
        <f>MastRoster!R192</f>
        <v>0</v>
      </c>
      <c r="W188" s="644">
        <f>MastRoster!S192</f>
        <v>0</v>
      </c>
      <c r="X188" s="644">
        <f>MastRoster!T192</f>
        <v>0</v>
      </c>
      <c r="Y188" s="644">
        <f>MastRoster!U192</f>
        <v>0</v>
      </c>
      <c r="Z188" s="644">
        <f>MastRoster!V192</f>
        <v>0</v>
      </c>
      <c r="AA188" s="644">
        <f>MastRoster!W192</f>
        <v>0</v>
      </c>
      <c r="AB188" s="644">
        <f>MastRoster!X192</f>
        <v>0</v>
      </c>
      <c r="AC188" s="644">
        <f>MastRoster!Y192</f>
        <v>0</v>
      </c>
      <c r="AD188" s="644">
        <f>MastRoster!Z192</f>
        <v>0</v>
      </c>
      <c r="AE188" s="644">
        <f>MastRoster!AA192</f>
        <v>0</v>
      </c>
      <c r="AF188" s="644">
        <f>MastRoster!AB192</f>
        <v>0</v>
      </c>
      <c r="AG188" s="644">
        <f>MastRoster!AC192</f>
        <v>0</v>
      </c>
      <c r="AH188" s="644">
        <f>MastRoster!AD192</f>
        <v>0</v>
      </c>
      <c r="AI188" s="644">
        <f>MastRoster!AE192</f>
        <v>0</v>
      </c>
      <c r="AJ188" s="644">
        <f>MastRoster!AF192</f>
        <v>0</v>
      </c>
      <c r="AK188" s="644">
        <f>MastRoster!AG192</f>
        <v>0</v>
      </c>
      <c r="AL188" s="644">
        <f>MastRoster!AH192</f>
        <v>0</v>
      </c>
      <c r="AM188" s="644">
        <f>MastRoster!AI192</f>
        <v>0</v>
      </c>
      <c r="AN188" s="644">
        <f>MastRoster!AJ192</f>
        <v>0</v>
      </c>
      <c r="AO188" s="645">
        <f>MastRoster!AK192</f>
        <v>0</v>
      </c>
      <c r="AP188" s="644">
        <f>MastRoster!AL192</f>
        <v>0</v>
      </c>
      <c r="AQ188" s="644">
        <f>MastRoster!AM192</f>
        <v>0</v>
      </c>
      <c r="AR188" s="644" t="str">
        <f>MastRoster!AN192</f>
        <v/>
      </c>
      <c r="AS188" s="644" t="str">
        <f>MastRoster!AO192</f>
        <v/>
      </c>
      <c r="AT188" s="644" t="str">
        <f>MastRoster!AP192</f>
        <v/>
      </c>
      <c r="AU188" s="644" t="str">
        <f>MastRoster!AQ192</f>
        <v/>
      </c>
      <c r="AV188" s="644" t="str">
        <f>MastRoster!AR192</f>
        <v/>
      </c>
      <c r="AW188" s="644" t="str">
        <f>MastRoster!AS192</f>
        <v/>
      </c>
      <c r="AX188" s="644" t="str">
        <f>MastRoster!AT192</f>
        <v/>
      </c>
      <c r="AY188" s="644" t="str">
        <f>MastRoster!AU192</f>
        <v/>
      </c>
      <c r="AZ188" s="644" t="str">
        <f>MastRoster!AV192</f>
        <v/>
      </c>
      <c r="BA188" s="644" t="str">
        <f>MastRoster!AW192</f>
        <v/>
      </c>
      <c r="BB188" s="644" t="str">
        <f>MastRoster!AX192</f>
        <v/>
      </c>
      <c r="BC188" s="644" t="str">
        <f>MastRoster!AY192</f>
        <v/>
      </c>
      <c r="BD188" s="644" t="str">
        <f>MastRoster!AZ192</f>
        <v/>
      </c>
      <c r="BE188" s="644" t="str">
        <f>MastRoster!BA192</f>
        <v/>
      </c>
      <c r="BF188" s="644" t="str">
        <f>MastRoster!BB192</f>
        <v/>
      </c>
      <c r="BG188" s="644" t="str">
        <f>MastRoster!BC192</f>
        <v/>
      </c>
      <c r="BH188" s="644" t="str">
        <f>MastRoster!BD192</f>
        <v/>
      </c>
      <c r="BI188" s="644" t="str">
        <f>MastRoster!BE192</f>
        <v/>
      </c>
      <c r="BJ188" s="644" t="str">
        <f>MastRoster!BF192</f>
        <v/>
      </c>
    </row>
    <row r="189" spans="7:62" x14ac:dyDescent="0.25">
      <c r="G189" s="644">
        <f>MastRoster!C193</f>
        <v>0</v>
      </c>
      <c r="H189" s="644">
        <f>MastRoster!D193</f>
        <v>0</v>
      </c>
      <c r="I189" s="644">
        <f>MastRoster!E193</f>
        <v>0</v>
      </c>
      <c r="J189" s="644">
        <f>MastRoster!F193</f>
        <v>0</v>
      </c>
      <c r="K189" s="644">
        <f>MastRoster!G193</f>
        <v>0</v>
      </c>
      <c r="L189" s="644">
        <f>MastRoster!H193</f>
        <v>0</v>
      </c>
      <c r="M189" s="644">
        <f>MastRoster!I193</f>
        <v>0</v>
      </c>
      <c r="N189" s="644">
        <f>MastRoster!J193</f>
        <v>0</v>
      </c>
      <c r="O189" s="644">
        <f>MastRoster!K193</f>
        <v>0</v>
      </c>
      <c r="P189" s="644">
        <f>MastRoster!L193</f>
        <v>0</v>
      </c>
      <c r="Q189" s="644">
        <f>MastRoster!M193</f>
        <v>0</v>
      </c>
      <c r="R189" s="644">
        <f>MastRoster!N193</f>
        <v>0</v>
      </c>
      <c r="S189" s="644">
        <f>MastRoster!O193</f>
        <v>0</v>
      </c>
      <c r="T189" s="644">
        <f>MastRoster!P193</f>
        <v>0</v>
      </c>
      <c r="U189" s="644">
        <f>MastRoster!Q193</f>
        <v>0</v>
      </c>
      <c r="V189" s="644">
        <f>MastRoster!R193</f>
        <v>0</v>
      </c>
      <c r="W189" s="644">
        <f>MastRoster!S193</f>
        <v>0</v>
      </c>
      <c r="X189" s="644">
        <f>MastRoster!T193</f>
        <v>0</v>
      </c>
      <c r="Y189" s="644">
        <f>MastRoster!U193</f>
        <v>0</v>
      </c>
      <c r="Z189" s="644">
        <f>MastRoster!V193</f>
        <v>0</v>
      </c>
      <c r="AA189" s="644">
        <f>MastRoster!W193</f>
        <v>0</v>
      </c>
      <c r="AB189" s="644">
        <f>MastRoster!X193</f>
        <v>0</v>
      </c>
      <c r="AC189" s="644">
        <f>MastRoster!Y193</f>
        <v>0</v>
      </c>
      <c r="AD189" s="644">
        <f>MastRoster!Z193</f>
        <v>0</v>
      </c>
      <c r="AE189" s="644">
        <f>MastRoster!AA193</f>
        <v>0</v>
      </c>
      <c r="AF189" s="644">
        <f>MastRoster!AB193</f>
        <v>0</v>
      </c>
      <c r="AG189" s="644">
        <f>MastRoster!AC193</f>
        <v>0</v>
      </c>
      <c r="AH189" s="644">
        <f>MastRoster!AD193</f>
        <v>0</v>
      </c>
      <c r="AI189" s="644">
        <f>MastRoster!AE193</f>
        <v>0</v>
      </c>
      <c r="AJ189" s="644">
        <f>MastRoster!AF193</f>
        <v>0</v>
      </c>
      <c r="AK189" s="644">
        <f>MastRoster!AG193</f>
        <v>0</v>
      </c>
      <c r="AL189" s="644">
        <f>MastRoster!AH193</f>
        <v>0</v>
      </c>
      <c r="AM189" s="644">
        <f>MastRoster!AI193</f>
        <v>0</v>
      </c>
      <c r="AN189" s="644">
        <f>MastRoster!AJ193</f>
        <v>0</v>
      </c>
      <c r="AO189" s="645">
        <f>MastRoster!AK193</f>
        <v>0</v>
      </c>
      <c r="AP189" s="644">
        <f>MastRoster!AL193</f>
        <v>0</v>
      </c>
      <c r="AQ189" s="644">
        <f>MastRoster!AM193</f>
        <v>0</v>
      </c>
      <c r="AR189" s="644" t="str">
        <f>MastRoster!AN193</f>
        <v/>
      </c>
      <c r="AS189" s="644" t="str">
        <f>MastRoster!AO193</f>
        <v/>
      </c>
      <c r="AT189" s="644" t="str">
        <f>MastRoster!AP193</f>
        <v/>
      </c>
      <c r="AU189" s="644" t="str">
        <f>MastRoster!AQ193</f>
        <v/>
      </c>
      <c r="AV189" s="644" t="str">
        <f>MastRoster!AR193</f>
        <v/>
      </c>
      <c r="AW189" s="644" t="str">
        <f>MastRoster!AS193</f>
        <v/>
      </c>
      <c r="AX189" s="644" t="str">
        <f>MastRoster!AT193</f>
        <v/>
      </c>
      <c r="AY189" s="644" t="str">
        <f>MastRoster!AU193</f>
        <v/>
      </c>
      <c r="AZ189" s="644" t="str">
        <f>MastRoster!AV193</f>
        <v/>
      </c>
      <c r="BA189" s="644" t="str">
        <f>MastRoster!AW193</f>
        <v/>
      </c>
      <c r="BB189" s="644" t="str">
        <f>MastRoster!AX193</f>
        <v/>
      </c>
      <c r="BC189" s="644" t="str">
        <f>MastRoster!AY193</f>
        <v/>
      </c>
      <c r="BD189" s="644" t="str">
        <f>MastRoster!AZ193</f>
        <v/>
      </c>
      <c r="BE189" s="644" t="str">
        <f>MastRoster!BA193</f>
        <v/>
      </c>
      <c r="BF189" s="644" t="str">
        <f>MastRoster!BB193</f>
        <v/>
      </c>
      <c r="BG189" s="644" t="str">
        <f>MastRoster!BC193</f>
        <v/>
      </c>
      <c r="BH189" s="644" t="str">
        <f>MastRoster!BD193</f>
        <v/>
      </c>
      <c r="BI189" s="644" t="str">
        <f>MastRoster!BE193</f>
        <v/>
      </c>
      <c r="BJ189" s="644" t="str">
        <f>MastRoster!BF193</f>
        <v/>
      </c>
    </row>
    <row r="190" spans="7:62" x14ac:dyDescent="0.25">
      <c r="G190" s="644">
        <f>MastRoster!C194</f>
        <v>0</v>
      </c>
      <c r="H190" s="644">
        <f>MastRoster!D194</f>
        <v>0</v>
      </c>
      <c r="I190" s="644">
        <f>MastRoster!E194</f>
        <v>0</v>
      </c>
      <c r="J190" s="644">
        <f>MastRoster!F194</f>
        <v>0</v>
      </c>
      <c r="K190" s="644">
        <f>MastRoster!G194</f>
        <v>0</v>
      </c>
      <c r="L190" s="644">
        <f>MastRoster!H194</f>
        <v>0</v>
      </c>
      <c r="M190" s="644">
        <f>MastRoster!I194</f>
        <v>0</v>
      </c>
      <c r="N190" s="644">
        <f>MastRoster!J194</f>
        <v>0</v>
      </c>
      <c r="O190" s="644">
        <f>MastRoster!K194</f>
        <v>0</v>
      </c>
      <c r="P190" s="644">
        <f>MastRoster!L194</f>
        <v>0</v>
      </c>
      <c r="Q190" s="644">
        <f>MastRoster!M194</f>
        <v>0</v>
      </c>
      <c r="R190" s="644">
        <f>MastRoster!N194</f>
        <v>0</v>
      </c>
      <c r="S190" s="644">
        <f>MastRoster!O194</f>
        <v>0</v>
      </c>
      <c r="T190" s="644">
        <f>MastRoster!P194</f>
        <v>0</v>
      </c>
      <c r="U190" s="644">
        <f>MastRoster!Q194</f>
        <v>0</v>
      </c>
      <c r="V190" s="644">
        <f>MastRoster!R194</f>
        <v>0</v>
      </c>
      <c r="W190" s="644">
        <f>MastRoster!S194</f>
        <v>0</v>
      </c>
      <c r="X190" s="644">
        <f>MastRoster!T194</f>
        <v>0</v>
      </c>
      <c r="Y190" s="644">
        <f>MastRoster!U194</f>
        <v>0</v>
      </c>
      <c r="Z190" s="644">
        <f>MastRoster!V194</f>
        <v>0</v>
      </c>
      <c r="AA190" s="644">
        <f>MastRoster!W194</f>
        <v>0</v>
      </c>
      <c r="AB190" s="644">
        <f>MastRoster!X194</f>
        <v>0</v>
      </c>
      <c r="AC190" s="644">
        <f>MastRoster!Y194</f>
        <v>0</v>
      </c>
      <c r="AD190" s="644">
        <f>MastRoster!Z194</f>
        <v>0</v>
      </c>
      <c r="AE190" s="644">
        <f>MastRoster!AA194</f>
        <v>0</v>
      </c>
      <c r="AF190" s="644">
        <f>MastRoster!AB194</f>
        <v>0</v>
      </c>
      <c r="AG190" s="644">
        <f>MastRoster!AC194</f>
        <v>0</v>
      </c>
      <c r="AH190" s="644">
        <f>MastRoster!AD194</f>
        <v>0</v>
      </c>
      <c r="AI190" s="644">
        <f>MastRoster!AE194</f>
        <v>0</v>
      </c>
      <c r="AJ190" s="644">
        <f>MastRoster!AF194</f>
        <v>0</v>
      </c>
      <c r="AK190" s="644">
        <f>MastRoster!AG194</f>
        <v>0</v>
      </c>
      <c r="AL190" s="644">
        <f>MastRoster!AH194</f>
        <v>0</v>
      </c>
      <c r="AM190" s="644">
        <f>MastRoster!AI194</f>
        <v>0</v>
      </c>
      <c r="AN190" s="644">
        <f>MastRoster!AJ194</f>
        <v>0</v>
      </c>
      <c r="AO190" s="645">
        <f>MastRoster!AK194</f>
        <v>0</v>
      </c>
      <c r="AP190" s="644">
        <f>MastRoster!AL194</f>
        <v>0</v>
      </c>
      <c r="AQ190" s="644">
        <f>MastRoster!AM194</f>
        <v>0</v>
      </c>
      <c r="AR190" s="644" t="str">
        <f>MastRoster!AN194</f>
        <v/>
      </c>
      <c r="AS190" s="644" t="str">
        <f>MastRoster!AO194</f>
        <v/>
      </c>
      <c r="AT190" s="644" t="str">
        <f>MastRoster!AP194</f>
        <v/>
      </c>
      <c r="AU190" s="644" t="str">
        <f>MastRoster!AQ194</f>
        <v/>
      </c>
      <c r="AV190" s="644" t="str">
        <f>MastRoster!AR194</f>
        <v/>
      </c>
      <c r="AW190" s="644" t="str">
        <f>MastRoster!AS194</f>
        <v/>
      </c>
      <c r="AX190" s="644" t="str">
        <f>MastRoster!AT194</f>
        <v/>
      </c>
      <c r="AY190" s="644" t="str">
        <f>MastRoster!AU194</f>
        <v/>
      </c>
      <c r="AZ190" s="644" t="str">
        <f>MastRoster!AV194</f>
        <v/>
      </c>
      <c r="BA190" s="644" t="str">
        <f>MastRoster!AW194</f>
        <v/>
      </c>
      <c r="BB190" s="644" t="str">
        <f>MastRoster!AX194</f>
        <v/>
      </c>
      <c r="BC190" s="644" t="str">
        <f>MastRoster!AY194</f>
        <v/>
      </c>
      <c r="BD190" s="644" t="str">
        <f>MastRoster!AZ194</f>
        <v/>
      </c>
      <c r="BE190" s="644" t="str">
        <f>MastRoster!BA194</f>
        <v/>
      </c>
      <c r="BF190" s="644" t="str">
        <f>MastRoster!BB194</f>
        <v/>
      </c>
      <c r="BG190" s="644" t="str">
        <f>MastRoster!BC194</f>
        <v/>
      </c>
      <c r="BH190" s="644" t="str">
        <f>MastRoster!BD194</f>
        <v/>
      </c>
      <c r="BI190" s="644" t="str">
        <f>MastRoster!BE194</f>
        <v/>
      </c>
      <c r="BJ190" s="644" t="str">
        <f>MastRoster!BF194</f>
        <v/>
      </c>
    </row>
    <row r="191" spans="7:62" x14ac:dyDescent="0.25">
      <c r="G191" s="644">
        <f>MastRoster!C195</f>
        <v>0</v>
      </c>
      <c r="H191" s="644">
        <f>MastRoster!D195</f>
        <v>0</v>
      </c>
      <c r="I191" s="644">
        <f>MastRoster!E195</f>
        <v>0</v>
      </c>
      <c r="J191" s="644">
        <f>MastRoster!F195</f>
        <v>0</v>
      </c>
      <c r="K191" s="644">
        <f>MastRoster!G195</f>
        <v>0</v>
      </c>
      <c r="L191" s="644">
        <f>MastRoster!H195</f>
        <v>0</v>
      </c>
      <c r="M191" s="644">
        <f>MastRoster!I195</f>
        <v>0</v>
      </c>
      <c r="N191" s="644">
        <f>MastRoster!J195</f>
        <v>0</v>
      </c>
      <c r="O191" s="644">
        <f>MastRoster!K195</f>
        <v>0</v>
      </c>
      <c r="P191" s="644">
        <f>MastRoster!L195</f>
        <v>0</v>
      </c>
      <c r="Q191" s="644">
        <f>MastRoster!M195</f>
        <v>0</v>
      </c>
      <c r="R191" s="644">
        <f>MastRoster!N195</f>
        <v>0</v>
      </c>
      <c r="S191" s="644">
        <f>MastRoster!O195</f>
        <v>0</v>
      </c>
      <c r="T191" s="644">
        <f>MastRoster!P195</f>
        <v>0</v>
      </c>
      <c r="U191" s="644">
        <f>MastRoster!Q195</f>
        <v>0</v>
      </c>
      <c r="V191" s="644">
        <f>MastRoster!R195</f>
        <v>0</v>
      </c>
      <c r="W191" s="644">
        <f>MastRoster!S195</f>
        <v>0</v>
      </c>
      <c r="X191" s="644">
        <f>MastRoster!T195</f>
        <v>0</v>
      </c>
      <c r="Y191" s="644">
        <f>MastRoster!U195</f>
        <v>0</v>
      </c>
      <c r="Z191" s="644">
        <f>MastRoster!V195</f>
        <v>0</v>
      </c>
      <c r="AA191" s="644">
        <f>MastRoster!W195</f>
        <v>0</v>
      </c>
      <c r="AB191" s="644">
        <f>MastRoster!X195</f>
        <v>0</v>
      </c>
      <c r="AC191" s="644">
        <f>MastRoster!Y195</f>
        <v>0</v>
      </c>
      <c r="AD191" s="644">
        <f>MastRoster!Z195</f>
        <v>0</v>
      </c>
      <c r="AE191" s="644">
        <f>MastRoster!AA195</f>
        <v>0</v>
      </c>
      <c r="AF191" s="644">
        <f>MastRoster!AB195</f>
        <v>0</v>
      </c>
      <c r="AG191" s="644">
        <f>MastRoster!AC195</f>
        <v>0</v>
      </c>
      <c r="AH191" s="644">
        <f>MastRoster!AD195</f>
        <v>0</v>
      </c>
      <c r="AI191" s="644">
        <f>MastRoster!AE195</f>
        <v>0</v>
      </c>
      <c r="AJ191" s="644">
        <f>MastRoster!AF195</f>
        <v>0</v>
      </c>
      <c r="AK191" s="644">
        <f>MastRoster!AG195</f>
        <v>0</v>
      </c>
      <c r="AL191" s="644">
        <f>MastRoster!AH195</f>
        <v>0</v>
      </c>
      <c r="AM191" s="644">
        <f>MastRoster!AI195</f>
        <v>0</v>
      </c>
      <c r="AN191" s="644">
        <f>MastRoster!AJ195</f>
        <v>0</v>
      </c>
      <c r="AO191" s="645">
        <f>MastRoster!AK195</f>
        <v>0</v>
      </c>
      <c r="AP191" s="644">
        <f>MastRoster!AL195</f>
        <v>0</v>
      </c>
      <c r="AQ191" s="644">
        <f>MastRoster!AM195</f>
        <v>0</v>
      </c>
      <c r="AR191" s="644" t="str">
        <f>MastRoster!AN195</f>
        <v/>
      </c>
      <c r="AS191" s="644" t="str">
        <f>MastRoster!AO195</f>
        <v/>
      </c>
      <c r="AT191" s="644" t="str">
        <f>MastRoster!AP195</f>
        <v/>
      </c>
      <c r="AU191" s="644" t="str">
        <f>MastRoster!AQ195</f>
        <v/>
      </c>
      <c r="AV191" s="644" t="str">
        <f>MastRoster!AR195</f>
        <v/>
      </c>
      <c r="AW191" s="644" t="str">
        <f>MastRoster!AS195</f>
        <v/>
      </c>
      <c r="AX191" s="644" t="str">
        <f>MastRoster!AT195</f>
        <v/>
      </c>
      <c r="AY191" s="644" t="str">
        <f>MastRoster!AU195</f>
        <v/>
      </c>
      <c r="AZ191" s="644" t="str">
        <f>MastRoster!AV195</f>
        <v/>
      </c>
      <c r="BA191" s="644" t="str">
        <f>MastRoster!AW195</f>
        <v/>
      </c>
      <c r="BB191" s="644" t="str">
        <f>MastRoster!AX195</f>
        <v/>
      </c>
      <c r="BC191" s="644" t="str">
        <f>MastRoster!AY195</f>
        <v/>
      </c>
      <c r="BD191" s="644" t="str">
        <f>MastRoster!AZ195</f>
        <v/>
      </c>
      <c r="BE191" s="644" t="str">
        <f>MastRoster!BA195</f>
        <v/>
      </c>
      <c r="BF191" s="644" t="str">
        <f>MastRoster!BB195</f>
        <v/>
      </c>
      <c r="BG191" s="644" t="str">
        <f>MastRoster!BC195</f>
        <v/>
      </c>
      <c r="BH191" s="644" t="str">
        <f>MastRoster!BD195</f>
        <v/>
      </c>
      <c r="BI191" s="644" t="str">
        <f>MastRoster!BE195</f>
        <v/>
      </c>
      <c r="BJ191" s="644" t="str">
        <f>MastRoster!BF195</f>
        <v/>
      </c>
    </row>
    <row r="192" spans="7:62" x14ac:dyDescent="0.25">
      <c r="G192" s="644">
        <f>MastRoster!C196</f>
        <v>0</v>
      </c>
      <c r="H192" s="644">
        <f>MastRoster!D196</f>
        <v>0</v>
      </c>
      <c r="I192" s="644">
        <f>MastRoster!E196</f>
        <v>0</v>
      </c>
      <c r="J192" s="644">
        <f>MastRoster!F196</f>
        <v>0</v>
      </c>
      <c r="K192" s="644">
        <f>MastRoster!G196</f>
        <v>0</v>
      </c>
      <c r="L192" s="644">
        <f>MastRoster!H196</f>
        <v>0</v>
      </c>
      <c r="M192" s="644">
        <f>MastRoster!I196</f>
        <v>0</v>
      </c>
      <c r="N192" s="644">
        <f>MastRoster!J196</f>
        <v>0</v>
      </c>
      <c r="O192" s="644">
        <f>MastRoster!K196</f>
        <v>0</v>
      </c>
      <c r="P192" s="644">
        <f>MastRoster!L196</f>
        <v>0</v>
      </c>
      <c r="Q192" s="644">
        <f>MastRoster!M196</f>
        <v>0</v>
      </c>
      <c r="R192" s="644">
        <f>MastRoster!N196</f>
        <v>0</v>
      </c>
      <c r="S192" s="644">
        <f>MastRoster!O196</f>
        <v>0</v>
      </c>
      <c r="T192" s="644">
        <f>MastRoster!P196</f>
        <v>0</v>
      </c>
      <c r="U192" s="644">
        <f>MastRoster!Q196</f>
        <v>0</v>
      </c>
      <c r="V192" s="644">
        <f>MastRoster!R196</f>
        <v>0</v>
      </c>
      <c r="W192" s="644">
        <f>MastRoster!S196</f>
        <v>0</v>
      </c>
      <c r="X192" s="644">
        <f>MastRoster!T196</f>
        <v>0</v>
      </c>
      <c r="Y192" s="644">
        <f>MastRoster!U196</f>
        <v>0</v>
      </c>
      <c r="Z192" s="644">
        <f>MastRoster!V196</f>
        <v>0</v>
      </c>
      <c r="AA192" s="644">
        <f>MastRoster!W196</f>
        <v>0</v>
      </c>
      <c r="AB192" s="644">
        <f>MastRoster!X196</f>
        <v>0</v>
      </c>
      <c r="AC192" s="644">
        <f>MastRoster!Y196</f>
        <v>0</v>
      </c>
      <c r="AD192" s="644">
        <f>MastRoster!Z196</f>
        <v>0</v>
      </c>
      <c r="AE192" s="644">
        <f>MastRoster!AA196</f>
        <v>0</v>
      </c>
      <c r="AF192" s="644">
        <f>MastRoster!AB196</f>
        <v>0</v>
      </c>
      <c r="AG192" s="644">
        <f>MastRoster!AC196</f>
        <v>0</v>
      </c>
      <c r="AH192" s="644">
        <f>MastRoster!AD196</f>
        <v>0</v>
      </c>
      <c r="AI192" s="644">
        <f>MastRoster!AE196</f>
        <v>0</v>
      </c>
      <c r="AJ192" s="644">
        <f>MastRoster!AF196</f>
        <v>0</v>
      </c>
      <c r="AK192" s="644">
        <f>MastRoster!AG196</f>
        <v>0</v>
      </c>
      <c r="AL192" s="644">
        <f>MastRoster!AH196</f>
        <v>0</v>
      </c>
      <c r="AM192" s="644">
        <f>MastRoster!AI196</f>
        <v>0</v>
      </c>
      <c r="AN192" s="644">
        <f>MastRoster!AJ196</f>
        <v>0</v>
      </c>
      <c r="AO192" s="645">
        <f>MastRoster!AK196</f>
        <v>0</v>
      </c>
      <c r="AP192" s="644">
        <f>MastRoster!AL196</f>
        <v>0</v>
      </c>
      <c r="AQ192" s="644">
        <f>MastRoster!AM196</f>
        <v>0</v>
      </c>
      <c r="AR192" s="644" t="str">
        <f>MastRoster!AN196</f>
        <v/>
      </c>
      <c r="AS192" s="644" t="str">
        <f>MastRoster!AO196</f>
        <v/>
      </c>
      <c r="AT192" s="644" t="str">
        <f>MastRoster!AP196</f>
        <v/>
      </c>
      <c r="AU192" s="644" t="str">
        <f>MastRoster!AQ196</f>
        <v/>
      </c>
      <c r="AV192" s="644" t="str">
        <f>MastRoster!AR196</f>
        <v/>
      </c>
      <c r="AW192" s="644" t="str">
        <f>MastRoster!AS196</f>
        <v/>
      </c>
      <c r="AX192" s="644" t="str">
        <f>MastRoster!AT196</f>
        <v/>
      </c>
      <c r="AY192" s="644" t="str">
        <f>MastRoster!AU196</f>
        <v/>
      </c>
      <c r="AZ192" s="644" t="str">
        <f>MastRoster!AV196</f>
        <v/>
      </c>
      <c r="BA192" s="644" t="str">
        <f>MastRoster!AW196</f>
        <v/>
      </c>
      <c r="BB192" s="644" t="str">
        <f>MastRoster!AX196</f>
        <v/>
      </c>
      <c r="BC192" s="644" t="str">
        <f>MastRoster!AY196</f>
        <v/>
      </c>
      <c r="BD192" s="644" t="str">
        <f>MastRoster!AZ196</f>
        <v/>
      </c>
      <c r="BE192" s="644" t="str">
        <f>MastRoster!BA196</f>
        <v/>
      </c>
      <c r="BF192" s="644" t="str">
        <f>MastRoster!BB196</f>
        <v/>
      </c>
      <c r="BG192" s="644" t="str">
        <f>MastRoster!BC196</f>
        <v/>
      </c>
      <c r="BH192" s="644" t="str">
        <f>MastRoster!BD196</f>
        <v/>
      </c>
      <c r="BI192" s="644" t="str">
        <f>MastRoster!BE196</f>
        <v/>
      </c>
      <c r="BJ192" s="644" t="str">
        <f>MastRoster!BF196</f>
        <v/>
      </c>
    </row>
    <row r="193" spans="7:62" x14ac:dyDescent="0.25">
      <c r="G193" s="644">
        <f>MastRoster!C197</f>
        <v>0</v>
      </c>
      <c r="H193" s="644">
        <f>MastRoster!D197</f>
        <v>0</v>
      </c>
      <c r="I193" s="644">
        <f>MastRoster!E197</f>
        <v>0</v>
      </c>
      <c r="J193" s="644">
        <f>MastRoster!F197</f>
        <v>0</v>
      </c>
      <c r="K193" s="644">
        <f>MastRoster!G197</f>
        <v>0</v>
      </c>
      <c r="L193" s="644">
        <f>MastRoster!H197</f>
        <v>0</v>
      </c>
      <c r="M193" s="644">
        <f>MastRoster!I197</f>
        <v>0</v>
      </c>
      <c r="N193" s="644">
        <f>MastRoster!J197</f>
        <v>0</v>
      </c>
      <c r="O193" s="644">
        <f>MastRoster!K197</f>
        <v>0</v>
      </c>
      <c r="P193" s="644">
        <f>MastRoster!L197</f>
        <v>0</v>
      </c>
      <c r="Q193" s="644">
        <f>MastRoster!M197</f>
        <v>0</v>
      </c>
      <c r="R193" s="644">
        <f>MastRoster!N197</f>
        <v>0</v>
      </c>
      <c r="S193" s="644">
        <f>MastRoster!O197</f>
        <v>0</v>
      </c>
      <c r="T193" s="644">
        <f>MastRoster!P197</f>
        <v>0</v>
      </c>
      <c r="U193" s="644">
        <f>MastRoster!Q197</f>
        <v>0</v>
      </c>
      <c r="V193" s="644">
        <f>MastRoster!R197</f>
        <v>0</v>
      </c>
      <c r="W193" s="644">
        <f>MastRoster!S197</f>
        <v>0</v>
      </c>
      <c r="X193" s="644">
        <f>MastRoster!T197</f>
        <v>0</v>
      </c>
      <c r="Y193" s="644">
        <f>MastRoster!U197</f>
        <v>0</v>
      </c>
      <c r="Z193" s="644">
        <f>MastRoster!V197</f>
        <v>0</v>
      </c>
      <c r="AA193" s="644">
        <f>MastRoster!W197</f>
        <v>0</v>
      </c>
      <c r="AB193" s="644">
        <f>MastRoster!X197</f>
        <v>0</v>
      </c>
      <c r="AC193" s="644">
        <f>MastRoster!Y197</f>
        <v>0</v>
      </c>
      <c r="AD193" s="644">
        <f>MastRoster!Z197</f>
        <v>0</v>
      </c>
      <c r="AE193" s="644">
        <f>MastRoster!AA197</f>
        <v>0</v>
      </c>
      <c r="AF193" s="644">
        <f>MastRoster!AB197</f>
        <v>0</v>
      </c>
      <c r="AG193" s="644">
        <f>MastRoster!AC197</f>
        <v>0</v>
      </c>
      <c r="AH193" s="644">
        <f>MastRoster!AD197</f>
        <v>0</v>
      </c>
      <c r="AI193" s="644">
        <f>MastRoster!AE197</f>
        <v>0</v>
      </c>
      <c r="AJ193" s="644">
        <f>MastRoster!AF197</f>
        <v>0</v>
      </c>
      <c r="AK193" s="644">
        <f>MastRoster!AG197</f>
        <v>0</v>
      </c>
      <c r="AL193" s="644">
        <f>MastRoster!AH197</f>
        <v>0</v>
      </c>
      <c r="AM193" s="644">
        <f>MastRoster!AI197</f>
        <v>0</v>
      </c>
      <c r="AN193" s="644">
        <f>MastRoster!AJ197</f>
        <v>0</v>
      </c>
      <c r="AO193" s="645">
        <f>MastRoster!AK197</f>
        <v>0</v>
      </c>
      <c r="AP193" s="644">
        <f>MastRoster!AL197</f>
        <v>0</v>
      </c>
      <c r="AQ193" s="644">
        <f>MastRoster!AM197</f>
        <v>0</v>
      </c>
      <c r="AR193" s="644" t="str">
        <f>MastRoster!AN197</f>
        <v/>
      </c>
      <c r="AS193" s="644" t="str">
        <f>MastRoster!AO197</f>
        <v/>
      </c>
      <c r="AT193" s="644" t="str">
        <f>MastRoster!AP197</f>
        <v/>
      </c>
      <c r="AU193" s="644" t="str">
        <f>MastRoster!AQ197</f>
        <v/>
      </c>
      <c r="AV193" s="644" t="str">
        <f>MastRoster!AR197</f>
        <v/>
      </c>
      <c r="AW193" s="644" t="str">
        <f>MastRoster!AS197</f>
        <v/>
      </c>
      <c r="AX193" s="644" t="str">
        <f>MastRoster!AT197</f>
        <v/>
      </c>
      <c r="AY193" s="644" t="str">
        <f>MastRoster!AU197</f>
        <v/>
      </c>
      <c r="AZ193" s="644" t="str">
        <f>MastRoster!AV197</f>
        <v/>
      </c>
      <c r="BA193" s="644" t="str">
        <f>MastRoster!AW197</f>
        <v/>
      </c>
      <c r="BB193" s="644" t="str">
        <f>MastRoster!AX197</f>
        <v/>
      </c>
      <c r="BC193" s="644" t="str">
        <f>MastRoster!AY197</f>
        <v/>
      </c>
      <c r="BD193" s="644" t="str">
        <f>MastRoster!AZ197</f>
        <v/>
      </c>
      <c r="BE193" s="644" t="str">
        <f>MastRoster!BA197</f>
        <v/>
      </c>
      <c r="BF193" s="644" t="str">
        <f>MastRoster!BB197</f>
        <v/>
      </c>
      <c r="BG193" s="644" t="str">
        <f>MastRoster!BC197</f>
        <v/>
      </c>
      <c r="BH193" s="644" t="str">
        <f>MastRoster!BD197</f>
        <v/>
      </c>
      <c r="BI193" s="644" t="str">
        <f>MastRoster!BE197</f>
        <v/>
      </c>
      <c r="BJ193" s="644" t="str">
        <f>MastRoster!BF197</f>
        <v/>
      </c>
    </row>
    <row r="194" spans="7:62" x14ac:dyDescent="0.25">
      <c r="G194" s="644">
        <f>MastRoster!C198</f>
        <v>0</v>
      </c>
      <c r="H194" s="644">
        <f>MastRoster!D198</f>
        <v>0</v>
      </c>
      <c r="I194" s="644">
        <f>MastRoster!E198</f>
        <v>0</v>
      </c>
      <c r="J194" s="644">
        <f>MastRoster!F198</f>
        <v>0</v>
      </c>
      <c r="K194" s="644">
        <f>MastRoster!G198</f>
        <v>0</v>
      </c>
      <c r="L194" s="644">
        <f>MastRoster!H198</f>
        <v>0</v>
      </c>
      <c r="M194" s="644">
        <f>MastRoster!I198</f>
        <v>0</v>
      </c>
      <c r="N194" s="644">
        <f>MastRoster!J198</f>
        <v>0</v>
      </c>
      <c r="O194" s="644">
        <f>MastRoster!K198</f>
        <v>0</v>
      </c>
      <c r="P194" s="644">
        <f>MastRoster!L198</f>
        <v>0</v>
      </c>
      <c r="Q194" s="644">
        <f>MastRoster!M198</f>
        <v>0</v>
      </c>
      <c r="R194" s="644">
        <f>MastRoster!N198</f>
        <v>0</v>
      </c>
      <c r="S194" s="644">
        <f>MastRoster!O198</f>
        <v>0</v>
      </c>
      <c r="T194" s="644">
        <f>MastRoster!P198</f>
        <v>0</v>
      </c>
      <c r="U194" s="644">
        <f>MastRoster!Q198</f>
        <v>0</v>
      </c>
      <c r="V194" s="644">
        <f>MastRoster!R198</f>
        <v>0</v>
      </c>
      <c r="W194" s="644">
        <f>MastRoster!S198</f>
        <v>0</v>
      </c>
      <c r="X194" s="644">
        <f>MastRoster!T198</f>
        <v>0</v>
      </c>
      <c r="Y194" s="644">
        <f>MastRoster!U198</f>
        <v>0</v>
      </c>
      <c r="Z194" s="644">
        <f>MastRoster!V198</f>
        <v>0</v>
      </c>
      <c r="AA194" s="644">
        <f>MastRoster!W198</f>
        <v>0</v>
      </c>
      <c r="AB194" s="644">
        <f>MastRoster!X198</f>
        <v>0</v>
      </c>
      <c r="AC194" s="644">
        <f>MastRoster!Y198</f>
        <v>0</v>
      </c>
      <c r="AD194" s="644">
        <f>MastRoster!Z198</f>
        <v>0</v>
      </c>
      <c r="AE194" s="644">
        <f>MastRoster!AA198</f>
        <v>0</v>
      </c>
      <c r="AF194" s="644">
        <f>MastRoster!AB198</f>
        <v>0</v>
      </c>
      <c r="AG194" s="644">
        <f>MastRoster!AC198</f>
        <v>0</v>
      </c>
      <c r="AH194" s="644">
        <f>MastRoster!AD198</f>
        <v>0</v>
      </c>
      <c r="AI194" s="644">
        <f>MastRoster!AE198</f>
        <v>0</v>
      </c>
      <c r="AJ194" s="644">
        <f>MastRoster!AF198</f>
        <v>0</v>
      </c>
      <c r="AK194" s="644">
        <f>MastRoster!AG198</f>
        <v>0</v>
      </c>
      <c r="AL194" s="644">
        <f>MastRoster!AH198</f>
        <v>0</v>
      </c>
      <c r="AM194" s="644">
        <f>MastRoster!AI198</f>
        <v>0</v>
      </c>
      <c r="AN194" s="644">
        <f>MastRoster!AJ198</f>
        <v>0</v>
      </c>
      <c r="AO194" s="645">
        <f>MastRoster!AK198</f>
        <v>0</v>
      </c>
      <c r="AP194" s="644">
        <f>MastRoster!AL198</f>
        <v>0</v>
      </c>
      <c r="AQ194" s="644">
        <f>MastRoster!AM198</f>
        <v>0</v>
      </c>
      <c r="AR194" s="644" t="str">
        <f>MastRoster!AN198</f>
        <v/>
      </c>
      <c r="AS194" s="644" t="str">
        <f>MastRoster!AO198</f>
        <v/>
      </c>
      <c r="AT194" s="644" t="str">
        <f>MastRoster!AP198</f>
        <v/>
      </c>
      <c r="AU194" s="644" t="str">
        <f>MastRoster!AQ198</f>
        <v/>
      </c>
      <c r="AV194" s="644" t="str">
        <f>MastRoster!AR198</f>
        <v/>
      </c>
      <c r="AW194" s="644" t="str">
        <f>MastRoster!AS198</f>
        <v/>
      </c>
      <c r="AX194" s="644" t="str">
        <f>MastRoster!AT198</f>
        <v/>
      </c>
      <c r="AY194" s="644" t="str">
        <f>MastRoster!AU198</f>
        <v/>
      </c>
      <c r="AZ194" s="644" t="str">
        <f>MastRoster!AV198</f>
        <v/>
      </c>
      <c r="BA194" s="644" t="str">
        <f>MastRoster!AW198</f>
        <v/>
      </c>
      <c r="BB194" s="644" t="str">
        <f>MastRoster!AX198</f>
        <v/>
      </c>
      <c r="BC194" s="644" t="str">
        <f>MastRoster!AY198</f>
        <v/>
      </c>
      <c r="BD194" s="644" t="str">
        <f>MastRoster!AZ198</f>
        <v/>
      </c>
      <c r="BE194" s="644" t="str">
        <f>MastRoster!BA198</f>
        <v/>
      </c>
      <c r="BF194" s="644" t="str">
        <f>MastRoster!BB198</f>
        <v/>
      </c>
      <c r="BG194" s="644" t="str">
        <f>MastRoster!BC198</f>
        <v/>
      </c>
      <c r="BH194" s="644" t="str">
        <f>MastRoster!BD198</f>
        <v/>
      </c>
      <c r="BI194" s="644" t="str">
        <f>MastRoster!BE198</f>
        <v/>
      </c>
      <c r="BJ194" s="644" t="str">
        <f>MastRoster!BF198</f>
        <v/>
      </c>
    </row>
    <row r="195" spans="7:62" x14ac:dyDescent="0.25">
      <c r="G195" s="644">
        <f>MastRoster!C199</f>
        <v>0</v>
      </c>
      <c r="H195" s="644">
        <f>MastRoster!D199</f>
        <v>0</v>
      </c>
      <c r="I195" s="644">
        <f>MastRoster!E199</f>
        <v>0</v>
      </c>
      <c r="J195" s="644">
        <f>MastRoster!F199</f>
        <v>0</v>
      </c>
      <c r="K195" s="644">
        <f>MastRoster!G199</f>
        <v>0</v>
      </c>
      <c r="L195" s="644">
        <f>MastRoster!H199</f>
        <v>0</v>
      </c>
      <c r="M195" s="644">
        <f>MastRoster!I199</f>
        <v>0</v>
      </c>
      <c r="N195" s="644">
        <f>MastRoster!J199</f>
        <v>0</v>
      </c>
      <c r="O195" s="644">
        <f>MastRoster!K199</f>
        <v>0</v>
      </c>
      <c r="P195" s="644">
        <f>MastRoster!L199</f>
        <v>0</v>
      </c>
      <c r="Q195" s="644">
        <f>MastRoster!M199</f>
        <v>0</v>
      </c>
      <c r="R195" s="644">
        <f>MastRoster!N199</f>
        <v>0</v>
      </c>
      <c r="S195" s="644">
        <f>MastRoster!O199</f>
        <v>0</v>
      </c>
      <c r="T195" s="644">
        <f>MastRoster!P199</f>
        <v>0</v>
      </c>
      <c r="U195" s="644">
        <f>MastRoster!Q199</f>
        <v>0</v>
      </c>
      <c r="V195" s="644">
        <f>MastRoster!R199</f>
        <v>0</v>
      </c>
      <c r="W195" s="644">
        <f>MastRoster!S199</f>
        <v>0</v>
      </c>
      <c r="X195" s="644">
        <f>MastRoster!T199</f>
        <v>0</v>
      </c>
      <c r="Y195" s="644">
        <f>MastRoster!U199</f>
        <v>0</v>
      </c>
      <c r="Z195" s="644">
        <f>MastRoster!V199</f>
        <v>0</v>
      </c>
      <c r="AA195" s="644">
        <f>MastRoster!W199</f>
        <v>0</v>
      </c>
      <c r="AB195" s="644">
        <f>MastRoster!X199</f>
        <v>0</v>
      </c>
      <c r="AC195" s="644">
        <f>MastRoster!Y199</f>
        <v>0</v>
      </c>
      <c r="AD195" s="644">
        <f>MastRoster!Z199</f>
        <v>0</v>
      </c>
      <c r="AE195" s="644">
        <f>MastRoster!AA199</f>
        <v>0</v>
      </c>
      <c r="AF195" s="644">
        <f>MastRoster!AB199</f>
        <v>0</v>
      </c>
      <c r="AG195" s="644">
        <f>MastRoster!AC199</f>
        <v>0</v>
      </c>
      <c r="AH195" s="644">
        <f>MastRoster!AD199</f>
        <v>0</v>
      </c>
      <c r="AI195" s="644">
        <f>MastRoster!AE199</f>
        <v>0</v>
      </c>
      <c r="AJ195" s="644">
        <f>MastRoster!AF199</f>
        <v>0</v>
      </c>
      <c r="AK195" s="644">
        <f>MastRoster!AG199</f>
        <v>0</v>
      </c>
      <c r="AL195" s="644">
        <f>MastRoster!AH199</f>
        <v>0</v>
      </c>
      <c r="AM195" s="644">
        <f>MastRoster!AI199</f>
        <v>0</v>
      </c>
      <c r="AN195" s="644">
        <f>MastRoster!AJ199</f>
        <v>0</v>
      </c>
      <c r="AO195" s="645">
        <f>MastRoster!AK199</f>
        <v>0</v>
      </c>
      <c r="AP195" s="644">
        <f>MastRoster!AL199</f>
        <v>0</v>
      </c>
      <c r="AQ195" s="644">
        <f>MastRoster!AM199</f>
        <v>0</v>
      </c>
      <c r="AR195" s="644" t="str">
        <f>MastRoster!AN199</f>
        <v/>
      </c>
      <c r="AS195" s="644" t="str">
        <f>MastRoster!AO199</f>
        <v/>
      </c>
      <c r="AT195" s="644" t="str">
        <f>MastRoster!AP199</f>
        <v/>
      </c>
      <c r="AU195" s="644" t="str">
        <f>MastRoster!AQ199</f>
        <v/>
      </c>
      <c r="AV195" s="644" t="str">
        <f>MastRoster!AR199</f>
        <v/>
      </c>
      <c r="AW195" s="644" t="str">
        <f>MastRoster!AS199</f>
        <v/>
      </c>
      <c r="AX195" s="644" t="str">
        <f>MastRoster!AT199</f>
        <v/>
      </c>
      <c r="AY195" s="644" t="str">
        <f>MastRoster!AU199</f>
        <v/>
      </c>
      <c r="AZ195" s="644" t="str">
        <f>MastRoster!AV199</f>
        <v/>
      </c>
      <c r="BA195" s="644" t="str">
        <f>MastRoster!AW199</f>
        <v/>
      </c>
      <c r="BB195" s="644" t="str">
        <f>MastRoster!AX199</f>
        <v/>
      </c>
      <c r="BC195" s="644" t="str">
        <f>MastRoster!AY199</f>
        <v/>
      </c>
      <c r="BD195" s="644" t="str">
        <f>MastRoster!AZ199</f>
        <v/>
      </c>
      <c r="BE195" s="644" t="str">
        <f>MastRoster!BA199</f>
        <v/>
      </c>
      <c r="BF195" s="644" t="str">
        <f>MastRoster!BB199</f>
        <v/>
      </c>
      <c r="BG195" s="644" t="str">
        <f>MastRoster!BC199</f>
        <v/>
      </c>
      <c r="BH195" s="644" t="str">
        <f>MastRoster!BD199</f>
        <v/>
      </c>
      <c r="BI195" s="644" t="str">
        <f>MastRoster!BE199</f>
        <v/>
      </c>
      <c r="BJ195" s="644" t="str">
        <f>MastRoster!BF199</f>
        <v/>
      </c>
    </row>
    <row r="196" spans="7:62" x14ac:dyDescent="0.25">
      <c r="G196" s="644">
        <f>MastRoster!C200</f>
        <v>0</v>
      </c>
      <c r="H196" s="644">
        <f>MastRoster!D200</f>
        <v>0</v>
      </c>
      <c r="I196" s="644">
        <f>MastRoster!E200</f>
        <v>0</v>
      </c>
      <c r="J196" s="644">
        <f>MastRoster!F200</f>
        <v>0</v>
      </c>
      <c r="K196" s="644">
        <f>MastRoster!G200</f>
        <v>0</v>
      </c>
      <c r="L196" s="644">
        <f>MastRoster!H200</f>
        <v>0</v>
      </c>
      <c r="M196" s="644">
        <f>MastRoster!I200</f>
        <v>0</v>
      </c>
      <c r="N196" s="644">
        <f>MastRoster!J200</f>
        <v>0</v>
      </c>
      <c r="O196" s="644">
        <f>MastRoster!K200</f>
        <v>0</v>
      </c>
      <c r="P196" s="644">
        <f>MastRoster!L200</f>
        <v>0</v>
      </c>
      <c r="Q196" s="644">
        <f>MastRoster!M200</f>
        <v>0</v>
      </c>
      <c r="R196" s="644">
        <f>MastRoster!N200</f>
        <v>0</v>
      </c>
      <c r="S196" s="644">
        <f>MastRoster!O200</f>
        <v>0</v>
      </c>
      <c r="T196" s="644">
        <f>MastRoster!P200</f>
        <v>0</v>
      </c>
      <c r="U196" s="644">
        <f>MastRoster!Q200</f>
        <v>0</v>
      </c>
      <c r="V196" s="644">
        <f>MastRoster!R200</f>
        <v>0</v>
      </c>
      <c r="W196" s="644">
        <f>MastRoster!S200</f>
        <v>0</v>
      </c>
      <c r="X196" s="644">
        <f>MastRoster!T200</f>
        <v>0</v>
      </c>
      <c r="Y196" s="644">
        <f>MastRoster!U200</f>
        <v>0</v>
      </c>
      <c r="Z196" s="644">
        <f>MastRoster!V200</f>
        <v>0</v>
      </c>
      <c r="AA196" s="644">
        <f>MastRoster!W200</f>
        <v>0</v>
      </c>
      <c r="AB196" s="644">
        <f>MastRoster!X200</f>
        <v>0</v>
      </c>
      <c r="AC196" s="644">
        <f>MastRoster!Y200</f>
        <v>0</v>
      </c>
      <c r="AD196" s="644">
        <f>MastRoster!Z200</f>
        <v>0</v>
      </c>
      <c r="AE196" s="644">
        <f>MastRoster!AA200</f>
        <v>0</v>
      </c>
      <c r="AF196" s="644">
        <f>MastRoster!AB200</f>
        <v>0</v>
      </c>
      <c r="AG196" s="644">
        <f>MastRoster!AC200</f>
        <v>0</v>
      </c>
      <c r="AH196" s="644">
        <f>MastRoster!AD200</f>
        <v>0</v>
      </c>
      <c r="AI196" s="644">
        <f>MastRoster!AE200</f>
        <v>0</v>
      </c>
      <c r="AJ196" s="644">
        <f>MastRoster!AF200</f>
        <v>0</v>
      </c>
      <c r="AK196" s="644">
        <f>MastRoster!AG200</f>
        <v>0</v>
      </c>
      <c r="AL196" s="644">
        <f>MastRoster!AH200</f>
        <v>0</v>
      </c>
      <c r="AM196" s="644">
        <f>MastRoster!AI200</f>
        <v>0</v>
      </c>
      <c r="AN196" s="644">
        <f>MastRoster!AJ200</f>
        <v>0</v>
      </c>
      <c r="AO196" s="645">
        <f>MastRoster!AK200</f>
        <v>0</v>
      </c>
      <c r="AP196" s="644">
        <f>MastRoster!AL200</f>
        <v>0</v>
      </c>
      <c r="AQ196" s="644">
        <f>MastRoster!AM200</f>
        <v>0</v>
      </c>
      <c r="AR196" s="644" t="str">
        <f>MastRoster!AN200</f>
        <v/>
      </c>
      <c r="AS196" s="644" t="str">
        <f>MastRoster!AO200</f>
        <v/>
      </c>
      <c r="AT196" s="644" t="str">
        <f>MastRoster!AP200</f>
        <v/>
      </c>
      <c r="AU196" s="644" t="str">
        <f>MastRoster!AQ200</f>
        <v/>
      </c>
      <c r="AV196" s="644" t="str">
        <f>MastRoster!AR200</f>
        <v/>
      </c>
      <c r="AW196" s="644" t="str">
        <f>MastRoster!AS200</f>
        <v/>
      </c>
      <c r="AX196" s="644" t="str">
        <f>MastRoster!AT200</f>
        <v/>
      </c>
      <c r="AY196" s="644" t="str">
        <f>MastRoster!AU200</f>
        <v/>
      </c>
      <c r="AZ196" s="644" t="str">
        <f>MastRoster!AV200</f>
        <v/>
      </c>
      <c r="BA196" s="644" t="str">
        <f>MastRoster!AW200</f>
        <v/>
      </c>
      <c r="BB196" s="644" t="str">
        <f>MastRoster!AX200</f>
        <v/>
      </c>
      <c r="BC196" s="644" t="str">
        <f>MastRoster!AY200</f>
        <v/>
      </c>
      <c r="BD196" s="644" t="str">
        <f>MastRoster!AZ200</f>
        <v/>
      </c>
      <c r="BE196" s="644" t="str">
        <f>MastRoster!BA200</f>
        <v/>
      </c>
      <c r="BF196" s="644" t="str">
        <f>MastRoster!BB200</f>
        <v/>
      </c>
      <c r="BG196" s="644" t="str">
        <f>MastRoster!BC200</f>
        <v/>
      </c>
      <c r="BH196" s="644" t="str">
        <f>MastRoster!BD200</f>
        <v/>
      </c>
      <c r="BI196" s="644" t="str">
        <f>MastRoster!BE200</f>
        <v/>
      </c>
      <c r="BJ196" s="644" t="str">
        <f>MastRoster!BF200</f>
        <v/>
      </c>
    </row>
    <row r="197" spans="7:62" x14ac:dyDescent="0.25">
      <c r="G197" s="644">
        <f>MastRoster!C201</f>
        <v>0</v>
      </c>
      <c r="H197" s="644">
        <f>MastRoster!D201</f>
        <v>0</v>
      </c>
      <c r="I197" s="644">
        <f>MastRoster!E201</f>
        <v>0</v>
      </c>
      <c r="J197" s="644">
        <f>MastRoster!F201</f>
        <v>0</v>
      </c>
      <c r="K197" s="644">
        <f>MastRoster!G201</f>
        <v>0</v>
      </c>
      <c r="L197" s="644">
        <f>MastRoster!H201</f>
        <v>0</v>
      </c>
      <c r="M197" s="644">
        <f>MastRoster!I201</f>
        <v>0</v>
      </c>
      <c r="N197" s="644">
        <f>MastRoster!J201</f>
        <v>0</v>
      </c>
      <c r="O197" s="644">
        <f>MastRoster!K201</f>
        <v>0</v>
      </c>
      <c r="P197" s="644">
        <f>MastRoster!L201</f>
        <v>0</v>
      </c>
      <c r="Q197" s="644">
        <f>MastRoster!M201</f>
        <v>0</v>
      </c>
      <c r="R197" s="644">
        <f>MastRoster!N201</f>
        <v>0</v>
      </c>
      <c r="S197" s="644">
        <f>MastRoster!O201</f>
        <v>0</v>
      </c>
      <c r="T197" s="644">
        <f>MastRoster!P201</f>
        <v>0</v>
      </c>
      <c r="U197" s="644">
        <f>MastRoster!Q201</f>
        <v>0</v>
      </c>
      <c r="V197" s="644">
        <f>MastRoster!R201</f>
        <v>0</v>
      </c>
      <c r="W197" s="644">
        <f>MastRoster!S201</f>
        <v>0</v>
      </c>
      <c r="X197" s="644">
        <f>MastRoster!T201</f>
        <v>0</v>
      </c>
      <c r="Y197" s="644">
        <f>MastRoster!U201</f>
        <v>0</v>
      </c>
      <c r="Z197" s="644">
        <f>MastRoster!V201</f>
        <v>0</v>
      </c>
      <c r="AA197" s="644">
        <f>MastRoster!W201</f>
        <v>0</v>
      </c>
      <c r="AB197" s="644">
        <f>MastRoster!X201</f>
        <v>0</v>
      </c>
      <c r="AC197" s="644">
        <f>MastRoster!Y201</f>
        <v>0</v>
      </c>
      <c r="AD197" s="644">
        <f>MastRoster!Z201</f>
        <v>0</v>
      </c>
      <c r="AE197" s="644">
        <f>MastRoster!AA201</f>
        <v>0</v>
      </c>
      <c r="AF197" s="644">
        <f>MastRoster!AB201</f>
        <v>0</v>
      </c>
      <c r="AG197" s="644">
        <f>MastRoster!AC201</f>
        <v>0</v>
      </c>
      <c r="AH197" s="644">
        <f>MastRoster!AD201</f>
        <v>0</v>
      </c>
      <c r="AI197" s="644">
        <f>MastRoster!AE201</f>
        <v>0</v>
      </c>
      <c r="AJ197" s="644">
        <f>MastRoster!AF201</f>
        <v>0</v>
      </c>
      <c r="AK197" s="644">
        <f>MastRoster!AG201</f>
        <v>0</v>
      </c>
      <c r="AL197" s="644">
        <f>MastRoster!AH201</f>
        <v>0</v>
      </c>
      <c r="AM197" s="644">
        <f>MastRoster!AI201</f>
        <v>0</v>
      </c>
      <c r="AN197" s="644">
        <f>MastRoster!AJ201</f>
        <v>0</v>
      </c>
      <c r="AO197" s="645">
        <f>MastRoster!AK201</f>
        <v>0</v>
      </c>
      <c r="AP197" s="644">
        <f>MastRoster!AL201</f>
        <v>0</v>
      </c>
      <c r="AQ197" s="644">
        <f>MastRoster!AM201</f>
        <v>0</v>
      </c>
      <c r="AR197" s="644" t="str">
        <f>MastRoster!AN201</f>
        <v/>
      </c>
      <c r="AS197" s="644" t="str">
        <f>MastRoster!AO201</f>
        <v/>
      </c>
      <c r="AT197" s="644" t="str">
        <f>MastRoster!AP201</f>
        <v/>
      </c>
      <c r="AU197" s="644" t="str">
        <f>MastRoster!AQ201</f>
        <v/>
      </c>
      <c r="AV197" s="644" t="str">
        <f>MastRoster!AR201</f>
        <v/>
      </c>
      <c r="AW197" s="644" t="str">
        <f>MastRoster!AS201</f>
        <v/>
      </c>
      <c r="AX197" s="644" t="str">
        <f>MastRoster!AT201</f>
        <v/>
      </c>
      <c r="AY197" s="644" t="str">
        <f>MastRoster!AU201</f>
        <v/>
      </c>
      <c r="AZ197" s="644" t="str">
        <f>MastRoster!AV201</f>
        <v/>
      </c>
      <c r="BA197" s="644" t="str">
        <f>MastRoster!AW201</f>
        <v/>
      </c>
      <c r="BB197" s="644" t="str">
        <f>MastRoster!AX201</f>
        <v/>
      </c>
      <c r="BC197" s="644" t="str">
        <f>MastRoster!AY201</f>
        <v/>
      </c>
      <c r="BD197" s="644" t="str">
        <f>MastRoster!AZ201</f>
        <v/>
      </c>
      <c r="BE197" s="644" t="str">
        <f>MastRoster!BA201</f>
        <v/>
      </c>
      <c r="BF197" s="644" t="str">
        <f>MastRoster!BB201</f>
        <v/>
      </c>
      <c r="BG197" s="644" t="str">
        <f>MastRoster!BC201</f>
        <v/>
      </c>
      <c r="BH197" s="644" t="str">
        <f>MastRoster!BD201</f>
        <v/>
      </c>
      <c r="BI197" s="644" t="str">
        <f>MastRoster!BE201</f>
        <v/>
      </c>
      <c r="BJ197" s="644" t="str">
        <f>MastRoster!BF201</f>
        <v/>
      </c>
    </row>
    <row r="198" spans="7:62" x14ac:dyDescent="0.25">
      <c r="G198" s="644">
        <f>MastRoster!C202</f>
        <v>0</v>
      </c>
      <c r="H198" s="644">
        <f>MastRoster!D202</f>
        <v>0</v>
      </c>
      <c r="I198" s="644">
        <f>MastRoster!E202</f>
        <v>0</v>
      </c>
      <c r="J198" s="644">
        <f>MastRoster!F202</f>
        <v>0</v>
      </c>
      <c r="K198" s="644">
        <f>MastRoster!G202</f>
        <v>0</v>
      </c>
      <c r="L198" s="644">
        <f>MastRoster!H202</f>
        <v>0</v>
      </c>
      <c r="M198" s="644">
        <f>MastRoster!I202</f>
        <v>0</v>
      </c>
      <c r="N198" s="644">
        <f>MastRoster!J202</f>
        <v>0</v>
      </c>
      <c r="O198" s="644">
        <f>MastRoster!K202</f>
        <v>0</v>
      </c>
      <c r="P198" s="644">
        <f>MastRoster!L202</f>
        <v>0</v>
      </c>
      <c r="Q198" s="644">
        <f>MastRoster!M202</f>
        <v>0</v>
      </c>
      <c r="R198" s="644">
        <f>MastRoster!N202</f>
        <v>0</v>
      </c>
      <c r="S198" s="644">
        <f>MastRoster!O202</f>
        <v>0</v>
      </c>
      <c r="T198" s="644">
        <f>MastRoster!P202</f>
        <v>0</v>
      </c>
      <c r="U198" s="644">
        <f>MastRoster!Q202</f>
        <v>0</v>
      </c>
      <c r="V198" s="644">
        <f>MastRoster!R202</f>
        <v>0</v>
      </c>
      <c r="W198" s="644">
        <f>MastRoster!S202</f>
        <v>0</v>
      </c>
      <c r="X198" s="644">
        <f>MastRoster!T202</f>
        <v>0</v>
      </c>
      <c r="Y198" s="644">
        <f>MastRoster!U202</f>
        <v>0</v>
      </c>
      <c r="Z198" s="644">
        <f>MastRoster!V202</f>
        <v>0</v>
      </c>
      <c r="AA198" s="644">
        <f>MastRoster!W202</f>
        <v>0</v>
      </c>
      <c r="AB198" s="644">
        <f>MastRoster!X202</f>
        <v>0</v>
      </c>
      <c r="AC198" s="644">
        <f>MastRoster!Y202</f>
        <v>0</v>
      </c>
      <c r="AD198" s="644">
        <f>MastRoster!Z202</f>
        <v>0</v>
      </c>
      <c r="AE198" s="644">
        <f>MastRoster!AA202</f>
        <v>0</v>
      </c>
      <c r="AF198" s="644">
        <f>MastRoster!AB202</f>
        <v>0</v>
      </c>
      <c r="AG198" s="644">
        <f>MastRoster!AC202</f>
        <v>0</v>
      </c>
      <c r="AH198" s="644">
        <f>MastRoster!AD202</f>
        <v>0</v>
      </c>
      <c r="AI198" s="644">
        <f>MastRoster!AE202</f>
        <v>0</v>
      </c>
      <c r="AJ198" s="644">
        <f>MastRoster!AF202</f>
        <v>0</v>
      </c>
      <c r="AK198" s="644">
        <f>MastRoster!AG202</f>
        <v>0</v>
      </c>
      <c r="AL198" s="644">
        <f>MastRoster!AH202</f>
        <v>0</v>
      </c>
      <c r="AM198" s="644">
        <f>MastRoster!AI202</f>
        <v>0</v>
      </c>
      <c r="AN198" s="644">
        <f>MastRoster!AJ202</f>
        <v>0</v>
      </c>
      <c r="AO198" s="645">
        <f>MastRoster!AK202</f>
        <v>0</v>
      </c>
      <c r="AP198" s="644">
        <f>MastRoster!AL202</f>
        <v>0</v>
      </c>
      <c r="AQ198" s="644">
        <f>MastRoster!AM202</f>
        <v>0</v>
      </c>
      <c r="AR198" s="644" t="str">
        <f>MastRoster!AN202</f>
        <v/>
      </c>
      <c r="AS198" s="644" t="str">
        <f>MastRoster!AO202</f>
        <v/>
      </c>
      <c r="AT198" s="644" t="str">
        <f>MastRoster!AP202</f>
        <v/>
      </c>
      <c r="AU198" s="644" t="str">
        <f>MastRoster!AQ202</f>
        <v/>
      </c>
      <c r="AV198" s="644" t="str">
        <f>MastRoster!AR202</f>
        <v/>
      </c>
      <c r="AW198" s="644" t="str">
        <f>MastRoster!AS202</f>
        <v/>
      </c>
      <c r="AX198" s="644" t="str">
        <f>MastRoster!AT202</f>
        <v/>
      </c>
      <c r="AY198" s="644" t="str">
        <f>MastRoster!AU202</f>
        <v/>
      </c>
      <c r="AZ198" s="644" t="str">
        <f>MastRoster!AV202</f>
        <v/>
      </c>
      <c r="BA198" s="644" t="str">
        <f>MastRoster!AW202</f>
        <v/>
      </c>
      <c r="BB198" s="644" t="str">
        <f>MastRoster!AX202</f>
        <v/>
      </c>
      <c r="BC198" s="644" t="str">
        <f>MastRoster!AY202</f>
        <v/>
      </c>
      <c r="BD198" s="644" t="str">
        <f>MastRoster!AZ202</f>
        <v/>
      </c>
      <c r="BE198" s="644" t="str">
        <f>MastRoster!BA202</f>
        <v/>
      </c>
      <c r="BF198" s="644" t="str">
        <f>MastRoster!BB202</f>
        <v/>
      </c>
      <c r="BG198" s="644" t="str">
        <f>MastRoster!BC202</f>
        <v/>
      </c>
      <c r="BH198" s="644" t="str">
        <f>MastRoster!BD202</f>
        <v/>
      </c>
      <c r="BI198" s="644" t="str">
        <f>MastRoster!BE202</f>
        <v/>
      </c>
      <c r="BJ198" s="644" t="str">
        <f>MastRoster!BF202</f>
        <v/>
      </c>
    </row>
    <row r="199" spans="7:62" x14ac:dyDescent="0.25">
      <c r="G199" s="644">
        <f>MastRoster!C203</f>
        <v>0</v>
      </c>
      <c r="H199" s="644">
        <f>MastRoster!D203</f>
        <v>0</v>
      </c>
      <c r="I199" s="644">
        <f>MastRoster!E203</f>
        <v>0</v>
      </c>
      <c r="J199" s="644">
        <f>MastRoster!F203</f>
        <v>0</v>
      </c>
      <c r="K199" s="644">
        <f>MastRoster!G203</f>
        <v>0</v>
      </c>
      <c r="L199" s="644">
        <f>MastRoster!H203</f>
        <v>0</v>
      </c>
      <c r="M199" s="644">
        <f>MastRoster!I203</f>
        <v>0</v>
      </c>
      <c r="N199" s="644">
        <f>MastRoster!J203</f>
        <v>0</v>
      </c>
      <c r="O199" s="644">
        <f>MastRoster!K203</f>
        <v>0</v>
      </c>
      <c r="P199" s="644">
        <f>MastRoster!L203</f>
        <v>0</v>
      </c>
      <c r="Q199" s="644">
        <f>MastRoster!M203</f>
        <v>0</v>
      </c>
      <c r="R199" s="644">
        <f>MastRoster!N203</f>
        <v>0</v>
      </c>
      <c r="S199" s="644">
        <f>MastRoster!O203</f>
        <v>0</v>
      </c>
      <c r="T199" s="644">
        <f>MastRoster!P203</f>
        <v>0</v>
      </c>
      <c r="U199" s="644">
        <f>MastRoster!Q203</f>
        <v>0</v>
      </c>
      <c r="V199" s="644">
        <f>MastRoster!R203</f>
        <v>0</v>
      </c>
      <c r="W199" s="644">
        <f>MastRoster!S203</f>
        <v>0</v>
      </c>
      <c r="X199" s="644">
        <f>MastRoster!T203</f>
        <v>0</v>
      </c>
      <c r="Y199" s="644">
        <f>MastRoster!U203</f>
        <v>0</v>
      </c>
      <c r="Z199" s="644">
        <f>MastRoster!V203</f>
        <v>0</v>
      </c>
      <c r="AA199" s="644">
        <f>MastRoster!W203</f>
        <v>0</v>
      </c>
      <c r="AB199" s="644">
        <f>MastRoster!X203</f>
        <v>0</v>
      </c>
      <c r="AC199" s="644">
        <f>MastRoster!Y203</f>
        <v>0</v>
      </c>
      <c r="AD199" s="644">
        <f>MastRoster!Z203</f>
        <v>0</v>
      </c>
      <c r="AE199" s="644">
        <f>MastRoster!AA203</f>
        <v>0</v>
      </c>
      <c r="AF199" s="644">
        <f>MastRoster!AB203</f>
        <v>0</v>
      </c>
      <c r="AG199" s="644">
        <f>MastRoster!AC203</f>
        <v>0</v>
      </c>
      <c r="AH199" s="644">
        <f>MastRoster!AD203</f>
        <v>0</v>
      </c>
      <c r="AI199" s="644">
        <f>MastRoster!AE203</f>
        <v>0</v>
      </c>
      <c r="AJ199" s="644">
        <f>MastRoster!AF203</f>
        <v>0</v>
      </c>
      <c r="AK199" s="644">
        <f>MastRoster!AG203</f>
        <v>0</v>
      </c>
      <c r="AL199" s="644">
        <f>MastRoster!AH203</f>
        <v>0</v>
      </c>
      <c r="AM199" s="644">
        <f>MastRoster!AI203</f>
        <v>0</v>
      </c>
      <c r="AN199" s="644">
        <f>MastRoster!AJ203</f>
        <v>0</v>
      </c>
      <c r="AO199" s="645">
        <f>MastRoster!AK203</f>
        <v>0</v>
      </c>
      <c r="AP199" s="644">
        <f>MastRoster!AL203</f>
        <v>0</v>
      </c>
      <c r="AQ199" s="644">
        <f>MastRoster!AM203</f>
        <v>0</v>
      </c>
      <c r="AR199" s="644" t="str">
        <f>MastRoster!AN203</f>
        <v/>
      </c>
      <c r="AS199" s="644" t="str">
        <f>MastRoster!AO203</f>
        <v/>
      </c>
      <c r="AT199" s="644" t="str">
        <f>MastRoster!AP203</f>
        <v/>
      </c>
      <c r="AU199" s="644" t="str">
        <f>MastRoster!AQ203</f>
        <v/>
      </c>
      <c r="AV199" s="644" t="str">
        <f>MastRoster!AR203</f>
        <v/>
      </c>
      <c r="AW199" s="644" t="str">
        <f>MastRoster!AS203</f>
        <v/>
      </c>
      <c r="AX199" s="644" t="str">
        <f>MastRoster!AT203</f>
        <v/>
      </c>
      <c r="AY199" s="644" t="str">
        <f>MastRoster!AU203</f>
        <v/>
      </c>
      <c r="AZ199" s="644" t="str">
        <f>MastRoster!AV203</f>
        <v/>
      </c>
      <c r="BA199" s="644" t="str">
        <f>MastRoster!AW203</f>
        <v/>
      </c>
      <c r="BB199" s="644" t="str">
        <f>MastRoster!AX203</f>
        <v/>
      </c>
      <c r="BC199" s="644" t="str">
        <f>MastRoster!AY203</f>
        <v/>
      </c>
      <c r="BD199" s="644" t="str">
        <f>MastRoster!AZ203</f>
        <v/>
      </c>
      <c r="BE199" s="644" t="str">
        <f>MastRoster!BA203</f>
        <v/>
      </c>
      <c r="BF199" s="644" t="str">
        <f>MastRoster!BB203</f>
        <v/>
      </c>
      <c r="BG199" s="644" t="str">
        <f>MastRoster!BC203</f>
        <v/>
      </c>
      <c r="BH199" s="644" t="str">
        <f>MastRoster!BD203</f>
        <v/>
      </c>
      <c r="BI199" s="644" t="str">
        <f>MastRoster!BE203</f>
        <v/>
      </c>
      <c r="BJ199" s="644" t="str">
        <f>MastRoster!BF203</f>
        <v/>
      </c>
    </row>
    <row r="200" spans="7:62" x14ac:dyDescent="0.25">
      <c r="G200" s="644">
        <f>MastRoster!C204</f>
        <v>0</v>
      </c>
      <c r="H200" s="644">
        <f>MastRoster!D204</f>
        <v>0</v>
      </c>
      <c r="I200" s="644">
        <f>MastRoster!E204</f>
        <v>0</v>
      </c>
      <c r="J200" s="644">
        <f>MastRoster!F204</f>
        <v>0</v>
      </c>
      <c r="K200" s="644">
        <f>MastRoster!G204</f>
        <v>0</v>
      </c>
      <c r="L200" s="644">
        <f>MastRoster!H204</f>
        <v>0</v>
      </c>
      <c r="M200" s="644">
        <f>MastRoster!I204</f>
        <v>0</v>
      </c>
      <c r="N200" s="644">
        <f>MastRoster!J204</f>
        <v>0</v>
      </c>
      <c r="O200" s="644">
        <f>MastRoster!K204</f>
        <v>0</v>
      </c>
      <c r="P200" s="644">
        <f>MastRoster!L204</f>
        <v>0</v>
      </c>
      <c r="Q200" s="644">
        <f>MastRoster!M204</f>
        <v>0</v>
      </c>
      <c r="R200" s="644">
        <f>MastRoster!N204</f>
        <v>0</v>
      </c>
      <c r="S200" s="644">
        <f>MastRoster!O204</f>
        <v>0</v>
      </c>
      <c r="T200" s="644">
        <f>MastRoster!P204</f>
        <v>0</v>
      </c>
      <c r="U200" s="644">
        <f>MastRoster!Q204</f>
        <v>0</v>
      </c>
      <c r="V200" s="644">
        <f>MastRoster!R204</f>
        <v>0</v>
      </c>
      <c r="W200" s="644">
        <f>MastRoster!S204</f>
        <v>0</v>
      </c>
      <c r="X200" s="644">
        <f>MastRoster!T204</f>
        <v>0</v>
      </c>
      <c r="Y200" s="644">
        <f>MastRoster!U204</f>
        <v>0</v>
      </c>
      <c r="Z200" s="644">
        <f>MastRoster!V204</f>
        <v>0</v>
      </c>
      <c r="AA200" s="644">
        <f>MastRoster!W204</f>
        <v>0</v>
      </c>
      <c r="AB200" s="644">
        <f>MastRoster!X204</f>
        <v>0</v>
      </c>
      <c r="AC200" s="644">
        <f>MastRoster!Y204</f>
        <v>0</v>
      </c>
      <c r="AD200" s="644">
        <f>MastRoster!Z204</f>
        <v>0</v>
      </c>
      <c r="AE200" s="644">
        <f>MastRoster!AA204</f>
        <v>0</v>
      </c>
      <c r="AF200" s="644">
        <f>MastRoster!AB204</f>
        <v>0</v>
      </c>
      <c r="AG200" s="644">
        <f>MastRoster!AC204</f>
        <v>0</v>
      </c>
      <c r="AH200" s="644">
        <f>MastRoster!AD204</f>
        <v>0</v>
      </c>
      <c r="AI200" s="644">
        <f>MastRoster!AE204</f>
        <v>0</v>
      </c>
      <c r="AJ200" s="644">
        <f>MastRoster!AF204</f>
        <v>0</v>
      </c>
      <c r="AK200" s="644">
        <f>MastRoster!AG204</f>
        <v>0</v>
      </c>
      <c r="AL200" s="644">
        <f>MastRoster!AH204</f>
        <v>0</v>
      </c>
      <c r="AM200" s="644">
        <f>MastRoster!AI204</f>
        <v>0</v>
      </c>
      <c r="AN200" s="644">
        <f>MastRoster!AJ204</f>
        <v>0</v>
      </c>
      <c r="AO200" s="645">
        <f>MastRoster!AK204</f>
        <v>0</v>
      </c>
      <c r="AP200" s="644">
        <f>MastRoster!AL204</f>
        <v>0</v>
      </c>
      <c r="AQ200" s="644">
        <f>MastRoster!AM204</f>
        <v>0</v>
      </c>
      <c r="AR200" s="644" t="str">
        <f>MastRoster!AN204</f>
        <v/>
      </c>
      <c r="AS200" s="644" t="str">
        <f>MastRoster!AO204</f>
        <v/>
      </c>
      <c r="AT200" s="644" t="str">
        <f>MastRoster!AP204</f>
        <v/>
      </c>
      <c r="AU200" s="644" t="str">
        <f>MastRoster!AQ204</f>
        <v/>
      </c>
      <c r="AV200" s="644" t="str">
        <f>MastRoster!AR204</f>
        <v/>
      </c>
      <c r="AW200" s="644" t="str">
        <f>MastRoster!AS204</f>
        <v/>
      </c>
      <c r="AX200" s="644" t="str">
        <f>MastRoster!AT204</f>
        <v/>
      </c>
      <c r="AY200" s="644" t="str">
        <f>MastRoster!AU204</f>
        <v/>
      </c>
      <c r="AZ200" s="644" t="str">
        <f>MastRoster!AV204</f>
        <v/>
      </c>
      <c r="BA200" s="644" t="str">
        <f>MastRoster!AW204</f>
        <v/>
      </c>
      <c r="BB200" s="644" t="str">
        <f>MastRoster!AX204</f>
        <v/>
      </c>
      <c r="BC200" s="644" t="str">
        <f>MastRoster!AY204</f>
        <v/>
      </c>
      <c r="BD200" s="644" t="str">
        <f>MastRoster!AZ204</f>
        <v/>
      </c>
      <c r="BE200" s="644" t="str">
        <f>MastRoster!BA204</f>
        <v/>
      </c>
      <c r="BF200" s="644" t="str">
        <f>MastRoster!BB204</f>
        <v/>
      </c>
      <c r="BG200" s="644" t="str">
        <f>MastRoster!BC204</f>
        <v/>
      </c>
      <c r="BH200" s="644" t="str">
        <f>MastRoster!BD204</f>
        <v/>
      </c>
      <c r="BI200" s="644" t="str">
        <f>MastRoster!BE204</f>
        <v/>
      </c>
      <c r="BJ200" s="644" t="str">
        <f>MastRoster!BF204</f>
        <v/>
      </c>
    </row>
    <row r="201" spans="7:62" x14ac:dyDescent="0.25">
      <c r="G201" s="644">
        <f>MastRoster!C205</f>
        <v>0</v>
      </c>
      <c r="H201" s="644">
        <f>MastRoster!D205</f>
        <v>0</v>
      </c>
      <c r="I201" s="644">
        <f>MastRoster!E205</f>
        <v>0</v>
      </c>
      <c r="J201" s="644">
        <f>MastRoster!F205</f>
        <v>0</v>
      </c>
      <c r="K201" s="644">
        <f>MastRoster!G205</f>
        <v>0</v>
      </c>
      <c r="L201" s="644">
        <f>MastRoster!H205</f>
        <v>0</v>
      </c>
      <c r="M201" s="644">
        <f>MastRoster!I205</f>
        <v>0</v>
      </c>
      <c r="N201" s="644">
        <f>MastRoster!J205</f>
        <v>0</v>
      </c>
      <c r="O201" s="644">
        <f>MastRoster!K205</f>
        <v>0</v>
      </c>
      <c r="P201" s="644">
        <f>MastRoster!L205</f>
        <v>0</v>
      </c>
      <c r="Q201" s="644">
        <f>MastRoster!M205</f>
        <v>0</v>
      </c>
      <c r="R201" s="644">
        <f>MastRoster!N205</f>
        <v>0</v>
      </c>
      <c r="S201" s="644">
        <f>MastRoster!O205</f>
        <v>0</v>
      </c>
      <c r="T201" s="644">
        <f>MastRoster!P205</f>
        <v>0</v>
      </c>
      <c r="U201" s="644">
        <f>MastRoster!Q205</f>
        <v>0</v>
      </c>
      <c r="V201" s="644">
        <f>MastRoster!R205</f>
        <v>0</v>
      </c>
      <c r="W201" s="644">
        <f>MastRoster!S205</f>
        <v>0</v>
      </c>
      <c r="X201" s="644">
        <f>MastRoster!T205</f>
        <v>0</v>
      </c>
      <c r="Y201" s="644">
        <f>MastRoster!U205</f>
        <v>0</v>
      </c>
      <c r="Z201" s="644">
        <f>MastRoster!V205</f>
        <v>0</v>
      </c>
      <c r="AA201" s="644">
        <f>MastRoster!W205</f>
        <v>0</v>
      </c>
      <c r="AB201" s="644">
        <f>MastRoster!X205</f>
        <v>0</v>
      </c>
      <c r="AC201" s="644">
        <f>MastRoster!Y205</f>
        <v>0</v>
      </c>
      <c r="AD201" s="644">
        <f>MastRoster!Z205</f>
        <v>0</v>
      </c>
      <c r="AE201" s="644">
        <f>MastRoster!AA205</f>
        <v>0</v>
      </c>
      <c r="AF201" s="644">
        <f>MastRoster!AB205</f>
        <v>0</v>
      </c>
      <c r="AG201" s="644">
        <f>MastRoster!AC205</f>
        <v>0</v>
      </c>
      <c r="AH201" s="644">
        <f>MastRoster!AD205</f>
        <v>0</v>
      </c>
      <c r="AI201" s="644">
        <f>MastRoster!AE205</f>
        <v>0</v>
      </c>
      <c r="AJ201" s="644">
        <f>MastRoster!AF205</f>
        <v>0</v>
      </c>
      <c r="AK201" s="644">
        <f>MastRoster!AG205</f>
        <v>0</v>
      </c>
      <c r="AL201" s="644">
        <f>MastRoster!AH205</f>
        <v>0</v>
      </c>
      <c r="AM201" s="644">
        <f>MastRoster!AI205</f>
        <v>0</v>
      </c>
      <c r="AN201" s="644">
        <f>MastRoster!AJ205</f>
        <v>0</v>
      </c>
      <c r="AO201" s="645">
        <f>MastRoster!AK205</f>
        <v>0</v>
      </c>
      <c r="AP201" s="644">
        <f>MastRoster!AL205</f>
        <v>0</v>
      </c>
      <c r="AQ201" s="644">
        <f>MastRoster!AM205</f>
        <v>0</v>
      </c>
      <c r="AR201" s="644" t="str">
        <f>MastRoster!AN205</f>
        <v/>
      </c>
      <c r="AS201" s="644" t="str">
        <f>MastRoster!AO205</f>
        <v/>
      </c>
      <c r="AT201" s="644" t="str">
        <f>MastRoster!AP205</f>
        <v/>
      </c>
      <c r="AU201" s="644" t="str">
        <f>MastRoster!AQ205</f>
        <v/>
      </c>
      <c r="AV201" s="644" t="str">
        <f>MastRoster!AR205</f>
        <v/>
      </c>
      <c r="AW201" s="644" t="str">
        <f>MastRoster!AS205</f>
        <v/>
      </c>
      <c r="AX201" s="644" t="str">
        <f>MastRoster!AT205</f>
        <v/>
      </c>
      <c r="AY201" s="644" t="str">
        <f>MastRoster!AU205</f>
        <v/>
      </c>
      <c r="AZ201" s="644" t="str">
        <f>MastRoster!AV205</f>
        <v/>
      </c>
      <c r="BA201" s="644" t="str">
        <f>MastRoster!AW205</f>
        <v/>
      </c>
      <c r="BB201" s="644" t="str">
        <f>MastRoster!AX205</f>
        <v/>
      </c>
      <c r="BC201" s="644" t="str">
        <f>MastRoster!AY205</f>
        <v/>
      </c>
      <c r="BD201" s="644" t="str">
        <f>MastRoster!AZ205</f>
        <v/>
      </c>
      <c r="BE201" s="644" t="str">
        <f>MastRoster!BA205</f>
        <v/>
      </c>
      <c r="BF201" s="644" t="str">
        <f>MastRoster!BB205</f>
        <v/>
      </c>
      <c r="BG201" s="644" t="str">
        <f>MastRoster!BC205</f>
        <v/>
      </c>
      <c r="BH201" s="644" t="str">
        <f>MastRoster!BD205</f>
        <v/>
      </c>
      <c r="BI201" s="644" t="str">
        <f>MastRoster!BE205</f>
        <v/>
      </c>
      <c r="BJ201" s="644" t="str">
        <f>MastRoster!BF205</f>
        <v/>
      </c>
    </row>
    <row r="202" spans="7:62" x14ac:dyDescent="0.25">
      <c r="G202" s="644">
        <f>MastRoster!C206</f>
        <v>0</v>
      </c>
      <c r="H202" s="644">
        <f>MastRoster!D206</f>
        <v>0</v>
      </c>
      <c r="I202" s="644">
        <f>MastRoster!E206</f>
        <v>0</v>
      </c>
      <c r="J202" s="644">
        <f>MastRoster!F206</f>
        <v>0</v>
      </c>
      <c r="K202" s="644">
        <f>MastRoster!G206</f>
        <v>0</v>
      </c>
      <c r="L202" s="644">
        <f>MastRoster!H206</f>
        <v>0</v>
      </c>
      <c r="M202" s="644">
        <f>MastRoster!I206</f>
        <v>0</v>
      </c>
      <c r="N202" s="644">
        <f>MastRoster!J206</f>
        <v>0</v>
      </c>
      <c r="O202" s="644">
        <f>MastRoster!K206</f>
        <v>0</v>
      </c>
      <c r="P202" s="644">
        <f>MastRoster!L206</f>
        <v>0</v>
      </c>
      <c r="Q202" s="644">
        <f>MastRoster!M206</f>
        <v>0</v>
      </c>
      <c r="R202" s="644">
        <f>MastRoster!N206</f>
        <v>0</v>
      </c>
      <c r="S202" s="644">
        <f>MastRoster!O206</f>
        <v>0</v>
      </c>
      <c r="T202" s="644">
        <f>MastRoster!P206</f>
        <v>0</v>
      </c>
      <c r="U202" s="644">
        <f>MastRoster!Q206</f>
        <v>0</v>
      </c>
      <c r="V202" s="644">
        <f>MastRoster!R206</f>
        <v>0</v>
      </c>
      <c r="W202" s="644">
        <f>MastRoster!S206</f>
        <v>0</v>
      </c>
      <c r="X202" s="644">
        <f>MastRoster!T206</f>
        <v>0</v>
      </c>
      <c r="Y202" s="644">
        <f>MastRoster!U206</f>
        <v>0</v>
      </c>
      <c r="Z202" s="644">
        <f>MastRoster!V206</f>
        <v>0</v>
      </c>
      <c r="AA202" s="644">
        <f>MastRoster!W206</f>
        <v>0</v>
      </c>
      <c r="AB202" s="644">
        <f>MastRoster!X206</f>
        <v>0</v>
      </c>
      <c r="AC202" s="644">
        <f>MastRoster!Y206</f>
        <v>0</v>
      </c>
      <c r="AD202" s="644">
        <f>MastRoster!Z206</f>
        <v>0</v>
      </c>
      <c r="AE202" s="644">
        <f>MastRoster!AA206</f>
        <v>0</v>
      </c>
      <c r="AF202" s="644">
        <f>MastRoster!AB206</f>
        <v>0</v>
      </c>
      <c r="AG202" s="644">
        <f>MastRoster!AC206</f>
        <v>0</v>
      </c>
      <c r="AH202" s="644">
        <f>MastRoster!AD206</f>
        <v>0</v>
      </c>
      <c r="AI202" s="644">
        <f>MastRoster!AE206</f>
        <v>0</v>
      </c>
      <c r="AJ202" s="644">
        <f>MastRoster!AF206</f>
        <v>0</v>
      </c>
      <c r="AK202" s="644">
        <f>MastRoster!AG206</f>
        <v>0</v>
      </c>
      <c r="AL202" s="644">
        <f>MastRoster!AH206</f>
        <v>0</v>
      </c>
      <c r="AM202" s="644">
        <f>MastRoster!AI206</f>
        <v>0</v>
      </c>
      <c r="AN202" s="644">
        <f>MastRoster!AJ206</f>
        <v>0</v>
      </c>
      <c r="AO202" s="645">
        <f>MastRoster!AK206</f>
        <v>0</v>
      </c>
      <c r="AP202" s="644">
        <f>MastRoster!AL206</f>
        <v>0</v>
      </c>
      <c r="AQ202" s="644">
        <f>MastRoster!AM206</f>
        <v>0</v>
      </c>
      <c r="AR202" s="644" t="str">
        <f>MastRoster!AN206</f>
        <v/>
      </c>
      <c r="AS202" s="644" t="str">
        <f>MastRoster!AO206</f>
        <v/>
      </c>
      <c r="AT202" s="644" t="str">
        <f>MastRoster!AP206</f>
        <v/>
      </c>
      <c r="AU202" s="644" t="str">
        <f>MastRoster!AQ206</f>
        <v/>
      </c>
      <c r="AV202" s="644" t="str">
        <f>MastRoster!AR206</f>
        <v/>
      </c>
      <c r="AW202" s="644" t="str">
        <f>MastRoster!AS206</f>
        <v/>
      </c>
      <c r="AX202" s="644" t="str">
        <f>MastRoster!AT206</f>
        <v/>
      </c>
      <c r="AY202" s="644" t="str">
        <f>MastRoster!AU206</f>
        <v/>
      </c>
      <c r="AZ202" s="644" t="str">
        <f>MastRoster!AV206</f>
        <v/>
      </c>
      <c r="BA202" s="644" t="str">
        <f>MastRoster!AW206</f>
        <v/>
      </c>
      <c r="BB202" s="644" t="str">
        <f>MastRoster!AX206</f>
        <v/>
      </c>
      <c r="BC202" s="644" t="str">
        <f>MastRoster!AY206</f>
        <v/>
      </c>
      <c r="BD202" s="644" t="str">
        <f>MastRoster!AZ206</f>
        <v/>
      </c>
      <c r="BE202" s="644" t="str">
        <f>MastRoster!BA206</f>
        <v/>
      </c>
      <c r="BF202" s="644" t="str">
        <f>MastRoster!BB206</f>
        <v/>
      </c>
      <c r="BG202" s="644" t="str">
        <f>MastRoster!BC206</f>
        <v/>
      </c>
      <c r="BH202" s="644" t="str">
        <f>MastRoster!BD206</f>
        <v/>
      </c>
      <c r="BI202" s="644" t="str">
        <f>MastRoster!BE206</f>
        <v/>
      </c>
      <c r="BJ202" s="644" t="str">
        <f>MastRoster!BF206</f>
        <v/>
      </c>
    </row>
    <row r="203" spans="7:62" x14ac:dyDescent="0.25">
      <c r="G203"/>
      <c r="H203"/>
      <c r="I203"/>
      <c r="J203"/>
      <c r="K203"/>
      <c r="L203"/>
      <c r="M203"/>
      <c r="N203"/>
      <c r="O203"/>
      <c r="P203"/>
      <c r="Q203"/>
      <c r="R203"/>
      <c r="S203"/>
      <c r="T203"/>
      <c r="U203"/>
      <c r="V203"/>
      <c r="W203"/>
      <c r="X203"/>
      <c r="Y203"/>
      <c r="Z203"/>
      <c r="AA203"/>
      <c r="AB203"/>
      <c r="AC203"/>
      <c r="AD203"/>
      <c r="AE203"/>
      <c r="AF203"/>
      <c r="AG203"/>
      <c r="AH203"/>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pageSetUpPr fitToPage="1"/>
  </sheetPr>
  <dimension ref="A1:AA339"/>
  <sheetViews>
    <sheetView showGridLines="0" zoomScale="80" zoomScaleNormal="80" zoomScalePageLayoutView="85" workbookViewId="0">
      <pane ySplit="4" topLeftCell="A44" activePane="bottomLeft" state="frozen"/>
      <selection activeCell="B1" sqref="B1"/>
      <selection pane="bottomLeft" activeCell="I9" sqref="I9:Q19"/>
    </sheetView>
  </sheetViews>
  <sheetFormatPr defaultColWidth="0" defaultRowHeight="15" customHeight="1" zeroHeight="1" x14ac:dyDescent="0.25"/>
  <cols>
    <col min="1" max="1" width="1" customWidth="1"/>
    <col min="2" max="2" width="3.28515625" customWidth="1"/>
    <col min="3" max="3" width="51.140625" customWidth="1"/>
    <col min="4" max="4" width="2.28515625" customWidth="1"/>
    <col min="5" max="5" width="25.42578125" customWidth="1"/>
    <col min="6" max="6" width="2.28515625" customWidth="1"/>
    <col min="7" max="7" width="14.7109375" customWidth="1"/>
    <col min="8" max="8" width="2.28515625" customWidth="1"/>
    <col min="9" max="9" width="14.7109375" customWidth="1"/>
    <col min="10" max="10" width="2.28515625" customWidth="1"/>
    <col min="11" max="11" width="14.7109375" customWidth="1"/>
    <col min="12" max="12" width="2.28515625" customWidth="1"/>
    <col min="13" max="13" width="14.7109375" customWidth="1"/>
    <col min="14" max="14" width="2.28515625" customWidth="1"/>
    <col min="15" max="15" width="14.7109375" customWidth="1"/>
    <col min="16" max="16" width="2.28515625" customWidth="1"/>
    <col min="17" max="17" width="14.7109375" customWidth="1"/>
    <col min="18" max="18" width="2.140625" customWidth="1"/>
    <col min="19" max="19" width="14.7109375" customWidth="1"/>
    <col min="20" max="20" width="2.140625" customWidth="1"/>
    <col min="21" max="21" width="2.5703125" customWidth="1"/>
    <col min="22" max="22" width="1.140625" customWidth="1"/>
    <col min="23" max="23" width="28.42578125" hidden="1" customWidth="1"/>
    <col min="24" max="24" width="40.140625" hidden="1" customWidth="1"/>
    <col min="25" max="25" width="6.140625" hidden="1" customWidth="1"/>
    <col min="26" max="26" width="22.140625" hidden="1" customWidth="1"/>
    <col min="27" max="27" width="24" hidden="1" customWidth="1"/>
    <col min="28" max="16384" width="9.140625" hidden="1"/>
  </cols>
  <sheetData>
    <row r="1" spans="1:21" ht="15" customHeight="1" x14ac:dyDescent="0.25">
      <c r="A1" s="287"/>
      <c r="B1" s="675" t="s">
        <v>491</v>
      </c>
      <c r="C1" s="675"/>
      <c r="D1" s="675"/>
      <c r="E1" s="675"/>
      <c r="F1" s="675"/>
      <c r="G1" s="675"/>
      <c r="H1" s="675"/>
      <c r="I1" s="675"/>
      <c r="J1" s="675"/>
      <c r="K1" s="675"/>
      <c r="L1" s="675"/>
      <c r="M1" s="675"/>
      <c r="N1" s="675"/>
      <c r="O1" s="675"/>
      <c r="P1" s="675"/>
      <c r="Q1" s="675"/>
      <c r="R1" s="675"/>
      <c r="S1" s="675"/>
      <c r="T1" s="675"/>
      <c r="U1" s="675"/>
    </row>
    <row r="2" spans="1:21" ht="15" customHeight="1" x14ac:dyDescent="0.25">
      <c r="A2" s="287"/>
      <c r="B2" s="675"/>
      <c r="C2" s="675"/>
      <c r="D2" s="675"/>
      <c r="E2" s="675"/>
      <c r="F2" s="675"/>
      <c r="G2" s="675"/>
      <c r="H2" s="675"/>
      <c r="I2" s="675"/>
      <c r="J2" s="675"/>
      <c r="K2" s="675"/>
      <c r="L2" s="675"/>
      <c r="M2" s="675"/>
      <c r="N2" s="675"/>
      <c r="O2" s="675"/>
      <c r="P2" s="675"/>
      <c r="Q2" s="675"/>
      <c r="R2" s="675"/>
      <c r="S2" s="675"/>
      <c r="T2" s="675"/>
      <c r="U2" s="675"/>
    </row>
    <row r="3" spans="1:21" ht="15" customHeight="1" x14ac:dyDescent="0.25">
      <c r="A3" s="287"/>
      <c r="B3" s="675"/>
      <c r="C3" s="675"/>
      <c r="D3" s="675"/>
      <c r="E3" s="675"/>
      <c r="F3" s="675"/>
      <c r="G3" s="675"/>
      <c r="H3" s="675"/>
      <c r="I3" s="675"/>
      <c r="J3" s="675"/>
      <c r="K3" s="675"/>
      <c r="L3" s="675"/>
      <c r="M3" s="675"/>
      <c r="N3" s="675"/>
      <c r="O3" s="675"/>
      <c r="P3" s="675"/>
      <c r="Q3" s="675"/>
      <c r="R3" s="675"/>
      <c r="S3" s="675"/>
      <c r="T3" s="675"/>
      <c r="U3" s="675"/>
    </row>
    <row r="4" spans="1:21" ht="15" customHeight="1" x14ac:dyDescent="0.25">
      <c r="A4" s="287"/>
      <c r="B4" s="675"/>
      <c r="C4" s="675"/>
      <c r="D4" s="675"/>
      <c r="E4" s="675"/>
      <c r="F4" s="675"/>
      <c r="G4" s="675"/>
      <c r="H4" s="675"/>
      <c r="I4" s="675"/>
      <c r="J4" s="675"/>
      <c r="K4" s="675"/>
      <c r="L4" s="675"/>
      <c r="M4" s="675"/>
      <c r="N4" s="675"/>
      <c r="O4" s="675"/>
      <c r="P4" s="675"/>
      <c r="Q4" s="675"/>
      <c r="R4" s="675"/>
      <c r="S4" s="675"/>
      <c r="T4" s="675"/>
      <c r="U4" s="675"/>
    </row>
    <row r="5" spans="1:21" ht="6" customHeight="1" thickBot="1" x14ac:dyDescent="0.3"/>
    <row r="6" spans="1:21" ht="15.75" thickBot="1" x14ac:dyDescent="0.3">
      <c r="B6" s="288" t="s">
        <v>492</v>
      </c>
      <c r="C6" s="289"/>
      <c r="D6" s="289"/>
      <c r="E6" s="289"/>
      <c r="F6" s="289"/>
      <c r="G6" s="289"/>
      <c r="H6" s="289"/>
      <c r="I6" s="289"/>
      <c r="J6" s="289"/>
      <c r="K6" s="289"/>
      <c r="L6" s="289"/>
      <c r="M6" s="289"/>
      <c r="N6" s="289"/>
      <c r="O6" s="289"/>
      <c r="P6" s="289"/>
      <c r="Q6" s="289"/>
      <c r="R6" s="289"/>
      <c r="S6" s="289"/>
      <c r="T6" s="289"/>
      <c r="U6" s="290"/>
    </row>
    <row r="7" spans="1:21" ht="6" customHeight="1" x14ac:dyDescent="0.25">
      <c r="B7" s="97"/>
      <c r="C7" s="98"/>
      <c r="D7" s="99"/>
      <c r="E7" s="99"/>
      <c r="F7" s="99"/>
      <c r="G7" s="99"/>
      <c r="H7" s="99"/>
      <c r="I7" s="99"/>
      <c r="J7" s="99"/>
      <c r="K7" s="99"/>
      <c r="L7" s="99"/>
      <c r="M7" s="99"/>
      <c r="N7" s="99"/>
      <c r="O7" s="99"/>
      <c r="P7" s="99"/>
      <c r="Q7" s="99"/>
      <c r="R7" s="99"/>
      <c r="S7" s="99"/>
      <c r="T7" s="99"/>
      <c r="U7" s="100"/>
    </row>
    <row r="8" spans="1:21" ht="13.5" customHeight="1" x14ac:dyDescent="0.25">
      <c r="B8" s="101"/>
      <c r="C8" s="102"/>
      <c r="I8" s="103" t="s">
        <v>493</v>
      </c>
      <c r="U8" s="104"/>
    </row>
    <row r="9" spans="1:21" ht="15" customHeight="1" x14ac:dyDescent="0.25">
      <c r="B9" s="101"/>
      <c r="C9" s="102" t="s">
        <v>494</v>
      </c>
      <c r="D9" s="676" t="s">
        <v>606</v>
      </c>
      <c r="E9" s="677"/>
      <c r="F9" s="678"/>
      <c r="I9" s="679"/>
      <c r="J9" s="680"/>
      <c r="K9" s="680"/>
      <c r="L9" s="680"/>
      <c r="M9" s="680"/>
      <c r="N9" s="680"/>
      <c r="O9" s="680"/>
      <c r="P9" s="680"/>
      <c r="Q9" s="681"/>
      <c r="U9" s="104"/>
    </row>
    <row r="10" spans="1:21" ht="6" customHeight="1" x14ac:dyDescent="0.25">
      <c r="B10" s="101"/>
      <c r="C10" s="102"/>
      <c r="I10" s="682"/>
      <c r="J10" s="683"/>
      <c r="K10" s="683"/>
      <c r="L10" s="683"/>
      <c r="M10" s="683"/>
      <c r="N10" s="683"/>
      <c r="O10" s="683"/>
      <c r="P10" s="683"/>
      <c r="Q10" s="684"/>
      <c r="U10" s="104"/>
    </row>
    <row r="11" spans="1:21" ht="15" customHeight="1" x14ac:dyDescent="0.25">
      <c r="B11" s="101"/>
      <c r="C11" s="102" t="s">
        <v>496</v>
      </c>
      <c r="D11" s="688" t="s">
        <v>1491</v>
      </c>
      <c r="E11" s="689"/>
      <c r="I11" s="682"/>
      <c r="J11" s="683"/>
      <c r="K11" s="683"/>
      <c r="L11" s="683"/>
      <c r="M11" s="683"/>
      <c r="N11" s="683"/>
      <c r="O11" s="683"/>
      <c r="P11" s="683"/>
      <c r="Q11" s="684"/>
      <c r="U11" s="104"/>
    </row>
    <row r="12" spans="1:21" ht="6" customHeight="1" x14ac:dyDescent="0.25">
      <c r="B12" s="101"/>
      <c r="I12" s="682"/>
      <c r="J12" s="683"/>
      <c r="K12" s="683"/>
      <c r="L12" s="683"/>
      <c r="M12" s="683"/>
      <c r="N12" s="683"/>
      <c r="O12" s="683"/>
      <c r="P12" s="683"/>
      <c r="Q12" s="684"/>
      <c r="U12" s="104"/>
    </row>
    <row r="13" spans="1:21" x14ac:dyDescent="0.25">
      <c r="B13" s="101"/>
      <c r="C13" s="102" t="s">
        <v>497</v>
      </c>
      <c r="D13" s="690"/>
      <c r="E13" s="691"/>
      <c r="I13" s="682"/>
      <c r="J13" s="683"/>
      <c r="K13" s="683"/>
      <c r="L13" s="683"/>
      <c r="M13" s="683"/>
      <c r="N13" s="683"/>
      <c r="O13" s="683"/>
      <c r="P13" s="683"/>
      <c r="Q13" s="684"/>
      <c r="U13" s="104"/>
    </row>
    <row r="14" spans="1:21" ht="6" customHeight="1" x14ac:dyDescent="0.25">
      <c r="B14" s="101"/>
      <c r="I14" s="682"/>
      <c r="J14" s="683"/>
      <c r="K14" s="683"/>
      <c r="L14" s="683"/>
      <c r="M14" s="683"/>
      <c r="N14" s="683"/>
      <c r="O14" s="683"/>
      <c r="P14" s="683"/>
      <c r="Q14" s="684"/>
      <c r="U14" s="104"/>
    </row>
    <row r="15" spans="1:21" x14ac:dyDescent="0.25">
      <c r="B15" s="101"/>
      <c r="C15" s="102" t="s">
        <v>498</v>
      </c>
      <c r="D15" s="690"/>
      <c r="E15" s="691"/>
      <c r="I15" s="682"/>
      <c r="J15" s="683"/>
      <c r="K15" s="683"/>
      <c r="L15" s="683"/>
      <c r="M15" s="683"/>
      <c r="N15" s="683"/>
      <c r="O15" s="683"/>
      <c r="P15" s="683"/>
      <c r="Q15" s="684"/>
      <c r="U15" s="104"/>
    </row>
    <row r="16" spans="1:21" ht="6.75" customHeight="1" x14ac:dyDescent="0.25">
      <c r="B16" s="101"/>
      <c r="I16" s="682"/>
      <c r="J16" s="683"/>
      <c r="K16" s="683"/>
      <c r="L16" s="683"/>
      <c r="M16" s="683"/>
      <c r="N16" s="683"/>
      <c r="O16" s="683"/>
      <c r="P16" s="683"/>
      <c r="Q16" s="684"/>
      <c r="U16" s="104"/>
    </row>
    <row r="17" spans="2:26" x14ac:dyDescent="0.25">
      <c r="B17" s="101"/>
      <c r="C17" s="102" t="s">
        <v>499</v>
      </c>
      <c r="D17" s="690"/>
      <c r="E17" s="692"/>
      <c r="F17" s="691"/>
      <c r="I17" s="682"/>
      <c r="J17" s="683"/>
      <c r="K17" s="683"/>
      <c r="L17" s="683"/>
      <c r="M17" s="683"/>
      <c r="N17" s="683"/>
      <c r="O17" s="683"/>
      <c r="P17" s="683"/>
      <c r="Q17" s="684"/>
      <c r="U17" s="104"/>
    </row>
    <row r="18" spans="2:26" ht="7.5" customHeight="1" x14ac:dyDescent="0.25">
      <c r="B18" s="101"/>
      <c r="I18" s="682"/>
      <c r="J18" s="683"/>
      <c r="K18" s="683"/>
      <c r="L18" s="683"/>
      <c r="M18" s="683"/>
      <c r="N18" s="683"/>
      <c r="O18" s="683"/>
      <c r="P18" s="683"/>
      <c r="Q18" s="684"/>
      <c r="U18" s="104"/>
    </row>
    <row r="19" spans="2:26" x14ac:dyDescent="0.25">
      <c r="B19" s="101"/>
      <c r="C19" s="102" t="s">
        <v>500</v>
      </c>
      <c r="D19" s="690"/>
      <c r="E19" s="692"/>
      <c r="F19" s="691"/>
      <c r="I19" s="685"/>
      <c r="J19" s="686"/>
      <c r="K19" s="686"/>
      <c r="L19" s="686"/>
      <c r="M19" s="686"/>
      <c r="N19" s="686"/>
      <c r="O19" s="686"/>
      <c r="P19" s="686"/>
      <c r="Q19" s="687"/>
      <c r="U19" s="104"/>
    </row>
    <row r="20" spans="2:26" ht="4.5" customHeight="1" thickBot="1" x14ac:dyDescent="0.3">
      <c r="B20" s="105"/>
      <c r="C20" s="106"/>
      <c r="D20" s="106"/>
      <c r="E20" s="106"/>
      <c r="F20" s="106"/>
      <c r="G20" s="106"/>
      <c r="H20" s="106"/>
      <c r="I20" s="106"/>
      <c r="J20" s="106"/>
      <c r="K20" s="106"/>
      <c r="L20" s="106"/>
      <c r="M20" s="106"/>
      <c r="N20" s="106"/>
      <c r="O20" s="106"/>
      <c r="P20" s="106"/>
      <c r="Q20" s="106"/>
      <c r="R20" s="106"/>
      <c r="S20" s="106"/>
      <c r="T20" s="106"/>
      <c r="U20" s="107"/>
    </row>
    <row r="21" spans="2:26" ht="26.25" customHeight="1" thickBot="1" x14ac:dyDescent="0.3">
      <c r="X21" s="108"/>
    </row>
    <row r="22" spans="2:26" ht="15.75" thickBot="1" x14ac:dyDescent="0.3">
      <c r="B22" s="288" t="s">
        <v>501</v>
      </c>
      <c r="C22" s="289"/>
      <c r="D22" s="289"/>
      <c r="E22" s="289"/>
      <c r="F22" s="289"/>
      <c r="G22" s="289"/>
      <c r="H22" s="289"/>
      <c r="I22" s="289"/>
      <c r="J22" s="289"/>
      <c r="K22" s="289"/>
      <c r="L22" s="289"/>
      <c r="M22" s="289"/>
      <c r="N22" s="289"/>
      <c r="O22" s="289"/>
      <c r="P22" s="289"/>
      <c r="Q22" s="289"/>
      <c r="R22" s="289"/>
      <c r="S22" s="289"/>
      <c r="T22" s="289"/>
      <c r="U22" s="290"/>
    </row>
    <row r="23" spans="2:26" ht="6" customHeight="1" x14ac:dyDescent="0.25">
      <c r="B23" s="97"/>
      <c r="C23" s="99"/>
      <c r="D23" s="99"/>
      <c r="E23" s="99"/>
      <c r="F23" s="99"/>
      <c r="G23" s="99"/>
      <c r="H23" s="99"/>
      <c r="I23" s="99"/>
      <c r="J23" s="99"/>
      <c r="K23" s="99"/>
      <c r="L23" s="99"/>
      <c r="M23" s="99"/>
      <c r="N23" s="99"/>
      <c r="O23" s="99"/>
      <c r="P23" s="99"/>
      <c r="Q23" s="99"/>
      <c r="R23" s="99"/>
      <c r="S23" s="99"/>
      <c r="T23" s="99"/>
      <c r="U23" s="100"/>
      <c r="X23" s="109"/>
      <c r="Y23" s="2"/>
    </row>
    <row r="24" spans="2:26" x14ac:dyDescent="0.25">
      <c r="B24" s="101"/>
      <c r="C24" t="s">
        <v>502</v>
      </c>
      <c r="D24" s="676" t="s">
        <v>1420</v>
      </c>
      <c r="E24" s="678"/>
      <c r="G24" s="109" t="s">
        <v>503</v>
      </c>
      <c r="H24" s="109"/>
      <c r="I24" s="676" t="s">
        <v>1421</v>
      </c>
      <c r="J24" s="677"/>
      <c r="K24" s="678"/>
      <c r="U24" s="104"/>
      <c r="X24" s="109"/>
      <c r="Y24" s="2"/>
    </row>
    <row r="25" spans="2:26" ht="6" customHeight="1" x14ac:dyDescent="0.25">
      <c r="B25" s="101"/>
      <c r="U25" s="104"/>
      <c r="X25" s="109"/>
      <c r="Y25" s="2"/>
    </row>
    <row r="26" spans="2:26" x14ac:dyDescent="0.25">
      <c r="B26" s="101"/>
      <c r="C26" t="s">
        <v>504</v>
      </c>
      <c r="D26" s="676"/>
      <c r="E26" s="678"/>
      <c r="G26" s="109" t="s">
        <v>505</v>
      </c>
      <c r="H26" s="109"/>
      <c r="I26" s="676" t="s">
        <v>1422</v>
      </c>
      <c r="J26" s="677"/>
      <c r="K26" s="678"/>
      <c r="U26" s="104"/>
      <c r="X26" s="109"/>
      <c r="Y26" s="2"/>
    </row>
    <row r="27" spans="2:26" ht="5.25" customHeight="1" x14ac:dyDescent="0.25">
      <c r="B27" s="101"/>
      <c r="U27" s="104"/>
    </row>
    <row r="28" spans="2:26" x14ac:dyDescent="0.25">
      <c r="B28" s="101"/>
      <c r="C28" t="s">
        <v>506</v>
      </c>
      <c r="D28" s="696"/>
      <c r="E28" s="697"/>
      <c r="U28" s="104"/>
    </row>
    <row r="29" spans="2:26" ht="6" customHeight="1" thickBot="1" x14ac:dyDescent="0.3">
      <c r="B29" s="105"/>
      <c r="C29" s="106"/>
      <c r="D29" s="106"/>
      <c r="E29" s="106"/>
      <c r="F29" s="106"/>
      <c r="G29" s="106"/>
      <c r="H29" s="106"/>
      <c r="I29" s="106"/>
      <c r="J29" s="106"/>
      <c r="K29" s="106"/>
      <c r="L29" s="106"/>
      <c r="M29" s="106"/>
      <c r="N29" s="106"/>
      <c r="O29" s="106"/>
      <c r="P29" s="106"/>
      <c r="Q29" s="106"/>
      <c r="R29" s="106"/>
      <c r="S29" s="106"/>
      <c r="T29" s="106"/>
      <c r="U29" s="107"/>
    </row>
    <row r="30" spans="2:26" ht="15.75" thickBot="1" x14ac:dyDescent="0.3"/>
    <row r="31" spans="2:26" ht="15.75" thickBot="1" x14ac:dyDescent="0.3">
      <c r="B31" s="288" t="s">
        <v>507</v>
      </c>
      <c r="C31" s="289"/>
      <c r="D31" s="289"/>
      <c r="E31" s="289"/>
      <c r="F31" s="289"/>
      <c r="G31" s="289"/>
      <c r="H31" s="289"/>
      <c r="I31" s="289"/>
      <c r="J31" s="289"/>
      <c r="K31" s="289"/>
      <c r="L31" s="289"/>
      <c r="M31" s="289"/>
      <c r="N31" s="289"/>
      <c r="O31" s="289"/>
      <c r="P31" s="289"/>
      <c r="Q31" s="289"/>
      <c r="R31" s="289"/>
      <c r="S31" s="289"/>
      <c r="T31" s="289"/>
      <c r="U31" s="290"/>
      <c r="X31" s="110" t="s">
        <v>508</v>
      </c>
      <c r="Y31" s="111"/>
      <c r="Z31" s="111"/>
    </row>
    <row r="32" spans="2:26" ht="6" customHeight="1" x14ac:dyDescent="0.25">
      <c r="B32" s="97"/>
      <c r="C32" s="99"/>
      <c r="D32" s="99"/>
      <c r="E32" s="99"/>
      <c r="F32" s="99"/>
      <c r="G32" s="99"/>
      <c r="H32" s="99"/>
      <c r="I32" s="99"/>
      <c r="J32" s="99"/>
      <c r="K32" s="99"/>
      <c r="L32" s="99"/>
      <c r="M32" s="99"/>
      <c r="N32" s="99"/>
      <c r="O32" s="99"/>
      <c r="P32" s="99"/>
      <c r="Q32" s="99"/>
      <c r="R32" s="99"/>
      <c r="S32" s="99"/>
      <c r="T32" s="99"/>
      <c r="U32" s="100"/>
      <c r="X32" s="111"/>
      <c r="Y32" s="111"/>
      <c r="Z32" s="111"/>
    </row>
    <row r="33" spans="2:26" x14ac:dyDescent="0.25">
      <c r="B33" s="101"/>
      <c r="U33" s="104"/>
      <c r="X33" s="112" t="s">
        <v>509</v>
      </c>
      <c r="Y33" s="113">
        <v>1</v>
      </c>
      <c r="Z33" s="111"/>
    </row>
    <row r="34" spans="2:26" x14ac:dyDescent="0.25">
      <c r="B34" s="101"/>
      <c r="U34" s="104"/>
      <c r="X34" s="112" t="s">
        <v>510</v>
      </c>
      <c r="Y34" s="113">
        <v>1</v>
      </c>
      <c r="Z34" s="111" t="str">
        <f>IF(Y36=1,"SDM Option 3",IF(Y36=2,"SDM Option 2","SDM Option 3"))</f>
        <v>SDM Option 3</v>
      </c>
    </row>
    <row r="35" spans="2:26" x14ac:dyDescent="0.25">
      <c r="B35" s="101"/>
      <c r="U35" s="104"/>
      <c r="X35" s="112" t="s">
        <v>511</v>
      </c>
      <c r="Y35" s="113">
        <v>5</v>
      </c>
      <c r="Z35" s="111"/>
    </row>
    <row r="36" spans="2:26" x14ac:dyDescent="0.25">
      <c r="B36" s="101"/>
      <c r="U36" s="104"/>
      <c r="X36" s="112" t="s">
        <v>512</v>
      </c>
      <c r="Y36" s="113">
        <v>1</v>
      </c>
    </row>
    <row r="37" spans="2:26" ht="6" customHeight="1" thickBot="1" x14ac:dyDescent="0.3">
      <c r="B37" s="105"/>
      <c r="C37" s="106"/>
      <c r="D37" s="106"/>
      <c r="E37" s="106"/>
      <c r="F37" s="106"/>
      <c r="G37" s="106"/>
      <c r="H37" s="106"/>
      <c r="I37" s="106"/>
      <c r="J37" s="106"/>
      <c r="K37" s="106"/>
      <c r="L37" s="106"/>
      <c r="M37" s="106"/>
      <c r="N37" s="106"/>
      <c r="O37" s="106"/>
      <c r="P37" s="106"/>
      <c r="Q37" s="106"/>
      <c r="R37" s="106"/>
      <c r="S37" s="106"/>
      <c r="T37" s="106"/>
      <c r="U37" s="107"/>
    </row>
    <row r="38" spans="2:26" ht="12.75" customHeight="1" thickBot="1" x14ac:dyDescent="0.3"/>
    <row r="39" spans="2:26" ht="15.75" thickBot="1" x14ac:dyDescent="0.3">
      <c r="B39" s="288" t="s">
        <v>513</v>
      </c>
      <c r="C39" s="289"/>
      <c r="D39" s="291"/>
      <c r="E39" s="289"/>
      <c r="F39" s="289"/>
      <c r="G39" s="289"/>
      <c r="H39" s="289"/>
      <c r="I39" s="289"/>
      <c r="J39" s="289"/>
      <c r="K39" s="289"/>
      <c r="L39" s="289"/>
      <c r="M39" s="289"/>
      <c r="N39" s="289"/>
      <c r="O39" s="289"/>
      <c r="P39" s="289"/>
      <c r="Q39" s="289"/>
      <c r="R39" s="292"/>
      <c r="S39" s="292"/>
      <c r="T39" s="292"/>
      <c r="U39" s="293"/>
    </row>
    <row r="40" spans="2:26" x14ac:dyDescent="0.25">
      <c r="B40" s="114" t="s">
        <v>514</v>
      </c>
      <c r="D40" s="99"/>
      <c r="E40" s="115" t="s">
        <v>515</v>
      </c>
      <c r="G40" s="116" t="s">
        <v>516</v>
      </c>
      <c r="H40" s="116"/>
      <c r="I40" s="116" t="s">
        <v>517</v>
      </c>
      <c r="K40" s="115" t="s">
        <v>518</v>
      </c>
      <c r="L40" s="115"/>
      <c r="M40" s="698" t="s">
        <v>519</v>
      </c>
      <c r="N40" s="698"/>
      <c r="O40" s="698"/>
      <c r="P40" s="698"/>
      <c r="Q40" s="698"/>
      <c r="R40" s="115"/>
      <c r="S40" s="115"/>
      <c r="T40" s="115"/>
      <c r="U40" s="100"/>
    </row>
    <row r="41" spans="2:26" x14ac:dyDescent="0.25">
      <c r="B41" s="117" t="s">
        <v>520</v>
      </c>
      <c r="E41" s="118"/>
      <c r="G41" s="118" t="s">
        <v>1425</v>
      </c>
      <c r="H41" s="116"/>
      <c r="I41" s="118">
        <v>98</v>
      </c>
      <c r="K41" s="119">
        <v>0.29599999999999999</v>
      </c>
      <c r="M41" s="693"/>
      <c r="N41" s="694"/>
      <c r="O41" s="694"/>
      <c r="P41" s="694"/>
      <c r="Q41" s="694"/>
      <c r="R41" s="694"/>
      <c r="S41" s="694"/>
      <c r="T41" s="695"/>
      <c r="U41" s="104"/>
    </row>
    <row r="42" spans="2:26" ht="6" customHeight="1" x14ac:dyDescent="0.25">
      <c r="B42" s="120"/>
      <c r="U42" s="104"/>
    </row>
    <row r="43" spans="2:26" x14ac:dyDescent="0.25">
      <c r="B43" s="117" t="s">
        <v>521</v>
      </c>
      <c r="E43" s="118"/>
      <c r="G43" s="118" t="s">
        <v>522</v>
      </c>
      <c r="H43" s="116"/>
      <c r="I43" s="118"/>
      <c r="K43" s="119"/>
      <c r="M43" s="693"/>
      <c r="N43" s="694"/>
      <c r="O43" s="694"/>
      <c r="P43" s="694"/>
      <c r="Q43" s="694"/>
      <c r="R43" s="694"/>
      <c r="S43" s="694"/>
      <c r="T43" s="695"/>
      <c r="U43" s="104"/>
    </row>
    <row r="44" spans="2:26" ht="6" customHeight="1" x14ac:dyDescent="0.25">
      <c r="B44" s="120"/>
      <c r="U44" s="104"/>
    </row>
    <row r="45" spans="2:26" x14ac:dyDescent="0.25">
      <c r="B45" s="117" t="s">
        <v>523</v>
      </c>
      <c r="E45" s="118"/>
      <c r="G45" s="118" t="s">
        <v>522</v>
      </c>
      <c r="H45" s="116"/>
      <c r="I45" s="118"/>
      <c r="K45" s="119"/>
      <c r="M45" s="693"/>
      <c r="N45" s="694"/>
      <c r="O45" s="694"/>
      <c r="P45" s="694"/>
      <c r="Q45" s="694"/>
      <c r="R45" s="694"/>
      <c r="S45" s="694"/>
      <c r="T45" s="695"/>
      <c r="U45" s="104"/>
    </row>
    <row r="46" spans="2:26" ht="6" customHeight="1" x14ac:dyDescent="0.25">
      <c r="B46" s="120"/>
      <c r="U46" s="104"/>
    </row>
    <row r="47" spans="2:26" x14ac:dyDescent="0.25">
      <c r="B47" s="117" t="s">
        <v>524</v>
      </c>
      <c r="E47" s="118"/>
      <c r="G47" s="118" t="s">
        <v>1425</v>
      </c>
      <c r="H47" s="116"/>
      <c r="I47" s="118">
        <v>10</v>
      </c>
      <c r="K47" s="119"/>
      <c r="M47" s="693" t="s">
        <v>1423</v>
      </c>
      <c r="N47" s="694"/>
      <c r="O47" s="694"/>
      <c r="P47" s="694"/>
      <c r="Q47" s="694"/>
      <c r="R47" s="694"/>
      <c r="S47" s="694"/>
      <c r="T47" s="695"/>
      <c r="U47" s="104"/>
    </row>
    <row r="48" spans="2:26" ht="6" customHeight="1" x14ac:dyDescent="0.25">
      <c r="B48" s="120"/>
      <c r="U48" s="104"/>
    </row>
    <row r="49" spans="2:21" x14ac:dyDescent="0.25">
      <c r="B49" s="117" t="s">
        <v>525</v>
      </c>
      <c r="E49" s="118"/>
      <c r="G49" s="118" t="s">
        <v>522</v>
      </c>
      <c r="H49" s="116"/>
      <c r="I49" s="118"/>
      <c r="K49" s="119"/>
      <c r="M49" s="693"/>
      <c r="N49" s="694"/>
      <c r="O49" s="694"/>
      <c r="P49" s="694"/>
      <c r="Q49" s="694"/>
      <c r="R49" s="694"/>
      <c r="S49" s="694"/>
      <c r="T49" s="695"/>
      <c r="U49" s="104"/>
    </row>
    <row r="50" spans="2:21" ht="6" customHeight="1" x14ac:dyDescent="0.25">
      <c r="B50" s="120"/>
      <c r="U50" s="104"/>
    </row>
    <row r="51" spans="2:21" x14ac:dyDescent="0.25">
      <c r="B51" s="117" t="s">
        <v>526</v>
      </c>
      <c r="E51" s="118"/>
      <c r="G51" s="118" t="s">
        <v>522</v>
      </c>
      <c r="H51" s="116"/>
      <c r="I51" s="118"/>
      <c r="K51" s="119"/>
      <c r="M51" s="693"/>
      <c r="N51" s="694"/>
      <c r="O51" s="694"/>
      <c r="P51" s="694"/>
      <c r="Q51" s="694"/>
      <c r="R51" s="694"/>
      <c r="S51" s="694"/>
      <c r="T51" s="695"/>
      <c r="U51" s="104"/>
    </row>
    <row r="52" spans="2:21" ht="6" customHeight="1" x14ac:dyDescent="0.25">
      <c r="B52" s="101"/>
      <c r="U52" s="104"/>
    </row>
    <row r="53" spans="2:21" x14ac:dyDescent="0.25">
      <c r="B53" s="117" t="s">
        <v>527</v>
      </c>
      <c r="E53" s="118"/>
      <c r="G53" s="118" t="s">
        <v>522</v>
      </c>
      <c r="H53" s="116"/>
      <c r="I53" s="118"/>
      <c r="K53" s="119"/>
      <c r="M53" s="693"/>
      <c r="N53" s="694"/>
      <c r="O53" s="694"/>
      <c r="P53" s="694"/>
      <c r="Q53" s="694"/>
      <c r="R53" s="694"/>
      <c r="S53" s="694"/>
      <c r="T53" s="695"/>
      <c r="U53" s="104"/>
    </row>
    <row r="54" spans="2:21" ht="6" customHeight="1" x14ac:dyDescent="0.25">
      <c r="B54" s="101"/>
      <c r="U54" s="104"/>
    </row>
    <row r="55" spans="2:21" x14ac:dyDescent="0.25">
      <c r="B55" s="117" t="s">
        <v>528</v>
      </c>
      <c r="E55" s="118"/>
      <c r="G55" s="118" t="s">
        <v>522</v>
      </c>
      <c r="H55" s="116"/>
      <c r="I55" s="118"/>
      <c r="K55" s="119"/>
      <c r="M55" s="693"/>
      <c r="N55" s="694"/>
      <c r="O55" s="694"/>
      <c r="P55" s="694"/>
      <c r="Q55" s="694"/>
      <c r="R55" s="694"/>
      <c r="S55" s="694"/>
      <c r="T55" s="695"/>
      <c r="U55" s="104"/>
    </row>
    <row r="56" spans="2:21" ht="6" customHeight="1" x14ac:dyDescent="0.25">
      <c r="B56" s="101"/>
      <c r="U56" s="104"/>
    </row>
    <row r="57" spans="2:21" x14ac:dyDescent="0.25">
      <c r="B57" s="117" t="s">
        <v>529</v>
      </c>
      <c r="E57" s="118">
        <v>25</v>
      </c>
      <c r="G57" s="118" t="s">
        <v>1424</v>
      </c>
      <c r="H57" s="116"/>
      <c r="I57" s="118"/>
      <c r="K57" s="119"/>
      <c r="M57" s="693"/>
      <c r="N57" s="694"/>
      <c r="O57" s="694"/>
      <c r="P57" s="694"/>
      <c r="Q57" s="694"/>
      <c r="R57" s="694"/>
      <c r="S57" s="694"/>
      <c r="T57" s="695"/>
      <c r="U57" s="104"/>
    </row>
    <row r="58" spans="2:21" ht="6" customHeight="1" x14ac:dyDescent="0.25">
      <c r="B58" s="101"/>
      <c r="U58" s="104"/>
    </row>
    <row r="59" spans="2:21" x14ac:dyDescent="0.25">
      <c r="B59" s="117" t="s">
        <v>530</v>
      </c>
      <c r="E59" s="118">
        <v>15</v>
      </c>
      <c r="G59" s="118" t="s">
        <v>1424</v>
      </c>
      <c r="H59" s="116"/>
      <c r="I59" s="118"/>
      <c r="K59" s="119"/>
      <c r="M59" s="693"/>
      <c r="N59" s="694"/>
      <c r="O59" s="694"/>
      <c r="P59" s="694"/>
      <c r="Q59" s="694"/>
      <c r="R59" s="694"/>
      <c r="S59" s="694"/>
      <c r="T59" s="695"/>
      <c r="U59" s="104"/>
    </row>
    <row r="60" spans="2:21" ht="6" customHeight="1" x14ac:dyDescent="0.25">
      <c r="B60" s="101"/>
      <c r="U60" s="104"/>
    </row>
    <row r="61" spans="2:21" x14ac:dyDescent="0.25">
      <c r="B61" s="121" t="s">
        <v>531</v>
      </c>
      <c r="E61" s="122">
        <f>SUM(E41:E59)</f>
        <v>40</v>
      </c>
      <c r="I61" s="122">
        <f>SUM(I41:I59)</f>
        <v>108</v>
      </c>
      <c r="U61" s="104"/>
    </row>
    <row r="62" spans="2:21" x14ac:dyDescent="0.25">
      <c r="B62" s="123"/>
      <c r="U62" s="104"/>
    </row>
    <row r="63" spans="2:21" x14ac:dyDescent="0.25">
      <c r="B63" s="124" t="s">
        <v>532</v>
      </c>
      <c r="E63" s="2" t="s">
        <v>533</v>
      </c>
      <c r="F63" s="2"/>
      <c r="G63" s="2" t="s">
        <v>534</v>
      </c>
      <c r="H63" s="2"/>
      <c r="I63" s="2" t="s">
        <v>535</v>
      </c>
      <c r="J63" s="2"/>
      <c r="K63" s="2" t="s">
        <v>536</v>
      </c>
      <c r="L63" s="2"/>
      <c r="M63" s="2" t="s">
        <v>537</v>
      </c>
      <c r="N63" s="2"/>
      <c r="O63" s="2" t="s">
        <v>538</v>
      </c>
      <c r="P63" s="2"/>
      <c r="Q63" s="2" t="s">
        <v>539</v>
      </c>
      <c r="S63" s="2" t="s">
        <v>540</v>
      </c>
      <c r="U63" s="104"/>
    </row>
    <row r="64" spans="2:21" x14ac:dyDescent="0.25">
      <c r="B64" s="117" t="s">
        <v>541</v>
      </c>
      <c r="E64" s="118"/>
      <c r="G64" s="118"/>
      <c r="I64" s="118"/>
      <c r="K64" s="118"/>
      <c r="M64" s="118"/>
      <c r="O64" s="118"/>
      <c r="Q64" s="118"/>
      <c r="S64" s="122">
        <f>SUM(E64:Q64)</f>
        <v>0</v>
      </c>
      <c r="U64" s="104"/>
    </row>
    <row r="65" spans="2:23" ht="6" customHeight="1" x14ac:dyDescent="0.25">
      <c r="B65" s="101"/>
      <c r="U65" s="104"/>
    </row>
    <row r="66" spans="2:23" x14ac:dyDescent="0.25">
      <c r="B66" s="117" t="s">
        <v>542</v>
      </c>
      <c r="E66" s="118"/>
      <c r="G66" s="118"/>
      <c r="I66" s="118"/>
      <c r="K66" s="118"/>
      <c r="M66" s="118"/>
      <c r="O66" s="118"/>
      <c r="Q66" s="118"/>
      <c r="S66" s="122">
        <f>SUM(E66:Q66)</f>
        <v>0</v>
      </c>
      <c r="U66" s="104"/>
    </row>
    <row r="67" spans="2:23" ht="6" customHeight="1" x14ac:dyDescent="0.25">
      <c r="B67" s="101"/>
      <c r="U67" s="104"/>
    </row>
    <row r="68" spans="2:23" x14ac:dyDescent="0.25">
      <c r="B68" s="117" t="s">
        <v>543</v>
      </c>
      <c r="E68" s="118">
        <v>84</v>
      </c>
      <c r="G68" s="118">
        <v>84</v>
      </c>
      <c r="I68" s="118">
        <v>84</v>
      </c>
      <c r="K68" s="118">
        <v>84</v>
      </c>
      <c r="M68" s="118">
        <v>84</v>
      </c>
      <c r="O68" s="118">
        <v>62</v>
      </c>
      <c r="Q68" s="118">
        <v>62</v>
      </c>
      <c r="S68" s="122">
        <f>SUM(E68:Q68)</f>
        <v>544</v>
      </c>
      <c r="U68" s="104"/>
    </row>
    <row r="69" spans="2:23" ht="6" customHeight="1" x14ac:dyDescent="0.25">
      <c r="B69" s="101"/>
      <c r="U69" s="104"/>
    </row>
    <row r="70" spans="2:23" x14ac:dyDescent="0.25">
      <c r="B70" s="117" t="s">
        <v>544</v>
      </c>
      <c r="E70" s="118"/>
      <c r="G70" s="118"/>
      <c r="I70" s="118"/>
      <c r="K70" s="118"/>
      <c r="M70" s="118"/>
      <c r="O70" s="118"/>
      <c r="Q70" s="118"/>
      <c r="S70" s="122">
        <f>SUM(E70:Q70)</f>
        <v>0</v>
      </c>
      <c r="U70" s="104"/>
    </row>
    <row r="71" spans="2:23" ht="6" customHeight="1" x14ac:dyDescent="0.25">
      <c r="B71" s="101"/>
      <c r="U71" s="104"/>
    </row>
    <row r="72" spans="2:23" x14ac:dyDescent="0.25">
      <c r="B72" s="121" t="s">
        <v>545</v>
      </c>
      <c r="C72" s="102"/>
      <c r="E72" s="122">
        <f>SUM(E64:E71)</f>
        <v>84</v>
      </c>
      <c r="G72" s="122">
        <f>SUM(G64:G71)</f>
        <v>84</v>
      </c>
      <c r="I72" s="122">
        <f>SUM(I64:I71)</f>
        <v>84</v>
      </c>
      <c r="K72" s="122">
        <f>SUM(K64:K71)</f>
        <v>84</v>
      </c>
      <c r="M72" s="122">
        <f>SUM(M64:M71)</f>
        <v>84</v>
      </c>
      <c r="O72" s="122">
        <f>SUM(O64:O71)</f>
        <v>62</v>
      </c>
      <c r="Q72" s="122">
        <f>SUM(Q64:Q71)</f>
        <v>62</v>
      </c>
      <c r="S72" s="122">
        <f>SUM(E72:Q72)</f>
        <v>544</v>
      </c>
      <c r="U72" s="104"/>
    </row>
    <row r="73" spans="2:23" ht="4.5" customHeight="1" x14ac:dyDescent="0.25">
      <c r="B73" s="125"/>
      <c r="C73" s="102"/>
      <c r="E73" s="102"/>
      <c r="U73" s="104"/>
    </row>
    <row r="74" spans="2:23" ht="15.75" thickBot="1" x14ac:dyDescent="0.3">
      <c r="B74" s="125"/>
      <c r="C74" s="102"/>
      <c r="E74" s="102"/>
      <c r="F74" s="102"/>
      <c r="G74" s="102"/>
      <c r="H74" s="102"/>
      <c r="I74" s="102"/>
      <c r="J74" s="102"/>
      <c r="K74" s="102"/>
      <c r="U74" s="104"/>
    </row>
    <row r="75" spans="2:23" ht="15.75" thickBot="1" x14ac:dyDescent="0.3">
      <c r="B75" s="294" t="s">
        <v>546</v>
      </c>
      <c r="C75" s="295"/>
      <c r="D75" s="296"/>
      <c r="E75" s="295"/>
      <c r="F75" s="295"/>
      <c r="G75" s="295"/>
      <c r="H75" s="295"/>
      <c r="I75" s="295"/>
      <c r="J75" s="295"/>
      <c r="K75" s="295"/>
      <c r="L75" s="295"/>
      <c r="M75" s="295"/>
      <c r="N75" s="295"/>
      <c r="O75" s="295"/>
      <c r="P75" s="295"/>
      <c r="Q75" s="295"/>
      <c r="R75" s="297"/>
      <c r="S75" s="297"/>
      <c r="T75" s="297"/>
      <c r="U75" s="100"/>
    </row>
    <row r="76" spans="2:23" x14ac:dyDescent="0.25">
      <c r="B76" s="114"/>
      <c r="C76" s="115" t="s">
        <v>547</v>
      </c>
      <c r="D76" s="99"/>
      <c r="E76" s="698" t="s">
        <v>548</v>
      </c>
      <c r="F76" s="698"/>
      <c r="G76" s="698"/>
      <c r="H76" s="126"/>
      <c r="I76" s="115" t="s">
        <v>549</v>
      </c>
      <c r="J76" s="99"/>
      <c r="K76" s="126" t="s">
        <v>550</v>
      </c>
      <c r="L76" s="115"/>
      <c r="M76" s="127" t="s">
        <v>551</v>
      </c>
      <c r="N76" s="98"/>
      <c r="O76" s="702" t="s">
        <v>552</v>
      </c>
      <c r="P76" s="702"/>
      <c r="Q76" s="702"/>
      <c r="R76" s="702"/>
      <c r="S76" s="702"/>
      <c r="T76" s="702"/>
      <c r="U76" s="100"/>
    </row>
    <row r="77" spans="2:23" x14ac:dyDescent="0.25">
      <c r="B77" s="128">
        <v>1</v>
      </c>
      <c r="C77" s="118" t="s">
        <v>1426</v>
      </c>
      <c r="E77" s="676" t="s">
        <v>1434</v>
      </c>
      <c r="F77" s="677"/>
      <c r="G77" s="678"/>
      <c r="H77" s="116"/>
      <c r="I77" s="118">
        <v>19</v>
      </c>
      <c r="K77" s="129"/>
      <c r="M77" s="130">
        <f>(2*K77/$W$81)/(24*60*60)</f>
        <v>0</v>
      </c>
      <c r="N77" s="131"/>
      <c r="O77" s="699" t="s">
        <v>1435</v>
      </c>
      <c r="P77" s="700"/>
      <c r="Q77" s="700"/>
      <c r="R77" s="700"/>
      <c r="S77" s="700"/>
      <c r="T77" s="701"/>
      <c r="U77" s="104"/>
      <c r="W77" t="s">
        <v>553</v>
      </c>
    </row>
    <row r="78" spans="2:23" ht="3.75" customHeight="1" x14ac:dyDescent="0.25">
      <c r="B78" s="128"/>
      <c r="K78" s="132"/>
      <c r="U78" s="104"/>
    </row>
    <row r="79" spans="2:23" x14ac:dyDescent="0.25">
      <c r="B79" s="128">
        <v>2</v>
      </c>
      <c r="C79" s="118" t="s">
        <v>1427</v>
      </c>
      <c r="E79" s="676" t="s">
        <v>1436</v>
      </c>
      <c r="F79" s="677"/>
      <c r="G79" s="678"/>
      <c r="H79" s="116"/>
      <c r="I79" s="118">
        <v>13</v>
      </c>
      <c r="K79" s="129"/>
      <c r="M79" s="130">
        <f>(2*K79/$W$81)/(24*60*60)</f>
        <v>0</v>
      </c>
      <c r="N79" s="131"/>
      <c r="O79" s="699" t="s">
        <v>1437</v>
      </c>
      <c r="P79" s="700"/>
      <c r="Q79" s="700"/>
      <c r="R79" s="700"/>
      <c r="S79" s="700"/>
      <c r="T79" s="701"/>
      <c r="U79" s="104"/>
      <c r="W79" s="133">
        <v>3.85</v>
      </c>
    </row>
    <row r="80" spans="2:23" ht="3.95" customHeight="1" x14ac:dyDescent="0.25">
      <c r="B80" s="128"/>
      <c r="K80" s="132"/>
      <c r="U80" s="104"/>
    </row>
    <row r="81" spans="2:23" x14ac:dyDescent="0.25">
      <c r="B81" s="128">
        <v>3</v>
      </c>
      <c r="C81" s="118" t="s">
        <v>1428</v>
      </c>
      <c r="E81" s="676" t="s">
        <v>1436</v>
      </c>
      <c r="F81" s="677"/>
      <c r="G81" s="678"/>
      <c r="H81" s="116"/>
      <c r="I81" s="118">
        <v>28</v>
      </c>
      <c r="K81" s="129"/>
      <c r="M81" s="130">
        <f>(2*K81/$W$81)/(24*60*60)</f>
        <v>0</v>
      </c>
      <c r="N81" s="131"/>
      <c r="O81" s="699"/>
      <c r="P81" s="700"/>
      <c r="Q81" s="700"/>
      <c r="R81" s="700"/>
      <c r="S81" s="700"/>
      <c r="T81" s="701"/>
      <c r="U81" s="104"/>
      <c r="W81" s="134">
        <f>W79*1000/(3600)</f>
        <v>1.0694444444444444</v>
      </c>
    </row>
    <row r="82" spans="2:23" ht="3.95" customHeight="1" x14ac:dyDescent="0.25">
      <c r="B82" s="128"/>
      <c r="K82" s="132"/>
      <c r="U82" s="104"/>
    </row>
    <row r="83" spans="2:23" x14ac:dyDescent="0.25">
      <c r="B83" s="128">
        <v>4</v>
      </c>
      <c r="C83" s="118" t="s">
        <v>1429</v>
      </c>
      <c r="E83" s="676" t="s">
        <v>1436</v>
      </c>
      <c r="F83" s="677"/>
      <c r="G83" s="678"/>
      <c r="H83" s="116"/>
      <c r="I83" s="118">
        <v>16</v>
      </c>
      <c r="K83" s="129"/>
      <c r="M83" s="130">
        <f>(2*K83/$W$81)/(24*60*60)</f>
        <v>0</v>
      </c>
      <c r="N83" s="131"/>
      <c r="O83" s="699" t="s">
        <v>1438</v>
      </c>
      <c r="P83" s="700"/>
      <c r="Q83" s="700"/>
      <c r="R83" s="700"/>
      <c r="S83" s="700"/>
      <c r="T83" s="701"/>
      <c r="U83" s="104"/>
    </row>
    <row r="84" spans="2:23" ht="3.95" customHeight="1" x14ac:dyDescent="0.25">
      <c r="B84" s="128"/>
      <c r="K84" s="132"/>
      <c r="U84" s="104"/>
    </row>
    <row r="85" spans="2:23" x14ac:dyDescent="0.25">
      <c r="B85" s="128">
        <v>5</v>
      </c>
      <c r="C85" s="118" t="s">
        <v>1430</v>
      </c>
      <c r="E85" s="676" t="s">
        <v>1436</v>
      </c>
      <c r="F85" s="677"/>
      <c r="G85" s="678"/>
      <c r="H85" s="116"/>
      <c r="I85" s="118">
        <v>16</v>
      </c>
      <c r="K85" s="129"/>
      <c r="M85" s="130">
        <f>(2*K85/$W$81)/(24*60*60)</f>
        <v>0</v>
      </c>
      <c r="N85" s="131"/>
      <c r="O85" s="699"/>
      <c r="P85" s="700"/>
      <c r="Q85" s="700"/>
      <c r="R85" s="700"/>
      <c r="S85" s="700"/>
      <c r="T85" s="701"/>
      <c r="U85" s="104"/>
    </row>
    <row r="86" spans="2:23" ht="3.95" customHeight="1" x14ac:dyDescent="0.25">
      <c r="B86" s="128"/>
      <c r="K86" s="132"/>
      <c r="U86" s="104"/>
    </row>
    <row r="87" spans="2:23" x14ac:dyDescent="0.25">
      <c r="B87" s="128">
        <v>6</v>
      </c>
      <c r="C87" s="118" t="s">
        <v>1431</v>
      </c>
      <c r="E87" s="676" t="s">
        <v>1434</v>
      </c>
      <c r="F87" s="677"/>
      <c r="G87" s="678"/>
      <c r="H87" s="116"/>
      <c r="I87" s="118">
        <v>12</v>
      </c>
      <c r="K87" s="129"/>
      <c r="M87" s="130">
        <f>(2*K87/$W$81)/(24*60*60)</f>
        <v>0</v>
      </c>
      <c r="N87" s="131"/>
      <c r="O87" s="699" t="s">
        <v>1423</v>
      </c>
      <c r="P87" s="700"/>
      <c r="Q87" s="700"/>
      <c r="R87" s="700"/>
      <c r="S87" s="700"/>
      <c r="T87" s="701"/>
      <c r="U87" s="104"/>
    </row>
    <row r="88" spans="2:23" ht="3.95" customHeight="1" x14ac:dyDescent="0.25">
      <c r="B88" s="128"/>
      <c r="K88" s="132"/>
      <c r="U88" s="104"/>
    </row>
    <row r="89" spans="2:23" x14ac:dyDescent="0.25">
      <c r="B89" s="128">
        <v>7</v>
      </c>
      <c r="C89" s="118" t="s">
        <v>1432</v>
      </c>
      <c r="E89" s="676" t="s">
        <v>1436</v>
      </c>
      <c r="F89" s="677"/>
      <c r="G89" s="678"/>
      <c r="H89" s="116"/>
      <c r="I89" s="118">
        <v>6</v>
      </c>
      <c r="K89" s="129"/>
      <c r="M89" s="130">
        <f>(2*K89/$W$81)/(24*60*60)</f>
        <v>0</v>
      </c>
      <c r="N89" s="131"/>
      <c r="O89" s="699" t="s">
        <v>1439</v>
      </c>
      <c r="P89" s="700"/>
      <c r="Q89" s="700"/>
      <c r="R89" s="700"/>
      <c r="S89" s="700"/>
      <c r="T89" s="701"/>
      <c r="U89" s="104"/>
    </row>
    <row r="90" spans="2:23" ht="3.95" customHeight="1" x14ac:dyDescent="0.25">
      <c r="B90" s="128"/>
      <c r="K90" s="132"/>
      <c r="U90" s="104"/>
    </row>
    <row r="91" spans="2:23" x14ac:dyDescent="0.25">
      <c r="B91" s="128">
        <v>8</v>
      </c>
      <c r="C91" s="118" t="s">
        <v>1433</v>
      </c>
      <c r="E91" s="676" t="s">
        <v>1440</v>
      </c>
      <c r="F91" s="677"/>
      <c r="G91" s="678"/>
      <c r="H91" s="116"/>
      <c r="I91" s="118">
        <v>15</v>
      </c>
      <c r="K91" s="129"/>
      <c r="M91" s="130">
        <f>(2*K91/$W$81)/(24*60*60)</f>
        <v>0</v>
      </c>
      <c r="N91" s="131"/>
      <c r="O91" s="699" t="s">
        <v>1441</v>
      </c>
      <c r="P91" s="700"/>
      <c r="Q91" s="700"/>
      <c r="R91" s="700"/>
      <c r="S91" s="700"/>
      <c r="T91" s="701"/>
      <c r="U91" s="104"/>
    </row>
    <row r="92" spans="2:23" ht="3.95" customHeight="1" x14ac:dyDescent="0.25">
      <c r="B92" s="128"/>
      <c r="K92" s="132"/>
      <c r="U92" s="104"/>
    </row>
    <row r="93" spans="2:23" x14ac:dyDescent="0.25">
      <c r="B93" s="128">
        <v>9</v>
      </c>
      <c r="C93" s="118"/>
      <c r="E93" s="676" t="s">
        <v>522</v>
      </c>
      <c r="F93" s="677"/>
      <c r="G93" s="678"/>
      <c r="H93" s="116"/>
      <c r="I93" s="118"/>
      <c r="K93" s="129"/>
      <c r="M93" s="130">
        <f>(2*K93/$W$81)/(24*60*60)</f>
        <v>0</v>
      </c>
      <c r="N93" s="131"/>
      <c r="O93" s="699"/>
      <c r="P93" s="700"/>
      <c r="Q93" s="700"/>
      <c r="R93" s="700"/>
      <c r="S93" s="700"/>
      <c r="T93" s="701"/>
      <c r="U93" s="104"/>
    </row>
    <row r="94" spans="2:23" ht="3.95" customHeight="1" x14ac:dyDescent="0.25">
      <c r="B94" s="128"/>
      <c r="K94" s="132"/>
      <c r="U94" s="104"/>
    </row>
    <row r="95" spans="2:23" x14ac:dyDescent="0.25">
      <c r="B95" s="128">
        <v>10</v>
      </c>
      <c r="C95" s="118"/>
      <c r="E95" s="676" t="s">
        <v>522</v>
      </c>
      <c r="F95" s="677"/>
      <c r="G95" s="678"/>
      <c r="H95" s="116"/>
      <c r="I95" s="118"/>
      <c r="K95" s="129"/>
      <c r="M95" s="130">
        <f>(2*K95/$W$81)/(24*60*60)</f>
        <v>0</v>
      </c>
      <c r="N95" s="131"/>
      <c r="O95" s="699"/>
      <c r="P95" s="700"/>
      <c r="Q95" s="700"/>
      <c r="R95" s="700"/>
      <c r="S95" s="700"/>
      <c r="T95" s="701"/>
      <c r="U95" s="104"/>
    </row>
    <row r="96" spans="2:23" ht="3.95" customHeight="1" x14ac:dyDescent="0.25">
      <c r="B96" s="128"/>
      <c r="K96" s="132"/>
      <c r="U96" s="104"/>
    </row>
    <row r="97" spans="2:21" x14ac:dyDescent="0.25">
      <c r="B97" s="128">
        <v>11</v>
      </c>
      <c r="C97" s="118"/>
      <c r="E97" s="676" t="s">
        <v>522</v>
      </c>
      <c r="F97" s="677"/>
      <c r="G97" s="678"/>
      <c r="H97" s="116"/>
      <c r="I97" s="118"/>
      <c r="K97" s="129"/>
      <c r="M97" s="130">
        <f>(2*K97/$W$81)/(24*60*60)</f>
        <v>0</v>
      </c>
      <c r="N97" s="131"/>
      <c r="O97" s="699"/>
      <c r="P97" s="700"/>
      <c r="Q97" s="700"/>
      <c r="R97" s="700"/>
      <c r="S97" s="700"/>
      <c r="T97" s="701"/>
      <c r="U97" s="104"/>
    </row>
    <row r="98" spans="2:21" ht="3.75" customHeight="1" x14ac:dyDescent="0.25">
      <c r="B98" s="128"/>
      <c r="K98" s="132"/>
      <c r="U98" s="104"/>
    </row>
    <row r="99" spans="2:21" x14ac:dyDescent="0.25">
      <c r="B99" s="128">
        <v>12</v>
      </c>
      <c r="C99" s="118"/>
      <c r="E99" s="676" t="s">
        <v>522</v>
      </c>
      <c r="F99" s="677"/>
      <c r="G99" s="678"/>
      <c r="H99" s="116"/>
      <c r="I99" s="118"/>
      <c r="K99" s="129"/>
      <c r="M99" s="130">
        <f>(2*K99/$W$81)/(24*60*60)</f>
        <v>0</v>
      </c>
      <c r="N99" s="131"/>
      <c r="O99" s="699"/>
      <c r="P99" s="700"/>
      <c r="Q99" s="700"/>
      <c r="R99" s="700"/>
      <c r="S99" s="700"/>
      <c r="T99" s="701"/>
      <c r="U99" s="104"/>
    </row>
    <row r="100" spans="2:21" ht="3.95" customHeight="1" x14ac:dyDescent="0.25">
      <c r="B100" s="128"/>
      <c r="K100" s="132"/>
      <c r="U100" s="104"/>
    </row>
    <row r="101" spans="2:21" x14ac:dyDescent="0.25">
      <c r="B101" s="128">
        <v>13</v>
      </c>
      <c r="C101" s="118"/>
      <c r="E101" s="676" t="s">
        <v>522</v>
      </c>
      <c r="F101" s="677"/>
      <c r="G101" s="678"/>
      <c r="H101" s="116"/>
      <c r="I101" s="118"/>
      <c r="K101" s="129"/>
      <c r="M101" s="130">
        <f>(2*K101/$W$81)/(24*60*60)</f>
        <v>0</v>
      </c>
      <c r="N101" s="131"/>
      <c r="O101" s="699"/>
      <c r="P101" s="700"/>
      <c r="Q101" s="700"/>
      <c r="R101" s="700"/>
      <c r="S101" s="700"/>
      <c r="T101" s="701"/>
      <c r="U101" s="104"/>
    </row>
    <row r="102" spans="2:21" ht="3.95" customHeight="1" x14ac:dyDescent="0.25">
      <c r="B102" s="128"/>
      <c r="K102" s="132"/>
      <c r="U102" s="104"/>
    </row>
    <row r="103" spans="2:21" x14ac:dyDescent="0.25">
      <c r="B103" s="128">
        <v>14</v>
      </c>
      <c r="C103" s="118"/>
      <c r="E103" s="676" t="s">
        <v>522</v>
      </c>
      <c r="F103" s="677"/>
      <c r="G103" s="678"/>
      <c r="H103" s="116"/>
      <c r="I103" s="118"/>
      <c r="K103" s="129"/>
      <c r="M103" s="130">
        <f>(2*K103/$W$81)/(24*60*60)</f>
        <v>0</v>
      </c>
      <c r="N103" s="131"/>
      <c r="O103" s="699"/>
      <c r="P103" s="700"/>
      <c r="Q103" s="700"/>
      <c r="R103" s="700"/>
      <c r="S103" s="700"/>
      <c r="T103" s="701"/>
      <c r="U103" s="104"/>
    </row>
    <row r="104" spans="2:21" ht="3.95" customHeight="1" x14ac:dyDescent="0.25">
      <c r="B104" s="128"/>
      <c r="K104" s="132"/>
      <c r="U104" s="104"/>
    </row>
    <row r="105" spans="2:21" x14ac:dyDescent="0.25">
      <c r="B105" s="128">
        <v>15</v>
      </c>
      <c r="C105" s="118"/>
      <c r="E105" s="676" t="s">
        <v>522</v>
      </c>
      <c r="F105" s="677"/>
      <c r="G105" s="678"/>
      <c r="H105" s="116"/>
      <c r="I105" s="118"/>
      <c r="K105" s="129"/>
      <c r="M105" s="130">
        <f>(2*K105/$W$81)/(24*60*60)</f>
        <v>0</v>
      </c>
      <c r="N105" s="131"/>
      <c r="O105" s="699"/>
      <c r="P105" s="700"/>
      <c r="Q105" s="700"/>
      <c r="R105" s="700"/>
      <c r="S105" s="700"/>
      <c r="T105" s="701"/>
      <c r="U105" s="104"/>
    </row>
    <row r="106" spans="2:21" ht="3.95" customHeight="1" x14ac:dyDescent="0.25">
      <c r="B106" s="128"/>
      <c r="K106" s="132"/>
      <c r="U106" s="104"/>
    </row>
    <row r="107" spans="2:21" x14ac:dyDescent="0.25">
      <c r="B107" s="128">
        <v>16</v>
      </c>
      <c r="C107" s="118"/>
      <c r="E107" s="676" t="s">
        <v>522</v>
      </c>
      <c r="F107" s="677"/>
      <c r="G107" s="678"/>
      <c r="H107" s="116"/>
      <c r="I107" s="118"/>
      <c r="K107" s="129"/>
      <c r="M107" s="130">
        <f>(2*K107/$W$81)/(24*60*60)</f>
        <v>0</v>
      </c>
      <c r="N107" s="131"/>
      <c r="O107" s="699"/>
      <c r="P107" s="700"/>
      <c r="Q107" s="700"/>
      <c r="R107" s="700"/>
      <c r="S107" s="700"/>
      <c r="T107" s="701"/>
      <c r="U107" s="104"/>
    </row>
    <row r="108" spans="2:21" ht="3.95" customHeight="1" x14ac:dyDescent="0.25">
      <c r="B108" s="128"/>
      <c r="K108" s="132"/>
      <c r="U108" s="104"/>
    </row>
    <row r="109" spans="2:21" x14ac:dyDescent="0.25">
      <c r="B109" s="128">
        <v>17</v>
      </c>
      <c r="C109" s="118"/>
      <c r="E109" s="676" t="s">
        <v>522</v>
      </c>
      <c r="F109" s="677"/>
      <c r="G109" s="678"/>
      <c r="H109" s="116"/>
      <c r="I109" s="118"/>
      <c r="K109" s="129"/>
      <c r="M109" s="130">
        <f>(2*K109/$W$81)/(24*60*60)</f>
        <v>0</v>
      </c>
      <c r="N109" s="131"/>
      <c r="O109" s="699"/>
      <c r="P109" s="700"/>
      <c r="Q109" s="700"/>
      <c r="R109" s="700"/>
      <c r="S109" s="700"/>
      <c r="T109" s="701"/>
      <c r="U109" s="104"/>
    </row>
    <row r="110" spans="2:21" ht="3.95" customHeight="1" x14ac:dyDescent="0.25">
      <c r="B110" s="128"/>
      <c r="K110" s="132"/>
      <c r="U110" s="104"/>
    </row>
    <row r="111" spans="2:21" x14ac:dyDescent="0.25">
      <c r="B111" s="128">
        <v>18</v>
      </c>
      <c r="C111" s="118"/>
      <c r="E111" s="676" t="s">
        <v>522</v>
      </c>
      <c r="F111" s="677"/>
      <c r="G111" s="678"/>
      <c r="H111" s="116"/>
      <c r="I111" s="118"/>
      <c r="K111" s="129"/>
      <c r="M111" s="130">
        <f>(2*K111/$W$81)/(24*60*60)</f>
        <v>0</v>
      </c>
      <c r="N111" s="131"/>
      <c r="O111" s="699"/>
      <c r="P111" s="700"/>
      <c r="Q111" s="700"/>
      <c r="R111" s="700"/>
      <c r="S111" s="700"/>
      <c r="T111" s="701"/>
      <c r="U111" s="104"/>
    </row>
    <row r="112" spans="2:21" ht="3.95" customHeight="1" x14ac:dyDescent="0.25">
      <c r="B112" s="128"/>
      <c r="K112" s="132"/>
      <c r="U112" s="104"/>
    </row>
    <row r="113" spans="2:21" x14ac:dyDescent="0.25">
      <c r="B113" s="128">
        <v>19</v>
      </c>
      <c r="C113" s="118"/>
      <c r="E113" s="676" t="s">
        <v>522</v>
      </c>
      <c r="F113" s="677"/>
      <c r="G113" s="678"/>
      <c r="H113" s="116"/>
      <c r="I113" s="118"/>
      <c r="K113" s="129"/>
      <c r="M113" s="130">
        <f>(2*K113/$W$81)/(24*60*60)</f>
        <v>0</v>
      </c>
      <c r="N113" s="131"/>
      <c r="O113" s="699"/>
      <c r="P113" s="700"/>
      <c r="Q113" s="700"/>
      <c r="R113" s="700"/>
      <c r="S113" s="700"/>
      <c r="T113" s="701"/>
      <c r="U113" s="104"/>
    </row>
    <row r="114" spans="2:21" ht="3.95" customHeight="1" x14ac:dyDescent="0.25">
      <c r="B114" s="128"/>
      <c r="K114" s="132"/>
      <c r="U114" s="104"/>
    </row>
    <row r="115" spans="2:21" x14ac:dyDescent="0.25">
      <c r="B115" s="128">
        <v>20</v>
      </c>
      <c r="C115" s="118"/>
      <c r="E115" s="676" t="s">
        <v>522</v>
      </c>
      <c r="F115" s="677"/>
      <c r="G115" s="678"/>
      <c r="H115" s="116"/>
      <c r="I115" s="118"/>
      <c r="K115" s="129"/>
      <c r="M115" s="130">
        <f>(2*K115/$W$81)/(24*60*60)</f>
        <v>0</v>
      </c>
      <c r="N115" s="131"/>
      <c r="O115" s="699"/>
      <c r="P115" s="700"/>
      <c r="Q115" s="700"/>
      <c r="R115" s="700"/>
      <c r="S115" s="700"/>
      <c r="T115" s="701"/>
      <c r="U115" s="104"/>
    </row>
    <row r="116" spans="2:21" ht="3.95" customHeight="1" x14ac:dyDescent="0.25">
      <c r="B116" s="128"/>
      <c r="K116" s="132"/>
      <c r="U116" s="104"/>
    </row>
    <row r="117" spans="2:21" x14ac:dyDescent="0.25">
      <c r="B117" s="128">
        <v>21</v>
      </c>
      <c r="C117" s="118"/>
      <c r="E117" s="676" t="s">
        <v>522</v>
      </c>
      <c r="F117" s="677"/>
      <c r="G117" s="678"/>
      <c r="H117" s="116"/>
      <c r="I117" s="118"/>
      <c r="K117" s="129"/>
      <c r="M117" s="130">
        <f>(2*K117/$W$81)/(24*60*60)</f>
        <v>0</v>
      </c>
      <c r="N117" s="131"/>
      <c r="O117" s="699"/>
      <c r="P117" s="700"/>
      <c r="Q117" s="700"/>
      <c r="R117" s="700"/>
      <c r="S117" s="700"/>
      <c r="T117" s="701"/>
      <c r="U117" s="104"/>
    </row>
    <row r="118" spans="2:21" ht="3.95" customHeight="1" x14ac:dyDescent="0.25">
      <c r="B118" s="128"/>
      <c r="K118" s="132"/>
      <c r="U118" s="104"/>
    </row>
    <row r="119" spans="2:21" x14ac:dyDescent="0.25">
      <c r="B119" s="128">
        <v>22</v>
      </c>
      <c r="C119" s="118"/>
      <c r="E119" s="676" t="s">
        <v>522</v>
      </c>
      <c r="F119" s="677"/>
      <c r="G119" s="678"/>
      <c r="H119" s="116"/>
      <c r="I119" s="118"/>
      <c r="K119" s="129"/>
      <c r="M119" s="130">
        <f>(2*K119/$W$81)/(24*60*60)</f>
        <v>0</v>
      </c>
      <c r="N119" s="131"/>
      <c r="O119" s="699"/>
      <c r="P119" s="700"/>
      <c r="Q119" s="700"/>
      <c r="R119" s="700"/>
      <c r="S119" s="700"/>
      <c r="T119" s="701"/>
      <c r="U119" s="104"/>
    </row>
    <row r="120" spans="2:21" ht="3.95" customHeight="1" x14ac:dyDescent="0.25">
      <c r="B120" s="128"/>
      <c r="K120" s="132"/>
      <c r="U120" s="104"/>
    </row>
    <row r="121" spans="2:21" x14ac:dyDescent="0.25">
      <c r="B121" s="128">
        <v>23</v>
      </c>
      <c r="C121" s="118"/>
      <c r="E121" s="676" t="s">
        <v>522</v>
      </c>
      <c r="F121" s="677"/>
      <c r="G121" s="678"/>
      <c r="H121" s="116"/>
      <c r="I121" s="118"/>
      <c r="K121" s="129"/>
      <c r="M121" s="130">
        <f>(2*K121/$W$81)/(24*60*60)</f>
        <v>0</v>
      </c>
      <c r="N121" s="131"/>
      <c r="O121" s="699"/>
      <c r="P121" s="700"/>
      <c r="Q121" s="700"/>
      <c r="R121" s="700"/>
      <c r="S121" s="700"/>
      <c r="T121" s="701"/>
      <c r="U121" s="104"/>
    </row>
    <row r="122" spans="2:21" ht="3.95" customHeight="1" x14ac:dyDescent="0.25">
      <c r="B122" s="128"/>
      <c r="K122" s="132"/>
      <c r="U122" s="104"/>
    </row>
    <row r="123" spans="2:21" x14ac:dyDescent="0.25">
      <c r="B123" s="128">
        <v>24</v>
      </c>
      <c r="C123" s="118"/>
      <c r="E123" s="676" t="s">
        <v>522</v>
      </c>
      <c r="F123" s="677"/>
      <c r="G123" s="678"/>
      <c r="H123" s="116"/>
      <c r="I123" s="118"/>
      <c r="K123" s="129"/>
      <c r="M123" s="130">
        <f>(2*K123/$W$81)/(24*60*60)</f>
        <v>0</v>
      </c>
      <c r="N123" s="131"/>
      <c r="O123" s="699"/>
      <c r="P123" s="700"/>
      <c r="Q123" s="700"/>
      <c r="R123" s="700"/>
      <c r="S123" s="700"/>
      <c r="T123" s="701"/>
      <c r="U123" s="104"/>
    </row>
    <row r="124" spans="2:21" ht="3.95" customHeight="1" x14ac:dyDescent="0.25">
      <c r="B124" s="128"/>
      <c r="K124" s="132"/>
      <c r="U124" s="104"/>
    </row>
    <row r="125" spans="2:21" x14ac:dyDescent="0.25">
      <c r="B125" s="128">
        <v>25</v>
      </c>
      <c r="C125" s="118"/>
      <c r="E125" s="676" t="s">
        <v>522</v>
      </c>
      <c r="F125" s="677"/>
      <c r="G125" s="678"/>
      <c r="H125" s="116"/>
      <c r="I125" s="118"/>
      <c r="K125" s="129"/>
      <c r="M125" s="130">
        <f>(2*K125/$W$81)/(24*60*60)</f>
        <v>0</v>
      </c>
      <c r="N125" s="131"/>
      <c r="O125" s="699"/>
      <c r="P125" s="700"/>
      <c r="Q125" s="700"/>
      <c r="R125" s="700"/>
      <c r="S125" s="700"/>
      <c r="T125" s="701"/>
      <c r="U125" s="104"/>
    </row>
    <row r="126" spans="2:21" ht="3.95" customHeight="1" x14ac:dyDescent="0.25">
      <c r="B126" s="128"/>
      <c r="K126" s="132"/>
      <c r="U126" s="104"/>
    </row>
    <row r="127" spans="2:21" x14ac:dyDescent="0.25">
      <c r="B127" s="128">
        <v>26</v>
      </c>
      <c r="C127" s="118"/>
      <c r="E127" s="676" t="s">
        <v>522</v>
      </c>
      <c r="F127" s="677"/>
      <c r="G127" s="678"/>
      <c r="H127" s="116"/>
      <c r="I127" s="118"/>
      <c r="K127" s="129"/>
      <c r="M127" s="130">
        <f>(2*K127/$W$81)/(24*60*60)</f>
        <v>0</v>
      </c>
      <c r="N127" s="131"/>
      <c r="O127" s="699"/>
      <c r="P127" s="700"/>
      <c r="Q127" s="700"/>
      <c r="R127" s="700"/>
      <c r="S127" s="700"/>
      <c r="T127" s="701"/>
      <c r="U127" s="104"/>
    </row>
    <row r="128" spans="2:21" ht="3.95" customHeight="1" x14ac:dyDescent="0.25">
      <c r="B128" s="128"/>
      <c r="K128" s="132"/>
      <c r="U128" s="104"/>
    </row>
    <row r="129" spans="2:21" x14ac:dyDescent="0.25">
      <c r="B129" s="128">
        <v>27</v>
      </c>
      <c r="C129" s="118"/>
      <c r="E129" s="676" t="s">
        <v>522</v>
      </c>
      <c r="F129" s="677"/>
      <c r="G129" s="678"/>
      <c r="H129" s="116"/>
      <c r="I129" s="118"/>
      <c r="K129" s="129"/>
      <c r="M129" s="130">
        <f>(2*K129/$W$81)/(24*60*60)</f>
        <v>0</v>
      </c>
      <c r="N129" s="131"/>
      <c r="O129" s="699"/>
      <c r="P129" s="700"/>
      <c r="Q129" s="700"/>
      <c r="R129" s="700"/>
      <c r="S129" s="700"/>
      <c r="T129" s="701"/>
      <c r="U129" s="104"/>
    </row>
    <row r="130" spans="2:21" ht="3.95" customHeight="1" x14ac:dyDescent="0.25">
      <c r="B130" s="128"/>
      <c r="K130" s="132"/>
      <c r="U130" s="104"/>
    </row>
    <row r="131" spans="2:21" x14ac:dyDescent="0.25">
      <c r="B131" s="128">
        <v>28</v>
      </c>
      <c r="C131" s="118"/>
      <c r="E131" s="676" t="s">
        <v>522</v>
      </c>
      <c r="F131" s="677"/>
      <c r="G131" s="678"/>
      <c r="H131" s="116"/>
      <c r="I131" s="118"/>
      <c r="K131" s="129"/>
      <c r="M131" s="130">
        <f>(2*K131/$W$81)/(24*60*60)</f>
        <v>0</v>
      </c>
      <c r="N131" s="131"/>
      <c r="O131" s="699"/>
      <c r="P131" s="700"/>
      <c r="Q131" s="700"/>
      <c r="R131" s="700"/>
      <c r="S131" s="700"/>
      <c r="T131" s="701"/>
      <c r="U131" s="104"/>
    </row>
    <row r="132" spans="2:21" ht="3.95" customHeight="1" x14ac:dyDescent="0.25">
      <c r="B132" s="128"/>
      <c r="K132" s="132"/>
      <c r="U132" s="104"/>
    </row>
    <row r="133" spans="2:21" x14ac:dyDescent="0.25">
      <c r="B133" s="128">
        <v>29</v>
      </c>
      <c r="C133" s="118"/>
      <c r="E133" s="676" t="s">
        <v>522</v>
      </c>
      <c r="F133" s="677"/>
      <c r="G133" s="678"/>
      <c r="H133" s="116"/>
      <c r="I133" s="118"/>
      <c r="K133" s="129"/>
      <c r="M133" s="130">
        <f>(2*K133/$W$81)/(24*60*60)</f>
        <v>0</v>
      </c>
      <c r="N133" s="131"/>
      <c r="O133" s="699"/>
      <c r="P133" s="700"/>
      <c r="Q133" s="700"/>
      <c r="R133" s="700"/>
      <c r="S133" s="700"/>
      <c r="T133" s="701"/>
      <c r="U133" s="104"/>
    </row>
    <row r="134" spans="2:21" ht="3.95" customHeight="1" x14ac:dyDescent="0.25">
      <c r="B134" s="128"/>
      <c r="K134" s="132"/>
      <c r="U134" s="104"/>
    </row>
    <row r="135" spans="2:21" x14ac:dyDescent="0.25">
      <c r="B135" s="128">
        <v>30</v>
      </c>
      <c r="C135" s="118"/>
      <c r="E135" s="676" t="s">
        <v>522</v>
      </c>
      <c r="F135" s="677"/>
      <c r="G135" s="678"/>
      <c r="H135" s="116"/>
      <c r="I135" s="118"/>
      <c r="K135" s="129"/>
      <c r="M135" s="130">
        <f>(2*K135/$W$81)/(24*60*60)</f>
        <v>0</v>
      </c>
      <c r="N135" s="131"/>
      <c r="O135" s="699"/>
      <c r="P135" s="700"/>
      <c r="Q135" s="700"/>
      <c r="R135" s="700"/>
      <c r="S135" s="700"/>
      <c r="T135" s="701"/>
      <c r="U135" s="104"/>
    </row>
    <row r="136" spans="2:21" ht="3.95" customHeight="1" x14ac:dyDescent="0.25">
      <c r="B136" s="128"/>
      <c r="K136" s="132"/>
      <c r="U136" s="104"/>
    </row>
    <row r="137" spans="2:21" x14ac:dyDescent="0.25">
      <c r="B137" s="128">
        <v>31</v>
      </c>
      <c r="C137" s="118"/>
      <c r="E137" s="676" t="s">
        <v>522</v>
      </c>
      <c r="F137" s="677"/>
      <c r="G137" s="678"/>
      <c r="H137" s="116"/>
      <c r="I137" s="118"/>
      <c r="K137" s="129"/>
      <c r="M137" s="130">
        <f>(2*K137/$W$81)/(24*60*60)</f>
        <v>0</v>
      </c>
      <c r="N137" s="131"/>
      <c r="O137" s="699"/>
      <c r="P137" s="700"/>
      <c r="Q137" s="700"/>
      <c r="R137" s="700"/>
      <c r="S137" s="700"/>
      <c r="T137" s="701"/>
      <c r="U137" s="104"/>
    </row>
    <row r="138" spans="2:21" ht="3.95" customHeight="1" x14ac:dyDescent="0.25">
      <c r="B138" s="128"/>
      <c r="K138" s="132"/>
      <c r="U138" s="104"/>
    </row>
    <row r="139" spans="2:21" x14ac:dyDescent="0.25">
      <c r="B139" s="128">
        <v>32</v>
      </c>
      <c r="C139" s="118"/>
      <c r="E139" s="676" t="s">
        <v>522</v>
      </c>
      <c r="F139" s="677"/>
      <c r="G139" s="678"/>
      <c r="H139" s="116"/>
      <c r="I139" s="118"/>
      <c r="K139" s="129"/>
      <c r="M139" s="130">
        <f>(2*K139/$W$81)/(24*60*60)</f>
        <v>0</v>
      </c>
      <c r="N139" s="131"/>
      <c r="O139" s="699"/>
      <c r="P139" s="700"/>
      <c r="Q139" s="700"/>
      <c r="R139" s="700"/>
      <c r="S139" s="700"/>
      <c r="T139" s="701"/>
      <c r="U139" s="104"/>
    </row>
    <row r="140" spans="2:21" ht="3.95" customHeight="1" x14ac:dyDescent="0.25">
      <c r="B140" s="128"/>
      <c r="K140" s="132"/>
      <c r="U140" s="104"/>
    </row>
    <row r="141" spans="2:21" x14ac:dyDescent="0.25">
      <c r="B141" s="128">
        <v>33</v>
      </c>
      <c r="C141" s="118"/>
      <c r="E141" s="676" t="s">
        <v>522</v>
      </c>
      <c r="F141" s="677"/>
      <c r="G141" s="678"/>
      <c r="H141" s="116"/>
      <c r="I141" s="118"/>
      <c r="K141" s="129"/>
      <c r="M141" s="130">
        <f>(2*K141/$W$81)/(24*60*60)</f>
        <v>0</v>
      </c>
      <c r="N141" s="131"/>
      <c r="O141" s="699"/>
      <c r="P141" s="700"/>
      <c r="Q141" s="700"/>
      <c r="R141" s="700"/>
      <c r="S141" s="700"/>
      <c r="T141" s="701"/>
      <c r="U141" s="104"/>
    </row>
    <row r="142" spans="2:21" ht="3.95" customHeight="1" x14ac:dyDescent="0.25">
      <c r="B142" s="128"/>
      <c r="K142" s="132"/>
      <c r="U142" s="104"/>
    </row>
    <row r="143" spans="2:21" x14ac:dyDescent="0.25">
      <c r="B143" s="128">
        <v>34</v>
      </c>
      <c r="C143" s="118"/>
      <c r="E143" s="676" t="s">
        <v>522</v>
      </c>
      <c r="F143" s="677"/>
      <c r="G143" s="678"/>
      <c r="H143" s="116"/>
      <c r="I143" s="118"/>
      <c r="K143" s="129"/>
      <c r="M143" s="130">
        <f>(2*K143/$W$81)/(24*60*60)</f>
        <v>0</v>
      </c>
      <c r="N143" s="131"/>
      <c r="O143" s="699"/>
      <c r="P143" s="700"/>
      <c r="Q143" s="700"/>
      <c r="R143" s="700"/>
      <c r="S143" s="700"/>
      <c r="T143" s="701"/>
      <c r="U143" s="104"/>
    </row>
    <row r="144" spans="2:21" ht="3.95" customHeight="1" x14ac:dyDescent="0.25">
      <c r="B144" s="128"/>
      <c r="K144" s="132"/>
      <c r="U144" s="104"/>
    </row>
    <row r="145" spans="2:21" x14ac:dyDescent="0.25">
      <c r="B145" s="128">
        <v>35</v>
      </c>
      <c r="C145" s="118"/>
      <c r="E145" s="676" t="s">
        <v>522</v>
      </c>
      <c r="F145" s="677"/>
      <c r="G145" s="678"/>
      <c r="H145" s="116"/>
      <c r="I145" s="118"/>
      <c r="K145" s="129"/>
      <c r="M145" s="130">
        <f>(2*K145/$W$81)/(24*60*60)</f>
        <v>0</v>
      </c>
      <c r="N145" s="131"/>
      <c r="O145" s="699"/>
      <c r="P145" s="700"/>
      <c r="Q145" s="700"/>
      <c r="R145" s="700"/>
      <c r="S145" s="700"/>
      <c r="T145" s="701"/>
      <c r="U145" s="104"/>
    </row>
    <row r="146" spans="2:21" ht="3.95" customHeight="1" x14ac:dyDescent="0.25">
      <c r="B146" s="128"/>
      <c r="K146" s="132"/>
      <c r="U146" s="104"/>
    </row>
    <row r="147" spans="2:21" x14ac:dyDescent="0.25">
      <c r="B147" s="128">
        <v>36</v>
      </c>
      <c r="C147" s="118"/>
      <c r="E147" s="676" t="s">
        <v>522</v>
      </c>
      <c r="F147" s="677"/>
      <c r="G147" s="678"/>
      <c r="H147" s="116"/>
      <c r="I147" s="118"/>
      <c r="K147" s="129"/>
      <c r="M147" s="130">
        <f>(2*K147/$W$81)/(24*60*60)</f>
        <v>0</v>
      </c>
      <c r="N147" s="131"/>
      <c r="O147" s="699"/>
      <c r="P147" s="700"/>
      <c r="Q147" s="700"/>
      <c r="R147" s="700"/>
      <c r="S147" s="700"/>
      <c r="T147" s="701"/>
      <c r="U147" s="104"/>
    </row>
    <row r="148" spans="2:21" ht="3.95" customHeight="1" x14ac:dyDescent="0.25">
      <c r="B148" s="128"/>
      <c r="K148" s="132"/>
      <c r="U148" s="104"/>
    </row>
    <row r="149" spans="2:21" x14ac:dyDescent="0.25">
      <c r="B149" s="128">
        <v>37</v>
      </c>
      <c r="C149" s="118"/>
      <c r="E149" s="676" t="s">
        <v>522</v>
      </c>
      <c r="F149" s="677"/>
      <c r="G149" s="678"/>
      <c r="H149" s="116"/>
      <c r="I149" s="118"/>
      <c r="K149" s="129"/>
      <c r="M149" s="130">
        <f>(2*K149/$W$81)/(24*60*60)</f>
        <v>0</v>
      </c>
      <c r="N149" s="131"/>
      <c r="O149" s="699"/>
      <c r="P149" s="700"/>
      <c r="Q149" s="700"/>
      <c r="R149" s="700"/>
      <c r="S149" s="700"/>
      <c r="T149" s="701"/>
      <c r="U149" s="104"/>
    </row>
    <row r="150" spans="2:21" ht="3.95" customHeight="1" x14ac:dyDescent="0.25">
      <c r="B150" s="128"/>
      <c r="K150" s="132"/>
      <c r="U150" s="104"/>
    </row>
    <row r="151" spans="2:21" x14ac:dyDescent="0.25">
      <c r="B151" s="128">
        <v>38</v>
      </c>
      <c r="C151" s="118"/>
      <c r="E151" s="676" t="s">
        <v>522</v>
      </c>
      <c r="F151" s="677"/>
      <c r="G151" s="678"/>
      <c r="H151" s="116"/>
      <c r="I151" s="118"/>
      <c r="K151" s="129"/>
      <c r="M151" s="130">
        <f>(2*K151/$W$81)/(24*60*60)</f>
        <v>0</v>
      </c>
      <c r="N151" s="131"/>
      <c r="O151" s="699"/>
      <c r="P151" s="700"/>
      <c r="Q151" s="700"/>
      <c r="R151" s="700"/>
      <c r="S151" s="700"/>
      <c r="T151" s="701"/>
      <c r="U151" s="104"/>
    </row>
    <row r="152" spans="2:21" ht="3.95" customHeight="1" x14ac:dyDescent="0.25">
      <c r="B152" s="128"/>
      <c r="K152" s="132"/>
      <c r="U152" s="104"/>
    </row>
    <row r="153" spans="2:21" x14ac:dyDescent="0.25">
      <c r="B153" s="128">
        <v>39</v>
      </c>
      <c r="C153" s="118"/>
      <c r="E153" s="676" t="s">
        <v>522</v>
      </c>
      <c r="F153" s="677"/>
      <c r="G153" s="678"/>
      <c r="H153" s="116"/>
      <c r="I153" s="118"/>
      <c r="K153" s="129"/>
      <c r="M153" s="130">
        <f>(2*K153/$W$81)/(24*60*60)</f>
        <v>0</v>
      </c>
      <c r="N153" s="131"/>
      <c r="O153" s="699"/>
      <c r="P153" s="700"/>
      <c r="Q153" s="700"/>
      <c r="R153" s="700"/>
      <c r="S153" s="700"/>
      <c r="T153" s="701"/>
      <c r="U153" s="104"/>
    </row>
    <row r="154" spans="2:21" ht="3.95" customHeight="1" x14ac:dyDescent="0.25">
      <c r="B154" s="128"/>
      <c r="K154" s="132"/>
      <c r="U154" s="104"/>
    </row>
    <row r="155" spans="2:21" x14ac:dyDescent="0.25">
      <c r="B155" s="128">
        <v>40</v>
      </c>
      <c r="C155" s="118"/>
      <c r="E155" s="676" t="s">
        <v>522</v>
      </c>
      <c r="F155" s="677"/>
      <c r="G155" s="678"/>
      <c r="H155" s="116"/>
      <c r="I155" s="118"/>
      <c r="K155" s="129"/>
      <c r="M155" s="130">
        <f>(2*K155/$W$81)/(24*60*60)</f>
        <v>0</v>
      </c>
      <c r="N155" s="131"/>
      <c r="O155" s="699"/>
      <c r="P155" s="700"/>
      <c r="Q155" s="700"/>
      <c r="R155" s="700"/>
      <c r="S155" s="700"/>
      <c r="T155" s="701"/>
      <c r="U155" s="104"/>
    </row>
    <row r="156" spans="2:21" ht="3.95" customHeight="1" x14ac:dyDescent="0.25">
      <c r="B156" s="128"/>
      <c r="K156" s="132"/>
      <c r="U156" s="104"/>
    </row>
    <row r="157" spans="2:21" x14ac:dyDescent="0.25">
      <c r="B157" s="128">
        <v>41</v>
      </c>
      <c r="C157" s="118"/>
      <c r="E157" s="676" t="s">
        <v>522</v>
      </c>
      <c r="F157" s="677"/>
      <c r="G157" s="678"/>
      <c r="H157" s="116"/>
      <c r="I157" s="118"/>
      <c r="K157" s="129"/>
      <c r="M157" s="130">
        <f>(2*K157/$W$81)/(24*60*60)</f>
        <v>0</v>
      </c>
      <c r="N157" s="131"/>
      <c r="O157" s="699"/>
      <c r="P157" s="700"/>
      <c r="Q157" s="700"/>
      <c r="R157" s="700"/>
      <c r="S157" s="700"/>
      <c r="T157" s="701"/>
      <c r="U157" s="104"/>
    </row>
    <row r="158" spans="2:21" ht="3.95" customHeight="1" x14ac:dyDescent="0.25">
      <c r="B158" s="128"/>
      <c r="K158" s="132"/>
      <c r="U158" s="104"/>
    </row>
    <row r="159" spans="2:21" x14ac:dyDescent="0.25">
      <c r="B159" s="128">
        <v>42</v>
      </c>
      <c r="C159" s="118"/>
      <c r="E159" s="676" t="s">
        <v>522</v>
      </c>
      <c r="F159" s="677"/>
      <c r="G159" s="678"/>
      <c r="H159" s="116"/>
      <c r="I159" s="118"/>
      <c r="K159" s="129"/>
      <c r="M159" s="130">
        <f>(2*K159/$W$81)/(24*60*60)</f>
        <v>0</v>
      </c>
      <c r="N159" s="131"/>
      <c r="O159" s="699"/>
      <c r="P159" s="700"/>
      <c r="Q159" s="700"/>
      <c r="R159" s="700"/>
      <c r="S159" s="700"/>
      <c r="T159" s="701"/>
      <c r="U159" s="104"/>
    </row>
    <row r="160" spans="2:21" ht="3.95" customHeight="1" x14ac:dyDescent="0.25">
      <c r="B160" s="128"/>
      <c r="K160" s="132"/>
      <c r="U160" s="104"/>
    </row>
    <row r="161" spans="2:21" x14ac:dyDescent="0.25">
      <c r="B161" s="128">
        <v>43</v>
      </c>
      <c r="C161" s="118"/>
      <c r="E161" s="676" t="s">
        <v>522</v>
      </c>
      <c r="F161" s="677"/>
      <c r="G161" s="678"/>
      <c r="H161" s="116"/>
      <c r="I161" s="118"/>
      <c r="K161" s="129"/>
      <c r="M161" s="130">
        <f>(2*K161/$W$81)/(24*60*60)</f>
        <v>0</v>
      </c>
      <c r="N161" s="131"/>
      <c r="O161" s="699"/>
      <c r="P161" s="700"/>
      <c r="Q161" s="700"/>
      <c r="R161" s="700"/>
      <c r="S161" s="700"/>
      <c r="T161" s="701"/>
      <c r="U161" s="104"/>
    </row>
    <row r="162" spans="2:21" ht="3.95" customHeight="1" x14ac:dyDescent="0.25">
      <c r="B162" s="128"/>
      <c r="K162" s="132"/>
      <c r="U162" s="104"/>
    </row>
    <row r="163" spans="2:21" x14ac:dyDescent="0.25">
      <c r="B163" s="128">
        <v>44</v>
      </c>
      <c r="C163" s="118"/>
      <c r="E163" s="676" t="s">
        <v>522</v>
      </c>
      <c r="F163" s="677"/>
      <c r="G163" s="678"/>
      <c r="H163" s="116"/>
      <c r="I163" s="118"/>
      <c r="K163" s="129"/>
      <c r="M163" s="130">
        <f>(2*K163/$W$81)/(24*60*60)</f>
        <v>0</v>
      </c>
      <c r="N163" s="131"/>
      <c r="O163" s="699"/>
      <c r="P163" s="700"/>
      <c r="Q163" s="700"/>
      <c r="R163" s="700"/>
      <c r="S163" s="700"/>
      <c r="T163" s="701"/>
      <c r="U163" s="104"/>
    </row>
    <row r="164" spans="2:21" ht="3.95" customHeight="1" x14ac:dyDescent="0.25">
      <c r="B164" s="128"/>
      <c r="K164" s="132"/>
      <c r="U164" s="104"/>
    </row>
    <row r="165" spans="2:21" x14ac:dyDescent="0.25">
      <c r="B165" s="128">
        <v>45</v>
      </c>
      <c r="C165" s="118"/>
      <c r="E165" s="676" t="s">
        <v>522</v>
      </c>
      <c r="F165" s="677"/>
      <c r="G165" s="678"/>
      <c r="H165" s="116"/>
      <c r="I165" s="118"/>
      <c r="K165" s="129"/>
      <c r="M165" s="130">
        <f>(2*K165/$W$81)/(24*60*60)</f>
        <v>0</v>
      </c>
      <c r="N165" s="131"/>
      <c r="O165" s="699"/>
      <c r="P165" s="700"/>
      <c r="Q165" s="700"/>
      <c r="R165" s="700"/>
      <c r="S165" s="700"/>
      <c r="T165" s="701"/>
      <c r="U165" s="104"/>
    </row>
    <row r="166" spans="2:21" ht="3.95" customHeight="1" x14ac:dyDescent="0.25">
      <c r="B166" s="128"/>
      <c r="K166" s="132"/>
      <c r="U166" s="104"/>
    </row>
    <row r="167" spans="2:21" x14ac:dyDescent="0.25">
      <c r="B167" s="128">
        <v>46</v>
      </c>
      <c r="C167" s="118"/>
      <c r="E167" s="676" t="s">
        <v>522</v>
      </c>
      <c r="F167" s="677"/>
      <c r="G167" s="678"/>
      <c r="H167" s="116"/>
      <c r="I167" s="118"/>
      <c r="K167" s="129"/>
      <c r="M167" s="130">
        <f>(2*K167/$W$81)/(24*60*60)</f>
        <v>0</v>
      </c>
      <c r="N167" s="131"/>
      <c r="O167" s="699"/>
      <c r="P167" s="700"/>
      <c r="Q167" s="700"/>
      <c r="R167" s="700"/>
      <c r="S167" s="700"/>
      <c r="T167" s="701"/>
      <c r="U167" s="104"/>
    </row>
    <row r="168" spans="2:21" ht="3.95" customHeight="1" x14ac:dyDescent="0.25">
      <c r="B168" s="128"/>
      <c r="K168" s="132"/>
      <c r="U168" s="104"/>
    </row>
    <row r="169" spans="2:21" x14ac:dyDescent="0.25">
      <c r="B169" s="128">
        <v>47</v>
      </c>
      <c r="C169" s="118"/>
      <c r="E169" s="676" t="s">
        <v>522</v>
      </c>
      <c r="F169" s="677"/>
      <c r="G169" s="678"/>
      <c r="H169" s="116"/>
      <c r="I169" s="118"/>
      <c r="K169" s="129"/>
      <c r="M169" s="130">
        <f>(2*K169/$W$81)/(24*60*60)</f>
        <v>0</v>
      </c>
      <c r="N169" s="131"/>
      <c r="O169" s="699"/>
      <c r="P169" s="700"/>
      <c r="Q169" s="700"/>
      <c r="R169" s="700"/>
      <c r="S169" s="700"/>
      <c r="T169" s="701"/>
      <c r="U169" s="104"/>
    </row>
    <row r="170" spans="2:21" ht="3.95" customHeight="1" x14ac:dyDescent="0.25">
      <c r="B170" s="128"/>
      <c r="K170" s="132"/>
      <c r="U170" s="104"/>
    </row>
    <row r="171" spans="2:21" x14ac:dyDescent="0.25">
      <c r="B171" s="128">
        <v>48</v>
      </c>
      <c r="C171" s="118"/>
      <c r="E171" s="676" t="s">
        <v>522</v>
      </c>
      <c r="F171" s="677"/>
      <c r="G171" s="678"/>
      <c r="H171" s="116"/>
      <c r="I171" s="118"/>
      <c r="K171" s="129"/>
      <c r="M171" s="130">
        <f>(2*K171/$W$81)/(24*60*60)</f>
        <v>0</v>
      </c>
      <c r="N171" s="131"/>
      <c r="O171" s="699"/>
      <c r="P171" s="700"/>
      <c r="Q171" s="700"/>
      <c r="R171" s="700"/>
      <c r="S171" s="700"/>
      <c r="T171" s="701"/>
      <c r="U171" s="104"/>
    </row>
    <row r="172" spans="2:21" ht="3.95" customHeight="1" x14ac:dyDescent="0.25">
      <c r="B172" s="128"/>
      <c r="K172" s="132"/>
      <c r="U172" s="104"/>
    </row>
    <row r="173" spans="2:21" x14ac:dyDescent="0.25">
      <c r="B173" s="128">
        <v>49</v>
      </c>
      <c r="C173" s="118"/>
      <c r="E173" s="676" t="s">
        <v>522</v>
      </c>
      <c r="F173" s="677"/>
      <c r="G173" s="678"/>
      <c r="H173" s="116"/>
      <c r="I173" s="118"/>
      <c r="K173" s="129"/>
      <c r="M173" s="130">
        <f>(2*K173/$W$81)/(24*60*60)</f>
        <v>0</v>
      </c>
      <c r="N173" s="131"/>
      <c r="O173" s="699"/>
      <c r="P173" s="700"/>
      <c r="Q173" s="700"/>
      <c r="R173" s="700"/>
      <c r="S173" s="700"/>
      <c r="T173" s="701"/>
      <c r="U173" s="104"/>
    </row>
    <row r="174" spans="2:21" ht="3.95" customHeight="1" x14ac:dyDescent="0.25">
      <c r="B174" s="128"/>
      <c r="K174" s="132"/>
      <c r="U174" s="104"/>
    </row>
    <row r="175" spans="2:21" x14ac:dyDescent="0.25">
      <c r="B175" s="128">
        <v>50</v>
      </c>
      <c r="C175" s="118"/>
      <c r="E175" s="676" t="s">
        <v>522</v>
      </c>
      <c r="F175" s="677"/>
      <c r="G175" s="678"/>
      <c r="H175" s="116"/>
      <c r="I175" s="118"/>
      <c r="K175" s="129"/>
      <c r="M175" s="130">
        <f>(2*K175/$W$81)/(24*60*60)</f>
        <v>0</v>
      </c>
      <c r="N175" s="131"/>
      <c r="O175" s="699"/>
      <c r="P175" s="700"/>
      <c r="Q175" s="700"/>
      <c r="R175" s="700"/>
      <c r="S175" s="700"/>
      <c r="T175" s="701"/>
      <c r="U175" s="104"/>
    </row>
    <row r="176" spans="2:21" ht="15.75" thickBot="1" x14ac:dyDescent="0.3">
      <c r="B176" s="105"/>
      <c r="C176" s="106"/>
      <c r="D176" s="106"/>
      <c r="E176" s="106"/>
      <c r="F176" s="106"/>
      <c r="G176" s="106"/>
      <c r="H176" s="106"/>
      <c r="I176" s="106"/>
      <c r="J176" s="106"/>
      <c r="K176" s="106"/>
      <c r="L176" s="106"/>
      <c r="M176" s="106"/>
      <c r="N176" s="106"/>
      <c r="O176" s="106"/>
      <c r="P176" s="106"/>
      <c r="Q176" s="106"/>
      <c r="R176" s="106"/>
      <c r="S176" s="106"/>
      <c r="T176" s="106"/>
      <c r="U176" s="107"/>
    </row>
    <row r="177" spans="2:27" hidden="1" x14ac:dyDescent="0.25"/>
    <row r="178" spans="2:27" hidden="1" x14ac:dyDescent="0.25">
      <c r="B178" s="135" t="s">
        <v>554</v>
      </c>
      <c r="C178" s="136"/>
      <c r="D178" s="136"/>
      <c r="E178" s="136"/>
      <c r="F178" s="136"/>
      <c r="G178" s="136"/>
      <c r="H178" s="136"/>
      <c r="I178" s="136"/>
      <c r="J178" s="136"/>
      <c r="K178" s="136"/>
      <c r="L178" s="136"/>
      <c r="M178" s="136"/>
      <c r="N178" s="136"/>
      <c r="O178" s="136"/>
      <c r="P178" s="136"/>
      <c r="Q178" s="136"/>
      <c r="R178" s="136"/>
      <c r="S178" s="136"/>
      <c r="T178" s="136"/>
      <c r="U178" s="136"/>
    </row>
    <row r="179" spans="2:27" hidden="1" x14ac:dyDescent="0.25">
      <c r="B179" s="137"/>
      <c r="C179" s="138"/>
      <c r="D179" s="136"/>
      <c r="E179" s="136"/>
      <c r="F179" s="136"/>
      <c r="G179" s="136"/>
      <c r="H179" s="136"/>
      <c r="I179" s="136"/>
      <c r="J179" s="136"/>
      <c r="K179" s="136"/>
      <c r="L179" s="136"/>
      <c r="M179" s="136"/>
      <c r="N179" s="136"/>
      <c r="O179" s="136"/>
      <c r="P179" s="136"/>
      <c r="Q179" s="136"/>
      <c r="R179" s="136"/>
      <c r="S179" s="136"/>
      <c r="T179" s="136"/>
      <c r="U179" s="136"/>
    </row>
    <row r="180" spans="2:27" hidden="1" x14ac:dyDescent="0.25">
      <c r="B180" s="139"/>
      <c r="C180" s="140" t="s">
        <v>555</v>
      </c>
      <c r="D180" s="136"/>
      <c r="E180" s="136" t="s">
        <v>556</v>
      </c>
      <c r="F180" s="136"/>
      <c r="G180" s="136"/>
      <c r="H180" s="136"/>
      <c r="I180" s="136"/>
      <c r="J180" s="136"/>
      <c r="K180" s="136"/>
      <c r="L180" s="136"/>
      <c r="M180" s="136"/>
      <c r="N180" s="136"/>
      <c r="O180" s="136"/>
      <c r="P180" s="136"/>
      <c r="Q180" s="136"/>
      <c r="R180" s="136"/>
      <c r="S180" s="136"/>
      <c r="T180" s="136"/>
      <c r="U180" s="136"/>
    </row>
    <row r="181" spans="2:27" hidden="1" x14ac:dyDescent="0.25">
      <c r="B181" s="139"/>
      <c r="C181" s="136"/>
      <c r="D181" s="136"/>
      <c r="E181" s="136"/>
      <c r="F181" s="136"/>
      <c r="G181" s="136"/>
      <c r="H181" s="136"/>
      <c r="I181" s="136"/>
      <c r="J181" s="136"/>
      <c r="K181" s="136"/>
      <c r="L181" s="136"/>
      <c r="M181" s="136"/>
      <c r="N181" s="136"/>
      <c r="O181" s="136"/>
      <c r="P181" s="136"/>
      <c r="Q181" s="136"/>
      <c r="R181" s="136"/>
      <c r="S181" s="136"/>
      <c r="T181" s="136"/>
      <c r="U181" s="136"/>
    </row>
    <row r="182" spans="2:27" hidden="1" x14ac:dyDescent="0.25">
      <c r="B182" s="139"/>
      <c r="C182" s="140" t="s">
        <v>557</v>
      </c>
      <c r="D182" s="136"/>
      <c r="E182" s="136" t="s">
        <v>556</v>
      </c>
      <c r="F182" s="136"/>
      <c r="G182" s="136"/>
      <c r="H182" s="136"/>
      <c r="I182" s="136"/>
      <c r="J182" s="136"/>
      <c r="K182" s="136"/>
      <c r="L182" s="136"/>
      <c r="M182" s="136"/>
      <c r="N182" s="136"/>
      <c r="O182" s="136"/>
      <c r="P182" s="136"/>
      <c r="Q182" s="136"/>
      <c r="R182" s="136"/>
      <c r="S182" s="136"/>
      <c r="T182" s="136"/>
      <c r="U182" s="136"/>
    </row>
    <row r="183" spans="2:27" ht="15.75" hidden="1" thickBot="1" x14ac:dyDescent="0.3">
      <c r="B183" s="141"/>
      <c r="C183" s="142"/>
      <c r="D183" s="136"/>
      <c r="E183" s="136"/>
      <c r="F183" s="136"/>
      <c r="G183" s="136"/>
      <c r="H183" s="136"/>
      <c r="I183" s="136"/>
      <c r="J183" s="136"/>
      <c r="K183" s="136"/>
      <c r="L183" s="136"/>
      <c r="M183" s="136"/>
      <c r="N183" s="136"/>
      <c r="O183" s="136"/>
      <c r="P183" s="136"/>
      <c r="Q183" s="136"/>
      <c r="R183" s="136"/>
      <c r="S183" s="136"/>
      <c r="T183" s="136"/>
      <c r="U183" s="136"/>
    </row>
    <row r="184" spans="2:27" hidden="1" x14ac:dyDescent="0.25"/>
    <row r="185" spans="2:27" hidden="1" x14ac:dyDescent="0.25"/>
    <row r="186" spans="2:27" hidden="1" x14ac:dyDescent="0.25"/>
    <row r="187" spans="2:27" hidden="1" x14ac:dyDescent="0.25">
      <c r="W187" s="102" t="s">
        <v>558</v>
      </c>
    </row>
    <row r="188" spans="2:27" hidden="1" x14ac:dyDescent="0.25">
      <c r="W188" s="102" t="s">
        <v>559</v>
      </c>
      <c r="X188" s="102" t="s">
        <v>499</v>
      </c>
      <c r="Y188" s="102" t="s">
        <v>560</v>
      </c>
      <c r="Z188" s="102" t="s">
        <v>561</v>
      </c>
      <c r="AA188" s="143" t="s">
        <v>562</v>
      </c>
    </row>
    <row r="189" spans="2:27" hidden="1" x14ac:dyDescent="0.25">
      <c r="W189" s="102" t="s">
        <v>563</v>
      </c>
      <c r="X189" t="s">
        <v>564</v>
      </c>
      <c r="Y189" t="s">
        <v>564</v>
      </c>
      <c r="Z189" t="s">
        <v>564</v>
      </c>
      <c r="AA189" s="144" t="s">
        <v>564</v>
      </c>
    </row>
    <row r="190" spans="2:27" hidden="1" x14ac:dyDescent="0.25">
      <c r="W190" t="s">
        <v>495</v>
      </c>
      <c r="X190" t="s">
        <v>565</v>
      </c>
      <c r="Y190" t="s">
        <v>566</v>
      </c>
      <c r="Z190" t="s">
        <v>567</v>
      </c>
      <c r="AA190" s="144" t="s">
        <v>568</v>
      </c>
    </row>
    <row r="191" spans="2:27" hidden="1" x14ac:dyDescent="0.25">
      <c r="W191" t="s">
        <v>569</v>
      </c>
      <c r="X191" t="s">
        <v>570</v>
      </c>
      <c r="Y191" t="s">
        <v>571</v>
      </c>
      <c r="Z191" t="s">
        <v>569</v>
      </c>
      <c r="AA191" s="144" t="s">
        <v>572</v>
      </c>
    </row>
    <row r="192" spans="2:27" hidden="1" x14ac:dyDescent="0.25">
      <c r="W192" t="s">
        <v>573</v>
      </c>
      <c r="X192" t="s">
        <v>574</v>
      </c>
      <c r="Y192" t="s">
        <v>575</v>
      </c>
      <c r="Z192" t="s">
        <v>573</v>
      </c>
      <c r="AA192" s="144" t="s">
        <v>576</v>
      </c>
    </row>
    <row r="193" spans="23:27" hidden="1" x14ac:dyDescent="0.25">
      <c r="W193" t="s">
        <v>577</v>
      </c>
      <c r="X193" t="s">
        <v>578</v>
      </c>
      <c r="Y193" t="s">
        <v>579</v>
      </c>
      <c r="Z193" t="s">
        <v>577</v>
      </c>
      <c r="AA193" s="144" t="s">
        <v>580</v>
      </c>
    </row>
    <row r="194" spans="23:27" hidden="1" x14ac:dyDescent="0.25">
      <c r="W194" t="s">
        <v>581</v>
      </c>
      <c r="X194" t="s">
        <v>582</v>
      </c>
      <c r="Y194" t="s">
        <v>583</v>
      </c>
      <c r="Z194" t="s">
        <v>581</v>
      </c>
      <c r="AA194" s="144" t="s">
        <v>584</v>
      </c>
    </row>
    <row r="195" spans="23:27" hidden="1" x14ac:dyDescent="0.25">
      <c r="W195" t="s">
        <v>585</v>
      </c>
      <c r="X195" t="s">
        <v>586</v>
      </c>
      <c r="Y195" t="s">
        <v>587</v>
      </c>
      <c r="Z195" t="s">
        <v>585</v>
      </c>
      <c r="AA195" s="144" t="s">
        <v>588</v>
      </c>
    </row>
    <row r="196" spans="23:27" hidden="1" x14ac:dyDescent="0.25">
      <c r="W196" t="s">
        <v>589</v>
      </c>
      <c r="X196" t="s">
        <v>590</v>
      </c>
      <c r="Y196" t="s">
        <v>591</v>
      </c>
      <c r="Z196" t="s">
        <v>589</v>
      </c>
      <c r="AA196" s="144" t="s">
        <v>572</v>
      </c>
    </row>
    <row r="197" spans="23:27" hidden="1" x14ac:dyDescent="0.25">
      <c r="W197" t="s">
        <v>592</v>
      </c>
      <c r="X197" t="s">
        <v>593</v>
      </c>
      <c r="Y197" t="s">
        <v>594</v>
      </c>
      <c r="Z197" t="s">
        <v>592</v>
      </c>
      <c r="AA197" s="144" t="s">
        <v>595</v>
      </c>
    </row>
    <row r="198" spans="23:27" hidden="1" x14ac:dyDescent="0.25">
      <c r="W198" t="s">
        <v>596</v>
      </c>
      <c r="X198" t="s">
        <v>597</v>
      </c>
      <c r="Y198" t="s">
        <v>598</v>
      </c>
      <c r="Z198" t="s">
        <v>596</v>
      </c>
      <c r="AA198" s="144" t="s">
        <v>588</v>
      </c>
    </row>
    <row r="199" spans="23:27" hidden="1" x14ac:dyDescent="0.25">
      <c r="W199" t="s">
        <v>599</v>
      </c>
      <c r="X199" t="s">
        <v>600</v>
      </c>
      <c r="Y199" t="s">
        <v>601</v>
      </c>
      <c r="Z199" t="s">
        <v>599</v>
      </c>
      <c r="AA199" s="144" t="s">
        <v>595</v>
      </c>
    </row>
    <row r="200" spans="23:27" hidden="1" x14ac:dyDescent="0.25">
      <c r="W200" t="s">
        <v>602</v>
      </c>
      <c r="X200" s="145" t="s">
        <v>603</v>
      </c>
      <c r="Y200" t="s">
        <v>604</v>
      </c>
      <c r="Z200" t="s">
        <v>602</v>
      </c>
      <c r="AA200" s="144" t="s">
        <v>605</v>
      </c>
    </row>
    <row r="201" spans="23:27" hidden="1" x14ac:dyDescent="0.25">
      <c r="W201" t="s">
        <v>606</v>
      </c>
      <c r="X201" t="s">
        <v>607</v>
      </c>
      <c r="Y201" t="s">
        <v>608</v>
      </c>
      <c r="Z201" t="s">
        <v>606</v>
      </c>
      <c r="AA201" s="144" t="s">
        <v>572</v>
      </c>
    </row>
    <row r="202" spans="23:27" hidden="1" x14ac:dyDescent="0.25">
      <c r="W202" t="s">
        <v>609</v>
      </c>
      <c r="X202" t="s">
        <v>610</v>
      </c>
      <c r="Y202" t="s">
        <v>611</v>
      </c>
      <c r="Z202" t="s">
        <v>609</v>
      </c>
      <c r="AA202" s="144" t="s">
        <v>588</v>
      </c>
    </row>
    <row r="203" spans="23:27" hidden="1" x14ac:dyDescent="0.25">
      <c r="W203" t="s">
        <v>612</v>
      </c>
      <c r="X203" t="s">
        <v>613</v>
      </c>
      <c r="Y203" t="s">
        <v>614</v>
      </c>
      <c r="Z203" t="s">
        <v>612</v>
      </c>
      <c r="AA203" s="144" t="s">
        <v>572</v>
      </c>
    </row>
    <row r="204" spans="23:27" hidden="1" x14ac:dyDescent="0.25">
      <c r="W204" t="s">
        <v>615</v>
      </c>
      <c r="X204" t="s">
        <v>616</v>
      </c>
      <c r="Y204" t="s">
        <v>617</v>
      </c>
      <c r="Z204" t="s">
        <v>615</v>
      </c>
      <c r="AA204" s="144" t="s">
        <v>576</v>
      </c>
    </row>
    <row r="205" spans="23:27" hidden="1" x14ac:dyDescent="0.25">
      <c r="W205" t="s">
        <v>618</v>
      </c>
      <c r="X205" t="s">
        <v>619</v>
      </c>
      <c r="Y205" t="s">
        <v>620</v>
      </c>
      <c r="Z205" t="s">
        <v>618</v>
      </c>
      <c r="AA205" s="144" t="s">
        <v>621</v>
      </c>
    </row>
    <row r="206" spans="23:27" hidden="1" x14ac:dyDescent="0.25">
      <c r="W206" t="s">
        <v>622</v>
      </c>
      <c r="X206" t="s">
        <v>623</v>
      </c>
      <c r="Y206" t="s">
        <v>624</v>
      </c>
      <c r="Z206" t="s">
        <v>622</v>
      </c>
      <c r="AA206" s="144" t="s">
        <v>572</v>
      </c>
    </row>
    <row r="207" spans="23:27" hidden="1" x14ac:dyDescent="0.25">
      <c r="W207" t="s">
        <v>625</v>
      </c>
      <c r="X207" t="s">
        <v>626</v>
      </c>
      <c r="Y207" t="s">
        <v>627</v>
      </c>
      <c r="Z207" t="s">
        <v>625</v>
      </c>
      <c r="AA207" s="144" t="s">
        <v>595</v>
      </c>
    </row>
    <row r="208" spans="23:27" hidden="1" x14ac:dyDescent="0.25">
      <c r="W208" t="s">
        <v>628</v>
      </c>
      <c r="X208" t="s">
        <v>629</v>
      </c>
      <c r="Y208" t="s">
        <v>630</v>
      </c>
      <c r="Z208" t="s">
        <v>628</v>
      </c>
      <c r="AA208" s="144" t="s">
        <v>580</v>
      </c>
    </row>
    <row r="209" spans="23:27" hidden="1" x14ac:dyDescent="0.25">
      <c r="W209" t="s">
        <v>631</v>
      </c>
      <c r="X209" t="s">
        <v>632</v>
      </c>
      <c r="Y209" t="s">
        <v>633</v>
      </c>
      <c r="Z209" t="s">
        <v>631</v>
      </c>
      <c r="AA209" s="144" t="s">
        <v>588</v>
      </c>
    </row>
    <row r="210" spans="23:27" hidden="1" x14ac:dyDescent="0.25">
      <c r="W210" t="s">
        <v>634</v>
      </c>
      <c r="X210" t="s">
        <v>635</v>
      </c>
      <c r="Y210" t="s">
        <v>636</v>
      </c>
      <c r="Z210" t="s">
        <v>634</v>
      </c>
      <c r="AA210" s="144" t="s">
        <v>595</v>
      </c>
    </row>
    <row r="211" spans="23:27" hidden="1" x14ac:dyDescent="0.25">
      <c r="W211" t="s">
        <v>637</v>
      </c>
      <c r="X211" t="s">
        <v>638</v>
      </c>
      <c r="Y211" t="s">
        <v>639</v>
      </c>
      <c r="Z211" t="s">
        <v>637</v>
      </c>
      <c r="AA211" s="144" t="s">
        <v>584</v>
      </c>
    </row>
    <row r="212" spans="23:27" hidden="1" x14ac:dyDescent="0.25">
      <c r="W212" t="s">
        <v>640</v>
      </c>
      <c r="X212" t="s">
        <v>641</v>
      </c>
      <c r="Y212" t="s">
        <v>642</v>
      </c>
      <c r="Z212" t="s">
        <v>640</v>
      </c>
      <c r="AA212" s="144" t="s">
        <v>595</v>
      </c>
    </row>
    <row r="213" spans="23:27" hidden="1" x14ac:dyDescent="0.25">
      <c r="W213" t="s">
        <v>643</v>
      </c>
      <c r="X213" t="s">
        <v>644</v>
      </c>
      <c r="Y213" t="s">
        <v>645</v>
      </c>
      <c r="Z213" t="s">
        <v>643</v>
      </c>
      <c r="AA213" s="144" t="s">
        <v>572</v>
      </c>
    </row>
    <row r="214" spans="23:27" hidden="1" x14ac:dyDescent="0.25">
      <c r="W214" t="s">
        <v>646</v>
      </c>
      <c r="X214" t="s">
        <v>647</v>
      </c>
      <c r="Y214" t="s">
        <v>648</v>
      </c>
      <c r="Z214" t="s">
        <v>646</v>
      </c>
      <c r="AA214" s="144" t="s">
        <v>649</v>
      </c>
    </row>
    <row r="215" spans="23:27" hidden="1" x14ac:dyDescent="0.25">
      <c r="W215" t="s">
        <v>650</v>
      </c>
      <c r="X215" t="s">
        <v>651</v>
      </c>
      <c r="Y215" t="s">
        <v>652</v>
      </c>
      <c r="Z215" t="s">
        <v>650</v>
      </c>
      <c r="AA215" s="144" t="s">
        <v>580</v>
      </c>
    </row>
    <row r="216" spans="23:27" hidden="1" x14ac:dyDescent="0.25">
      <c r="W216" t="s">
        <v>653</v>
      </c>
      <c r="X216" t="s">
        <v>654</v>
      </c>
      <c r="Y216" t="s">
        <v>655</v>
      </c>
      <c r="Z216" t="s">
        <v>653</v>
      </c>
      <c r="AA216" s="144" t="s">
        <v>584</v>
      </c>
    </row>
    <row r="217" spans="23:27" hidden="1" x14ac:dyDescent="0.25">
      <c r="W217" t="s">
        <v>656</v>
      </c>
      <c r="X217" t="s">
        <v>657</v>
      </c>
      <c r="Y217" t="s">
        <v>658</v>
      </c>
      <c r="Z217" t="s">
        <v>656</v>
      </c>
      <c r="AA217" s="144" t="s">
        <v>584</v>
      </c>
    </row>
    <row r="218" spans="23:27" hidden="1" x14ac:dyDescent="0.25">
      <c r="W218" t="s">
        <v>659</v>
      </c>
      <c r="X218" t="s">
        <v>660</v>
      </c>
      <c r="Y218" t="s">
        <v>661</v>
      </c>
      <c r="Z218" t="s">
        <v>659</v>
      </c>
      <c r="AA218" s="144" t="s">
        <v>662</v>
      </c>
    </row>
    <row r="219" spans="23:27" hidden="1" x14ac:dyDescent="0.25">
      <c r="W219" t="s">
        <v>663</v>
      </c>
      <c r="X219" t="s">
        <v>664</v>
      </c>
      <c r="Y219" t="s">
        <v>665</v>
      </c>
      <c r="Z219" t="s">
        <v>663</v>
      </c>
      <c r="AA219" s="144" t="s">
        <v>580</v>
      </c>
    </row>
    <row r="220" spans="23:27" hidden="1" x14ac:dyDescent="0.25">
      <c r="W220" t="s">
        <v>666</v>
      </c>
      <c r="X220" t="s">
        <v>667</v>
      </c>
      <c r="Y220" t="s">
        <v>668</v>
      </c>
      <c r="Z220" t="s">
        <v>666</v>
      </c>
      <c r="AA220" s="144" t="s">
        <v>572</v>
      </c>
    </row>
    <row r="221" spans="23:27" hidden="1" x14ac:dyDescent="0.25">
      <c r="W221" t="s">
        <v>669</v>
      </c>
      <c r="X221" t="s">
        <v>670</v>
      </c>
      <c r="Y221" t="s">
        <v>671</v>
      </c>
      <c r="Z221" t="s">
        <v>669</v>
      </c>
      <c r="AA221" s="144" t="s">
        <v>605</v>
      </c>
    </row>
    <row r="222" spans="23:27" hidden="1" x14ac:dyDescent="0.25">
      <c r="W222" t="s">
        <v>672</v>
      </c>
      <c r="X222" t="s">
        <v>673</v>
      </c>
      <c r="Y222" t="s">
        <v>674</v>
      </c>
      <c r="Z222" t="s">
        <v>672</v>
      </c>
      <c r="AA222" s="144" t="s">
        <v>649</v>
      </c>
    </row>
    <row r="223" spans="23:27" hidden="1" x14ac:dyDescent="0.25">
      <c r="W223" t="s">
        <v>675</v>
      </c>
      <c r="X223" t="s">
        <v>676</v>
      </c>
      <c r="Y223" t="s">
        <v>677</v>
      </c>
      <c r="Z223" t="s">
        <v>675</v>
      </c>
      <c r="AA223" s="144" t="s">
        <v>662</v>
      </c>
    </row>
    <row r="224" spans="23:27" hidden="1" x14ac:dyDescent="0.25">
      <c r="W224" t="s">
        <v>678</v>
      </c>
      <c r="X224" t="s">
        <v>679</v>
      </c>
      <c r="Y224" t="s">
        <v>680</v>
      </c>
      <c r="Z224" t="s">
        <v>678</v>
      </c>
      <c r="AA224" s="144" t="s">
        <v>588</v>
      </c>
    </row>
    <row r="225" spans="23:27" hidden="1" x14ac:dyDescent="0.25">
      <c r="W225" t="s">
        <v>681</v>
      </c>
      <c r="X225" t="s">
        <v>682</v>
      </c>
      <c r="Y225" t="s">
        <v>683</v>
      </c>
      <c r="Z225" t="s">
        <v>681</v>
      </c>
      <c r="AA225" s="144" t="s">
        <v>595</v>
      </c>
    </row>
    <row r="226" spans="23:27" hidden="1" x14ac:dyDescent="0.25">
      <c r="W226" t="s">
        <v>684</v>
      </c>
      <c r="X226" t="s">
        <v>685</v>
      </c>
      <c r="Y226" t="s">
        <v>686</v>
      </c>
      <c r="Z226" t="s">
        <v>684</v>
      </c>
      <c r="AA226" s="144" t="s">
        <v>588</v>
      </c>
    </row>
    <row r="227" spans="23:27" hidden="1" x14ac:dyDescent="0.25">
      <c r="W227" t="s">
        <v>687</v>
      </c>
      <c r="X227" t="s">
        <v>688</v>
      </c>
      <c r="Y227" t="s">
        <v>689</v>
      </c>
      <c r="Z227" t="s">
        <v>687</v>
      </c>
      <c r="AA227" s="144" t="s">
        <v>580</v>
      </c>
    </row>
    <row r="228" spans="23:27" hidden="1" x14ac:dyDescent="0.25">
      <c r="W228" t="s">
        <v>690</v>
      </c>
      <c r="X228" t="s">
        <v>691</v>
      </c>
      <c r="Y228" t="s">
        <v>692</v>
      </c>
      <c r="Z228" t="s">
        <v>690</v>
      </c>
      <c r="AA228" s="144" t="s">
        <v>588</v>
      </c>
    </row>
    <row r="229" spans="23:27" hidden="1" x14ac:dyDescent="0.25">
      <c r="W229" t="s">
        <v>693</v>
      </c>
      <c r="X229" t="s">
        <v>694</v>
      </c>
      <c r="Y229" t="s">
        <v>695</v>
      </c>
      <c r="Z229" t="s">
        <v>693</v>
      </c>
      <c r="AA229" s="144" t="s">
        <v>595</v>
      </c>
    </row>
    <row r="230" spans="23:27" hidden="1" x14ac:dyDescent="0.25">
      <c r="W230" t="s">
        <v>696</v>
      </c>
      <c r="X230" t="s">
        <v>697</v>
      </c>
      <c r="Y230" t="s">
        <v>698</v>
      </c>
      <c r="Z230" t="s">
        <v>696</v>
      </c>
      <c r="AA230" s="144" t="s">
        <v>588</v>
      </c>
    </row>
    <row r="231" spans="23:27" hidden="1" x14ac:dyDescent="0.25">
      <c r="W231" t="s">
        <v>699</v>
      </c>
      <c r="X231" t="s">
        <v>700</v>
      </c>
      <c r="Y231" t="s">
        <v>701</v>
      </c>
      <c r="Z231" t="s">
        <v>699</v>
      </c>
      <c r="AA231" s="144" t="s">
        <v>576</v>
      </c>
    </row>
    <row r="232" spans="23:27" hidden="1" x14ac:dyDescent="0.25">
      <c r="W232" t="s">
        <v>702</v>
      </c>
      <c r="X232" t="s">
        <v>703</v>
      </c>
      <c r="Y232" t="s">
        <v>704</v>
      </c>
      <c r="Z232" t="s">
        <v>702</v>
      </c>
      <c r="AA232" s="144" t="s">
        <v>705</v>
      </c>
    </row>
    <row r="233" spans="23:27" hidden="1" x14ac:dyDescent="0.25">
      <c r="W233" t="s">
        <v>706</v>
      </c>
      <c r="X233" t="s">
        <v>707</v>
      </c>
      <c r="Y233" t="s">
        <v>708</v>
      </c>
      <c r="Z233" t="s">
        <v>706</v>
      </c>
      <c r="AA233" s="144" t="s">
        <v>595</v>
      </c>
    </row>
    <row r="234" spans="23:27" hidden="1" x14ac:dyDescent="0.25">
      <c r="W234" t="s">
        <v>709</v>
      </c>
      <c r="X234" t="s">
        <v>710</v>
      </c>
      <c r="Y234" t="s">
        <v>711</v>
      </c>
      <c r="Z234" t="s">
        <v>709</v>
      </c>
      <c r="AA234" s="144" t="s">
        <v>588</v>
      </c>
    </row>
    <row r="235" spans="23:27" hidden="1" x14ac:dyDescent="0.25">
      <c r="W235" t="s">
        <v>712</v>
      </c>
      <c r="X235" t="s">
        <v>713</v>
      </c>
      <c r="Y235" t="s">
        <v>714</v>
      </c>
      <c r="Z235" t="s">
        <v>712</v>
      </c>
      <c r="AA235" s="144" t="s">
        <v>572</v>
      </c>
    </row>
    <row r="236" spans="23:27" hidden="1" x14ac:dyDescent="0.25">
      <c r="W236" t="s">
        <v>715</v>
      </c>
      <c r="X236" t="s">
        <v>716</v>
      </c>
      <c r="Y236" t="s">
        <v>717</v>
      </c>
      <c r="Z236" t="s">
        <v>715</v>
      </c>
      <c r="AA236" s="144" t="s">
        <v>605</v>
      </c>
    </row>
    <row r="237" spans="23:27" hidden="1" x14ac:dyDescent="0.25">
      <c r="W237" t="s">
        <v>718</v>
      </c>
      <c r="X237" t="s">
        <v>719</v>
      </c>
      <c r="Y237" t="s">
        <v>720</v>
      </c>
      <c r="Z237" t="s">
        <v>718</v>
      </c>
      <c r="AA237" s="144" t="s">
        <v>705</v>
      </c>
    </row>
    <row r="238" spans="23:27" hidden="1" x14ac:dyDescent="0.25">
      <c r="W238" t="s">
        <v>721</v>
      </c>
      <c r="X238" t="s">
        <v>722</v>
      </c>
      <c r="Y238" t="s">
        <v>723</v>
      </c>
      <c r="Z238" t="s">
        <v>721</v>
      </c>
      <c r="AA238" s="144" t="s">
        <v>705</v>
      </c>
    </row>
    <row r="239" spans="23:27" hidden="1" x14ac:dyDescent="0.25">
      <c r="W239" t="s">
        <v>724</v>
      </c>
      <c r="X239" t="s">
        <v>725</v>
      </c>
      <c r="Y239" t="s">
        <v>726</v>
      </c>
      <c r="Z239" t="s">
        <v>724</v>
      </c>
      <c r="AA239" s="144" t="s">
        <v>584</v>
      </c>
    </row>
    <row r="240" spans="23:27" hidden="1" x14ac:dyDescent="0.25">
      <c r="W240" t="s">
        <v>727</v>
      </c>
      <c r="X240" t="s">
        <v>728</v>
      </c>
      <c r="Y240" t="s">
        <v>729</v>
      </c>
      <c r="Z240" t="s">
        <v>727</v>
      </c>
      <c r="AA240" s="144" t="s">
        <v>588</v>
      </c>
    </row>
    <row r="241" spans="23:27" hidden="1" x14ac:dyDescent="0.25">
      <c r="W241" t="s">
        <v>730</v>
      </c>
      <c r="X241" t="s">
        <v>731</v>
      </c>
      <c r="Y241" t="s">
        <v>732</v>
      </c>
      <c r="Z241" t="s">
        <v>730</v>
      </c>
      <c r="AA241" s="144" t="s">
        <v>572</v>
      </c>
    </row>
    <row r="242" spans="23:27" hidden="1" x14ac:dyDescent="0.25">
      <c r="W242" t="s">
        <v>733</v>
      </c>
      <c r="X242" t="s">
        <v>734</v>
      </c>
      <c r="Y242" t="s">
        <v>735</v>
      </c>
      <c r="Z242" t="s">
        <v>733</v>
      </c>
      <c r="AA242" s="144" t="s">
        <v>572</v>
      </c>
    </row>
    <row r="243" spans="23:27" hidden="1" x14ac:dyDescent="0.25">
      <c r="W243" t="s">
        <v>736</v>
      </c>
      <c r="X243" t="s">
        <v>737</v>
      </c>
      <c r="Y243" t="s">
        <v>738</v>
      </c>
      <c r="Z243" t="s">
        <v>736</v>
      </c>
      <c r="AA243" s="144" t="s">
        <v>739</v>
      </c>
    </row>
    <row r="244" spans="23:27" hidden="1" x14ac:dyDescent="0.25">
      <c r="W244" t="s">
        <v>740</v>
      </c>
      <c r="X244" t="s">
        <v>741</v>
      </c>
      <c r="Y244" t="s">
        <v>742</v>
      </c>
      <c r="Z244" t="s">
        <v>740</v>
      </c>
      <c r="AA244" s="144" t="s">
        <v>595</v>
      </c>
    </row>
    <row r="245" spans="23:27" hidden="1" x14ac:dyDescent="0.25">
      <c r="W245" t="s">
        <v>743</v>
      </c>
      <c r="X245" t="s">
        <v>744</v>
      </c>
      <c r="Y245" t="s">
        <v>745</v>
      </c>
      <c r="Z245" t="s">
        <v>743</v>
      </c>
      <c r="AA245" s="144" t="s">
        <v>580</v>
      </c>
    </row>
    <row r="246" spans="23:27" hidden="1" x14ac:dyDescent="0.25">
      <c r="W246" t="s">
        <v>746</v>
      </c>
      <c r="X246" t="s">
        <v>747</v>
      </c>
      <c r="Y246" t="s">
        <v>748</v>
      </c>
      <c r="Z246" t="s">
        <v>746</v>
      </c>
      <c r="AA246" s="144" t="s">
        <v>588</v>
      </c>
    </row>
    <row r="247" spans="23:27" hidden="1" x14ac:dyDescent="0.25">
      <c r="W247" t="s">
        <v>749</v>
      </c>
      <c r="X247" t="s">
        <v>750</v>
      </c>
      <c r="Y247" t="s">
        <v>751</v>
      </c>
      <c r="Z247" t="s">
        <v>749</v>
      </c>
      <c r="AA247" s="144" t="s">
        <v>588</v>
      </c>
    </row>
    <row r="248" spans="23:27" hidden="1" x14ac:dyDescent="0.25">
      <c r="W248" t="s">
        <v>752</v>
      </c>
      <c r="X248" t="s">
        <v>753</v>
      </c>
      <c r="Y248" t="s">
        <v>754</v>
      </c>
      <c r="Z248" t="s">
        <v>752</v>
      </c>
      <c r="AA248" s="144" t="s">
        <v>572</v>
      </c>
    </row>
    <row r="249" spans="23:27" hidden="1" x14ac:dyDescent="0.25">
      <c r="W249" t="s">
        <v>755</v>
      </c>
      <c r="X249" t="s">
        <v>756</v>
      </c>
      <c r="Y249" t="s">
        <v>757</v>
      </c>
      <c r="Z249" t="s">
        <v>755</v>
      </c>
      <c r="AA249" s="144" t="s">
        <v>572</v>
      </c>
    </row>
    <row r="250" spans="23:27" hidden="1" x14ac:dyDescent="0.25">
      <c r="W250" t="s">
        <v>758</v>
      </c>
      <c r="X250" t="s">
        <v>759</v>
      </c>
      <c r="Y250" t="s">
        <v>760</v>
      </c>
      <c r="Z250" t="s">
        <v>758</v>
      </c>
      <c r="AA250" s="144" t="s">
        <v>588</v>
      </c>
    </row>
    <row r="251" spans="23:27" hidden="1" x14ac:dyDescent="0.25">
      <c r="W251" t="s">
        <v>761</v>
      </c>
      <c r="X251" t="s">
        <v>762</v>
      </c>
      <c r="Y251" t="s">
        <v>763</v>
      </c>
      <c r="Z251" t="s">
        <v>761</v>
      </c>
      <c r="AA251" s="144" t="s">
        <v>705</v>
      </c>
    </row>
    <row r="252" spans="23:27" hidden="1" x14ac:dyDescent="0.25">
      <c r="W252" t="s">
        <v>764</v>
      </c>
      <c r="X252" t="s">
        <v>765</v>
      </c>
      <c r="Y252" t="s">
        <v>766</v>
      </c>
      <c r="Z252" t="s">
        <v>764</v>
      </c>
      <c r="AA252" s="144" t="s">
        <v>588</v>
      </c>
    </row>
    <row r="253" spans="23:27" hidden="1" x14ac:dyDescent="0.25">
      <c r="W253" t="s">
        <v>767</v>
      </c>
      <c r="X253" t="s">
        <v>768</v>
      </c>
      <c r="Y253" t="s">
        <v>769</v>
      </c>
      <c r="Z253" t="s">
        <v>767</v>
      </c>
      <c r="AA253" s="144" t="s">
        <v>588</v>
      </c>
    </row>
    <row r="254" spans="23:27" hidden="1" x14ac:dyDescent="0.25">
      <c r="W254" t="s">
        <v>770</v>
      </c>
      <c r="X254" t="s">
        <v>771</v>
      </c>
      <c r="Y254" t="s">
        <v>772</v>
      </c>
      <c r="Z254" t="s">
        <v>770</v>
      </c>
      <c r="AA254" s="144" t="s">
        <v>588</v>
      </c>
    </row>
    <row r="255" spans="23:27" hidden="1" x14ac:dyDescent="0.25">
      <c r="W255" t="s">
        <v>773</v>
      </c>
      <c r="X255" t="s">
        <v>774</v>
      </c>
      <c r="Y255" t="s">
        <v>775</v>
      </c>
      <c r="Z255" t="s">
        <v>773</v>
      </c>
      <c r="AA255" s="144" t="s">
        <v>776</v>
      </c>
    </row>
    <row r="256" spans="23:27" hidden="1" x14ac:dyDescent="0.25">
      <c r="W256" t="s">
        <v>777</v>
      </c>
      <c r="X256" t="s">
        <v>778</v>
      </c>
      <c r="Y256" t="s">
        <v>779</v>
      </c>
      <c r="Z256" t="s">
        <v>777</v>
      </c>
      <c r="AA256" s="144" t="s">
        <v>572</v>
      </c>
    </row>
    <row r="257" spans="23:27" hidden="1" x14ac:dyDescent="0.25">
      <c r="W257" t="s">
        <v>780</v>
      </c>
      <c r="X257" t="s">
        <v>781</v>
      </c>
      <c r="Y257" t="s">
        <v>782</v>
      </c>
      <c r="Z257" t="s">
        <v>780</v>
      </c>
      <c r="AA257" s="144" t="s">
        <v>588</v>
      </c>
    </row>
    <row r="258" spans="23:27" hidden="1" x14ac:dyDescent="0.25">
      <c r="W258" t="s">
        <v>783</v>
      </c>
      <c r="X258" t="s">
        <v>784</v>
      </c>
      <c r="Y258" t="s">
        <v>785</v>
      </c>
      <c r="Z258" t="s">
        <v>783</v>
      </c>
      <c r="AA258" s="144" t="s">
        <v>572</v>
      </c>
    </row>
    <row r="259" spans="23:27" hidden="1" x14ac:dyDescent="0.25">
      <c r="W259" t="s">
        <v>786</v>
      </c>
      <c r="X259" t="s">
        <v>787</v>
      </c>
      <c r="Y259" t="s">
        <v>788</v>
      </c>
      <c r="Z259" t="s">
        <v>786</v>
      </c>
      <c r="AA259" s="144" t="s">
        <v>588</v>
      </c>
    </row>
    <row r="260" spans="23:27" hidden="1" x14ac:dyDescent="0.25">
      <c r="W260" t="s">
        <v>789</v>
      </c>
      <c r="X260" t="s">
        <v>790</v>
      </c>
      <c r="Y260" t="s">
        <v>791</v>
      </c>
      <c r="Z260" t="s">
        <v>789</v>
      </c>
      <c r="AA260" s="144" t="s">
        <v>605</v>
      </c>
    </row>
    <row r="261" spans="23:27" hidden="1" x14ac:dyDescent="0.25">
      <c r="W261" t="s">
        <v>792</v>
      </c>
      <c r="X261" t="s">
        <v>793</v>
      </c>
      <c r="Y261" t="s">
        <v>794</v>
      </c>
      <c r="Z261" t="s">
        <v>792</v>
      </c>
      <c r="AA261" s="144" t="s">
        <v>649</v>
      </c>
    </row>
    <row r="262" spans="23:27" hidden="1" x14ac:dyDescent="0.25">
      <c r="W262" t="s">
        <v>795</v>
      </c>
      <c r="X262" t="s">
        <v>796</v>
      </c>
      <c r="Y262" t="s">
        <v>797</v>
      </c>
      <c r="Z262" t="s">
        <v>795</v>
      </c>
      <c r="AA262" s="144" t="s">
        <v>572</v>
      </c>
    </row>
    <row r="263" spans="23:27" hidden="1" x14ac:dyDescent="0.25">
      <c r="W263" t="s">
        <v>798</v>
      </c>
      <c r="X263" t="s">
        <v>799</v>
      </c>
      <c r="Y263" t="s">
        <v>800</v>
      </c>
      <c r="Z263" t="s">
        <v>798</v>
      </c>
      <c r="AA263" s="144" t="s">
        <v>580</v>
      </c>
    </row>
    <row r="264" spans="23:27" hidden="1" x14ac:dyDescent="0.25">
      <c r="W264" t="s">
        <v>801</v>
      </c>
      <c r="X264" t="s">
        <v>802</v>
      </c>
      <c r="Y264" t="s">
        <v>803</v>
      </c>
      <c r="Z264" t="s">
        <v>801</v>
      </c>
      <c r="AA264" s="144" t="s">
        <v>588</v>
      </c>
    </row>
    <row r="265" spans="23:27" hidden="1" x14ac:dyDescent="0.25">
      <c r="W265" t="s">
        <v>804</v>
      </c>
      <c r="X265" t="s">
        <v>805</v>
      </c>
      <c r="Y265" t="s">
        <v>806</v>
      </c>
      <c r="Z265" t="s">
        <v>804</v>
      </c>
      <c r="AA265" s="144" t="s">
        <v>580</v>
      </c>
    </row>
    <row r="266" spans="23:27" hidden="1" x14ac:dyDescent="0.25">
      <c r="W266" t="s">
        <v>807</v>
      </c>
      <c r="X266" t="s">
        <v>808</v>
      </c>
      <c r="Y266" t="s">
        <v>809</v>
      </c>
      <c r="Z266" t="s">
        <v>807</v>
      </c>
      <c r="AA266" s="144" t="s">
        <v>621</v>
      </c>
    </row>
    <row r="267" spans="23:27" hidden="1" x14ac:dyDescent="0.25">
      <c r="W267" t="s">
        <v>810</v>
      </c>
      <c r="X267" t="s">
        <v>811</v>
      </c>
      <c r="Y267" t="s">
        <v>812</v>
      </c>
      <c r="Z267" t="s">
        <v>810</v>
      </c>
      <c r="AA267" s="144" t="s">
        <v>584</v>
      </c>
    </row>
    <row r="268" spans="23:27" hidden="1" x14ac:dyDescent="0.25">
      <c r="W268" t="s">
        <v>813</v>
      </c>
      <c r="X268" t="s">
        <v>814</v>
      </c>
      <c r="Y268" t="s">
        <v>815</v>
      </c>
      <c r="Z268" t="s">
        <v>813</v>
      </c>
      <c r="AA268" s="144" t="s">
        <v>588</v>
      </c>
    </row>
    <row r="269" spans="23:27" hidden="1" x14ac:dyDescent="0.25">
      <c r="W269" t="s">
        <v>816</v>
      </c>
      <c r="X269" t="s">
        <v>817</v>
      </c>
      <c r="Y269" t="s">
        <v>818</v>
      </c>
      <c r="Z269" t="s">
        <v>816</v>
      </c>
      <c r="AA269" s="144" t="s">
        <v>739</v>
      </c>
    </row>
    <row r="270" spans="23:27" hidden="1" x14ac:dyDescent="0.25">
      <c r="W270" t="s">
        <v>819</v>
      </c>
      <c r="X270" t="s">
        <v>820</v>
      </c>
      <c r="Y270" t="s">
        <v>821</v>
      </c>
      <c r="Z270" t="s">
        <v>819</v>
      </c>
      <c r="AA270" s="144" t="s">
        <v>605</v>
      </c>
    </row>
    <row r="271" spans="23:27" hidden="1" x14ac:dyDescent="0.25">
      <c r="W271" t="s">
        <v>822</v>
      </c>
      <c r="X271" t="s">
        <v>823</v>
      </c>
      <c r="Y271" t="s">
        <v>824</v>
      </c>
      <c r="Z271" t="s">
        <v>822</v>
      </c>
      <c r="AA271" s="144" t="s">
        <v>580</v>
      </c>
    </row>
    <row r="272" spans="23:27" hidden="1" x14ac:dyDescent="0.25">
      <c r="W272" t="s">
        <v>825</v>
      </c>
      <c r="X272" t="s">
        <v>826</v>
      </c>
      <c r="Y272" t="s">
        <v>827</v>
      </c>
      <c r="Z272" t="s">
        <v>825</v>
      </c>
      <c r="AA272" s="144" t="s">
        <v>776</v>
      </c>
    </row>
    <row r="273" spans="23:27" hidden="1" x14ac:dyDescent="0.25">
      <c r="W273" t="s">
        <v>828</v>
      </c>
      <c r="X273" t="s">
        <v>829</v>
      </c>
      <c r="Y273" t="s">
        <v>830</v>
      </c>
      <c r="Z273" t="s">
        <v>828</v>
      </c>
      <c r="AA273" s="144" t="s">
        <v>572</v>
      </c>
    </row>
    <row r="274" spans="23:27" hidden="1" x14ac:dyDescent="0.25">
      <c r="W274" t="s">
        <v>831</v>
      </c>
      <c r="X274" t="s">
        <v>832</v>
      </c>
      <c r="Y274" t="s">
        <v>833</v>
      </c>
      <c r="Z274" t="s">
        <v>831</v>
      </c>
      <c r="AA274" s="144" t="s">
        <v>572</v>
      </c>
    </row>
    <row r="275" spans="23:27" hidden="1" x14ac:dyDescent="0.25">
      <c r="W275" t="s">
        <v>834</v>
      </c>
      <c r="X275" t="s">
        <v>835</v>
      </c>
      <c r="Y275" t="s">
        <v>836</v>
      </c>
      <c r="Z275" t="s">
        <v>834</v>
      </c>
      <c r="AA275" s="144" t="s">
        <v>776</v>
      </c>
    </row>
    <row r="276" spans="23:27" hidden="1" x14ac:dyDescent="0.25">
      <c r="W276" t="s">
        <v>837</v>
      </c>
      <c r="X276" t="s">
        <v>838</v>
      </c>
      <c r="Y276" t="s">
        <v>839</v>
      </c>
      <c r="Z276" t="s">
        <v>837</v>
      </c>
      <c r="AA276" s="144" t="s">
        <v>572</v>
      </c>
    </row>
    <row r="277" spans="23:27" hidden="1" x14ac:dyDescent="0.25">
      <c r="W277" t="s">
        <v>840</v>
      </c>
      <c r="X277" t="s">
        <v>841</v>
      </c>
      <c r="Y277" t="s">
        <v>842</v>
      </c>
      <c r="Z277" t="s">
        <v>840</v>
      </c>
      <c r="AA277" s="144" t="s">
        <v>572</v>
      </c>
    </row>
    <row r="278" spans="23:27" hidden="1" x14ac:dyDescent="0.25">
      <c r="W278" t="s">
        <v>843</v>
      </c>
      <c r="X278" t="s">
        <v>844</v>
      </c>
      <c r="Y278" t="s">
        <v>845</v>
      </c>
      <c r="Z278" t="s">
        <v>843</v>
      </c>
      <c r="AA278" s="144" t="s">
        <v>649</v>
      </c>
    </row>
    <row r="279" spans="23:27" hidden="1" x14ac:dyDescent="0.25">
      <c r="W279" t="s">
        <v>846</v>
      </c>
      <c r="X279" t="s">
        <v>847</v>
      </c>
      <c r="Y279" t="s">
        <v>848</v>
      </c>
      <c r="Z279" t="s">
        <v>846</v>
      </c>
      <c r="AA279" s="144" t="s">
        <v>776</v>
      </c>
    </row>
    <row r="280" spans="23:27" hidden="1" x14ac:dyDescent="0.25">
      <c r="W280" t="s">
        <v>849</v>
      </c>
      <c r="X280" t="s">
        <v>850</v>
      </c>
      <c r="Y280" t="s">
        <v>851</v>
      </c>
      <c r="Z280" t="s">
        <v>849</v>
      </c>
      <c r="AA280" s="144" t="s">
        <v>572</v>
      </c>
    </row>
    <row r="281" spans="23:27" hidden="1" x14ac:dyDescent="0.25">
      <c r="W281" t="s">
        <v>852</v>
      </c>
      <c r="X281" t="s">
        <v>853</v>
      </c>
      <c r="Y281" t="s">
        <v>854</v>
      </c>
      <c r="Z281" t="s">
        <v>852</v>
      </c>
      <c r="AA281" s="144" t="s">
        <v>595</v>
      </c>
    </row>
    <row r="282" spans="23:27" hidden="1" x14ac:dyDescent="0.25">
      <c r="W282" t="s">
        <v>855</v>
      </c>
      <c r="X282" t="s">
        <v>856</v>
      </c>
      <c r="Y282" t="s">
        <v>857</v>
      </c>
      <c r="Z282" t="s">
        <v>855</v>
      </c>
      <c r="AA282" s="144" t="s">
        <v>576</v>
      </c>
    </row>
    <row r="283" spans="23:27" hidden="1" x14ac:dyDescent="0.25">
      <c r="W283" t="s">
        <v>858</v>
      </c>
      <c r="X283" t="s">
        <v>859</v>
      </c>
      <c r="Y283" t="s">
        <v>860</v>
      </c>
      <c r="Z283" t="s">
        <v>858</v>
      </c>
      <c r="AA283" s="144" t="s">
        <v>576</v>
      </c>
    </row>
    <row r="284" spans="23:27" hidden="1" x14ac:dyDescent="0.25">
      <c r="W284" t="s">
        <v>861</v>
      </c>
      <c r="X284" t="s">
        <v>862</v>
      </c>
      <c r="Y284" t="s">
        <v>863</v>
      </c>
      <c r="Z284" t="s">
        <v>861</v>
      </c>
      <c r="AA284" s="144" t="s">
        <v>572</v>
      </c>
    </row>
    <row r="285" spans="23:27" hidden="1" x14ac:dyDescent="0.25">
      <c r="W285" t="s">
        <v>864</v>
      </c>
      <c r="X285" t="s">
        <v>865</v>
      </c>
      <c r="Y285" t="s">
        <v>866</v>
      </c>
      <c r="Z285" t="s">
        <v>864</v>
      </c>
      <c r="AA285" s="144" t="s">
        <v>580</v>
      </c>
    </row>
    <row r="286" spans="23:27" hidden="1" x14ac:dyDescent="0.25">
      <c r="W286" t="s">
        <v>867</v>
      </c>
      <c r="X286" t="s">
        <v>868</v>
      </c>
      <c r="Y286" t="s">
        <v>869</v>
      </c>
      <c r="Z286" t="s">
        <v>867</v>
      </c>
      <c r="AA286" s="144" t="s">
        <v>572</v>
      </c>
    </row>
    <row r="287" spans="23:27" hidden="1" x14ac:dyDescent="0.25">
      <c r="W287" t="s">
        <v>870</v>
      </c>
      <c r="X287" t="s">
        <v>871</v>
      </c>
      <c r="Y287" t="s">
        <v>872</v>
      </c>
      <c r="Z287" t="s">
        <v>870</v>
      </c>
      <c r="AA287" s="144" t="s">
        <v>572</v>
      </c>
    </row>
    <row r="288" spans="23:27" hidden="1" x14ac:dyDescent="0.25">
      <c r="W288" t="s">
        <v>873</v>
      </c>
      <c r="X288" t="s">
        <v>874</v>
      </c>
      <c r="Y288" t="s">
        <v>875</v>
      </c>
      <c r="Z288" t="s">
        <v>873</v>
      </c>
      <c r="AA288" s="144" t="s">
        <v>588</v>
      </c>
    </row>
    <row r="289" spans="23:27" hidden="1" x14ac:dyDescent="0.25">
      <c r="W289" t="s">
        <v>876</v>
      </c>
      <c r="X289" t="s">
        <v>877</v>
      </c>
      <c r="Y289" t="s">
        <v>878</v>
      </c>
      <c r="Z289" t="s">
        <v>876</v>
      </c>
      <c r="AA289" s="144" t="s">
        <v>621</v>
      </c>
    </row>
    <row r="290" spans="23:27" hidden="1" x14ac:dyDescent="0.25">
      <c r="W290" t="s">
        <v>876</v>
      </c>
      <c r="X290" t="s">
        <v>879</v>
      </c>
      <c r="Y290" t="s">
        <v>878</v>
      </c>
      <c r="Z290" t="s">
        <v>876</v>
      </c>
      <c r="AA290" s="144" t="s">
        <v>621</v>
      </c>
    </row>
    <row r="291" spans="23:27" hidden="1" x14ac:dyDescent="0.25">
      <c r="W291" t="s">
        <v>876</v>
      </c>
      <c r="X291" t="s">
        <v>880</v>
      </c>
      <c r="Y291" t="s">
        <v>878</v>
      </c>
      <c r="Z291" t="s">
        <v>876</v>
      </c>
      <c r="AA291" s="144" t="s">
        <v>621</v>
      </c>
    </row>
    <row r="292" spans="23:27" hidden="1" x14ac:dyDescent="0.25">
      <c r="W292" t="s">
        <v>876</v>
      </c>
      <c r="X292" t="s">
        <v>881</v>
      </c>
      <c r="Y292" t="s">
        <v>878</v>
      </c>
      <c r="Z292" t="s">
        <v>876</v>
      </c>
      <c r="AA292" s="144" t="s">
        <v>621</v>
      </c>
    </row>
    <row r="293" spans="23:27" hidden="1" x14ac:dyDescent="0.25">
      <c r="W293" t="s">
        <v>882</v>
      </c>
      <c r="X293" t="s">
        <v>883</v>
      </c>
      <c r="Y293" t="s">
        <v>884</v>
      </c>
      <c r="Z293" t="s">
        <v>882</v>
      </c>
      <c r="AA293" s="144" t="s">
        <v>705</v>
      </c>
    </row>
    <row r="294" spans="23:27" hidden="1" x14ac:dyDescent="0.25">
      <c r="W294" t="s">
        <v>885</v>
      </c>
      <c r="X294" t="s">
        <v>886</v>
      </c>
      <c r="Y294" t="s">
        <v>887</v>
      </c>
      <c r="Z294" t="s">
        <v>885</v>
      </c>
      <c r="AA294" s="146" t="s">
        <v>580</v>
      </c>
    </row>
    <row r="295" spans="23:27" hidden="1" x14ac:dyDescent="0.25">
      <c r="W295" t="s">
        <v>888</v>
      </c>
      <c r="X295" t="s">
        <v>889</v>
      </c>
      <c r="Y295" t="s">
        <v>890</v>
      </c>
      <c r="Z295" t="s">
        <v>888</v>
      </c>
      <c r="AA295" s="144" t="s">
        <v>891</v>
      </c>
    </row>
    <row r="296" spans="23:27" hidden="1" x14ac:dyDescent="0.25">
      <c r="W296" t="s">
        <v>892</v>
      </c>
      <c r="X296" t="s">
        <v>893</v>
      </c>
      <c r="Y296" t="s">
        <v>894</v>
      </c>
      <c r="Z296" t="s">
        <v>892</v>
      </c>
      <c r="AA296" s="144" t="s">
        <v>595</v>
      </c>
    </row>
    <row r="297" spans="23:27" hidden="1" x14ac:dyDescent="0.25">
      <c r="W297" t="s">
        <v>895</v>
      </c>
      <c r="X297" t="s">
        <v>896</v>
      </c>
      <c r="Y297" t="s">
        <v>897</v>
      </c>
      <c r="Z297" t="s">
        <v>895</v>
      </c>
      <c r="AA297" s="147" t="s">
        <v>649</v>
      </c>
    </row>
    <row r="298" spans="23:27" hidden="1" x14ac:dyDescent="0.25">
      <c r="W298" t="s">
        <v>898</v>
      </c>
      <c r="X298" t="s">
        <v>899</v>
      </c>
      <c r="Y298" t="s">
        <v>900</v>
      </c>
      <c r="Z298" t="s">
        <v>898</v>
      </c>
      <c r="AA298" s="146" t="s">
        <v>605</v>
      </c>
    </row>
    <row r="299" spans="23:27" hidden="1" x14ac:dyDescent="0.25">
      <c r="W299" t="s">
        <v>901</v>
      </c>
      <c r="X299" t="s">
        <v>902</v>
      </c>
      <c r="Y299" t="s">
        <v>903</v>
      </c>
      <c r="Z299" t="s">
        <v>901</v>
      </c>
      <c r="AA299" s="146" t="s">
        <v>621</v>
      </c>
    </row>
    <row r="300" spans="23:27" hidden="1" x14ac:dyDescent="0.25">
      <c r="W300" t="s">
        <v>904</v>
      </c>
      <c r="X300" t="s">
        <v>905</v>
      </c>
      <c r="Y300" t="s">
        <v>906</v>
      </c>
      <c r="Z300" t="s">
        <v>904</v>
      </c>
      <c r="AA300" s="147" t="s">
        <v>907</v>
      </c>
    </row>
    <row r="301" spans="23:27" hidden="1" x14ac:dyDescent="0.25">
      <c r="W301" t="s">
        <v>908</v>
      </c>
      <c r="X301" t="s">
        <v>909</v>
      </c>
      <c r="Y301" t="s">
        <v>910</v>
      </c>
      <c r="Z301" t="s">
        <v>908</v>
      </c>
      <c r="AA301" s="144" t="s">
        <v>595</v>
      </c>
    </row>
    <row r="302" spans="23:27" hidden="1" x14ac:dyDescent="0.25">
      <c r="W302" t="s">
        <v>911</v>
      </c>
      <c r="X302" t="s">
        <v>912</v>
      </c>
      <c r="Y302" t="s">
        <v>913</v>
      </c>
      <c r="Z302" t="s">
        <v>911</v>
      </c>
      <c r="AA302" s="144" t="s">
        <v>572</v>
      </c>
    </row>
    <row r="303" spans="23:27" hidden="1" x14ac:dyDescent="0.25">
      <c r="W303" t="s">
        <v>914</v>
      </c>
      <c r="X303" t="s">
        <v>915</v>
      </c>
      <c r="Y303" t="s">
        <v>916</v>
      </c>
      <c r="Z303" t="s">
        <v>914</v>
      </c>
      <c r="AA303" s="147" t="s">
        <v>907</v>
      </c>
    </row>
    <row r="304" spans="23:27" hidden="1" x14ac:dyDescent="0.25">
      <c r="W304" t="s">
        <v>917</v>
      </c>
      <c r="X304" t="s">
        <v>918</v>
      </c>
      <c r="Y304" t="s">
        <v>919</v>
      </c>
      <c r="Z304" t="s">
        <v>917</v>
      </c>
      <c r="AA304" s="147" t="s">
        <v>662</v>
      </c>
    </row>
    <row r="305" spans="23:27" hidden="1" x14ac:dyDescent="0.25">
      <c r="W305" t="s">
        <v>920</v>
      </c>
      <c r="X305" t="s">
        <v>921</v>
      </c>
      <c r="Y305" t="s">
        <v>922</v>
      </c>
      <c r="Z305" t="s">
        <v>920</v>
      </c>
      <c r="AA305" s="144" t="s">
        <v>776</v>
      </c>
    </row>
    <row r="306" spans="23:27" hidden="1" x14ac:dyDescent="0.25">
      <c r="W306" t="s">
        <v>923</v>
      </c>
      <c r="X306" t="s">
        <v>924</v>
      </c>
      <c r="Y306" t="s">
        <v>925</v>
      </c>
      <c r="Z306" t="s">
        <v>923</v>
      </c>
      <c r="AA306" s="147" t="s">
        <v>926</v>
      </c>
    </row>
    <row r="307" spans="23:27" hidden="1" x14ac:dyDescent="0.25">
      <c r="W307" t="s">
        <v>927</v>
      </c>
      <c r="X307" t="s">
        <v>928</v>
      </c>
      <c r="Y307" t="s">
        <v>929</v>
      </c>
      <c r="Z307" t="s">
        <v>927</v>
      </c>
      <c r="AA307" s="146" t="s">
        <v>572</v>
      </c>
    </row>
    <row r="308" spans="23:27" hidden="1" x14ac:dyDescent="0.25">
      <c r="W308" t="s">
        <v>930</v>
      </c>
      <c r="X308" t="s">
        <v>931</v>
      </c>
      <c r="Y308" t="s">
        <v>932</v>
      </c>
      <c r="Z308" t="s">
        <v>930</v>
      </c>
      <c r="AA308" s="144" t="s">
        <v>649</v>
      </c>
    </row>
    <row r="309" spans="23:27" hidden="1" x14ac:dyDescent="0.25">
      <c r="W309" t="s">
        <v>933</v>
      </c>
      <c r="X309" t="s">
        <v>934</v>
      </c>
      <c r="Y309" t="s">
        <v>935</v>
      </c>
      <c r="Z309" t="s">
        <v>933</v>
      </c>
      <c r="AA309" s="147" t="s">
        <v>649</v>
      </c>
    </row>
    <row r="310" spans="23:27" hidden="1" x14ac:dyDescent="0.25">
      <c r="W310" t="s">
        <v>936</v>
      </c>
      <c r="X310" t="s">
        <v>937</v>
      </c>
      <c r="Y310" t="s">
        <v>938</v>
      </c>
      <c r="Z310" t="s">
        <v>936</v>
      </c>
      <c r="AA310" s="144" t="s">
        <v>572</v>
      </c>
    </row>
    <row r="311" spans="23:27" hidden="1" x14ac:dyDescent="0.25">
      <c r="W311" t="s">
        <v>939</v>
      </c>
      <c r="X311" t="s">
        <v>940</v>
      </c>
      <c r="Y311" t="s">
        <v>941</v>
      </c>
      <c r="Z311" t="s">
        <v>939</v>
      </c>
      <c r="AA311" s="144" t="s">
        <v>621</v>
      </c>
    </row>
    <row r="312" spans="23:27" hidden="1" x14ac:dyDescent="0.25">
      <c r="W312" t="s">
        <v>942</v>
      </c>
      <c r="X312" t="s">
        <v>943</v>
      </c>
      <c r="Y312" t="s">
        <v>944</v>
      </c>
      <c r="Z312" t="s">
        <v>942</v>
      </c>
      <c r="AA312" s="147" t="s">
        <v>907</v>
      </c>
    </row>
    <row r="313" spans="23:27" hidden="1" x14ac:dyDescent="0.25">
      <c r="W313" t="s">
        <v>945</v>
      </c>
      <c r="X313" t="s">
        <v>946</v>
      </c>
      <c r="Y313" t="s">
        <v>947</v>
      </c>
      <c r="Z313" t="s">
        <v>945</v>
      </c>
      <c r="AA313" s="144" t="s">
        <v>907</v>
      </c>
    </row>
    <row r="314" spans="23:27" hidden="1" x14ac:dyDescent="0.25">
      <c r="W314" t="s">
        <v>948</v>
      </c>
      <c r="X314" t="s">
        <v>949</v>
      </c>
      <c r="Y314" t="s">
        <v>950</v>
      </c>
      <c r="Z314" t="s">
        <v>948</v>
      </c>
      <c r="AA314" s="147" t="s">
        <v>907</v>
      </c>
    </row>
    <row r="315" spans="23:27" hidden="1" x14ac:dyDescent="0.25">
      <c r="W315" t="s">
        <v>951</v>
      </c>
      <c r="X315" t="s">
        <v>952</v>
      </c>
      <c r="Y315" t="s">
        <v>953</v>
      </c>
      <c r="Z315" t="s">
        <v>951</v>
      </c>
      <c r="AA315" s="144" t="s">
        <v>572</v>
      </c>
    </row>
    <row r="316" spans="23:27" hidden="1" x14ac:dyDescent="0.25">
      <c r="W316" t="s">
        <v>954</v>
      </c>
      <c r="X316" t="s">
        <v>955</v>
      </c>
      <c r="Y316" t="s">
        <v>956</v>
      </c>
      <c r="Z316" t="s">
        <v>954</v>
      </c>
      <c r="AA316" s="146" t="s">
        <v>588</v>
      </c>
    </row>
    <row r="317" spans="23:27" hidden="1" x14ac:dyDescent="0.25">
      <c r="W317" t="s">
        <v>957</v>
      </c>
      <c r="X317" t="s">
        <v>958</v>
      </c>
      <c r="Y317" t="s">
        <v>959</v>
      </c>
      <c r="Z317" t="s">
        <v>957</v>
      </c>
      <c r="AA317" s="146" t="s">
        <v>572</v>
      </c>
    </row>
    <row r="318" spans="23:27" hidden="1" x14ac:dyDescent="0.25">
      <c r="W318" t="s">
        <v>960</v>
      </c>
      <c r="X318" t="s">
        <v>961</v>
      </c>
      <c r="Y318" t="s">
        <v>962</v>
      </c>
      <c r="Z318" t="s">
        <v>960</v>
      </c>
      <c r="AA318" s="146" t="s">
        <v>572</v>
      </c>
    </row>
    <row r="319" spans="23:27" hidden="1" x14ac:dyDescent="0.25">
      <c r="W319" t="s">
        <v>963</v>
      </c>
      <c r="X319" t="s">
        <v>964</v>
      </c>
      <c r="Y319" t="s">
        <v>965</v>
      </c>
      <c r="Z319" t="s">
        <v>963</v>
      </c>
      <c r="AA319" s="146" t="s">
        <v>588</v>
      </c>
    </row>
    <row r="320" spans="23:27" hidden="1" x14ac:dyDescent="0.25">
      <c r="W320" t="s">
        <v>966</v>
      </c>
      <c r="X320" t="s">
        <v>967</v>
      </c>
      <c r="Y320" t="s">
        <v>968</v>
      </c>
      <c r="Z320" t="s">
        <v>966</v>
      </c>
      <c r="AA320" s="146" t="s">
        <v>705</v>
      </c>
    </row>
    <row r="321" spans="23:27" hidden="1" x14ac:dyDescent="0.25">
      <c r="W321" t="s">
        <v>969</v>
      </c>
      <c r="X321" t="s">
        <v>970</v>
      </c>
      <c r="Y321" t="s">
        <v>971</v>
      </c>
      <c r="Z321" t="s">
        <v>969</v>
      </c>
      <c r="AA321" s="144" t="s">
        <v>588</v>
      </c>
    </row>
    <row r="322" spans="23:27" hidden="1" x14ac:dyDescent="0.25">
      <c r="W322" t="s">
        <v>972</v>
      </c>
      <c r="X322" t="s">
        <v>973</v>
      </c>
      <c r="Y322" t="s">
        <v>974</v>
      </c>
      <c r="Z322" t="s">
        <v>972</v>
      </c>
      <c r="AA322" s="144" t="s">
        <v>588</v>
      </c>
    </row>
    <row r="323" spans="23:27" hidden="1" x14ac:dyDescent="0.25">
      <c r="W323" t="s">
        <v>975</v>
      </c>
      <c r="X323" t="s">
        <v>976</v>
      </c>
      <c r="Y323" t="s">
        <v>977</v>
      </c>
      <c r="Z323" t="s">
        <v>975</v>
      </c>
      <c r="AA323" s="146" t="s">
        <v>580</v>
      </c>
    </row>
    <row r="324" spans="23:27" hidden="1" x14ac:dyDescent="0.25">
      <c r="W324" t="s">
        <v>978</v>
      </c>
      <c r="X324" t="s">
        <v>979</v>
      </c>
      <c r="Y324" t="s">
        <v>980</v>
      </c>
      <c r="Z324" t="s">
        <v>978</v>
      </c>
      <c r="AA324" s="146" t="s">
        <v>588</v>
      </c>
    </row>
    <row r="325" spans="23:27" hidden="1" x14ac:dyDescent="0.25">
      <c r="W325" t="s">
        <v>981</v>
      </c>
      <c r="X325" t="s">
        <v>982</v>
      </c>
      <c r="Y325" t="s">
        <v>983</v>
      </c>
      <c r="Z325" t="s">
        <v>981</v>
      </c>
      <c r="AA325" s="146" t="s">
        <v>580</v>
      </c>
    </row>
    <row r="326" spans="23:27" hidden="1" x14ac:dyDescent="0.25">
      <c r="W326" t="s">
        <v>984</v>
      </c>
      <c r="X326" t="s">
        <v>985</v>
      </c>
      <c r="Y326" t="s">
        <v>986</v>
      </c>
      <c r="Z326" t="s">
        <v>984</v>
      </c>
      <c r="AA326" s="146" t="s">
        <v>588</v>
      </c>
    </row>
    <row r="327" spans="23:27" hidden="1" x14ac:dyDescent="0.25">
      <c r="W327" t="s">
        <v>987</v>
      </c>
      <c r="X327" t="s">
        <v>988</v>
      </c>
      <c r="Y327" t="s">
        <v>989</v>
      </c>
      <c r="Z327" t="s">
        <v>987</v>
      </c>
      <c r="AA327" s="144" t="s">
        <v>572</v>
      </c>
    </row>
    <row r="328" spans="23:27" hidden="1" x14ac:dyDescent="0.25">
      <c r="W328" t="s">
        <v>990</v>
      </c>
      <c r="X328" t="s">
        <v>991</v>
      </c>
      <c r="Y328" t="s">
        <v>992</v>
      </c>
      <c r="Z328" t="s">
        <v>990</v>
      </c>
      <c r="AA328" s="144" t="s">
        <v>572</v>
      </c>
    </row>
    <row r="329" spans="23:27" hidden="1" x14ac:dyDescent="0.25">
      <c r="W329" t="s">
        <v>993</v>
      </c>
      <c r="X329" t="s">
        <v>994</v>
      </c>
      <c r="Y329" t="s">
        <v>995</v>
      </c>
      <c r="Z329" t="s">
        <v>993</v>
      </c>
      <c r="AA329" s="146" t="s">
        <v>605</v>
      </c>
    </row>
    <row r="330" spans="23:27" hidden="1" x14ac:dyDescent="0.25">
      <c r="W330" t="s">
        <v>996</v>
      </c>
      <c r="X330" t="s">
        <v>997</v>
      </c>
      <c r="Y330" t="s">
        <v>998</v>
      </c>
      <c r="Z330" t="s">
        <v>996</v>
      </c>
      <c r="AA330" s="146" t="s">
        <v>572</v>
      </c>
    </row>
    <row r="331" spans="23:27" hidden="1" x14ac:dyDescent="0.25">
      <c r="W331" t="s">
        <v>999</v>
      </c>
      <c r="X331" t="s">
        <v>1000</v>
      </c>
      <c r="Y331" t="s">
        <v>1001</v>
      </c>
      <c r="Z331" t="s">
        <v>999</v>
      </c>
      <c r="AA331" s="146" t="s">
        <v>572</v>
      </c>
    </row>
    <row r="332" spans="23:27" hidden="1" x14ac:dyDescent="0.25">
      <c r="W332" t="s">
        <v>1002</v>
      </c>
      <c r="X332" t="s">
        <v>1003</v>
      </c>
      <c r="Y332" t="s">
        <v>1004</v>
      </c>
      <c r="Z332" t="s">
        <v>1002</v>
      </c>
      <c r="AA332" s="146" t="s">
        <v>588</v>
      </c>
    </row>
    <row r="333" spans="23:27" hidden="1" x14ac:dyDescent="0.25">
      <c r="W333" t="s">
        <v>1005</v>
      </c>
      <c r="X333" t="s">
        <v>1006</v>
      </c>
      <c r="Y333" t="s">
        <v>1007</v>
      </c>
      <c r="Z333" t="s">
        <v>1005</v>
      </c>
      <c r="AA333" s="146" t="s">
        <v>576</v>
      </c>
    </row>
    <row r="334" spans="23:27" hidden="1" x14ac:dyDescent="0.25">
      <c r="W334" t="s">
        <v>1008</v>
      </c>
      <c r="X334" t="s">
        <v>1009</v>
      </c>
      <c r="Y334" t="s">
        <v>1010</v>
      </c>
      <c r="Z334" t="s">
        <v>1008</v>
      </c>
      <c r="AA334" s="144" t="s">
        <v>572</v>
      </c>
    </row>
    <row r="335" spans="23:27" hidden="1" x14ac:dyDescent="0.25">
      <c r="W335" t="s">
        <v>1011</v>
      </c>
      <c r="X335" t="s">
        <v>1012</v>
      </c>
      <c r="Y335" t="s">
        <v>1013</v>
      </c>
      <c r="Z335" t="s">
        <v>1011</v>
      </c>
      <c r="AA335" s="144" t="s">
        <v>649</v>
      </c>
    </row>
    <row r="336" spans="23:27" hidden="1" x14ac:dyDescent="0.25">
      <c r="W336" t="s">
        <v>1014</v>
      </c>
      <c r="X336" t="s">
        <v>1015</v>
      </c>
      <c r="Y336" t="s">
        <v>1016</v>
      </c>
      <c r="Z336" t="s">
        <v>1014</v>
      </c>
      <c r="AA336" s="146" t="s">
        <v>739</v>
      </c>
    </row>
    <row r="337" spans="23:27" hidden="1" x14ac:dyDescent="0.25">
      <c r="W337" t="s">
        <v>1017</v>
      </c>
      <c r="X337" t="s">
        <v>1018</v>
      </c>
      <c r="Y337" t="s">
        <v>1019</v>
      </c>
      <c r="Z337" t="s">
        <v>1017</v>
      </c>
      <c r="AA337" s="144" t="s">
        <v>739</v>
      </c>
    </row>
    <row r="338" spans="23:27" hidden="1" x14ac:dyDescent="0.25">
      <c r="W338" t="s">
        <v>1020</v>
      </c>
      <c r="X338" t="s">
        <v>1021</v>
      </c>
      <c r="Y338" t="s">
        <v>1022</v>
      </c>
      <c r="Z338" t="s">
        <v>1020</v>
      </c>
      <c r="AA338" s="144" t="s">
        <v>595</v>
      </c>
    </row>
    <row r="339" spans="23:27" hidden="1" x14ac:dyDescent="0.25">
      <c r="W339" t="s">
        <v>1023</v>
      </c>
      <c r="X339" t="s">
        <v>1024</v>
      </c>
      <c r="Y339" t="s">
        <v>1025</v>
      </c>
      <c r="Z339" t="s">
        <v>1023</v>
      </c>
      <c r="AA339" s="144" t="s">
        <v>588</v>
      </c>
    </row>
  </sheetData>
  <sheetProtection selectLockedCells="1"/>
  <mergeCells count="126">
    <mergeCell ref="E173:G173"/>
    <mergeCell ref="O173:T173"/>
    <mergeCell ref="E175:G175"/>
    <mergeCell ref="O175:T175"/>
    <mergeCell ref="E167:G167"/>
    <mergeCell ref="O167:T167"/>
    <mergeCell ref="E169:G169"/>
    <mergeCell ref="O169:T169"/>
    <mergeCell ref="E171:G171"/>
    <mergeCell ref="O171:T171"/>
    <mergeCell ref="E161:G161"/>
    <mergeCell ref="O161:T161"/>
    <mergeCell ref="E163:G163"/>
    <mergeCell ref="O163:T163"/>
    <mergeCell ref="E165:G165"/>
    <mergeCell ref="O165:T165"/>
    <mergeCell ref="E155:G155"/>
    <mergeCell ref="O155:T155"/>
    <mergeCell ref="E157:G157"/>
    <mergeCell ref="O157:T157"/>
    <mergeCell ref="E159:G159"/>
    <mergeCell ref="O159:T159"/>
    <mergeCell ref="E149:G149"/>
    <mergeCell ref="O149:T149"/>
    <mergeCell ref="E151:G151"/>
    <mergeCell ref="O151:T151"/>
    <mergeCell ref="E153:G153"/>
    <mergeCell ref="O153:T153"/>
    <mergeCell ref="E143:G143"/>
    <mergeCell ref="O143:T143"/>
    <mergeCell ref="E145:G145"/>
    <mergeCell ref="O145:T145"/>
    <mergeCell ref="E147:G147"/>
    <mergeCell ref="O147:T147"/>
    <mergeCell ref="E137:G137"/>
    <mergeCell ref="O137:T137"/>
    <mergeCell ref="E139:G139"/>
    <mergeCell ref="O139:T139"/>
    <mergeCell ref="E141:G141"/>
    <mergeCell ref="O141:T141"/>
    <mergeCell ref="E131:G131"/>
    <mergeCell ref="O131:T131"/>
    <mergeCell ref="E133:G133"/>
    <mergeCell ref="O133:T133"/>
    <mergeCell ref="E135:G135"/>
    <mergeCell ref="O135:T135"/>
    <mergeCell ref="E125:G125"/>
    <mergeCell ref="O125:T125"/>
    <mergeCell ref="E127:G127"/>
    <mergeCell ref="O127:T127"/>
    <mergeCell ref="E129:G129"/>
    <mergeCell ref="O129:T129"/>
    <mergeCell ref="E119:G119"/>
    <mergeCell ref="O119:T119"/>
    <mergeCell ref="E121:G121"/>
    <mergeCell ref="O121:T121"/>
    <mergeCell ref="E123:G123"/>
    <mergeCell ref="O123:T123"/>
    <mergeCell ref="E113:G113"/>
    <mergeCell ref="O113:T113"/>
    <mergeCell ref="E115:G115"/>
    <mergeCell ref="O115:T115"/>
    <mergeCell ref="E117:G117"/>
    <mergeCell ref="O117:T117"/>
    <mergeCell ref="E107:G107"/>
    <mergeCell ref="O107:T107"/>
    <mergeCell ref="E109:G109"/>
    <mergeCell ref="O109:T109"/>
    <mergeCell ref="E111:G111"/>
    <mergeCell ref="O111:T111"/>
    <mergeCell ref="E101:G101"/>
    <mergeCell ref="O101:T101"/>
    <mergeCell ref="E103:G103"/>
    <mergeCell ref="O103:T103"/>
    <mergeCell ref="E105:G105"/>
    <mergeCell ref="O105:T105"/>
    <mergeCell ref="E95:G95"/>
    <mergeCell ref="O95:T95"/>
    <mergeCell ref="E97:G97"/>
    <mergeCell ref="O97:T97"/>
    <mergeCell ref="E99:G99"/>
    <mergeCell ref="O99:T99"/>
    <mergeCell ref="E89:G89"/>
    <mergeCell ref="O89:T89"/>
    <mergeCell ref="E91:G91"/>
    <mergeCell ref="O91:T91"/>
    <mergeCell ref="E93:G93"/>
    <mergeCell ref="O93:T93"/>
    <mergeCell ref="E83:G83"/>
    <mergeCell ref="O83:T83"/>
    <mergeCell ref="E85:G85"/>
    <mergeCell ref="O85:T85"/>
    <mergeCell ref="E87:G87"/>
    <mergeCell ref="O87:T87"/>
    <mergeCell ref="E77:G77"/>
    <mergeCell ref="O77:T77"/>
    <mergeCell ref="E79:G79"/>
    <mergeCell ref="O79:T79"/>
    <mergeCell ref="E81:G81"/>
    <mergeCell ref="O81:T81"/>
    <mergeCell ref="M53:T53"/>
    <mergeCell ref="M55:T55"/>
    <mergeCell ref="M57:T57"/>
    <mergeCell ref="M59:T59"/>
    <mergeCell ref="E76:G76"/>
    <mergeCell ref="O76:T76"/>
    <mergeCell ref="M43:T43"/>
    <mergeCell ref="M45:T45"/>
    <mergeCell ref="M47:T47"/>
    <mergeCell ref="M49:T49"/>
    <mergeCell ref="M51:T51"/>
    <mergeCell ref="D24:E24"/>
    <mergeCell ref="I24:K24"/>
    <mergeCell ref="D26:E26"/>
    <mergeCell ref="I26:K26"/>
    <mergeCell ref="D28:E28"/>
    <mergeCell ref="M40:Q40"/>
    <mergeCell ref="B1:U4"/>
    <mergeCell ref="D9:F9"/>
    <mergeCell ref="I9:Q19"/>
    <mergeCell ref="D11:E11"/>
    <mergeCell ref="D13:E13"/>
    <mergeCell ref="D15:E15"/>
    <mergeCell ref="D17:F17"/>
    <mergeCell ref="D19:F19"/>
    <mergeCell ref="M41:T41"/>
  </mergeCells>
  <dataValidations count="6">
    <dataValidation type="list" allowBlank="1" showInputMessage="1" showErrorMessage="1" sqref="E81:G81 E83:G83 E79:G79 E85:G85 E87:G87 E89:G89 E91:G91 E93:G93 E95:G95 E97:G97 E99:G99 E175:G175 E101:G101 E103:G103 E105:G105 E107:G107 E109:G109 E111:G111 E113:G113 E115:G115 E117:G117 E119:G119 E121:G121 E123:G123 E125:G125 E127:G127 E129:G129 E131:G131 E133:G133 E135:G135 E137:G137 E139:G139 E141:G141 E143:G143 E145:G145 E147:G147 E149:G149 E151:G151 E153:G153 E155:G155 E157:G157 E159:G159 E161:G161 E163:G163 E165:G165 E167:G167 E169:G169 E171:G171 E173:G173 E77:G77" xr:uid="{00000000-0002-0000-0100-000000000000}">
      <formula1>"Click to Select,Acute,Childrens,Maternity,Rehabilitation,Dialysis/Chairs,Mental Health,Aged Care,Day Only Beds,Emergency Beds, Other (Please provide details -&gt;)"</formula1>
    </dataValidation>
    <dataValidation type="whole" errorStyle="warning" allowBlank="1" showInputMessage="1" showErrorMessage="1" errorTitle="Incorrect Entry" error="Distance must be greater than 0 and less than 10,000.  Numbers only please" promptTitle="Distance from Kitchen" prompt="Please indicate the approximate distance (in meters) that the ward is from the kitchen - measure the path that food would typically follow when being delivered.  The distance is one-way only, not return." sqref="K113 K111 K109 K107 K105 K103 K101 K99 K97 K95 K93 K91 K89 K87 K85 K83 K81 K79 K77 K115 K117 K119 K121 K123 K125 K127 K129 K131 K133 K135 K137 K139 K141 K143 K145 K147 K149 K151 K153 K155 K157 K159 K161 K163 K165 K167 K169 K171 K173 K175" xr:uid="{00000000-0002-0000-0100-000001000000}">
      <formula1>0</formula1>
      <formula2>10000</formula2>
    </dataValidation>
    <dataValidation allowBlank="1" showInputMessage="1" showErrorMessage="1" promptTitle="Ward Name/Description" prompt="Please enter the name of the various wards at the site." sqref="C79 C81 C83 C175 C85 C87 C89 C91 C93 C95 C97 C99 C101 C103 C105 C107 C109 C111 C113 C115 C117 C119 C121 C123 C125 C127 C129 C131 C133 C135 C137 C139 C141 C143 C145 C147 C149 C151 C153 C155 C157 C159 C161 C163 C165 C167 C169 C171 C173 C77" xr:uid="{00000000-0002-0000-0100-000002000000}"/>
    <dataValidation operator="greaterThanOrEqual" allowBlank="1" showInputMessage="1" showErrorMessage="1" sqref="K41 K59 K45 K47 K49 K51 K53 K55 K57 K43" xr:uid="{00000000-0002-0000-0100-000003000000}"/>
    <dataValidation type="decimal" operator="greaterThanOrEqual" allowBlank="1" showInputMessage="1" showErrorMessage="1" promptTitle="Average trays per service" prompt="Please enter the average number of trays served to the ward on a typical day.  " sqref="I41 I43 I45 I47 I49 I51 I53 I55 I57 I59 I77 I79 I81 I83 I85 I87 I89 I91 I93 I95 I97 I99 I101 I103 I105 I107 I109 I111 I113 I115 I117 I119 I121 I123 I125 I127 I129 I131 I133 I135 I137 I139 I141 I143 I145 I147 I149 I151 I153 I155 I157 I159 I161 I163 I165 I167 I169 I171 I173 I175" xr:uid="{00000000-0002-0000-0100-000004000000}">
      <formula1>0</formula1>
    </dataValidation>
    <dataValidation type="list" allowBlank="1" showInputMessage="1" showErrorMessage="1" sqref="G57 G45 G49 G47 G41 G51 G53 G55 G43 G59" xr:uid="{00000000-0002-0000-0100-000005000000}">
      <formula1>"Click to Select,Main (Tray),Main(Bulk),Sandwich,Other (provide comments)"</formula1>
    </dataValidation>
  </dataValidations>
  <pageMargins left="0.7" right="0.7" top="0.75" bottom="0.75" header="0.3" footer="0.3"/>
  <pageSetup paperSize="9" scale="40" orientation="portrait" horizontalDpi="4294967293"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Group Box 1">
              <controlPr defaultSize="0" autoFill="0" autoPict="0">
                <anchor moveWithCells="1">
                  <from>
                    <xdr:col>4</xdr:col>
                    <xdr:colOff>619125</xdr:colOff>
                    <xdr:row>32</xdr:row>
                    <xdr:rowOff>28575</xdr:rowOff>
                  </from>
                  <to>
                    <xdr:col>6</xdr:col>
                    <xdr:colOff>952500</xdr:colOff>
                    <xdr:row>35</xdr:row>
                    <xdr:rowOff>180975</xdr:rowOff>
                  </to>
                </anchor>
              </controlPr>
            </control>
          </mc:Choice>
        </mc:AlternateContent>
        <mc:AlternateContent xmlns:mc="http://schemas.openxmlformats.org/markup-compatibility/2006">
          <mc:Choice Requires="x14">
            <control shapeId="5122" r:id="rId5" name="Option Button 2">
              <controlPr defaultSize="0" autoFill="0" autoLine="0" autoPict="0">
                <anchor moveWithCells="1">
                  <from>
                    <xdr:col>4</xdr:col>
                    <xdr:colOff>638175</xdr:colOff>
                    <xdr:row>32</xdr:row>
                    <xdr:rowOff>114300</xdr:rowOff>
                  </from>
                  <to>
                    <xdr:col>6</xdr:col>
                    <xdr:colOff>885825</xdr:colOff>
                    <xdr:row>33</xdr:row>
                    <xdr:rowOff>180975</xdr:rowOff>
                  </to>
                </anchor>
              </controlPr>
            </control>
          </mc:Choice>
        </mc:AlternateContent>
        <mc:AlternateContent xmlns:mc="http://schemas.openxmlformats.org/markup-compatibility/2006">
          <mc:Choice Requires="x14">
            <control shapeId="5123" r:id="rId6" name="Option Button 3">
              <controlPr defaultSize="0" autoFill="0" autoLine="0" autoPict="0">
                <anchor moveWithCells="1">
                  <from>
                    <xdr:col>4</xdr:col>
                    <xdr:colOff>638175</xdr:colOff>
                    <xdr:row>34</xdr:row>
                    <xdr:rowOff>47625</xdr:rowOff>
                  </from>
                  <to>
                    <xdr:col>6</xdr:col>
                    <xdr:colOff>866775</xdr:colOff>
                    <xdr:row>35</xdr:row>
                    <xdr:rowOff>76200</xdr:rowOff>
                  </to>
                </anchor>
              </controlPr>
            </control>
          </mc:Choice>
        </mc:AlternateContent>
        <mc:AlternateContent xmlns:mc="http://schemas.openxmlformats.org/markup-compatibility/2006">
          <mc:Choice Requires="x14">
            <control shapeId="5124" r:id="rId7" name="Group Box 4">
              <controlPr defaultSize="0" autoFill="0" autoPict="0">
                <anchor moveWithCells="1">
                  <from>
                    <xdr:col>10</xdr:col>
                    <xdr:colOff>904875</xdr:colOff>
                    <xdr:row>32</xdr:row>
                    <xdr:rowOff>47625</xdr:rowOff>
                  </from>
                  <to>
                    <xdr:col>19</xdr:col>
                    <xdr:colOff>142875</xdr:colOff>
                    <xdr:row>35</xdr:row>
                    <xdr:rowOff>180975</xdr:rowOff>
                  </to>
                </anchor>
              </controlPr>
            </control>
          </mc:Choice>
        </mc:AlternateContent>
        <mc:AlternateContent xmlns:mc="http://schemas.openxmlformats.org/markup-compatibility/2006">
          <mc:Choice Requires="x14">
            <control shapeId="5125" r:id="rId8" name="Option Button 5">
              <controlPr defaultSize="0" autoFill="0" autoLine="0" autoPict="0">
                <anchor moveWithCells="1">
                  <from>
                    <xdr:col>11</xdr:col>
                    <xdr:colOff>142875</xdr:colOff>
                    <xdr:row>33</xdr:row>
                    <xdr:rowOff>9525</xdr:rowOff>
                  </from>
                  <to>
                    <xdr:col>14</xdr:col>
                    <xdr:colOff>457200</xdr:colOff>
                    <xdr:row>34</xdr:row>
                    <xdr:rowOff>38100</xdr:rowOff>
                  </to>
                </anchor>
              </controlPr>
            </control>
          </mc:Choice>
        </mc:AlternateContent>
        <mc:AlternateContent xmlns:mc="http://schemas.openxmlformats.org/markup-compatibility/2006">
          <mc:Choice Requires="x14">
            <control shapeId="5126" r:id="rId9" name="Option Button 6">
              <controlPr defaultSize="0" autoFill="0" autoLine="0" autoPict="0" altText="Cook Chill - Hot Plated">
                <anchor moveWithCells="1">
                  <from>
                    <xdr:col>11</xdr:col>
                    <xdr:colOff>123825</xdr:colOff>
                    <xdr:row>34</xdr:row>
                    <xdr:rowOff>38100</xdr:rowOff>
                  </from>
                  <to>
                    <xdr:col>14</xdr:col>
                    <xdr:colOff>371475</xdr:colOff>
                    <xdr:row>35</xdr:row>
                    <xdr:rowOff>85725</xdr:rowOff>
                  </to>
                </anchor>
              </controlPr>
            </control>
          </mc:Choice>
        </mc:AlternateContent>
        <mc:AlternateContent xmlns:mc="http://schemas.openxmlformats.org/markup-compatibility/2006">
          <mc:Choice Requires="x14">
            <control shapeId="5127" r:id="rId10" name="Option Button 7">
              <controlPr defaultSize="0" autoFill="0" autoLine="0" autoPict="0">
                <anchor moveWithCells="1">
                  <from>
                    <xdr:col>14</xdr:col>
                    <xdr:colOff>733425</xdr:colOff>
                    <xdr:row>32</xdr:row>
                    <xdr:rowOff>180975</xdr:rowOff>
                  </from>
                  <to>
                    <xdr:col>17</xdr:col>
                    <xdr:colOff>76200</xdr:colOff>
                    <xdr:row>34</xdr:row>
                    <xdr:rowOff>28575</xdr:rowOff>
                  </to>
                </anchor>
              </controlPr>
            </control>
          </mc:Choice>
        </mc:AlternateContent>
        <mc:AlternateContent xmlns:mc="http://schemas.openxmlformats.org/markup-compatibility/2006">
          <mc:Choice Requires="x14">
            <control shapeId="5128" r:id="rId11" name="Option Button 8">
              <controlPr defaultSize="0" autoFill="0" autoLine="0" autoPict="0">
                <anchor moveWithCells="1">
                  <from>
                    <xdr:col>14</xdr:col>
                    <xdr:colOff>714375</xdr:colOff>
                    <xdr:row>34</xdr:row>
                    <xdr:rowOff>66675</xdr:rowOff>
                  </from>
                  <to>
                    <xdr:col>17</xdr:col>
                    <xdr:colOff>76200</xdr:colOff>
                    <xdr:row>35</xdr:row>
                    <xdr:rowOff>123825</xdr:rowOff>
                  </to>
                </anchor>
              </controlPr>
            </control>
          </mc:Choice>
        </mc:AlternateContent>
        <mc:AlternateContent xmlns:mc="http://schemas.openxmlformats.org/markup-compatibility/2006">
          <mc:Choice Requires="x14">
            <control shapeId="5129" r:id="rId12" name="Option Button 9">
              <controlPr defaultSize="0" autoFill="0" autoLine="0" autoPict="0">
                <anchor moveWithCells="1">
                  <from>
                    <xdr:col>18</xdr:col>
                    <xdr:colOff>0</xdr:colOff>
                    <xdr:row>32</xdr:row>
                    <xdr:rowOff>142875</xdr:rowOff>
                  </from>
                  <to>
                    <xdr:col>18</xdr:col>
                    <xdr:colOff>752475</xdr:colOff>
                    <xdr:row>33</xdr:row>
                    <xdr:rowOff>180975</xdr:rowOff>
                  </to>
                </anchor>
              </controlPr>
            </control>
          </mc:Choice>
        </mc:AlternateContent>
        <mc:AlternateContent xmlns:mc="http://schemas.openxmlformats.org/markup-compatibility/2006">
          <mc:Choice Requires="x14">
            <control shapeId="5130" r:id="rId13" name="Option Button 10">
              <controlPr defaultSize="0" autoFill="0" autoLine="0" autoPict="0">
                <anchor moveWithCells="1">
                  <from>
                    <xdr:col>18</xdr:col>
                    <xdr:colOff>0</xdr:colOff>
                    <xdr:row>34</xdr:row>
                    <xdr:rowOff>66675</xdr:rowOff>
                  </from>
                  <to>
                    <xdr:col>19</xdr:col>
                    <xdr:colOff>66675</xdr:colOff>
                    <xdr:row>35</xdr:row>
                    <xdr:rowOff>104775</xdr:rowOff>
                  </to>
                </anchor>
              </controlPr>
            </control>
          </mc:Choice>
        </mc:AlternateContent>
        <mc:AlternateContent xmlns:mc="http://schemas.openxmlformats.org/markup-compatibility/2006">
          <mc:Choice Requires="x14">
            <control shapeId="5131" r:id="rId14" name="Group Box 11">
              <controlPr defaultSize="0" autoFill="0" autoPict="0">
                <anchor moveWithCells="1">
                  <from>
                    <xdr:col>1</xdr:col>
                    <xdr:colOff>104775</xdr:colOff>
                    <xdr:row>32</xdr:row>
                    <xdr:rowOff>38100</xdr:rowOff>
                  </from>
                  <to>
                    <xdr:col>4</xdr:col>
                    <xdr:colOff>390525</xdr:colOff>
                    <xdr:row>35</xdr:row>
                    <xdr:rowOff>152400</xdr:rowOff>
                  </to>
                </anchor>
              </controlPr>
            </control>
          </mc:Choice>
        </mc:AlternateContent>
        <mc:AlternateContent xmlns:mc="http://schemas.openxmlformats.org/markup-compatibility/2006">
          <mc:Choice Requires="x14">
            <control shapeId="5132" r:id="rId15" name="Option Button 12">
              <controlPr defaultSize="0" autoFill="0" autoLine="0" autoPict="0">
                <anchor moveWithCells="1">
                  <from>
                    <xdr:col>2</xdr:col>
                    <xdr:colOff>0</xdr:colOff>
                    <xdr:row>32</xdr:row>
                    <xdr:rowOff>142875</xdr:rowOff>
                  </from>
                  <to>
                    <xdr:col>2</xdr:col>
                    <xdr:colOff>1647825</xdr:colOff>
                    <xdr:row>33</xdr:row>
                    <xdr:rowOff>180975</xdr:rowOff>
                  </to>
                </anchor>
              </controlPr>
            </control>
          </mc:Choice>
        </mc:AlternateContent>
        <mc:AlternateContent xmlns:mc="http://schemas.openxmlformats.org/markup-compatibility/2006">
          <mc:Choice Requires="x14">
            <control shapeId="5133" r:id="rId16" name="Option Button 13">
              <controlPr defaultSize="0" autoFill="0" autoLine="0" autoPict="0">
                <anchor moveWithCells="1">
                  <from>
                    <xdr:col>2</xdr:col>
                    <xdr:colOff>0</xdr:colOff>
                    <xdr:row>34</xdr:row>
                    <xdr:rowOff>38100</xdr:rowOff>
                  </from>
                  <to>
                    <xdr:col>2</xdr:col>
                    <xdr:colOff>1666875</xdr:colOff>
                    <xdr:row>35</xdr:row>
                    <xdr:rowOff>47625</xdr:rowOff>
                  </to>
                </anchor>
              </controlPr>
            </control>
          </mc:Choice>
        </mc:AlternateContent>
        <mc:AlternateContent xmlns:mc="http://schemas.openxmlformats.org/markup-compatibility/2006">
          <mc:Choice Requires="x14">
            <control shapeId="5134" r:id="rId17" name="Option Button 14">
              <controlPr defaultSize="0" autoFill="0" autoLine="0" autoPict="0">
                <anchor moveWithCells="1">
                  <from>
                    <xdr:col>2</xdr:col>
                    <xdr:colOff>2085975</xdr:colOff>
                    <xdr:row>32</xdr:row>
                    <xdr:rowOff>180975</xdr:rowOff>
                  </from>
                  <to>
                    <xdr:col>4</xdr:col>
                    <xdr:colOff>123825</xdr:colOff>
                    <xdr:row>34</xdr:row>
                    <xdr:rowOff>28575</xdr:rowOff>
                  </to>
                </anchor>
              </controlPr>
            </control>
          </mc:Choice>
        </mc:AlternateContent>
        <mc:AlternateContent xmlns:mc="http://schemas.openxmlformats.org/markup-compatibility/2006">
          <mc:Choice Requires="x14">
            <control shapeId="5135" r:id="rId18" name="Group Box 15">
              <controlPr defaultSize="0" autoFill="0" autoPict="0">
                <anchor moveWithCells="1">
                  <from>
                    <xdr:col>7</xdr:col>
                    <xdr:colOff>76200</xdr:colOff>
                    <xdr:row>32</xdr:row>
                    <xdr:rowOff>28575</xdr:rowOff>
                  </from>
                  <to>
                    <xdr:col>10</xdr:col>
                    <xdr:colOff>762000</xdr:colOff>
                    <xdr:row>35</xdr:row>
                    <xdr:rowOff>180975</xdr:rowOff>
                  </to>
                </anchor>
              </controlPr>
            </control>
          </mc:Choice>
        </mc:AlternateContent>
        <mc:AlternateContent xmlns:mc="http://schemas.openxmlformats.org/markup-compatibility/2006">
          <mc:Choice Requires="x14">
            <control shapeId="5136" r:id="rId19" name="Option Button 16">
              <controlPr defaultSize="0" autoFill="0" autoLine="0" autoPict="0">
                <anchor moveWithCells="1">
                  <from>
                    <xdr:col>8</xdr:col>
                    <xdr:colOff>0</xdr:colOff>
                    <xdr:row>32</xdr:row>
                    <xdr:rowOff>180975</xdr:rowOff>
                  </from>
                  <to>
                    <xdr:col>10</xdr:col>
                    <xdr:colOff>600075</xdr:colOff>
                    <xdr:row>34</xdr:row>
                    <xdr:rowOff>0</xdr:rowOff>
                  </to>
                </anchor>
              </controlPr>
            </control>
          </mc:Choice>
        </mc:AlternateContent>
        <mc:AlternateContent xmlns:mc="http://schemas.openxmlformats.org/markup-compatibility/2006">
          <mc:Choice Requires="x14">
            <control shapeId="5137" r:id="rId20" name="Option Button 17">
              <controlPr defaultSize="0" autoFill="0" autoLine="0" autoPict="0">
                <anchor moveWithCells="1">
                  <from>
                    <xdr:col>8</xdr:col>
                    <xdr:colOff>0</xdr:colOff>
                    <xdr:row>34</xdr:row>
                    <xdr:rowOff>104775</xdr:rowOff>
                  </from>
                  <to>
                    <xdr:col>10</xdr:col>
                    <xdr:colOff>504825</xdr:colOff>
                    <xdr:row>35</xdr:row>
                    <xdr:rowOff>123825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XFB131"/>
  <sheetViews>
    <sheetView zoomScale="70" zoomScaleNormal="70" zoomScaleSheetLayoutView="63" workbookViewId="0">
      <pane xSplit="2" ySplit="1" topLeftCell="C3" activePane="bottomRight" state="frozen"/>
      <selection pane="topRight" activeCell="C1" sqref="C1"/>
      <selection pane="bottomLeft" activeCell="A2" sqref="A2"/>
      <selection pane="bottomRight" activeCell="D17" sqref="D17"/>
    </sheetView>
  </sheetViews>
  <sheetFormatPr defaultColWidth="0" defaultRowHeight="0" customHeight="1" zeroHeight="1" x14ac:dyDescent="0.2"/>
  <cols>
    <col min="1" max="1" width="1.5703125" style="216" customWidth="1"/>
    <col min="2" max="2" width="64.28515625" style="84" bestFit="1" customWidth="1"/>
    <col min="3" max="3" width="13.85546875" style="196" customWidth="1"/>
    <col min="4" max="4" width="13.28515625" style="196" customWidth="1"/>
    <col min="5" max="5" width="60.28515625" style="86" customWidth="1"/>
    <col min="6" max="6" width="71.5703125" style="196" customWidth="1"/>
    <col min="7" max="16382" width="0" style="196" hidden="1"/>
    <col min="16383" max="16384" width="9.140625" style="196" hidden="1"/>
  </cols>
  <sheetData>
    <row r="1" spans="2:6" ht="35.25" customHeight="1" x14ac:dyDescent="0.2">
      <c r="B1" s="298" t="s">
        <v>1107</v>
      </c>
      <c r="C1" s="299" t="s">
        <v>1108</v>
      </c>
      <c r="D1" s="300" t="s">
        <v>1109</v>
      </c>
      <c r="E1" s="301" t="s">
        <v>1110</v>
      </c>
      <c r="F1" s="302" t="s">
        <v>1111</v>
      </c>
    </row>
    <row r="2" spans="2:6" ht="15" customHeight="1" x14ac:dyDescent="0.2">
      <c r="B2" s="306" t="s">
        <v>1112</v>
      </c>
      <c r="C2" s="307"/>
      <c r="D2" s="308"/>
      <c r="E2" s="309"/>
      <c r="F2" s="310"/>
    </row>
    <row r="3" spans="2:6" ht="30.75" customHeight="1" x14ac:dyDescent="0.2">
      <c r="B3" s="197" t="s">
        <v>1113</v>
      </c>
      <c r="C3" s="420"/>
      <c r="D3" s="421"/>
      <c r="E3" s="198" t="s">
        <v>1114</v>
      </c>
      <c r="F3" s="199"/>
    </row>
    <row r="4" spans="2:6" ht="30.75" customHeight="1" x14ac:dyDescent="0.2">
      <c r="B4" s="197" t="s">
        <v>1115</v>
      </c>
      <c r="C4" s="420"/>
      <c r="D4" s="421"/>
      <c r="E4" s="198" t="s">
        <v>1116</v>
      </c>
      <c r="F4" s="199"/>
    </row>
    <row r="5" spans="2:6" ht="6" customHeight="1" x14ac:dyDescent="0.2">
      <c r="B5" s="200"/>
      <c r="C5" s="201"/>
      <c r="D5" s="202"/>
      <c r="E5" s="203"/>
      <c r="F5" s="204"/>
    </row>
    <row r="6" spans="2:6" ht="15" customHeight="1" x14ac:dyDescent="0.2">
      <c r="B6" s="306" t="s">
        <v>1117</v>
      </c>
      <c r="C6" s="307"/>
      <c r="D6" s="308"/>
      <c r="E6" s="309"/>
      <c r="F6" s="310"/>
    </row>
    <row r="7" spans="2:6" ht="30" customHeight="1" x14ac:dyDescent="0.2">
      <c r="B7" s="197" t="s">
        <v>1113</v>
      </c>
      <c r="C7" s="420"/>
      <c r="D7" s="421"/>
      <c r="E7" s="205" t="s">
        <v>1118</v>
      </c>
      <c r="F7" s="199"/>
    </row>
    <row r="8" spans="2:6" ht="30.75" customHeight="1" x14ac:dyDescent="0.2">
      <c r="B8" s="197" t="s">
        <v>1119</v>
      </c>
      <c r="C8" s="420"/>
      <c r="D8" s="421"/>
      <c r="E8" s="198" t="s">
        <v>1120</v>
      </c>
      <c r="F8" s="199"/>
    </row>
    <row r="9" spans="2:6" ht="8.1" customHeight="1" x14ac:dyDescent="0.2">
      <c r="B9" s="200"/>
      <c r="C9" s="201"/>
      <c r="D9" s="202"/>
      <c r="E9" s="203"/>
      <c r="F9" s="204"/>
    </row>
    <row r="10" spans="2:6" ht="15" customHeight="1" x14ac:dyDescent="0.2">
      <c r="B10" s="306" t="s">
        <v>1121</v>
      </c>
      <c r="C10" s="307"/>
      <c r="D10" s="308"/>
      <c r="E10" s="309"/>
      <c r="F10" s="310"/>
    </row>
    <row r="11" spans="2:6" ht="30" customHeight="1" x14ac:dyDescent="0.2">
      <c r="B11" s="197" t="s">
        <v>1113</v>
      </c>
      <c r="C11" s="420"/>
      <c r="D11" s="421"/>
      <c r="E11" s="205" t="s">
        <v>1118</v>
      </c>
      <c r="F11" s="199"/>
    </row>
    <row r="12" spans="2:6" ht="30.75" customHeight="1" x14ac:dyDescent="0.2">
      <c r="B12" s="197" t="s">
        <v>1119</v>
      </c>
      <c r="C12" s="420"/>
      <c r="D12" s="421"/>
      <c r="E12" s="198" t="s">
        <v>1120</v>
      </c>
      <c r="F12" s="199"/>
    </row>
    <row r="13" spans="2:6" ht="8.1" customHeight="1" x14ac:dyDescent="0.2">
      <c r="B13" s="200"/>
      <c r="C13" s="201"/>
      <c r="D13" s="202"/>
      <c r="E13" s="203"/>
      <c r="F13" s="204"/>
    </row>
    <row r="14" spans="2:6" ht="15" customHeight="1" x14ac:dyDescent="0.2">
      <c r="B14" s="306" t="s">
        <v>1122</v>
      </c>
      <c r="C14" s="307"/>
      <c r="D14" s="308"/>
      <c r="E14" s="309"/>
      <c r="F14" s="310"/>
    </row>
    <row r="15" spans="2:6" ht="30" customHeight="1" x14ac:dyDescent="0.2">
      <c r="B15" s="197" t="s">
        <v>1123</v>
      </c>
      <c r="C15" s="420"/>
      <c r="D15" s="421"/>
      <c r="E15" s="206" t="s">
        <v>1114</v>
      </c>
      <c r="F15" s="199"/>
    </row>
    <row r="16" spans="2:6" ht="30" customHeight="1" x14ac:dyDescent="0.2">
      <c r="B16" s="207" t="s">
        <v>1124</v>
      </c>
      <c r="C16" s="208"/>
      <c r="D16" s="209"/>
      <c r="E16" s="210" t="s">
        <v>1114</v>
      </c>
      <c r="F16" s="211"/>
    </row>
    <row r="17" spans="2:6" ht="30" customHeight="1" x14ac:dyDescent="0.2">
      <c r="B17" s="197" t="s">
        <v>1125</v>
      </c>
      <c r="C17" s="420"/>
      <c r="D17" s="421"/>
      <c r="E17" s="206" t="s">
        <v>1114</v>
      </c>
      <c r="F17" s="199"/>
    </row>
    <row r="18" spans="2:6" ht="8.1" customHeight="1" x14ac:dyDescent="0.2">
      <c r="C18" s="212"/>
      <c r="D18" s="213"/>
      <c r="E18" s="214"/>
      <c r="F18" s="215"/>
    </row>
    <row r="19" spans="2:6" ht="12.75" hidden="1" customHeight="1" x14ac:dyDescent="0.2"/>
    <row r="20" spans="2:6" ht="12.75" hidden="1" customHeight="1" x14ac:dyDescent="0.2"/>
    <row r="21" spans="2:6" ht="12.75" hidden="1" customHeight="1" x14ac:dyDescent="0.2"/>
    <row r="22" spans="2:6" ht="12.75" hidden="1" customHeight="1" x14ac:dyDescent="0.2"/>
    <row r="23" spans="2:6" ht="12.75" hidden="1" customHeight="1" x14ac:dyDescent="0.2"/>
    <row r="24" spans="2:6" ht="12.75" hidden="1" customHeight="1" x14ac:dyDescent="0.2"/>
    <row r="25" spans="2:6" ht="12.75" hidden="1" customHeight="1" x14ac:dyDescent="0.2"/>
    <row r="26" spans="2:6" ht="12.75" hidden="1" customHeight="1" x14ac:dyDescent="0.2"/>
    <row r="27" spans="2:6" ht="12.75" hidden="1" customHeight="1" x14ac:dyDescent="0.2"/>
    <row r="28" spans="2:6" ht="12.75" hidden="1" customHeight="1" x14ac:dyDescent="0.2"/>
    <row r="29" spans="2:6" ht="12.75" hidden="1" customHeight="1" x14ac:dyDescent="0.2"/>
    <row r="30" spans="2:6" ht="12.75" hidden="1" customHeight="1" x14ac:dyDescent="0.2"/>
    <row r="31" spans="2:6" ht="12.75" hidden="1" customHeight="1" x14ac:dyDescent="0.2"/>
    <row r="32" spans="2:6" ht="12.75" hidden="1" customHeight="1" x14ac:dyDescent="0.2"/>
    <row r="33" ht="12.75" hidden="1" customHeight="1" x14ac:dyDescent="0.2"/>
    <row r="34" ht="12.75" hidden="1" customHeight="1" x14ac:dyDescent="0.2"/>
    <row r="35" ht="12.75" hidden="1" customHeight="1" x14ac:dyDescent="0.2"/>
    <row r="36" ht="12.75" hidden="1" customHeight="1" x14ac:dyDescent="0.2"/>
    <row r="37" ht="12.75" hidden="1" customHeight="1" x14ac:dyDescent="0.2"/>
    <row r="38" ht="12.75" hidden="1" customHeight="1" x14ac:dyDescent="0.2"/>
    <row r="39" ht="12.75" hidden="1" customHeight="1" x14ac:dyDescent="0.2"/>
    <row r="40" ht="12.75" hidden="1" customHeight="1" x14ac:dyDescent="0.2"/>
    <row r="41" ht="12.75" hidden="1" customHeight="1" x14ac:dyDescent="0.2"/>
    <row r="42" ht="12.75" hidden="1" customHeight="1" x14ac:dyDescent="0.2"/>
    <row r="43" ht="12.75" hidden="1" customHeight="1" x14ac:dyDescent="0.2"/>
    <row r="44" ht="12.75" hidden="1" customHeight="1" x14ac:dyDescent="0.2"/>
    <row r="45" ht="12.75" hidden="1" customHeight="1" x14ac:dyDescent="0.2"/>
    <row r="46" ht="12.75" hidden="1" customHeight="1" x14ac:dyDescent="0.2"/>
    <row r="47" ht="12.75" hidden="1" customHeight="1" x14ac:dyDescent="0.2"/>
    <row r="48" ht="12.75" hidden="1" customHeight="1" x14ac:dyDescent="0.2"/>
    <row r="49" ht="12.75" hidden="1" customHeight="1" x14ac:dyDescent="0.2"/>
    <row r="50" ht="12.75" hidden="1" customHeight="1" x14ac:dyDescent="0.2"/>
    <row r="51" ht="12.75" hidden="1" customHeight="1" x14ac:dyDescent="0.2"/>
    <row r="52" ht="12.75" hidden="1" customHeight="1" x14ac:dyDescent="0.2"/>
    <row r="53" ht="12.75" hidden="1" customHeight="1" x14ac:dyDescent="0.2"/>
    <row r="54" ht="12.75" hidden="1" customHeight="1" x14ac:dyDescent="0.2"/>
    <row r="55" ht="12.75" hidden="1" customHeight="1" x14ac:dyDescent="0.2"/>
    <row r="56" ht="12.75" hidden="1" customHeight="1" x14ac:dyDescent="0.2"/>
    <row r="57" ht="12.75" hidden="1" customHeight="1" x14ac:dyDescent="0.2"/>
    <row r="58" ht="12.75" hidden="1" customHeight="1" x14ac:dyDescent="0.2"/>
    <row r="59" ht="12.75" hidden="1" customHeight="1" x14ac:dyDescent="0.2"/>
    <row r="60" ht="12.75" hidden="1" customHeight="1" x14ac:dyDescent="0.2"/>
    <row r="61" ht="12.75" hidden="1" customHeight="1" x14ac:dyDescent="0.2"/>
    <row r="62" ht="12.75" hidden="1" customHeight="1" x14ac:dyDescent="0.2"/>
    <row r="63" ht="12.75" hidden="1" customHeight="1" x14ac:dyDescent="0.2"/>
    <row r="64" ht="12.75" hidden="1" customHeight="1" x14ac:dyDescent="0.2"/>
    <row r="65" ht="12.75" hidden="1" customHeight="1" x14ac:dyDescent="0.2"/>
    <row r="66" ht="12.75" hidden="1" customHeight="1" x14ac:dyDescent="0.2"/>
    <row r="67" ht="12.75" hidden="1" customHeight="1" x14ac:dyDescent="0.2"/>
    <row r="68" ht="12.75" hidden="1" customHeight="1" x14ac:dyDescent="0.2"/>
    <row r="69" ht="12.75" hidden="1" customHeight="1" x14ac:dyDescent="0.2"/>
    <row r="70" ht="12.75" hidden="1" customHeight="1" x14ac:dyDescent="0.2"/>
    <row r="71" ht="12.75" hidden="1" customHeight="1" x14ac:dyDescent="0.2"/>
    <row r="72" ht="12.75" hidden="1" customHeight="1" x14ac:dyDescent="0.2"/>
    <row r="73" ht="12.75" hidden="1" customHeight="1" x14ac:dyDescent="0.2"/>
    <row r="74" ht="12.75" hidden="1" customHeight="1" x14ac:dyDescent="0.2"/>
    <row r="75" ht="12.75" hidden="1" customHeight="1" x14ac:dyDescent="0.2"/>
    <row r="76" ht="12.75" hidden="1" customHeight="1" x14ac:dyDescent="0.2"/>
    <row r="77" ht="12.75" hidden="1" customHeight="1" x14ac:dyDescent="0.2"/>
    <row r="78" ht="12.75" hidden="1" customHeight="1" x14ac:dyDescent="0.2"/>
    <row r="79" ht="12.75" hidden="1" customHeight="1" x14ac:dyDescent="0.2"/>
    <row r="80" ht="12.75" hidden="1" customHeight="1" x14ac:dyDescent="0.2"/>
    <row r="81" ht="12.75" hidden="1" customHeight="1" x14ac:dyDescent="0.2"/>
    <row r="82" ht="12.75" hidden="1" customHeight="1" x14ac:dyDescent="0.2"/>
    <row r="83" ht="12.75" hidden="1" customHeight="1" x14ac:dyDescent="0.2"/>
    <row r="84" ht="12.75" hidden="1" customHeight="1" x14ac:dyDescent="0.2"/>
    <row r="85" ht="12.75" hidden="1" customHeight="1" x14ac:dyDescent="0.2"/>
    <row r="86" ht="12.75" hidden="1" customHeight="1" x14ac:dyDescent="0.2"/>
    <row r="87" ht="12.75" hidden="1" customHeight="1" x14ac:dyDescent="0.2"/>
    <row r="88" ht="12.75" hidden="1" customHeight="1" x14ac:dyDescent="0.2"/>
    <row r="89" ht="12.75" hidden="1" customHeight="1" x14ac:dyDescent="0.2"/>
    <row r="90" ht="12.75" hidden="1" customHeight="1" x14ac:dyDescent="0.2"/>
    <row r="91" ht="12.75" hidden="1" customHeight="1" x14ac:dyDescent="0.2"/>
    <row r="92" ht="12.75" hidden="1" customHeight="1" x14ac:dyDescent="0.2"/>
    <row r="93" ht="12.75" hidden="1" customHeight="1" x14ac:dyDescent="0.2"/>
    <row r="94" ht="12.75" hidden="1" customHeight="1" x14ac:dyDescent="0.2"/>
    <row r="95" ht="12.75" hidden="1" customHeight="1" x14ac:dyDescent="0.2"/>
    <row r="96" ht="12.75" hidden="1" customHeight="1" x14ac:dyDescent="0.2"/>
    <row r="97" ht="12.75" hidden="1" customHeight="1" x14ac:dyDescent="0.2"/>
    <row r="98" ht="12.75" hidden="1" customHeight="1" x14ac:dyDescent="0.2"/>
    <row r="99" ht="12.75" hidden="1" customHeight="1" x14ac:dyDescent="0.2"/>
    <row r="100" ht="12.75" hidden="1" customHeight="1" x14ac:dyDescent="0.2"/>
    <row r="101" ht="12.75" hidden="1" customHeight="1" x14ac:dyDescent="0.2"/>
    <row r="102" ht="12.75" hidden="1" customHeight="1" x14ac:dyDescent="0.2"/>
    <row r="103" ht="12.75" hidden="1" customHeight="1" x14ac:dyDescent="0.2"/>
    <row r="104" ht="12.75" hidden="1" customHeight="1" x14ac:dyDescent="0.2"/>
    <row r="105" ht="12.75" hidden="1" customHeight="1" x14ac:dyDescent="0.2"/>
    <row r="106" ht="12.75" hidden="1" customHeight="1" x14ac:dyDescent="0.2"/>
    <row r="107" ht="12.75" hidden="1" customHeight="1" x14ac:dyDescent="0.2"/>
    <row r="108" ht="12.75" hidden="1" customHeight="1" x14ac:dyDescent="0.2"/>
    <row r="109" ht="12.75" hidden="1" customHeight="1" x14ac:dyDescent="0.2"/>
    <row r="110" ht="12.75" hidden="1" customHeight="1" x14ac:dyDescent="0.2"/>
    <row r="111" ht="12.75" hidden="1" customHeight="1" x14ac:dyDescent="0.2"/>
    <row r="112" ht="12.75" hidden="1" customHeight="1" x14ac:dyDescent="0.2"/>
    <row r="113" ht="12.75" hidden="1" customHeight="1" x14ac:dyDescent="0.2"/>
    <row r="114" ht="12.75" hidden="1" customHeight="1" x14ac:dyDescent="0.2"/>
    <row r="115" ht="12.75" hidden="1" customHeight="1" x14ac:dyDescent="0.2"/>
    <row r="116" ht="12.75" hidden="1" customHeight="1" x14ac:dyDescent="0.2"/>
    <row r="117" ht="12.75" hidden="1" customHeight="1" x14ac:dyDescent="0.2"/>
    <row r="118" ht="12.75" hidden="1" customHeight="1" x14ac:dyDescent="0.2"/>
    <row r="119" ht="12.75" hidden="1" customHeight="1" x14ac:dyDescent="0.2"/>
    <row r="120" ht="12.75" hidden="1" customHeight="1" x14ac:dyDescent="0.2"/>
    <row r="121" ht="12.75" hidden="1" customHeight="1" x14ac:dyDescent="0.2"/>
    <row r="122" ht="12.75" hidden="1" customHeight="1" x14ac:dyDescent="0.2"/>
    <row r="123" ht="12.75" hidden="1" customHeight="1" x14ac:dyDescent="0.2"/>
    <row r="124" ht="12.75" hidden="1" customHeight="1" x14ac:dyDescent="0.2"/>
    <row r="125" ht="12.75" hidden="1" customHeight="1" x14ac:dyDescent="0.2"/>
    <row r="126" ht="12.75" hidden="1" customHeight="1" x14ac:dyDescent="0.2"/>
    <row r="127" ht="12.75" hidden="1" customHeight="1" x14ac:dyDescent="0.2"/>
    <row r="128" ht="12.75" hidden="1" customHeight="1" x14ac:dyDescent="0.2"/>
    <row r="129" ht="12.75" hidden="1" customHeight="1" x14ac:dyDescent="0.2"/>
    <row r="130" ht="12.75" hidden="1" customHeight="1" x14ac:dyDescent="0.2"/>
    <row r="131" ht="12.75" hidden="1" customHeight="1" x14ac:dyDescent="0.2"/>
  </sheetData>
  <sheetProtection selectLockedCells="1"/>
  <pageMargins left="0.70866141732283472" right="0.70866141732283472" top="0.74803149606299213" bottom="0.74803149606299213" header="0.31496062992125984" footer="0.31496062992125984"/>
  <pageSetup paperSize="9" scale="58" fitToHeight="0" orientation="landscape" r:id="rId1"/>
  <colBreaks count="1" manualBreakCount="1">
    <brk id="5"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BD139"/>
  <sheetViews>
    <sheetView topLeftCell="B1" zoomScale="80" zoomScaleNormal="80" zoomScalePageLayoutView="110" workbookViewId="0">
      <pane ySplit="6" topLeftCell="A7" activePane="bottomLeft" state="frozen"/>
      <selection activeCell="B1" sqref="B1"/>
      <selection pane="bottomLeft" activeCell="C28" sqref="C28"/>
    </sheetView>
  </sheetViews>
  <sheetFormatPr defaultColWidth="0" defaultRowHeight="15" customHeight="1" zeroHeight="1" x14ac:dyDescent="0.25"/>
  <cols>
    <col min="1" max="1" width="9.140625" hidden="1" customWidth="1"/>
    <col min="2" max="2" width="19.140625" customWidth="1"/>
    <col min="3" max="3" width="12" customWidth="1"/>
    <col min="4" max="4" width="13.5703125" customWidth="1"/>
    <col min="5" max="5" width="19.28515625" customWidth="1"/>
    <col min="6" max="8" width="9.140625" customWidth="1"/>
    <col min="9" max="9" width="29" customWidth="1"/>
    <col min="10" max="16" width="4.5703125" style="11" customWidth="1"/>
    <col min="17" max="17" width="4.5703125" style="12" customWidth="1"/>
    <col min="18" max="19" width="8.85546875" style="12" customWidth="1"/>
    <col min="20" max="20" width="7.28515625" style="12" customWidth="1"/>
    <col min="21" max="21" width="10.42578125" customWidth="1"/>
    <col min="22" max="22" width="9.28515625" style="12" customWidth="1"/>
    <col min="23" max="23" width="10.28515625" style="12" customWidth="1"/>
    <col min="24" max="24" width="9.85546875" style="12" customWidth="1"/>
    <col min="25" max="25" width="11.85546875" style="12" customWidth="1"/>
    <col min="26" max="26" width="8.42578125" hidden="1" customWidth="1"/>
    <col min="27" max="27" width="10" hidden="1" customWidth="1"/>
    <col min="28" max="28" width="7.42578125" hidden="1" customWidth="1"/>
    <col min="29" max="30" width="9.140625" hidden="1" customWidth="1"/>
    <col min="31" max="32" width="9.5703125" hidden="1" customWidth="1"/>
    <col min="33" max="34" width="9.140625" hidden="1" customWidth="1"/>
    <col min="35" max="35" width="14.85546875" hidden="1" customWidth="1"/>
    <col min="36" max="36" width="25.7109375" hidden="1" customWidth="1"/>
    <col min="37" max="37" width="9.28515625" hidden="1" customWidth="1"/>
    <col min="38" max="53" width="9.140625" hidden="1" customWidth="1"/>
    <col min="54" max="54" width="18.85546875" hidden="1" customWidth="1"/>
    <col min="55" max="16384" width="9.140625" hidden="1"/>
  </cols>
  <sheetData>
    <row r="1" spans="1:56" ht="27" customHeight="1" x14ac:dyDescent="0.25">
      <c r="A1" s="6"/>
      <c r="B1" s="503"/>
      <c r="C1" s="503"/>
      <c r="D1" s="503"/>
      <c r="E1" s="311" t="s">
        <v>102</v>
      </c>
      <c r="F1" s="311"/>
      <c r="G1" s="311"/>
      <c r="H1" s="311"/>
      <c r="I1" s="311"/>
      <c r="J1" s="707">
        <f>W3/7+SUM(H7:H25)/60</f>
        <v>81.642857142857139</v>
      </c>
      <c r="K1" s="707"/>
      <c r="L1" s="707"/>
      <c r="M1" s="707"/>
      <c r="N1" s="707"/>
      <c r="O1" s="707"/>
      <c r="P1" s="707"/>
      <c r="Q1" s="707"/>
      <c r="R1" s="707"/>
      <c r="S1" s="707"/>
      <c r="T1" s="707"/>
      <c r="U1" s="707"/>
      <c r="V1" s="707"/>
      <c r="W1" s="312" t="s">
        <v>103</v>
      </c>
      <c r="X1" s="313"/>
      <c r="Y1" s="314">
        <f>'Working Standard'!H5</f>
        <v>16.209000000000003</v>
      </c>
    </row>
    <row r="2" spans="1:56" ht="25.5" customHeight="1" x14ac:dyDescent="0.25">
      <c r="A2" s="6"/>
      <c r="B2" s="708" t="s">
        <v>104</v>
      </c>
      <c r="C2" s="708" t="s">
        <v>105</v>
      </c>
      <c r="D2" s="708" t="s">
        <v>106</v>
      </c>
      <c r="E2" s="708" t="s">
        <v>107</v>
      </c>
      <c r="F2" s="708" t="s">
        <v>108</v>
      </c>
      <c r="G2" s="708" t="s">
        <v>109</v>
      </c>
      <c r="H2" s="708" t="s">
        <v>110</v>
      </c>
      <c r="I2" s="709" t="s">
        <v>111</v>
      </c>
      <c r="J2" s="710" t="s">
        <v>112</v>
      </c>
      <c r="K2" s="711"/>
      <c r="L2" s="711"/>
      <c r="M2" s="711"/>
      <c r="N2" s="711"/>
      <c r="O2" s="711"/>
      <c r="P2" s="711"/>
      <c r="Q2" s="711"/>
      <c r="R2" s="703" t="s">
        <v>113</v>
      </c>
      <c r="S2" s="704"/>
      <c r="T2" s="705"/>
      <c r="U2" s="315" t="s">
        <v>114</v>
      </c>
      <c r="V2" s="706" t="s">
        <v>115</v>
      </c>
      <c r="W2" s="508" t="s">
        <v>116</v>
      </c>
      <c r="X2" s="509" t="s">
        <v>1487</v>
      </c>
      <c r="Y2" s="509" t="s">
        <v>117</v>
      </c>
    </row>
    <row r="3" spans="1:56" ht="25.5" x14ac:dyDescent="0.25">
      <c r="A3" s="6"/>
      <c r="B3" s="708"/>
      <c r="C3" s="708"/>
      <c r="D3" s="708"/>
      <c r="E3" s="708"/>
      <c r="F3" s="708"/>
      <c r="G3" s="708"/>
      <c r="H3" s="708"/>
      <c r="I3" s="709"/>
      <c r="J3" s="510" t="s">
        <v>118</v>
      </c>
      <c r="K3" s="510" t="s">
        <v>119</v>
      </c>
      <c r="L3" s="510" t="s">
        <v>120</v>
      </c>
      <c r="M3" s="510" t="s">
        <v>121</v>
      </c>
      <c r="N3" s="510" t="s">
        <v>122</v>
      </c>
      <c r="O3" s="510" t="s">
        <v>123</v>
      </c>
      <c r="P3" s="510" t="s">
        <v>124</v>
      </c>
      <c r="Q3" s="511" t="s">
        <v>125</v>
      </c>
      <c r="R3" s="512" t="s">
        <v>126</v>
      </c>
      <c r="S3" s="512" t="s">
        <v>127</v>
      </c>
      <c r="T3" s="512" t="s">
        <v>128</v>
      </c>
      <c r="U3" s="512" t="s">
        <v>129</v>
      </c>
      <c r="V3" s="706"/>
      <c r="W3" s="316">
        <f>SUM(W7:W120)</f>
        <v>540</v>
      </c>
      <c r="X3" s="316">
        <f>SUM(X7:X120)</f>
        <v>2160</v>
      </c>
      <c r="Y3" s="317">
        <f>SUM(Y7:Y126)</f>
        <v>14.210526315789471</v>
      </c>
      <c r="AE3" t="s">
        <v>130</v>
      </c>
      <c r="AF3" t="s">
        <v>131</v>
      </c>
      <c r="AS3" s="2" t="s">
        <v>9</v>
      </c>
      <c r="AT3" s="2" t="s">
        <v>10</v>
      </c>
      <c r="AU3" s="2" t="s">
        <v>11</v>
      </c>
      <c r="AV3" s="2" t="s">
        <v>12</v>
      </c>
      <c r="AW3" s="2" t="s">
        <v>13</v>
      </c>
      <c r="AX3" s="2" t="s">
        <v>14</v>
      </c>
      <c r="AY3" s="2" t="s">
        <v>15</v>
      </c>
      <c r="AZ3" s="2" t="s">
        <v>16</v>
      </c>
      <c r="BA3" s="2" t="s">
        <v>132</v>
      </c>
      <c r="BB3" t="s">
        <v>133</v>
      </c>
      <c r="BD3" s="2" t="s">
        <v>2</v>
      </c>
    </row>
    <row r="4" spans="1:56" ht="15" hidden="1" customHeight="1" x14ac:dyDescent="0.25">
      <c r="A4" s="6"/>
      <c r="B4" s="513"/>
      <c r="C4" s="514"/>
      <c r="D4" s="514"/>
      <c r="E4" s="514"/>
      <c r="F4" s="514"/>
      <c r="G4" s="515"/>
      <c r="H4" s="516"/>
      <c r="I4" s="517"/>
      <c r="J4" s="518"/>
      <c r="K4" s="518"/>
      <c r="L4" s="518"/>
      <c r="M4" s="518"/>
      <c r="N4" s="518"/>
      <c r="O4" s="518"/>
      <c r="P4" s="518"/>
      <c r="Q4" s="519"/>
      <c r="R4" s="519"/>
      <c r="S4" s="519"/>
      <c r="T4" s="519"/>
      <c r="U4" s="520"/>
      <c r="V4" s="519"/>
      <c r="W4" s="519"/>
      <c r="X4" s="519"/>
      <c r="Y4" s="519"/>
      <c r="AS4" s="2"/>
      <c r="AT4" s="2"/>
      <c r="AU4" s="2"/>
      <c r="AV4" s="2"/>
      <c r="AW4" s="2"/>
      <c r="AX4" s="2"/>
      <c r="AY4" s="2"/>
      <c r="AZ4" s="2"/>
      <c r="BA4" s="2"/>
    </row>
    <row r="5" spans="1:56" ht="15" hidden="1" customHeight="1" x14ac:dyDescent="0.25">
      <c r="A5" s="6"/>
      <c r="B5" s="513" t="s">
        <v>134</v>
      </c>
      <c r="C5" s="514" t="s">
        <v>134</v>
      </c>
      <c r="D5" s="514"/>
      <c r="E5" s="514"/>
      <c r="F5" s="514"/>
      <c r="G5" s="515"/>
      <c r="H5" s="516"/>
      <c r="I5" s="517"/>
      <c r="J5" s="518"/>
      <c r="K5" s="518"/>
      <c r="L5" s="518"/>
      <c r="M5" s="518"/>
      <c r="N5" s="518"/>
      <c r="O5" s="518"/>
      <c r="P5" s="518"/>
      <c r="Q5" s="519"/>
      <c r="R5" s="519"/>
      <c r="S5" s="519"/>
      <c r="T5" s="519"/>
      <c r="U5" s="520"/>
      <c r="V5" s="7">
        <v>0</v>
      </c>
      <c r="W5" s="519"/>
      <c r="X5" s="519"/>
      <c r="Y5" s="519"/>
      <c r="AS5" s="2"/>
      <c r="AT5" s="2"/>
      <c r="AU5" s="2"/>
      <c r="AV5" s="2"/>
      <c r="AW5" s="2"/>
      <c r="AX5" s="2"/>
      <c r="AY5" s="2"/>
      <c r="AZ5" s="2"/>
      <c r="BA5" s="2"/>
    </row>
    <row r="6" spans="1:56" ht="15" hidden="1" customHeight="1" x14ac:dyDescent="0.25">
      <c r="A6" s="6"/>
      <c r="B6" s="513" t="s">
        <v>135</v>
      </c>
      <c r="C6" s="514" t="s">
        <v>135</v>
      </c>
      <c r="D6" s="514"/>
      <c r="E6" s="514"/>
      <c r="F6" s="514"/>
      <c r="G6" s="515"/>
      <c r="H6" s="516"/>
      <c r="I6" s="517"/>
      <c r="J6" s="518"/>
      <c r="K6" s="518"/>
      <c r="L6" s="518"/>
      <c r="M6" s="518"/>
      <c r="N6" s="518"/>
      <c r="O6" s="518"/>
      <c r="P6" s="518"/>
      <c r="Q6" s="519"/>
      <c r="R6" s="519"/>
      <c r="S6" s="519"/>
      <c r="T6" s="519"/>
      <c r="U6" s="520"/>
      <c r="V6" s="7">
        <v>0</v>
      </c>
      <c r="W6" s="519"/>
      <c r="X6" s="519"/>
      <c r="Y6" s="519"/>
      <c r="AS6" s="2"/>
      <c r="AT6" s="2"/>
      <c r="AU6" s="2"/>
      <c r="AV6" s="2"/>
      <c r="AW6" s="2"/>
      <c r="AX6" s="2"/>
      <c r="AY6" s="2"/>
      <c r="AZ6" s="2"/>
      <c r="BA6" s="2"/>
    </row>
    <row r="7" spans="1:56" ht="20.100000000000001" customHeight="1" x14ac:dyDescent="0.25">
      <c r="A7" s="521">
        <v>1</v>
      </c>
      <c r="B7" s="422" t="s">
        <v>1375</v>
      </c>
      <c r="C7" s="422" t="s">
        <v>1375</v>
      </c>
      <c r="D7" s="422" t="s">
        <v>136</v>
      </c>
      <c r="E7" s="422" t="s">
        <v>1376</v>
      </c>
      <c r="F7" s="423" t="s">
        <v>1373</v>
      </c>
      <c r="G7" s="423" t="s">
        <v>1377</v>
      </c>
      <c r="H7" s="422">
        <v>30</v>
      </c>
      <c r="I7" s="422"/>
      <c r="J7" s="422">
        <v>1</v>
      </c>
      <c r="K7" s="422">
        <v>1</v>
      </c>
      <c r="L7" s="422">
        <v>1</v>
      </c>
      <c r="M7" s="422">
        <v>1</v>
      </c>
      <c r="N7" s="422">
        <v>1</v>
      </c>
      <c r="O7" s="422">
        <v>1</v>
      </c>
      <c r="P7" s="422">
        <v>1</v>
      </c>
      <c r="Q7" s="422" t="s">
        <v>137</v>
      </c>
      <c r="R7" s="10"/>
      <c r="S7" s="10"/>
      <c r="T7" s="10"/>
      <c r="U7" s="305"/>
      <c r="V7" s="7">
        <f>IF(OR(AE7,AF7)&gt;0,(AF7-AE7)*24-H7/60,"")</f>
        <v>8</v>
      </c>
      <c r="W7" s="7">
        <f>SUM(J7:P7)*V7</f>
        <v>56</v>
      </c>
      <c r="X7" s="7">
        <f t="shared" ref="X7:X70" si="0">W7*4</f>
        <v>224</v>
      </c>
      <c r="Y7" s="7">
        <f>W7/38</f>
        <v>1.4736842105263157</v>
      </c>
      <c r="AE7" s="522">
        <f t="shared" ref="AE7:AF22" si="1">IF(F7&lt;&gt;"",TIME(LEFT(F7,2),RIGHT(F7,2),0),0)</f>
        <v>0.25</v>
      </c>
      <c r="AF7" s="522">
        <f t="shared" si="1"/>
        <v>0.60416666666666663</v>
      </c>
      <c r="AS7" s="2" t="str">
        <f>IF(J7&gt;=1,"M","-")</f>
        <v>M</v>
      </c>
      <c r="AT7" s="2" t="str">
        <f>IF(K7&gt;=1,"T","-")</f>
        <v>T</v>
      </c>
      <c r="AU7" s="2" t="str">
        <f>IF(L7&gt;=1,"W","-")</f>
        <v>W</v>
      </c>
      <c r="AV7" s="2" t="str">
        <f>IF(M7&gt;=1,"Th","-")</f>
        <v>Th</v>
      </c>
      <c r="AW7" s="2" t="str">
        <f>IF(N7&gt;=1,"F","-")</f>
        <v>F</v>
      </c>
      <c r="AX7" s="2" t="str">
        <f t="shared" ref="AX7:AX70" si="2">IF(O7&gt;=1,"Sa","-")</f>
        <v>Sa</v>
      </c>
      <c r="AY7" s="2" t="str">
        <f>IF(P7&gt;=1,"Su","-")</f>
        <v>Su</v>
      </c>
      <c r="AZ7" s="2" t="str">
        <f>IF(Q7="Y","Y","-")</f>
        <v>Y</v>
      </c>
      <c r="BA7" s="2" t="str">
        <f>IF(R7&gt;=1,"Y","-")</f>
        <v>-</v>
      </c>
      <c r="BB7" s="2" t="str">
        <f t="shared" ref="BB7:BB70" si="3">AS7&amp;","&amp;AT7&amp;","&amp;AU7&amp;","&amp;AV7&amp;","&amp;AW7&amp;","&amp;AX7&amp;","&amp;AY7&amp;"  ["&amp;AZ7&amp;"]"</f>
        <v>M,T,W,Th,F,Sa,Su  [Y]</v>
      </c>
      <c r="BD7" t="s">
        <v>136</v>
      </c>
    </row>
    <row r="8" spans="1:56" ht="20.100000000000001" customHeight="1" x14ac:dyDescent="0.25">
      <c r="A8" s="521">
        <v>2</v>
      </c>
      <c r="B8" s="422" t="s">
        <v>1378</v>
      </c>
      <c r="C8" s="422" t="s">
        <v>1378</v>
      </c>
      <c r="D8" s="422" t="s">
        <v>136</v>
      </c>
      <c r="E8" s="422" t="s">
        <v>1376</v>
      </c>
      <c r="F8" s="423" t="s">
        <v>1373</v>
      </c>
      <c r="G8" s="423" t="s">
        <v>1377</v>
      </c>
      <c r="H8" s="422">
        <v>30</v>
      </c>
      <c r="I8" s="422"/>
      <c r="J8" s="422">
        <v>1</v>
      </c>
      <c r="K8" s="422">
        <v>1</v>
      </c>
      <c r="L8" s="422">
        <v>1</v>
      </c>
      <c r="M8" s="422">
        <v>1</v>
      </c>
      <c r="N8" s="422">
        <v>1</v>
      </c>
      <c r="O8" s="422">
        <v>1</v>
      </c>
      <c r="P8" s="422">
        <v>1</v>
      </c>
      <c r="Q8" s="422" t="s">
        <v>137</v>
      </c>
      <c r="R8" s="10"/>
      <c r="S8" s="10"/>
      <c r="T8" s="10"/>
      <c r="U8" s="305"/>
      <c r="V8" s="7">
        <f t="shared" ref="V8:V71" si="4">IF(OR(AE8,AF8)&gt;0,(AF8-AE8)*24-H8/60,"")</f>
        <v>8</v>
      </c>
      <c r="W8" s="7">
        <f t="shared" ref="W8:W71" si="5">SUM(J8:P8)*V8</f>
        <v>56</v>
      </c>
      <c r="X8" s="7">
        <f t="shared" si="0"/>
        <v>224</v>
      </c>
      <c r="Y8" s="7">
        <f t="shared" ref="Y8:Y71" si="6">W8/38</f>
        <v>1.4736842105263157</v>
      </c>
      <c r="AE8" s="522">
        <f t="shared" si="1"/>
        <v>0.25</v>
      </c>
      <c r="AF8" s="522">
        <f t="shared" si="1"/>
        <v>0.60416666666666663</v>
      </c>
      <c r="AJ8" s="523" t="s">
        <v>138</v>
      </c>
      <c r="AK8" s="524" t="s">
        <v>139</v>
      </c>
      <c r="AO8" s="525">
        <v>73728</v>
      </c>
      <c r="AP8">
        <f>AO8/(52*38)</f>
        <v>37.311740890688256</v>
      </c>
      <c r="AS8" s="2" t="str">
        <f t="shared" ref="AS8:AS71" si="7">IF(J8&gt;=1,"M","-")</f>
        <v>M</v>
      </c>
      <c r="AT8" s="2" t="str">
        <f t="shared" ref="AT8:AT71" si="8">IF(K8&gt;=1,"T","-")</f>
        <v>T</v>
      </c>
      <c r="AU8" s="2" t="str">
        <f t="shared" ref="AU8:AU71" si="9">IF(L8&gt;=1,"W","-")</f>
        <v>W</v>
      </c>
      <c r="AV8" s="2" t="str">
        <f t="shared" ref="AV8:AV71" si="10">IF(M8&gt;=1,"Th","-")</f>
        <v>Th</v>
      </c>
      <c r="AW8" s="2" t="str">
        <f t="shared" ref="AW8:AW71" si="11">IF(N8&gt;=1,"F","-")</f>
        <v>F</v>
      </c>
      <c r="AX8" s="2" t="str">
        <f t="shared" si="2"/>
        <v>Sa</v>
      </c>
      <c r="AY8" s="2" t="str">
        <f t="shared" ref="AY8:AY71" si="12">IF(P8&gt;=1,"Su","-")</f>
        <v>Su</v>
      </c>
      <c r="AZ8" s="2" t="str">
        <f t="shared" ref="AZ8:AZ71" si="13">IF(Q8="Y","Y","-")</f>
        <v>Y</v>
      </c>
      <c r="BA8" s="2" t="str">
        <f t="shared" ref="BA8:BA71" si="14">IF(R8&gt;=1,"Y","-")</f>
        <v>-</v>
      </c>
      <c r="BB8" s="2" t="str">
        <f t="shared" si="3"/>
        <v>M,T,W,Th,F,Sa,Su  [Y]</v>
      </c>
    </row>
    <row r="9" spans="1:56" ht="20.100000000000001" customHeight="1" x14ac:dyDescent="0.25">
      <c r="A9" s="521">
        <v>3</v>
      </c>
      <c r="B9" s="422" t="s">
        <v>1379</v>
      </c>
      <c r="C9" s="422" t="s">
        <v>1379</v>
      </c>
      <c r="D9" s="422" t="s">
        <v>136</v>
      </c>
      <c r="E9" s="422" t="s">
        <v>1380</v>
      </c>
      <c r="F9" s="423" t="s">
        <v>1385</v>
      </c>
      <c r="G9" s="423" t="s">
        <v>1386</v>
      </c>
      <c r="H9" s="422">
        <v>30</v>
      </c>
      <c r="I9" s="422"/>
      <c r="J9" s="422">
        <v>1</v>
      </c>
      <c r="K9" s="422">
        <v>1</v>
      </c>
      <c r="L9" s="422">
        <v>1</v>
      </c>
      <c r="M9" s="422">
        <v>1</v>
      </c>
      <c r="N9" s="422">
        <v>1</v>
      </c>
      <c r="O9" s="422">
        <v>1</v>
      </c>
      <c r="P9" s="422">
        <v>1</v>
      </c>
      <c r="Q9" s="422" t="s">
        <v>137</v>
      </c>
      <c r="R9" s="10"/>
      <c r="S9" s="10"/>
      <c r="T9" s="10"/>
      <c r="U9" s="305"/>
      <c r="V9" s="7">
        <f t="shared" si="4"/>
        <v>8</v>
      </c>
      <c r="W9" s="7">
        <f t="shared" si="5"/>
        <v>56</v>
      </c>
      <c r="X9" s="7">
        <f t="shared" si="0"/>
        <v>224</v>
      </c>
      <c r="Y9" s="7">
        <f t="shared" si="6"/>
        <v>1.4736842105263157</v>
      </c>
      <c r="AE9" s="522">
        <f t="shared" si="1"/>
        <v>0.33333333333333331</v>
      </c>
      <c r="AF9" s="522">
        <f t="shared" si="1"/>
        <v>0.6875</v>
      </c>
      <c r="AJ9" s="526" t="s">
        <v>140</v>
      </c>
      <c r="AK9" s="527">
        <v>21.18</v>
      </c>
      <c r="AO9" s="525">
        <v>90346</v>
      </c>
      <c r="AP9">
        <f>AO9/(52*38)</f>
        <v>45.72165991902834</v>
      </c>
      <c r="AS9" s="2" t="str">
        <f t="shared" si="7"/>
        <v>M</v>
      </c>
      <c r="AT9" s="2" t="str">
        <f t="shared" si="8"/>
        <v>T</v>
      </c>
      <c r="AU9" s="2" t="str">
        <f t="shared" si="9"/>
        <v>W</v>
      </c>
      <c r="AV9" s="2" t="str">
        <f t="shared" si="10"/>
        <v>Th</v>
      </c>
      <c r="AW9" s="2" t="str">
        <f t="shared" si="11"/>
        <v>F</v>
      </c>
      <c r="AX9" s="2" t="str">
        <f t="shared" si="2"/>
        <v>Sa</v>
      </c>
      <c r="AY9" s="2" t="str">
        <f t="shared" si="12"/>
        <v>Su</v>
      </c>
      <c r="AZ9" s="2" t="str">
        <f t="shared" si="13"/>
        <v>Y</v>
      </c>
      <c r="BA9" s="2" t="str">
        <f t="shared" si="14"/>
        <v>-</v>
      </c>
      <c r="BB9" s="2" t="str">
        <f t="shared" si="3"/>
        <v>M,T,W,Th,F,Sa,Su  [Y]</v>
      </c>
    </row>
    <row r="10" spans="1:56" ht="20.100000000000001" customHeight="1" x14ac:dyDescent="0.25">
      <c r="A10" s="521">
        <v>4</v>
      </c>
      <c r="B10" s="422" t="s">
        <v>1381</v>
      </c>
      <c r="C10" s="422" t="s">
        <v>1381</v>
      </c>
      <c r="D10" s="422" t="s">
        <v>136</v>
      </c>
      <c r="E10" s="422" t="s">
        <v>1376</v>
      </c>
      <c r="F10" s="423" t="s">
        <v>1411</v>
      </c>
      <c r="G10" s="423" t="s">
        <v>1406</v>
      </c>
      <c r="H10" s="422">
        <v>0</v>
      </c>
      <c r="I10" s="422"/>
      <c r="J10" s="422">
        <v>1</v>
      </c>
      <c r="K10" s="422">
        <v>1</v>
      </c>
      <c r="L10" s="422">
        <v>1</v>
      </c>
      <c r="M10" s="422">
        <v>1</v>
      </c>
      <c r="N10" s="422">
        <v>1</v>
      </c>
      <c r="O10" s="422">
        <v>1</v>
      </c>
      <c r="P10" s="422">
        <v>1</v>
      </c>
      <c r="Q10" s="422" t="s">
        <v>137</v>
      </c>
      <c r="R10" s="10"/>
      <c r="S10" s="10"/>
      <c r="T10" s="10"/>
      <c r="U10" s="305"/>
      <c r="V10" s="7">
        <f t="shared" si="4"/>
        <v>3.9999999999999991</v>
      </c>
      <c r="W10" s="7">
        <f t="shared" si="5"/>
        <v>27.999999999999993</v>
      </c>
      <c r="X10" s="7">
        <f t="shared" si="0"/>
        <v>111.99999999999997</v>
      </c>
      <c r="Y10" s="7">
        <f t="shared" si="6"/>
        <v>0.73684210526315774</v>
      </c>
      <c r="AE10" s="522">
        <f t="shared" si="1"/>
        <v>0.64583333333333337</v>
      </c>
      <c r="AF10" s="522">
        <f t="shared" si="1"/>
        <v>0.8125</v>
      </c>
      <c r="AJ10" s="528" t="s">
        <v>141</v>
      </c>
      <c r="AK10" s="529">
        <v>21.51</v>
      </c>
      <c r="AO10" s="525">
        <v>102841</v>
      </c>
      <c r="AP10">
        <f>AO10/(52*38)</f>
        <v>52.045040485829958</v>
      </c>
      <c r="AS10" s="2" t="str">
        <f t="shared" si="7"/>
        <v>M</v>
      </c>
      <c r="AT10" s="2" t="str">
        <f t="shared" si="8"/>
        <v>T</v>
      </c>
      <c r="AU10" s="2" t="str">
        <f t="shared" si="9"/>
        <v>W</v>
      </c>
      <c r="AV10" s="2" t="str">
        <f t="shared" si="10"/>
        <v>Th</v>
      </c>
      <c r="AW10" s="2" t="str">
        <f t="shared" si="11"/>
        <v>F</v>
      </c>
      <c r="AX10" s="2" t="str">
        <f t="shared" si="2"/>
        <v>Sa</v>
      </c>
      <c r="AY10" s="2" t="str">
        <f t="shared" si="12"/>
        <v>Su</v>
      </c>
      <c r="AZ10" s="2" t="str">
        <f t="shared" si="13"/>
        <v>Y</v>
      </c>
      <c r="BA10" s="2" t="str">
        <f t="shared" si="14"/>
        <v>-</v>
      </c>
      <c r="BB10" s="2" t="str">
        <f t="shared" si="3"/>
        <v>M,T,W,Th,F,Sa,Su  [Y]</v>
      </c>
    </row>
    <row r="11" spans="1:56" ht="20.100000000000001" customHeight="1" x14ac:dyDescent="0.25">
      <c r="A11" s="521">
        <v>5</v>
      </c>
      <c r="B11" s="422" t="s">
        <v>1382</v>
      </c>
      <c r="C11" s="422" t="s">
        <v>1382</v>
      </c>
      <c r="D11" s="422" t="s">
        <v>136</v>
      </c>
      <c r="E11" s="422" t="s">
        <v>1376</v>
      </c>
      <c r="F11" s="423" t="s">
        <v>1411</v>
      </c>
      <c r="G11" s="423" t="s">
        <v>1406</v>
      </c>
      <c r="H11" s="422">
        <v>0</v>
      </c>
      <c r="I11" s="422"/>
      <c r="J11" s="422">
        <v>1</v>
      </c>
      <c r="K11" s="422">
        <v>1</v>
      </c>
      <c r="L11" s="422">
        <v>1</v>
      </c>
      <c r="M11" s="422">
        <v>1</v>
      </c>
      <c r="N11" s="422">
        <v>1</v>
      </c>
      <c r="O11" s="422">
        <v>1</v>
      </c>
      <c r="P11" s="422">
        <v>1</v>
      </c>
      <c r="Q11" s="422" t="s">
        <v>137</v>
      </c>
      <c r="R11" s="10"/>
      <c r="S11" s="10"/>
      <c r="T11" s="10"/>
      <c r="U11" s="305"/>
      <c r="V11" s="7">
        <f t="shared" si="4"/>
        <v>3.9999999999999991</v>
      </c>
      <c r="W11" s="7">
        <f t="shared" si="5"/>
        <v>27.999999999999993</v>
      </c>
      <c r="X11" s="7">
        <f t="shared" si="0"/>
        <v>111.99999999999997</v>
      </c>
      <c r="Y11" s="7">
        <f t="shared" si="6"/>
        <v>0.73684210526315774</v>
      </c>
      <c r="AE11" s="522">
        <f t="shared" si="1"/>
        <v>0.64583333333333337</v>
      </c>
      <c r="AF11" s="522">
        <f t="shared" si="1"/>
        <v>0.8125</v>
      </c>
      <c r="AJ11" s="528" t="s">
        <v>142</v>
      </c>
      <c r="AK11" s="529">
        <v>23.38</v>
      </c>
      <c r="AO11" s="525">
        <v>118219</v>
      </c>
      <c r="AP11">
        <f>AO11/(52*38)</f>
        <v>59.827429149797574</v>
      </c>
      <c r="AS11" s="2" t="str">
        <f t="shared" si="7"/>
        <v>M</v>
      </c>
      <c r="AT11" s="2" t="str">
        <f t="shared" si="8"/>
        <v>T</v>
      </c>
      <c r="AU11" s="2" t="str">
        <f t="shared" si="9"/>
        <v>W</v>
      </c>
      <c r="AV11" s="2" t="str">
        <f t="shared" si="10"/>
        <v>Th</v>
      </c>
      <c r="AW11" s="2" t="str">
        <f t="shared" si="11"/>
        <v>F</v>
      </c>
      <c r="AX11" s="2" t="str">
        <f t="shared" si="2"/>
        <v>Sa</v>
      </c>
      <c r="AY11" s="2" t="str">
        <f t="shared" si="12"/>
        <v>Su</v>
      </c>
      <c r="AZ11" s="2" t="str">
        <f t="shared" si="13"/>
        <v>Y</v>
      </c>
      <c r="BA11" s="2" t="str">
        <f t="shared" si="14"/>
        <v>-</v>
      </c>
      <c r="BB11" s="2" t="str">
        <f t="shared" si="3"/>
        <v>M,T,W,Th,F,Sa,Su  [Y]</v>
      </c>
    </row>
    <row r="12" spans="1:56" ht="20.100000000000001" customHeight="1" x14ac:dyDescent="0.25">
      <c r="A12" s="521">
        <v>7</v>
      </c>
      <c r="B12" s="422" t="s">
        <v>1460</v>
      </c>
      <c r="C12" s="422" t="s">
        <v>1460</v>
      </c>
      <c r="D12" s="422"/>
      <c r="E12" s="422"/>
      <c r="F12" s="423"/>
      <c r="G12" s="423"/>
      <c r="H12" s="422"/>
      <c r="I12" s="422"/>
      <c r="J12" s="422"/>
      <c r="K12" s="422"/>
      <c r="L12" s="422"/>
      <c r="M12" s="422"/>
      <c r="N12" s="422"/>
      <c r="O12" s="422"/>
      <c r="P12" s="422"/>
      <c r="Q12" s="422"/>
      <c r="R12" s="10"/>
      <c r="S12" s="10"/>
      <c r="T12" s="10"/>
      <c r="U12" s="305"/>
      <c r="V12" s="7">
        <f t="shared" si="4"/>
        <v>0</v>
      </c>
      <c r="W12" s="7">
        <f t="shared" si="5"/>
        <v>0</v>
      </c>
      <c r="X12" s="7">
        <f t="shared" si="0"/>
        <v>0</v>
      </c>
      <c r="Y12" s="7">
        <f t="shared" si="6"/>
        <v>0</v>
      </c>
      <c r="AE12" s="522">
        <f t="shared" si="1"/>
        <v>0</v>
      </c>
      <c r="AF12" s="522">
        <f t="shared" si="1"/>
        <v>0</v>
      </c>
      <c r="AJ12" s="528" t="s">
        <v>143</v>
      </c>
      <c r="AK12" s="529">
        <v>24.72</v>
      </c>
      <c r="AO12" s="525">
        <v>145784</v>
      </c>
      <c r="AP12">
        <f>AO12/(52*38)</f>
        <v>73.777327935222672</v>
      </c>
      <c r="AS12" s="2" t="str">
        <f t="shared" si="7"/>
        <v>-</v>
      </c>
      <c r="AT12" s="2" t="str">
        <f t="shared" si="8"/>
        <v>-</v>
      </c>
      <c r="AU12" s="2" t="str">
        <f t="shared" si="9"/>
        <v>-</v>
      </c>
      <c r="AV12" s="2" t="str">
        <f t="shared" si="10"/>
        <v>-</v>
      </c>
      <c r="AW12" s="2" t="str">
        <f t="shared" si="11"/>
        <v>-</v>
      </c>
      <c r="AX12" s="2" t="str">
        <f t="shared" si="2"/>
        <v>-</v>
      </c>
      <c r="AY12" s="2" t="str">
        <f t="shared" si="12"/>
        <v>-</v>
      </c>
      <c r="AZ12" s="2" t="str">
        <f t="shared" si="13"/>
        <v>-</v>
      </c>
      <c r="BA12" s="2" t="str">
        <f t="shared" si="14"/>
        <v>-</v>
      </c>
      <c r="BB12" s="2" t="str">
        <f t="shared" si="3"/>
        <v>-,-,-,-,-,-,-  [-]</v>
      </c>
    </row>
    <row r="13" spans="1:56" ht="20.100000000000001" customHeight="1" x14ac:dyDescent="0.25">
      <c r="A13" s="521">
        <v>8</v>
      </c>
      <c r="B13" s="422" t="s">
        <v>1413</v>
      </c>
      <c r="C13" s="422" t="s">
        <v>1413</v>
      </c>
      <c r="D13" s="422" t="s">
        <v>136</v>
      </c>
      <c r="E13" s="422" t="s">
        <v>1376</v>
      </c>
      <c r="F13" s="423" t="s">
        <v>1373</v>
      </c>
      <c r="G13" s="423" t="s">
        <v>1377</v>
      </c>
      <c r="H13" s="422">
        <v>30</v>
      </c>
      <c r="I13" s="422"/>
      <c r="J13" s="422">
        <v>1</v>
      </c>
      <c r="K13" s="422">
        <v>1</v>
      </c>
      <c r="L13" s="422">
        <v>1</v>
      </c>
      <c r="M13" s="422">
        <v>1</v>
      </c>
      <c r="N13" s="422">
        <v>1</v>
      </c>
      <c r="O13" s="422">
        <v>1</v>
      </c>
      <c r="P13" s="422">
        <v>1</v>
      </c>
      <c r="Q13" s="422" t="s">
        <v>137</v>
      </c>
      <c r="R13" s="10"/>
      <c r="S13" s="10"/>
      <c r="T13" s="10"/>
      <c r="U13" s="305"/>
      <c r="V13" s="7">
        <f t="shared" si="4"/>
        <v>8</v>
      </c>
      <c r="W13" s="7">
        <f t="shared" si="5"/>
        <v>56</v>
      </c>
      <c r="X13" s="7">
        <f t="shared" si="0"/>
        <v>224</v>
      </c>
      <c r="Y13" s="7">
        <f t="shared" si="6"/>
        <v>1.4736842105263157</v>
      </c>
      <c r="AE13" s="522">
        <f t="shared" si="1"/>
        <v>0.25</v>
      </c>
      <c r="AF13" s="522">
        <f t="shared" si="1"/>
        <v>0.60416666666666663</v>
      </c>
      <c r="AJ13" s="528" t="s">
        <v>144</v>
      </c>
      <c r="AK13" s="529">
        <v>25.58</v>
      </c>
      <c r="AS13" s="2" t="str">
        <f t="shared" si="7"/>
        <v>M</v>
      </c>
      <c r="AT13" s="2" t="str">
        <f t="shared" si="8"/>
        <v>T</v>
      </c>
      <c r="AU13" s="2" t="str">
        <f t="shared" si="9"/>
        <v>W</v>
      </c>
      <c r="AV13" s="2" t="str">
        <f t="shared" si="10"/>
        <v>Th</v>
      </c>
      <c r="AW13" s="2" t="str">
        <f t="shared" si="11"/>
        <v>F</v>
      </c>
      <c r="AX13" s="2" t="str">
        <f t="shared" si="2"/>
        <v>Sa</v>
      </c>
      <c r="AY13" s="2" t="str">
        <f t="shared" si="12"/>
        <v>Su</v>
      </c>
      <c r="AZ13" s="2" t="str">
        <f t="shared" si="13"/>
        <v>Y</v>
      </c>
      <c r="BA13" s="2" t="str">
        <f t="shared" si="14"/>
        <v>-</v>
      </c>
      <c r="BB13" s="2" t="str">
        <f t="shared" si="3"/>
        <v>M,T,W,Th,F,Sa,Su  [Y]</v>
      </c>
    </row>
    <row r="14" spans="1:56" ht="20.100000000000001" customHeight="1" x14ac:dyDescent="0.25">
      <c r="A14" s="521">
        <v>9</v>
      </c>
      <c r="B14" s="422" t="s">
        <v>1414</v>
      </c>
      <c r="C14" s="422" t="s">
        <v>1414</v>
      </c>
      <c r="D14" s="422" t="s">
        <v>136</v>
      </c>
      <c r="E14" s="422" t="s">
        <v>1376</v>
      </c>
      <c r="F14" s="423" t="s">
        <v>1451</v>
      </c>
      <c r="G14" s="423" t="s">
        <v>1452</v>
      </c>
      <c r="H14" s="422">
        <v>0</v>
      </c>
      <c r="I14" s="422"/>
      <c r="J14" s="422">
        <v>1</v>
      </c>
      <c r="K14" s="422">
        <v>1</v>
      </c>
      <c r="L14" s="422">
        <v>1</v>
      </c>
      <c r="M14" s="422">
        <v>1</v>
      </c>
      <c r="N14" s="422">
        <v>1</v>
      </c>
      <c r="O14" s="422">
        <v>1</v>
      </c>
      <c r="P14" s="422">
        <v>1</v>
      </c>
      <c r="Q14" s="422" t="s">
        <v>137</v>
      </c>
      <c r="R14" s="10"/>
      <c r="S14" s="10"/>
      <c r="T14" s="10"/>
      <c r="U14" s="305"/>
      <c r="V14" s="7">
        <f t="shared" si="4"/>
        <v>4</v>
      </c>
      <c r="W14" s="7">
        <f t="shared" si="5"/>
        <v>28</v>
      </c>
      <c r="X14" s="7">
        <f t="shared" si="0"/>
        <v>112</v>
      </c>
      <c r="Y14" s="7">
        <f t="shared" si="6"/>
        <v>0.73684210526315785</v>
      </c>
      <c r="AE14" s="522">
        <f t="shared" si="1"/>
        <v>0.27083333333333331</v>
      </c>
      <c r="AF14" s="522">
        <f t="shared" si="1"/>
        <v>0.4375</v>
      </c>
      <c r="AJ14" s="528" t="s">
        <v>145</v>
      </c>
      <c r="AK14" s="529">
        <v>26.45</v>
      </c>
      <c r="AS14" s="2" t="str">
        <f t="shared" si="7"/>
        <v>M</v>
      </c>
      <c r="AT14" s="2" t="str">
        <f t="shared" si="8"/>
        <v>T</v>
      </c>
      <c r="AU14" s="2" t="str">
        <f t="shared" si="9"/>
        <v>W</v>
      </c>
      <c r="AV14" s="2" t="str">
        <f t="shared" si="10"/>
        <v>Th</v>
      </c>
      <c r="AW14" s="2" t="str">
        <f t="shared" si="11"/>
        <v>F</v>
      </c>
      <c r="AX14" s="2" t="str">
        <f t="shared" si="2"/>
        <v>Sa</v>
      </c>
      <c r="AY14" s="2" t="str">
        <f t="shared" si="12"/>
        <v>Su</v>
      </c>
      <c r="AZ14" s="2" t="str">
        <f t="shared" si="13"/>
        <v>Y</v>
      </c>
      <c r="BA14" s="2" t="str">
        <f t="shared" si="14"/>
        <v>-</v>
      </c>
      <c r="BB14" s="2" t="str">
        <f t="shared" si="3"/>
        <v>M,T,W,Th,F,Sa,Su  [Y]</v>
      </c>
    </row>
    <row r="15" spans="1:56" ht="20.100000000000001" customHeight="1" x14ac:dyDescent="0.25">
      <c r="A15" s="521">
        <v>10</v>
      </c>
      <c r="B15" s="422" t="s">
        <v>1415</v>
      </c>
      <c r="C15" s="422" t="s">
        <v>1415</v>
      </c>
      <c r="D15" s="422" t="s">
        <v>136</v>
      </c>
      <c r="E15" s="422" t="s">
        <v>1376</v>
      </c>
      <c r="F15" s="423" t="s">
        <v>1411</v>
      </c>
      <c r="G15" s="423" t="s">
        <v>1406</v>
      </c>
      <c r="H15" s="422">
        <v>0</v>
      </c>
      <c r="I15" s="422"/>
      <c r="J15" s="422">
        <v>1</v>
      </c>
      <c r="K15" s="422">
        <v>1</v>
      </c>
      <c r="L15" s="422">
        <v>1</v>
      </c>
      <c r="M15" s="422">
        <v>1</v>
      </c>
      <c r="N15" s="422">
        <v>1</v>
      </c>
      <c r="O15" s="422">
        <v>1</v>
      </c>
      <c r="P15" s="422">
        <v>1</v>
      </c>
      <c r="Q15" s="422" t="s">
        <v>137</v>
      </c>
      <c r="R15" s="10"/>
      <c r="S15" s="10"/>
      <c r="T15" s="10"/>
      <c r="U15" s="305"/>
      <c r="V15" s="7">
        <f t="shared" si="4"/>
        <v>3.9999999999999991</v>
      </c>
      <c r="W15" s="7">
        <f t="shared" si="5"/>
        <v>27.999999999999993</v>
      </c>
      <c r="X15" s="7">
        <f t="shared" si="0"/>
        <v>111.99999999999997</v>
      </c>
      <c r="Y15" s="7">
        <f t="shared" si="6"/>
        <v>0.73684210526315774</v>
      </c>
      <c r="AE15" s="522">
        <f t="shared" si="1"/>
        <v>0.64583333333333337</v>
      </c>
      <c r="AF15" s="522">
        <f t="shared" si="1"/>
        <v>0.8125</v>
      </c>
      <c r="AJ15" s="528" t="s">
        <v>146</v>
      </c>
      <c r="AK15" s="529">
        <v>26.91</v>
      </c>
      <c r="AS15" s="2" t="str">
        <f t="shared" si="7"/>
        <v>M</v>
      </c>
      <c r="AT15" s="2" t="str">
        <f t="shared" si="8"/>
        <v>T</v>
      </c>
      <c r="AU15" s="2" t="str">
        <f t="shared" si="9"/>
        <v>W</v>
      </c>
      <c r="AV15" s="2" t="str">
        <f t="shared" si="10"/>
        <v>Th</v>
      </c>
      <c r="AW15" s="2" t="str">
        <f t="shared" si="11"/>
        <v>F</v>
      </c>
      <c r="AX15" s="2" t="str">
        <f t="shared" si="2"/>
        <v>Sa</v>
      </c>
      <c r="AY15" s="2" t="str">
        <f t="shared" si="12"/>
        <v>Su</v>
      </c>
      <c r="AZ15" s="2" t="str">
        <f t="shared" si="13"/>
        <v>Y</v>
      </c>
      <c r="BA15" s="2" t="str">
        <f t="shared" si="14"/>
        <v>-</v>
      </c>
      <c r="BB15" s="2" t="str">
        <f t="shared" si="3"/>
        <v>M,T,W,Th,F,Sa,Su  [Y]</v>
      </c>
    </row>
    <row r="16" spans="1:56" ht="20.100000000000001" customHeight="1" x14ac:dyDescent="0.25">
      <c r="A16" s="521">
        <v>11</v>
      </c>
      <c r="B16" s="422" t="s">
        <v>1453</v>
      </c>
      <c r="C16" s="422" t="s">
        <v>1453</v>
      </c>
      <c r="D16" s="422" t="s">
        <v>136</v>
      </c>
      <c r="E16" s="422" t="s">
        <v>1376</v>
      </c>
      <c r="F16" s="423" t="s">
        <v>1416</v>
      </c>
      <c r="G16" s="423" t="s">
        <v>1386</v>
      </c>
      <c r="H16" s="422">
        <v>0</v>
      </c>
      <c r="I16" s="422"/>
      <c r="J16" s="422">
        <v>1</v>
      </c>
      <c r="K16" s="422">
        <v>1</v>
      </c>
      <c r="L16" s="422">
        <v>1</v>
      </c>
      <c r="M16" s="422">
        <v>1</v>
      </c>
      <c r="N16" s="422">
        <v>1</v>
      </c>
      <c r="O16" s="422">
        <v>1</v>
      </c>
      <c r="P16" s="422">
        <v>1</v>
      </c>
      <c r="Q16" s="422" t="s">
        <v>137</v>
      </c>
      <c r="R16" s="10"/>
      <c r="S16" s="10"/>
      <c r="T16" s="10"/>
      <c r="U16" s="305"/>
      <c r="V16" s="7">
        <f t="shared" si="4"/>
        <v>3.9999999999999991</v>
      </c>
      <c r="W16" s="7">
        <f t="shared" si="5"/>
        <v>27.999999999999993</v>
      </c>
      <c r="X16" s="7">
        <f t="shared" si="0"/>
        <v>111.99999999999997</v>
      </c>
      <c r="Y16" s="7">
        <f t="shared" si="6"/>
        <v>0.73684210526315774</v>
      </c>
      <c r="AE16" s="522">
        <f t="shared" si="1"/>
        <v>0.52083333333333337</v>
      </c>
      <c r="AF16" s="522">
        <f t="shared" si="1"/>
        <v>0.6875</v>
      </c>
      <c r="AJ16" s="528" t="s">
        <v>147</v>
      </c>
      <c r="AK16" s="529">
        <v>27.78</v>
      </c>
      <c r="AS16" s="2" t="str">
        <f t="shared" si="7"/>
        <v>M</v>
      </c>
      <c r="AT16" s="2" t="str">
        <f t="shared" si="8"/>
        <v>T</v>
      </c>
      <c r="AU16" s="2" t="str">
        <f t="shared" si="9"/>
        <v>W</v>
      </c>
      <c r="AV16" s="2" t="str">
        <f t="shared" si="10"/>
        <v>Th</v>
      </c>
      <c r="AW16" s="2" t="str">
        <f t="shared" si="11"/>
        <v>F</v>
      </c>
      <c r="AX16" s="2" t="str">
        <f t="shared" si="2"/>
        <v>Sa</v>
      </c>
      <c r="AY16" s="2" t="str">
        <f t="shared" si="12"/>
        <v>Su</v>
      </c>
      <c r="AZ16" s="2" t="str">
        <f t="shared" si="13"/>
        <v>Y</v>
      </c>
      <c r="BA16" s="2" t="str">
        <f t="shared" si="14"/>
        <v>-</v>
      </c>
      <c r="BB16" s="2" t="str">
        <f t="shared" si="3"/>
        <v>M,T,W,Th,F,Sa,Su  [Y]</v>
      </c>
    </row>
    <row r="17" spans="1:54" ht="20.100000000000001" customHeight="1" x14ac:dyDescent="0.25">
      <c r="A17" s="521">
        <v>13</v>
      </c>
      <c r="B17" s="422" t="s">
        <v>1460</v>
      </c>
      <c r="C17" s="422" t="s">
        <v>1460</v>
      </c>
      <c r="D17" s="422"/>
      <c r="E17" s="422"/>
      <c r="F17" s="423"/>
      <c r="G17" s="423"/>
      <c r="H17" s="422"/>
      <c r="I17" s="422"/>
      <c r="J17" s="422"/>
      <c r="K17" s="422"/>
      <c r="L17" s="422"/>
      <c r="M17" s="422"/>
      <c r="N17" s="422"/>
      <c r="O17" s="422"/>
      <c r="P17" s="422"/>
      <c r="Q17" s="422"/>
      <c r="R17" s="10"/>
      <c r="S17" s="10"/>
      <c r="T17" s="10"/>
      <c r="U17" s="305"/>
      <c r="V17" s="7">
        <f t="shared" si="4"/>
        <v>0</v>
      </c>
      <c r="W17" s="7">
        <f t="shared" si="5"/>
        <v>0</v>
      </c>
      <c r="X17" s="7">
        <f t="shared" si="0"/>
        <v>0</v>
      </c>
      <c r="Y17" s="7">
        <f t="shared" si="6"/>
        <v>0</v>
      </c>
      <c r="AE17" s="522">
        <f t="shared" si="1"/>
        <v>0</v>
      </c>
      <c r="AF17" s="522">
        <f t="shared" si="1"/>
        <v>0</v>
      </c>
      <c r="AJ17" s="528" t="s">
        <v>148</v>
      </c>
      <c r="AK17" s="529">
        <v>30.38</v>
      </c>
      <c r="AS17" s="2" t="str">
        <f t="shared" si="7"/>
        <v>-</v>
      </c>
      <c r="AT17" s="2" t="str">
        <f t="shared" si="8"/>
        <v>-</v>
      </c>
      <c r="AU17" s="2" t="str">
        <f t="shared" si="9"/>
        <v>-</v>
      </c>
      <c r="AV17" s="2" t="str">
        <f t="shared" si="10"/>
        <v>-</v>
      </c>
      <c r="AW17" s="2" t="str">
        <f t="shared" si="11"/>
        <v>-</v>
      </c>
      <c r="AX17" s="2" t="str">
        <f t="shared" si="2"/>
        <v>-</v>
      </c>
      <c r="AY17" s="2" t="str">
        <f t="shared" si="12"/>
        <v>-</v>
      </c>
      <c r="AZ17" s="2" t="str">
        <f t="shared" si="13"/>
        <v>-</v>
      </c>
      <c r="BA17" s="2" t="str">
        <f t="shared" si="14"/>
        <v>-</v>
      </c>
      <c r="BB17" s="2" t="str">
        <f t="shared" si="3"/>
        <v>-,-,-,-,-,-,-  [-]</v>
      </c>
    </row>
    <row r="18" spans="1:54" ht="20.100000000000001" customHeight="1" x14ac:dyDescent="0.25">
      <c r="A18" s="521">
        <v>14</v>
      </c>
      <c r="B18" s="422" t="s">
        <v>1384</v>
      </c>
      <c r="C18" s="422" t="s">
        <v>1384</v>
      </c>
      <c r="D18" s="422" t="s">
        <v>136</v>
      </c>
      <c r="E18" s="422" t="s">
        <v>1380</v>
      </c>
      <c r="F18" s="423" t="s">
        <v>1492</v>
      </c>
      <c r="G18" s="423" t="s">
        <v>1411</v>
      </c>
      <c r="H18" s="422">
        <v>30</v>
      </c>
      <c r="I18" s="422"/>
      <c r="J18" s="422">
        <v>1</v>
      </c>
      <c r="K18" s="422">
        <v>1</v>
      </c>
      <c r="L18" s="422">
        <v>1</v>
      </c>
      <c r="M18" s="422">
        <v>1</v>
      </c>
      <c r="N18" s="422">
        <v>1</v>
      </c>
      <c r="O18" s="422">
        <v>1</v>
      </c>
      <c r="P18" s="422">
        <v>1</v>
      </c>
      <c r="Q18" s="422" t="s">
        <v>137</v>
      </c>
      <c r="R18" s="10"/>
      <c r="S18" s="10"/>
      <c r="T18" s="10"/>
      <c r="U18" s="305"/>
      <c r="V18" s="7">
        <f t="shared" si="4"/>
        <v>8</v>
      </c>
      <c r="W18" s="7">
        <f t="shared" si="5"/>
        <v>56</v>
      </c>
      <c r="X18" s="7">
        <f t="shared" si="0"/>
        <v>224</v>
      </c>
      <c r="Y18" s="7">
        <f t="shared" si="6"/>
        <v>1.4736842105263157</v>
      </c>
      <c r="AE18" s="522">
        <f t="shared" si="1"/>
        <v>0.29166666666666669</v>
      </c>
      <c r="AF18" s="522">
        <f t="shared" si="1"/>
        <v>0.64583333333333337</v>
      </c>
      <c r="AJ18" s="528" t="s">
        <v>149</v>
      </c>
      <c r="AK18" s="529">
        <v>33.130000000000003</v>
      </c>
      <c r="AS18" s="2" t="str">
        <f t="shared" si="7"/>
        <v>M</v>
      </c>
      <c r="AT18" s="2" t="str">
        <f t="shared" si="8"/>
        <v>T</v>
      </c>
      <c r="AU18" s="2" t="str">
        <f t="shared" si="9"/>
        <v>W</v>
      </c>
      <c r="AV18" s="2" t="str">
        <f t="shared" si="10"/>
        <v>Th</v>
      </c>
      <c r="AW18" s="2" t="str">
        <f t="shared" si="11"/>
        <v>F</v>
      </c>
      <c r="AX18" s="2" t="str">
        <f t="shared" si="2"/>
        <v>Sa</v>
      </c>
      <c r="AY18" s="2" t="str">
        <f t="shared" si="12"/>
        <v>Su</v>
      </c>
      <c r="AZ18" s="2" t="str">
        <f t="shared" si="13"/>
        <v>Y</v>
      </c>
      <c r="BA18" s="2" t="str">
        <f t="shared" si="14"/>
        <v>-</v>
      </c>
      <c r="BB18" s="2" t="str">
        <f t="shared" si="3"/>
        <v>M,T,W,Th,F,Sa,Su  [Y]</v>
      </c>
    </row>
    <row r="19" spans="1:54" ht="20.100000000000001" customHeight="1" x14ac:dyDescent="0.25">
      <c r="A19" s="521">
        <v>15</v>
      </c>
      <c r="B19" s="422" t="s">
        <v>1457</v>
      </c>
      <c r="C19" s="422" t="s">
        <v>1457</v>
      </c>
      <c r="D19" s="422" t="s">
        <v>136</v>
      </c>
      <c r="E19" s="422" t="s">
        <v>1380</v>
      </c>
      <c r="F19" s="423" t="s">
        <v>1410</v>
      </c>
      <c r="G19" s="423" t="s">
        <v>1406</v>
      </c>
      <c r="H19" s="422">
        <v>30</v>
      </c>
      <c r="I19" s="422"/>
      <c r="J19" s="422">
        <v>1</v>
      </c>
      <c r="K19" s="422">
        <v>1</v>
      </c>
      <c r="L19" s="422">
        <v>1</v>
      </c>
      <c r="M19" s="422">
        <v>1</v>
      </c>
      <c r="N19" s="422">
        <v>1</v>
      </c>
      <c r="O19" s="422">
        <v>1</v>
      </c>
      <c r="P19" s="422">
        <v>1</v>
      </c>
      <c r="Q19" s="422" t="s">
        <v>137</v>
      </c>
      <c r="R19" s="10"/>
      <c r="S19" s="10"/>
      <c r="T19" s="10"/>
      <c r="U19" s="305"/>
      <c r="V19" s="7">
        <f t="shared" si="4"/>
        <v>8</v>
      </c>
      <c r="W19" s="7">
        <f t="shared" si="5"/>
        <v>56</v>
      </c>
      <c r="X19" s="7">
        <f t="shared" si="0"/>
        <v>224</v>
      </c>
      <c r="Y19" s="7">
        <f t="shared" si="6"/>
        <v>1.4736842105263157</v>
      </c>
      <c r="AE19" s="522">
        <f t="shared" si="1"/>
        <v>0.45833333333333331</v>
      </c>
      <c r="AF19" s="522">
        <f t="shared" si="1"/>
        <v>0.8125</v>
      </c>
      <c r="AJ19" s="528" t="s">
        <v>150</v>
      </c>
      <c r="AK19" s="529">
        <v>34.19</v>
      </c>
      <c r="AS19" s="2" t="str">
        <f t="shared" si="7"/>
        <v>M</v>
      </c>
      <c r="AT19" s="2" t="str">
        <f t="shared" si="8"/>
        <v>T</v>
      </c>
      <c r="AU19" s="2" t="str">
        <f t="shared" si="9"/>
        <v>W</v>
      </c>
      <c r="AV19" s="2" t="str">
        <f t="shared" si="10"/>
        <v>Th</v>
      </c>
      <c r="AW19" s="2" t="str">
        <f t="shared" si="11"/>
        <v>F</v>
      </c>
      <c r="AX19" s="2" t="str">
        <f t="shared" si="2"/>
        <v>Sa</v>
      </c>
      <c r="AY19" s="2" t="str">
        <f t="shared" si="12"/>
        <v>Su</v>
      </c>
      <c r="AZ19" s="2" t="str">
        <f t="shared" si="13"/>
        <v>Y</v>
      </c>
      <c r="BA19" s="2" t="str">
        <f t="shared" si="14"/>
        <v>-</v>
      </c>
      <c r="BB19" s="2" t="str">
        <f t="shared" si="3"/>
        <v>M,T,W,Th,F,Sa,Su  [Y]</v>
      </c>
    </row>
    <row r="20" spans="1:54" ht="20.100000000000001" customHeight="1" x14ac:dyDescent="0.25">
      <c r="A20" s="521">
        <v>16</v>
      </c>
      <c r="B20" s="422" t="s">
        <v>1456</v>
      </c>
      <c r="C20" s="422" t="s">
        <v>1456</v>
      </c>
      <c r="D20" s="422" t="s">
        <v>136</v>
      </c>
      <c r="E20" s="422" t="s">
        <v>1380</v>
      </c>
      <c r="F20" s="423" t="s">
        <v>1383</v>
      </c>
      <c r="G20" s="423" t="s">
        <v>1455</v>
      </c>
      <c r="H20" s="422">
        <v>0</v>
      </c>
      <c r="I20" s="422"/>
      <c r="J20" s="422"/>
      <c r="K20" s="422"/>
      <c r="L20" s="422"/>
      <c r="M20" s="422"/>
      <c r="N20" s="422"/>
      <c r="O20" s="422">
        <v>1</v>
      </c>
      <c r="P20" s="422">
        <v>1</v>
      </c>
      <c r="Q20" s="422" t="s">
        <v>137</v>
      </c>
      <c r="R20" s="10"/>
      <c r="S20" s="10"/>
      <c r="T20" s="10"/>
      <c r="U20" s="305"/>
      <c r="V20" s="7">
        <f t="shared" si="4"/>
        <v>4</v>
      </c>
      <c r="W20" s="7">
        <f t="shared" si="5"/>
        <v>8</v>
      </c>
      <c r="X20" s="7">
        <f t="shared" si="0"/>
        <v>32</v>
      </c>
      <c r="Y20" s="7">
        <f t="shared" si="6"/>
        <v>0.21052631578947367</v>
      </c>
      <c r="AE20" s="522">
        <f t="shared" si="1"/>
        <v>0.22916666666666666</v>
      </c>
      <c r="AF20" s="522">
        <f t="shared" si="1"/>
        <v>0.39583333333333331</v>
      </c>
      <c r="AJ20" s="528" t="s">
        <v>151</v>
      </c>
      <c r="AK20" s="529">
        <v>35.909999999999997</v>
      </c>
      <c r="AS20" s="2" t="str">
        <f t="shared" si="7"/>
        <v>-</v>
      </c>
      <c r="AT20" s="2" t="str">
        <f t="shared" si="8"/>
        <v>-</v>
      </c>
      <c r="AU20" s="2" t="str">
        <f t="shared" si="9"/>
        <v>-</v>
      </c>
      <c r="AV20" s="2" t="str">
        <f t="shared" si="10"/>
        <v>-</v>
      </c>
      <c r="AW20" s="2" t="str">
        <f t="shared" si="11"/>
        <v>-</v>
      </c>
      <c r="AX20" s="2" t="str">
        <f t="shared" si="2"/>
        <v>Sa</v>
      </c>
      <c r="AY20" s="2" t="str">
        <f t="shared" si="12"/>
        <v>Su</v>
      </c>
      <c r="AZ20" s="2" t="str">
        <f t="shared" si="13"/>
        <v>Y</v>
      </c>
      <c r="BA20" s="2" t="str">
        <f t="shared" si="14"/>
        <v>-</v>
      </c>
      <c r="BB20" s="2" t="str">
        <f t="shared" si="3"/>
        <v>-,-,-,-,-,Sa,Su  [Y]</v>
      </c>
    </row>
    <row r="21" spans="1:54" ht="20.100000000000001" customHeight="1" x14ac:dyDescent="0.25">
      <c r="A21" s="521">
        <v>17</v>
      </c>
      <c r="B21" s="422" t="s">
        <v>1419</v>
      </c>
      <c r="C21" s="422" t="s">
        <v>1419</v>
      </c>
      <c r="D21" s="422" t="s">
        <v>136</v>
      </c>
      <c r="E21" s="422" t="s">
        <v>1380</v>
      </c>
      <c r="F21" s="423" t="s">
        <v>1383</v>
      </c>
      <c r="G21" s="423" t="s">
        <v>1374</v>
      </c>
      <c r="H21" s="422">
        <v>30</v>
      </c>
      <c r="I21" s="422"/>
      <c r="J21" s="422">
        <v>1</v>
      </c>
      <c r="K21" s="422">
        <v>1</v>
      </c>
      <c r="L21" s="422">
        <v>1</v>
      </c>
      <c r="M21" s="422">
        <v>1</v>
      </c>
      <c r="N21" s="422">
        <v>1</v>
      </c>
      <c r="O21" s="422"/>
      <c r="P21" s="422"/>
      <c r="Q21" s="422" t="s">
        <v>137</v>
      </c>
      <c r="R21" s="10"/>
      <c r="S21" s="10"/>
      <c r="T21" s="10"/>
      <c r="U21" s="305"/>
      <c r="V21" s="7">
        <f t="shared" si="4"/>
        <v>8.0000000000000018</v>
      </c>
      <c r="W21" s="7">
        <f t="shared" si="5"/>
        <v>40.000000000000007</v>
      </c>
      <c r="X21" s="7">
        <f t="shared" si="0"/>
        <v>160.00000000000003</v>
      </c>
      <c r="Y21" s="7">
        <f t="shared" si="6"/>
        <v>1.0526315789473686</v>
      </c>
      <c r="AE21" s="522">
        <f t="shared" si="1"/>
        <v>0.22916666666666666</v>
      </c>
      <c r="AF21" s="522">
        <f t="shared" si="1"/>
        <v>0.58333333333333337</v>
      </c>
      <c r="AJ21" s="528" t="s">
        <v>152</v>
      </c>
      <c r="AK21" s="529">
        <v>38.42</v>
      </c>
      <c r="AS21" s="2" t="str">
        <f t="shared" si="7"/>
        <v>M</v>
      </c>
      <c r="AT21" s="2" t="str">
        <f t="shared" si="8"/>
        <v>T</v>
      </c>
      <c r="AU21" s="2" t="str">
        <f t="shared" si="9"/>
        <v>W</v>
      </c>
      <c r="AV21" s="2" t="str">
        <f t="shared" si="10"/>
        <v>Th</v>
      </c>
      <c r="AW21" s="2" t="str">
        <f t="shared" si="11"/>
        <v>F</v>
      </c>
      <c r="AX21" s="2" t="str">
        <f t="shared" si="2"/>
        <v>-</v>
      </c>
      <c r="AY21" s="2" t="str">
        <f t="shared" si="12"/>
        <v>-</v>
      </c>
      <c r="AZ21" s="2" t="str">
        <f t="shared" si="13"/>
        <v>Y</v>
      </c>
      <c r="BA21" s="2" t="str">
        <f t="shared" si="14"/>
        <v>-</v>
      </c>
      <c r="BB21" s="2" t="str">
        <f t="shared" si="3"/>
        <v>M,T,W,Th,F,-,-  [Y]</v>
      </c>
    </row>
    <row r="22" spans="1:54" ht="20.100000000000001" customHeight="1" x14ac:dyDescent="0.25">
      <c r="A22" s="521">
        <v>18</v>
      </c>
      <c r="B22" s="422" t="s">
        <v>1408</v>
      </c>
      <c r="C22" s="422" t="s">
        <v>1409</v>
      </c>
      <c r="D22" s="422" t="s">
        <v>136</v>
      </c>
      <c r="E22" s="422" t="s">
        <v>1380</v>
      </c>
      <c r="F22" s="423" t="s">
        <v>1387</v>
      </c>
      <c r="G22" s="423" t="s">
        <v>1388</v>
      </c>
      <c r="H22" s="422">
        <v>30</v>
      </c>
      <c r="I22" s="422"/>
      <c r="J22" s="422">
        <v>1</v>
      </c>
      <c r="K22" s="422">
        <v>1</v>
      </c>
      <c r="L22" s="422"/>
      <c r="M22" s="422"/>
      <c r="N22" s="422"/>
      <c r="O22" s="422"/>
      <c r="P22" s="422"/>
      <c r="Q22" s="422" t="s">
        <v>1389</v>
      </c>
      <c r="R22" s="10"/>
      <c r="S22" s="10"/>
      <c r="T22" s="10"/>
      <c r="U22" s="305"/>
      <c r="V22" s="7">
        <f t="shared" si="4"/>
        <v>8</v>
      </c>
      <c r="W22" s="7">
        <f t="shared" si="5"/>
        <v>16</v>
      </c>
      <c r="X22" s="7">
        <f t="shared" si="0"/>
        <v>64</v>
      </c>
      <c r="Y22" s="7">
        <f t="shared" si="6"/>
        <v>0.42105263157894735</v>
      </c>
      <c r="AE22" s="522">
        <f t="shared" si="1"/>
        <v>0.3125</v>
      </c>
      <c r="AF22" s="522">
        <f t="shared" si="1"/>
        <v>0.66666666666666663</v>
      </c>
      <c r="AJ22" s="528" t="s">
        <v>153</v>
      </c>
      <c r="AK22" s="529">
        <v>41.19</v>
      </c>
      <c r="AS22" s="2" t="str">
        <f t="shared" si="7"/>
        <v>M</v>
      </c>
      <c r="AT22" s="2" t="str">
        <f t="shared" si="8"/>
        <v>T</v>
      </c>
      <c r="AU22" s="2" t="str">
        <f t="shared" si="9"/>
        <v>-</v>
      </c>
      <c r="AV22" s="2" t="str">
        <f t="shared" si="10"/>
        <v>-</v>
      </c>
      <c r="AW22" s="2" t="str">
        <f t="shared" si="11"/>
        <v>-</v>
      </c>
      <c r="AX22" s="2" t="str">
        <f t="shared" si="2"/>
        <v>-</v>
      </c>
      <c r="AY22" s="2" t="str">
        <f t="shared" si="12"/>
        <v>-</v>
      </c>
      <c r="AZ22" s="2" t="str">
        <f t="shared" si="13"/>
        <v>-</v>
      </c>
      <c r="BA22" s="2" t="str">
        <f t="shared" si="14"/>
        <v>-</v>
      </c>
      <c r="BB22" s="2" t="str">
        <f t="shared" si="3"/>
        <v>M,T,-,-,-,-,-  [-]</v>
      </c>
    </row>
    <row r="23" spans="1:54" ht="20.100000000000001" customHeight="1" x14ac:dyDescent="0.25">
      <c r="A23" s="521">
        <v>19</v>
      </c>
      <c r="B23" s="422" t="s">
        <v>1460</v>
      </c>
      <c r="C23" s="422" t="s">
        <v>1460</v>
      </c>
      <c r="D23" s="422"/>
      <c r="E23" s="422"/>
      <c r="F23" s="423"/>
      <c r="G23" s="423"/>
      <c r="H23" s="422"/>
      <c r="I23" s="422"/>
      <c r="J23" s="422"/>
      <c r="K23" s="422"/>
      <c r="L23" s="422"/>
      <c r="M23" s="422"/>
      <c r="N23" s="422"/>
      <c r="O23" s="422"/>
      <c r="P23" s="422"/>
      <c r="Q23" s="422"/>
      <c r="R23" s="10"/>
      <c r="S23" s="10"/>
      <c r="T23" s="10"/>
      <c r="U23" s="305"/>
      <c r="V23" s="7">
        <f t="shared" si="4"/>
        <v>0</v>
      </c>
      <c r="W23" s="7">
        <f t="shared" si="5"/>
        <v>0</v>
      </c>
      <c r="X23" s="7">
        <f t="shared" si="0"/>
        <v>0</v>
      </c>
      <c r="Y23" s="7">
        <f t="shared" si="6"/>
        <v>0</v>
      </c>
      <c r="AE23" s="522">
        <f t="shared" ref="AE23:AF31" si="15">IF(F23&lt;&gt;"",TIME(LEFT(F23,2),RIGHT(F23,2),0),0)</f>
        <v>0</v>
      </c>
      <c r="AF23" s="522">
        <f t="shared" si="15"/>
        <v>0</v>
      </c>
      <c r="AJ23" s="528" t="s">
        <v>154</v>
      </c>
      <c r="AK23" s="529">
        <v>43.81</v>
      </c>
      <c r="AS23" s="2" t="str">
        <f t="shared" si="7"/>
        <v>-</v>
      </c>
      <c r="AT23" s="2" t="str">
        <f t="shared" si="8"/>
        <v>-</v>
      </c>
      <c r="AU23" s="2" t="str">
        <f t="shared" si="9"/>
        <v>-</v>
      </c>
      <c r="AV23" s="2" t="str">
        <f t="shared" si="10"/>
        <v>-</v>
      </c>
      <c r="AW23" s="2" t="str">
        <f t="shared" si="11"/>
        <v>-</v>
      </c>
      <c r="AX23" s="2" t="str">
        <f t="shared" si="2"/>
        <v>-</v>
      </c>
      <c r="AY23" s="2" t="str">
        <f t="shared" si="12"/>
        <v>-</v>
      </c>
      <c r="AZ23" s="2" t="str">
        <f t="shared" si="13"/>
        <v>-</v>
      </c>
      <c r="BA23" s="2" t="str">
        <f t="shared" si="14"/>
        <v>-</v>
      </c>
      <c r="BB23" s="2" t="str">
        <f t="shared" si="3"/>
        <v>-,-,-,-,-,-,-  [-]</v>
      </c>
    </row>
    <row r="24" spans="1:54" ht="20.100000000000001" customHeight="1" x14ac:dyDescent="0.25">
      <c r="A24" s="521">
        <v>20</v>
      </c>
      <c r="B24" s="422" t="s">
        <v>1472</v>
      </c>
      <c r="C24" s="422" t="s">
        <v>1471</v>
      </c>
      <c r="D24" s="422" t="s">
        <v>136</v>
      </c>
      <c r="E24" s="422" t="s">
        <v>1376</v>
      </c>
      <c r="F24" s="423" t="s">
        <v>1385</v>
      </c>
      <c r="G24" s="423" t="s">
        <v>1454</v>
      </c>
      <c r="H24" s="422">
        <v>0</v>
      </c>
      <c r="I24" s="422"/>
      <c r="J24" s="422"/>
      <c r="K24" s="422"/>
      <c r="L24" s="422"/>
      <c r="M24" s="422"/>
      <c r="N24" s="422"/>
      <c r="O24" s="422"/>
      <c r="P24" s="422"/>
      <c r="Q24" s="422"/>
      <c r="R24" s="10"/>
      <c r="S24" s="10"/>
      <c r="T24" s="10"/>
      <c r="U24" s="305"/>
      <c r="V24" s="7">
        <f t="shared" si="4"/>
        <v>4</v>
      </c>
      <c r="W24" s="7">
        <f t="shared" si="5"/>
        <v>0</v>
      </c>
      <c r="X24" s="7">
        <f t="shared" si="0"/>
        <v>0</v>
      </c>
      <c r="Y24" s="7">
        <f t="shared" si="6"/>
        <v>0</v>
      </c>
      <c r="AE24" s="522">
        <f t="shared" si="15"/>
        <v>0.33333333333333331</v>
      </c>
      <c r="AF24" s="522">
        <f t="shared" si="15"/>
        <v>0.5</v>
      </c>
      <c r="AJ24" s="528" t="s">
        <v>155</v>
      </c>
      <c r="AK24" s="529">
        <v>37.311740890688256</v>
      </c>
      <c r="AS24" s="2" t="str">
        <f t="shared" si="7"/>
        <v>-</v>
      </c>
      <c r="AT24" s="2" t="str">
        <f t="shared" si="8"/>
        <v>-</v>
      </c>
      <c r="AU24" s="2" t="str">
        <f t="shared" si="9"/>
        <v>-</v>
      </c>
      <c r="AV24" s="2" t="str">
        <f t="shared" si="10"/>
        <v>-</v>
      </c>
      <c r="AW24" s="2" t="str">
        <f t="shared" si="11"/>
        <v>-</v>
      </c>
      <c r="AX24" s="2" t="str">
        <f t="shared" si="2"/>
        <v>-</v>
      </c>
      <c r="AY24" s="2" t="str">
        <f t="shared" si="12"/>
        <v>-</v>
      </c>
      <c r="AZ24" s="2" t="str">
        <f t="shared" si="13"/>
        <v>-</v>
      </c>
      <c r="BA24" s="2" t="str">
        <f t="shared" si="14"/>
        <v>-</v>
      </c>
      <c r="BB24" s="2" t="str">
        <f t="shared" si="3"/>
        <v>-,-,-,-,-,-,-  [-]</v>
      </c>
    </row>
    <row r="25" spans="1:54" ht="20.100000000000001" customHeight="1" x14ac:dyDescent="0.25">
      <c r="A25" s="521">
        <v>21</v>
      </c>
      <c r="B25" s="422" t="s">
        <v>1412</v>
      </c>
      <c r="C25" s="422" t="s">
        <v>1407</v>
      </c>
      <c r="D25" s="422" t="s">
        <v>136</v>
      </c>
      <c r="E25" s="422" t="s">
        <v>1376</v>
      </c>
      <c r="F25" s="423" t="s">
        <v>1385</v>
      </c>
      <c r="G25" s="423" t="s">
        <v>1386</v>
      </c>
      <c r="H25" s="422">
        <v>30</v>
      </c>
      <c r="I25" s="422"/>
      <c r="J25" s="422"/>
      <c r="K25" s="422"/>
      <c r="L25" s="422"/>
      <c r="M25" s="422"/>
      <c r="N25" s="422"/>
      <c r="O25" s="422"/>
      <c r="P25" s="422"/>
      <c r="Q25" s="422"/>
      <c r="R25" s="10"/>
      <c r="S25" s="10"/>
      <c r="T25" s="10"/>
      <c r="U25" s="305"/>
      <c r="V25" s="7">
        <f t="shared" si="4"/>
        <v>8</v>
      </c>
      <c r="W25" s="7">
        <f t="shared" si="5"/>
        <v>0</v>
      </c>
      <c r="X25" s="7">
        <f t="shared" si="0"/>
        <v>0</v>
      </c>
      <c r="Y25" s="7">
        <f t="shared" si="6"/>
        <v>0</v>
      </c>
      <c r="AE25" s="522">
        <f t="shared" si="15"/>
        <v>0.33333333333333331</v>
      </c>
      <c r="AF25" s="522">
        <f t="shared" si="15"/>
        <v>0.6875</v>
      </c>
      <c r="AJ25" s="528" t="s">
        <v>156</v>
      </c>
      <c r="AK25" s="529">
        <v>45.72165991902834</v>
      </c>
      <c r="AS25" s="2" t="str">
        <f t="shared" si="7"/>
        <v>-</v>
      </c>
      <c r="AT25" s="2" t="str">
        <f t="shared" si="8"/>
        <v>-</v>
      </c>
      <c r="AU25" s="2" t="str">
        <f t="shared" si="9"/>
        <v>-</v>
      </c>
      <c r="AV25" s="2" t="str">
        <f t="shared" si="10"/>
        <v>-</v>
      </c>
      <c r="AW25" s="2" t="str">
        <f t="shared" si="11"/>
        <v>-</v>
      </c>
      <c r="AX25" s="2" t="str">
        <f t="shared" si="2"/>
        <v>-</v>
      </c>
      <c r="AY25" s="2" t="str">
        <f t="shared" si="12"/>
        <v>-</v>
      </c>
      <c r="AZ25" s="2" t="str">
        <f t="shared" si="13"/>
        <v>-</v>
      </c>
      <c r="BA25" s="2" t="str">
        <f t="shared" si="14"/>
        <v>-</v>
      </c>
      <c r="BB25" s="2" t="str">
        <f t="shared" si="3"/>
        <v>-,-,-,-,-,-,-  [-]</v>
      </c>
    </row>
    <row r="26" spans="1:54" x14ac:dyDescent="0.25">
      <c r="A26" s="521">
        <v>23</v>
      </c>
      <c r="B26" s="422"/>
      <c r="C26" s="422" t="s">
        <v>1508</v>
      </c>
      <c r="D26" s="422"/>
      <c r="E26" s="422"/>
      <c r="F26" s="423"/>
      <c r="G26" s="423"/>
      <c r="H26" s="422"/>
      <c r="I26" s="422"/>
      <c r="J26" s="422"/>
      <c r="K26" s="422"/>
      <c r="L26" s="422"/>
      <c r="M26" s="422"/>
      <c r="N26" s="422"/>
      <c r="O26" s="422"/>
      <c r="P26" s="422"/>
      <c r="Q26" s="422"/>
      <c r="R26" s="10"/>
      <c r="S26" s="10"/>
      <c r="T26" s="10"/>
      <c r="U26" s="305"/>
      <c r="V26" s="7">
        <f t="shared" si="4"/>
        <v>0</v>
      </c>
      <c r="W26" s="7">
        <f t="shared" si="5"/>
        <v>0</v>
      </c>
      <c r="X26" s="7">
        <f t="shared" si="0"/>
        <v>0</v>
      </c>
      <c r="Y26" s="7">
        <f t="shared" si="6"/>
        <v>0</v>
      </c>
      <c r="AE26" s="522">
        <f t="shared" si="15"/>
        <v>0</v>
      </c>
      <c r="AF26" s="522">
        <f t="shared" si="15"/>
        <v>0</v>
      </c>
      <c r="AJ26" s="528" t="s">
        <v>157</v>
      </c>
      <c r="AK26" s="529">
        <v>59.827429149797574</v>
      </c>
      <c r="AS26" s="2" t="str">
        <f t="shared" si="7"/>
        <v>-</v>
      </c>
      <c r="AT26" s="2" t="str">
        <f t="shared" si="8"/>
        <v>-</v>
      </c>
      <c r="AU26" s="2" t="str">
        <f t="shared" si="9"/>
        <v>-</v>
      </c>
      <c r="AV26" s="2" t="str">
        <f t="shared" si="10"/>
        <v>-</v>
      </c>
      <c r="AW26" s="2" t="str">
        <f t="shared" si="11"/>
        <v>-</v>
      </c>
      <c r="AX26" s="2" t="str">
        <f t="shared" si="2"/>
        <v>-</v>
      </c>
      <c r="AY26" s="2" t="str">
        <f t="shared" si="12"/>
        <v>-</v>
      </c>
      <c r="AZ26" s="2" t="str">
        <f t="shared" si="13"/>
        <v>-</v>
      </c>
      <c r="BA26" s="2" t="str">
        <f t="shared" si="14"/>
        <v>-</v>
      </c>
      <c r="BB26" s="2" t="str">
        <f t="shared" si="3"/>
        <v>-,-,-,-,-,-,-  [-]</v>
      </c>
    </row>
    <row r="27" spans="1:54" x14ac:dyDescent="0.25">
      <c r="A27" s="521">
        <v>24</v>
      </c>
      <c r="B27" s="422"/>
      <c r="C27" s="422" t="s">
        <v>1502</v>
      </c>
      <c r="D27" s="422"/>
      <c r="E27" s="422"/>
      <c r="F27" s="423"/>
      <c r="G27" s="423"/>
      <c r="H27" s="422"/>
      <c r="I27" s="422"/>
      <c r="J27" s="422"/>
      <c r="K27" s="422"/>
      <c r="L27" s="422"/>
      <c r="M27" s="422"/>
      <c r="N27" s="422"/>
      <c r="O27" s="422"/>
      <c r="P27" s="422"/>
      <c r="Q27" s="422"/>
      <c r="R27" s="10"/>
      <c r="S27" s="10"/>
      <c r="T27" s="10"/>
      <c r="U27" s="305"/>
      <c r="V27" s="7">
        <f t="shared" si="4"/>
        <v>0</v>
      </c>
      <c r="W27" s="7">
        <f t="shared" si="5"/>
        <v>0</v>
      </c>
      <c r="X27" s="7">
        <f t="shared" si="0"/>
        <v>0</v>
      </c>
      <c r="Y27" s="7">
        <f t="shared" si="6"/>
        <v>0</v>
      </c>
      <c r="AE27" s="522">
        <f t="shared" si="15"/>
        <v>0</v>
      </c>
      <c r="AF27" s="522">
        <f t="shared" si="15"/>
        <v>0</v>
      </c>
      <c r="AJ27" s="528" t="s">
        <v>158</v>
      </c>
      <c r="AK27" s="529">
        <v>68.097165991902827</v>
      </c>
      <c r="AS27" s="2" t="str">
        <f t="shared" si="7"/>
        <v>-</v>
      </c>
      <c r="AT27" s="2" t="str">
        <f t="shared" si="8"/>
        <v>-</v>
      </c>
      <c r="AU27" s="2" t="str">
        <f t="shared" si="9"/>
        <v>-</v>
      </c>
      <c r="AV27" s="2" t="str">
        <f t="shared" si="10"/>
        <v>-</v>
      </c>
      <c r="AW27" s="2" t="str">
        <f t="shared" si="11"/>
        <v>-</v>
      </c>
      <c r="AX27" s="2" t="str">
        <f t="shared" si="2"/>
        <v>-</v>
      </c>
      <c r="AY27" s="2" t="str">
        <f t="shared" si="12"/>
        <v>-</v>
      </c>
      <c r="AZ27" s="2" t="str">
        <f t="shared" si="13"/>
        <v>-</v>
      </c>
      <c r="BA27" s="2" t="str">
        <f t="shared" si="14"/>
        <v>-</v>
      </c>
      <c r="BB27" s="2" t="str">
        <f t="shared" si="3"/>
        <v>-,-,-,-,-,-,-  [-]</v>
      </c>
    </row>
    <row r="28" spans="1:54" x14ac:dyDescent="0.25">
      <c r="A28" s="521">
        <v>25</v>
      </c>
      <c r="B28" s="422"/>
      <c r="C28" s="422"/>
      <c r="D28" s="422"/>
      <c r="E28" s="422"/>
      <c r="F28" s="423"/>
      <c r="G28" s="423"/>
      <c r="H28" s="422"/>
      <c r="I28" s="422"/>
      <c r="J28" s="422"/>
      <c r="K28" s="422"/>
      <c r="L28" s="422"/>
      <c r="M28" s="422"/>
      <c r="N28" s="422"/>
      <c r="O28" s="422"/>
      <c r="P28" s="422"/>
      <c r="Q28" s="422"/>
      <c r="R28" s="10"/>
      <c r="S28" s="10"/>
      <c r="T28" s="10"/>
      <c r="U28" s="305"/>
      <c r="V28" s="7">
        <f t="shared" si="4"/>
        <v>0</v>
      </c>
      <c r="W28" s="7">
        <f t="shared" si="5"/>
        <v>0</v>
      </c>
      <c r="X28" s="7">
        <f t="shared" si="0"/>
        <v>0</v>
      </c>
      <c r="Y28" s="7">
        <f t="shared" si="6"/>
        <v>0</v>
      </c>
      <c r="AE28" s="522">
        <f t="shared" si="15"/>
        <v>0</v>
      </c>
      <c r="AF28" s="522">
        <f t="shared" si="15"/>
        <v>0</v>
      </c>
      <c r="AJ28" s="528" t="s">
        <v>159</v>
      </c>
      <c r="AK28" s="529">
        <v>73.777327935222672</v>
      </c>
      <c r="AS28" s="2" t="str">
        <f t="shared" si="7"/>
        <v>-</v>
      </c>
      <c r="AT28" s="2" t="str">
        <f t="shared" si="8"/>
        <v>-</v>
      </c>
      <c r="AU28" s="2" t="str">
        <f t="shared" si="9"/>
        <v>-</v>
      </c>
      <c r="AV28" s="2" t="str">
        <f t="shared" si="10"/>
        <v>-</v>
      </c>
      <c r="AW28" s="2" t="str">
        <f t="shared" si="11"/>
        <v>-</v>
      </c>
      <c r="AX28" s="2" t="str">
        <f t="shared" si="2"/>
        <v>-</v>
      </c>
      <c r="AY28" s="2" t="str">
        <f t="shared" si="12"/>
        <v>-</v>
      </c>
      <c r="AZ28" s="2" t="str">
        <f t="shared" si="13"/>
        <v>-</v>
      </c>
      <c r="BA28" s="2" t="str">
        <f t="shared" si="14"/>
        <v>-</v>
      </c>
      <c r="BB28" s="2" t="str">
        <f t="shared" si="3"/>
        <v>-,-,-,-,-,-,-  [-]</v>
      </c>
    </row>
    <row r="29" spans="1:54" x14ac:dyDescent="0.25">
      <c r="A29" s="521">
        <v>26</v>
      </c>
      <c r="B29" s="422"/>
      <c r="C29" s="422"/>
      <c r="D29" s="422"/>
      <c r="E29" s="422"/>
      <c r="F29" s="423"/>
      <c r="G29" s="423"/>
      <c r="H29" s="422"/>
      <c r="I29" s="422"/>
      <c r="J29" s="422"/>
      <c r="K29" s="422"/>
      <c r="L29" s="422"/>
      <c r="M29" s="422"/>
      <c r="N29" s="422"/>
      <c r="O29" s="422"/>
      <c r="P29" s="422"/>
      <c r="Q29" s="422"/>
      <c r="R29" s="10"/>
      <c r="S29" s="10"/>
      <c r="T29" s="10"/>
      <c r="U29" s="305"/>
      <c r="V29" s="7">
        <f t="shared" si="4"/>
        <v>0</v>
      </c>
      <c r="W29" s="7">
        <f t="shared" si="5"/>
        <v>0</v>
      </c>
      <c r="X29" s="7">
        <f t="shared" si="0"/>
        <v>0</v>
      </c>
      <c r="Y29" s="7">
        <f t="shared" si="6"/>
        <v>0</v>
      </c>
      <c r="AE29" s="522">
        <f t="shared" si="15"/>
        <v>0</v>
      </c>
      <c r="AF29" s="522">
        <f t="shared" si="15"/>
        <v>0</v>
      </c>
      <c r="AJ29" s="528" t="s">
        <v>160</v>
      </c>
      <c r="AK29" s="529">
        <v>45.25</v>
      </c>
      <c r="AS29" s="2" t="str">
        <f t="shared" si="7"/>
        <v>-</v>
      </c>
      <c r="AT29" s="2" t="str">
        <f t="shared" si="8"/>
        <v>-</v>
      </c>
      <c r="AU29" s="2" t="str">
        <f t="shared" si="9"/>
        <v>-</v>
      </c>
      <c r="AV29" s="2" t="str">
        <f t="shared" si="10"/>
        <v>-</v>
      </c>
      <c r="AW29" s="2" t="str">
        <f t="shared" si="11"/>
        <v>-</v>
      </c>
      <c r="AX29" s="2" t="str">
        <f t="shared" si="2"/>
        <v>-</v>
      </c>
      <c r="AY29" s="2" t="str">
        <f t="shared" si="12"/>
        <v>-</v>
      </c>
      <c r="AZ29" s="2" t="str">
        <f t="shared" si="13"/>
        <v>-</v>
      </c>
      <c r="BA29" s="2" t="str">
        <f t="shared" si="14"/>
        <v>-</v>
      </c>
      <c r="BB29" s="2" t="str">
        <f t="shared" si="3"/>
        <v>-,-,-,-,-,-,-  [-]</v>
      </c>
    </row>
    <row r="30" spans="1:54" x14ac:dyDescent="0.25">
      <c r="A30" s="521">
        <v>27</v>
      </c>
      <c r="B30" s="422"/>
      <c r="C30" s="422"/>
      <c r="D30" s="422"/>
      <c r="E30" s="422"/>
      <c r="F30" s="423"/>
      <c r="G30" s="423"/>
      <c r="H30" s="422"/>
      <c r="I30" s="422"/>
      <c r="J30" s="422"/>
      <c r="K30" s="422"/>
      <c r="L30" s="422"/>
      <c r="M30" s="422"/>
      <c r="N30" s="422"/>
      <c r="O30" s="422"/>
      <c r="P30" s="422"/>
      <c r="Q30" s="422"/>
      <c r="R30" s="10"/>
      <c r="S30" s="10"/>
      <c r="T30" s="10"/>
      <c r="U30" s="305"/>
      <c r="V30" s="7">
        <f t="shared" si="4"/>
        <v>0</v>
      </c>
      <c r="W30" s="7">
        <f t="shared" si="5"/>
        <v>0</v>
      </c>
      <c r="X30" s="7">
        <f t="shared" si="0"/>
        <v>0</v>
      </c>
      <c r="Y30" s="7">
        <f t="shared" si="6"/>
        <v>0</v>
      </c>
      <c r="AE30" s="522">
        <f t="shared" si="15"/>
        <v>0</v>
      </c>
      <c r="AF30" s="522">
        <f t="shared" si="15"/>
        <v>0</v>
      </c>
      <c r="AJ30" s="530" t="s">
        <v>161</v>
      </c>
      <c r="AK30" s="531">
        <v>54.72</v>
      </c>
      <c r="AS30" s="2" t="str">
        <f t="shared" si="7"/>
        <v>-</v>
      </c>
      <c r="AT30" s="2" t="str">
        <f t="shared" si="8"/>
        <v>-</v>
      </c>
      <c r="AU30" s="2" t="str">
        <f t="shared" si="9"/>
        <v>-</v>
      </c>
      <c r="AV30" s="2" t="str">
        <f t="shared" si="10"/>
        <v>-</v>
      </c>
      <c r="AW30" s="2" t="str">
        <f t="shared" si="11"/>
        <v>-</v>
      </c>
      <c r="AX30" s="2" t="str">
        <f t="shared" si="2"/>
        <v>-</v>
      </c>
      <c r="AY30" s="2" t="str">
        <f t="shared" si="12"/>
        <v>-</v>
      </c>
      <c r="AZ30" s="2" t="str">
        <f t="shared" si="13"/>
        <v>-</v>
      </c>
      <c r="BA30" s="2" t="str">
        <f t="shared" si="14"/>
        <v>-</v>
      </c>
      <c r="BB30" s="2" t="str">
        <f t="shared" si="3"/>
        <v>-,-,-,-,-,-,-  [-]</v>
      </c>
    </row>
    <row r="31" spans="1:54" x14ac:dyDescent="0.25">
      <c r="A31" s="521">
        <v>29</v>
      </c>
      <c r="B31" s="422"/>
      <c r="C31" s="422"/>
      <c r="D31" s="422"/>
      <c r="E31" s="422"/>
      <c r="F31" s="423"/>
      <c r="G31" s="423"/>
      <c r="H31" s="422"/>
      <c r="I31" s="422"/>
      <c r="J31" s="422"/>
      <c r="K31" s="422"/>
      <c r="L31" s="422"/>
      <c r="M31" s="422"/>
      <c r="N31" s="422"/>
      <c r="O31" s="422"/>
      <c r="P31" s="422"/>
      <c r="Q31" s="422"/>
      <c r="R31" s="10"/>
      <c r="S31" s="10"/>
      <c r="T31" s="10"/>
      <c r="U31" s="305"/>
      <c r="V31" s="7">
        <f t="shared" si="4"/>
        <v>0</v>
      </c>
      <c r="W31" s="7">
        <f t="shared" si="5"/>
        <v>0</v>
      </c>
      <c r="X31" s="7">
        <f t="shared" si="0"/>
        <v>0</v>
      </c>
      <c r="Y31" s="7">
        <f t="shared" si="6"/>
        <v>0</v>
      </c>
      <c r="AE31" s="522">
        <f t="shared" si="15"/>
        <v>0</v>
      </c>
      <c r="AF31" s="522">
        <f t="shared" si="15"/>
        <v>0</v>
      </c>
      <c r="AS31" s="2" t="str">
        <f t="shared" si="7"/>
        <v>-</v>
      </c>
      <c r="AT31" s="2" t="str">
        <f t="shared" si="8"/>
        <v>-</v>
      </c>
      <c r="AU31" s="2" t="str">
        <f t="shared" si="9"/>
        <v>-</v>
      </c>
      <c r="AV31" s="2" t="str">
        <f t="shared" si="10"/>
        <v>-</v>
      </c>
      <c r="AW31" s="2" t="str">
        <f t="shared" si="11"/>
        <v>-</v>
      </c>
      <c r="AX31" s="2" t="str">
        <f t="shared" si="2"/>
        <v>-</v>
      </c>
      <c r="AY31" s="2" t="str">
        <f t="shared" si="12"/>
        <v>-</v>
      </c>
      <c r="AZ31" s="2" t="str">
        <f t="shared" si="13"/>
        <v>-</v>
      </c>
      <c r="BA31" s="2" t="str">
        <f t="shared" si="14"/>
        <v>-</v>
      </c>
      <c r="BB31" s="2" t="str">
        <f t="shared" si="3"/>
        <v>-,-,-,-,-,-,-  [-]</v>
      </c>
    </row>
    <row r="32" spans="1:54" x14ac:dyDescent="0.25">
      <c r="A32" s="521">
        <v>30</v>
      </c>
      <c r="B32" s="422"/>
      <c r="C32" s="422"/>
      <c r="D32" s="422"/>
      <c r="E32" s="422"/>
      <c r="F32" s="423"/>
      <c r="G32" s="423"/>
      <c r="H32" s="422"/>
      <c r="I32" s="422"/>
      <c r="J32" s="422"/>
      <c r="K32" s="422"/>
      <c r="L32" s="422"/>
      <c r="M32" s="422"/>
      <c r="N32" s="422"/>
      <c r="O32" s="422"/>
      <c r="P32" s="422"/>
      <c r="Q32" s="422"/>
      <c r="R32" s="10"/>
      <c r="S32" s="10"/>
      <c r="T32" s="10"/>
      <c r="U32" s="305"/>
      <c r="V32" s="7">
        <f t="shared" si="4"/>
        <v>0</v>
      </c>
      <c r="W32" s="7">
        <f t="shared" si="5"/>
        <v>0</v>
      </c>
      <c r="X32" s="7">
        <f t="shared" si="0"/>
        <v>0</v>
      </c>
      <c r="Y32" s="7">
        <f t="shared" si="6"/>
        <v>0</v>
      </c>
      <c r="AE32" s="522">
        <f>IF(F32&lt;&gt;"",TIME(LEFT(F32,2),RIGHT(F32,2),0),0)</f>
        <v>0</v>
      </c>
      <c r="AF32" s="522">
        <f>IF(G32&lt;&gt;"",TIME(LEFT(G32,2),RIGHT(G32,2),0),0)</f>
        <v>0</v>
      </c>
      <c r="AS32" s="2" t="str">
        <f t="shared" si="7"/>
        <v>-</v>
      </c>
      <c r="AT32" s="2" t="str">
        <f t="shared" si="8"/>
        <v>-</v>
      </c>
      <c r="AU32" s="2" t="str">
        <f t="shared" si="9"/>
        <v>-</v>
      </c>
      <c r="AV32" s="2" t="str">
        <f t="shared" si="10"/>
        <v>-</v>
      </c>
      <c r="AW32" s="2" t="str">
        <f t="shared" si="11"/>
        <v>-</v>
      </c>
      <c r="AX32" s="2" t="str">
        <f t="shared" si="2"/>
        <v>-</v>
      </c>
      <c r="AY32" s="2" t="str">
        <f t="shared" si="12"/>
        <v>-</v>
      </c>
      <c r="AZ32" s="2" t="str">
        <f t="shared" si="13"/>
        <v>-</v>
      </c>
      <c r="BA32" s="2" t="str">
        <f t="shared" si="14"/>
        <v>-</v>
      </c>
      <c r="BB32" s="2" t="str">
        <f t="shared" si="3"/>
        <v>-,-,-,-,-,-,-  [-]</v>
      </c>
    </row>
    <row r="33" spans="1:54" x14ac:dyDescent="0.25">
      <c r="A33" s="521">
        <v>31</v>
      </c>
      <c r="B33" s="422"/>
      <c r="C33" s="422"/>
      <c r="D33" s="422"/>
      <c r="E33" s="422"/>
      <c r="F33" s="423"/>
      <c r="G33" s="423"/>
      <c r="H33" s="422"/>
      <c r="I33" s="422"/>
      <c r="J33" s="422"/>
      <c r="K33" s="422"/>
      <c r="L33" s="422"/>
      <c r="M33" s="422"/>
      <c r="N33" s="422"/>
      <c r="O33" s="422"/>
      <c r="P33" s="422"/>
      <c r="Q33" s="422"/>
      <c r="R33" s="10"/>
      <c r="S33" s="10"/>
      <c r="T33" s="10"/>
      <c r="U33" s="305"/>
      <c r="V33" s="7">
        <f t="shared" si="4"/>
        <v>0</v>
      </c>
      <c r="W33" s="7">
        <f t="shared" si="5"/>
        <v>0</v>
      </c>
      <c r="X33" s="7">
        <f t="shared" si="0"/>
        <v>0</v>
      </c>
      <c r="Y33" s="7">
        <f t="shared" si="6"/>
        <v>0</v>
      </c>
      <c r="AE33" s="522">
        <f t="shared" ref="AE33:AF95" si="16">IF(F33&lt;&gt;"",TIME(LEFT(F33,2),RIGHT(F33,2),0),0)</f>
        <v>0</v>
      </c>
      <c r="AF33" s="522">
        <f t="shared" si="16"/>
        <v>0</v>
      </c>
      <c r="AS33" s="2" t="str">
        <f t="shared" si="7"/>
        <v>-</v>
      </c>
      <c r="AT33" s="2" t="str">
        <f t="shared" si="8"/>
        <v>-</v>
      </c>
      <c r="AU33" s="2" t="str">
        <f t="shared" si="9"/>
        <v>-</v>
      </c>
      <c r="AV33" s="2" t="str">
        <f t="shared" si="10"/>
        <v>-</v>
      </c>
      <c r="AW33" s="2" t="str">
        <f t="shared" si="11"/>
        <v>-</v>
      </c>
      <c r="AX33" s="2" t="str">
        <f t="shared" si="2"/>
        <v>-</v>
      </c>
      <c r="AY33" s="2" t="str">
        <f t="shared" si="12"/>
        <v>-</v>
      </c>
      <c r="AZ33" s="2" t="str">
        <f t="shared" si="13"/>
        <v>-</v>
      </c>
      <c r="BA33" s="2" t="str">
        <f t="shared" si="14"/>
        <v>-</v>
      </c>
      <c r="BB33" s="2" t="str">
        <f t="shared" si="3"/>
        <v>-,-,-,-,-,-,-  [-]</v>
      </c>
    </row>
    <row r="34" spans="1:54" x14ac:dyDescent="0.25">
      <c r="A34" s="521">
        <v>32</v>
      </c>
      <c r="B34" s="422"/>
      <c r="C34" s="422"/>
      <c r="D34" s="422"/>
      <c r="E34" s="422"/>
      <c r="F34" s="423"/>
      <c r="G34" s="423"/>
      <c r="H34" s="422"/>
      <c r="I34" s="422"/>
      <c r="J34" s="422"/>
      <c r="K34" s="422"/>
      <c r="L34" s="422"/>
      <c r="M34" s="422"/>
      <c r="N34" s="422"/>
      <c r="O34" s="422"/>
      <c r="P34" s="422"/>
      <c r="Q34" s="422"/>
      <c r="R34" s="10"/>
      <c r="S34" s="10"/>
      <c r="T34" s="10"/>
      <c r="U34" s="305"/>
      <c r="V34" s="7">
        <f t="shared" si="4"/>
        <v>0</v>
      </c>
      <c r="W34" s="7">
        <f t="shared" si="5"/>
        <v>0</v>
      </c>
      <c r="X34" s="7">
        <f t="shared" si="0"/>
        <v>0</v>
      </c>
      <c r="Y34" s="7">
        <f t="shared" si="6"/>
        <v>0</v>
      </c>
      <c r="AE34" s="522">
        <f t="shared" si="16"/>
        <v>0</v>
      </c>
      <c r="AF34" s="522">
        <f t="shared" si="16"/>
        <v>0</v>
      </c>
      <c r="AS34" s="2" t="str">
        <f t="shared" si="7"/>
        <v>-</v>
      </c>
      <c r="AT34" s="2" t="str">
        <f t="shared" si="8"/>
        <v>-</v>
      </c>
      <c r="AU34" s="2" t="str">
        <f t="shared" si="9"/>
        <v>-</v>
      </c>
      <c r="AV34" s="2" t="str">
        <f t="shared" si="10"/>
        <v>-</v>
      </c>
      <c r="AW34" s="2" t="str">
        <f t="shared" si="11"/>
        <v>-</v>
      </c>
      <c r="AX34" s="2" t="str">
        <f t="shared" si="2"/>
        <v>-</v>
      </c>
      <c r="AY34" s="2" t="str">
        <f t="shared" si="12"/>
        <v>-</v>
      </c>
      <c r="AZ34" s="2" t="str">
        <f t="shared" si="13"/>
        <v>-</v>
      </c>
      <c r="BA34" s="2" t="str">
        <f t="shared" si="14"/>
        <v>-</v>
      </c>
      <c r="BB34" s="2" t="str">
        <f t="shared" si="3"/>
        <v>-,-,-,-,-,-,-  [-]</v>
      </c>
    </row>
    <row r="35" spans="1:54" x14ac:dyDescent="0.25">
      <c r="A35" s="521">
        <v>33</v>
      </c>
      <c r="B35" s="422"/>
      <c r="C35" s="422"/>
      <c r="D35" s="422"/>
      <c r="E35" s="422"/>
      <c r="F35" s="423"/>
      <c r="G35" s="423"/>
      <c r="H35" s="422"/>
      <c r="I35" s="422"/>
      <c r="J35" s="422"/>
      <c r="K35" s="422"/>
      <c r="L35" s="422"/>
      <c r="M35" s="422"/>
      <c r="N35" s="422"/>
      <c r="O35" s="422"/>
      <c r="P35" s="422"/>
      <c r="Q35" s="422"/>
      <c r="R35" s="10"/>
      <c r="S35" s="10"/>
      <c r="T35" s="10"/>
      <c r="U35" s="305"/>
      <c r="V35" s="7">
        <f t="shared" si="4"/>
        <v>0</v>
      </c>
      <c r="W35" s="7">
        <f t="shared" si="5"/>
        <v>0</v>
      </c>
      <c r="X35" s="7">
        <f t="shared" si="0"/>
        <v>0</v>
      </c>
      <c r="Y35" s="7">
        <f t="shared" si="6"/>
        <v>0</v>
      </c>
      <c r="AE35" s="522">
        <f t="shared" si="16"/>
        <v>0</v>
      </c>
      <c r="AF35" s="522">
        <f t="shared" si="16"/>
        <v>0</v>
      </c>
      <c r="AS35" s="2" t="str">
        <f t="shared" si="7"/>
        <v>-</v>
      </c>
      <c r="AT35" s="2" t="str">
        <f t="shared" si="8"/>
        <v>-</v>
      </c>
      <c r="AU35" s="2" t="str">
        <f t="shared" si="9"/>
        <v>-</v>
      </c>
      <c r="AV35" s="2" t="str">
        <f t="shared" si="10"/>
        <v>-</v>
      </c>
      <c r="AW35" s="2" t="str">
        <f t="shared" si="11"/>
        <v>-</v>
      </c>
      <c r="AX35" s="2" t="str">
        <f t="shared" si="2"/>
        <v>-</v>
      </c>
      <c r="AY35" s="2" t="str">
        <f t="shared" si="12"/>
        <v>-</v>
      </c>
      <c r="AZ35" s="2" t="str">
        <f t="shared" si="13"/>
        <v>-</v>
      </c>
      <c r="BA35" s="2" t="str">
        <f t="shared" si="14"/>
        <v>-</v>
      </c>
      <c r="BB35" s="2" t="str">
        <f t="shared" si="3"/>
        <v>-,-,-,-,-,-,-  [-]</v>
      </c>
    </row>
    <row r="36" spans="1:54" x14ac:dyDescent="0.25">
      <c r="A36" s="521">
        <v>34</v>
      </c>
      <c r="B36" s="8"/>
      <c r="C36" s="8"/>
      <c r="D36" s="8"/>
      <c r="E36" s="8"/>
      <c r="F36" s="9"/>
      <c r="G36" s="9"/>
      <c r="H36" s="8"/>
      <c r="I36" s="8"/>
      <c r="J36" s="418"/>
      <c r="K36" s="418"/>
      <c r="L36" s="418"/>
      <c r="M36" s="418"/>
      <c r="N36" s="418"/>
      <c r="O36" s="418"/>
      <c r="P36" s="418"/>
      <c r="Q36" s="418"/>
      <c r="R36" s="10"/>
      <c r="S36" s="10"/>
      <c r="T36" s="10"/>
      <c r="U36" s="305"/>
      <c r="V36" s="7">
        <f t="shared" si="4"/>
        <v>0</v>
      </c>
      <c r="W36" s="7">
        <f t="shared" si="5"/>
        <v>0</v>
      </c>
      <c r="X36" s="7">
        <f t="shared" si="0"/>
        <v>0</v>
      </c>
      <c r="Y36" s="7">
        <f t="shared" si="6"/>
        <v>0</v>
      </c>
      <c r="AE36" s="522">
        <f t="shared" si="16"/>
        <v>0</v>
      </c>
      <c r="AF36" s="522">
        <f t="shared" si="16"/>
        <v>0</v>
      </c>
      <c r="AS36" s="2" t="str">
        <f t="shared" si="7"/>
        <v>-</v>
      </c>
      <c r="AT36" s="2" t="str">
        <f t="shared" si="8"/>
        <v>-</v>
      </c>
      <c r="AU36" s="2" t="str">
        <f t="shared" si="9"/>
        <v>-</v>
      </c>
      <c r="AV36" s="2" t="str">
        <f t="shared" si="10"/>
        <v>-</v>
      </c>
      <c r="AW36" s="2" t="str">
        <f t="shared" si="11"/>
        <v>-</v>
      </c>
      <c r="AX36" s="2" t="str">
        <f t="shared" si="2"/>
        <v>-</v>
      </c>
      <c r="AY36" s="2" t="str">
        <f t="shared" si="12"/>
        <v>-</v>
      </c>
      <c r="AZ36" s="2" t="str">
        <f t="shared" si="13"/>
        <v>-</v>
      </c>
      <c r="BA36" s="2" t="str">
        <f t="shared" si="14"/>
        <v>-</v>
      </c>
      <c r="BB36" s="2" t="str">
        <f t="shared" si="3"/>
        <v>-,-,-,-,-,-,-  [-]</v>
      </c>
    </row>
    <row r="37" spans="1:54" x14ac:dyDescent="0.25">
      <c r="A37" s="521">
        <v>36</v>
      </c>
      <c r="B37" s="8"/>
      <c r="C37" s="8"/>
      <c r="D37" s="8"/>
      <c r="E37" s="8"/>
      <c r="F37" s="9"/>
      <c r="G37" s="9"/>
      <c r="H37" s="8"/>
      <c r="I37" s="8"/>
      <c r="J37" s="418"/>
      <c r="K37" s="418"/>
      <c r="L37" s="418"/>
      <c r="M37" s="418"/>
      <c r="N37" s="418"/>
      <c r="O37" s="418"/>
      <c r="P37" s="418"/>
      <c r="Q37" s="418"/>
      <c r="R37" s="10"/>
      <c r="S37" s="10"/>
      <c r="T37" s="10"/>
      <c r="U37" s="305"/>
      <c r="V37" s="7">
        <f t="shared" si="4"/>
        <v>0</v>
      </c>
      <c r="W37" s="7">
        <f t="shared" si="5"/>
        <v>0</v>
      </c>
      <c r="X37" s="7">
        <f t="shared" si="0"/>
        <v>0</v>
      </c>
      <c r="Y37" s="7">
        <f t="shared" si="6"/>
        <v>0</v>
      </c>
      <c r="AE37" s="522">
        <f t="shared" si="16"/>
        <v>0</v>
      </c>
      <c r="AF37" s="522">
        <f t="shared" si="16"/>
        <v>0</v>
      </c>
      <c r="AS37" s="2" t="str">
        <f t="shared" si="7"/>
        <v>-</v>
      </c>
      <c r="AT37" s="2" t="str">
        <f t="shared" si="8"/>
        <v>-</v>
      </c>
      <c r="AU37" s="2" t="str">
        <f t="shared" si="9"/>
        <v>-</v>
      </c>
      <c r="AV37" s="2" t="str">
        <f t="shared" si="10"/>
        <v>-</v>
      </c>
      <c r="AW37" s="2" t="str">
        <f t="shared" si="11"/>
        <v>-</v>
      </c>
      <c r="AX37" s="2" t="str">
        <f t="shared" si="2"/>
        <v>-</v>
      </c>
      <c r="AY37" s="2" t="str">
        <f t="shared" si="12"/>
        <v>-</v>
      </c>
      <c r="AZ37" s="2" t="str">
        <f t="shared" si="13"/>
        <v>-</v>
      </c>
      <c r="BA37" s="2" t="str">
        <f t="shared" si="14"/>
        <v>-</v>
      </c>
      <c r="BB37" s="2" t="str">
        <f t="shared" si="3"/>
        <v>-,-,-,-,-,-,-  [-]</v>
      </c>
    </row>
    <row r="38" spans="1:54" x14ac:dyDescent="0.25">
      <c r="A38" s="521">
        <v>37</v>
      </c>
      <c r="B38" s="8"/>
      <c r="C38" s="8"/>
      <c r="D38" s="8"/>
      <c r="E38" s="8"/>
      <c r="F38" s="9"/>
      <c r="G38" s="9"/>
      <c r="H38" s="8"/>
      <c r="I38" s="8"/>
      <c r="J38" s="418"/>
      <c r="K38" s="418"/>
      <c r="L38" s="418"/>
      <c r="M38" s="418"/>
      <c r="N38" s="418"/>
      <c r="O38" s="418"/>
      <c r="P38" s="418"/>
      <c r="Q38" s="418"/>
      <c r="R38" s="10"/>
      <c r="S38" s="10"/>
      <c r="T38" s="10"/>
      <c r="U38" s="305"/>
      <c r="V38" s="7">
        <f t="shared" si="4"/>
        <v>0</v>
      </c>
      <c r="W38" s="7">
        <f t="shared" si="5"/>
        <v>0</v>
      </c>
      <c r="X38" s="7">
        <f t="shared" si="0"/>
        <v>0</v>
      </c>
      <c r="Y38" s="7">
        <f t="shared" si="6"/>
        <v>0</v>
      </c>
      <c r="AE38" s="522">
        <f t="shared" si="16"/>
        <v>0</v>
      </c>
      <c r="AF38" s="522">
        <f t="shared" si="16"/>
        <v>0</v>
      </c>
      <c r="AS38" s="2" t="str">
        <f t="shared" si="7"/>
        <v>-</v>
      </c>
      <c r="AT38" s="2" t="str">
        <f t="shared" si="8"/>
        <v>-</v>
      </c>
      <c r="AU38" s="2" t="str">
        <f t="shared" si="9"/>
        <v>-</v>
      </c>
      <c r="AV38" s="2" t="str">
        <f t="shared" si="10"/>
        <v>-</v>
      </c>
      <c r="AW38" s="2" t="str">
        <f t="shared" si="11"/>
        <v>-</v>
      </c>
      <c r="AX38" s="2" t="str">
        <f t="shared" si="2"/>
        <v>-</v>
      </c>
      <c r="AY38" s="2" t="str">
        <f t="shared" si="12"/>
        <v>-</v>
      </c>
      <c r="AZ38" s="2" t="str">
        <f t="shared" si="13"/>
        <v>-</v>
      </c>
      <c r="BA38" s="2" t="str">
        <f t="shared" si="14"/>
        <v>-</v>
      </c>
      <c r="BB38" s="2" t="str">
        <f t="shared" si="3"/>
        <v>-,-,-,-,-,-,-  [-]</v>
      </c>
    </row>
    <row r="39" spans="1:54" x14ac:dyDescent="0.25">
      <c r="A39" s="521">
        <v>38</v>
      </c>
      <c r="B39" s="8"/>
      <c r="C39" s="8"/>
      <c r="D39" s="8"/>
      <c r="E39" s="8"/>
      <c r="F39" s="9"/>
      <c r="G39" s="9"/>
      <c r="H39" s="8"/>
      <c r="I39" s="8"/>
      <c r="J39" s="418"/>
      <c r="K39" s="418"/>
      <c r="L39" s="418"/>
      <c r="M39" s="418"/>
      <c r="N39" s="418"/>
      <c r="O39" s="418"/>
      <c r="P39" s="418"/>
      <c r="Q39" s="418"/>
      <c r="R39" s="10"/>
      <c r="S39" s="10"/>
      <c r="T39" s="10"/>
      <c r="U39" s="305"/>
      <c r="V39" s="7">
        <f t="shared" si="4"/>
        <v>0</v>
      </c>
      <c r="W39" s="7">
        <f t="shared" si="5"/>
        <v>0</v>
      </c>
      <c r="X39" s="7">
        <f t="shared" si="0"/>
        <v>0</v>
      </c>
      <c r="Y39" s="7">
        <f t="shared" si="6"/>
        <v>0</v>
      </c>
      <c r="AE39" s="522">
        <f t="shared" si="16"/>
        <v>0</v>
      </c>
      <c r="AF39" s="522">
        <f t="shared" si="16"/>
        <v>0</v>
      </c>
      <c r="AS39" s="2" t="str">
        <f t="shared" si="7"/>
        <v>-</v>
      </c>
      <c r="AT39" s="2" t="str">
        <f t="shared" si="8"/>
        <v>-</v>
      </c>
      <c r="AU39" s="2" t="str">
        <f t="shared" si="9"/>
        <v>-</v>
      </c>
      <c r="AV39" s="2" t="str">
        <f t="shared" si="10"/>
        <v>-</v>
      </c>
      <c r="AW39" s="2" t="str">
        <f t="shared" si="11"/>
        <v>-</v>
      </c>
      <c r="AX39" s="2" t="str">
        <f t="shared" si="2"/>
        <v>-</v>
      </c>
      <c r="AY39" s="2" t="str">
        <f t="shared" si="12"/>
        <v>-</v>
      </c>
      <c r="AZ39" s="2" t="str">
        <f t="shared" si="13"/>
        <v>-</v>
      </c>
      <c r="BA39" s="2" t="str">
        <f t="shared" si="14"/>
        <v>-</v>
      </c>
      <c r="BB39" s="2" t="str">
        <f t="shared" si="3"/>
        <v>-,-,-,-,-,-,-  [-]</v>
      </c>
    </row>
    <row r="40" spans="1:54" x14ac:dyDescent="0.25">
      <c r="A40" s="521">
        <v>39</v>
      </c>
      <c r="B40" s="8"/>
      <c r="C40" s="8"/>
      <c r="D40" s="8"/>
      <c r="E40" s="8"/>
      <c r="F40" s="9"/>
      <c r="G40" s="9"/>
      <c r="H40" s="8"/>
      <c r="I40" s="303"/>
      <c r="J40" s="418"/>
      <c r="K40" s="418"/>
      <c r="L40" s="418"/>
      <c r="M40" s="418"/>
      <c r="N40" s="418"/>
      <c r="O40" s="418"/>
      <c r="P40" s="418"/>
      <c r="Q40" s="418"/>
      <c r="R40" s="10"/>
      <c r="S40" s="10"/>
      <c r="T40" s="10"/>
      <c r="U40" s="305"/>
      <c r="V40" s="7">
        <f t="shared" si="4"/>
        <v>0</v>
      </c>
      <c r="W40" s="7">
        <f t="shared" si="5"/>
        <v>0</v>
      </c>
      <c r="X40" s="7">
        <f t="shared" si="0"/>
        <v>0</v>
      </c>
      <c r="Y40" s="7">
        <f t="shared" si="6"/>
        <v>0</v>
      </c>
      <c r="AE40" s="522">
        <f t="shared" si="16"/>
        <v>0</v>
      </c>
      <c r="AF40" s="522">
        <f t="shared" si="16"/>
        <v>0</v>
      </c>
      <c r="AS40" s="2" t="str">
        <f t="shared" si="7"/>
        <v>-</v>
      </c>
      <c r="AT40" s="2" t="str">
        <f t="shared" si="8"/>
        <v>-</v>
      </c>
      <c r="AU40" s="2" t="str">
        <f t="shared" si="9"/>
        <v>-</v>
      </c>
      <c r="AV40" s="2" t="str">
        <f t="shared" si="10"/>
        <v>-</v>
      </c>
      <c r="AW40" s="2" t="str">
        <f t="shared" si="11"/>
        <v>-</v>
      </c>
      <c r="AX40" s="2" t="str">
        <f t="shared" si="2"/>
        <v>-</v>
      </c>
      <c r="AY40" s="2" t="str">
        <f t="shared" si="12"/>
        <v>-</v>
      </c>
      <c r="AZ40" s="2" t="str">
        <f t="shared" si="13"/>
        <v>-</v>
      </c>
      <c r="BA40" s="2" t="str">
        <f t="shared" si="14"/>
        <v>-</v>
      </c>
      <c r="BB40" s="2" t="str">
        <f t="shared" si="3"/>
        <v>-,-,-,-,-,-,-  [-]</v>
      </c>
    </row>
    <row r="41" spans="1:54" x14ac:dyDescent="0.25">
      <c r="A41" s="521">
        <v>40</v>
      </c>
      <c r="B41" s="8"/>
      <c r="C41" s="8"/>
      <c r="D41" s="8"/>
      <c r="E41" s="8"/>
      <c r="F41" s="9"/>
      <c r="G41" s="9"/>
      <c r="H41" s="8"/>
      <c r="I41" s="303"/>
      <c r="J41" s="418"/>
      <c r="K41" s="418"/>
      <c r="L41" s="418"/>
      <c r="M41" s="418"/>
      <c r="N41" s="418"/>
      <c r="O41" s="418"/>
      <c r="P41" s="418"/>
      <c r="Q41" s="418"/>
      <c r="R41" s="10"/>
      <c r="S41" s="10"/>
      <c r="T41" s="10"/>
      <c r="U41" s="305"/>
      <c r="V41" s="7">
        <f t="shared" si="4"/>
        <v>0</v>
      </c>
      <c r="W41" s="7">
        <f t="shared" si="5"/>
        <v>0</v>
      </c>
      <c r="X41" s="7">
        <f t="shared" si="0"/>
        <v>0</v>
      </c>
      <c r="Y41" s="7">
        <f t="shared" si="6"/>
        <v>0</v>
      </c>
      <c r="AE41" s="522">
        <f t="shared" si="16"/>
        <v>0</v>
      </c>
      <c r="AF41" s="522">
        <f t="shared" si="16"/>
        <v>0</v>
      </c>
      <c r="AS41" s="2" t="str">
        <f t="shared" si="7"/>
        <v>-</v>
      </c>
      <c r="AT41" s="2" t="str">
        <f t="shared" si="8"/>
        <v>-</v>
      </c>
      <c r="AU41" s="2" t="str">
        <f t="shared" si="9"/>
        <v>-</v>
      </c>
      <c r="AV41" s="2" t="str">
        <f t="shared" si="10"/>
        <v>-</v>
      </c>
      <c r="AW41" s="2" t="str">
        <f t="shared" si="11"/>
        <v>-</v>
      </c>
      <c r="AX41" s="2" t="str">
        <f t="shared" si="2"/>
        <v>-</v>
      </c>
      <c r="AY41" s="2" t="str">
        <f t="shared" si="12"/>
        <v>-</v>
      </c>
      <c r="AZ41" s="2" t="str">
        <f t="shared" si="13"/>
        <v>-</v>
      </c>
      <c r="BA41" s="2" t="str">
        <f t="shared" si="14"/>
        <v>-</v>
      </c>
      <c r="BB41" s="2" t="str">
        <f t="shared" si="3"/>
        <v>-,-,-,-,-,-,-  [-]</v>
      </c>
    </row>
    <row r="42" spans="1:54" x14ac:dyDescent="0.25">
      <c r="A42" s="521">
        <v>41</v>
      </c>
      <c r="B42" s="8"/>
      <c r="C42" s="8"/>
      <c r="D42" s="8"/>
      <c r="E42" s="8"/>
      <c r="F42" s="9"/>
      <c r="G42" s="9"/>
      <c r="H42" s="8"/>
      <c r="I42" s="303"/>
      <c r="J42" s="418"/>
      <c r="K42" s="418"/>
      <c r="L42" s="418"/>
      <c r="M42" s="418"/>
      <c r="N42" s="418"/>
      <c r="O42" s="418"/>
      <c r="P42" s="418"/>
      <c r="Q42" s="418"/>
      <c r="R42" s="10"/>
      <c r="S42" s="10"/>
      <c r="T42" s="10"/>
      <c r="U42" s="305"/>
      <c r="V42" s="7">
        <f t="shared" si="4"/>
        <v>0</v>
      </c>
      <c r="W42" s="7">
        <f t="shared" si="5"/>
        <v>0</v>
      </c>
      <c r="X42" s="7">
        <f t="shared" si="0"/>
        <v>0</v>
      </c>
      <c r="Y42" s="7">
        <f t="shared" si="6"/>
        <v>0</v>
      </c>
      <c r="AE42" s="522">
        <f t="shared" si="16"/>
        <v>0</v>
      </c>
      <c r="AF42" s="522">
        <f t="shared" si="16"/>
        <v>0</v>
      </c>
      <c r="AS42" s="2" t="str">
        <f t="shared" si="7"/>
        <v>-</v>
      </c>
      <c r="AT42" s="2" t="str">
        <f t="shared" si="8"/>
        <v>-</v>
      </c>
      <c r="AU42" s="2" t="str">
        <f t="shared" si="9"/>
        <v>-</v>
      </c>
      <c r="AV42" s="2" t="str">
        <f t="shared" si="10"/>
        <v>-</v>
      </c>
      <c r="AW42" s="2" t="str">
        <f t="shared" si="11"/>
        <v>-</v>
      </c>
      <c r="AX42" s="2" t="str">
        <f t="shared" si="2"/>
        <v>-</v>
      </c>
      <c r="AY42" s="2" t="str">
        <f t="shared" si="12"/>
        <v>-</v>
      </c>
      <c r="AZ42" s="2" t="str">
        <f t="shared" si="13"/>
        <v>-</v>
      </c>
      <c r="BA42" s="2" t="str">
        <f t="shared" si="14"/>
        <v>-</v>
      </c>
      <c r="BB42" s="2" t="str">
        <f t="shared" si="3"/>
        <v>-,-,-,-,-,-,-  [-]</v>
      </c>
    </row>
    <row r="43" spans="1:54" x14ac:dyDescent="0.25">
      <c r="A43" s="521">
        <v>42</v>
      </c>
      <c r="B43" s="8"/>
      <c r="C43" s="8"/>
      <c r="D43" s="8"/>
      <c r="E43" s="8"/>
      <c r="F43" s="9"/>
      <c r="G43" s="9"/>
      <c r="H43" s="8"/>
      <c r="I43" s="304"/>
      <c r="J43" s="418"/>
      <c r="K43" s="418"/>
      <c r="L43" s="418"/>
      <c r="M43" s="418"/>
      <c r="N43" s="418"/>
      <c r="O43" s="418"/>
      <c r="P43" s="418"/>
      <c r="Q43" s="418"/>
      <c r="R43" s="10"/>
      <c r="S43" s="10"/>
      <c r="T43" s="10"/>
      <c r="U43" s="305"/>
      <c r="V43" s="7">
        <f t="shared" si="4"/>
        <v>0</v>
      </c>
      <c r="W43" s="7">
        <f t="shared" si="5"/>
        <v>0</v>
      </c>
      <c r="X43" s="7">
        <f t="shared" si="0"/>
        <v>0</v>
      </c>
      <c r="Y43" s="7">
        <f t="shared" si="6"/>
        <v>0</v>
      </c>
      <c r="AE43" s="522">
        <f t="shared" si="16"/>
        <v>0</v>
      </c>
      <c r="AF43" s="522">
        <f t="shared" si="16"/>
        <v>0</v>
      </c>
      <c r="AS43" s="2" t="str">
        <f t="shared" si="7"/>
        <v>-</v>
      </c>
      <c r="AT43" s="2" t="str">
        <f t="shared" si="8"/>
        <v>-</v>
      </c>
      <c r="AU43" s="2" t="str">
        <f t="shared" si="9"/>
        <v>-</v>
      </c>
      <c r="AV43" s="2" t="str">
        <f t="shared" si="10"/>
        <v>-</v>
      </c>
      <c r="AW43" s="2" t="str">
        <f t="shared" si="11"/>
        <v>-</v>
      </c>
      <c r="AX43" s="2" t="str">
        <f t="shared" si="2"/>
        <v>-</v>
      </c>
      <c r="AY43" s="2" t="str">
        <f t="shared" si="12"/>
        <v>-</v>
      </c>
      <c r="AZ43" s="2" t="str">
        <f t="shared" si="13"/>
        <v>-</v>
      </c>
      <c r="BA43" s="2" t="str">
        <f t="shared" si="14"/>
        <v>-</v>
      </c>
      <c r="BB43" s="2" t="str">
        <f t="shared" si="3"/>
        <v>-,-,-,-,-,-,-  [-]</v>
      </c>
    </row>
    <row r="44" spans="1:54" x14ac:dyDescent="0.25">
      <c r="A44" s="521">
        <v>43</v>
      </c>
      <c r="B44" s="8"/>
      <c r="C44" s="8"/>
      <c r="D44" s="8"/>
      <c r="E44" s="8"/>
      <c r="F44" s="9"/>
      <c r="G44" s="9"/>
      <c r="H44" s="8"/>
      <c r="I44" s="304"/>
      <c r="J44" s="418"/>
      <c r="K44" s="418"/>
      <c r="L44" s="418"/>
      <c r="M44" s="418"/>
      <c r="N44" s="418"/>
      <c r="O44" s="418"/>
      <c r="P44" s="418"/>
      <c r="Q44" s="418"/>
      <c r="R44" s="10"/>
      <c r="S44" s="10"/>
      <c r="T44" s="10"/>
      <c r="U44" s="305"/>
      <c r="V44" s="7">
        <f t="shared" si="4"/>
        <v>0</v>
      </c>
      <c r="W44" s="7">
        <f t="shared" si="5"/>
        <v>0</v>
      </c>
      <c r="X44" s="7">
        <f t="shared" si="0"/>
        <v>0</v>
      </c>
      <c r="Y44" s="7">
        <f t="shared" si="6"/>
        <v>0</v>
      </c>
      <c r="AE44" s="522">
        <f t="shared" si="16"/>
        <v>0</v>
      </c>
      <c r="AF44" s="522">
        <f t="shared" si="16"/>
        <v>0</v>
      </c>
      <c r="AS44" s="2" t="str">
        <f t="shared" si="7"/>
        <v>-</v>
      </c>
      <c r="AT44" s="2" t="str">
        <f t="shared" si="8"/>
        <v>-</v>
      </c>
      <c r="AU44" s="2" t="str">
        <f t="shared" si="9"/>
        <v>-</v>
      </c>
      <c r="AV44" s="2" t="str">
        <f t="shared" si="10"/>
        <v>-</v>
      </c>
      <c r="AW44" s="2" t="str">
        <f t="shared" si="11"/>
        <v>-</v>
      </c>
      <c r="AX44" s="2" t="str">
        <f t="shared" si="2"/>
        <v>-</v>
      </c>
      <c r="AY44" s="2" t="str">
        <f t="shared" si="12"/>
        <v>-</v>
      </c>
      <c r="AZ44" s="2" t="str">
        <f t="shared" si="13"/>
        <v>-</v>
      </c>
      <c r="BA44" s="2" t="str">
        <f t="shared" si="14"/>
        <v>-</v>
      </c>
      <c r="BB44" s="2" t="str">
        <f t="shared" si="3"/>
        <v>-,-,-,-,-,-,-  [-]</v>
      </c>
    </row>
    <row r="45" spans="1:54" x14ac:dyDescent="0.25">
      <c r="A45" s="521">
        <v>44</v>
      </c>
      <c r="B45" s="8"/>
      <c r="C45" s="8"/>
      <c r="D45" s="8"/>
      <c r="E45" s="8"/>
      <c r="F45" s="9"/>
      <c r="G45" s="9"/>
      <c r="H45" s="8"/>
      <c r="I45" s="305"/>
      <c r="J45" s="418"/>
      <c r="K45" s="418"/>
      <c r="L45" s="418"/>
      <c r="M45" s="418"/>
      <c r="N45" s="418"/>
      <c r="O45" s="418"/>
      <c r="P45" s="418"/>
      <c r="Q45" s="418"/>
      <c r="R45" s="10"/>
      <c r="S45" s="10"/>
      <c r="T45" s="10"/>
      <c r="U45" s="305"/>
      <c r="V45" s="7">
        <f t="shared" si="4"/>
        <v>0</v>
      </c>
      <c r="W45" s="7">
        <f t="shared" si="5"/>
        <v>0</v>
      </c>
      <c r="X45" s="7">
        <f t="shared" si="0"/>
        <v>0</v>
      </c>
      <c r="Y45" s="7">
        <f t="shared" si="6"/>
        <v>0</v>
      </c>
      <c r="AE45" s="522">
        <f t="shared" si="16"/>
        <v>0</v>
      </c>
      <c r="AF45" s="522">
        <f t="shared" si="16"/>
        <v>0</v>
      </c>
      <c r="AS45" s="2" t="str">
        <f t="shared" si="7"/>
        <v>-</v>
      </c>
      <c r="AT45" s="2" t="str">
        <f t="shared" si="8"/>
        <v>-</v>
      </c>
      <c r="AU45" s="2" t="str">
        <f t="shared" si="9"/>
        <v>-</v>
      </c>
      <c r="AV45" s="2" t="str">
        <f t="shared" si="10"/>
        <v>-</v>
      </c>
      <c r="AW45" s="2" t="str">
        <f t="shared" si="11"/>
        <v>-</v>
      </c>
      <c r="AX45" s="2" t="str">
        <f t="shared" si="2"/>
        <v>-</v>
      </c>
      <c r="AY45" s="2" t="str">
        <f t="shared" si="12"/>
        <v>-</v>
      </c>
      <c r="AZ45" s="2" t="str">
        <f t="shared" si="13"/>
        <v>-</v>
      </c>
      <c r="BA45" s="2" t="str">
        <f t="shared" si="14"/>
        <v>-</v>
      </c>
      <c r="BB45" s="2" t="str">
        <f t="shared" si="3"/>
        <v>-,-,-,-,-,-,-  [-]</v>
      </c>
    </row>
    <row r="46" spans="1:54" x14ac:dyDescent="0.25">
      <c r="A46" s="521">
        <v>45</v>
      </c>
      <c r="B46" s="8"/>
      <c r="C46" s="8"/>
      <c r="D46" s="8"/>
      <c r="E46" s="8"/>
      <c r="F46" s="9"/>
      <c r="G46" s="9"/>
      <c r="H46" s="8"/>
      <c r="I46" s="305"/>
      <c r="J46" s="418"/>
      <c r="K46" s="418"/>
      <c r="L46" s="418"/>
      <c r="M46" s="418"/>
      <c r="N46" s="418"/>
      <c r="O46" s="418"/>
      <c r="P46" s="418"/>
      <c r="Q46" s="418"/>
      <c r="R46" s="10"/>
      <c r="S46" s="10"/>
      <c r="T46" s="10"/>
      <c r="U46" s="305"/>
      <c r="V46" s="7">
        <f t="shared" si="4"/>
        <v>0</v>
      </c>
      <c r="W46" s="7">
        <f t="shared" si="5"/>
        <v>0</v>
      </c>
      <c r="X46" s="7">
        <f t="shared" si="0"/>
        <v>0</v>
      </c>
      <c r="Y46" s="7">
        <f t="shared" si="6"/>
        <v>0</v>
      </c>
      <c r="AE46" s="522">
        <f t="shared" si="16"/>
        <v>0</v>
      </c>
      <c r="AF46" s="522">
        <f t="shared" si="16"/>
        <v>0</v>
      </c>
      <c r="AS46" s="2" t="str">
        <f t="shared" si="7"/>
        <v>-</v>
      </c>
      <c r="AT46" s="2" t="str">
        <f t="shared" si="8"/>
        <v>-</v>
      </c>
      <c r="AU46" s="2" t="str">
        <f t="shared" si="9"/>
        <v>-</v>
      </c>
      <c r="AV46" s="2" t="str">
        <f t="shared" si="10"/>
        <v>-</v>
      </c>
      <c r="AW46" s="2" t="str">
        <f t="shared" si="11"/>
        <v>-</v>
      </c>
      <c r="AX46" s="2" t="str">
        <f t="shared" si="2"/>
        <v>-</v>
      </c>
      <c r="AY46" s="2" t="str">
        <f t="shared" si="12"/>
        <v>-</v>
      </c>
      <c r="AZ46" s="2" t="str">
        <f t="shared" si="13"/>
        <v>-</v>
      </c>
      <c r="BA46" s="2" t="str">
        <f t="shared" si="14"/>
        <v>-</v>
      </c>
      <c r="BB46" s="2" t="str">
        <f t="shared" si="3"/>
        <v>-,-,-,-,-,-,-  [-]</v>
      </c>
    </row>
    <row r="47" spans="1:54" x14ac:dyDescent="0.25">
      <c r="A47" s="521">
        <v>46</v>
      </c>
      <c r="B47" s="8"/>
      <c r="C47" s="8"/>
      <c r="D47" s="8"/>
      <c r="E47" s="8"/>
      <c r="F47" s="9"/>
      <c r="G47" s="9"/>
      <c r="H47" s="8"/>
      <c r="I47" s="305"/>
      <c r="J47" s="418"/>
      <c r="K47" s="418"/>
      <c r="L47" s="418"/>
      <c r="M47" s="418"/>
      <c r="N47" s="418"/>
      <c r="O47" s="418"/>
      <c r="P47" s="418"/>
      <c r="Q47" s="418"/>
      <c r="R47" s="10"/>
      <c r="S47" s="10"/>
      <c r="T47" s="10"/>
      <c r="U47" s="305"/>
      <c r="V47" s="7">
        <f t="shared" si="4"/>
        <v>0</v>
      </c>
      <c r="W47" s="7">
        <f t="shared" si="5"/>
        <v>0</v>
      </c>
      <c r="X47" s="7">
        <f t="shared" si="0"/>
        <v>0</v>
      </c>
      <c r="Y47" s="7">
        <f t="shared" si="6"/>
        <v>0</v>
      </c>
      <c r="AE47" s="522">
        <f t="shared" si="16"/>
        <v>0</v>
      </c>
      <c r="AF47" s="522">
        <f t="shared" si="16"/>
        <v>0</v>
      </c>
      <c r="AS47" s="2" t="str">
        <f t="shared" si="7"/>
        <v>-</v>
      </c>
      <c r="AT47" s="2" t="str">
        <f t="shared" si="8"/>
        <v>-</v>
      </c>
      <c r="AU47" s="2" t="str">
        <f t="shared" si="9"/>
        <v>-</v>
      </c>
      <c r="AV47" s="2" t="str">
        <f t="shared" si="10"/>
        <v>-</v>
      </c>
      <c r="AW47" s="2" t="str">
        <f t="shared" si="11"/>
        <v>-</v>
      </c>
      <c r="AX47" s="2" t="str">
        <f t="shared" si="2"/>
        <v>-</v>
      </c>
      <c r="AY47" s="2" t="str">
        <f t="shared" si="12"/>
        <v>-</v>
      </c>
      <c r="AZ47" s="2" t="str">
        <f t="shared" si="13"/>
        <v>-</v>
      </c>
      <c r="BA47" s="2" t="str">
        <f t="shared" si="14"/>
        <v>-</v>
      </c>
      <c r="BB47" s="2" t="str">
        <f t="shared" si="3"/>
        <v>-,-,-,-,-,-,-  [-]</v>
      </c>
    </row>
    <row r="48" spans="1:54" x14ac:dyDescent="0.25">
      <c r="A48" s="521">
        <v>47</v>
      </c>
      <c r="B48" s="8"/>
      <c r="C48" s="8"/>
      <c r="D48" s="8"/>
      <c r="E48" s="8"/>
      <c r="F48" s="9"/>
      <c r="G48" s="9"/>
      <c r="H48" s="8"/>
      <c r="I48" s="305"/>
      <c r="J48" s="418"/>
      <c r="K48" s="418"/>
      <c r="L48" s="418"/>
      <c r="M48" s="418"/>
      <c r="N48" s="418"/>
      <c r="O48" s="418"/>
      <c r="P48" s="418"/>
      <c r="Q48" s="418"/>
      <c r="R48" s="10"/>
      <c r="S48" s="10"/>
      <c r="T48" s="10"/>
      <c r="U48" s="305"/>
      <c r="V48" s="7">
        <f t="shared" si="4"/>
        <v>0</v>
      </c>
      <c r="W48" s="7">
        <f t="shared" si="5"/>
        <v>0</v>
      </c>
      <c r="X48" s="7">
        <f t="shared" si="0"/>
        <v>0</v>
      </c>
      <c r="Y48" s="7">
        <f t="shared" si="6"/>
        <v>0</v>
      </c>
      <c r="AE48" s="522">
        <f t="shared" si="16"/>
        <v>0</v>
      </c>
      <c r="AF48" s="522">
        <f t="shared" si="16"/>
        <v>0</v>
      </c>
      <c r="AS48" s="2" t="str">
        <f t="shared" si="7"/>
        <v>-</v>
      </c>
      <c r="AT48" s="2" t="str">
        <f t="shared" si="8"/>
        <v>-</v>
      </c>
      <c r="AU48" s="2" t="str">
        <f t="shared" si="9"/>
        <v>-</v>
      </c>
      <c r="AV48" s="2" t="str">
        <f t="shared" si="10"/>
        <v>-</v>
      </c>
      <c r="AW48" s="2" t="str">
        <f t="shared" si="11"/>
        <v>-</v>
      </c>
      <c r="AX48" s="2" t="str">
        <f t="shared" si="2"/>
        <v>-</v>
      </c>
      <c r="AY48" s="2" t="str">
        <f t="shared" si="12"/>
        <v>-</v>
      </c>
      <c r="AZ48" s="2" t="str">
        <f t="shared" si="13"/>
        <v>-</v>
      </c>
      <c r="BA48" s="2" t="str">
        <f t="shared" si="14"/>
        <v>-</v>
      </c>
      <c r="BB48" s="2" t="str">
        <f t="shared" si="3"/>
        <v>-,-,-,-,-,-,-  [-]</v>
      </c>
    </row>
    <row r="49" spans="1:54" x14ac:dyDescent="0.25">
      <c r="A49" s="521">
        <v>48</v>
      </c>
      <c r="B49" s="8"/>
      <c r="C49" s="8"/>
      <c r="D49" s="8"/>
      <c r="E49" s="8"/>
      <c r="F49" s="9"/>
      <c r="G49" s="9"/>
      <c r="H49" s="8"/>
      <c r="I49" s="305"/>
      <c r="J49" s="418"/>
      <c r="K49" s="418"/>
      <c r="L49" s="418"/>
      <c r="M49" s="418"/>
      <c r="N49" s="418"/>
      <c r="O49" s="418"/>
      <c r="P49" s="418"/>
      <c r="Q49" s="418"/>
      <c r="R49" s="10"/>
      <c r="S49" s="10"/>
      <c r="T49" s="10"/>
      <c r="U49" s="305"/>
      <c r="V49" s="7">
        <f t="shared" si="4"/>
        <v>0</v>
      </c>
      <c r="W49" s="7">
        <f t="shared" si="5"/>
        <v>0</v>
      </c>
      <c r="X49" s="7">
        <f t="shared" si="0"/>
        <v>0</v>
      </c>
      <c r="Y49" s="7">
        <f t="shared" si="6"/>
        <v>0</v>
      </c>
      <c r="AE49" s="522">
        <f t="shared" si="16"/>
        <v>0</v>
      </c>
      <c r="AF49" s="522">
        <f t="shared" si="16"/>
        <v>0</v>
      </c>
      <c r="AS49" s="2" t="str">
        <f t="shared" si="7"/>
        <v>-</v>
      </c>
      <c r="AT49" s="2" t="str">
        <f t="shared" si="8"/>
        <v>-</v>
      </c>
      <c r="AU49" s="2" t="str">
        <f t="shared" si="9"/>
        <v>-</v>
      </c>
      <c r="AV49" s="2" t="str">
        <f t="shared" si="10"/>
        <v>-</v>
      </c>
      <c r="AW49" s="2" t="str">
        <f t="shared" si="11"/>
        <v>-</v>
      </c>
      <c r="AX49" s="2" t="str">
        <f t="shared" si="2"/>
        <v>-</v>
      </c>
      <c r="AY49" s="2" t="str">
        <f t="shared" si="12"/>
        <v>-</v>
      </c>
      <c r="AZ49" s="2" t="str">
        <f t="shared" si="13"/>
        <v>-</v>
      </c>
      <c r="BA49" s="2" t="str">
        <f t="shared" si="14"/>
        <v>-</v>
      </c>
      <c r="BB49" s="2" t="str">
        <f t="shared" si="3"/>
        <v>-,-,-,-,-,-,-  [-]</v>
      </c>
    </row>
    <row r="50" spans="1:54" x14ac:dyDescent="0.25">
      <c r="A50" s="521">
        <v>49</v>
      </c>
      <c r="B50" s="8"/>
      <c r="C50" s="8"/>
      <c r="D50" s="8"/>
      <c r="E50" s="8"/>
      <c r="F50" s="9"/>
      <c r="G50" s="9"/>
      <c r="H50" s="8"/>
      <c r="I50" s="305"/>
      <c r="J50" s="418"/>
      <c r="K50" s="418"/>
      <c r="L50" s="418"/>
      <c r="M50" s="418"/>
      <c r="N50" s="418"/>
      <c r="O50" s="418"/>
      <c r="P50" s="418"/>
      <c r="Q50" s="418"/>
      <c r="R50" s="10"/>
      <c r="S50" s="10"/>
      <c r="T50" s="10"/>
      <c r="U50" s="305"/>
      <c r="V50" s="7">
        <f t="shared" si="4"/>
        <v>0</v>
      </c>
      <c r="W50" s="7">
        <f t="shared" si="5"/>
        <v>0</v>
      </c>
      <c r="X50" s="7">
        <f t="shared" si="0"/>
        <v>0</v>
      </c>
      <c r="Y50" s="7">
        <f t="shared" si="6"/>
        <v>0</v>
      </c>
      <c r="AE50" s="522">
        <f t="shared" si="16"/>
        <v>0</v>
      </c>
      <c r="AF50" s="522">
        <f t="shared" si="16"/>
        <v>0</v>
      </c>
      <c r="AS50" s="2" t="str">
        <f t="shared" si="7"/>
        <v>-</v>
      </c>
      <c r="AT50" s="2" t="str">
        <f t="shared" si="8"/>
        <v>-</v>
      </c>
      <c r="AU50" s="2" t="str">
        <f t="shared" si="9"/>
        <v>-</v>
      </c>
      <c r="AV50" s="2" t="str">
        <f t="shared" si="10"/>
        <v>-</v>
      </c>
      <c r="AW50" s="2" t="str">
        <f t="shared" si="11"/>
        <v>-</v>
      </c>
      <c r="AX50" s="2" t="str">
        <f t="shared" si="2"/>
        <v>-</v>
      </c>
      <c r="AY50" s="2" t="str">
        <f t="shared" si="12"/>
        <v>-</v>
      </c>
      <c r="AZ50" s="2" t="str">
        <f t="shared" si="13"/>
        <v>-</v>
      </c>
      <c r="BA50" s="2" t="str">
        <f t="shared" si="14"/>
        <v>-</v>
      </c>
      <c r="BB50" s="2" t="str">
        <f t="shared" si="3"/>
        <v>-,-,-,-,-,-,-  [-]</v>
      </c>
    </row>
    <row r="51" spans="1:54" x14ac:dyDescent="0.25">
      <c r="A51" s="521">
        <v>50</v>
      </c>
      <c r="B51" s="8"/>
      <c r="C51" s="8"/>
      <c r="D51" s="8"/>
      <c r="E51" s="8"/>
      <c r="F51" s="9"/>
      <c r="G51" s="9"/>
      <c r="H51" s="8"/>
      <c r="I51" s="305"/>
      <c r="J51" s="418"/>
      <c r="K51" s="418"/>
      <c r="L51" s="418"/>
      <c r="M51" s="418"/>
      <c r="N51" s="418"/>
      <c r="O51" s="418"/>
      <c r="P51" s="418"/>
      <c r="Q51" s="418"/>
      <c r="R51" s="10"/>
      <c r="S51" s="10"/>
      <c r="T51" s="10"/>
      <c r="U51" s="305"/>
      <c r="V51" s="7">
        <f t="shared" si="4"/>
        <v>0</v>
      </c>
      <c r="W51" s="7">
        <f t="shared" si="5"/>
        <v>0</v>
      </c>
      <c r="X51" s="7">
        <f t="shared" si="0"/>
        <v>0</v>
      </c>
      <c r="Y51" s="7">
        <f t="shared" si="6"/>
        <v>0</v>
      </c>
      <c r="AE51" s="522">
        <f t="shared" si="16"/>
        <v>0</v>
      </c>
      <c r="AF51" s="522">
        <f t="shared" si="16"/>
        <v>0</v>
      </c>
      <c r="AS51" s="2" t="str">
        <f t="shared" si="7"/>
        <v>-</v>
      </c>
      <c r="AT51" s="2" t="str">
        <f t="shared" si="8"/>
        <v>-</v>
      </c>
      <c r="AU51" s="2" t="str">
        <f t="shared" si="9"/>
        <v>-</v>
      </c>
      <c r="AV51" s="2" t="str">
        <f t="shared" si="10"/>
        <v>-</v>
      </c>
      <c r="AW51" s="2" t="str">
        <f t="shared" si="11"/>
        <v>-</v>
      </c>
      <c r="AX51" s="2" t="str">
        <f t="shared" si="2"/>
        <v>-</v>
      </c>
      <c r="AY51" s="2" t="str">
        <f t="shared" si="12"/>
        <v>-</v>
      </c>
      <c r="AZ51" s="2" t="str">
        <f t="shared" si="13"/>
        <v>-</v>
      </c>
      <c r="BA51" s="2" t="str">
        <f t="shared" si="14"/>
        <v>-</v>
      </c>
      <c r="BB51" s="2" t="str">
        <f t="shared" si="3"/>
        <v>-,-,-,-,-,-,-  [-]</v>
      </c>
    </row>
    <row r="52" spans="1:54" x14ac:dyDescent="0.25">
      <c r="A52" s="521">
        <v>51</v>
      </c>
      <c r="B52" s="8"/>
      <c r="C52" s="8"/>
      <c r="D52" s="8"/>
      <c r="E52" s="8"/>
      <c r="F52" s="9"/>
      <c r="G52" s="9"/>
      <c r="H52" s="8"/>
      <c r="I52" s="305"/>
      <c r="J52" s="418"/>
      <c r="K52" s="418"/>
      <c r="L52" s="418"/>
      <c r="M52" s="418"/>
      <c r="N52" s="418"/>
      <c r="O52" s="418"/>
      <c r="P52" s="418"/>
      <c r="Q52" s="418"/>
      <c r="R52" s="10"/>
      <c r="S52" s="10"/>
      <c r="T52" s="10"/>
      <c r="U52" s="305"/>
      <c r="V52" s="7">
        <f t="shared" si="4"/>
        <v>0</v>
      </c>
      <c r="W52" s="7">
        <f t="shared" si="5"/>
        <v>0</v>
      </c>
      <c r="X52" s="7">
        <f t="shared" si="0"/>
        <v>0</v>
      </c>
      <c r="Y52" s="7">
        <f t="shared" si="6"/>
        <v>0</v>
      </c>
      <c r="AE52" s="522">
        <f t="shared" si="16"/>
        <v>0</v>
      </c>
      <c r="AF52" s="522">
        <f t="shared" si="16"/>
        <v>0</v>
      </c>
      <c r="AS52" s="2" t="str">
        <f t="shared" si="7"/>
        <v>-</v>
      </c>
      <c r="AT52" s="2" t="str">
        <f t="shared" si="8"/>
        <v>-</v>
      </c>
      <c r="AU52" s="2" t="str">
        <f t="shared" si="9"/>
        <v>-</v>
      </c>
      <c r="AV52" s="2" t="str">
        <f t="shared" si="10"/>
        <v>-</v>
      </c>
      <c r="AW52" s="2" t="str">
        <f t="shared" si="11"/>
        <v>-</v>
      </c>
      <c r="AX52" s="2" t="str">
        <f t="shared" si="2"/>
        <v>-</v>
      </c>
      <c r="AY52" s="2" t="str">
        <f t="shared" si="12"/>
        <v>-</v>
      </c>
      <c r="AZ52" s="2" t="str">
        <f t="shared" si="13"/>
        <v>-</v>
      </c>
      <c r="BA52" s="2" t="str">
        <f t="shared" si="14"/>
        <v>-</v>
      </c>
      <c r="BB52" s="2" t="str">
        <f t="shared" si="3"/>
        <v>-,-,-,-,-,-,-  [-]</v>
      </c>
    </row>
    <row r="53" spans="1:54" x14ac:dyDescent="0.25">
      <c r="A53" s="521">
        <v>52</v>
      </c>
      <c r="B53" s="8"/>
      <c r="C53" s="8"/>
      <c r="D53" s="8"/>
      <c r="E53" s="8"/>
      <c r="F53" s="9"/>
      <c r="G53" s="9"/>
      <c r="H53" s="8"/>
      <c r="I53" s="305"/>
      <c r="J53" s="418"/>
      <c r="K53" s="418"/>
      <c r="L53" s="418"/>
      <c r="M53" s="418"/>
      <c r="N53" s="418"/>
      <c r="O53" s="418"/>
      <c r="P53" s="418"/>
      <c r="Q53" s="418"/>
      <c r="R53" s="10"/>
      <c r="S53" s="10"/>
      <c r="T53" s="10"/>
      <c r="U53" s="305"/>
      <c r="V53" s="7">
        <f t="shared" si="4"/>
        <v>0</v>
      </c>
      <c r="W53" s="7">
        <f t="shared" si="5"/>
        <v>0</v>
      </c>
      <c r="X53" s="7">
        <f t="shared" si="0"/>
        <v>0</v>
      </c>
      <c r="Y53" s="7">
        <f t="shared" si="6"/>
        <v>0</v>
      </c>
      <c r="AE53" s="522">
        <f t="shared" si="16"/>
        <v>0</v>
      </c>
      <c r="AF53" s="522">
        <f t="shared" si="16"/>
        <v>0</v>
      </c>
      <c r="AS53" s="2" t="str">
        <f t="shared" si="7"/>
        <v>-</v>
      </c>
      <c r="AT53" s="2" t="str">
        <f t="shared" si="8"/>
        <v>-</v>
      </c>
      <c r="AU53" s="2" t="str">
        <f t="shared" si="9"/>
        <v>-</v>
      </c>
      <c r="AV53" s="2" t="str">
        <f t="shared" si="10"/>
        <v>-</v>
      </c>
      <c r="AW53" s="2" t="str">
        <f t="shared" si="11"/>
        <v>-</v>
      </c>
      <c r="AX53" s="2" t="str">
        <f t="shared" si="2"/>
        <v>-</v>
      </c>
      <c r="AY53" s="2" t="str">
        <f t="shared" si="12"/>
        <v>-</v>
      </c>
      <c r="AZ53" s="2" t="str">
        <f t="shared" si="13"/>
        <v>-</v>
      </c>
      <c r="BA53" s="2" t="str">
        <f t="shared" si="14"/>
        <v>-</v>
      </c>
      <c r="BB53" s="2" t="str">
        <f t="shared" si="3"/>
        <v>-,-,-,-,-,-,-  [-]</v>
      </c>
    </row>
    <row r="54" spans="1:54" x14ac:dyDescent="0.25">
      <c r="A54" s="521">
        <v>53</v>
      </c>
      <c r="B54" s="8"/>
      <c r="C54" s="8"/>
      <c r="D54" s="8"/>
      <c r="E54" s="8"/>
      <c r="F54" s="9"/>
      <c r="G54" s="9"/>
      <c r="H54" s="8"/>
      <c r="I54" s="305"/>
      <c r="J54" s="418"/>
      <c r="K54" s="418"/>
      <c r="L54" s="418"/>
      <c r="M54" s="418"/>
      <c r="N54" s="418"/>
      <c r="O54" s="418"/>
      <c r="P54" s="418"/>
      <c r="Q54" s="418"/>
      <c r="R54" s="10"/>
      <c r="S54" s="10"/>
      <c r="T54" s="10"/>
      <c r="U54" s="305"/>
      <c r="V54" s="7">
        <f t="shared" si="4"/>
        <v>0</v>
      </c>
      <c r="W54" s="7">
        <f t="shared" si="5"/>
        <v>0</v>
      </c>
      <c r="X54" s="7">
        <f t="shared" si="0"/>
        <v>0</v>
      </c>
      <c r="Y54" s="7">
        <f t="shared" si="6"/>
        <v>0</v>
      </c>
      <c r="AE54" s="522">
        <f t="shared" si="16"/>
        <v>0</v>
      </c>
      <c r="AF54" s="522">
        <f t="shared" si="16"/>
        <v>0</v>
      </c>
      <c r="AS54" s="2" t="str">
        <f t="shared" si="7"/>
        <v>-</v>
      </c>
      <c r="AT54" s="2" t="str">
        <f t="shared" si="8"/>
        <v>-</v>
      </c>
      <c r="AU54" s="2" t="str">
        <f t="shared" si="9"/>
        <v>-</v>
      </c>
      <c r="AV54" s="2" t="str">
        <f t="shared" si="10"/>
        <v>-</v>
      </c>
      <c r="AW54" s="2" t="str">
        <f t="shared" si="11"/>
        <v>-</v>
      </c>
      <c r="AX54" s="2" t="str">
        <f t="shared" si="2"/>
        <v>-</v>
      </c>
      <c r="AY54" s="2" t="str">
        <f t="shared" si="12"/>
        <v>-</v>
      </c>
      <c r="AZ54" s="2" t="str">
        <f t="shared" si="13"/>
        <v>-</v>
      </c>
      <c r="BA54" s="2" t="str">
        <f t="shared" si="14"/>
        <v>-</v>
      </c>
      <c r="BB54" s="2" t="str">
        <f t="shared" si="3"/>
        <v>-,-,-,-,-,-,-  [-]</v>
      </c>
    </row>
    <row r="55" spans="1:54" x14ac:dyDescent="0.25">
      <c r="A55" s="521">
        <v>54</v>
      </c>
      <c r="B55" s="8"/>
      <c r="C55" s="8"/>
      <c r="D55" s="8"/>
      <c r="E55" s="8"/>
      <c r="F55" s="9"/>
      <c r="G55" s="9"/>
      <c r="H55" s="8"/>
      <c r="I55" s="305"/>
      <c r="J55" s="418"/>
      <c r="K55" s="418"/>
      <c r="L55" s="418"/>
      <c r="M55" s="418"/>
      <c r="N55" s="418"/>
      <c r="O55" s="418"/>
      <c r="P55" s="418"/>
      <c r="Q55" s="418"/>
      <c r="R55" s="10"/>
      <c r="S55" s="10"/>
      <c r="T55" s="10"/>
      <c r="U55" s="305"/>
      <c r="V55" s="7">
        <f t="shared" si="4"/>
        <v>0</v>
      </c>
      <c r="W55" s="7">
        <f t="shared" si="5"/>
        <v>0</v>
      </c>
      <c r="X55" s="7">
        <f t="shared" si="0"/>
        <v>0</v>
      </c>
      <c r="Y55" s="7">
        <f t="shared" si="6"/>
        <v>0</v>
      </c>
      <c r="AE55" s="522">
        <f t="shared" si="16"/>
        <v>0</v>
      </c>
      <c r="AF55" s="522">
        <f t="shared" si="16"/>
        <v>0</v>
      </c>
      <c r="AS55" s="2" t="str">
        <f t="shared" si="7"/>
        <v>-</v>
      </c>
      <c r="AT55" s="2" t="str">
        <f t="shared" si="8"/>
        <v>-</v>
      </c>
      <c r="AU55" s="2" t="str">
        <f t="shared" si="9"/>
        <v>-</v>
      </c>
      <c r="AV55" s="2" t="str">
        <f t="shared" si="10"/>
        <v>-</v>
      </c>
      <c r="AW55" s="2" t="str">
        <f t="shared" si="11"/>
        <v>-</v>
      </c>
      <c r="AX55" s="2" t="str">
        <f t="shared" si="2"/>
        <v>-</v>
      </c>
      <c r="AY55" s="2" t="str">
        <f t="shared" si="12"/>
        <v>-</v>
      </c>
      <c r="AZ55" s="2" t="str">
        <f t="shared" si="13"/>
        <v>-</v>
      </c>
      <c r="BA55" s="2" t="str">
        <f t="shared" si="14"/>
        <v>-</v>
      </c>
      <c r="BB55" s="2" t="str">
        <f t="shared" si="3"/>
        <v>-,-,-,-,-,-,-  [-]</v>
      </c>
    </row>
    <row r="56" spans="1:54" x14ac:dyDescent="0.25">
      <c r="A56" s="521">
        <v>55</v>
      </c>
      <c r="B56" s="8"/>
      <c r="C56" s="8"/>
      <c r="D56" s="8"/>
      <c r="E56" s="8"/>
      <c r="F56" s="9"/>
      <c r="G56" s="9"/>
      <c r="H56" s="8"/>
      <c r="I56" s="305"/>
      <c r="J56" s="418"/>
      <c r="K56" s="418"/>
      <c r="L56" s="418"/>
      <c r="M56" s="418"/>
      <c r="N56" s="418"/>
      <c r="O56" s="418"/>
      <c r="P56" s="418"/>
      <c r="Q56" s="418"/>
      <c r="R56" s="10"/>
      <c r="S56" s="10"/>
      <c r="T56" s="10"/>
      <c r="U56" s="305"/>
      <c r="V56" s="7">
        <f t="shared" si="4"/>
        <v>0</v>
      </c>
      <c r="W56" s="7">
        <f t="shared" si="5"/>
        <v>0</v>
      </c>
      <c r="X56" s="7">
        <f t="shared" si="0"/>
        <v>0</v>
      </c>
      <c r="Y56" s="7">
        <f t="shared" si="6"/>
        <v>0</v>
      </c>
      <c r="AE56" s="522">
        <f t="shared" si="16"/>
        <v>0</v>
      </c>
      <c r="AF56" s="522">
        <f t="shared" si="16"/>
        <v>0</v>
      </c>
      <c r="AS56" s="2" t="str">
        <f t="shared" si="7"/>
        <v>-</v>
      </c>
      <c r="AT56" s="2" t="str">
        <f t="shared" si="8"/>
        <v>-</v>
      </c>
      <c r="AU56" s="2" t="str">
        <f t="shared" si="9"/>
        <v>-</v>
      </c>
      <c r="AV56" s="2" t="str">
        <f t="shared" si="10"/>
        <v>-</v>
      </c>
      <c r="AW56" s="2" t="str">
        <f t="shared" si="11"/>
        <v>-</v>
      </c>
      <c r="AX56" s="2" t="str">
        <f t="shared" si="2"/>
        <v>-</v>
      </c>
      <c r="AY56" s="2" t="str">
        <f t="shared" si="12"/>
        <v>-</v>
      </c>
      <c r="AZ56" s="2" t="str">
        <f t="shared" si="13"/>
        <v>-</v>
      </c>
      <c r="BA56" s="2" t="str">
        <f t="shared" si="14"/>
        <v>-</v>
      </c>
      <c r="BB56" s="2" t="str">
        <f t="shared" si="3"/>
        <v>-,-,-,-,-,-,-  [-]</v>
      </c>
    </row>
    <row r="57" spans="1:54" x14ac:dyDescent="0.25">
      <c r="A57" s="521">
        <v>56</v>
      </c>
      <c r="B57" s="8"/>
      <c r="C57" s="8"/>
      <c r="D57" s="8"/>
      <c r="E57" s="8"/>
      <c r="F57" s="9"/>
      <c r="G57" s="9"/>
      <c r="H57" s="8"/>
      <c r="I57" s="305"/>
      <c r="J57" s="418"/>
      <c r="K57" s="418"/>
      <c r="L57" s="418"/>
      <c r="M57" s="418"/>
      <c r="N57" s="418"/>
      <c r="O57" s="418"/>
      <c r="P57" s="418"/>
      <c r="Q57" s="418"/>
      <c r="R57" s="10"/>
      <c r="S57" s="10"/>
      <c r="T57" s="10"/>
      <c r="U57" s="305"/>
      <c r="V57" s="7">
        <f t="shared" si="4"/>
        <v>0</v>
      </c>
      <c r="W57" s="7">
        <f t="shared" si="5"/>
        <v>0</v>
      </c>
      <c r="X57" s="7">
        <f t="shared" si="0"/>
        <v>0</v>
      </c>
      <c r="Y57" s="7">
        <f t="shared" si="6"/>
        <v>0</v>
      </c>
      <c r="AE57" s="522">
        <f t="shared" si="16"/>
        <v>0</v>
      </c>
      <c r="AF57" s="522">
        <f t="shared" si="16"/>
        <v>0</v>
      </c>
      <c r="AS57" s="2" t="str">
        <f t="shared" si="7"/>
        <v>-</v>
      </c>
      <c r="AT57" s="2" t="str">
        <f t="shared" si="8"/>
        <v>-</v>
      </c>
      <c r="AU57" s="2" t="str">
        <f t="shared" si="9"/>
        <v>-</v>
      </c>
      <c r="AV57" s="2" t="str">
        <f t="shared" si="10"/>
        <v>-</v>
      </c>
      <c r="AW57" s="2" t="str">
        <f t="shared" si="11"/>
        <v>-</v>
      </c>
      <c r="AX57" s="2" t="str">
        <f t="shared" si="2"/>
        <v>-</v>
      </c>
      <c r="AY57" s="2" t="str">
        <f t="shared" si="12"/>
        <v>-</v>
      </c>
      <c r="AZ57" s="2" t="str">
        <f t="shared" si="13"/>
        <v>-</v>
      </c>
      <c r="BA57" s="2" t="str">
        <f t="shared" si="14"/>
        <v>-</v>
      </c>
      <c r="BB57" s="2" t="str">
        <f t="shared" si="3"/>
        <v>-,-,-,-,-,-,-  [-]</v>
      </c>
    </row>
    <row r="58" spans="1:54" x14ac:dyDescent="0.25">
      <c r="A58" s="521">
        <v>57</v>
      </c>
      <c r="B58" s="8"/>
      <c r="C58" s="8"/>
      <c r="D58" s="8"/>
      <c r="E58" s="8"/>
      <c r="F58" s="9"/>
      <c r="G58" s="9"/>
      <c r="H58" s="8"/>
      <c r="I58" s="305"/>
      <c r="J58" s="418"/>
      <c r="K58" s="418"/>
      <c r="L58" s="418"/>
      <c r="M58" s="418"/>
      <c r="N58" s="418"/>
      <c r="O58" s="418"/>
      <c r="P58" s="418"/>
      <c r="Q58" s="418"/>
      <c r="R58" s="10"/>
      <c r="S58" s="10"/>
      <c r="T58" s="10"/>
      <c r="U58" s="305"/>
      <c r="V58" s="7">
        <f t="shared" si="4"/>
        <v>0</v>
      </c>
      <c r="W58" s="7">
        <f t="shared" si="5"/>
        <v>0</v>
      </c>
      <c r="X58" s="7">
        <f t="shared" si="0"/>
        <v>0</v>
      </c>
      <c r="Y58" s="7">
        <f t="shared" si="6"/>
        <v>0</v>
      </c>
      <c r="AE58" s="522">
        <f t="shared" si="16"/>
        <v>0</v>
      </c>
      <c r="AF58" s="522">
        <f t="shared" si="16"/>
        <v>0</v>
      </c>
      <c r="AS58" s="2" t="str">
        <f t="shared" si="7"/>
        <v>-</v>
      </c>
      <c r="AT58" s="2" t="str">
        <f t="shared" si="8"/>
        <v>-</v>
      </c>
      <c r="AU58" s="2" t="str">
        <f t="shared" si="9"/>
        <v>-</v>
      </c>
      <c r="AV58" s="2" t="str">
        <f t="shared" si="10"/>
        <v>-</v>
      </c>
      <c r="AW58" s="2" t="str">
        <f t="shared" si="11"/>
        <v>-</v>
      </c>
      <c r="AX58" s="2" t="str">
        <f t="shared" si="2"/>
        <v>-</v>
      </c>
      <c r="AY58" s="2" t="str">
        <f t="shared" si="12"/>
        <v>-</v>
      </c>
      <c r="AZ58" s="2" t="str">
        <f t="shared" si="13"/>
        <v>-</v>
      </c>
      <c r="BA58" s="2" t="str">
        <f t="shared" si="14"/>
        <v>-</v>
      </c>
      <c r="BB58" s="2" t="str">
        <f t="shared" si="3"/>
        <v>-,-,-,-,-,-,-  [-]</v>
      </c>
    </row>
    <row r="59" spans="1:54" x14ac:dyDescent="0.25">
      <c r="A59" s="521">
        <v>58</v>
      </c>
      <c r="B59" s="8"/>
      <c r="C59" s="8"/>
      <c r="D59" s="8"/>
      <c r="E59" s="8"/>
      <c r="F59" s="9"/>
      <c r="G59" s="9"/>
      <c r="H59" s="8"/>
      <c r="I59" s="305"/>
      <c r="J59" s="418"/>
      <c r="K59" s="418"/>
      <c r="L59" s="418"/>
      <c r="M59" s="418"/>
      <c r="N59" s="418"/>
      <c r="O59" s="418"/>
      <c r="P59" s="418"/>
      <c r="Q59" s="418"/>
      <c r="R59" s="10"/>
      <c r="S59" s="10"/>
      <c r="T59" s="10"/>
      <c r="U59" s="305"/>
      <c r="V59" s="7">
        <f t="shared" si="4"/>
        <v>0</v>
      </c>
      <c r="W59" s="7">
        <f t="shared" si="5"/>
        <v>0</v>
      </c>
      <c r="X59" s="7">
        <f t="shared" si="0"/>
        <v>0</v>
      </c>
      <c r="Y59" s="7">
        <f t="shared" si="6"/>
        <v>0</v>
      </c>
      <c r="AE59" s="522">
        <f t="shared" si="16"/>
        <v>0</v>
      </c>
      <c r="AF59" s="522">
        <f t="shared" si="16"/>
        <v>0</v>
      </c>
      <c r="AS59" s="2" t="str">
        <f t="shared" si="7"/>
        <v>-</v>
      </c>
      <c r="AT59" s="2" t="str">
        <f t="shared" si="8"/>
        <v>-</v>
      </c>
      <c r="AU59" s="2" t="str">
        <f t="shared" si="9"/>
        <v>-</v>
      </c>
      <c r="AV59" s="2" t="str">
        <f t="shared" si="10"/>
        <v>-</v>
      </c>
      <c r="AW59" s="2" t="str">
        <f t="shared" si="11"/>
        <v>-</v>
      </c>
      <c r="AX59" s="2" t="str">
        <f t="shared" si="2"/>
        <v>-</v>
      </c>
      <c r="AY59" s="2" t="str">
        <f t="shared" si="12"/>
        <v>-</v>
      </c>
      <c r="AZ59" s="2" t="str">
        <f t="shared" si="13"/>
        <v>-</v>
      </c>
      <c r="BA59" s="2" t="str">
        <f t="shared" si="14"/>
        <v>-</v>
      </c>
      <c r="BB59" s="2" t="str">
        <f t="shared" si="3"/>
        <v>-,-,-,-,-,-,-  [-]</v>
      </c>
    </row>
    <row r="60" spans="1:54" x14ac:dyDescent="0.25">
      <c r="A60" s="521">
        <v>59</v>
      </c>
      <c r="B60" s="8"/>
      <c r="C60" s="8"/>
      <c r="D60" s="8"/>
      <c r="E60" s="8"/>
      <c r="F60" s="9"/>
      <c r="G60" s="9"/>
      <c r="H60" s="8"/>
      <c r="I60" s="305"/>
      <c r="J60" s="418"/>
      <c r="K60" s="418"/>
      <c r="L60" s="418"/>
      <c r="M60" s="418"/>
      <c r="N60" s="418"/>
      <c r="O60" s="418"/>
      <c r="P60" s="418"/>
      <c r="Q60" s="418"/>
      <c r="R60" s="10"/>
      <c r="S60" s="10"/>
      <c r="T60" s="10"/>
      <c r="U60" s="305"/>
      <c r="V60" s="7">
        <f t="shared" si="4"/>
        <v>0</v>
      </c>
      <c r="W60" s="7">
        <f t="shared" si="5"/>
        <v>0</v>
      </c>
      <c r="X60" s="7">
        <f t="shared" si="0"/>
        <v>0</v>
      </c>
      <c r="Y60" s="7">
        <f t="shared" si="6"/>
        <v>0</v>
      </c>
      <c r="AE60" s="522">
        <f t="shared" si="16"/>
        <v>0</v>
      </c>
      <c r="AF60" s="522">
        <f t="shared" si="16"/>
        <v>0</v>
      </c>
      <c r="AS60" s="2" t="str">
        <f t="shared" si="7"/>
        <v>-</v>
      </c>
      <c r="AT60" s="2" t="str">
        <f t="shared" si="8"/>
        <v>-</v>
      </c>
      <c r="AU60" s="2" t="str">
        <f t="shared" si="9"/>
        <v>-</v>
      </c>
      <c r="AV60" s="2" t="str">
        <f t="shared" si="10"/>
        <v>-</v>
      </c>
      <c r="AW60" s="2" t="str">
        <f t="shared" si="11"/>
        <v>-</v>
      </c>
      <c r="AX60" s="2" t="str">
        <f t="shared" si="2"/>
        <v>-</v>
      </c>
      <c r="AY60" s="2" t="str">
        <f t="shared" si="12"/>
        <v>-</v>
      </c>
      <c r="AZ60" s="2" t="str">
        <f t="shared" si="13"/>
        <v>-</v>
      </c>
      <c r="BA60" s="2" t="str">
        <f t="shared" si="14"/>
        <v>-</v>
      </c>
      <c r="BB60" s="2" t="str">
        <f t="shared" si="3"/>
        <v>-,-,-,-,-,-,-  [-]</v>
      </c>
    </row>
    <row r="61" spans="1:54" x14ac:dyDescent="0.25">
      <c r="A61" s="521">
        <v>60</v>
      </c>
      <c r="B61" s="8"/>
      <c r="C61" s="8"/>
      <c r="D61" s="8"/>
      <c r="E61" s="8"/>
      <c r="F61" s="9"/>
      <c r="G61" s="9"/>
      <c r="H61" s="8"/>
      <c r="I61" s="305"/>
      <c r="J61" s="418"/>
      <c r="K61" s="418"/>
      <c r="L61" s="418"/>
      <c r="M61" s="418"/>
      <c r="N61" s="418"/>
      <c r="O61" s="418"/>
      <c r="P61" s="418"/>
      <c r="Q61" s="418"/>
      <c r="R61" s="10"/>
      <c r="S61" s="10"/>
      <c r="T61" s="10"/>
      <c r="U61" s="305"/>
      <c r="V61" s="7">
        <f t="shared" si="4"/>
        <v>0</v>
      </c>
      <c r="W61" s="7">
        <f t="shared" si="5"/>
        <v>0</v>
      </c>
      <c r="X61" s="7">
        <f t="shared" si="0"/>
        <v>0</v>
      </c>
      <c r="Y61" s="7">
        <f t="shared" si="6"/>
        <v>0</v>
      </c>
      <c r="AE61" s="522">
        <f t="shared" si="16"/>
        <v>0</v>
      </c>
      <c r="AF61" s="522">
        <f t="shared" si="16"/>
        <v>0</v>
      </c>
      <c r="AS61" s="2" t="str">
        <f t="shared" si="7"/>
        <v>-</v>
      </c>
      <c r="AT61" s="2" t="str">
        <f t="shared" si="8"/>
        <v>-</v>
      </c>
      <c r="AU61" s="2" t="str">
        <f t="shared" si="9"/>
        <v>-</v>
      </c>
      <c r="AV61" s="2" t="str">
        <f t="shared" si="10"/>
        <v>-</v>
      </c>
      <c r="AW61" s="2" t="str">
        <f t="shared" si="11"/>
        <v>-</v>
      </c>
      <c r="AX61" s="2" t="str">
        <f t="shared" si="2"/>
        <v>-</v>
      </c>
      <c r="AY61" s="2" t="str">
        <f t="shared" si="12"/>
        <v>-</v>
      </c>
      <c r="AZ61" s="2" t="str">
        <f t="shared" si="13"/>
        <v>-</v>
      </c>
      <c r="BA61" s="2" t="str">
        <f t="shared" si="14"/>
        <v>-</v>
      </c>
      <c r="BB61" s="2" t="str">
        <f t="shared" si="3"/>
        <v>-,-,-,-,-,-,-  [-]</v>
      </c>
    </row>
    <row r="62" spans="1:54" x14ac:dyDescent="0.25">
      <c r="A62" s="521">
        <v>61</v>
      </c>
      <c r="B62" s="8"/>
      <c r="C62" s="8"/>
      <c r="D62" s="8"/>
      <c r="E62" s="8"/>
      <c r="F62" s="9"/>
      <c r="G62" s="9"/>
      <c r="H62" s="8"/>
      <c r="I62" s="305"/>
      <c r="J62" s="418"/>
      <c r="K62" s="418"/>
      <c r="L62" s="418"/>
      <c r="M62" s="418"/>
      <c r="N62" s="418"/>
      <c r="O62" s="418"/>
      <c r="P62" s="418"/>
      <c r="Q62" s="418"/>
      <c r="R62" s="10"/>
      <c r="S62" s="10"/>
      <c r="T62" s="10"/>
      <c r="U62" s="305"/>
      <c r="V62" s="7">
        <f t="shared" si="4"/>
        <v>0</v>
      </c>
      <c r="W62" s="7">
        <f t="shared" si="5"/>
        <v>0</v>
      </c>
      <c r="X62" s="7">
        <f t="shared" si="0"/>
        <v>0</v>
      </c>
      <c r="Y62" s="7">
        <f t="shared" si="6"/>
        <v>0</v>
      </c>
      <c r="AE62" s="522">
        <f t="shared" si="16"/>
        <v>0</v>
      </c>
      <c r="AF62" s="522">
        <f t="shared" si="16"/>
        <v>0</v>
      </c>
      <c r="AS62" s="2" t="str">
        <f t="shared" si="7"/>
        <v>-</v>
      </c>
      <c r="AT62" s="2" t="str">
        <f t="shared" si="8"/>
        <v>-</v>
      </c>
      <c r="AU62" s="2" t="str">
        <f t="shared" si="9"/>
        <v>-</v>
      </c>
      <c r="AV62" s="2" t="str">
        <f t="shared" si="10"/>
        <v>-</v>
      </c>
      <c r="AW62" s="2" t="str">
        <f t="shared" si="11"/>
        <v>-</v>
      </c>
      <c r="AX62" s="2" t="str">
        <f t="shared" si="2"/>
        <v>-</v>
      </c>
      <c r="AY62" s="2" t="str">
        <f t="shared" si="12"/>
        <v>-</v>
      </c>
      <c r="AZ62" s="2" t="str">
        <f t="shared" si="13"/>
        <v>-</v>
      </c>
      <c r="BA62" s="2" t="str">
        <f t="shared" si="14"/>
        <v>-</v>
      </c>
      <c r="BB62" s="2" t="str">
        <f t="shared" si="3"/>
        <v>-,-,-,-,-,-,-  [-]</v>
      </c>
    </row>
    <row r="63" spans="1:54" x14ac:dyDescent="0.25">
      <c r="A63" s="521">
        <v>62</v>
      </c>
      <c r="B63" s="8"/>
      <c r="C63" s="8"/>
      <c r="D63" s="8"/>
      <c r="E63" s="8"/>
      <c r="F63" s="9"/>
      <c r="G63" s="9"/>
      <c r="H63" s="8"/>
      <c r="I63" s="305"/>
      <c r="J63" s="418"/>
      <c r="K63" s="418"/>
      <c r="L63" s="418"/>
      <c r="M63" s="418"/>
      <c r="N63" s="418"/>
      <c r="O63" s="418"/>
      <c r="P63" s="418"/>
      <c r="Q63" s="418"/>
      <c r="R63" s="10"/>
      <c r="S63" s="10"/>
      <c r="T63" s="10"/>
      <c r="U63" s="305"/>
      <c r="V63" s="7">
        <f t="shared" si="4"/>
        <v>0</v>
      </c>
      <c r="W63" s="7">
        <f t="shared" si="5"/>
        <v>0</v>
      </c>
      <c r="X63" s="7">
        <f t="shared" si="0"/>
        <v>0</v>
      </c>
      <c r="Y63" s="7">
        <f t="shared" si="6"/>
        <v>0</v>
      </c>
      <c r="AE63" s="522">
        <f t="shared" si="16"/>
        <v>0</v>
      </c>
      <c r="AF63" s="522">
        <f t="shared" si="16"/>
        <v>0</v>
      </c>
      <c r="AS63" s="2" t="str">
        <f t="shared" si="7"/>
        <v>-</v>
      </c>
      <c r="AT63" s="2" t="str">
        <f t="shared" si="8"/>
        <v>-</v>
      </c>
      <c r="AU63" s="2" t="str">
        <f t="shared" si="9"/>
        <v>-</v>
      </c>
      <c r="AV63" s="2" t="str">
        <f t="shared" si="10"/>
        <v>-</v>
      </c>
      <c r="AW63" s="2" t="str">
        <f t="shared" si="11"/>
        <v>-</v>
      </c>
      <c r="AX63" s="2" t="str">
        <f t="shared" si="2"/>
        <v>-</v>
      </c>
      <c r="AY63" s="2" t="str">
        <f t="shared" si="12"/>
        <v>-</v>
      </c>
      <c r="AZ63" s="2" t="str">
        <f t="shared" si="13"/>
        <v>-</v>
      </c>
      <c r="BA63" s="2" t="str">
        <f t="shared" si="14"/>
        <v>-</v>
      </c>
      <c r="BB63" s="2" t="str">
        <f t="shared" si="3"/>
        <v>-,-,-,-,-,-,-  [-]</v>
      </c>
    </row>
    <row r="64" spans="1:54" x14ac:dyDescent="0.25">
      <c r="A64" s="521">
        <v>63</v>
      </c>
      <c r="B64" s="8"/>
      <c r="C64" s="8"/>
      <c r="D64" s="8"/>
      <c r="E64" s="8"/>
      <c r="F64" s="9"/>
      <c r="G64" s="9"/>
      <c r="H64" s="8"/>
      <c r="I64" s="305"/>
      <c r="J64" s="418"/>
      <c r="K64" s="418"/>
      <c r="L64" s="418"/>
      <c r="M64" s="418"/>
      <c r="N64" s="418"/>
      <c r="O64" s="418"/>
      <c r="P64" s="418"/>
      <c r="Q64" s="418"/>
      <c r="R64" s="10"/>
      <c r="S64" s="10"/>
      <c r="T64" s="10"/>
      <c r="U64" s="305"/>
      <c r="V64" s="7">
        <f t="shared" si="4"/>
        <v>0</v>
      </c>
      <c r="W64" s="7">
        <f t="shared" si="5"/>
        <v>0</v>
      </c>
      <c r="X64" s="7">
        <f t="shared" si="0"/>
        <v>0</v>
      </c>
      <c r="Y64" s="7">
        <f t="shared" si="6"/>
        <v>0</v>
      </c>
      <c r="AE64" s="522">
        <f t="shared" si="16"/>
        <v>0</v>
      </c>
      <c r="AF64" s="522">
        <f t="shared" si="16"/>
        <v>0</v>
      </c>
      <c r="AS64" s="2" t="str">
        <f t="shared" si="7"/>
        <v>-</v>
      </c>
      <c r="AT64" s="2" t="str">
        <f t="shared" si="8"/>
        <v>-</v>
      </c>
      <c r="AU64" s="2" t="str">
        <f t="shared" si="9"/>
        <v>-</v>
      </c>
      <c r="AV64" s="2" t="str">
        <f t="shared" si="10"/>
        <v>-</v>
      </c>
      <c r="AW64" s="2" t="str">
        <f t="shared" si="11"/>
        <v>-</v>
      </c>
      <c r="AX64" s="2" t="str">
        <f t="shared" si="2"/>
        <v>-</v>
      </c>
      <c r="AY64" s="2" t="str">
        <f t="shared" si="12"/>
        <v>-</v>
      </c>
      <c r="AZ64" s="2" t="str">
        <f t="shared" si="13"/>
        <v>-</v>
      </c>
      <c r="BA64" s="2" t="str">
        <f t="shared" si="14"/>
        <v>-</v>
      </c>
      <c r="BB64" s="2" t="str">
        <f t="shared" si="3"/>
        <v>-,-,-,-,-,-,-  [-]</v>
      </c>
    </row>
    <row r="65" spans="1:54" x14ac:dyDescent="0.25">
      <c r="A65" s="521">
        <v>64</v>
      </c>
      <c r="B65" s="8"/>
      <c r="C65" s="8"/>
      <c r="D65" s="8"/>
      <c r="E65" s="8"/>
      <c r="F65" s="9"/>
      <c r="G65" s="9"/>
      <c r="H65" s="8"/>
      <c r="I65" s="305"/>
      <c r="J65" s="418"/>
      <c r="K65" s="418"/>
      <c r="L65" s="418"/>
      <c r="M65" s="418"/>
      <c r="N65" s="418"/>
      <c r="O65" s="418"/>
      <c r="P65" s="418"/>
      <c r="Q65" s="418"/>
      <c r="R65" s="10"/>
      <c r="S65" s="10"/>
      <c r="T65" s="10"/>
      <c r="U65" s="305"/>
      <c r="V65" s="7">
        <f t="shared" si="4"/>
        <v>0</v>
      </c>
      <c r="W65" s="7">
        <f t="shared" si="5"/>
        <v>0</v>
      </c>
      <c r="X65" s="7">
        <f t="shared" si="0"/>
        <v>0</v>
      </c>
      <c r="Y65" s="7">
        <f t="shared" si="6"/>
        <v>0</v>
      </c>
      <c r="AE65" s="522">
        <f t="shared" si="16"/>
        <v>0</v>
      </c>
      <c r="AF65" s="522">
        <f t="shared" si="16"/>
        <v>0</v>
      </c>
      <c r="AS65" s="2" t="str">
        <f t="shared" si="7"/>
        <v>-</v>
      </c>
      <c r="AT65" s="2" t="str">
        <f t="shared" si="8"/>
        <v>-</v>
      </c>
      <c r="AU65" s="2" t="str">
        <f t="shared" si="9"/>
        <v>-</v>
      </c>
      <c r="AV65" s="2" t="str">
        <f t="shared" si="10"/>
        <v>-</v>
      </c>
      <c r="AW65" s="2" t="str">
        <f t="shared" si="11"/>
        <v>-</v>
      </c>
      <c r="AX65" s="2" t="str">
        <f t="shared" si="2"/>
        <v>-</v>
      </c>
      <c r="AY65" s="2" t="str">
        <f t="shared" si="12"/>
        <v>-</v>
      </c>
      <c r="AZ65" s="2" t="str">
        <f t="shared" si="13"/>
        <v>-</v>
      </c>
      <c r="BA65" s="2" t="str">
        <f t="shared" si="14"/>
        <v>-</v>
      </c>
      <c r="BB65" s="2" t="str">
        <f t="shared" si="3"/>
        <v>-,-,-,-,-,-,-  [-]</v>
      </c>
    </row>
    <row r="66" spans="1:54" x14ac:dyDescent="0.25">
      <c r="A66" s="521">
        <v>65</v>
      </c>
      <c r="B66" s="8"/>
      <c r="C66" s="8"/>
      <c r="D66" s="8"/>
      <c r="E66" s="8"/>
      <c r="F66" s="9"/>
      <c r="G66" s="9"/>
      <c r="H66" s="8"/>
      <c r="I66" s="305"/>
      <c r="J66" s="418"/>
      <c r="K66" s="418"/>
      <c r="L66" s="418"/>
      <c r="M66" s="418"/>
      <c r="N66" s="418"/>
      <c r="O66" s="418"/>
      <c r="P66" s="418"/>
      <c r="Q66" s="418"/>
      <c r="R66" s="10"/>
      <c r="S66" s="10"/>
      <c r="T66" s="10"/>
      <c r="U66" s="305"/>
      <c r="V66" s="7">
        <f t="shared" si="4"/>
        <v>0</v>
      </c>
      <c r="W66" s="7">
        <f t="shared" si="5"/>
        <v>0</v>
      </c>
      <c r="X66" s="7">
        <f t="shared" si="0"/>
        <v>0</v>
      </c>
      <c r="Y66" s="7">
        <f t="shared" si="6"/>
        <v>0</v>
      </c>
      <c r="AE66" s="522">
        <f t="shared" si="16"/>
        <v>0</v>
      </c>
      <c r="AF66" s="522">
        <f t="shared" si="16"/>
        <v>0</v>
      </c>
      <c r="AS66" s="2" t="str">
        <f t="shared" si="7"/>
        <v>-</v>
      </c>
      <c r="AT66" s="2" t="str">
        <f t="shared" si="8"/>
        <v>-</v>
      </c>
      <c r="AU66" s="2" t="str">
        <f t="shared" si="9"/>
        <v>-</v>
      </c>
      <c r="AV66" s="2" t="str">
        <f t="shared" si="10"/>
        <v>-</v>
      </c>
      <c r="AW66" s="2" t="str">
        <f t="shared" si="11"/>
        <v>-</v>
      </c>
      <c r="AX66" s="2" t="str">
        <f t="shared" si="2"/>
        <v>-</v>
      </c>
      <c r="AY66" s="2" t="str">
        <f t="shared" si="12"/>
        <v>-</v>
      </c>
      <c r="AZ66" s="2" t="str">
        <f t="shared" si="13"/>
        <v>-</v>
      </c>
      <c r="BA66" s="2" t="str">
        <f t="shared" si="14"/>
        <v>-</v>
      </c>
      <c r="BB66" s="2" t="str">
        <f t="shared" si="3"/>
        <v>-,-,-,-,-,-,-  [-]</v>
      </c>
    </row>
    <row r="67" spans="1:54" x14ac:dyDescent="0.25">
      <c r="A67" s="521">
        <v>66</v>
      </c>
      <c r="B67" s="8"/>
      <c r="C67" s="8"/>
      <c r="D67" s="8"/>
      <c r="E67" s="8"/>
      <c r="F67" s="9"/>
      <c r="G67" s="9"/>
      <c r="H67" s="8"/>
      <c r="I67" s="305"/>
      <c r="J67" s="418"/>
      <c r="K67" s="418"/>
      <c r="L67" s="418"/>
      <c r="M67" s="418"/>
      <c r="N67" s="418"/>
      <c r="O67" s="418"/>
      <c r="P67" s="418"/>
      <c r="Q67" s="418"/>
      <c r="R67" s="10"/>
      <c r="S67" s="10"/>
      <c r="T67" s="10"/>
      <c r="U67" s="305"/>
      <c r="V67" s="7">
        <f t="shared" si="4"/>
        <v>0</v>
      </c>
      <c r="W67" s="7">
        <f t="shared" si="5"/>
        <v>0</v>
      </c>
      <c r="X67" s="7">
        <f t="shared" si="0"/>
        <v>0</v>
      </c>
      <c r="Y67" s="7">
        <f t="shared" si="6"/>
        <v>0</v>
      </c>
      <c r="AE67" s="522">
        <f t="shared" si="16"/>
        <v>0</v>
      </c>
      <c r="AF67" s="522">
        <f t="shared" si="16"/>
        <v>0</v>
      </c>
      <c r="AS67" s="2" t="str">
        <f t="shared" si="7"/>
        <v>-</v>
      </c>
      <c r="AT67" s="2" t="str">
        <f t="shared" si="8"/>
        <v>-</v>
      </c>
      <c r="AU67" s="2" t="str">
        <f t="shared" si="9"/>
        <v>-</v>
      </c>
      <c r="AV67" s="2" t="str">
        <f t="shared" si="10"/>
        <v>-</v>
      </c>
      <c r="AW67" s="2" t="str">
        <f t="shared" si="11"/>
        <v>-</v>
      </c>
      <c r="AX67" s="2" t="str">
        <f t="shared" si="2"/>
        <v>-</v>
      </c>
      <c r="AY67" s="2" t="str">
        <f t="shared" si="12"/>
        <v>-</v>
      </c>
      <c r="AZ67" s="2" t="str">
        <f t="shared" si="13"/>
        <v>-</v>
      </c>
      <c r="BA67" s="2" t="str">
        <f t="shared" si="14"/>
        <v>-</v>
      </c>
      <c r="BB67" s="2" t="str">
        <f t="shared" si="3"/>
        <v>-,-,-,-,-,-,-  [-]</v>
      </c>
    </row>
    <row r="68" spans="1:54" x14ac:dyDescent="0.25">
      <c r="A68" s="521">
        <v>67</v>
      </c>
      <c r="B68" s="8"/>
      <c r="C68" s="8"/>
      <c r="D68" s="8"/>
      <c r="E68" s="8"/>
      <c r="F68" s="9"/>
      <c r="G68" s="9"/>
      <c r="H68" s="8"/>
      <c r="I68" s="305"/>
      <c r="J68" s="418"/>
      <c r="K68" s="418"/>
      <c r="L68" s="418"/>
      <c r="M68" s="418"/>
      <c r="N68" s="418"/>
      <c r="O68" s="418"/>
      <c r="P68" s="418"/>
      <c r="Q68" s="418"/>
      <c r="R68" s="10"/>
      <c r="S68" s="10"/>
      <c r="T68" s="10"/>
      <c r="U68" s="305"/>
      <c r="V68" s="7">
        <f t="shared" si="4"/>
        <v>0</v>
      </c>
      <c r="W68" s="7">
        <f t="shared" si="5"/>
        <v>0</v>
      </c>
      <c r="X68" s="7">
        <f t="shared" si="0"/>
        <v>0</v>
      </c>
      <c r="Y68" s="7">
        <f t="shared" si="6"/>
        <v>0</v>
      </c>
      <c r="AE68" s="522">
        <f t="shared" si="16"/>
        <v>0</v>
      </c>
      <c r="AF68" s="522">
        <f t="shared" si="16"/>
        <v>0</v>
      </c>
      <c r="AS68" s="2" t="str">
        <f t="shared" si="7"/>
        <v>-</v>
      </c>
      <c r="AT68" s="2" t="str">
        <f t="shared" si="8"/>
        <v>-</v>
      </c>
      <c r="AU68" s="2" t="str">
        <f t="shared" si="9"/>
        <v>-</v>
      </c>
      <c r="AV68" s="2" t="str">
        <f t="shared" si="10"/>
        <v>-</v>
      </c>
      <c r="AW68" s="2" t="str">
        <f t="shared" si="11"/>
        <v>-</v>
      </c>
      <c r="AX68" s="2" t="str">
        <f t="shared" si="2"/>
        <v>-</v>
      </c>
      <c r="AY68" s="2" t="str">
        <f t="shared" si="12"/>
        <v>-</v>
      </c>
      <c r="AZ68" s="2" t="str">
        <f t="shared" si="13"/>
        <v>-</v>
      </c>
      <c r="BA68" s="2" t="str">
        <f t="shared" si="14"/>
        <v>-</v>
      </c>
      <c r="BB68" s="2" t="str">
        <f t="shared" si="3"/>
        <v>-,-,-,-,-,-,-  [-]</v>
      </c>
    </row>
    <row r="69" spans="1:54" x14ac:dyDescent="0.25">
      <c r="A69" s="521">
        <v>68</v>
      </c>
      <c r="B69" s="8"/>
      <c r="C69" s="8"/>
      <c r="D69" s="8"/>
      <c r="E69" s="8"/>
      <c r="F69" s="9"/>
      <c r="G69" s="9"/>
      <c r="H69" s="8"/>
      <c r="I69" s="305"/>
      <c r="J69" s="418"/>
      <c r="K69" s="418"/>
      <c r="L69" s="418"/>
      <c r="M69" s="418"/>
      <c r="N69" s="418"/>
      <c r="O69" s="418"/>
      <c r="P69" s="418"/>
      <c r="Q69" s="418"/>
      <c r="R69" s="10"/>
      <c r="S69" s="10"/>
      <c r="T69" s="10"/>
      <c r="U69" s="305"/>
      <c r="V69" s="7">
        <f t="shared" si="4"/>
        <v>0</v>
      </c>
      <c r="W69" s="7">
        <f t="shared" si="5"/>
        <v>0</v>
      </c>
      <c r="X69" s="7">
        <f t="shared" si="0"/>
        <v>0</v>
      </c>
      <c r="Y69" s="7">
        <f t="shared" si="6"/>
        <v>0</v>
      </c>
      <c r="AE69" s="522">
        <f t="shared" si="16"/>
        <v>0</v>
      </c>
      <c r="AF69" s="522">
        <f t="shared" si="16"/>
        <v>0</v>
      </c>
      <c r="AS69" s="2" t="str">
        <f t="shared" si="7"/>
        <v>-</v>
      </c>
      <c r="AT69" s="2" t="str">
        <f t="shared" si="8"/>
        <v>-</v>
      </c>
      <c r="AU69" s="2" t="str">
        <f t="shared" si="9"/>
        <v>-</v>
      </c>
      <c r="AV69" s="2" t="str">
        <f t="shared" si="10"/>
        <v>-</v>
      </c>
      <c r="AW69" s="2" t="str">
        <f t="shared" si="11"/>
        <v>-</v>
      </c>
      <c r="AX69" s="2" t="str">
        <f t="shared" si="2"/>
        <v>-</v>
      </c>
      <c r="AY69" s="2" t="str">
        <f t="shared" si="12"/>
        <v>-</v>
      </c>
      <c r="AZ69" s="2" t="str">
        <f t="shared" si="13"/>
        <v>-</v>
      </c>
      <c r="BA69" s="2" t="str">
        <f t="shared" si="14"/>
        <v>-</v>
      </c>
      <c r="BB69" s="2" t="str">
        <f t="shared" si="3"/>
        <v>-,-,-,-,-,-,-  [-]</v>
      </c>
    </row>
    <row r="70" spans="1:54" x14ac:dyDescent="0.25">
      <c r="A70" s="521">
        <v>69</v>
      </c>
      <c r="B70" s="8"/>
      <c r="C70" s="8"/>
      <c r="D70" s="8"/>
      <c r="E70" s="8"/>
      <c r="F70" s="9"/>
      <c r="G70" s="9"/>
      <c r="H70" s="8"/>
      <c r="I70" s="305"/>
      <c r="J70" s="418"/>
      <c r="K70" s="418"/>
      <c r="L70" s="418"/>
      <c r="M70" s="418"/>
      <c r="N70" s="418"/>
      <c r="O70" s="418"/>
      <c r="P70" s="418"/>
      <c r="Q70" s="418"/>
      <c r="R70" s="10"/>
      <c r="S70" s="10"/>
      <c r="T70" s="10"/>
      <c r="U70" s="305"/>
      <c r="V70" s="7">
        <f t="shared" si="4"/>
        <v>0</v>
      </c>
      <c r="W70" s="7">
        <f t="shared" si="5"/>
        <v>0</v>
      </c>
      <c r="X70" s="7">
        <f t="shared" si="0"/>
        <v>0</v>
      </c>
      <c r="Y70" s="7">
        <f t="shared" si="6"/>
        <v>0</v>
      </c>
      <c r="AE70" s="522">
        <f t="shared" si="16"/>
        <v>0</v>
      </c>
      <c r="AF70" s="522">
        <f t="shared" si="16"/>
        <v>0</v>
      </c>
      <c r="AS70" s="2" t="str">
        <f t="shared" si="7"/>
        <v>-</v>
      </c>
      <c r="AT70" s="2" t="str">
        <f t="shared" si="8"/>
        <v>-</v>
      </c>
      <c r="AU70" s="2" t="str">
        <f t="shared" si="9"/>
        <v>-</v>
      </c>
      <c r="AV70" s="2" t="str">
        <f t="shared" si="10"/>
        <v>-</v>
      </c>
      <c r="AW70" s="2" t="str">
        <f t="shared" si="11"/>
        <v>-</v>
      </c>
      <c r="AX70" s="2" t="str">
        <f t="shared" si="2"/>
        <v>-</v>
      </c>
      <c r="AY70" s="2" t="str">
        <f t="shared" si="12"/>
        <v>-</v>
      </c>
      <c r="AZ70" s="2" t="str">
        <f t="shared" si="13"/>
        <v>-</v>
      </c>
      <c r="BA70" s="2" t="str">
        <f t="shared" si="14"/>
        <v>-</v>
      </c>
      <c r="BB70" s="2" t="str">
        <f t="shared" si="3"/>
        <v>-,-,-,-,-,-,-  [-]</v>
      </c>
    </row>
    <row r="71" spans="1:54" x14ac:dyDescent="0.25">
      <c r="A71" s="521">
        <v>70</v>
      </c>
      <c r="B71" s="8"/>
      <c r="C71" s="8"/>
      <c r="D71" s="8"/>
      <c r="E71" s="8"/>
      <c r="F71" s="9"/>
      <c r="G71" s="9"/>
      <c r="H71" s="8"/>
      <c r="I71" s="305"/>
      <c r="J71" s="418"/>
      <c r="K71" s="418"/>
      <c r="L71" s="418"/>
      <c r="M71" s="418"/>
      <c r="N71" s="418"/>
      <c r="O71" s="418"/>
      <c r="P71" s="418"/>
      <c r="Q71" s="418"/>
      <c r="R71" s="10"/>
      <c r="S71" s="10"/>
      <c r="T71" s="10"/>
      <c r="U71" s="305"/>
      <c r="V71" s="7">
        <f t="shared" si="4"/>
        <v>0</v>
      </c>
      <c r="W71" s="7">
        <f t="shared" si="5"/>
        <v>0</v>
      </c>
      <c r="X71" s="7">
        <f t="shared" ref="X71:X126" si="17">W71*4</f>
        <v>0</v>
      </c>
      <c r="Y71" s="7">
        <f t="shared" si="6"/>
        <v>0</v>
      </c>
      <c r="AE71" s="522">
        <f t="shared" si="16"/>
        <v>0</v>
      </c>
      <c r="AF71" s="522">
        <f t="shared" si="16"/>
        <v>0</v>
      </c>
      <c r="AS71" s="2" t="str">
        <f t="shared" si="7"/>
        <v>-</v>
      </c>
      <c r="AT71" s="2" t="str">
        <f t="shared" si="8"/>
        <v>-</v>
      </c>
      <c r="AU71" s="2" t="str">
        <f t="shared" si="9"/>
        <v>-</v>
      </c>
      <c r="AV71" s="2" t="str">
        <f t="shared" si="10"/>
        <v>-</v>
      </c>
      <c r="AW71" s="2" t="str">
        <f t="shared" si="11"/>
        <v>-</v>
      </c>
      <c r="AX71" s="2" t="str">
        <f t="shared" ref="AX71:AX126" si="18">IF(O71&gt;=1,"Sa","-")</f>
        <v>-</v>
      </c>
      <c r="AY71" s="2" t="str">
        <f t="shared" si="12"/>
        <v>-</v>
      </c>
      <c r="AZ71" s="2" t="str">
        <f t="shared" si="13"/>
        <v>-</v>
      </c>
      <c r="BA71" s="2" t="str">
        <f t="shared" si="14"/>
        <v>-</v>
      </c>
      <c r="BB71" s="2" t="str">
        <f t="shared" ref="BB71:BB83" si="19">AS71&amp;","&amp;AT71&amp;","&amp;AU71&amp;","&amp;AV71&amp;","&amp;AW71&amp;","&amp;AX71&amp;","&amp;AY71&amp;"  ["&amp;AZ71&amp;"]"</f>
        <v>-,-,-,-,-,-,-  [-]</v>
      </c>
    </row>
    <row r="72" spans="1:54" x14ac:dyDescent="0.25">
      <c r="A72" s="521">
        <v>71</v>
      </c>
      <c r="B72" s="8"/>
      <c r="C72" s="8"/>
      <c r="D72" s="8"/>
      <c r="E72" s="8"/>
      <c r="F72" s="9"/>
      <c r="G72" s="9"/>
      <c r="H72" s="8"/>
      <c r="I72" s="305"/>
      <c r="J72" s="418"/>
      <c r="K72" s="418"/>
      <c r="L72" s="418"/>
      <c r="M72" s="418"/>
      <c r="N72" s="418"/>
      <c r="O72" s="418"/>
      <c r="P72" s="418"/>
      <c r="Q72" s="418"/>
      <c r="R72" s="10"/>
      <c r="S72" s="10"/>
      <c r="T72" s="10"/>
      <c r="U72" s="305"/>
      <c r="V72" s="7">
        <f t="shared" ref="V72:V120" si="20">IF(OR(AE72,AF72)&gt;0,(AF72-AE72)*24-H72/60,"")</f>
        <v>0</v>
      </c>
      <c r="W72" s="7">
        <f t="shared" ref="W72:W126" si="21">SUM(J72:P72)*V72</f>
        <v>0</v>
      </c>
      <c r="X72" s="7">
        <f t="shared" si="17"/>
        <v>0</v>
      </c>
      <c r="Y72" s="7">
        <f t="shared" ref="Y72:Y126" si="22">W72/38</f>
        <v>0</v>
      </c>
      <c r="AE72" s="522">
        <f t="shared" si="16"/>
        <v>0</v>
      </c>
      <c r="AF72" s="522">
        <f t="shared" si="16"/>
        <v>0</v>
      </c>
      <c r="AS72" s="2" t="str">
        <f t="shared" ref="AS72:AS126" si="23">IF(J72&gt;=1,"M","-")</f>
        <v>-</v>
      </c>
      <c r="AT72" s="2" t="str">
        <f t="shared" ref="AT72:AT126" si="24">IF(K72&gt;=1,"T","-")</f>
        <v>-</v>
      </c>
      <c r="AU72" s="2" t="str">
        <f t="shared" ref="AU72:AU126" si="25">IF(L72&gt;=1,"W","-")</f>
        <v>-</v>
      </c>
      <c r="AV72" s="2" t="str">
        <f t="shared" ref="AV72:AV126" si="26">IF(M72&gt;=1,"Th","-")</f>
        <v>-</v>
      </c>
      <c r="AW72" s="2" t="str">
        <f t="shared" ref="AW72:AW126" si="27">IF(N72&gt;=1,"F","-")</f>
        <v>-</v>
      </c>
      <c r="AX72" s="2" t="str">
        <f t="shared" si="18"/>
        <v>-</v>
      </c>
      <c r="AY72" s="2" t="str">
        <f t="shared" ref="AY72:AY126" si="28">IF(P72&gt;=1,"Su","-")</f>
        <v>-</v>
      </c>
      <c r="AZ72" s="2" t="str">
        <f t="shared" ref="AZ72:AZ126" si="29">IF(Q72="Y","Y","-")</f>
        <v>-</v>
      </c>
      <c r="BA72" s="2" t="str">
        <f t="shared" ref="BA72:BA126" si="30">IF(R72&gt;=1,"Y","-")</f>
        <v>-</v>
      </c>
      <c r="BB72" s="2" t="str">
        <f t="shared" si="19"/>
        <v>-,-,-,-,-,-,-  [-]</v>
      </c>
    </row>
    <row r="73" spans="1:54" x14ac:dyDescent="0.25">
      <c r="A73" s="521">
        <v>72</v>
      </c>
      <c r="B73" s="8"/>
      <c r="C73" s="8"/>
      <c r="D73" s="8"/>
      <c r="E73" s="8"/>
      <c r="F73" s="9"/>
      <c r="G73" s="9"/>
      <c r="H73" s="8"/>
      <c r="I73" s="305"/>
      <c r="J73" s="418"/>
      <c r="K73" s="418"/>
      <c r="L73" s="418"/>
      <c r="M73" s="418"/>
      <c r="N73" s="418"/>
      <c r="O73" s="418"/>
      <c r="P73" s="418"/>
      <c r="Q73" s="418"/>
      <c r="R73" s="10"/>
      <c r="S73" s="10"/>
      <c r="T73" s="10"/>
      <c r="U73" s="305"/>
      <c r="V73" s="7">
        <f t="shared" si="20"/>
        <v>0</v>
      </c>
      <c r="W73" s="7">
        <f t="shared" si="21"/>
        <v>0</v>
      </c>
      <c r="X73" s="7">
        <f t="shared" si="17"/>
        <v>0</v>
      </c>
      <c r="Y73" s="7">
        <f t="shared" si="22"/>
        <v>0</v>
      </c>
      <c r="AE73" s="522">
        <f t="shared" si="16"/>
        <v>0</v>
      </c>
      <c r="AF73" s="522">
        <f t="shared" si="16"/>
        <v>0</v>
      </c>
      <c r="AS73" s="2" t="str">
        <f t="shared" si="23"/>
        <v>-</v>
      </c>
      <c r="AT73" s="2" t="str">
        <f t="shared" si="24"/>
        <v>-</v>
      </c>
      <c r="AU73" s="2" t="str">
        <f t="shared" si="25"/>
        <v>-</v>
      </c>
      <c r="AV73" s="2" t="str">
        <f t="shared" si="26"/>
        <v>-</v>
      </c>
      <c r="AW73" s="2" t="str">
        <f t="shared" si="27"/>
        <v>-</v>
      </c>
      <c r="AX73" s="2" t="str">
        <f t="shared" si="18"/>
        <v>-</v>
      </c>
      <c r="AY73" s="2" t="str">
        <f t="shared" si="28"/>
        <v>-</v>
      </c>
      <c r="AZ73" s="2" t="str">
        <f t="shared" si="29"/>
        <v>-</v>
      </c>
      <c r="BA73" s="2" t="str">
        <f t="shared" si="30"/>
        <v>-</v>
      </c>
      <c r="BB73" s="2" t="str">
        <f t="shared" si="19"/>
        <v>-,-,-,-,-,-,-  [-]</v>
      </c>
    </row>
    <row r="74" spans="1:54" x14ac:dyDescent="0.25">
      <c r="A74" s="521">
        <v>73</v>
      </c>
      <c r="B74" s="8"/>
      <c r="C74" s="8"/>
      <c r="D74" s="8"/>
      <c r="E74" s="8"/>
      <c r="F74" s="9"/>
      <c r="G74" s="9"/>
      <c r="H74" s="8"/>
      <c r="I74" s="305"/>
      <c r="J74" s="418"/>
      <c r="K74" s="418"/>
      <c r="L74" s="418"/>
      <c r="M74" s="418"/>
      <c r="N74" s="418"/>
      <c r="O74" s="418"/>
      <c r="P74" s="418"/>
      <c r="Q74" s="418"/>
      <c r="R74" s="10"/>
      <c r="S74" s="10"/>
      <c r="T74" s="10"/>
      <c r="U74" s="305"/>
      <c r="V74" s="7">
        <f t="shared" si="20"/>
        <v>0</v>
      </c>
      <c r="W74" s="7">
        <f t="shared" si="21"/>
        <v>0</v>
      </c>
      <c r="X74" s="7">
        <f t="shared" si="17"/>
        <v>0</v>
      </c>
      <c r="Y74" s="7">
        <f t="shared" si="22"/>
        <v>0</v>
      </c>
      <c r="AE74" s="522">
        <f t="shared" si="16"/>
        <v>0</v>
      </c>
      <c r="AF74" s="522">
        <f t="shared" si="16"/>
        <v>0</v>
      </c>
      <c r="AS74" s="2" t="str">
        <f t="shared" si="23"/>
        <v>-</v>
      </c>
      <c r="AT74" s="2" t="str">
        <f t="shared" si="24"/>
        <v>-</v>
      </c>
      <c r="AU74" s="2" t="str">
        <f t="shared" si="25"/>
        <v>-</v>
      </c>
      <c r="AV74" s="2" t="str">
        <f t="shared" si="26"/>
        <v>-</v>
      </c>
      <c r="AW74" s="2" t="str">
        <f t="shared" si="27"/>
        <v>-</v>
      </c>
      <c r="AX74" s="2" t="str">
        <f t="shared" si="18"/>
        <v>-</v>
      </c>
      <c r="AY74" s="2" t="str">
        <f t="shared" si="28"/>
        <v>-</v>
      </c>
      <c r="AZ74" s="2" t="str">
        <f t="shared" si="29"/>
        <v>-</v>
      </c>
      <c r="BA74" s="2" t="str">
        <f t="shared" si="30"/>
        <v>-</v>
      </c>
      <c r="BB74" s="2" t="str">
        <f t="shared" si="19"/>
        <v>-,-,-,-,-,-,-  [-]</v>
      </c>
    </row>
    <row r="75" spans="1:54" x14ac:dyDescent="0.25">
      <c r="A75" s="521">
        <v>74</v>
      </c>
      <c r="B75" s="8"/>
      <c r="C75" s="8"/>
      <c r="D75" s="8"/>
      <c r="E75" s="8"/>
      <c r="F75" s="9"/>
      <c r="G75" s="9"/>
      <c r="H75" s="8"/>
      <c r="I75" s="305"/>
      <c r="J75" s="418"/>
      <c r="K75" s="418"/>
      <c r="L75" s="418"/>
      <c r="M75" s="418"/>
      <c r="N75" s="418"/>
      <c r="O75" s="418"/>
      <c r="P75" s="418"/>
      <c r="Q75" s="418"/>
      <c r="R75" s="10"/>
      <c r="S75" s="10"/>
      <c r="T75" s="10"/>
      <c r="U75" s="305"/>
      <c r="V75" s="7">
        <f t="shared" si="20"/>
        <v>0</v>
      </c>
      <c r="W75" s="7">
        <f t="shared" si="21"/>
        <v>0</v>
      </c>
      <c r="X75" s="7">
        <f t="shared" si="17"/>
        <v>0</v>
      </c>
      <c r="Y75" s="7">
        <f t="shared" si="22"/>
        <v>0</v>
      </c>
      <c r="AE75" s="522">
        <f t="shared" si="16"/>
        <v>0</v>
      </c>
      <c r="AF75" s="522">
        <f t="shared" si="16"/>
        <v>0</v>
      </c>
      <c r="AS75" s="2" t="str">
        <f t="shared" si="23"/>
        <v>-</v>
      </c>
      <c r="AT75" s="2" t="str">
        <f t="shared" si="24"/>
        <v>-</v>
      </c>
      <c r="AU75" s="2" t="str">
        <f t="shared" si="25"/>
        <v>-</v>
      </c>
      <c r="AV75" s="2" t="str">
        <f t="shared" si="26"/>
        <v>-</v>
      </c>
      <c r="AW75" s="2" t="str">
        <f t="shared" si="27"/>
        <v>-</v>
      </c>
      <c r="AX75" s="2" t="str">
        <f t="shared" si="18"/>
        <v>-</v>
      </c>
      <c r="AY75" s="2" t="str">
        <f t="shared" si="28"/>
        <v>-</v>
      </c>
      <c r="AZ75" s="2" t="str">
        <f t="shared" si="29"/>
        <v>-</v>
      </c>
      <c r="BA75" s="2" t="str">
        <f t="shared" si="30"/>
        <v>-</v>
      </c>
      <c r="BB75" s="2" t="str">
        <f t="shared" si="19"/>
        <v>-,-,-,-,-,-,-  [-]</v>
      </c>
    </row>
    <row r="76" spans="1:54" x14ac:dyDescent="0.25">
      <c r="A76" s="521">
        <v>75</v>
      </c>
      <c r="B76" s="8"/>
      <c r="C76" s="8"/>
      <c r="D76" s="8"/>
      <c r="E76" s="8"/>
      <c r="F76" s="9"/>
      <c r="G76" s="9"/>
      <c r="H76" s="8"/>
      <c r="I76" s="305"/>
      <c r="J76" s="418"/>
      <c r="K76" s="418"/>
      <c r="L76" s="418"/>
      <c r="M76" s="418"/>
      <c r="N76" s="418"/>
      <c r="O76" s="418"/>
      <c r="P76" s="418"/>
      <c r="Q76" s="418"/>
      <c r="R76" s="10"/>
      <c r="S76" s="10"/>
      <c r="T76" s="10"/>
      <c r="U76" s="305"/>
      <c r="V76" s="7">
        <f t="shared" si="20"/>
        <v>0</v>
      </c>
      <c r="W76" s="7">
        <f t="shared" si="21"/>
        <v>0</v>
      </c>
      <c r="X76" s="7">
        <f t="shared" si="17"/>
        <v>0</v>
      </c>
      <c r="Y76" s="7">
        <f t="shared" si="22"/>
        <v>0</v>
      </c>
      <c r="AE76" s="522">
        <f t="shared" si="16"/>
        <v>0</v>
      </c>
      <c r="AF76" s="522">
        <f t="shared" si="16"/>
        <v>0</v>
      </c>
      <c r="AS76" s="2" t="str">
        <f t="shared" si="23"/>
        <v>-</v>
      </c>
      <c r="AT76" s="2" t="str">
        <f t="shared" si="24"/>
        <v>-</v>
      </c>
      <c r="AU76" s="2" t="str">
        <f t="shared" si="25"/>
        <v>-</v>
      </c>
      <c r="AV76" s="2" t="str">
        <f t="shared" si="26"/>
        <v>-</v>
      </c>
      <c r="AW76" s="2" t="str">
        <f t="shared" si="27"/>
        <v>-</v>
      </c>
      <c r="AX76" s="2" t="str">
        <f t="shared" si="18"/>
        <v>-</v>
      </c>
      <c r="AY76" s="2" t="str">
        <f t="shared" si="28"/>
        <v>-</v>
      </c>
      <c r="AZ76" s="2" t="str">
        <f t="shared" si="29"/>
        <v>-</v>
      </c>
      <c r="BA76" s="2" t="str">
        <f t="shared" si="30"/>
        <v>-</v>
      </c>
      <c r="BB76" s="2" t="str">
        <f t="shared" si="19"/>
        <v>-,-,-,-,-,-,-  [-]</v>
      </c>
    </row>
    <row r="77" spans="1:54" x14ac:dyDescent="0.25">
      <c r="A77" s="521">
        <v>76</v>
      </c>
      <c r="B77" s="8"/>
      <c r="C77" s="8"/>
      <c r="D77" s="8"/>
      <c r="E77" s="8"/>
      <c r="F77" s="9"/>
      <c r="G77" s="9"/>
      <c r="H77" s="8"/>
      <c r="I77" s="305"/>
      <c r="J77" s="418"/>
      <c r="K77" s="418"/>
      <c r="L77" s="418"/>
      <c r="M77" s="418"/>
      <c r="N77" s="418"/>
      <c r="O77" s="418"/>
      <c r="P77" s="418"/>
      <c r="Q77" s="418"/>
      <c r="R77" s="10"/>
      <c r="S77" s="10"/>
      <c r="T77" s="10"/>
      <c r="U77" s="305"/>
      <c r="V77" s="7">
        <f t="shared" si="20"/>
        <v>0</v>
      </c>
      <c r="W77" s="7">
        <f t="shared" si="21"/>
        <v>0</v>
      </c>
      <c r="X77" s="7">
        <f t="shared" si="17"/>
        <v>0</v>
      </c>
      <c r="Y77" s="7">
        <f t="shared" si="22"/>
        <v>0</v>
      </c>
      <c r="AE77" s="522">
        <f t="shared" si="16"/>
        <v>0</v>
      </c>
      <c r="AF77" s="522">
        <f t="shared" si="16"/>
        <v>0</v>
      </c>
      <c r="AS77" s="2" t="str">
        <f t="shared" si="23"/>
        <v>-</v>
      </c>
      <c r="AT77" s="2" t="str">
        <f t="shared" si="24"/>
        <v>-</v>
      </c>
      <c r="AU77" s="2" t="str">
        <f t="shared" si="25"/>
        <v>-</v>
      </c>
      <c r="AV77" s="2" t="str">
        <f t="shared" si="26"/>
        <v>-</v>
      </c>
      <c r="AW77" s="2" t="str">
        <f t="shared" si="27"/>
        <v>-</v>
      </c>
      <c r="AX77" s="2" t="str">
        <f t="shared" si="18"/>
        <v>-</v>
      </c>
      <c r="AY77" s="2" t="str">
        <f t="shared" si="28"/>
        <v>-</v>
      </c>
      <c r="AZ77" s="2" t="str">
        <f t="shared" si="29"/>
        <v>-</v>
      </c>
      <c r="BA77" s="2" t="str">
        <f t="shared" si="30"/>
        <v>-</v>
      </c>
      <c r="BB77" s="2" t="str">
        <f t="shared" si="19"/>
        <v>-,-,-,-,-,-,-  [-]</v>
      </c>
    </row>
    <row r="78" spans="1:54" x14ac:dyDescent="0.25">
      <c r="A78" s="521">
        <v>77</v>
      </c>
      <c r="B78" s="8"/>
      <c r="C78" s="8"/>
      <c r="D78" s="8"/>
      <c r="E78" s="8"/>
      <c r="F78" s="9"/>
      <c r="G78" s="9"/>
      <c r="H78" s="8"/>
      <c r="I78" s="305"/>
      <c r="J78" s="418"/>
      <c r="K78" s="418"/>
      <c r="L78" s="418"/>
      <c r="M78" s="418"/>
      <c r="N78" s="418"/>
      <c r="O78" s="418"/>
      <c r="P78" s="418"/>
      <c r="Q78" s="418"/>
      <c r="R78" s="10"/>
      <c r="S78" s="10"/>
      <c r="T78" s="10"/>
      <c r="U78" s="305"/>
      <c r="V78" s="7">
        <f t="shared" si="20"/>
        <v>0</v>
      </c>
      <c r="W78" s="7">
        <f t="shared" si="21"/>
        <v>0</v>
      </c>
      <c r="X78" s="7">
        <f t="shared" si="17"/>
        <v>0</v>
      </c>
      <c r="Y78" s="7">
        <f t="shared" si="22"/>
        <v>0</v>
      </c>
      <c r="AE78" s="522">
        <f t="shared" si="16"/>
        <v>0</v>
      </c>
      <c r="AF78" s="522">
        <f t="shared" si="16"/>
        <v>0</v>
      </c>
      <c r="AS78" s="2" t="str">
        <f t="shared" si="23"/>
        <v>-</v>
      </c>
      <c r="AT78" s="2" t="str">
        <f t="shared" si="24"/>
        <v>-</v>
      </c>
      <c r="AU78" s="2" t="str">
        <f t="shared" si="25"/>
        <v>-</v>
      </c>
      <c r="AV78" s="2" t="str">
        <f t="shared" si="26"/>
        <v>-</v>
      </c>
      <c r="AW78" s="2" t="str">
        <f t="shared" si="27"/>
        <v>-</v>
      </c>
      <c r="AX78" s="2" t="str">
        <f t="shared" si="18"/>
        <v>-</v>
      </c>
      <c r="AY78" s="2" t="str">
        <f t="shared" si="28"/>
        <v>-</v>
      </c>
      <c r="AZ78" s="2" t="str">
        <f t="shared" si="29"/>
        <v>-</v>
      </c>
      <c r="BA78" s="2" t="str">
        <f t="shared" si="30"/>
        <v>-</v>
      </c>
      <c r="BB78" s="2" t="str">
        <f t="shared" si="19"/>
        <v>-,-,-,-,-,-,-  [-]</v>
      </c>
    </row>
    <row r="79" spans="1:54" x14ac:dyDescent="0.25">
      <c r="A79" s="521">
        <v>78</v>
      </c>
      <c r="B79" s="8"/>
      <c r="C79" s="8"/>
      <c r="D79" s="8"/>
      <c r="E79" s="8"/>
      <c r="F79" s="9"/>
      <c r="G79" s="9"/>
      <c r="H79" s="8"/>
      <c r="I79" s="305"/>
      <c r="J79" s="418"/>
      <c r="K79" s="418"/>
      <c r="L79" s="418"/>
      <c r="M79" s="418"/>
      <c r="N79" s="418"/>
      <c r="O79" s="418"/>
      <c r="P79" s="418"/>
      <c r="Q79" s="418"/>
      <c r="R79" s="10"/>
      <c r="S79" s="10"/>
      <c r="T79" s="10"/>
      <c r="U79" s="305"/>
      <c r="V79" s="7">
        <f t="shared" si="20"/>
        <v>0</v>
      </c>
      <c r="W79" s="7">
        <f t="shared" si="21"/>
        <v>0</v>
      </c>
      <c r="X79" s="7">
        <f t="shared" si="17"/>
        <v>0</v>
      </c>
      <c r="Y79" s="7">
        <f t="shared" si="22"/>
        <v>0</v>
      </c>
      <c r="AE79" s="522">
        <f t="shared" si="16"/>
        <v>0</v>
      </c>
      <c r="AF79" s="522">
        <f t="shared" si="16"/>
        <v>0</v>
      </c>
      <c r="AS79" s="2" t="str">
        <f t="shared" si="23"/>
        <v>-</v>
      </c>
      <c r="AT79" s="2" t="str">
        <f t="shared" si="24"/>
        <v>-</v>
      </c>
      <c r="AU79" s="2" t="str">
        <f t="shared" si="25"/>
        <v>-</v>
      </c>
      <c r="AV79" s="2" t="str">
        <f t="shared" si="26"/>
        <v>-</v>
      </c>
      <c r="AW79" s="2" t="str">
        <f t="shared" si="27"/>
        <v>-</v>
      </c>
      <c r="AX79" s="2" t="str">
        <f t="shared" si="18"/>
        <v>-</v>
      </c>
      <c r="AY79" s="2" t="str">
        <f t="shared" si="28"/>
        <v>-</v>
      </c>
      <c r="AZ79" s="2" t="str">
        <f t="shared" si="29"/>
        <v>-</v>
      </c>
      <c r="BA79" s="2" t="str">
        <f t="shared" si="30"/>
        <v>-</v>
      </c>
      <c r="BB79" s="2" t="str">
        <f t="shared" si="19"/>
        <v>-,-,-,-,-,-,-  [-]</v>
      </c>
    </row>
    <row r="80" spans="1:54" x14ac:dyDescent="0.25">
      <c r="A80" s="521">
        <v>79</v>
      </c>
      <c r="B80" s="8"/>
      <c r="C80" s="8"/>
      <c r="D80" s="8"/>
      <c r="E80" s="8"/>
      <c r="F80" s="9"/>
      <c r="G80" s="9"/>
      <c r="H80" s="8"/>
      <c r="I80" s="305"/>
      <c r="J80" s="418"/>
      <c r="K80" s="418"/>
      <c r="L80" s="418"/>
      <c r="M80" s="418"/>
      <c r="N80" s="418"/>
      <c r="O80" s="418"/>
      <c r="P80" s="418"/>
      <c r="Q80" s="418"/>
      <c r="R80" s="10"/>
      <c r="S80" s="10"/>
      <c r="T80" s="10"/>
      <c r="U80" s="305"/>
      <c r="V80" s="7">
        <f t="shared" si="20"/>
        <v>0</v>
      </c>
      <c r="W80" s="7">
        <f t="shared" si="21"/>
        <v>0</v>
      </c>
      <c r="X80" s="7">
        <f t="shared" si="17"/>
        <v>0</v>
      </c>
      <c r="Y80" s="7">
        <f t="shared" si="22"/>
        <v>0</v>
      </c>
      <c r="AE80" s="522">
        <f t="shared" si="16"/>
        <v>0</v>
      </c>
      <c r="AF80" s="522">
        <f t="shared" si="16"/>
        <v>0</v>
      </c>
      <c r="AS80" s="2" t="str">
        <f t="shared" si="23"/>
        <v>-</v>
      </c>
      <c r="AT80" s="2" t="str">
        <f t="shared" si="24"/>
        <v>-</v>
      </c>
      <c r="AU80" s="2" t="str">
        <f t="shared" si="25"/>
        <v>-</v>
      </c>
      <c r="AV80" s="2" t="str">
        <f t="shared" si="26"/>
        <v>-</v>
      </c>
      <c r="AW80" s="2" t="str">
        <f t="shared" si="27"/>
        <v>-</v>
      </c>
      <c r="AX80" s="2" t="str">
        <f t="shared" si="18"/>
        <v>-</v>
      </c>
      <c r="AY80" s="2" t="str">
        <f t="shared" si="28"/>
        <v>-</v>
      </c>
      <c r="AZ80" s="2" t="str">
        <f t="shared" si="29"/>
        <v>-</v>
      </c>
      <c r="BA80" s="2" t="str">
        <f t="shared" si="30"/>
        <v>-</v>
      </c>
      <c r="BB80" s="2" t="str">
        <f t="shared" si="19"/>
        <v>-,-,-,-,-,-,-  [-]</v>
      </c>
    </row>
    <row r="81" spans="1:54" x14ac:dyDescent="0.25">
      <c r="A81" s="521">
        <v>80</v>
      </c>
      <c r="B81" s="8"/>
      <c r="C81" s="8"/>
      <c r="D81" s="8"/>
      <c r="E81" s="8"/>
      <c r="F81" s="9"/>
      <c r="G81" s="9"/>
      <c r="H81" s="8"/>
      <c r="I81" s="305"/>
      <c r="J81" s="418"/>
      <c r="K81" s="418"/>
      <c r="L81" s="418"/>
      <c r="M81" s="418"/>
      <c r="N81" s="418"/>
      <c r="O81" s="418"/>
      <c r="P81" s="418"/>
      <c r="Q81" s="418"/>
      <c r="R81" s="10"/>
      <c r="S81" s="10"/>
      <c r="T81" s="10"/>
      <c r="U81" s="305"/>
      <c r="V81" s="7">
        <f t="shared" si="20"/>
        <v>0</v>
      </c>
      <c r="W81" s="7">
        <f t="shared" si="21"/>
        <v>0</v>
      </c>
      <c r="X81" s="7">
        <f t="shared" si="17"/>
        <v>0</v>
      </c>
      <c r="Y81" s="7">
        <f t="shared" si="22"/>
        <v>0</v>
      </c>
      <c r="AE81" s="522">
        <f t="shared" si="16"/>
        <v>0</v>
      </c>
      <c r="AF81" s="522">
        <f t="shared" si="16"/>
        <v>0</v>
      </c>
      <c r="AS81" s="2" t="str">
        <f t="shared" si="23"/>
        <v>-</v>
      </c>
      <c r="AT81" s="2" t="str">
        <f t="shared" si="24"/>
        <v>-</v>
      </c>
      <c r="AU81" s="2" t="str">
        <f t="shared" si="25"/>
        <v>-</v>
      </c>
      <c r="AV81" s="2" t="str">
        <f t="shared" si="26"/>
        <v>-</v>
      </c>
      <c r="AW81" s="2" t="str">
        <f t="shared" si="27"/>
        <v>-</v>
      </c>
      <c r="AX81" s="2" t="str">
        <f t="shared" si="18"/>
        <v>-</v>
      </c>
      <c r="AY81" s="2" t="str">
        <f t="shared" si="28"/>
        <v>-</v>
      </c>
      <c r="AZ81" s="2" t="str">
        <f t="shared" si="29"/>
        <v>-</v>
      </c>
      <c r="BA81" s="2" t="str">
        <f t="shared" si="30"/>
        <v>-</v>
      </c>
      <c r="BB81" s="2" t="str">
        <f t="shared" si="19"/>
        <v>-,-,-,-,-,-,-  [-]</v>
      </c>
    </row>
    <row r="82" spans="1:54" x14ac:dyDescent="0.25">
      <c r="A82" s="521">
        <v>81</v>
      </c>
      <c r="B82" s="8"/>
      <c r="C82" s="8"/>
      <c r="D82" s="8"/>
      <c r="E82" s="8"/>
      <c r="F82" s="9"/>
      <c r="G82" s="9"/>
      <c r="H82" s="8"/>
      <c r="I82" s="305"/>
      <c r="J82" s="418"/>
      <c r="K82" s="418"/>
      <c r="L82" s="418"/>
      <c r="M82" s="418"/>
      <c r="N82" s="418"/>
      <c r="O82" s="418"/>
      <c r="P82" s="418"/>
      <c r="Q82" s="418"/>
      <c r="R82" s="10"/>
      <c r="S82" s="10"/>
      <c r="T82" s="10"/>
      <c r="U82" s="305"/>
      <c r="V82" s="7">
        <f t="shared" si="20"/>
        <v>0</v>
      </c>
      <c r="W82" s="7">
        <f t="shared" si="21"/>
        <v>0</v>
      </c>
      <c r="X82" s="7">
        <f t="shared" si="17"/>
        <v>0</v>
      </c>
      <c r="Y82" s="7">
        <f t="shared" si="22"/>
        <v>0</v>
      </c>
      <c r="AE82" s="522">
        <f t="shared" si="16"/>
        <v>0</v>
      </c>
      <c r="AF82" s="522">
        <f t="shared" si="16"/>
        <v>0</v>
      </c>
      <c r="AS82" s="2" t="str">
        <f t="shared" si="23"/>
        <v>-</v>
      </c>
      <c r="AT82" s="2" t="str">
        <f t="shared" si="24"/>
        <v>-</v>
      </c>
      <c r="AU82" s="2" t="str">
        <f t="shared" si="25"/>
        <v>-</v>
      </c>
      <c r="AV82" s="2" t="str">
        <f t="shared" si="26"/>
        <v>-</v>
      </c>
      <c r="AW82" s="2" t="str">
        <f t="shared" si="27"/>
        <v>-</v>
      </c>
      <c r="AX82" s="2" t="str">
        <f t="shared" si="18"/>
        <v>-</v>
      </c>
      <c r="AY82" s="2" t="str">
        <f t="shared" si="28"/>
        <v>-</v>
      </c>
      <c r="AZ82" s="2" t="str">
        <f t="shared" si="29"/>
        <v>-</v>
      </c>
      <c r="BA82" s="2" t="str">
        <f t="shared" si="30"/>
        <v>-</v>
      </c>
      <c r="BB82" s="2" t="str">
        <f t="shared" si="19"/>
        <v>-,-,-,-,-,-,-  [-]</v>
      </c>
    </row>
    <row r="83" spans="1:54" x14ac:dyDescent="0.25">
      <c r="A83" s="521">
        <v>82</v>
      </c>
      <c r="B83" s="8"/>
      <c r="C83" s="8"/>
      <c r="D83" s="8"/>
      <c r="E83" s="8"/>
      <c r="F83" s="9"/>
      <c r="G83" s="9"/>
      <c r="H83" s="8"/>
      <c r="I83" s="305"/>
      <c r="J83" s="418"/>
      <c r="K83" s="418"/>
      <c r="L83" s="418"/>
      <c r="M83" s="418"/>
      <c r="N83" s="418"/>
      <c r="O83" s="418"/>
      <c r="P83" s="418"/>
      <c r="Q83" s="418"/>
      <c r="R83" s="10"/>
      <c r="S83" s="10"/>
      <c r="T83" s="10"/>
      <c r="U83" s="305"/>
      <c r="V83" s="7">
        <f t="shared" si="20"/>
        <v>0</v>
      </c>
      <c r="W83" s="7">
        <f t="shared" si="21"/>
        <v>0</v>
      </c>
      <c r="X83" s="7">
        <f t="shared" si="17"/>
        <v>0</v>
      </c>
      <c r="Y83" s="7">
        <f t="shared" si="22"/>
        <v>0</v>
      </c>
      <c r="AE83" s="522">
        <f t="shared" si="16"/>
        <v>0</v>
      </c>
      <c r="AF83" s="522">
        <f t="shared" si="16"/>
        <v>0</v>
      </c>
      <c r="AS83" s="2" t="str">
        <f t="shared" si="23"/>
        <v>-</v>
      </c>
      <c r="AT83" s="2" t="str">
        <f t="shared" si="24"/>
        <v>-</v>
      </c>
      <c r="AU83" s="2" t="str">
        <f t="shared" si="25"/>
        <v>-</v>
      </c>
      <c r="AV83" s="2" t="str">
        <f t="shared" si="26"/>
        <v>-</v>
      </c>
      <c r="AW83" s="2" t="str">
        <f t="shared" si="27"/>
        <v>-</v>
      </c>
      <c r="AX83" s="2" t="str">
        <f t="shared" si="18"/>
        <v>-</v>
      </c>
      <c r="AY83" s="2" t="str">
        <f t="shared" si="28"/>
        <v>-</v>
      </c>
      <c r="AZ83" s="2" t="str">
        <f t="shared" si="29"/>
        <v>-</v>
      </c>
      <c r="BA83" s="2" t="str">
        <f t="shared" si="30"/>
        <v>-</v>
      </c>
      <c r="BB83" s="2" t="str">
        <f t="shared" si="19"/>
        <v>-,-,-,-,-,-,-  [-]</v>
      </c>
    </row>
    <row r="84" spans="1:54" x14ac:dyDescent="0.25">
      <c r="A84" s="521">
        <v>83</v>
      </c>
      <c r="B84" s="8"/>
      <c r="C84" s="8"/>
      <c r="D84" s="8"/>
      <c r="E84" s="8"/>
      <c r="F84" s="9"/>
      <c r="G84" s="9"/>
      <c r="H84" s="8"/>
      <c r="I84" s="305"/>
      <c r="J84" s="418"/>
      <c r="K84" s="418"/>
      <c r="L84" s="418"/>
      <c r="M84" s="418"/>
      <c r="N84" s="418"/>
      <c r="O84" s="418"/>
      <c r="P84" s="418"/>
      <c r="Q84" s="418"/>
      <c r="R84" s="10"/>
      <c r="S84" s="10"/>
      <c r="T84" s="10"/>
      <c r="U84" s="305"/>
      <c r="V84" s="7">
        <f t="shared" si="20"/>
        <v>0</v>
      </c>
      <c r="W84" s="7">
        <f t="shared" si="21"/>
        <v>0</v>
      </c>
      <c r="X84" s="7">
        <f t="shared" si="17"/>
        <v>0</v>
      </c>
      <c r="Y84" s="7">
        <f t="shared" si="22"/>
        <v>0</v>
      </c>
      <c r="AE84" s="522">
        <f t="shared" si="16"/>
        <v>0</v>
      </c>
      <c r="AF84" s="522">
        <f t="shared" si="16"/>
        <v>0</v>
      </c>
      <c r="AS84" s="2" t="str">
        <f t="shared" si="23"/>
        <v>-</v>
      </c>
      <c r="AT84" s="2" t="str">
        <f t="shared" si="24"/>
        <v>-</v>
      </c>
      <c r="AU84" s="2" t="str">
        <f t="shared" si="25"/>
        <v>-</v>
      </c>
      <c r="AV84" s="2" t="str">
        <f t="shared" si="26"/>
        <v>-</v>
      </c>
      <c r="AW84" s="2" t="str">
        <f t="shared" si="27"/>
        <v>-</v>
      </c>
      <c r="AX84" s="2" t="str">
        <f t="shared" si="18"/>
        <v>-</v>
      </c>
      <c r="AY84" s="2" t="str">
        <f t="shared" si="28"/>
        <v>-</v>
      </c>
      <c r="AZ84" s="2" t="str">
        <f t="shared" si="29"/>
        <v>-</v>
      </c>
      <c r="BA84" s="2" t="str">
        <f t="shared" si="30"/>
        <v>-</v>
      </c>
      <c r="BB84" s="2" t="str">
        <f>AS84&amp;","&amp;AT84&amp;","&amp;AU84&amp;","&amp;AV84&amp;","&amp;AW84&amp;","&amp;AX84&amp;","&amp;AY84&amp;"  ["&amp;AZ84&amp;"]"</f>
        <v>-,-,-,-,-,-,-  [-]</v>
      </c>
    </row>
    <row r="85" spans="1:54" x14ac:dyDescent="0.25">
      <c r="A85" s="521">
        <v>84</v>
      </c>
      <c r="B85" s="8"/>
      <c r="C85" s="8"/>
      <c r="D85" s="8"/>
      <c r="E85" s="8"/>
      <c r="F85" s="9"/>
      <c r="G85" s="9"/>
      <c r="H85" s="8"/>
      <c r="I85" s="305"/>
      <c r="J85" s="418"/>
      <c r="K85" s="418"/>
      <c r="L85" s="418"/>
      <c r="M85" s="418"/>
      <c r="N85" s="418"/>
      <c r="O85" s="418"/>
      <c r="P85" s="418"/>
      <c r="Q85" s="418"/>
      <c r="R85" s="10"/>
      <c r="S85" s="10"/>
      <c r="T85" s="10"/>
      <c r="U85" s="305"/>
      <c r="V85" s="7">
        <f t="shared" si="20"/>
        <v>0</v>
      </c>
      <c r="W85" s="7">
        <f t="shared" si="21"/>
        <v>0</v>
      </c>
      <c r="X85" s="7">
        <f t="shared" si="17"/>
        <v>0</v>
      </c>
      <c r="Y85" s="7">
        <f t="shared" si="22"/>
        <v>0</v>
      </c>
      <c r="AE85" s="522">
        <f t="shared" si="16"/>
        <v>0</v>
      </c>
      <c r="AF85" s="522">
        <f t="shared" si="16"/>
        <v>0</v>
      </c>
      <c r="AS85" s="2" t="str">
        <f t="shared" si="23"/>
        <v>-</v>
      </c>
      <c r="AT85" s="2" t="str">
        <f t="shared" si="24"/>
        <v>-</v>
      </c>
      <c r="AU85" s="2" t="str">
        <f t="shared" si="25"/>
        <v>-</v>
      </c>
      <c r="AV85" s="2" t="str">
        <f t="shared" si="26"/>
        <v>-</v>
      </c>
      <c r="AW85" s="2" t="str">
        <f t="shared" si="27"/>
        <v>-</v>
      </c>
      <c r="AX85" s="2" t="str">
        <f t="shared" si="18"/>
        <v>-</v>
      </c>
      <c r="AY85" s="2" t="str">
        <f t="shared" si="28"/>
        <v>-</v>
      </c>
      <c r="AZ85" s="2" t="str">
        <f t="shared" si="29"/>
        <v>-</v>
      </c>
      <c r="BA85" s="2" t="str">
        <f t="shared" si="30"/>
        <v>-</v>
      </c>
      <c r="BB85" s="2" t="str">
        <f t="shared" ref="BB85:BB126" si="31">AS85&amp;","&amp;AT85&amp;","&amp;AU85&amp;","&amp;AV85&amp;","&amp;AW85&amp;","&amp;AX85&amp;","&amp;AY85&amp;"  ["&amp;AZ85&amp;"]"</f>
        <v>-,-,-,-,-,-,-  [-]</v>
      </c>
    </row>
    <row r="86" spans="1:54" x14ac:dyDescent="0.25">
      <c r="A86" s="521">
        <v>85</v>
      </c>
      <c r="B86" s="8"/>
      <c r="C86" s="8"/>
      <c r="D86" s="8"/>
      <c r="E86" s="8"/>
      <c r="F86" s="9"/>
      <c r="G86" s="9"/>
      <c r="H86" s="8"/>
      <c r="I86" s="305"/>
      <c r="J86" s="418"/>
      <c r="K86" s="418"/>
      <c r="L86" s="418"/>
      <c r="M86" s="418"/>
      <c r="N86" s="418"/>
      <c r="O86" s="418"/>
      <c r="P86" s="418"/>
      <c r="Q86" s="418"/>
      <c r="R86" s="10"/>
      <c r="S86" s="10"/>
      <c r="T86" s="10"/>
      <c r="U86" s="305"/>
      <c r="V86" s="7">
        <f t="shared" si="20"/>
        <v>0</v>
      </c>
      <c r="W86" s="7">
        <f t="shared" si="21"/>
        <v>0</v>
      </c>
      <c r="X86" s="7">
        <f t="shared" si="17"/>
        <v>0</v>
      </c>
      <c r="Y86" s="7">
        <f t="shared" si="22"/>
        <v>0</v>
      </c>
      <c r="AE86" s="522">
        <f t="shared" si="16"/>
        <v>0</v>
      </c>
      <c r="AF86" s="522">
        <f t="shared" si="16"/>
        <v>0</v>
      </c>
      <c r="AS86" s="2" t="str">
        <f t="shared" si="23"/>
        <v>-</v>
      </c>
      <c r="AT86" s="2" t="str">
        <f t="shared" si="24"/>
        <v>-</v>
      </c>
      <c r="AU86" s="2" t="str">
        <f t="shared" si="25"/>
        <v>-</v>
      </c>
      <c r="AV86" s="2" t="str">
        <f t="shared" si="26"/>
        <v>-</v>
      </c>
      <c r="AW86" s="2" t="str">
        <f t="shared" si="27"/>
        <v>-</v>
      </c>
      <c r="AX86" s="2" t="str">
        <f t="shared" si="18"/>
        <v>-</v>
      </c>
      <c r="AY86" s="2" t="str">
        <f t="shared" si="28"/>
        <v>-</v>
      </c>
      <c r="AZ86" s="2" t="str">
        <f t="shared" si="29"/>
        <v>-</v>
      </c>
      <c r="BA86" s="2" t="str">
        <f t="shared" si="30"/>
        <v>-</v>
      </c>
      <c r="BB86" s="2" t="str">
        <f t="shared" si="31"/>
        <v>-,-,-,-,-,-,-  [-]</v>
      </c>
    </row>
    <row r="87" spans="1:54" x14ac:dyDescent="0.25">
      <c r="A87" s="521">
        <v>86</v>
      </c>
      <c r="B87" s="8"/>
      <c r="C87" s="8"/>
      <c r="D87" s="8"/>
      <c r="E87" s="8"/>
      <c r="F87" s="9"/>
      <c r="G87" s="9"/>
      <c r="H87" s="8"/>
      <c r="I87" s="305"/>
      <c r="J87" s="418"/>
      <c r="K87" s="418"/>
      <c r="L87" s="418"/>
      <c r="M87" s="418"/>
      <c r="N87" s="418"/>
      <c r="O87" s="418"/>
      <c r="P87" s="418"/>
      <c r="Q87" s="418"/>
      <c r="R87" s="10"/>
      <c r="S87" s="10"/>
      <c r="T87" s="10"/>
      <c r="U87" s="305"/>
      <c r="V87" s="7">
        <f t="shared" si="20"/>
        <v>0</v>
      </c>
      <c r="W87" s="7">
        <f t="shared" si="21"/>
        <v>0</v>
      </c>
      <c r="X87" s="7">
        <f t="shared" si="17"/>
        <v>0</v>
      </c>
      <c r="Y87" s="7">
        <f t="shared" si="22"/>
        <v>0</v>
      </c>
      <c r="AE87" s="522">
        <f t="shared" si="16"/>
        <v>0</v>
      </c>
      <c r="AF87" s="522">
        <f t="shared" si="16"/>
        <v>0</v>
      </c>
      <c r="AS87" s="2" t="str">
        <f t="shared" si="23"/>
        <v>-</v>
      </c>
      <c r="AT87" s="2" t="str">
        <f t="shared" si="24"/>
        <v>-</v>
      </c>
      <c r="AU87" s="2" t="str">
        <f t="shared" si="25"/>
        <v>-</v>
      </c>
      <c r="AV87" s="2" t="str">
        <f t="shared" si="26"/>
        <v>-</v>
      </c>
      <c r="AW87" s="2" t="str">
        <f t="shared" si="27"/>
        <v>-</v>
      </c>
      <c r="AX87" s="2" t="str">
        <f t="shared" si="18"/>
        <v>-</v>
      </c>
      <c r="AY87" s="2" t="str">
        <f t="shared" si="28"/>
        <v>-</v>
      </c>
      <c r="AZ87" s="2" t="str">
        <f t="shared" si="29"/>
        <v>-</v>
      </c>
      <c r="BA87" s="2" t="str">
        <f t="shared" si="30"/>
        <v>-</v>
      </c>
      <c r="BB87" s="2" t="str">
        <f t="shared" si="31"/>
        <v>-,-,-,-,-,-,-  [-]</v>
      </c>
    </row>
    <row r="88" spans="1:54" x14ac:dyDescent="0.25">
      <c r="A88" s="521">
        <v>87</v>
      </c>
      <c r="B88" s="8"/>
      <c r="C88" s="8"/>
      <c r="D88" s="8"/>
      <c r="E88" s="8"/>
      <c r="F88" s="9"/>
      <c r="G88" s="9"/>
      <c r="H88" s="8"/>
      <c r="I88" s="305"/>
      <c r="J88" s="418"/>
      <c r="K88" s="418"/>
      <c r="L88" s="418"/>
      <c r="M88" s="418"/>
      <c r="N88" s="418"/>
      <c r="O88" s="418"/>
      <c r="P88" s="418"/>
      <c r="Q88" s="418"/>
      <c r="R88" s="10"/>
      <c r="S88" s="10"/>
      <c r="T88" s="10"/>
      <c r="U88" s="305"/>
      <c r="V88" s="7">
        <f t="shared" si="20"/>
        <v>0</v>
      </c>
      <c r="W88" s="7">
        <f t="shared" si="21"/>
        <v>0</v>
      </c>
      <c r="X88" s="7">
        <f t="shared" si="17"/>
        <v>0</v>
      </c>
      <c r="Y88" s="7">
        <f t="shared" si="22"/>
        <v>0</v>
      </c>
      <c r="AE88" s="522">
        <f t="shared" si="16"/>
        <v>0</v>
      </c>
      <c r="AF88" s="522">
        <f t="shared" si="16"/>
        <v>0</v>
      </c>
      <c r="AS88" s="2" t="str">
        <f t="shared" si="23"/>
        <v>-</v>
      </c>
      <c r="AT88" s="2" t="str">
        <f t="shared" si="24"/>
        <v>-</v>
      </c>
      <c r="AU88" s="2" t="str">
        <f t="shared" si="25"/>
        <v>-</v>
      </c>
      <c r="AV88" s="2" t="str">
        <f t="shared" si="26"/>
        <v>-</v>
      </c>
      <c r="AW88" s="2" t="str">
        <f t="shared" si="27"/>
        <v>-</v>
      </c>
      <c r="AX88" s="2" t="str">
        <f t="shared" si="18"/>
        <v>-</v>
      </c>
      <c r="AY88" s="2" t="str">
        <f t="shared" si="28"/>
        <v>-</v>
      </c>
      <c r="AZ88" s="2" t="str">
        <f t="shared" si="29"/>
        <v>-</v>
      </c>
      <c r="BA88" s="2" t="str">
        <f t="shared" si="30"/>
        <v>-</v>
      </c>
      <c r="BB88" s="2" t="str">
        <f t="shared" si="31"/>
        <v>-,-,-,-,-,-,-  [-]</v>
      </c>
    </row>
    <row r="89" spans="1:54" x14ac:dyDescent="0.25">
      <c r="A89" s="521">
        <v>88</v>
      </c>
      <c r="B89" s="8"/>
      <c r="C89" s="8"/>
      <c r="D89" s="8"/>
      <c r="E89" s="8"/>
      <c r="F89" s="9"/>
      <c r="G89" s="9"/>
      <c r="H89" s="8"/>
      <c r="I89" s="305"/>
      <c r="J89" s="418"/>
      <c r="K89" s="418"/>
      <c r="L89" s="418"/>
      <c r="M89" s="418"/>
      <c r="N89" s="418"/>
      <c r="O89" s="418"/>
      <c r="P89" s="418"/>
      <c r="Q89" s="418"/>
      <c r="R89" s="10"/>
      <c r="S89" s="10"/>
      <c r="T89" s="10"/>
      <c r="U89" s="305"/>
      <c r="V89" s="7">
        <f t="shared" si="20"/>
        <v>0</v>
      </c>
      <c r="W89" s="7">
        <f t="shared" si="21"/>
        <v>0</v>
      </c>
      <c r="X89" s="7">
        <f t="shared" si="17"/>
        <v>0</v>
      </c>
      <c r="Y89" s="7">
        <f t="shared" si="22"/>
        <v>0</v>
      </c>
      <c r="AE89" s="522">
        <f t="shared" si="16"/>
        <v>0</v>
      </c>
      <c r="AF89" s="522">
        <f t="shared" si="16"/>
        <v>0</v>
      </c>
      <c r="AS89" s="2" t="str">
        <f t="shared" si="23"/>
        <v>-</v>
      </c>
      <c r="AT89" s="2" t="str">
        <f t="shared" si="24"/>
        <v>-</v>
      </c>
      <c r="AU89" s="2" t="str">
        <f t="shared" si="25"/>
        <v>-</v>
      </c>
      <c r="AV89" s="2" t="str">
        <f t="shared" si="26"/>
        <v>-</v>
      </c>
      <c r="AW89" s="2" t="str">
        <f t="shared" si="27"/>
        <v>-</v>
      </c>
      <c r="AX89" s="2" t="str">
        <f t="shared" si="18"/>
        <v>-</v>
      </c>
      <c r="AY89" s="2" t="str">
        <f t="shared" si="28"/>
        <v>-</v>
      </c>
      <c r="AZ89" s="2" t="str">
        <f t="shared" si="29"/>
        <v>-</v>
      </c>
      <c r="BA89" s="2" t="str">
        <f t="shared" si="30"/>
        <v>-</v>
      </c>
      <c r="BB89" s="2" t="str">
        <f t="shared" si="31"/>
        <v>-,-,-,-,-,-,-  [-]</v>
      </c>
    </row>
    <row r="90" spans="1:54" x14ac:dyDescent="0.25">
      <c r="A90" s="521">
        <v>89</v>
      </c>
      <c r="B90" s="8"/>
      <c r="C90" s="8"/>
      <c r="D90" s="8"/>
      <c r="E90" s="8"/>
      <c r="F90" s="9"/>
      <c r="G90" s="9"/>
      <c r="H90" s="8"/>
      <c r="I90" s="305"/>
      <c r="J90" s="418"/>
      <c r="K90" s="418"/>
      <c r="L90" s="418"/>
      <c r="M90" s="418"/>
      <c r="N90" s="418"/>
      <c r="O90" s="418"/>
      <c r="P90" s="418"/>
      <c r="Q90" s="418"/>
      <c r="R90" s="10"/>
      <c r="S90" s="10"/>
      <c r="T90" s="10"/>
      <c r="U90" s="305"/>
      <c r="V90" s="7">
        <f t="shared" si="20"/>
        <v>0</v>
      </c>
      <c r="W90" s="7">
        <f t="shared" si="21"/>
        <v>0</v>
      </c>
      <c r="X90" s="7">
        <f t="shared" si="17"/>
        <v>0</v>
      </c>
      <c r="Y90" s="7">
        <f t="shared" si="22"/>
        <v>0</v>
      </c>
      <c r="AE90" s="522">
        <f t="shared" si="16"/>
        <v>0</v>
      </c>
      <c r="AF90" s="522">
        <f t="shared" si="16"/>
        <v>0</v>
      </c>
      <c r="AS90" s="2" t="str">
        <f t="shared" si="23"/>
        <v>-</v>
      </c>
      <c r="AT90" s="2" t="str">
        <f t="shared" si="24"/>
        <v>-</v>
      </c>
      <c r="AU90" s="2" t="str">
        <f t="shared" si="25"/>
        <v>-</v>
      </c>
      <c r="AV90" s="2" t="str">
        <f t="shared" si="26"/>
        <v>-</v>
      </c>
      <c r="AW90" s="2" t="str">
        <f t="shared" si="27"/>
        <v>-</v>
      </c>
      <c r="AX90" s="2" t="str">
        <f t="shared" si="18"/>
        <v>-</v>
      </c>
      <c r="AY90" s="2" t="str">
        <f t="shared" si="28"/>
        <v>-</v>
      </c>
      <c r="AZ90" s="2" t="str">
        <f t="shared" si="29"/>
        <v>-</v>
      </c>
      <c r="BA90" s="2" t="str">
        <f t="shared" si="30"/>
        <v>-</v>
      </c>
      <c r="BB90" s="2" t="str">
        <f t="shared" si="31"/>
        <v>-,-,-,-,-,-,-  [-]</v>
      </c>
    </row>
    <row r="91" spans="1:54" x14ac:dyDescent="0.25">
      <c r="A91" s="521">
        <v>90</v>
      </c>
      <c r="B91" s="8"/>
      <c r="C91" s="8"/>
      <c r="D91" s="8"/>
      <c r="E91" s="8"/>
      <c r="F91" s="9"/>
      <c r="G91" s="9"/>
      <c r="H91" s="8"/>
      <c r="I91" s="305"/>
      <c r="J91" s="418"/>
      <c r="K91" s="418"/>
      <c r="L91" s="418"/>
      <c r="M91" s="418"/>
      <c r="N91" s="418"/>
      <c r="O91" s="418"/>
      <c r="P91" s="418"/>
      <c r="Q91" s="418"/>
      <c r="R91" s="10"/>
      <c r="S91" s="10"/>
      <c r="T91" s="10"/>
      <c r="U91" s="305"/>
      <c r="V91" s="7">
        <f t="shared" si="20"/>
        <v>0</v>
      </c>
      <c r="W91" s="7">
        <f t="shared" si="21"/>
        <v>0</v>
      </c>
      <c r="X91" s="7">
        <f t="shared" si="17"/>
        <v>0</v>
      </c>
      <c r="Y91" s="7">
        <f t="shared" si="22"/>
        <v>0</v>
      </c>
      <c r="AE91" s="522">
        <f t="shared" si="16"/>
        <v>0</v>
      </c>
      <c r="AF91" s="522">
        <f t="shared" si="16"/>
        <v>0</v>
      </c>
      <c r="AS91" s="2" t="str">
        <f t="shared" si="23"/>
        <v>-</v>
      </c>
      <c r="AT91" s="2" t="str">
        <f t="shared" si="24"/>
        <v>-</v>
      </c>
      <c r="AU91" s="2" t="str">
        <f t="shared" si="25"/>
        <v>-</v>
      </c>
      <c r="AV91" s="2" t="str">
        <f t="shared" si="26"/>
        <v>-</v>
      </c>
      <c r="AW91" s="2" t="str">
        <f t="shared" si="27"/>
        <v>-</v>
      </c>
      <c r="AX91" s="2" t="str">
        <f t="shared" si="18"/>
        <v>-</v>
      </c>
      <c r="AY91" s="2" t="str">
        <f t="shared" si="28"/>
        <v>-</v>
      </c>
      <c r="AZ91" s="2" t="str">
        <f t="shared" si="29"/>
        <v>-</v>
      </c>
      <c r="BA91" s="2" t="str">
        <f t="shared" si="30"/>
        <v>-</v>
      </c>
      <c r="BB91" s="2" t="str">
        <f t="shared" si="31"/>
        <v>-,-,-,-,-,-,-  [-]</v>
      </c>
    </row>
    <row r="92" spans="1:54" x14ac:dyDescent="0.25">
      <c r="A92" s="521">
        <v>91</v>
      </c>
      <c r="B92" s="8"/>
      <c r="C92" s="8"/>
      <c r="D92" s="8"/>
      <c r="E92" s="8"/>
      <c r="F92" s="9"/>
      <c r="G92" s="9"/>
      <c r="H92" s="8"/>
      <c r="I92" s="305"/>
      <c r="J92" s="418"/>
      <c r="K92" s="418"/>
      <c r="L92" s="418"/>
      <c r="M92" s="418"/>
      <c r="N92" s="418"/>
      <c r="O92" s="418"/>
      <c r="P92" s="418"/>
      <c r="Q92" s="418"/>
      <c r="R92" s="10"/>
      <c r="S92" s="10"/>
      <c r="T92" s="10"/>
      <c r="U92" s="305"/>
      <c r="V92" s="7">
        <f t="shared" si="20"/>
        <v>0</v>
      </c>
      <c r="W92" s="7">
        <f t="shared" si="21"/>
        <v>0</v>
      </c>
      <c r="X92" s="7">
        <f t="shared" si="17"/>
        <v>0</v>
      </c>
      <c r="Y92" s="7">
        <f t="shared" si="22"/>
        <v>0</v>
      </c>
      <c r="AE92" s="522">
        <f t="shared" si="16"/>
        <v>0</v>
      </c>
      <c r="AF92" s="522">
        <f t="shared" si="16"/>
        <v>0</v>
      </c>
      <c r="AS92" s="2" t="str">
        <f t="shared" si="23"/>
        <v>-</v>
      </c>
      <c r="AT92" s="2" t="str">
        <f t="shared" si="24"/>
        <v>-</v>
      </c>
      <c r="AU92" s="2" t="str">
        <f t="shared" si="25"/>
        <v>-</v>
      </c>
      <c r="AV92" s="2" t="str">
        <f t="shared" si="26"/>
        <v>-</v>
      </c>
      <c r="AW92" s="2" t="str">
        <f t="shared" si="27"/>
        <v>-</v>
      </c>
      <c r="AX92" s="2" t="str">
        <f t="shared" si="18"/>
        <v>-</v>
      </c>
      <c r="AY92" s="2" t="str">
        <f t="shared" si="28"/>
        <v>-</v>
      </c>
      <c r="AZ92" s="2" t="str">
        <f t="shared" si="29"/>
        <v>-</v>
      </c>
      <c r="BA92" s="2" t="str">
        <f t="shared" si="30"/>
        <v>-</v>
      </c>
      <c r="BB92" s="2" t="str">
        <f t="shared" si="31"/>
        <v>-,-,-,-,-,-,-  [-]</v>
      </c>
    </row>
    <row r="93" spans="1:54" x14ac:dyDescent="0.25">
      <c r="A93" s="521">
        <v>92</v>
      </c>
      <c r="B93" s="8"/>
      <c r="C93" s="8"/>
      <c r="D93" s="8"/>
      <c r="E93" s="8"/>
      <c r="F93" s="9"/>
      <c r="G93" s="9"/>
      <c r="H93" s="8"/>
      <c r="I93" s="305"/>
      <c r="J93" s="418"/>
      <c r="K93" s="418"/>
      <c r="L93" s="418"/>
      <c r="M93" s="418"/>
      <c r="N93" s="418"/>
      <c r="O93" s="418"/>
      <c r="P93" s="418"/>
      <c r="Q93" s="418"/>
      <c r="R93" s="10"/>
      <c r="S93" s="10"/>
      <c r="T93" s="10"/>
      <c r="U93" s="305"/>
      <c r="V93" s="7">
        <f t="shared" si="20"/>
        <v>0</v>
      </c>
      <c r="W93" s="7">
        <f t="shared" si="21"/>
        <v>0</v>
      </c>
      <c r="X93" s="7">
        <f t="shared" si="17"/>
        <v>0</v>
      </c>
      <c r="Y93" s="7">
        <f t="shared" si="22"/>
        <v>0</v>
      </c>
      <c r="AE93" s="522">
        <f t="shared" si="16"/>
        <v>0</v>
      </c>
      <c r="AF93" s="522">
        <f t="shared" si="16"/>
        <v>0</v>
      </c>
      <c r="AS93" s="2" t="str">
        <f t="shared" si="23"/>
        <v>-</v>
      </c>
      <c r="AT93" s="2" t="str">
        <f t="shared" si="24"/>
        <v>-</v>
      </c>
      <c r="AU93" s="2" t="str">
        <f t="shared" si="25"/>
        <v>-</v>
      </c>
      <c r="AV93" s="2" t="str">
        <f t="shared" si="26"/>
        <v>-</v>
      </c>
      <c r="AW93" s="2" t="str">
        <f t="shared" si="27"/>
        <v>-</v>
      </c>
      <c r="AX93" s="2" t="str">
        <f t="shared" si="18"/>
        <v>-</v>
      </c>
      <c r="AY93" s="2" t="str">
        <f t="shared" si="28"/>
        <v>-</v>
      </c>
      <c r="AZ93" s="2" t="str">
        <f t="shared" si="29"/>
        <v>-</v>
      </c>
      <c r="BA93" s="2" t="str">
        <f t="shared" si="30"/>
        <v>-</v>
      </c>
      <c r="BB93" s="2" t="str">
        <f t="shared" si="31"/>
        <v>-,-,-,-,-,-,-  [-]</v>
      </c>
    </row>
    <row r="94" spans="1:54" x14ac:dyDescent="0.25">
      <c r="A94" s="521">
        <v>93</v>
      </c>
      <c r="B94" s="8"/>
      <c r="C94" s="8"/>
      <c r="D94" s="8"/>
      <c r="E94" s="8"/>
      <c r="F94" s="9"/>
      <c r="G94" s="9"/>
      <c r="H94" s="8"/>
      <c r="I94" s="305"/>
      <c r="J94" s="418"/>
      <c r="K94" s="418"/>
      <c r="L94" s="418"/>
      <c r="M94" s="418"/>
      <c r="N94" s="418"/>
      <c r="O94" s="418"/>
      <c r="P94" s="418"/>
      <c r="Q94" s="418"/>
      <c r="R94" s="10"/>
      <c r="S94" s="10"/>
      <c r="T94" s="10"/>
      <c r="U94" s="305"/>
      <c r="V94" s="7">
        <f t="shared" si="20"/>
        <v>0</v>
      </c>
      <c r="W94" s="7">
        <f t="shared" si="21"/>
        <v>0</v>
      </c>
      <c r="X94" s="7">
        <f t="shared" si="17"/>
        <v>0</v>
      </c>
      <c r="Y94" s="7">
        <f t="shared" si="22"/>
        <v>0</v>
      </c>
      <c r="AE94" s="522">
        <f t="shared" si="16"/>
        <v>0</v>
      </c>
      <c r="AF94" s="522">
        <f t="shared" si="16"/>
        <v>0</v>
      </c>
      <c r="AS94" s="2" t="str">
        <f t="shared" si="23"/>
        <v>-</v>
      </c>
      <c r="AT94" s="2" t="str">
        <f t="shared" si="24"/>
        <v>-</v>
      </c>
      <c r="AU94" s="2" t="str">
        <f t="shared" si="25"/>
        <v>-</v>
      </c>
      <c r="AV94" s="2" t="str">
        <f t="shared" si="26"/>
        <v>-</v>
      </c>
      <c r="AW94" s="2" t="str">
        <f t="shared" si="27"/>
        <v>-</v>
      </c>
      <c r="AX94" s="2" t="str">
        <f t="shared" si="18"/>
        <v>-</v>
      </c>
      <c r="AY94" s="2" t="str">
        <f t="shared" si="28"/>
        <v>-</v>
      </c>
      <c r="AZ94" s="2" t="str">
        <f t="shared" si="29"/>
        <v>-</v>
      </c>
      <c r="BA94" s="2" t="str">
        <f t="shared" si="30"/>
        <v>-</v>
      </c>
      <c r="BB94" s="2" t="str">
        <f t="shared" si="31"/>
        <v>-,-,-,-,-,-,-  [-]</v>
      </c>
    </row>
    <row r="95" spans="1:54" x14ac:dyDescent="0.25">
      <c r="A95" s="521">
        <v>94</v>
      </c>
      <c r="B95" s="8"/>
      <c r="C95" s="8"/>
      <c r="D95" s="8"/>
      <c r="E95" s="8"/>
      <c r="F95" s="9"/>
      <c r="G95" s="9"/>
      <c r="H95" s="8"/>
      <c r="I95" s="305"/>
      <c r="J95" s="418"/>
      <c r="K95" s="418"/>
      <c r="L95" s="418"/>
      <c r="M95" s="418"/>
      <c r="N95" s="418"/>
      <c r="O95" s="418"/>
      <c r="P95" s="418"/>
      <c r="Q95" s="418"/>
      <c r="R95" s="10"/>
      <c r="S95" s="10"/>
      <c r="T95" s="10"/>
      <c r="U95" s="305"/>
      <c r="V95" s="7">
        <f t="shared" si="20"/>
        <v>0</v>
      </c>
      <c r="W95" s="7">
        <f t="shared" si="21"/>
        <v>0</v>
      </c>
      <c r="X95" s="7">
        <f t="shared" si="17"/>
        <v>0</v>
      </c>
      <c r="Y95" s="7">
        <f t="shared" si="22"/>
        <v>0</v>
      </c>
      <c r="AE95" s="522">
        <f t="shared" si="16"/>
        <v>0</v>
      </c>
      <c r="AF95" s="522">
        <f t="shared" si="16"/>
        <v>0</v>
      </c>
      <c r="AS95" s="2" t="str">
        <f t="shared" si="23"/>
        <v>-</v>
      </c>
      <c r="AT95" s="2" t="str">
        <f t="shared" si="24"/>
        <v>-</v>
      </c>
      <c r="AU95" s="2" t="str">
        <f t="shared" si="25"/>
        <v>-</v>
      </c>
      <c r="AV95" s="2" t="str">
        <f t="shared" si="26"/>
        <v>-</v>
      </c>
      <c r="AW95" s="2" t="str">
        <f t="shared" si="27"/>
        <v>-</v>
      </c>
      <c r="AX95" s="2" t="str">
        <f t="shared" si="18"/>
        <v>-</v>
      </c>
      <c r="AY95" s="2" t="str">
        <f t="shared" si="28"/>
        <v>-</v>
      </c>
      <c r="AZ95" s="2" t="str">
        <f t="shared" si="29"/>
        <v>-</v>
      </c>
      <c r="BA95" s="2" t="str">
        <f t="shared" si="30"/>
        <v>-</v>
      </c>
      <c r="BB95" s="2" t="str">
        <f t="shared" si="31"/>
        <v>-,-,-,-,-,-,-  [-]</v>
      </c>
    </row>
    <row r="96" spans="1:54" x14ac:dyDescent="0.25">
      <c r="A96" s="521">
        <v>95</v>
      </c>
      <c r="B96" s="8"/>
      <c r="C96" s="8"/>
      <c r="D96" s="8"/>
      <c r="E96" s="8"/>
      <c r="F96" s="9"/>
      <c r="G96" s="9"/>
      <c r="H96" s="8"/>
      <c r="I96" s="305"/>
      <c r="J96" s="418"/>
      <c r="K96" s="418"/>
      <c r="L96" s="418"/>
      <c r="M96" s="418"/>
      <c r="N96" s="418"/>
      <c r="O96" s="418"/>
      <c r="P96" s="418"/>
      <c r="Q96" s="418"/>
      <c r="R96" s="10"/>
      <c r="S96" s="10"/>
      <c r="T96" s="10"/>
      <c r="U96" s="305"/>
      <c r="V96" s="7">
        <f t="shared" si="20"/>
        <v>0</v>
      </c>
      <c r="W96" s="7">
        <f t="shared" si="21"/>
        <v>0</v>
      </c>
      <c r="X96" s="7">
        <f t="shared" si="17"/>
        <v>0</v>
      </c>
      <c r="Y96" s="7">
        <f t="shared" si="22"/>
        <v>0</v>
      </c>
      <c r="AE96" s="522">
        <f t="shared" ref="AE96:AF120" si="32">IF(F96&lt;&gt;"",TIME(LEFT(F96,2),RIGHT(F96,2),0),0)</f>
        <v>0</v>
      </c>
      <c r="AF96" s="522">
        <f t="shared" si="32"/>
        <v>0</v>
      </c>
      <c r="AS96" s="2" t="str">
        <f t="shared" si="23"/>
        <v>-</v>
      </c>
      <c r="AT96" s="2" t="str">
        <f t="shared" si="24"/>
        <v>-</v>
      </c>
      <c r="AU96" s="2" t="str">
        <f t="shared" si="25"/>
        <v>-</v>
      </c>
      <c r="AV96" s="2" t="str">
        <f t="shared" si="26"/>
        <v>-</v>
      </c>
      <c r="AW96" s="2" t="str">
        <f t="shared" si="27"/>
        <v>-</v>
      </c>
      <c r="AX96" s="2" t="str">
        <f t="shared" si="18"/>
        <v>-</v>
      </c>
      <c r="AY96" s="2" t="str">
        <f t="shared" si="28"/>
        <v>-</v>
      </c>
      <c r="AZ96" s="2" t="str">
        <f t="shared" si="29"/>
        <v>-</v>
      </c>
      <c r="BA96" s="2" t="str">
        <f t="shared" si="30"/>
        <v>-</v>
      </c>
      <c r="BB96" s="2" t="str">
        <f t="shared" si="31"/>
        <v>-,-,-,-,-,-,-  [-]</v>
      </c>
    </row>
    <row r="97" spans="1:54" x14ac:dyDescent="0.25">
      <c r="A97" s="521">
        <v>96</v>
      </c>
      <c r="B97" s="8"/>
      <c r="C97" s="8"/>
      <c r="D97" s="8"/>
      <c r="E97" s="8"/>
      <c r="F97" s="9"/>
      <c r="G97" s="9"/>
      <c r="H97" s="8"/>
      <c r="I97" s="305"/>
      <c r="J97" s="418"/>
      <c r="K97" s="418"/>
      <c r="L97" s="418"/>
      <c r="M97" s="418"/>
      <c r="N97" s="418"/>
      <c r="O97" s="418"/>
      <c r="P97" s="418"/>
      <c r="Q97" s="418"/>
      <c r="R97" s="10"/>
      <c r="S97" s="10"/>
      <c r="T97" s="10"/>
      <c r="U97" s="305"/>
      <c r="V97" s="7">
        <f t="shared" si="20"/>
        <v>0</v>
      </c>
      <c r="W97" s="7">
        <f t="shared" si="21"/>
        <v>0</v>
      </c>
      <c r="X97" s="7">
        <f t="shared" si="17"/>
        <v>0</v>
      </c>
      <c r="Y97" s="7">
        <f t="shared" si="22"/>
        <v>0</v>
      </c>
      <c r="AE97" s="522">
        <f t="shared" si="32"/>
        <v>0</v>
      </c>
      <c r="AF97" s="522">
        <f t="shared" si="32"/>
        <v>0</v>
      </c>
      <c r="AS97" s="2" t="str">
        <f t="shared" si="23"/>
        <v>-</v>
      </c>
      <c r="AT97" s="2" t="str">
        <f t="shared" si="24"/>
        <v>-</v>
      </c>
      <c r="AU97" s="2" t="str">
        <f t="shared" si="25"/>
        <v>-</v>
      </c>
      <c r="AV97" s="2" t="str">
        <f t="shared" si="26"/>
        <v>-</v>
      </c>
      <c r="AW97" s="2" t="str">
        <f t="shared" si="27"/>
        <v>-</v>
      </c>
      <c r="AX97" s="2" t="str">
        <f t="shared" si="18"/>
        <v>-</v>
      </c>
      <c r="AY97" s="2" t="str">
        <f t="shared" si="28"/>
        <v>-</v>
      </c>
      <c r="AZ97" s="2" t="str">
        <f t="shared" si="29"/>
        <v>-</v>
      </c>
      <c r="BA97" s="2" t="str">
        <f t="shared" si="30"/>
        <v>-</v>
      </c>
      <c r="BB97" s="2" t="str">
        <f t="shared" si="31"/>
        <v>-,-,-,-,-,-,-  [-]</v>
      </c>
    </row>
    <row r="98" spans="1:54" x14ac:dyDescent="0.25">
      <c r="A98" s="521">
        <v>97</v>
      </c>
      <c r="B98" s="8"/>
      <c r="C98" s="8"/>
      <c r="D98" s="8"/>
      <c r="E98" s="8"/>
      <c r="F98" s="9"/>
      <c r="G98" s="9"/>
      <c r="H98" s="8"/>
      <c r="I98" s="305"/>
      <c r="J98" s="418"/>
      <c r="K98" s="418"/>
      <c r="L98" s="418"/>
      <c r="M98" s="418"/>
      <c r="N98" s="418"/>
      <c r="O98" s="418"/>
      <c r="P98" s="418"/>
      <c r="Q98" s="418"/>
      <c r="R98" s="10"/>
      <c r="S98" s="10"/>
      <c r="T98" s="10"/>
      <c r="U98" s="305"/>
      <c r="V98" s="7">
        <f t="shared" si="20"/>
        <v>0</v>
      </c>
      <c r="W98" s="7">
        <f t="shared" si="21"/>
        <v>0</v>
      </c>
      <c r="X98" s="7">
        <f t="shared" si="17"/>
        <v>0</v>
      </c>
      <c r="Y98" s="7">
        <f t="shared" si="22"/>
        <v>0</v>
      </c>
      <c r="AE98" s="522">
        <f t="shared" si="32"/>
        <v>0</v>
      </c>
      <c r="AF98" s="522">
        <f t="shared" si="32"/>
        <v>0</v>
      </c>
      <c r="AS98" s="2" t="str">
        <f t="shared" si="23"/>
        <v>-</v>
      </c>
      <c r="AT98" s="2" t="str">
        <f t="shared" si="24"/>
        <v>-</v>
      </c>
      <c r="AU98" s="2" t="str">
        <f t="shared" si="25"/>
        <v>-</v>
      </c>
      <c r="AV98" s="2" t="str">
        <f t="shared" si="26"/>
        <v>-</v>
      </c>
      <c r="AW98" s="2" t="str">
        <f t="shared" si="27"/>
        <v>-</v>
      </c>
      <c r="AX98" s="2" t="str">
        <f t="shared" si="18"/>
        <v>-</v>
      </c>
      <c r="AY98" s="2" t="str">
        <f t="shared" si="28"/>
        <v>-</v>
      </c>
      <c r="AZ98" s="2" t="str">
        <f t="shared" si="29"/>
        <v>-</v>
      </c>
      <c r="BA98" s="2" t="str">
        <f t="shared" si="30"/>
        <v>-</v>
      </c>
      <c r="BB98" s="2" t="str">
        <f t="shared" si="31"/>
        <v>-,-,-,-,-,-,-  [-]</v>
      </c>
    </row>
    <row r="99" spans="1:54" x14ac:dyDescent="0.25">
      <c r="A99" s="521">
        <v>98</v>
      </c>
      <c r="B99" s="8"/>
      <c r="C99" s="8"/>
      <c r="D99" s="8"/>
      <c r="E99" s="8"/>
      <c r="F99" s="9"/>
      <c r="G99" s="9"/>
      <c r="H99" s="8"/>
      <c r="I99" s="305"/>
      <c r="J99" s="418"/>
      <c r="K99" s="418"/>
      <c r="L99" s="418"/>
      <c r="M99" s="418"/>
      <c r="N99" s="418"/>
      <c r="O99" s="418"/>
      <c r="P99" s="418"/>
      <c r="Q99" s="418"/>
      <c r="R99" s="10"/>
      <c r="S99" s="10"/>
      <c r="T99" s="10"/>
      <c r="U99" s="305"/>
      <c r="V99" s="7">
        <f t="shared" si="20"/>
        <v>0</v>
      </c>
      <c r="W99" s="7">
        <f t="shared" si="21"/>
        <v>0</v>
      </c>
      <c r="X99" s="7">
        <f t="shared" si="17"/>
        <v>0</v>
      </c>
      <c r="Y99" s="7">
        <f t="shared" si="22"/>
        <v>0</v>
      </c>
      <c r="AE99" s="522">
        <f t="shared" si="32"/>
        <v>0</v>
      </c>
      <c r="AF99" s="522">
        <f t="shared" si="32"/>
        <v>0</v>
      </c>
      <c r="AS99" s="2" t="str">
        <f t="shared" si="23"/>
        <v>-</v>
      </c>
      <c r="AT99" s="2" t="str">
        <f t="shared" si="24"/>
        <v>-</v>
      </c>
      <c r="AU99" s="2" t="str">
        <f t="shared" si="25"/>
        <v>-</v>
      </c>
      <c r="AV99" s="2" t="str">
        <f t="shared" si="26"/>
        <v>-</v>
      </c>
      <c r="AW99" s="2" t="str">
        <f t="shared" si="27"/>
        <v>-</v>
      </c>
      <c r="AX99" s="2" t="str">
        <f t="shared" si="18"/>
        <v>-</v>
      </c>
      <c r="AY99" s="2" t="str">
        <f t="shared" si="28"/>
        <v>-</v>
      </c>
      <c r="AZ99" s="2" t="str">
        <f t="shared" si="29"/>
        <v>-</v>
      </c>
      <c r="BA99" s="2" t="str">
        <f t="shared" si="30"/>
        <v>-</v>
      </c>
      <c r="BB99" s="2" t="str">
        <f t="shared" si="31"/>
        <v>-,-,-,-,-,-,-  [-]</v>
      </c>
    </row>
    <row r="100" spans="1:54" x14ac:dyDescent="0.25">
      <c r="A100" s="521">
        <v>99</v>
      </c>
      <c r="B100" s="8"/>
      <c r="C100" s="8"/>
      <c r="D100" s="8"/>
      <c r="E100" s="8"/>
      <c r="F100" s="9"/>
      <c r="G100" s="9"/>
      <c r="H100" s="8"/>
      <c r="I100" s="305"/>
      <c r="J100" s="418"/>
      <c r="K100" s="418"/>
      <c r="L100" s="418"/>
      <c r="M100" s="418"/>
      <c r="N100" s="418"/>
      <c r="O100" s="418"/>
      <c r="P100" s="418"/>
      <c r="Q100" s="418"/>
      <c r="R100" s="10"/>
      <c r="S100" s="10"/>
      <c r="T100" s="10"/>
      <c r="U100" s="305"/>
      <c r="V100" s="7">
        <f t="shared" si="20"/>
        <v>0</v>
      </c>
      <c r="W100" s="7">
        <f t="shared" si="21"/>
        <v>0</v>
      </c>
      <c r="X100" s="7">
        <f t="shared" si="17"/>
        <v>0</v>
      </c>
      <c r="Y100" s="7">
        <f t="shared" si="22"/>
        <v>0</v>
      </c>
      <c r="AE100" s="522">
        <f t="shared" si="32"/>
        <v>0</v>
      </c>
      <c r="AF100" s="522">
        <f t="shared" si="32"/>
        <v>0</v>
      </c>
      <c r="AS100" s="2" t="str">
        <f t="shared" si="23"/>
        <v>-</v>
      </c>
      <c r="AT100" s="2" t="str">
        <f t="shared" si="24"/>
        <v>-</v>
      </c>
      <c r="AU100" s="2" t="str">
        <f t="shared" si="25"/>
        <v>-</v>
      </c>
      <c r="AV100" s="2" t="str">
        <f t="shared" si="26"/>
        <v>-</v>
      </c>
      <c r="AW100" s="2" t="str">
        <f t="shared" si="27"/>
        <v>-</v>
      </c>
      <c r="AX100" s="2" t="str">
        <f t="shared" si="18"/>
        <v>-</v>
      </c>
      <c r="AY100" s="2" t="str">
        <f t="shared" si="28"/>
        <v>-</v>
      </c>
      <c r="AZ100" s="2" t="str">
        <f t="shared" si="29"/>
        <v>-</v>
      </c>
      <c r="BA100" s="2" t="str">
        <f t="shared" si="30"/>
        <v>-</v>
      </c>
      <c r="BB100" s="2" t="str">
        <f t="shared" si="31"/>
        <v>-,-,-,-,-,-,-  [-]</v>
      </c>
    </row>
    <row r="101" spans="1:54" x14ac:dyDescent="0.25">
      <c r="A101" s="521">
        <v>100</v>
      </c>
      <c r="B101" s="8"/>
      <c r="C101" s="8"/>
      <c r="D101" s="8"/>
      <c r="E101" s="8"/>
      <c r="F101" s="9"/>
      <c r="G101" s="9"/>
      <c r="H101" s="8"/>
      <c r="I101" s="305"/>
      <c r="J101" s="418"/>
      <c r="K101" s="418"/>
      <c r="L101" s="418"/>
      <c r="M101" s="418"/>
      <c r="N101" s="418"/>
      <c r="O101" s="418"/>
      <c r="P101" s="418"/>
      <c r="Q101" s="418"/>
      <c r="R101" s="10"/>
      <c r="S101" s="10"/>
      <c r="T101" s="10"/>
      <c r="U101" s="305"/>
      <c r="V101" s="7">
        <f t="shared" si="20"/>
        <v>0</v>
      </c>
      <c r="W101" s="7">
        <f t="shared" si="21"/>
        <v>0</v>
      </c>
      <c r="X101" s="7">
        <f t="shared" si="17"/>
        <v>0</v>
      </c>
      <c r="Y101" s="7">
        <f t="shared" si="22"/>
        <v>0</v>
      </c>
      <c r="AE101" s="522">
        <f t="shared" si="32"/>
        <v>0</v>
      </c>
      <c r="AF101" s="522">
        <f t="shared" si="32"/>
        <v>0</v>
      </c>
      <c r="AS101" s="2" t="str">
        <f t="shared" si="23"/>
        <v>-</v>
      </c>
      <c r="AT101" s="2" t="str">
        <f t="shared" si="24"/>
        <v>-</v>
      </c>
      <c r="AU101" s="2" t="str">
        <f t="shared" si="25"/>
        <v>-</v>
      </c>
      <c r="AV101" s="2" t="str">
        <f t="shared" si="26"/>
        <v>-</v>
      </c>
      <c r="AW101" s="2" t="str">
        <f t="shared" si="27"/>
        <v>-</v>
      </c>
      <c r="AX101" s="2" t="str">
        <f t="shared" si="18"/>
        <v>-</v>
      </c>
      <c r="AY101" s="2" t="str">
        <f t="shared" si="28"/>
        <v>-</v>
      </c>
      <c r="AZ101" s="2" t="str">
        <f t="shared" si="29"/>
        <v>-</v>
      </c>
      <c r="BA101" s="2" t="str">
        <f t="shared" si="30"/>
        <v>-</v>
      </c>
      <c r="BB101" s="2" t="str">
        <f t="shared" si="31"/>
        <v>-,-,-,-,-,-,-  [-]</v>
      </c>
    </row>
    <row r="102" spans="1:54" x14ac:dyDescent="0.25">
      <c r="A102" s="521">
        <v>101</v>
      </c>
      <c r="B102" s="8"/>
      <c r="C102" s="8"/>
      <c r="D102" s="8"/>
      <c r="E102" s="8"/>
      <c r="F102" s="9"/>
      <c r="G102" s="9"/>
      <c r="H102" s="8"/>
      <c r="I102" s="305"/>
      <c r="J102" s="418"/>
      <c r="K102" s="418"/>
      <c r="L102" s="418"/>
      <c r="M102" s="418"/>
      <c r="N102" s="418"/>
      <c r="O102" s="418"/>
      <c r="P102" s="418"/>
      <c r="Q102" s="418"/>
      <c r="R102" s="10"/>
      <c r="S102" s="10"/>
      <c r="T102" s="10"/>
      <c r="U102" s="305"/>
      <c r="V102" s="7">
        <f t="shared" si="20"/>
        <v>0</v>
      </c>
      <c r="W102" s="7">
        <f t="shared" si="21"/>
        <v>0</v>
      </c>
      <c r="X102" s="7">
        <f t="shared" si="17"/>
        <v>0</v>
      </c>
      <c r="Y102" s="7">
        <f t="shared" si="22"/>
        <v>0</v>
      </c>
      <c r="AE102" s="522">
        <f t="shared" si="32"/>
        <v>0</v>
      </c>
      <c r="AF102" s="522">
        <f t="shared" si="32"/>
        <v>0</v>
      </c>
      <c r="AS102" s="2" t="str">
        <f t="shared" si="23"/>
        <v>-</v>
      </c>
      <c r="AT102" s="2" t="str">
        <f t="shared" si="24"/>
        <v>-</v>
      </c>
      <c r="AU102" s="2" t="str">
        <f t="shared" si="25"/>
        <v>-</v>
      </c>
      <c r="AV102" s="2" t="str">
        <f t="shared" si="26"/>
        <v>-</v>
      </c>
      <c r="AW102" s="2" t="str">
        <f t="shared" si="27"/>
        <v>-</v>
      </c>
      <c r="AX102" s="2" t="str">
        <f t="shared" si="18"/>
        <v>-</v>
      </c>
      <c r="AY102" s="2" t="str">
        <f t="shared" si="28"/>
        <v>-</v>
      </c>
      <c r="AZ102" s="2" t="str">
        <f t="shared" si="29"/>
        <v>-</v>
      </c>
      <c r="BA102" s="2" t="str">
        <f t="shared" si="30"/>
        <v>-</v>
      </c>
      <c r="BB102" s="2" t="str">
        <f t="shared" si="31"/>
        <v>-,-,-,-,-,-,-  [-]</v>
      </c>
    </row>
    <row r="103" spans="1:54" x14ac:dyDescent="0.25">
      <c r="A103" s="521">
        <v>102</v>
      </c>
      <c r="B103" s="8"/>
      <c r="C103" s="8"/>
      <c r="D103" s="8"/>
      <c r="E103" s="8"/>
      <c r="F103" s="9"/>
      <c r="G103" s="9"/>
      <c r="H103" s="8"/>
      <c r="I103" s="305"/>
      <c r="J103" s="418"/>
      <c r="K103" s="418"/>
      <c r="L103" s="418"/>
      <c r="M103" s="418"/>
      <c r="N103" s="418"/>
      <c r="O103" s="418"/>
      <c r="P103" s="418"/>
      <c r="Q103" s="418"/>
      <c r="R103" s="10"/>
      <c r="S103" s="10"/>
      <c r="T103" s="10"/>
      <c r="U103" s="305"/>
      <c r="V103" s="7">
        <f t="shared" si="20"/>
        <v>0</v>
      </c>
      <c r="W103" s="7">
        <f t="shared" si="21"/>
        <v>0</v>
      </c>
      <c r="X103" s="7">
        <f t="shared" si="17"/>
        <v>0</v>
      </c>
      <c r="Y103" s="7">
        <f t="shared" si="22"/>
        <v>0</v>
      </c>
      <c r="AE103" s="522">
        <f t="shared" si="32"/>
        <v>0</v>
      </c>
      <c r="AF103" s="522">
        <f t="shared" si="32"/>
        <v>0</v>
      </c>
      <c r="AS103" s="2" t="str">
        <f t="shared" si="23"/>
        <v>-</v>
      </c>
      <c r="AT103" s="2" t="str">
        <f t="shared" si="24"/>
        <v>-</v>
      </c>
      <c r="AU103" s="2" t="str">
        <f t="shared" si="25"/>
        <v>-</v>
      </c>
      <c r="AV103" s="2" t="str">
        <f t="shared" si="26"/>
        <v>-</v>
      </c>
      <c r="AW103" s="2" t="str">
        <f t="shared" si="27"/>
        <v>-</v>
      </c>
      <c r="AX103" s="2" t="str">
        <f t="shared" si="18"/>
        <v>-</v>
      </c>
      <c r="AY103" s="2" t="str">
        <f t="shared" si="28"/>
        <v>-</v>
      </c>
      <c r="AZ103" s="2" t="str">
        <f t="shared" si="29"/>
        <v>-</v>
      </c>
      <c r="BA103" s="2" t="str">
        <f t="shared" si="30"/>
        <v>-</v>
      </c>
      <c r="BB103" s="2" t="str">
        <f t="shared" si="31"/>
        <v>-,-,-,-,-,-,-  [-]</v>
      </c>
    </row>
    <row r="104" spans="1:54" x14ac:dyDescent="0.25">
      <c r="A104" s="521">
        <v>103</v>
      </c>
      <c r="B104" s="8"/>
      <c r="C104" s="8"/>
      <c r="D104" s="8"/>
      <c r="E104" s="8"/>
      <c r="F104" s="9"/>
      <c r="G104" s="9"/>
      <c r="H104" s="8"/>
      <c r="I104" s="305"/>
      <c r="J104" s="418"/>
      <c r="K104" s="418"/>
      <c r="L104" s="418"/>
      <c r="M104" s="418"/>
      <c r="N104" s="418"/>
      <c r="O104" s="418"/>
      <c r="P104" s="418"/>
      <c r="Q104" s="418"/>
      <c r="R104" s="10"/>
      <c r="S104" s="10"/>
      <c r="T104" s="10"/>
      <c r="U104" s="305"/>
      <c r="V104" s="7">
        <f t="shared" si="20"/>
        <v>0</v>
      </c>
      <c r="W104" s="7">
        <f t="shared" si="21"/>
        <v>0</v>
      </c>
      <c r="X104" s="7">
        <f t="shared" si="17"/>
        <v>0</v>
      </c>
      <c r="Y104" s="7">
        <f t="shared" si="22"/>
        <v>0</v>
      </c>
      <c r="AE104" s="522">
        <f t="shared" si="32"/>
        <v>0</v>
      </c>
      <c r="AF104" s="522">
        <f t="shared" si="32"/>
        <v>0</v>
      </c>
      <c r="AS104" s="2" t="str">
        <f t="shared" si="23"/>
        <v>-</v>
      </c>
      <c r="AT104" s="2" t="str">
        <f t="shared" si="24"/>
        <v>-</v>
      </c>
      <c r="AU104" s="2" t="str">
        <f t="shared" si="25"/>
        <v>-</v>
      </c>
      <c r="AV104" s="2" t="str">
        <f t="shared" si="26"/>
        <v>-</v>
      </c>
      <c r="AW104" s="2" t="str">
        <f t="shared" si="27"/>
        <v>-</v>
      </c>
      <c r="AX104" s="2" t="str">
        <f t="shared" si="18"/>
        <v>-</v>
      </c>
      <c r="AY104" s="2" t="str">
        <f t="shared" si="28"/>
        <v>-</v>
      </c>
      <c r="AZ104" s="2" t="str">
        <f t="shared" si="29"/>
        <v>-</v>
      </c>
      <c r="BA104" s="2" t="str">
        <f t="shared" si="30"/>
        <v>-</v>
      </c>
      <c r="BB104" s="2" t="str">
        <f t="shared" si="31"/>
        <v>-,-,-,-,-,-,-  [-]</v>
      </c>
    </row>
    <row r="105" spans="1:54" x14ac:dyDescent="0.25">
      <c r="A105" s="521">
        <v>104</v>
      </c>
      <c r="B105" s="8"/>
      <c r="C105" s="8"/>
      <c r="D105" s="8"/>
      <c r="E105" s="8"/>
      <c r="F105" s="9"/>
      <c r="G105" s="9"/>
      <c r="H105" s="8"/>
      <c r="I105" s="305"/>
      <c r="J105" s="418"/>
      <c r="K105" s="418"/>
      <c r="L105" s="418"/>
      <c r="M105" s="418"/>
      <c r="N105" s="418"/>
      <c r="O105" s="418"/>
      <c r="P105" s="418"/>
      <c r="Q105" s="418"/>
      <c r="R105" s="10"/>
      <c r="S105" s="10"/>
      <c r="T105" s="10"/>
      <c r="U105" s="305"/>
      <c r="V105" s="7">
        <f t="shared" si="20"/>
        <v>0</v>
      </c>
      <c r="W105" s="7">
        <f t="shared" si="21"/>
        <v>0</v>
      </c>
      <c r="X105" s="7">
        <f t="shared" si="17"/>
        <v>0</v>
      </c>
      <c r="Y105" s="7">
        <f t="shared" si="22"/>
        <v>0</v>
      </c>
      <c r="AE105" s="522">
        <f t="shared" si="32"/>
        <v>0</v>
      </c>
      <c r="AF105" s="522">
        <f t="shared" si="32"/>
        <v>0</v>
      </c>
      <c r="AS105" s="2" t="str">
        <f t="shared" si="23"/>
        <v>-</v>
      </c>
      <c r="AT105" s="2" t="str">
        <f t="shared" si="24"/>
        <v>-</v>
      </c>
      <c r="AU105" s="2" t="str">
        <f t="shared" si="25"/>
        <v>-</v>
      </c>
      <c r="AV105" s="2" t="str">
        <f t="shared" si="26"/>
        <v>-</v>
      </c>
      <c r="AW105" s="2" t="str">
        <f t="shared" si="27"/>
        <v>-</v>
      </c>
      <c r="AX105" s="2" t="str">
        <f t="shared" si="18"/>
        <v>-</v>
      </c>
      <c r="AY105" s="2" t="str">
        <f t="shared" si="28"/>
        <v>-</v>
      </c>
      <c r="AZ105" s="2" t="str">
        <f t="shared" si="29"/>
        <v>-</v>
      </c>
      <c r="BA105" s="2" t="str">
        <f t="shared" si="30"/>
        <v>-</v>
      </c>
      <c r="BB105" s="2" t="str">
        <f t="shared" si="31"/>
        <v>-,-,-,-,-,-,-  [-]</v>
      </c>
    </row>
    <row r="106" spans="1:54" x14ac:dyDescent="0.25">
      <c r="A106" s="521">
        <v>105</v>
      </c>
      <c r="B106" s="8"/>
      <c r="C106" s="8"/>
      <c r="D106" s="8"/>
      <c r="E106" s="8"/>
      <c r="F106" s="9"/>
      <c r="G106" s="9"/>
      <c r="H106" s="8"/>
      <c r="I106" s="305"/>
      <c r="J106" s="418"/>
      <c r="K106" s="418"/>
      <c r="L106" s="418"/>
      <c r="M106" s="418"/>
      <c r="N106" s="418"/>
      <c r="O106" s="418"/>
      <c r="P106" s="418"/>
      <c r="Q106" s="418"/>
      <c r="R106" s="10"/>
      <c r="S106" s="10"/>
      <c r="T106" s="10"/>
      <c r="U106" s="305"/>
      <c r="V106" s="7">
        <f t="shared" si="20"/>
        <v>0</v>
      </c>
      <c r="W106" s="7">
        <f t="shared" si="21"/>
        <v>0</v>
      </c>
      <c r="X106" s="7">
        <f t="shared" si="17"/>
        <v>0</v>
      </c>
      <c r="Y106" s="7">
        <f t="shared" si="22"/>
        <v>0</v>
      </c>
      <c r="AE106" s="522">
        <f t="shared" si="32"/>
        <v>0</v>
      </c>
      <c r="AF106" s="522">
        <f t="shared" si="32"/>
        <v>0</v>
      </c>
      <c r="AS106" s="2" t="str">
        <f t="shared" si="23"/>
        <v>-</v>
      </c>
      <c r="AT106" s="2" t="str">
        <f t="shared" si="24"/>
        <v>-</v>
      </c>
      <c r="AU106" s="2" t="str">
        <f t="shared" si="25"/>
        <v>-</v>
      </c>
      <c r="AV106" s="2" t="str">
        <f t="shared" si="26"/>
        <v>-</v>
      </c>
      <c r="AW106" s="2" t="str">
        <f t="shared" si="27"/>
        <v>-</v>
      </c>
      <c r="AX106" s="2" t="str">
        <f t="shared" si="18"/>
        <v>-</v>
      </c>
      <c r="AY106" s="2" t="str">
        <f t="shared" si="28"/>
        <v>-</v>
      </c>
      <c r="AZ106" s="2" t="str">
        <f t="shared" si="29"/>
        <v>-</v>
      </c>
      <c r="BA106" s="2" t="str">
        <f t="shared" si="30"/>
        <v>-</v>
      </c>
      <c r="BB106" s="2" t="str">
        <f t="shared" si="31"/>
        <v>-,-,-,-,-,-,-  [-]</v>
      </c>
    </row>
    <row r="107" spans="1:54" x14ac:dyDescent="0.25">
      <c r="A107" s="521">
        <v>106</v>
      </c>
      <c r="B107" s="8"/>
      <c r="C107" s="8"/>
      <c r="D107" s="8"/>
      <c r="E107" s="8"/>
      <c r="F107" s="9"/>
      <c r="G107" s="9"/>
      <c r="H107" s="8"/>
      <c r="I107" s="305"/>
      <c r="J107" s="418"/>
      <c r="K107" s="418"/>
      <c r="L107" s="418"/>
      <c r="M107" s="418"/>
      <c r="N107" s="418"/>
      <c r="O107" s="418"/>
      <c r="P107" s="418"/>
      <c r="Q107" s="418"/>
      <c r="R107" s="10"/>
      <c r="S107" s="10"/>
      <c r="T107" s="10"/>
      <c r="U107" s="305"/>
      <c r="V107" s="7">
        <f t="shared" si="20"/>
        <v>0</v>
      </c>
      <c r="W107" s="7">
        <f t="shared" si="21"/>
        <v>0</v>
      </c>
      <c r="X107" s="7">
        <f t="shared" si="17"/>
        <v>0</v>
      </c>
      <c r="Y107" s="7">
        <f t="shared" si="22"/>
        <v>0</v>
      </c>
      <c r="AE107" s="522">
        <f t="shared" si="32"/>
        <v>0</v>
      </c>
      <c r="AF107" s="522">
        <f t="shared" si="32"/>
        <v>0</v>
      </c>
      <c r="AS107" s="2" t="str">
        <f t="shared" si="23"/>
        <v>-</v>
      </c>
      <c r="AT107" s="2" t="str">
        <f t="shared" si="24"/>
        <v>-</v>
      </c>
      <c r="AU107" s="2" t="str">
        <f t="shared" si="25"/>
        <v>-</v>
      </c>
      <c r="AV107" s="2" t="str">
        <f t="shared" si="26"/>
        <v>-</v>
      </c>
      <c r="AW107" s="2" t="str">
        <f t="shared" si="27"/>
        <v>-</v>
      </c>
      <c r="AX107" s="2" t="str">
        <f t="shared" si="18"/>
        <v>-</v>
      </c>
      <c r="AY107" s="2" t="str">
        <f t="shared" si="28"/>
        <v>-</v>
      </c>
      <c r="AZ107" s="2" t="str">
        <f t="shared" si="29"/>
        <v>-</v>
      </c>
      <c r="BA107" s="2" t="str">
        <f t="shared" si="30"/>
        <v>-</v>
      </c>
      <c r="BB107" s="2" t="str">
        <f t="shared" si="31"/>
        <v>-,-,-,-,-,-,-  [-]</v>
      </c>
    </row>
    <row r="108" spans="1:54" x14ac:dyDescent="0.25">
      <c r="A108" s="521">
        <v>107</v>
      </c>
      <c r="B108" s="8"/>
      <c r="C108" s="8"/>
      <c r="D108" s="8"/>
      <c r="E108" s="8"/>
      <c r="F108" s="9"/>
      <c r="G108" s="9"/>
      <c r="H108" s="8"/>
      <c r="I108" s="305"/>
      <c r="J108" s="418"/>
      <c r="K108" s="418"/>
      <c r="L108" s="418"/>
      <c r="M108" s="418"/>
      <c r="N108" s="418"/>
      <c r="O108" s="418"/>
      <c r="P108" s="418"/>
      <c r="Q108" s="418"/>
      <c r="R108" s="10"/>
      <c r="S108" s="10"/>
      <c r="T108" s="10"/>
      <c r="U108" s="305"/>
      <c r="V108" s="7">
        <f t="shared" si="20"/>
        <v>0</v>
      </c>
      <c r="W108" s="7">
        <f t="shared" si="21"/>
        <v>0</v>
      </c>
      <c r="X108" s="7">
        <f t="shared" si="17"/>
        <v>0</v>
      </c>
      <c r="Y108" s="7">
        <f t="shared" si="22"/>
        <v>0</v>
      </c>
      <c r="AE108" s="522">
        <f t="shared" si="32"/>
        <v>0</v>
      </c>
      <c r="AF108" s="522">
        <f t="shared" si="32"/>
        <v>0</v>
      </c>
      <c r="AS108" s="2" t="str">
        <f t="shared" si="23"/>
        <v>-</v>
      </c>
      <c r="AT108" s="2" t="str">
        <f t="shared" si="24"/>
        <v>-</v>
      </c>
      <c r="AU108" s="2" t="str">
        <f t="shared" si="25"/>
        <v>-</v>
      </c>
      <c r="AV108" s="2" t="str">
        <f t="shared" si="26"/>
        <v>-</v>
      </c>
      <c r="AW108" s="2" t="str">
        <f t="shared" si="27"/>
        <v>-</v>
      </c>
      <c r="AX108" s="2" t="str">
        <f t="shared" si="18"/>
        <v>-</v>
      </c>
      <c r="AY108" s="2" t="str">
        <f t="shared" si="28"/>
        <v>-</v>
      </c>
      <c r="AZ108" s="2" t="str">
        <f t="shared" si="29"/>
        <v>-</v>
      </c>
      <c r="BA108" s="2" t="str">
        <f t="shared" si="30"/>
        <v>-</v>
      </c>
      <c r="BB108" s="2" t="str">
        <f t="shared" si="31"/>
        <v>-,-,-,-,-,-,-  [-]</v>
      </c>
    </row>
    <row r="109" spans="1:54" x14ac:dyDescent="0.25">
      <c r="A109" s="521">
        <v>108</v>
      </c>
      <c r="B109" s="8"/>
      <c r="C109" s="8"/>
      <c r="D109" s="8"/>
      <c r="E109" s="8"/>
      <c r="F109" s="9"/>
      <c r="G109" s="9"/>
      <c r="H109" s="8"/>
      <c r="I109" s="305"/>
      <c r="J109" s="418"/>
      <c r="K109" s="418"/>
      <c r="L109" s="418"/>
      <c r="M109" s="418"/>
      <c r="N109" s="418"/>
      <c r="O109" s="418"/>
      <c r="P109" s="418"/>
      <c r="Q109" s="418"/>
      <c r="R109" s="10"/>
      <c r="S109" s="10"/>
      <c r="T109" s="10"/>
      <c r="U109" s="305"/>
      <c r="V109" s="7">
        <f t="shared" si="20"/>
        <v>0</v>
      </c>
      <c r="W109" s="7">
        <f t="shared" si="21"/>
        <v>0</v>
      </c>
      <c r="X109" s="7">
        <f t="shared" si="17"/>
        <v>0</v>
      </c>
      <c r="Y109" s="7">
        <f t="shared" si="22"/>
        <v>0</v>
      </c>
      <c r="AE109" s="522">
        <f t="shared" si="32"/>
        <v>0</v>
      </c>
      <c r="AF109" s="522">
        <f t="shared" si="32"/>
        <v>0</v>
      </c>
      <c r="AS109" s="2" t="str">
        <f t="shared" si="23"/>
        <v>-</v>
      </c>
      <c r="AT109" s="2" t="str">
        <f t="shared" si="24"/>
        <v>-</v>
      </c>
      <c r="AU109" s="2" t="str">
        <f t="shared" si="25"/>
        <v>-</v>
      </c>
      <c r="AV109" s="2" t="str">
        <f t="shared" si="26"/>
        <v>-</v>
      </c>
      <c r="AW109" s="2" t="str">
        <f t="shared" si="27"/>
        <v>-</v>
      </c>
      <c r="AX109" s="2" t="str">
        <f t="shared" si="18"/>
        <v>-</v>
      </c>
      <c r="AY109" s="2" t="str">
        <f t="shared" si="28"/>
        <v>-</v>
      </c>
      <c r="AZ109" s="2" t="str">
        <f t="shared" si="29"/>
        <v>-</v>
      </c>
      <c r="BA109" s="2" t="str">
        <f t="shared" si="30"/>
        <v>-</v>
      </c>
      <c r="BB109" s="2" t="str">
        <f t="shared" si="31"/>
        <v>-,-,-,-,-,-,-  [-]</v>
      </c>
    </row>
    <row r="110" spans="1:54" x14ac:dyDescent="0.25">
      <c r="A110" s="521">
        <v>109</v>
      </c>
      <c r="B110" s="8"/>
      <c r="C110" s="8"/>
      <c r="D110" s="8"/>
      <c r="E110" s="8"/>
      <c r="F110" s="9"/>
      <c r="G110" s="9"/>
      <c r="H110" s="8"/>
      <c r="I110" s="305"/>
      <c r="J110" s="418"/>
      <c r="K110" s="418"/>
      <c r="L110" s="418"/>
      <c r="M110" s="418"/>
      <c r="N110" s="418"/>
      <c r="O110" s="418"/>
      <c r="P110" s="418"/>
      <c r="Q110" s="418"/>
      <c r="R110" s="10"/>
      <c r="S110" s="10"/>
      <c r="T110" s="10"/>
      <c r="U110" s="305"/>
      <c r="V110" s="7">
        <f t="shared" si="20"/>
        <v>0</v>
      </c>
      <c r="W110" s="7">
        <f t="shared" si="21"/>
        <v>0</v>
      </c>
      <c r="X110" s="7">
        <f t="shared" si="17"/>
        <v>0</v>
      </c>
      <c r="Y110" s="7">
        <f t="shared" si="22"/>
        <v>0</v>
      </c>
      <c r="AE110" s="522">
        <f t="shared" si="32"/>
        <v>0</v>
      </c>
      <c r="AF110" s="522">
        <f t="shared" si="32"/>
        <v>0</v>
      </c>
      <c r="AS110" s="2" t="str">
        <f t="shared" si="23"/>
        <v>-</v>
      </c>
      <c r="AT110" s="2" t="str">
        <f t="shared" si="24"/>
        <v>-</v>
      </c>
      <c r="AU110" s="2" t="str">
        <f t="shared" si="25"/>
        <v>-</v>
      </c>
      <c r="AV110" s="2" t="str">
        <f t="shared" si="26"/>
        <v>-</v>
      </c>
      <c r="AW110" s="2" t="str">
        <f t="shared" si="27"/>
        <v>-</v>
      </c>
      <c r="AX110" s="2" t="str">
        <f t="shared" si="18"/>
        <v>-</v>
      </c>
      <c r="AY110" s="2" t="str">
        <f t="shared" si="28"/>
        <v>-</v>
      </c>
      <c r="AZ110" s="2" t="str">
        <f t="shared" si="29"/>
        <v>-</v>
      </c>
      <c r="BA110" s="2" t="str">
        <f t="shared" si="30"/>
        <v>-</v>
      </c>
      <c r="BB110" s="2" t="str">
        <f t="shared" si="31"/>
        <v>-,-,-,-,-,-,-  [-]</v>
      </c>
    </row>
    <row r="111" spans="1:54" x14ac:dyDescent="0.25">
      <c r="A111" s="521">
        <v>110</v>
      </c>
      <c r="B111" s="8"/>
      <c r="C111" s="8"/>
      <c r="D111" s="8"/>
      <c r="E111" s="8"/>
      <c r="F111" s="9"/>
      <c r="G111" s="9"/>
      <c r="H111" s="8"/>
      <c r="I111" s="305"/>
      <c r="J111" s="418"/>
      <c r="K111" s="418"/>
      <c r="L111" s="418"/>
      <c r="M111" s="418"/>
      <c r="N111" s="418"/>
      <c r="O111" s="418"/>
      <c r="P111" s="418"/>
      <c r="Q111" s="418"/>
      <c r="R111" s="10"/>
      <c r="S111" s="10"/>
      <c r="T111" s="10"/>
      <c r="U111" s="305"/>
      <c r="V111" s="7">
        <f t="shared" si="20"/>
        <v>0</v>
      </c>
      <c r="W111" s="7">
        <f t="shared" si="21"/>
        <v>0</v>
      </c>
      <c r="X111" s="7">
        <f t="shared" si="17"/>
        <v>0</v>
      </c>
      <c r="Y111" s="7">
        <f t="shared" si="22"/>
        <v>0</v>
      </c>
      <c r="AE111" s="522">
        <f t="shared" si="32"/>
        <v>0</v>
      </c>
      <c r="AF111" s="522">
        <f t="shared" si="32"/>
        <v>0</v>
      </c>
      <c r="AS111" s="2" t="str">
        <f t="shared" si="23"/>
        <v>-</v>
      </c>
      <c r="AT111" s="2" t="str">
        <f t="shared" si="24"/>
        <v>-</v>
      </c>
      <c r="AU111" s="2" t="str">
        <f t="shared" si="25"/>
        <v>-</v>
      </c>
      <c r="AV111" s="2" t="str">
        <f t="shared" si="26"/>
        <v>-</v>
      </c>
      <c r="AW111" s="2" t="str">
        <f t="shared" si="27"/>
        <v>-</v>
      </c>
      <c r="AX111" s="2" t="str">
        <f t="shared" si="18"/>
        <v>-</v>
      </c>
      <c r="AY111" s="2" t="str">
        <f t="shared" si="28"/>
        <v>-</v>
      </c>
      <c r="AZ111" s="2" t="str">
        <f t="shared" si="29"/>
        <v>-</v>
      </c>
      <c r="BA111" s="2" t="str">
        <f t="shared" si="30"/>
        <v>-</v>
      </c>
      <c r="BB111" s="2" t="str">
        <f t="shared" si="31"/>
        <v>-,-,-,-,-,-,-  [-]</v>
      </c>
    </row>
    <row r="112" spans="1:54" x14ac:dyDescent="0.25">
      <c r="A112" s="521">
        <v>111</v>
      </c>
      <c r="B112" s="8"/>
      <c r="C112" s="8"/>
      <c r="D112" s="8"/>
      <c r="E112" s="8"/>
      <c r="F112" s="9"/>
      <c r="G112" s="9"/>
      <c r="H112" s="8"/>
      <c r="I112" s="305"/>
      <c r="J112" s="418"/>
      <c r="K112" s="418"/>
      <c r="L112" s="418"/>
      <c r="M112" s="418"/>
      <c r="N112" s="418"/>
      <c r="O112" s="418"/>
      <c r="P112" s="418"/>
      <c r="Q112" s="418"/>
      <c r="R112" s="10"/>
      <c r="S112" s="10"/>
      <c r="T112" s="10"/>
      <c r="U112" s="305"/>
      <c r="V112" s="7">
        <f t="shared" si="20"/>
        <v>0</v>
      </c>
      <c r="W112" s="7">
        <f t="shared" si="21"/>
        <v>0</v>
      </c>
      <c r="X112" s="7">
        <f t="shared" si="17"/>
        <v>0</v>
      </c>
      <c r="Y112" s="7">
        <f t="shared" si="22"/>
        <v>0</v>
      </c>
      <c r="AE112" s="522">
        <f t="shared" si="32"/>
        <v>0</v>
      </c>
      <c r="AF112" s="522">
        <f t="shared" si="32"/>
        <v>0</v>
      </c>
      <c r="AS112" s="2" t="str">
        <f t="shared" si="23"/>
        <v>-</v>
      </c>
      <c r="AT112" s="2" t="str">
        <f t="shared" si="24"/>
        <v>-</v>
      </c>
      <c r="AU112" s="2" t="str">
        <f t="shared" si="25"/>
        <v>-</v>
      </c>
      <c r="AV112" s="2" t="str">
        <f t="shared" si="26"/>
        <v>-</v>
      </c>
      <c r="AW112" s="2" t="str">
        <f t="shared" si="27"/>
        <v>-</v>
      </c>
      <c r="AX112" s="2" t="str">
        <f t="shared" si="18"/>
        <v>-</v>
      </c>
      <c r="AY112" s="2" t="str">
        <f t="shared" si="28"/>
        <v>-</v>
      </c>
      <c r="AZ112" s="2" t="str">
        <f t="shared" si="29"/>
        <v>-</v>
      </c>
      <c r="BA112" s="2" t="str">
        <f t="shared" si="30"/>
        <v>-</v>
      </c>
      <c r="BB112" s="2" t="str">
        <f t="shared" si="31"/>
        <v>-,-,-,-,-,-,-  [-]</v>
      </c>
    </row>
    <row r="113" spans="1:54" x14ac:dyDescent="0.25">
      <c r="A113" s="521">
        <v>112</v>
      </c>
      <c r="B113" s="8"/>
      <c r="C113" s="8"/>
      <c r="D113" s="8"/>
      <c r="E113" s="8"/>
      <c r="F113" s="9"/>
      <c r="G113" s="9"/>
      <c r="H113" s="8"/>
      <c r="I113" s="305"/>
      <c r="J113" s="418"/>
      <c r="K113" s="418"/>
      <c r="L113" s="418"/>
      <c r="M113" s="418"/>
      <c r="N113" s="418"/>
      <c r="O113" s="418"/>
      <c r="P113" s="418"/>
      <c r="Q113" s="418"/>
      <c r="R113" s="10"/>
      <c r="S113" s="10"/>
      <c r="T113" s="10"/>
      <c r="U113" s="305"/>
      <c r="V113" s="7">
        <f t="shared" si="20"/>
        <v>0</v>
      </c>
      <c r="W113" s="7">
        <f t="shared" si="21"/>
        <v>0</v>
      </c>
      <c r="X113" s="7">
        <f t="shared" si="17"/>
        <v>0</v>
      </c>
      <c r="Y113" s="7">
        <f t="shared" si="22"/>
        <v>0</v>
      </c>
      <c r="AE113" s="522">
        <f t="shared" si="32"/>
        <v>0</v>
      </c>
      <c r="AF113" s="522">
        <f t="shared" si="32"/>
        <v>0</v>
      </c>
      <c r="AS113" s="2" t="str">
        <f t="shared" si="23"/>
        <v>-</v>
      </c>
      <c r="AT113" s="2" t="str">
        <f t="shared" si="24"/>
        <v>-</v>
      </c>
      <c r="AU113" s="2" t="str">
        <f t="shared" si="25"/>
        <v>-</v>
      </c>
      <c r="AV113" s="2" t="str">
        <f t="shared" si="26"/>
        <v>-</v>
      </c>
      <c r="AW113" s="2" t="str">
        <f t="shared" si="27"/>
        <v>-</v>
      </c>
      <c r="AX113" s="2" t="str">
        <f t="shared" si="18"/>
        <v>-</v>
      </c>
      <c r="AY113" s="2" t="str">
        <f t="shared" si="28"/>
        <v>-</v>
      </c>
      <c r="AZ113" s="2" t="str">
        <f t="shared" si="29"/>
        <v>-</v>
      </c>
      <c r="BA113" s="2" t="str">
        <f t="shared" si="30"/>
        <v>-</v>
      </c>
      <c r="BB113" s="2" t="str">
        <f t="shared" si="31"/>
        <v>-,-,-,-,-,-,-  [-]</v>
      </c>
    </row>
    <row r="114" spans="1:54" x14ac:dyDescent="0.25">
      <c r="A114" s="521">
        <v>113</v>
      </c>
      <c r="B114" s="8"/>
      <c r="C114" s="8"/>
      <c r="D114" s="8"/>
      <c r="E114" s="8"/>
      <c r="F114" s="9"/>
      <c r="G114" s="9"/>
      <c r="H114" s="8"/>
      <c r="I114" s="305"/>
      <c r="J114" s="418"/>
      <c r="K114" s="418"/>
      <c r="L114" s="418"/>
      <c r="M114" s="418"/>
      <c r="N114" s="418"/>
      <c r="O114" s="418"/>
      <c r="P114" s="418"/>
      <c r="Q114" s="418"/>
      <c r="R114" s="10"/>
      <c r="S114" s="10"/>
      <c r="T114" s="10"/>
      <c r="U114" s="305"/>
      <c r="V114" s="7">
        <f t="shared" si="20"/>
        <v>0</v>
      </c>
      <c r="W114" s="7">
        <f t="shared" si="21"/>
        <v>0</v>
      </c>
      <c r="X114" s="7">
        <f t="shared" si="17"/>
        <v>0</v>
      </c>
      <c r="Y114" s="7">
        <f t="shared" si="22"/>
        <v>0</v>
      </c>
      <c r="AE114" s="522">
        <f t="shared" si="32"/>
        <v>0</v>
      </c>
      <c r="AF114" s="522">
        <f t="shared" si="32"/>
        <v>0</v>
      </c>
      <c r="AS114" s="2" t="str">
        <f t="shared" si="23"/>
        <v>-</v>
      </c>
      <c r="AT114" s="2" t="str">
        <f t="shared" si="24"/>
        <v>-</v>
      </c>
      <c r="AU114" s="2" t="str">
        <f t="shared" si="25"/>
        <v>-</v>
      </c>
      <c r="AV114" s="2" t="str">
        <f t="shared" si="26"/>
        <v>-</v>
      </c>
      <c r="AW114" s="2" t="str">
        <f t="shared" si="27"/>
        <v>-</v>
      </c>
      <c r="AX114" s="2" t="str">
        <f t="shared" si="18"/>
        <v>-</v>
      </c>
      <c r="AY114" s="2" t="str">
        <f t="shared" si="28"/>
        <v>-</v>
      </c>
      <c r="AZ114" s="2" t="str">
        <f t="shared" si="29"/>
        <v>-</v>
      </c>
      <c r="BA114" s="2" t="str">
        <f t="shared" si="30"/>
        <v>-</v>
      </c>
      <c r="BB114" s="2" t="str">
        <f t="shared" si="31"/>
        <v>-,-,-,-,-,-,-  [-]</v>
      </c>
    </row>
    <row r="115" spans="1:54" x14ac:dyDescent="0.25">
      <c r="A115" s="521">
        <v>114</v>
      </c>
      <c r="B115" s="8"/>
      <c r="C115" s="8"/>
      <c r="D115" s="8"/>
      <c r="E115" s="8"/>
      <c r="F115" s="9"/>
      <c r="G115" s="9"/>
      <c r="H115" s="8"/>
      <c r="I115" s="305"/>
      <c r="J115" s="418"/>
      <c r="K115" s="418"/>
      <c r="L115" s="418"/>
      <c r="M115" s="418"/>
      <c r="N115" s="418"/>
      <c r="O115" s="418"/>
      <c r="P115" s="418"/>
      <c r="Q115" s="418"/>
      <c r="R115" s="10"/>
      <c r="S115" s="10"/>
      <c r="T115" s="10"/>
      <c r="U115" s="305"/>
      <c r="V115" s="7">
        <f t="shared" si="20"/>
        <v>0</v>
      </c>
      <c r="W115" s="7">
        <f t="shared" si="21"/>
        <v>0</v>
      </c>
      <c r="X115" s="7">
        <f t="shared" si="17"/>
        <v>0</v>
      </c>
      <c r="Y115" s="7">
        <f t="shared" si="22"/>
        <v>0</v>
      </c>
      <c r="AE115" s="522">
        <f t="shared" si="32"/>
        <v>0</v>
      </c>
      <c r="AF115" s="522">
        <f t="shared" si="32"/>
        <v>0</v>
      </c>
      <c r="AS115" s="2" t="str">
        <f t="shared" si="23"/>
        <v>-</v>
      </c>
      <c r="AT115" s="2" t="str">
        <f t="shared" si="24"/>
        <v>-</v>
      </c>
      <c r="AU115" s="2" t="str">
        <f t="shared" si="25"/>
        <v>-</v>
      </c>
      <c r="AV115" s="2" t="str">
        <f t="shared" si="26"/>
        <v>-</v>
      </c>
      <c r="AW115" s="2" t="str">
        <f t="shared" si="27"/>
        <v>-</v>
      </c>
      <c r="AX115" s="2" t="str">
        <f t="shared" si="18"/>
        <v>-</v>
      </c>
      <c r="AY115" s="2" t="str">
        <f t="shared" si="28"/>
        <v>-</v>
      </c>
      <c r="AZ115" s="2" t="str">
        <f t="shared" si="29"/>
        <v>-</v>
      </c>
      <c r="BA115" s="2" t="str">
        <f t="shared" si="30"/>
        <v>-</v>
      </c>
      <c r="BB115" s="2" t="str">
        <f t="shared" si="31"/>
        <v>-,-,-,-,-,-,-  [-]</v>
      </c>
    </row>
    <row r="116" spans="1:54" x14ac:dyDescent="0.25">
      <c r="A116" s="521">
        <v>115</v>
      </c>
      <c r="B116" s="8"/>
      <c r="C116" s="8"/>
      <c r="D116" s="8"/>
      <c r="E116" s="8"/>
      <c r="F116" s="9"/>
      <c r="G116" s="9"/>
      <c r="H116" s="8"/>
      <c r="I116" s="305"/>
      <c r="J116" s="418"/>
      <c r="K116" s="418"/>
      <c r="L116" s="418"/>
      <c r="M116" s="418"/>
      <c r="N116" s="418"/>
      <c r="O116" s="418"/>
      <c r="P116" s="418"/>
      <c r="Q116" s="418"/>
      <c r="R116" s="10"/>
      <c r="S116" s="10"/>
      <c r="T116" s="10"/>
      <c r="U116" s="305"/>
      <c r="V116" s="7">
        <f t="shared" si="20"/>
        <v>0</v>
      </c>
      <c r="W116" s="7">
        <f t="shared" si="21"/>
        <v>0</v>
      </c>
      <c r="X116" s="7">
        <f t="shared" si="17"/>
        <v>0</v>
      </c>
      <c r="Y116" s="7">
        <f t="shared" si="22"/>
        <v>0</v>
      </c>
      <c r="AE116" s="522">
        <f t="shared" si="32"/>
        <v>0</v>
      </c>
      <c r="AF116" s="522">
        <f t="shared" si="32"/>
        <v>0</v>
      </c>
      <c r="AS116" s="2" t="str">
        <f t="shared" si="23"/>
        <v>-</v>
      </c>
      <c r="AT116" s="2" t="str">
        <f t="shared" si="24"/>
        <v>-</v>
      </c>
      <c r="AU116" s="2" t="str">
        <f t="shared" si="25"/>
        <v>-</v>
      </c>
      <c r="AV116" s="2" t="str">
        <f t="shared" si="26"/>
        <v>-</v>
      </c>
      <c r="AW116" s="2" t="str">
        <f t="shared" si="27"/>
        <v>-</v>
      </c>
      <c r="AX116" s="2" t="str">
        <f t="shared" si="18"/>
        <v>-</v>
      </c>
      <c r="AY116" s="2" t="str">
        <f t="shared" si="28"/>
        <v>-</v>
      </c>
      <c r="AZ116" s="2" t="str">
        <f t="shared" si="29"/>
        <v>-</v>
      </c>
      <c r="BA116" s="2" t="str">
        <f t="shared" si="30"/>
        <v>-</v>
      </c>
      <c r="BB116" s="2" t="str">
        <f t="shared" si="31"/>
        <v>-,-,-,-,-,-,-  [-]</v>
      </c>
    </row>
    <row r="117" spans="1:54" x14ac:dyDescent="0.25">
      <c r="A117" s="521">
        <v>116</v>
      </c>
      <c r="B117" s="8"/>
      <c r="C117" s="8"/>
      <c r="D117" s="8"/>
      <c r="E117" s="8"/>
      <c r="F117" s="9"/>
      <c r="G117" s="9"/>
      <c r="H117" s="8"/>
      <c r="I117" s="305"/>
      <c r="J117" s="418"/>
      <c r="K117" s="418"/>
      <c r="L117" s="418"/>
      <c r="M117" s="418"/>
      <c r="N117" s="418"/>
      <c r="O117" s="418"/>
      <c r="P117" s="418"/>
      <c r="Q117" s="418"/>
      <c r="R117" s="10"/>
      <c r="S117" s="10"/>
      <c r="T117" s="10"/>
      <c r="U117" s="305"/>
      <c r="V117" s="7">
        <f t="shared" si="20"/>
        <v>0</v>
      </c>
      <c r="W117" s="7">
        <f t="shared" si="21"/>
        <v>0</v>
      </c>
      <c r="X117" s="7">
        <f t="shared" si="17"/>
        <v>0</v>
      </c>
      <c r="Y117" s="7">
        <f t="shared" si="22"/>
        <v>0</v>
      </c>
      <c r="AE117" s="522">
        <f t="shared" si="32"/>
        <v>0</v>
      </c>
      <c r="AF117" s="522">
        <f t="shared" si="32"/>
        <v>0</v>
      </c>
      <c r="AS117" s="2" t="str">
        <f t="shared" si="23"/>
        <v>-</v>
      </c>
      <c r="AT117" s="2" t="str">
        <f t="shared" si="24"/>
        <v>-</v>
      </c>
      <c r="AU117" s="2" t="str">
        <f t="shared" si="25"/>
        <v>-</v>
      </c>
      <c r="AV117" s="2" t="str">
        <f t="shared" si="26"/>
        <v>-</v>
      </c>
      <c r="AW117" s="2" t="str">
        <f t="shared" si="27"/>
        <v>-</v>
      </c>
      <c r="AX117" s="2" t="str">
        <f t="shared" si="18"/>
        <v>-</v>
      </c>
      <c r="AY117" s="2" t="str">
        <f t="shared" si="28"/>
        <v>-</v>
      </c>
      <c r="AZ117" s="2" t="str">
        <f t="shared" si="29"/>
        <v>-</v>
      </c>
      <c r="BA117" s="2" t="str">
        <f t="shared" si="30"/>
        <v>-</v>
      </c>
      <c r="BB117" s="2" t="str">
        <f t="shared" si="31"/>
        <v>-,-,-,-,-,-,-  [-]</v>
      </c>
    </row>
    <row r="118" spans="1:54" x14ac:dyDescent="0.25">
      <c r="A118" s="521">
        <v>117</v>
      </c>
      <c r="B118" s="8"/>
      <c r="C118" s="8"/>
      <c r="D118" s="8"/>
      <c r="E118" s="8"/>
      <c r="F118" s="9"/>
      <c r="G118" s="9"/>
      <c r="H118" s="8"/>
      <c r="I118" s="305"/>
      <c r="J118" s="418"/>
      <c r="K118" s="418"/>
      <c r="L118" s="418"/>
      <c r="M118" s="418"/>
      <c r="N118" s="418"/>
      <c r="O118" s="418"/>
      <c r="P118" s="418"/>
      <c r="Q118" s="418"/>
      <c r="R118" s="10"/>
      <c r="S118" s="10"/>
      <c r="T118" s="10"/>
      <c r="U118" s="305"/>
      <c r="V118" s="7">
        <f t="shared" si="20"/>
        <v>0</v>
      </c>
      <c r="W118" s="7">
        <f t="shared" si="21"/>
        <v>0</v>
      </c>
      <c r="X118" s="7">
        <f t="shared" si="17"/>
        <v>0</v>
      </c>
      <c r="Y118" s="7">
        <f t="shared" si="22"/>
        <v>0</v>
      </c>
      <c r="AE118" s="522">
        <f t="shared" si="32"/>
        <v>0</v>
      </c>
      <c r="AF118" s="522">
        <f t="shared" si="32"/>
        <v>0</v>
      </c>
      <c r="AS118" s="2" t="str">
        <f t="shared" si="23"/>
        <v>-</v>
      </c>
      <c r="AT118" s="2" t="str">
        <f t="shared" si="24"/>
        <v>-</v>
      </c>
      <c r="AU118" s="2" t="str">
        <f t="shared" si="25"/>
        <v>-</v>
      </c>
      <c r="AV118" s="2" t="str">
        <f t="shared" si="26"/>
        <v>-</v>
      </c>
      <c r="AW118" s="2" t="str">
        <f t="shared" si="27"/>
        <v>-</v>
      </c>
      <c r="AX118" s="2" t="str">
        <f t="shared" si="18"/>
        <v>-</v>
      </c>
      <c r="AY118" s="2" t="str">
        <f t="shared" si="28"/>
        <v>-</v>
      </c>
      <c r="AZ118" s="2" t="str">
        <f t="shared" si="29"/>
        <v>-</v>
      </c>
      <c r="BA118" s="2" t="str">
        <f t="shared" si="30"/>
        <v>-</v>
      </c>
      <c r="BB118" s="2" t="str">
        <f t="shared" si="31"/>
        <v>-,-,-,-,-,-,-  [-]</v>
      </c>
    </row>
    <row r="119" spans="1:54" x14ac:dyDescent="0.25">
      <c r="A119" s="521">
        <v>118</v>
      </c>
      <c r="B119" s="8"/>
      <c r="C119" s="8"/>
      <c r="D119" s="8"/>
      <c r="E119" s="8"/>
      <c r="F119" s="9"/>
      <c r="G119" s="9"/>
      <c r="H119" s="8"/>
      <c r="I119" s="305"/>
      <c r="J119" s="418"/>
      <c r="K119" s="418"/>
      <c r="L119" s="418"/>
      <c r="M119" s="418"/>
      <c r="N119" s="418"/>
      <c r="O119" s="418"/>
      <c r="P119" s="418"/>
      <c r="Q119" s="418"/>
      <c r="R119" s="10"/>
      <c r="S119" s="10"/>
      <c r="T119" s="10"/>
      <c r="U119" s="305"/>
      <c r="V119" s="7">
        <f t="shared" si="20"/>
        <v>0</v>
      </c>
      <c r="W119" s="7">
        <f t="shared" si="21"/>
        <v>0</v>
      </c>
      <c r="X119" s="7">
        <f t="shared" si="17"/>
        <v>0</v>
      </c>
      <c r="Y119" s="7">
        <f t="shared" si="22"/>
        <v>0</v>
      </c>
      <c r="AE119" s="522">
        <f t="shared" si="32"/>
        <v>0</v>
      </c>
      <c r="AF119" s="522">
        <f t="shared" si="32"/>
        <v>0</v>
      </c>
      <c r="AS119" s="2" t="str">
        <f t="shared" si="23"/>
        <v>-</v>
      </c>
      <c r="AT119" s="2" t="str">
        <f t="shared" si="24"/>
        <v>-</v>
      </c>
      <c r="AU119" s="2" t="str">
        <f t="shared" si="25"/>
        <v>-</v>
      </c>
      <c r="AV119" s="2" t="str">
        <f t="shared" si="26"/>
        <v>-</v>
      </c>
      <c r="AW119" s="2" t="str">
        <f t="shared" si="27"/>
        <v>-</v>
      </c>
      <c r="AX119" s="2" t="str">
        <f t="shared" si="18"/>
        <v>-</v>
      </c>
      <c r="AY119" s="2" t="str">
        <f t="shared" si="28"/>
        <v>-</v>
      </c>
      <c r="AZ119" s="2" t="str">
        <f t="shared" si="29"/>
        <v>-</v>
      </c>
      <c r="BA119" s="2" t="str">
        <f t="shared" si="30"/>
        <v>-</v>
      </c>
      <c r="BB119" s="2" t="str">
        <f t="shared" si="31"/>
        <v>-,-,-,-,-,-,-  [-]</v>
      </c>
    </row>
    <row r="120" spans="1:54" x14ac:dyDescent="0.25">
      <c r="A120" s="521">
        <v>119</v>
      </c>
      <c r="B120" s="8"/>
      <c r="C120" s="8"/>
      <c r="D120" s="8"/>
      <c r="E120" s="8"/>
      <c r="F120" s="9"/>
      <c r="G120" s="9"/>
      <c r="H120" s="8"/>
      <c r="I120" s="305"/>
      <c r="J120" s="418"/>
      <c r="K120" s="418"/>
      <c r="L120" s="418"/>
      <c r="M120" s="418"/>
      <c r="N120" s="418"/>
      <c r="O120" s="418"/>
      <c r="P120" s="418"/>
      <c r="Q120" s="418"/>
      <c r="R120" s="10"/>
      <c r="S120" s="10"/>
      <c r="T120" s="10"/>
      <c r="U120" s="305"/>
      <c r="V120" s="7">
        <f t="shared" si="20"/>
        <v>0</v>
      </c>
      <c r="W120" s="7">
        <f t="shared" si="21"/>
        <v>0</v>
      </c>
      <c r="X120" s="7">
        <f t="shared" si="17"/>
        <v>0</v>
      </c>
      <c r="Y120" s="7">
        <f t="shared" si="22"/>
        <v>0</v>
      </c>
      <c r="AE120" s="522">
        <f t="shared" si="32"/>
        <v>0</v>
      </c>
      <c r="AF120" s="522">
        <f t="shared" si="32"/>
        <v>0</v>
      </c>
      <c r="AS120" s="2" t="str">
        <f t="shared" si="23"/>
        <v>-</v>
      </c>
      <c r="AT120" s="2" t="str">
        <f t="shared" si="24"/>
        <v>-</v>
      </c>
      <c r="AU120" s="2" t="str">
        <f t="shared" si="25"/>
        <v>-</v>
      </c>
      <c r="AV120" s="2" t="str">
        <f t="shared" si="26"/>
        <v>-</v>
      </c>
      <c r="AW120" s="2" t="str">
        <f t="shared" si="27"/>
        <v>-</v>
      </c>
      <c r="AX120" s="2" t="str">
        <f t="shared" si="18"/>
        <v>-</v>
      </c>
      <c r="AY120" s="2" t="str">
        <f t="shared" si="28"/>
        <v>-</v>
      </c>
      <c r="AZ120" s="2" t="str">
        <f t="shared" si="29"/>
        <v>-</v>
      </c>
      <c r="BA120" s="2" t="str">
        <f t="shared" si="30"/>
        <v>-</v>
      </c>
      <c r="BB120" s="2" t="str">
        <f t="shared" si="31"/>
        <v>-,-,-,-,-,-,-  [-]</v>
      </c>
    </row>
    <row r="121" spans="1:54" x14ac:dyDescent="0.25">
      <c r="B121" s="8"/>
      <c r="C121" s="8"/>
      <c r="D121" s="8"/>
      <c r="E121" s="8"/>
      <c r="F121" s="9"/>
      <c r="G121" s="9"/>
      <c r="H121" s="8"/>
      <c r="I121" s="305"/>
      <c r="J121" s="418"/>
      <c r="K121" s="418"/>
      <c r="L121" s="418"/>
      <c r="M121" s="418"/>
      <c r="N121" s="418"/>
      <c r="O121" s="418"/>
      <c r="P121" s="418"/>
      <c r="Q121" s="418"/>
      <c r="R121" s="10"/>
      <c r="S121" s="10"/>
      <c r="T121" s="10"/>
      <c r="U121" s="305"/>
      <c r="V121" s="7">
        <f t="shared" ref="V121:V126" si="33">IF(OR(AE121,AF121)&gt;0,(AF121-AE121)*24-H121/60,"")</f>
        <v>0</v>
      </c>
      <c r="W121" s="7">
        <f t="shared" si="21"/>
        <v>0</v>
      </c>
      <c r="X121" s="7">
        <f t="shared" si="17"/>
        <v>0</v>
      </c>
      <c r="Y121" s="7">
        <f t="shared" si="22"/>
        <v>0</v>
      </c>
      <c r="AE121" s="522">
        <f t="shared" ref="AE121:AF126" si="34">IF(F121&lt;&gt;"",TIME(LEFT(F121,2),RIGHT(F121,2),0),0)</f>
        <v>0</v>
      </c>
      <c r="AF121" s="522">
        <f t="shared" si="34"/>
        <v>0</v>
      </c>
      <c r="AS121" s="2" t="str">
        <f t="shared" si="23"/>
        <v>-</v>
      </c>
      <c r="AT121" s="2" t="str">
        <f t="shared" si="24"/>
        <v>-</v>
      </c>
      <c r="AU121" s="2" t="str">
        <f t="shared" si="25"/>
        <v>-</v>
      </c>
      <c r="AV121" s="2" t="str">
        <f t="shared" si="26"/>
        <v>-</v>
      </c>
      <c r="AW121" s="2" t="str">
        <f t="shared" si="27"/>
        <v>-</v>
      </c>
      <c r="AX121" s="2" t="str">
        <f t="shared" si="18"/>
        <v>-</v>
      </c>
      <c r="AY121" s="2" t="str">
        <f t="shared" si="28"/>
        <v>-</v>
      </c>
      <c r="AZ121" s="2" t="str">
        <f t="shared" si="29"/>
        <v>-</v>
      </c>
      <c r="BA121" s="2" t="str">
        <f t="shared" si="30"/>
        <v>-</v>
      </c>
      <c r="BB121" s="2" t="str">
        <f t="shared" si="31"/>
        <v>-,-,-,-,-,-,-  [-]</v>
      </c>
    </row>
    <row r="122" spans="1:54" x14ac:dyDescent="0.25">
      <c r="B122" s="8"/>
      <c r="C122" s="8"/>
      <c r="D122" s="8"/>
      <c r="E122" s="8"/>
      <c r="F122" s="9"/>
      <c r="G122" s="9"/>
      <c r="H122" s="8"/>
      <c r="I122" s="305"/>
      <c r="J122" s="418"/>
      <c r="K122" s="418"/>
      <c r="L122" s="418"/>
      <c r="M122" s="418"/>
      <c r="N122" s="418"/>
      <c r="O122" s="418"/>
      <c r="P122" s="418"/>
      <c r="Q122" s="418"/>
      <c r="R122" s="10"/>
      <c r="S122" s="10"/>
      <c r="T122" s="10"/>
      <c r="U122" s="305"/>
      <c r="V122" s="7">
        <f t="shared" si="33"/>
        <v>0</v>
      </c>
      <c r="W122" s="7">
        <f t="shared" si="21"/>
        <v>0</v>
      </c>
      <c r="X122" s="7">
        <f t="shared" si="17"/>
        <v>0</v>
      </c>
      <c r="Y122" s="7">
        <f t="shared" si="22"/>
        <v>0</v>
      </c>
      <c r="AE122" s="522">
        <f t="shared" si="34"/>
        <v>0</v>
      </c>
      <c r="AF122" s="522">
        <f t="shared" si="34"/>
        <v>0</v>
      </c>
      <c r="AS122" s="2" t="str">
        <f t="shared" si="23"/>
        <v>-</v>
      </c>
      <c r="AT122" s="2" t="str">
        <f t="shared" si="24"/>
        <v>-</v>
      </c>
      <c r="AU122" s="2" t="str">
        <f t="shared" si="25"/>
        <v>-</v>
      </c>
      <c r="AV122" s="2" t="str">
        <f t="shared" si="26"/>
        <v>-</v>
      </c>
      <c r="AW122" s="2" t="str">
        <f t="shared" si="27"/>
        <v>-</v>
      </c>
      <c r="AX122" s="2" t="str">
        <f t="shared" si="18"/>
        <v>-</v>
      </c>
      <c r="AY122" s="2" t="str">
        <f t="shared" si="28"/>
        <v>-</v>
      </c>
      <c r="AZ122" s="2" t="str">
        <f t="shared" si="29"/>
        <v>-</v>
      </c>
      <c r="BA122" s="2" t="str">
        <f t="shared" si="30"/>
        <v>-</v>
      </c>
      <c r="BB122" s="2" t="str">
        <f t="shared" si="31"/>
        <v>-,-,-,-,-,-,-  [-]</v>
      </c>
    </row>
    <row r="123" spans="1:54" x14ac:dyDescent="0.25">
      <c r="B123" s="8"/>
      <c r="C123" s="8"/>
      <c r="D123" s="8"/>
      <c r="E123" s="8"/>
      <c r="F123" s="9"/>
      <c r="G123" s="9"/>
      <c r="H123" s="8"/>
      <c r="I123" s="305"/>
      <c r="J123" s="418"/>
      <c r="K123" s="418"/>
      <c r="L123" s="418"/>
      <c r="M123" s="418"/>
      <c r="N123" s="418"/>
      <c r="O123" s="418"/>
      <c r="P123" s="418"/>
      <c r="Q123" s="418"/>
      <c r="R123" s="10"/>
      <c r="S123" s="10"/>
      <c r="T123" s="10"/>
      <c r="U123" s="305"/>
      <c r="V123" s="7">
        <f t="shared" si="33"/>
        <v>0</v>
      </c>
      <c r="W123" s="7">
        <f t="shared" si="21"/>
        <v>0</v>
      </c>
      <c r="X123" s="7">
        <f t="shared" si="17"/>
        <v>0</v>
      </c>
      <c r="Y123" s="7">
        <f t="shared" si="22"/>
        <v>0</v>
      </c>
      <c r="AE123" s="522">
        <f t="shared" si="34"/>
        <v>0</v>
      </c>
      <c r="AF123" s="522">
        <f t="shared" si="34"/>
        <v>0</v>
      </c>
      <c r="AS123" s="2" t="str">
        <f t="shared" si="23"/>
        <v>-</v>
      </c>
      <c r="AT123" s="2" t="str">
        <f t="shared" si="24"/>
        <v>-</v>
      </c>
      <c r="AU123" s="2" t="str">
        <f t="shared" si="25"/>
        <v>-</v>
      </c>
      <c r="AV123" s="2" t="str">
        <f t="shared" si="26"/>
        <v>-</v>
      </c>
      <c r="AW123" s="2" t="str">
        <f t="shared" si="27"/>
        <v>-</v>
      </c>
      <c r="AX123" s="2" t="str">
        <f t="shared" si="18"/>
        <v>-</v>
      </c>
      <c r="AY123" s="2" t="str">
        <f t="shared" si="28"/>
        <v>-</v>
      </c>
      <c r="AZ123" s="2" t="str">
        <f t="shared" si="29"/>
        <v>-</v>
      </c>
      <c r="BA123" s="2" t="str">
        <f t="shared" si="30"/>
        <v>-</v>
      </c>
      <c r="BB123" s="2" t="str">
        <f t="shared" si="31"/>
        <v>-,-,-,-,-,-,-  [-]</v>
      </c>
    </row>
    <row r="124" spans="1:54" x14ac:dyDescent="0.25">
      <c r="B124" s="8"/>
      <c r="C124" s="8"/>
      <c r="D124" s="8"/>
      <c r="E124" s="8"/>
      <c r="F124" s="9"/>
      <c r="G124" s="9"/>
      <c r="H124" s="8"/>
      <c r="I124" s="305"/>
      <c r="J124" s="418"/>
      <c r="K124" s="418"/>
      <c r="L124" s="418"/>
      <c r="M124" s="418"/>
      <c r="N124" s="418"/>
      <c r="O124" s="418"/>
      <c r="P124" s="418"/>
      <c r="Q124" s="418"/>
      <c r="R124" s="10"/>
      <c r="S124" s="10"/>
      <c r="T124" s="10"/>
      <c r="U124" s="305"/>
      <c r="V124" s="7">
        <f t="shared" si="33"/>
        <v>0</v>
      </c>
      <c r="W124" s="7">
        <f t="shared" si="21"/>
        <v>0</v>
      </c>
      <c r="X124" s="7">
        <f t="shared" si="17"/>
        <v>0</v>
      </c>
      <c r="Y124" s="7">
        <f t="shared" si="22"/>
        <v>0</v>
      </c>
      <c r="AE124" s="522">
        <f t="shared" si="34"/>
        <v>0</v>
      </c>
      <c r="AF124" s="522">
        <f t="shared" si="34"/>
        <v>0</v>
      </c>
      <c r="AS124" s="2" t="str">
        <f t="shared" si="23"/>
        <v>-</v>
      </c>
      <c r="AT124" s="2" t="str">
        <f t="shared" si="24"/>
        <v>-</v>
      </c>
      <c r="AU124" s="2" t="str">
        <f t="shared" si="25"/>
        <v>-</v>
      </c>
      <c r="AV124" s="2" t="str">
        <f t="shared" si="26"/>
        <v>-</v>
      </c>
      <c r="AW124" s="2" t="str">
        <f t="shared" si="27"/>
        <v>-</v>
      </c>
      <c r="AX124" s="2" t="str">
        <f t="shared" si="18"/>
        <v>-</v>
      </c>
      <c r="AY124" s="2" t="str">
        <f t="shared" si="28"/>
        <v>-</v>
      </c>
      <c r="AZ124" s="2" t="str">
        <f t="shared" si="29"/>
        <v>-</v>
      </c>
      <c r="BA124" s="2" t="str">
        <f t="shared" si="30"/>
        <v>-</v>
      </c>
      <c r="BB124" s="2" t="str">
        <f t="shared" si="31"/>
        <v>-,-,-,-,-,-,-  [-]</v>
      </c>
    </row>
    <row r="125" spans="1:54" x14ac:dyDescent="0.25">
      <c r="B125" s="8"/>
      <c r="C125" s="8"/>
      <c r="D125" s="8"/>
      <c r="E125" s="8"/>
      <c r="F125" s="9"/>
      <c r="G125" s="9"/>
      <c r="H125" s="8"/>
      <c r="I125" s="305"/>
      <c r="J125" s="418"/>
      <c r="K125" s="418"/>
      <c r="L125" s="418"/>
      <c r="M125" s="418"/>
      <c r="N125" s="418"/>
      <c r="O125" s="418"/>
      <c r="P125" s="418"/>
      <c r="Q125" s="418"/>
      <c r="R125" s="10"/>
      <c r="S125" s="10"/>
      <c r="T125" s="10"/>
      <c r="U125" s="305"/>
      <c r="V125" s="7">
        <f t="shared" si="33"/>
        <v>0</v>
      </c>
      <c r="W125" s="7">
        <f t="shared" si="21"/>
        <v>0</v>
      </c>
      <c r="X125" s="7">
        <f t="shared" si="17"/>
        <v>0</v>
      </c>
      <c r="Y125" s="7">
        <f t="shared" si="22"/>
        <v>0</v>
      </c>
      <c r="AE125" s="522">
        <f t="shared" si="34"/>
        <v>0</v>
      </c>
      <c r="AF125" s="522">
        <f t="shared" si="34"/>
        <v>0</v>
      </c>
      <c r="AS125" s="2" t="str">
        <f t="shared" si="23"/>
        <v>-</v>
      </c>
      <c r="AT125" s="2" t="str">
        <f t="shared" si="24"/>
        <v>-</v>
      </c>
      <c r="AU125" s="2" t="str">
        <f t="shared" si="25"/>
        <v>-</v>
      </c>
      <c r="AV125" s="2" t="str">
        <f t="shared" si="26"/>
        <v>-</v>
      </c>
      <c r="AW125" s="2" t="str">
        <f t="shared" si="27"/>
        <v>-</v>
      </c>
      <c r="AX125" s="2" t="str">
        <f t="shared" si="18"/>
        <v>-</v>
      </c>
      <c r="AY125" s="2" t="str">
        <f t="shared" si="28"/>
        <v>-</v>
      </c>
      <c r="AZ125" s="2" t="str">
        <f t="shared" si="29"/>
        <v>-</v>
      </c>
      <c r="BA125" s="2" t="str">
        <f t="shared" si="30"/>
        <v>-</v>
      </c>
      <c r="BB125" s="2" t="str">
        <f t="shared" si="31"/>
        <v>-,-,-,-,-,-,-  [-]</v>
      </c>
    </row>
    <row r="126" spans="1:54" x14ac:dyDescent="0.25">
      <c r="B126" s="8"/>
      <c r="C126" s="8"/>
      <c r="D126" s="8"/>
      <c r="E126" s="8"/>
      <c r="F126" s="9"/>
      <c r="G126" s="9"/>
      <c r="H126" s="8"/>
      <c r="I126" s="305"/>
      <c r="J126" s="8"/>
      <c r="K126" s="8"/>
      <c r="L126" s="8"/>
      <c r="M126" s="8"/>
      <c r="N126" s="8"/>
      <c r="O126" s="8"/>
      <c r="P126" s="8"/>
      <c r="Q126" s="8"/>
      <c r="R126" s="10"/>
      <c r="S126" s="10"/>
      <c r="T126" s="10"/>
      <c r="U126" s="305"/>
      <c r="V126" s="7">
        <f t="shared" si="33"/>
        <v>0</v>
      </c>
      <c r="W126" s="7">
        <f t="shared" si="21"/>
        <v>0</v>
      </c>
      <c r="X126" s="7">
        <f t="shared" si="17"/>
        <v>0</v>
      </c>
      <c r="Y126" s="7">
        <f t="shared" si="22"/>
        <v>0</v>
      </c>
      <c r="AE126" s="522">
        <f t="shared" si="34"/>
        <v>0</v>
      </c>
      <c r="AF126" s="522">
        <f t="shared" si="34"/>
        <v>0</v>
      </c>
      <c r="AS126" s="2" t="str">
        <f t="shared" si="23"/>
        <v>-</v>
      </c>
      <c r="AT126" s="2" t="str">
        <f t="shared" si="24"/>
        <v>-</v>
      </c>
      <c r="AU126" s="2" t="str">
        <f t="shared" si="25"/>
        <v>-</v>
      </c>
      <c r="AV126" s="2" t="str">
        <f t="shared" si="26"/>
        <v>-</v>
      </c>
      <c r="AW126" s="2" t="str">
        <f t="shared" si="27"/>
        <v>-</v>
      </c>
      <c r="AX126" s="2" t="str">
        <f t="shared" si="18"/>
        <v>-</v>
      </c>
      <c r="AY126" s="2" t="str">
        <f t="shared" si="28"/>
        <v>-</v>
      </c>
      <c r="AZ126" s="2" t="str">
        <f t="shared" si="29"/>
        <v>-</v>
      </c>
      <c r="BA126" s="2" t="str">
        <f t="shared" si="30"/>
        <v>-</v>
      </c>
      <c r="BB126" s="2" t="str">
        <f t="shared" si="31"/>
        <v>-,-,-,-,-,-,-  [-]</v>
      </c>
    </row>
    <row r="127" spans="1:54" hidden="1" x14ac:dyDescent="0.25">
      <c r="C127" s="532" t="s">
        <v>162</v>
      </c>
      <c r="V127" s="7">
        <v>0</v>
      </c>
    </row>
    <row r="128" spans="1:54" hidden="1" x14ac:dyDescent="0.25">
      <c r="C128" s="532" t="s">
        <v>163</v>
      </c>
      <c r="V128" s="7">
        <v>0</v>
      </c>
    </row>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sheetData>
  <sheetProtection password="F08F" sheet="1" objects="1" scenarios="1" selectLockedCells="1"/>
  <sortState xmlns:xlrd2="http://schemas.microsoft.com/office/spreadsheetml/2017/richdata2" ref="BD7:BD125">
    <sortCondition ref="BD7"/>
  </sortState>
  <mergeCells count="12">
    <mergeCell ref="R2:T2"/>
    <mergeCell ref="V2:V3"/>
    <mergeCell ref="J1:V1"/>
    <mergeCell ref="B2:B3"/>
    <mergeCell ref="C2:C3"/>
    <mergeCell ref="D2:D3"/>
    <mergeCell ref="E2:E3"/>
    <mergeCell ref="F2:F3"/>
    <mergeCell ref="G2:G3"/>
    <mergeCell ref="H2:H3"/>
    <mergeCell ref="I2:I3"/>
    <mergeCell ref="J2:Q2"/>
  </mergeCells>
  <dataValidations count="6">
    <dataValidation type="list" allowBlank="1" showInputMessage="1" showErrorMessage="1" sqref="D7:D126" xr:uid="{00000000-0002-0000-0300-000000000000}">
      <formula1>"Screen #1,Screen #2,Screen #3,Screen #4,Screen #5,Screen #6,Screen #7,Screen #8,Screen #9,Screen #10,Dietetics,Support"</formula1>
    </dataValidation>
    <dataValidation type="list" allowBlank="1" showInputMessage="1" showErrorMessage="1" sqref="U7:U126" xr:uid="{00000000-0002-0000-0300-000001000000}">
      <formula1>"Direct,Indirect"</formula1>
    </dataValidation>
    <dataValidation type="list" allowBlank="1" showInputMessage="1" showErrorMessage="1" sqref="Q7:Q126" xr:uid="{00000000-0002-0000-0300-000002000000}">
      <formula1>"Y,N"</formula1>
    </dataValidation>
    <dataValidation type="textLength" allowBlank="1" showInputMessage="1" showErrorMessage="1" errorTitle="Invalid entry" error="The time must be entered as hhmm (e.g. 0530)" sqref="F7:G126" xr:uid="{00000000-0002-0000-0300-000003000000}">
      <formula1>0</formula1>
      <formula2>4</formula2>
    </dataValidation>
    <dataValidation type="decimal" allowBlank="1" showInputMessage="1" showErrorMessage="1" sqref="R7:T126 J37:P126" xr:uid="{00000000-0002-0000-0300-000004000000}">
      <formula1>0</formula1>
      <formula2>1</formula2>
    </dataValidation>
    <dataValidation type="decimal" allowBlank="1" showInputMessage="1" showErrorMessage="1" sqref="J7:P36" xr:uid="{00000000-0002-0000-0300-000005000000}">
      <formula1>0</formula1>
      <formula2>10</formula2>
    </dataValidation>
  </dataValidations>
  <pageMargins left="0.7" right="0.7" top="0.75" bottom="0.75" header="0.3" footer="0.3"/>
  <pageSetup paperSize="9" scale="56" fitToHeight="0" orientation="landscape" horizontalDpi="4294967293" verticalDpi="120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K203"/>
  <sheetViews>
    <sheetView zoomScale="80" zoomScaleNormal="80" workbookViewId="0">
      <pane ySplit="3" topLeftCell="A7" activePane="bottomLeft" state="frozen"/>
      <selection pane="bottomLeft" activeCell="H30" sqref="H30"/>
    </sheetView>
  </sheetViews>
  <sheetFormatPr defaultColWidth="0" defaultRowHeight="15" customHeight="1" zeroHeight="1" x14ac:dyDescent="0.25"/>
  <cols>
    <col min="1" max="1" width="11.28515625" customWidth="1"/>
    <col min="2" max="2" width="21" customWidth="1"/>
    <col min="3" max="3" width="15.85546875" customWidth="1"/>
    <col min="4" max="4" width="14.140625" customWidth="1"/>
    <col min="5" max="5" width="9.140625" customWidth="1"/>
    <col min="6" max="6" width="21" customWidth="1"/>
    <col min="7" max="7" width="35.5703125" customWidth="1"/>
    <col min="8" max="8" width="25.7109375" customWidth="1"/>
    <col min="9" max="9" width="9.140625" style="2" hidden="1" customWidth="1"/>
    <col min="10" max="11" width="0" hidden="1" customWidth="1"/>
    <col min="12" max="16384" width="9.140625" hidden="1"/>
  </cols>
  <sheetData>
    <row r="1" spans="1:11" ht="35.25" customHeight="1" thickBot="1" x14ac:dyDescent="0.3">
      <c r="A1" s="712" t="s">
        <v>1039</v>
      </c>
      <c r="B1" s="713"/>
      <c r="C1" s="713"/>
      <c r="D1" s="713"/>
      <c r="E1" s="713"/>
      <c r="F1" s="713"/>
      <c r="G1" s="713"/>
      <c r="H1" s="714"/>
    </row>
    <row r="2" spans="1:11" ht="19.5" thickBot="1" x14ac:dyDescent="0.35">
      <c r="A2" s="533" t="s">
        <v>1040</v>
      </c>
      <c r="B2" s="289"/>
      <c r="C2" s="534"/>
      <c r="D2" s="533" t="str">
        <f>" Hospital : " &amp;"TBA"</f>
        <v xml:space="preserve"> Hospital : TBA</v>
      </c>
      <c r="E2" s="289"/>
      <c r="F2" s="534"/>
      <c r="G2" s="535" t="str">
        <f>"Calculated FTEs = "&amp; TEXT(SUM(E4:E203),"##.00")</f>
        <v>Calculated FTEs = 16.11</v>
      </c>
      <c r="H2" s="290"/>
    </row>
    <row r="3" spans="1:11" ht="25.5" x14ac:dyDescent="0.25">
      <c r="A3" s="536" t="s">
        <v>1041</v>
      </c>
      <c r="B3" s="537" t="s">
        <v>1042</v>
      </c>
      <c r="C3" s="537" t="s">
        <v>1043</v>
      </c>
      <c r="D3" s="537" t="s">
        <v>1044</v>
      </c>
      <c r="E3" s="537" t="s">
        <v>1038</v>
      </c>
      <c r="F3" s="536" t="s">
        <v>1045</v>
      </c>
      <c r="G3" s="538" t="s">
        <v>1046</v>
      </c>
      <c r="H3" s="538" t="s">
        <v>1047</v>
      </c>
      <c r="I3" s="2" t="s">
        <v>1048</v>
      </c>
    </row>
    <row r="4" spans="1:11" x14ac:dyDescent="0.25">
      <c r="A4" s="539" t="str">
        <f>IF(B4&lt;&gt;"",LEFT(Factsheet!$D$9,3)&amp;StaffEstb!I4,"")</f>
        <v>Bel1</v>
      </c>
      <c r="B4" s="173" t="s">
        <v>1408</v>
      </c>
      <c r="C4" s="173" t="s">
        <v>1461</v>
      </c>
      <c r="D4" s="173">
        <v>16</v>
      </c>
      <c r="E4" s="540">
        <f t="shared" ref="E4:E68" si="0">SUM(D4/38)</f>
        <v>0.42105263157894735</v>
      </c>
      <c r="F4" s="351"/>
      <c r="G4" s="173" t="s">
        <v>1420</v>
      </c>
      <c r="H4" s="173" t="s">
        <v>1514</v>
      </c>
      <c r="I4" s="2">
        <f>1</f>
        <v>1</v>
      </c>
      <c r="J4">
        <f>F4</f>
        <v>0</v>
      </c>
      <c r="K4" s="372">
        <f>E4</f>
        <v>0.42105263157894735</v>
      </c>
    </row>
    <row r="5" spans="1:11" x14ac:dyDescent="0.25">
      <c r="A5" s="539" t="str">
        <f>IF(B5&lt;&gt;"",LEFT(Factsheet!$D$9,3)&amp;StaffEstb!I5,"")</f>
        <v>Bel2</v>
      </c>
      <c r="B5" s="173" t="s">
        <v>1417</v>
      </c>
      <c r="C5" s="173" t="s">
        <v>1515</v>
      </c>
      <c r="D5" s="173">
        <v>38</v>
      </c>
      <c r="E5" s="540">
        <f t="shared" si="0"/>
        <v>1</v>
      </c>
      <c r="F5" s="351">
        <v>56009808</v>
      </c>
      <c r="G5" s="173" t="s">
        <v>1480</v>
      </c>
      <c r="H5" s="173" t="s">
        <v>1509</v>
      </c>
      <c r="I5" s="2">
        <f t="shared" ref="I5:I68" si="1">I4+1</f>
        <v>2</v>
      </c>
      <c r="J5">
        <f t="shared" ref="J5:J68" si="2">F5</f>
        <v>56009808</v>
      </c>
      <c r="K5" s="372">
        <f t="shared" ref="K5:K68" si="3">E5</f>
        <v>1</v>
      </c>
    </row>
    <row r="6" spans="1:11" x14ac:dyDescent="0.25">
      <c r="A6" s="539" t="str">
        <f>IF(B6&lt;&gt;"",LEFT(Factsheet!$D$9,3)&amp;StaffEstb!I6,"")</f>
        <v>Bel3</v>
      </c>
      <c r="B6" s="173" t="s">
        <v>1456</v>
      </c>
      <c r="C6" s="173" t="s">
        <v>1516</v>
      </c>
      <c r="D6" s="173">
        <v>32</v>
      </c>
      <c r="E6" s="540">
        <f t="shared" si="0"/>
        <v>0.84210526315789469</v>
      </c>
      <c r="F6" s="351"/>
      <c r="G6" s="173" t="s">
        <v>1468</v>
      </c>
      <c r="H6" s="173"/>
      <c r="I6" s="2">
        <f t="shared" si="1"/>
        <v>3</v>
      </c>
      <c r="J6">
        <f t="shared" si="2"/>
        <v>0</v>
      </c>
      <c r="K6" s="372">
        <f t="shared" si="3"/>
        <v>0.84210526315789469</v>
      </c>
    </row>
    <row r="7" spans="1:11" x14ac:dyDescent="0.25">
      <c r="A7" s="539" t="str">
        <f>IF(B7&lt;&gt;"",LEFT(Factsheet!$D$9,3)&amp;StaffEstb!I7,"")</f>
        <v>Bel4</v>
      </c>
      <c r="B7" s="173" t="s">
        <v>1457</v>
      </c>
      <c r="C7" s="173" t="s">
        <v>1516</v>
      </c>
      <c r="D7" s="173">
        <v>32</v>
      </c>
      <c r="E7" s="540">
        <f t="shared" si="0"/>
        <v>0.84210526315789469</v>
      </c>
      <c r="F7" s="351"/>
      <c r="G7" s="173" t="s">
        <v>1473</v>
      </c>
      <c r="H7" s="173"/>
      <c r="I7" s="2">
        <f t="shared" si="1"/>
        <v>4</v>
      </c>
      <c r="J7">
        <f t="shared" si="2"/>
        <v>0</v>
      </c>
      <c r="K7" s="372">
        <f t="shared" si="3"/>
        <v>0.84210526315789469</v>
      </c>
    </row>
    <row r="8" spans="1:11" x14ac:dyDescent="0.25">
      <c r="A8" s="539" t="str">
        <f>IF(B8&lt;&gt;"",LEFT(Factsheet!$D$9,3)&amp;StaffEstb!I8,"")</f>
        <v>Bel5</v>
      </c>
      <c r="B8" s="173" t="s">
        <v>1418</v>
      </c>
      <c r="C8" s="173" t="s">
        <v>1516</v>
      </c>
      <c r="D8" s="173">
        <v>38</v>
      </c>
      <c r="E8" s="540">
        <f t="shared" si="0"/>
        <v>1</v>
      </c>
      <c r="F8" s="351"/>
      <c r="G8" s="173" t="s">
        <v>1462</v>
      </c>
      <c r="H8" s="173"/>
      <c r="I8" s="2">
        <f t="shared" si="1"/>
        <v>5</v>
      </c>
      <c r="J8">
        <f t="shared" si="2"/>
        <v>0</v>
      </c>
      <c r="K8" s="372">
        <f t="shared" si="3"/>
        <v>1</v>
      </c>
    </row>
    <row r="9" spans="1:11" x14ac:dyDescent="0.25">
      <c r="A9" s="539" t="str">
        <f>IF(B9&lt;&gt;"",LEFT(Factsheet!$D$9,3)&amp;StaffEstb!I9,"")</f>
        <v>Bel6</v>
      </c>
      <c r="B9" s="173" t="s">
        <v>1459</v>
      </c>
      <c r="C9" s="173" t="s">
        <v>1516</v>
      </c>
      <c r="D9" s="173">
        <v>38</v>
      </c>
      <c r="E9" s="540">
        <f t="shared" si="0"/>
        <v>1</v>
      </c>
      <c r="F9" s="351"/>
      <c r="G9" s="173" t="s">
        <v>1463</v>
      </c>
      <c r="H9" s="173"/>
      <c r="I9" s="2">
        <f t="shared" si="1"/>
        <v>6</v>
      </c>
      <c r="J9">
        <f t="shared" si="2"/>
        <v>0</v>
      </c>
      <c r="K9" s="372">
        <f t="shared" si="3"/>
        <v>1</v>
      </c>
    </row>
    <row r="10" spans="1:11" x14ac:dyDescent="0.25">
      <c r="A10" s="539" t="str">
        <f>IF(B10&lt;&gt;"",LEFT(Factsheet!$D$9,3)&amp;StaffEstb!I10,"")</f>
        <v>Bel7</v>
      </c>
      <c r="B10" s="173" t="s">
        <v>1458</v>
      </c>
      <c r="C10" s="173" t="s">
        <v>1516</v>
      </c>
      <c r="D10" s="173">
        <v>38</v>
      </c>
      <c r="E10" s="540">
        <f t="shared" si="0"/>
        <v>1</v>
      </c>
      <c r="F10" s="173"/>
      <c r="G10" s="173" t="s">
        <v>1464</v>
      </c>
      <c r="H10" s="173"/>
      <c r="I10" s="2">
        <f t="shared" si="1"/>
        <v>7</v>
      </c>
      <c r="J10">
        <f t="shared" si="2"/>
        <v>0</v>
      </c>
      <c r="K10" s="372">
        <f t="shared" si="3"/>
        <v>1</v>
      </c>
    </row>
    <row r="11" spans="1:11" x14ac:dyDescent="0.25">
      <c r="A11" s="539" t="str">
        <f>IF(B11&lt;&gt;"",LEFT(Factsheet!$D$9,3)&amp;StaffEstb!I11,"")</f>
        <v>Bel8</v>
      </c>
      <c r="B11" s="173" t="s">
        <v>1376</v>
      </c>
      <c r="C11" s="173" t="s">
        <v>1516</v>
      </c>
      <c r="D11" s="173">
        <v>38</v>
      </c>
      <c r="E11" s="540">
        <f t="shared" si="0"/>
        <v>1</v>
      </c>
      <c r="F11" s="173"/>
      <c r="G11" s="173" t="s">
        <v>1467</v>
      </c>
      <c r="H11" s="173"/>
      <c r="I11" s="2">
        <f t="shared" si="1"/>
        <v>8</v>
      </c>
      <c r="J11">
        <f t="shared" si="2"/>
        <v>0</v>
      </c>
      <c r="K11" s="372">
        <f t="shared" si="3"/>
        <v>1</v>
      </c>
    </row>
    <row r="12" spans="1:11" x14ac:dyDescent="0.25">
      <c r="A12" s="539" t="str">
        <f>IF(B12&lt;&gt;"",LEFT(Factsheet!$D$9,3)&amp;StaffEstb!I12,"")</f>
        <v>Bel9</v>
      </c>
      <c r="B12" s="173" t="s">
        <v>1376</v>
      </c>
      <c r="C12" s="173" t="s">
        <v>1516</v>
      </c>
      <c r="D12" s="173">
        <v>38</v>
      </c>
      <c r="E12" s="540">
        <f t="shared" si="0"/>
        <v>1</v>
      </c>
      <c r="F12" s="351"/>
      <c r="G12" s="173" t="s">
        <v>1465</v>
      </c>
      <c r="H12" s="173"/>
      <c r="I12" s="2">
        <f t="shared" si="1"/>
        <v>9</v>
      </c>
      <c r="J12">
        <f t="shared" si="2"/>
        <v>0</v>
      </c>
      <c r="K12" s="372">
        <f t="shared" si="3"/>
        <v>1</v>
      </c>
    </row>
    <row r="13" spans="1:11" x14ac:dyDescent="0.25">
      <c r="A13" s="539" t="str">
        <f>IF(B13&lt;&gt;"",LEFT(Factsheet!$D$9,3)&amp;StaffEstb!I13,"")</f>
        <v>Bel10</v>
      </c>
      <c r="B13" s="173" t="s">
        <v>1376</v>
      </c>
      <c r="C13" s="173" t="s">
        <v>1516</v>
      </c>
      <c r="D13" s="173">
        <v>38</v>
      </c>
      <c r="E13" s="540">
        <f t="shared" si="0"/>
        <v>1</v>
      </c>
      <c r="F13" s="173"/>
      <c r="G13" s="173" t="s">
        <v>1466</v>
      </c>
      <c r="H13" s="173"/>
      <c r="I13" s="2">
        <f t="shared" si="1"/>
        <v>10</v>
      </c>
      <c r="J13">
        <f t="shared" si="2"/>
        <v>0</v>
      </c>
      <c r="K13" s="372">
        <f t="shared" si="3"/>
        <v>1</v>
      </c>
    </row>
    <row r="14" spans="1:11" x14ac:dyDescent="0.25">
      <c r="A14" s="539" t="str">
        <f>IF(B14&lt;&gt;"",LEFT(Factsheet!$D$9,3)&amp;StaffEstb!I14,"")</f>
        <v>Bel11</v>
      </c>
      <c r="B14" s="173" t="s">
        <v>1376</v>
      </c>
      <c r="C14" s="173" t="s">
        <v>1516</v>
      </c>
      <c r="D14" s="173">
        <v>32</v>
      </c>
      <c r="E14" s="540">
        <f t="shared" si="0"/>
        <v>0.84210526315789469</v>
      </c>
      <c r="F14" s="351"/>
      <c r="G14" s="173" t="s">
        <v>1470</v>
      </c>
      <c r="H14" s="173" t="s">
        <v>1510</v>
      </c>
      <c r="I14" s="2">
        <f t="shared" si="1"/>
        <v>11</v>
      </c>
      <c r="J14">
        <f t="shared" si="2"/>
        <v>0</v>
      </c>
      <c r="K14" s="372">
        <f t="shared" si="3"/>
        <v>0.84210526315789469</v>
      </c>
    </row>
    <row r="15" spans="1:11" x14ac:dyDescent="0.25">
      <c r="A15" s="539" t="str">
        <f>IF(B15&lt;&gt;"",LEFT(Factsheet!$D$9,3)&amp;StaffEstb!I15,"")</f>
        <v>Bel12</v>
      </c>
      <c r="B15" s="173" t="s">
        <v>1376</v>
      </c>
      <c r="C15" s="173" t="s">
        <v>1516</v>
      </c>
      <c r="D15" s="173">
        <v>32</v>
      </c>
      <c r="E15" s="540">
        <f t="shared" si="0"/>
        <v>0.84210526315789469</v>
      </c>
      <c r="F15" s="351"/>
      <c r="G15" s="173" t="s">
        <v>1474</v>
      </c>
      <c r="H15" s="173"/>
      <c r="I15" s="2">
        <f t="shared" si="1"/>
        <v>12</v>
      </c>
      <c r="J15">
        <f t="shared" si="2"/>
        <v>0</v>
      </c>
      <c r="K15" s="372">
        <f t="shared" si="3"/>
        <v>0.84210526315789469</v>
      </c>
    </row>
    <row r="16" spans="1:11" x14ac:dyDescent="0.25">
      <c r="A16" s="539" t="str">
        <f>IF(B16&lt;&gt;"",LEFT(Factsheet!$D$9,3)&amp;StaffEstb!I16,"")</f>
        <v>Bel13</v>
      </c>
      <c r="B16" s="173" t="s">
        <v>1376</v>
      </c>
      <c r="C16" s="173" t="s">
        <v>1516</v>
      </c>
      <c r="D16" s="173">
        <v>24</v>
      </c>
      <c r="E16" s="540">
        <f t="shared" si="0"/>
        <v>0.63157894736842102</v>
      </c>
      <c r="F16" s="351"/>
      <c r="G16" s="173" t="s">
        <v>1475</v>
      </c>
      <c r="H16" s="173"/>
      <c r="I16" s="2">
        <f t="shared" si="1"/>
        <v>13</v>
      </c>
      <c r="J16">
        <f t="shared" si="2"/>
        <v>0</v>
      </c>
      <c r="K16" s="372">
        <f t="shared" si="3"/>
        <v>0.63157894736842102</v>
      </c>
    </row>
    <row r="17" spans="1:11" x14ac:dyDescent="0.25">
      <c r="A17" s="539" t="str">
        <f>IF(B17&lt;&gt;"",LEFT(Factsheet!$D$9,3)&amp;StaffEstb!I17,"")</f>
        <v>Bel14</v>
      </c>
      <c r="B17" s="173" t="s">
        <v>1376</v>
      </c>
      <c r="C17" s="173" t="s">
        <v>1516</v>
      </c>
      <c r="D17" s="173">
        <v>32</v>
      </c>
      <c r="E17" s="540">
        <f t="shared" si="0"/>
        <v>0.84210526315789469</v>
      </c>
      <c r="F17" s="351"/>
      <c r="G17" s="173" t="s">
        <v>1476</v>
      </c>
      <c r="H17" s="173"/>
      <c r="I17" s="2">
        <f t="shared" si="1"/>
        <v>14</v>
      </c>
      <c r="J17">
        <f t="shared" si="2"/>
        <v>0</v>
      </c>
      <c r="K17" s="372">
        <f t="shared" si="3"/>
        <v>0.84210526315789469</v>
      </c>
    </row>
    <row r="18" spans="1:11" x14ac:dyDescent="0.25">
      <c r="A18" s="539" t="str">
        <f>IF(B18&lt;&gt;"",LEFT(Factsheet!$D$9,3)&amp;StaffEstb!I18,"")</f>
        <v>Bel15</v>
      </c>
      <c r="B18" s="173" t="s">
        <v>1376</v>
      </c>
      <c r="C18" s="173" t="s">
        <v>1516</v>
      </c>
      <c r="D18" s="173">
        <v>18</v>
      </c>
      <c r="E18" s="540">
        <f t="shared" si="0"/>
        <v>0.47368421052631576</v>
      </c>
      <c r="F18" s="351"/>
      <c r="G18" s="173" t="s">
        <v>1494</v>
      </c>
      <c r="H18" s="173"/>
      <c r="I18" s="2">
        <f t="shared" si="1"/>
        <v>15</v>
      </c>
      <c r="J18">
        <f t="shared" si="2"/>
        <v>0</v>
      </c>
      <c r="K18" s="372">
        <f t="shared" si="3"/>
        <v>0.47368421052631576</v>
      </c>
    </row>
    <row r="19" spans="1:11" x14ac:dyDescent="0.25">
      <c r="A19" s="539" t="str">
        <f>IF(B19&lt;&gt;"",LEFT(Factsheet!$D$9,3)&amp;StaffEstb!I19,"")</f>
        <v>Bel16</v>
      </c>
      <c r="B19" s="173" t="s">
        <v>1376</v>
      </c>
      <c r="C19" s="173" t="s">
        <v>1516</v>
      </c>
      <c r="D19" s="173">
        <v>16</v>
      </c>
      <c r="E19" s="540">
        <f t="shared" si="0"/>
        <v>0.42105263157894735</v>
      </c>
      <c r="F19" s="351"/>
      <c r="G19" s="173" t="s">
        <v>1497</v>
      </c>
      <c r="H19" s="173"/>
      <c r="I19" s="2">
        <f t="shared" si="1"/>
        <v>16</v>
      </c>
      <c r="J19">
        <f t="shared" si="2"/>
        <v>0</v>
      </c>
      <c r="K19" s="372">
        <f t="shared" si="3"/>
        <v>0.42105263157894735</v>
      </c>
    </row>
    <row r="20" spans="1:11" x14ac:dyDescent="0.25">
      <c r="A20" s="539" t="str">
        <f>IF(B20&lt;&gt;"",LEFT(Factsheet!$D$9,3)&amp;StaffEstb!I20,"")</f>
        <v>Bel17</v>
      </c>
      <c r="B20" s="173" t="s">
        <v>1376</v>
      </c>
      <c r="C20" s="173" t="s">
        <v>1516</v>
      </c>
      <c r="D20" s="173">
        <v>18</v>
      </c>
      <c r="E20" s="540">
        <f t="shared" si="0"/>
        <v>0.47368421052631576</v>
      </c>
      <c r="F20" s="173"/>
      <c r="G20" s="173" t="s">
        <v>1493</v>
      </c>
      <c r="H20" s="173"/>
      <c r="I20" s="2">
        <f t="shared" si="1"/>
        <v>17</v>
      </c>
      <c r="J20">
        <f t="shared" si="2"/>
        <v>0</v>
      </c>
      <c r="K20" s="372">
        <f t="shared" si="3"/>
        <v>0.47368421052631576</v>
      </c>
    </row>
    <row r="21" spans="1:11" x14ac:dyDescent="0.25">
      <c r="A21" s="539" t="str">
        <f>IF(B21&lt;&gt;"",LEFT(Factsheet!$D$9,3)&amp;StaffEstb!I21,"")</f>
        <v>Bel18</v>
      </c>
      <c r="B21" s="173" t="s">
        <v>1376</v>
      </c>
      <c r="C21" s="173" t="s">
        <v>1516</v>
      </c>
      <c r="D21" s="173">
        <v>8</v>
      </c>
      <c r="E21" s="540">
        <f t="shared" si="0"/>
        <v>0.21052631578947367</v>
      </c>
      <c r="F21" s="173"/>
      <c r="G21" s="173" t="s">
        <v>1498</v>
      </c>
      <c r="H21" s="173" t="s">
        <v>1513</v>
      </c>
      <c r="I21" s="2">
        <f t="shared" si="1"/>
        <v>18</v>
      </c>
      <c r="J21">
        <f t="shared" si="2"/>
        <v>0</v>
      </c>
      <c r="K21" s="372">
        <f t="shared" si="3"/>
        <v>0.21052631578947367</v>
      </c>
    </row>
    <row r="22" spans="1:11" x14ac:dyDescent="0.25">
      <c r="A22" s="539" t="str">
        <f>IF(B22&lt;&gt;"",LEFT(Factsheet!$D$9,3)&amp;StaffEstb!I22,"")</f>
        <v>Bel19</v>
      </c>
      <c r="B22" s="173" t="s">
        <v>1376</v>
      </c>
      <c r="C22" s="173"/>
      <c r="D22" s="173">
        <v>18</v>
      </c>
      <c r="E22" s="540">
        <f t="shared" si="0"/>
        <v>0.47368421052631576</v>
      </c>
      <c r="F22" s="173"/>
      <c r="G22" s="173"/>
      <c r="H22" s="173"/>
      <c r="I22" s="2">
        <f t="shared" si="1"/>
        <v>19</v>
      </c>
      <c r="J22">
        <f t="shared" si="2"/>
        <v>0</v>
      </c>
      <c r="K22" s="372">
        <f t="shared" si="3"/>
        <v>0.47368421052631576</v>
      </c>
    </row>
    <row r="23" spans="1:11" x14ac:dyDescent="0.25">
      <c r="A23" s="539" t="str">
        <f>IF(B23&lt;&gt;"",LEFT(Factsheet!$D$9,3)&amp;StaffEstb!I23,"")</f>
        <v>Bel20</v>
      </c>
      <c r="B23" s="173" t="s">
        <v>1376</v>
      </c>
      <c r="C23" s="173"/>
      <c r="D23" s="173">
        <v>38</v>
      </c>
      <c r="E23" s="540">
        <f t="shared" si="0"/>
        <v>1</v>
      </c>
      <c r="F23" s="351"/>
      <c r="G23" s="173"/>
      <c r="H23" s="173" t="s">
        <v>1519</v>
      </c>
      <c r="I23" s="2">
        <f t="shared" si="1"/>
        <v>20</v>
      </c>
      <c r="J23">
        <f t="shared" si="2"/>
        <v>0</v>
      </c>
      <c r="K23" s="372">
        <f t="shared" si="3"/>
        <v>1</v>
      </c>
    </row>
    <row r="24" spans="1:11" x14ac:dyDescent="0.25">
      <c r="A24" s="539" t="str">
        <f>IF(B24&lt;&gt;"",LEFT(Factsheet!$D$9,3)&amp;StaffEstb!I24,"")</f>
        <v>Bel21</v>
      </c>
      <c r="B24" s="173" t="s">
        <v>1376</v>
      </c>
      <c r="C24" s="173"/>
      <c r="D24" s="173">
        <v>15</v>
      </c>
      <c r="E24" s="540">
        <f t="shared" si="0"/>
        <v>0.39473684210526316</v>
      </c>
      <c r="F24" s="351"/>
      <c r="G24" s="173"/>
      <c r="H24" s="173" t="s">
        <v>1519</v>
      </c>
      <c r="I24" s="2">
        <f t="shared" si="1"/>
        <v>21</v>
      </c>
      <c r="J24">
        <f t="shared" si="2"/>
        <v>0</v>
      </c>
      <c r="K24" s="372">
        <f t="shared" si="3"/>
        <v>0.39473684210526316</v>
      </c>
    </row>
    <row r="25" spans="1:11" x14ac:dyDescent="0.25">
      <c r="A25" s="539" t="str">
        <f>IF(B25&lt;&gt;"",LEFT(Factsheet!$D$9,3)&amp;StaffEstb!I25,"")</f>
        <v>Bel22</v>
      </c>
      <c r="B25" s="173" t="s">
        <v>1376</v>
      </c>
      <c r="C25" s="173"/>
      <c r="D25" s="173">
        <v>15</v>
      </c>
      <c r="E25" s="540">
        <f>SUM(D25/38)</f>
        <v>0.39473684210526316</v>
      </c>
      <c r="F25" s="351"/>
      <c r="G25" s="173"/>
      <c r="H25" s="173" t="s">
        <v>1519</v>
      </c>
      <c r="I25" s="2">
        <f t="shared" si="1"/>
        <v>22</v>
      </c>
      <c r="J25">
        <f t="shared" si="2"/>
        <v>0</v>
      </c>
      <c r="K25" s="372">
        <f t="shared" si="3"/>
        <v>0.39473684210526316</v>
      </c>
    </row>
    <row r="26" spans="1:11" x14ac:dyDescent="0.25">
      <c r="A26" s="539" t="str">
        <f>IF(B26&lt;&gt;"",LEFT(Factsheet!$D$9,3)&amp;StaffEstb!I26,"")</f>
        <v>Bel23</v>
      </c>
      <c r="B26" s="173" t="s">
        <v>1376</v>
      </c>
      <c r="C26" s="173" t="s">
        <v>1516</v>
      </c>
      <c r="D26" s="173"/>
      <c r="E26" s="540">
        <f>SUM(D26/38)</f>
        <v>0</v>
      </c>
      <c r="F26" s="351"/>
      <c r="G26" s="173" t="s">
        <v>1512</v>
      </c>
      <c r="H26" s="173" t="s">
        <v>1511</v>
      </c>
      <c r="I26" s="2">
        <f t="shared" si="1"/>
        <v>23</v>
      </c>
      <c r="J26">
        <f t="shared" si="2"/>
        <v>0</v>
      </c>
      <c r="K26" s="372">
        <f t="shared" si="3"/>
        <v>0</v>
      </c>
    </row>
    <row r="27" spans="1:11" x14ac:dyDescent="0.25">
      <c r="A27" s="539" t="str">
        <f>IF(B27&lt;&gt;"",LEFT(Factsheet!$D$9,3)&amp;StaffEstb!I27,"")</f>
        <v>Bel24</v>
      </c>
      <c r="B27" s="173" t="s">
        <v>1376</v>
      </c>
      <c r="C27" s="173" t="s">
        <v>1516</v>
      </c>
      <c r="D27" s="173"/>
      <c r="E27" s="540">
        <f>SUM(D27/38)</f>
        <v>0</v>
      </c>
      <c r="F27" s="351"/>
      <c r="G27" s="173" t="s">
        <v>1499</v>
      </c>
      <c r="H27" s="173" t="s">
        <v>1511</v>
      </c>
      <c r="I27" s="2">
        <f t="shared" si="1"/>
        <v>24</v>
      </c>
      <c r="J27">
        <f t="shared" si="2"/>
        <v>0</v>
      </c>
      <c r="K27" s="372">
        <f t="shared" si="3"/>
        <v>0</v>
      </c>
    </row>
    <row r="28" spans="1:11" x14ac:dyDescent="0.25">
      <c r="A28" s="539" t="str">
        <f>IF(B28&lt;&gt;"",LEFT(Factsheet!$D$9,3)&amp;StaffEstb!I28,"")</f>
        <v>Bel25</v>
      </c>
      <c r="B28" s="173" t="s">
        <v>1376</v>
      </c>
      <c r="C28" s="173" t="s">
        <v>1516</v>
      </c>
      <c r="D28" s="173"/>
      <c r="E28" s="540">
        <f>SUM(D28/38)</f>
        <v>0</v>
      </c>
      <c r="F28" s="351"/>
      <c r="G28" s="173" t="s">
        <v>1500</v>
      </c>
      <c r="H28" s="173" t="s">
        <v>1511</v>
      </c>
      <c r="I28" s="2">
        <f t="shared" si="1"/>
        <v>25</v>
      </c>
      <c r="J28">
        <f t="shared" si="2"/>
        <v>0</v>
      </c>
      <c r="K28" s="372">
        <f t="shared" si="3"/>
        <v>0</v>
      </c>
    </row>
    <row r="29" spans="1:11" x14ac:dyDescent="0.25">
      <c r="A29" s="539" t="str">
        <f>IF(B29&lt;&gt;"",LEFT(Factsheet!$D$9,3)&amp;StaffEstb!I29,"")</f>
        <v>Bel26</v>
      </c>
      <c r="B29" s="173" t="s">
        <v>1376</v>
      </c>
      <c r="C29" s="173" t="s">
        <v>1516</v>
      </c>
      <c r="D29" s="173"/>
      <c r="E29" s="540">
        <f t="shared" si="0"/>
        <v>0</v>
      </c>
      <c r="F29" s="351"/>
      <c r="G29" s="173" t="s">
        <v>1501</v>
      </c>
      <c r="H29" s="173" t="s">
        <v>1511</v>
      </c>
      <c r="I29" s="2">
        <f t="shared" si="1"/>
        <v>26</v>
      </c>
      <c r="J29">
        <f t="shared" si="2"/>
        <v>0</v>
      </c>
      <c r="K29" s="372">
        <f t="shared" si="3"/>
        <v>0</v>
      </c>
    </row>
    <row r="30" spans="1:11" x14ac:dyDescent="0.25">
      <c r="A30" s="539" t="str">
        <f>IF(B30&lt;&gt;"",LEFT(Factsheet!$D$9,3)&amp;StaffEstb!I30,"")</f>
        <v>Bel27</v>
      </c>
      <c r="B30" s="173" t="s">
        <v>1376</v>
      </c>
      <c r="C30" s="173" t="s">
        <v>1516</v>
      </c>
      <c r="D30" s="173"/>
      <c r="E30" s="540">
        <f t="shared" si="0"/>
        <v>0</v>
      </c>
      <c r="F30" s="351"/>
      <c r="G30" s="173" t="s">
        <v>1503</v>
      </c>
      <c r="H30" s="173" t="s">
        <v>1511</v>
      </c>
      <c r="I30" s="2">
        <f t="shared" si="1"/>
        <v>27</v>
      </c>
      <c r="J30">
        <f t="shared" si="2"/>
        <v>0</v>
      </c>
      <c r="K30" s="372">
        <f t="shared" si="3"/>
        <v>0</v>
      </c>
    </row>
    <row r="31" spans="1:11" x14ac:dyDescent="0.25">
      <c r="A31" s="539" t="str">
        <f>IF(B31&lt;&gt;"",LEFT(Factsheet!$D$9,3)&amp;StaffEstb!I31,"")</f>
        <v>Bel28</v>
      </c>
      <c r="B31" s="173" t="s">
        <v>1376</v>
      </c>
      <c r="C31" s="173" t="s">
        <v>1516</v>
      </c>
      <c r="D31" s="173"/>
      <c r="E31" s="540">
        <f t="shared" si="0"/>
        <v>0</v>
      </c>
      <c r="F31" s="351"/>
      <c r="G31" s="173" t="s">
        <v>1504</v>
      </c>
      <c r="H31" s="173" t="s">
        <v>1511</v>
      </c>
      <c r="I31" s="2">
        <f t="shared" si="1"/>
        <v>28</v>
      </c>
      <c r="J31">
        <f t="shared" si="2"/>
        <v>0</v>
      </c>
      <c r="K31" s="372">
        <f t="shared" si="3"/>
        <v>0</v>
      </c>
    </row>
    <row r="32" spans="1:11" x14ac:dyDescent="0.25">
      <c r="A32" s="539" t="str">
        <f>IF(B32&lt;&gt;"",LEFT(Factsheet!$D$9,3)&amp;StaffEstb!I32,"")</f>
        <v>Bel29</v>
      </c>
      <c r="B32" s="173" t="s">
        <v>1376</v>
      </c>
      <c r="C32" s="173" t="s">
        <v>1516</v>
      </c>
      <c r="D32" s="173"/>
      <c r="E32" s="540">
        <f t="shared" si="0"/>
        <v>0</v>
      </c>
      <c r="F32" s="351"/>
      <c r="G32" s="173" t="s">
        <v>1505</v>
      </c>
      <c r="H32" s="173" t="s">
        <v>1511</v>
      </c>
      <c r="I32" s="2">
        <f t="shared" si="1"/>
        <v>29</v>
      </c>
      <c r="J32">
        <f t="shared" si="2"/>
        <v>0</v>
      </c>
      <c r="K32" s="372">
        <f t="shared" si="3"/>
        <v>0</v>
      </c>
    </row>
    <row r="33" spans="1:11" x14ac:dyDescent="0.25">
      <c r="A33" s="539" t="str">
        <f>IF(B33&lt;&gt;"",LEFT(Factsheet!$D$9,3)&amp;StaffEstb!I33,"")</f>
        <v>Bel30</v>
      </c>
      <c r="B33" s="173" t="s">
        <v>1376</v>
      </c>
      <c r="C33" s="173" t="s">
        <v>1516</v>
      </c>
      <c r="D33" s="173"/>
      <c r="E33" s="540">
        <f t="shared" si="0"/>
        <v>0</v>
      </c>
      <c r="F33" s="351"/>
      <c r="G33" s="173" t="s">
        <v>1506</v>
      </c>
      <c r="H33" s="173" t="s">
        <v>1511</v>
      </c>
      <c r="I33" s="2">
        <f t="shared" si="1"/>
        <v>30</v>
      </c>
      <c r="J33">
        <f t="shared" si="2"/>
        <v>0</v>
      </c>
      <c r="K33" s="372">
        <f t="shared" si="3"/>
        <v>0</v>
      </c>
    </row>
    <row r="34" spans="1:11" x14ac:dyDescent="0.25">
      <c r="A34" s="539" t="str">
        <f>IF(B34&lt;&gt;"",LEFT(Factsheet!$D$9,3)&amp;StaffEstb!I34,"")</f>
        <v>Bel31</v>
      </c>
      <c r="B34" s="173" t="s">
        <v>1376</v>
      </c>
      <c r="C34" s="173" t="s">
        <v>1516</v>
      </c>
      <c r="D34" s="173"/>
      <c r="E34" s="540">
        <f t="shared" si="0"/>
        <v>0</v>
      </c>
      <c r="F34" s="351"/>
      <c r="G34" s="173" t="s">
        <v>1507</v>
      </c>
      <c r="H34" s="173" t="s">
        <v>1511</v>
      </c>
      <c r="I34" s="2">
        <f t="shared" si="1"/>
        <v>31</v>
      </c>
      <c r="J34">
        <f t="shared" si="2"/>
        <v>0</v>
      </c>
      <c r="K34" s="372">
        <f t="shared" si="3"/>
        <v>0</v>
      </c>
    </row>
    <row r="35" spans="1:11" x14ac:dyDescent="0.25">
      <c r="A35" s="539" t="str">
        <f>IF(B35&lt;&gt;"",LEFT(Factsheet!$D$9,3)&amp;StaffEstb!I35,"")</f>
        <v/>
      </c>
      <c r="B35" s="173"/>
      <c r="C35" s="173"/>
      <c r="D35" s="173"/>
      <c r="E35" s="540">
        <f t="shared" si="0"/>
        <v>0</v>
      </c>
      <c r="F35" s="351"/>
      <c r="G35" s="173"/>
      <c r="H35" s="173"/>
      <c r="I35" s="2">
        <f t="shared" si="1"/>
        <v>32</v>
      </c>
      <c r="J35">
        <f t="shared" si="2"/>
        <v>0</v>
      </c>
      <c r="K35" s="372">
        <f t="shared" si="3"/>
        <v>0</v>
      </c>
    </row>
    <row r="36" spans="1:11" x14ac:dyDescent="0.25">
      <c r="A36" s="539" t="str">
        <f>IF(B36&lt;&gt;"",LEFT(Factsheet!$D$9,3)&amp;StaffEstb!I36,"")</f>
        <v/>
      </c>
      <c r="B36" s="173"/>
      <c r="C36" s="173"/>
      <c r="D36" s="173"/>
      <c r="E36" s="540">
        <f t="shared" si="0"/>
        <v>0</v>
      </c>
      <c r="F36" s="351"/>
      <c r="G36" s="173"/>
      <c r="H36" s="173"/>
      <c r="I36" s="2">
        <f t="shared" si="1"/>
        <v>33</v>
      </c>
      <c r="J36">
        <f t="shared" si="2"/>
        <v>0</v>
      </c>
      <c r="K36" s="372">
        <f t="shared" si="3"/>
        <v>0</v>
      </c>
    </row>
    <row r="37" spans="1:11" x14ac:dyDescent="0.25">
      <c r="A37" s="539" t="str">
        <f>IF(B37&lt;&gt;"",LEFT(Factsheet!$D$9,3)&amp;StaffEstb!I37,"")</f>
        <v/>
      </c>
      <c r="B37" s="173"/>
      <c r="C37" s="173"/>
      <c r="D37" s="173"/>
      <c r="E37" s="540">
        <f t="shared" si="0"/>
        <v>0</v>
      </c>
      <c r="F37" s="351"/>
      <c r="G37" s="173"/>
      <c r="H37" s="173"/>
      <c r="I37" s="2">
        <f t="shared" si="1"/>
        <v>34</v>
      </c>
      <c r="J37">
        <f t="shared" si="2"/>
        <v>0</v>
      </c>
      <c r="K37" s="372">
        <f t="shared" si="3"/>
        <v>0</v>
      </c>
    </row>
    <row r="38" spans="1:11" x14ac:dyDescent="0.25">
      <c r="A38" s="539" t="str">
        <f>IF(B38&lt;&gt;"",LEFT(Factsheet!$D$9,3)&amp;StaffEstb!I38,"")</f>
        <v/>
      </c>
      <c r="B38" s="173"/>
      <c r="C38" s="173"/>
      <c r="D38" s="173"/>
      <c r="E38" s="540">
        <f t="shared" si="0"/>
        <v>0</v>
      </c>
      <c r="F38" s="351"/>
      <c r="G38" s="173"/>
      <c r="H38" s="173"/>
      <c r="I38" s="2">
        <f t="shared" si="1"/>
        <v>35</v>
      </c>
      <c r="J38">
        <f t="shared" si="2"/>
        <v>0</v>
      </c>
      <c r="K38" s="372">
        <f t="shared" si="3"/>
        <v>0</v>
      </c>
    </row>
    <row r="39" spans="1:11" x14ac:dyDescent="0.25">
      <c r="A39" s="539" t="str">
        <f>IF(B39&lt;&gt;"",LEFT(Factsheet!$D$9,3)&amp;StaffEstb!I39,"")</f>
        <v/>
      </c>
      <c r="B39" s="173"/>
      <c r="C39" s="173"/>
      <c r="D39" s="173"/>
      <c r="E39" s="540">
        <f t="shared" si="0"/>
        <v>0</v>
      </c>
      <c r="F39" s="351"/>
      <c r="G39" s="173"/>
      <c r="H39" s="173"/>
      <c r="I39" s="2">
        <f t="shared" si="1"/>
        <v>36</v>
      </c>
      <c r="J39">
        <f t="shared" si="2"/>
        <v>0</v>
      </c>
      <c r="K39" s="372">
        <f t="shared" si="3"/>
        <v>0</v>
      </c>
    </row>
    <row r="40" spans="1:11" x14ac:dyDescent="0.25">
      <c r="A40" s="539" t="str">
        <f>IF(B40&lt;&gt;"",LEFT(Factsheet!$D$9,3)&amp;StaffEstb!I40,"")</f>
        <v/>
      </c>
      <c r="B40" s="173"/>
      <c r="C40" s="173"/>
      <c r="D40" s="173"/>
      <c r="E40" s="540">
        <f t="shared" si="0"/>
        <v>0</v>
      </c>
      <c r="F40" s="351"/>
      <c r="G40" s="173"/>
      <c r="H40" s="173"/>
      <c r="I40" s="2">
        <f t="shared" si="1"/>
        <v>37</v>
      </c>
      <c r="J40">
        <f t="shared" si="2"/>
        <v>0</v>
      </c>
      <c r="K40" s="372">
        <f t="shared" si="3"/>
        <v>0</v>
      </c>
    </row>
    <row r="41" spans="1:11" x14ac:dyDescent="0.25">
      <c r="A41" s="539" t="str">
        <f>IF(B41&lt;&gt;"",LEFT(Factsheet!$D$9,3)&amp;StaffEstb!I41,"")</f>
        <v/>
      </c>
      <c r="B41" s="173"/>
      <c r="C41" s="173"/>
      <c r="D41" s="173"/>
      <c r="E41" s="540">
        <f t="shared" si="0"/>
        <v>0</v>
      </c>
      <c r="F41" s="351"/>
      <c r="G41" s="173"/>
      <c r="H41" s="173"/>
      <c r="I41" s="2">
        <f t="shared" si="1"/>
        <v>38</v>
      </c>
      <c r="J41">
        <f t="shared" si="2"/>
        <v>0</v>
      </c>
      <c r="K41" s="372">
        <f t="shared" si="3"/>
        <v>0</v>
      </c>
    </row>
    <row r="42" spans="1:11" x14ac:dyDescent="0.25">
      <c r="A42" s="539" t="str">
        <f>IF(B42&lt;&gt;"",LEFT(Factsheet!$D$9,3)&amp;StaffEstb!I42,"")</f>
        <v/>
      </c>
      <c r="B42" s="173"/>
      <c r="C42" s="173"/>
      <c r="D42" s="173"/>
      <c r="E42" s="540">
        <f t="shared" si="0"/>
        <v>0</v>
      </c>
      <c r="F42" s="173"/>
      <c r="G42" s="173"/>
      <c r="H42" s="173"/>
      <c r="I42" s="2">
        <f t="shared" si="1"/>
        <v>39</v>
      </c>
      <c r="J42">
        <f t="shared" si="2"/>
        <v>0</v>
      </c>
      <c r="K42" s="372">
        <f t="shared" si="3"/>
        <v>0</v>
      </c>
    </row>
    <row r="43" spans="1:11" x14ac:dyDescent="0.25">
      <c r="A43" s="539" t="str">
        <f>IF(B43&lt;&gt;"",LEFT(Factsheet!$D$9,3)&amp;StaffEstb!I43,"")</f>
        <v/>
      </c>
      <c r="B43" s="173"/>
      <c r="C43" s="173"/>
      <c r="D43" s="173"/>
      <c r="E43" s="540">
        <f t="shared" si="0"/>
        <v>0</v>
      </c>
      <c r="F43" s="173"/>
      <c r="G43" s="173"/>
      <c r="H43" s="173"/>
      <c r="I43" s="2">
        <f t="shared" si="1"/>
        <v>40</v>
      </c>
      <c r="J43">
        <f t="shared" si="2"/>
        <v>0</v>
      </c>
      <c r="K43" s="372">
        <f t="shared" si="3"/>
        <v>0</v>
      </c>
    </row>
    <row r="44" spans="1:11" x14ac:dyDescent="0.25">
      <c r="A44" s="539" t="str">
        <f>IF(B44&lt;&gt;"",LEFT(Factsheet!$D$9,3)&amp;StaffEstb!I44,"")</f>
        <v/>
      </c>
      <c r="B44" s="173"/>
      <c r="C44" s="173"/>
      <c r="D44" s="173"/>
      <c r="E44" s="540">
        <f t="shared" si="0"/>
        <v>0</v>
      </c>
      <c r="F44" s="173"/>
      <c r="G44" s="173"/>
      <c r="H44" s="173"/>
      <c r="I44" s="2">
        <f t="shared" si="1"/>
        <v>41</v>
      </c>
      <c r="J44">
        <f t="shared" si="2"/>
        <v>0</v>
      </c>
      <c r="K44" s="372">
        <f t="shared" si="3"/>
        <v>0</v>
      </c>
    </row>
    <row r="45" spans="1:11" x14ac:dyDescent="0.25">
      <c r="A45" s="539" t="str">
        <f>IF(B45&lt;&gt;"",LEFT(Factsheet!$D$9,3)&amp;StaffEstb!I45,"")</f>
        <v/>
      </c>
      <c r="B45" s="173"/>
      <c r="C45" s="173"/>
      <c r="D45" s="173"/>
      <c r="E45" s="540">
        <f t="shared" si="0"/>
        <v>0</v>
      </c>
      <c r="F45" s="173"/>
      <c r="G45" s="173"/>
      <c r="H45" s="173"/>
      <c r="I45" s="2">
        <f t="shared" si="1"/>
        <v>42</v>
      </c>
      <c r="J45">
        <f t="shared" si="2"/>
        <v>0</v>
      </c>
      <c r="K45" s="372">
        <f t="shared" si="3"/>
        <v>0</v>
      </c>
    </row>
    <row r="46" spans="1:11" x14ac:dyDescent="0.25">
      <c r="A46" s="539" t="str">
        <f>IF(B46&lt;&gt;"",LEFT(Factsheet!$D$9,3)&amp;StaffEstb!I46,"")</f>
        <v/>
      </c>
      <c r="B46" s="173"/>
      <c r="C46" s="173"/>
      <c r="D46" s="173"/>
      <c r="E46" s="540">
        <f t="shared" si="0"/>
        <v>0</v>
      </c>
      <c r="F46" s="173"/>
      <c r="G46" s="173"/>
      <c r="H46" s="173"/>
      <c r="I46" s="2">
        <f t="shared" si="1"/>
        <v>43</v>
      </c>
      <c r="J46">
        <f t="shared" si="2"/>
        <v>0</v>
      </c>
      <c r="K46" s="372">
        <f t="shared" si="3"/>
        <v>0</v>
      </c>
    </row>
    <row r="47" spans="1:11" x14ac:dyDescent="0.25">
      <c r="A47" s="539" t="str">
        <f>IF(B47&lt;&gt;"",LEFT(Factsheet!$D$9,3)&amp;StaffEstb!I47,"")</f>
        <v/>
      </c>
      <c r="B47" s="173"/>
      <c r="C47" s="173"/>
      <c r="D47" s="173"/>
      <c r="E47" s="540">
        <f t="shared" si="0"/>
        <v>0</v>
      </c>
      <c r="F47" s="173"/>
      <c r="G47" s="173"/>
      <c r="H47" s="173"/>
      <c r="I47" s="2">
        <f t="shared" si="1"/>
        <v>44</v>
      </c>
      <c r="J47">
        <f t="shared" si="2"/>
        <v>0</v>
      </c>
      <c r="K47" s="372">
        <f t="shared" si="3"/>
        <v>0</v>
      </c>
    </row>
    <row r="48" spans="1:11" x14ac:dyDescent="0.25">
      <c r="A48" s="539" t="str">
        <f>IF(B48&lt;&gt;"",LEFT(Factsheet!$D$9,3)&amp;StaffEstb!I48,"")</f>
        <v/>
      </c>
      <c r="B48" s="173"/>
      <c r="C48" s="173"/>
      <c r="D48" s="173"/>
      <c r="E48" s="540">
        <f t="shared" si="0"/>
        <v>0</v>
      </c>
      <c r="F48" s="173"/>
      <c r="G48" s="173"/>
      <c r="H48" s="173"/>
      <c r="I48" s="2">
        <f t="shared" si="1"/>
        <v>45</v>
      </c>
      <c r="J48">
        <f t="shared" si="2"/>
        <v>0</v>
      </c>
      <c r="K48" s="372">
        <f t="shared" si="3"/>
        <v>0</v>
      </c>
    </row>
    <row r="49" spans="1:11" x14ac:dyDescent="0.25">
      <c r="A49" s="539" t="str">
        <f>IF(B49&lt;&gt;"",LEFT(Factsheet!$D$9,3)&amp;StaffEstb!I49,"")</f>
        <v/>
      </c>
      <c r="B49" s="173"/>
      <c r="C49" s="173"/>
      <c r="D49" s="173"/>
      <c r="E49" s="540">
        <f t="shared" si="0"/>
        <v>0</v>
      </c>
      <c r="F49" s="173"/>
      <c r="G49" s="173"/>
      <c r="H49" s="173"/>
      <c r="I49" s="2">
        <f t="shared" si="1"/>
        <v>46</v>
      </c>
      <c r="J49">
        <f t="shared" si="2"/>
        <v>0</v>
      </c>
      <c r="K49" s="372">
        <f t="shared" si="3"/>
        <v>0</v>
      </c>
    </row>
    <row r="50" spans="1:11" x14ac:dyDescent="0.25">
      <c r="A50" s="539" t="str">
        <f>IF(B50&lt;&gt;"",LEFT(Factsheet!$D$9,3)&amp;StaffEstb!I50,"")</f>
        <v/>
      </c>
      <c r="B50" s="173"/>
      <c r="C50" s="173"/>
      <c r="D50" s="173"/>
      <c r="E50" s="540">
        <f t="shared" si="0"/>
        <v>0</v>
      </c>
      <c r="F50" s="173"/>
      <c r="G50" s="173"/>
      <c r="H50" s="173"/>
      <c r="I50" s="2">
        <f t="shared" si="1"/>
        <v>47</v>
      </c>
      <c r="J50">
        <f t="shared" si="2"/>
        <v>0</v>
      </c>
      <c r="K50" s="372">
        <f t="shared" si="3"/>
        <v>0</v>
      </c>
    </row>
    <row r="51" spans="1:11" x14ac:dyDescent="0.25">
      <c r="A51" s="539" t="str">
        <f>IF(B51&lt;&gt;"",LEFT(Factsheet!$D$9,3)&amp;StaffEstb!I51,"")</f>
        <v/>
      </c>
      <c r="B51" s="173"/>
      <c r="C51" s="173"/>
      <c r="D51" s="173"/>
      <c r="E51" s="540">
        <f t="shared" si="0"/>
        <v>0</v>
      </c>
      <c r="F51" s="173"/>
      <c r="G51" s="173"/>
      <c r="H51" s="173"/>
      <c r="I51" s="2">
        <f t="shared" si="1"/>
        <v>48</v>
      </c>
      <c r="J51">
        <f t="shared" si="2"/>
        <v>0</v>
      </c>
      <c r="K51" s="372">
        <f t="shared" si="3"/>
        <v>0</v>
      </c>
    </row>
    <row r="52" spans="1:11" x14ac:dyDescent="0.25">
      <c r="A52" s="539" t="str">
        <f>IF(B52&lt;&gt;"",LEFT(Factsheet!$D$9,3)&amp;StaffEstb!I52,"")</f>
        <v/>
      </c>
      <c r="B52" s="173"/>
      <c r="C52" s="173"/>
      <c r="D52" s="173"/>
      <c r="E52" s="540">
        <f t="shared" si="0"/>
        <v>0</v>
      </c>
      <c r="F52" s="173"/>
      <c r="G52" s="173"/>
      <c r="H52" s="173"/>
      <c r="I52" s="2">
        <f t="shared" si="1"/>
        <v>49</v>
      </c>
      <c r="J52">
        <f t="shared" si="2"/>
        <v>0</v>
      </c>
      <c r="K52" s="372">
        <f t="shared" si="3"/>
        <v>0</v>
      </c>
    </row>
    <row r="53" spans="1:11" x14ac:dyDescent="0.25">
      <c r="A53" s="539" t="str">
        <f>IF(B53&lt;&gt;"",LEFT(Factsheet!$D$9,3)&amp;StaffEstb!I53,"")</f>
        <v/>
      </c>
      <c r="B53" s="173"/>
      <c r="C53" s="173"/>
      <c r="D53" s="173"/>
      <c r="E53" s="540">
        <f t="shared" si="0"/>
        <v>0</v>
      </c>
      <c r="F53" s="173"/>
      <c r="G53" s="173"/>
      <c r="H53" s="173"/>
      <c r="I53" s="2">
        <f t="shared" si="1"/>
        <v>50</v>
      </c>
      <c r="J53">
        <f t="shared" si="2"/>
        <v>0</v>
      </c>
      <c r="K53" s="372">
        <f t="shared" si="3"/>
        <v>0</v>
      </c>
    </row>
    <row r="54" spans="1:11" x14ac:dyDescent="0.25">
      <c r="A54" s="539" t="str">
        <f>IF(B54&lt;&gt;"",LEFT(Factsheet!$D$9,3)&amp;StaffEstb!I54,"")</f>
        <v/>
      </c>
      <c r="B54" s="173"/>
      <c r="C54" s="173"/>
      <c r="D54" s="173"/>
      <c r="E54" s="540">
        <f t="shared" si="0"/>
        <v>0</v>
      </c>
      <c r="F54" s="173"/>
      <c r="G54" s="173"/>
      <c r="H54" s="173"/>
      <c r="I54" s="2">
        <f t="shared" si="1"/>
        <v>51</v>
      </c>
      <c r="J54">
        <f t="shared" si="2"/>
        <v>0</v>
      </c>
      <c r="K54" s="372">
        <f t="shared" si="3"/>
        <v>0</v>
      </c>
    </row>
    <row r="55" spans="1:11" x14ac:dyDescent="0.25">
      <c r="A55" s="539" t="str">
        <f>IF(B55&lt;&gt;"",LEFT(Factsheet!$D$9,3)&amp;StaffEstb!I55,"")</f>
        <v/>
      </c>
      <c r="B55" s="173"/>
      <c r="C55" s="173"/>
      <c r="D55" s="173"/>
      <c r="E55" s="540">
        <f t="shared" si="0"/>
        <v>0</v>
      </c>
      <c r="F55" s="173"/>
      <c r="G55" s="173"/>
      <c r="H55" s="173"/>
      <c r="I55" s="2">
        <f t="shared" si="1"/>
        <v>52</v>
      </c>
      <c r="J55">
        <f t="shared" si="2"/>
        <v>0</v>
      </c>
      <c r="K55" s="372">
        <f t="shared" si="3"/>
        <v>0</v>
      </c>
    </row>
    <row r="56" spans="1:11" x14ac:dyDescent="0.25">
      <c r="A56" s="539" t="str">
        <f>IF(B56&lt;&gt;"",LEFT(Factsheet!$D$9,3)&amp;StaffEstb!I56,"")</f>
        <v/>
      </c>
      <c r="B56" s="173"/>
      <c r="C56" s="173"/>
      <c r="D56" s="173"/>
      <c r="E56" s="540">
        <f t="shared" si="0"/>
        <v>0</v>
      </c>
      <c r="F56" s="173"/>
      <c r="G56" s="173"/>
      <c r="H56" s="173"/>
      <c r="I56" s="2">
        <f t="shared" si="1"/>
        <v>53</v>
      </c>
      <c r="J56">
        <f t="shared" si="2"/>
        <v>0</v>
      </c>
      <c r="K56" s="372">
        <f t="shared" si="3"/>
        <v>0</v>
      </c>
    </row>
    <row r="57" spans="1:11" x14ac:dyDescent="0.25">
      <c r="A57" s="539" t="str">
        <f>IF(B57&lt;&gt;"",LEFT(Factsheet!$D$9,3)&amp;StaffEstb!I57,"")</f>
        <v/>
      </c>
      <c r="B57" s="173"/>
      <c r="C57" s="173"/>
      <c r="D57" s="173"/>
      <c r="E57" s="540">
        <f t="shared" si="0"/>
        <v>0</v>
      </c>
      <c r="F57" s="173"/>
      <c r="G57" s="173"/>
      <c r="H57" s="173"/>
      <c r="I57" s="2">
        <f t="shared" si="1"/>
        <v>54</v>
      </c>
      <c r="J57">
        <f t="shared" si="2"/>
        <v>0</v>
      </c>
      <c r="K57" s="372">
        <f t="shared" si="3"/>
        <v>0</v>
      </c>
    </row>
    <row r="58" spans="1:11" x14ac:dyDescent="0.25">
      <c r="A58" s="539" t="str">
        <f>IF(B58&lt;&gt;"",LEFT(Factsheet!$D$9,3)&amp;StaffEstb!I58,"")</f>
        <v/>
      </c>
      <c r="B58" s="173"/>
      <c r="C58" s="173"/>
      <c r="D58" s="173"/>
      <c r="E58" s="540">
        <f t="shared" si="0"/>
        <v>0</v>
      </c>
      <c r="F58" s="173"/>
      <c r="G58" s="173"/>
      <c r="H58" s="173"/>
      <c r="I58" s="2">
        <f t="shared" si="1"/>
        <v>55</v>
      </c>
      <c r="J58">
        <f t="shared" si="2"/>
        <v>0</v>
      </c>
      <c r="K58" s="372">
        <f t="shared" si="3"/>
        <v>0</v>
      </c>
    </row>
    <row r="59" spans="1:11" x14ac:dyDescent="0.25">
      <c r="A59" s="539" t="str">
        <f>IF(B59&lt;&gt;"",LEFT(Factsheet!$D$9,3)&amp;StaffEstb!I59,"")</f>
        <v/>
      </c>
      <c r="B59" s="173"/>
      <c r="C59" s="173"/>
      <c r="D59" s="174"/>
      <c r="E59" s="540">
        <f t="shared" si="0"/>
        <v>0</v>
      </c>
      <c r="F59" s="352"/>
      <c r="G59" s="174"/>
      <c r="H59" s="174"/>
      <c r="I59" s="2">
        <f t="shared" si="1"/>
        <v>56</v>
      </c>
      <c r="J59">
        <f t="shared" si="2"/>
        <v>0</v>
      </c>
      <c r="K59" s="372">
        <f t="shared" si="3"/>
        <v>0</v>
      </c>
    </row>
    <row r="60" spans="1:11" x14ac:dyDescent="0.25">
      <c r="A60" s="539" t="str">
        <f>IF(B60&lt;&gt;"",LEFT(Factsheet!$D$9,3)&amp;StaffEstb!I60,"")</f>
        <v/>
      </c>
      <c r="B60" s="173"/>
      <c r="C60" s="173"/>
      <c r="D60" s="174"/>
      <c r="E60" s="540">
        <f t="shared" si="0"/>
        <v>0</v>
      </c>
      <c r="F60" s="352"/>
      <c r="G60" s="174"/>
      <c r="H60" s="174"/>
      <c r="I60" s="2">
        <f t="shared" si="1"/>
        <v>57</v>
      </c>
      <c r="J60">
        <f t="shared" si="2"/>
        <v>0</v>
      </c>
      <c r="K60" s="372">
        <f t="shared" si="3"/>
        <v>0</v>
      </c>
    </row>
    <row r="61" spans="1:11" x14ac:dyDescent="0.25">
      <c r="A61" s="539" t="str">
        <f>IF(B61&lt;&gt;"",LEFT(Factsheet!$D$9,3)&amp;StaffEstb!I61,"")</f>
        <v/>
      </c>
      <c r="B61" s="173"/>
      <c r="C61" s="173"/>
      <c r="D61" s="174"/>
      <c r="E61" s="540">
        <f t="shared" si="0"/>
        <v>0</v>
      </c>
      <c r="F61" s="352"/>
      <c r="G61" s="174"/>
      <c r="H61" s="174"/>
      <c r="I61" s="2">
        <f t="shared" si="1"/>
        <v>58</v>
      </c>
      <c r="J61">
        <f t="shared" si="2"/>
        <v>0</v>
      </c>
      <c r="K61" s="372">
        <f t="shared" si="3"/>
        <v>0</v>
      </c>
    </row>
    <row r="62" spans="1:11" x14ac:dyDescent="0.25">
      <c r="A62" s="539" t="str">
        <f>IF(B62&lt;&gt;"",LEFT(Factsheet!$D$9,3)&amp;StaffEstb!I62,"")</f>
        <v/>
      </c>
      <c r="B62" s="173"/>
      <c r="C62" s="173"/>
      <c r="D62" s="174"/>
      <c r="E62" s="540">
        <f t="shared" si="0"/>
        <v>0</v>
      </c>
      <c r="F62" s="352"/>
      <c r="G62" s="174"/>
      <c r="H62" s="174"/>
      <c r="I62" s="2">
        <f t="shared" si="1"/>
        <v>59</v>
      </c>
      <c r="J62">
        <f t="shared" si="2"/>
        <v>0</v>
      </c>
      <c r="K62" s="372">
        <f t="shared" si="3"/>
        <v>0</v>
      </c>
    </row>
    <row r="63" spans="1:11" x14ac:dyDescent="0.25">
      <c r="A63" s="539" t="str">
        <f>IF(B63&lt;&gt;"",LEFT(Factsheet!$D$9,3)&amp;StaffEstb!I63,"")</f>
        <v/>
      </c>
      <c r="B63" s="173"/>
      <c r="C63" s="173"/>
      <c r="D63" s="174"/>
      <c r="E63" s="540">
        <f t="shared" si="0"/>
        <v>0</v>
      </c>
      <c r="F63" s="352"/>
      <c r="G63" s="174"/>
      <c r="H63" s="174"/>
      <c r="I63" s="2">
        <f t="shared" si="1"/>
        <v>60</v>
      </c>
      <c r="J63">
        <f t="shared" si="2"/>
        <v>0</v>
      </c>
      <c r="K63" s="372">
        <f t="shared" si="3"/>
        <v>0</v>
      </c>
    </row>
    <row r="64" spans="1:11" x14ac:dyDescent="0.25">
      <c r="A64" s="539" t="str">
        <f>IF(B64&lt;&gt;"",LEFT(Factsheet!$D$9,3)&amp;StaffEstb!I64,"")</f>
        <v/>
      </c>
      <c r="B64" s="173"/>
      <c r="C64" s="173"/>
      <c r="D64" s="174"/>
      <c r="E64" s="540">
        <f t="shared" si="0"/>
        <v>0</v>
      </c>
      <c r="F64" s="352"/>
      <c r="G64" s="174"/>
      <c r="H64" s="174"/>
      <c r="I64" s="2">
        <f t="shared" si="1"/>
        <v>61</v>
      </c>
      <c r="J64">
        <f t="shared" si="2"/>
        <v>0</v>
      </c>
      <c r="K64" s="372">
        <f t="shared" si="3"/>
        <v>0</v>
      </c>
    </row>
    <row r="65" spans="1:11" x14ac:dyDescent="0.25">
      <c r="A65" s="539" t="str">
        <f>IF(B65&lt;&gt;"",LEFT(Factsheet!$D$9,3)&amp;StaffEstb!I65,"")</f>
        <v/>
      </c>
      <c r="B65" s="173"/>
      <c r="C65" s="173"/>
      <c r="D65" s="174"/>
      <c r="E65" s="540">
        <f t="shared" si="0"/>
        <v>0</v>
      </c>
      <c r="F65" s="352"/>
      <c r="G65" s="174"/>
      <c r="H65" s="174"/>
      <c r="I65" s="2">
        <f t="shared" si="1"/>
        <v>62</v>
      </c>
      <c r="J65">
        <f t="shared" si="2"/>
        <v>0</v>
      </c>
      <c r="K65" s="372">
        <f t="shared" si="3"/>
        <v>0</v>
      </c>
    </row>
    <row r="66" spans="1:11" x14ac:dyDescent="0.25">
      <c r="A66" s="539" t="str">
        <f>IF(B66&lt;&gt;"",LEFT(Factsheet!$D$9,3)&amp;StaffEstb!I66,"")</f>
        <v/>
      </c>
      <c r="B66" s="173"/>
      <c r="C66" s="173"/>
      <c r="D66" s="174"/>
      <c r="E66" s="540">
        <f t="shared" si="0"/>
        <v>0</v>
      </c>
      <c r="F66" s="352"/>
      <c r="G66" s="174"/>
      <c r="H66" s="174"/>
      <c r="I66" s="2">
        <f t="shared" si="1"/>
        <v>63</v>
      </c>
      <c r="J66">
        <f t="shared" si="2"/>
        <v>0</v>
      </c>
      <c r="K66" s="372">
        <f t="shared" si="3"/>
        <v>0</v>
      </c>
    </row>
    <row r="67" spans="1:11" x14ac:dyDescent="0.25">
      <c r="A67" s="539" t="str">
        <f>IF(B67&lt;&gt;"",LEFT(Factsheet!$D$9,3)&amp;StaffEstb!I67,"")</f>
        <v/>
      </c>
      <c r="B67" s="173"/>
      <c r="C67" s="173"/>
      <c r="D67" s="174"/>
      <c r="E67" s="540">
        <f t="shared" si="0"/>
        <v>0</v>
      </c>
      <c r="F67" s="352"/>
      <c r="G67" s="174"/>
      <c r="H67" s="174"/>
      <c r="I67" s="2">
        <f t="shared" si="1"/>
        <v>64</v>
      </c>
      <c r="J67">
        <f t="shared" si="2"/>
        <v>0</v>
      </c>
      <c r="K67" s="372">
        <f t="shared" si="3"/>
        <v>0</v>
      </c>
    </row>
    <row r="68" spans="1:11" x14ac:dyDescent="0.25">
      <c r="A68" s="539" t="str">
        <f>IF(B68&lt;&gt;"",LEFT(Factsheet!$D$9,3)&amp;StaffEstb!I68,"")</f>
        <v/>
      </c>
      <c r="B68" s="173"/>
      <c r="C68" s="173"/>
      <c r="D68" s="174"/>
      <c r="E68" s="540">
        <f t="shared" si="0"/>
        <v>0</v>
      </c>
      <c r="F68" s="352"/>
      <c r="G68" s="174"/>
      <c r="H68" s="174"/>
      <c r="I68" s="2">
        <f t="shared" si="1"/>
        <v>65</v>
      </c>
      <c r="J68">
        <f t="shared" si="2"/>
        <v>0</v>
      </c>
      <c r="K68" s="372">
        <f t="shared" si="3"/>
        <v>0</v>
      </c>
    </row>
    <row r="69" spans="1:11" x14ac:dyDescent="0.25">
      <c r="A69" s="539" t="str">
        <f>IF(B69&lt;&gt;"",LEFT(Factsheet!$D$9,3)&amp;StaffEstb!I69,"")</f>
        <v/>
      </c>
      <c r="B69" s="173"/>
      <c r="C69" s="173"/>
      <c r="D69" s="174"/>
      <c r="E69" s="540">
        <f t="shared" ref="E69:E132" si="4">SUM(D69/38)</f>
        <v>0</v>
      </c>
      <c r="F69" s="352"/>
      <c r="G69" s="174"/>
      <c r="H69" s="174"/>
      <c r="I69" s="2">
        <f t="shared" ref="I69:I132" si="5">I68+1</f>
        <v>66</v>
      </c>
      <c r="J69">
        <f t="shared" ref="J69:J132" si="6">F69</f>
        <v>0</v>
      </c>
      <c r="K69" s="372">
        <f t="shared" ref="K69:K132" si="7">E69</f>
        <v>0</v>
      </c>
    </row>
    <row r="70" spans="1:11" x14ac:dyDescent="0.25">
      <c r="A70" s="539" t="str">
        <f>IF(B70&lt;&gt;"",LEFT(Factsheet!$D$9,3)&amp;StaffEstb!I70,"")</f>
        <v/>
      </c>
      <c r="B70" s="173"/>
      <c r="C70" s="173"/>
      <c r="D70" s="174"/>
      <c r="E70" s="540">
        <f t="shared" si="4"/>
        <v>0</v>
      </c>
      <c r="F70" s="352"/>
      <c r="G70" s="174"/>
      <c r="H70" s="174"/>
      <c r="I70" s="2">
        <f t="shared" si="5"/>
        <v>67</v>
      </c>
      <c r="J70">
        <f t="shared" si="6"/>
        <v>0</v>
      </c>
      <c r="K70" s="372">
        <f t="shared" si="7"/>
        <v>0</v>
      </c>
    </row>
    <row r="71" spans="1:11" x14ac:dyDescent="0.25">
      <c r="A71" s="539" t="str">
        <f>IF(B71&lt;&gt;"",LEFT(Factsheet!$D$9,3)&amp;StaffEstb!I71,"")</f>
        <v/>
      </c>
      <c r="B71" s="173"/>
      <c r="C71" s="173"/>
      <c r="D71" s="174"/>
      <c r="E71" s="540">
        <f t="shared" si="4"/>
        <v>0</v>
      </c>
      <c r="F71" s="352"/>
      <c r="G71" s="174"/>
      <c r="H71" s="174"/>
      <c r="I71" s="2">
        <f t="shared" si="5"/>
        <v>68</v>
      </c>
      <c r="J71">
        <f t="shared" si="6"/>
        <v>0</v>
      </c>
      <c r="K71" s="372">
        <f t="shared" si="7"/>
        <v>0</v>
      </c>
    </row>
    <row r="72" spans="1:11" x14ac:dyDescent="0.25">
      <c r="A72" s="539" t="str">
        <f>IF(B72&lt;&gt;"",LEFT(Factsheet!$D$9,3)&amp;StaffEstb!I72,"")</f>
        <v/>
      </c>
      <c r="B72" s="173"/>
      <c r="C72" s="173"/>
      <c r="D72" s="174"/>
      <c r="E72" s="540">
        <f t="shared" si="4"/>
        <v>0</v>
      </c>
      <c r="F72" s="352"/>
      <c r="G72" s="174"/>
      <c r="H72" s="174"/>
      <c r="I72" s="2">
        <f t="shared" si="5"/>
        <v>69</v>
      </c>
      <c r="J72">
        <f t="shared" si="6"/>
        <v>0</v>
      </c>
      <c r="K72" s="372">
        <f t="shared" si="7"/>
        <v>0</v>
      </c>
    </row>
    <row r="73" spans="1:11" x14ac:dyDescent="0.25">
      <c r="A73" s="539" t="str">
        <f>IF(B73&lt;&gt;"",LEFT(Factsheet!$D$9,3)&amp;StaffEstb!I73,"")</f>
        <v/>
      </c>
      <c r="B73" s="173"/>
      <c r="C73" s="173"/>
      <c r="D73" s="174"/>
      <c r="E73" s="540">
        <f t="shared" si="4"/>
        <v>0</v>
      </c>
      <c r="F73" s="352"/>
      <c r="G73" s="174"/>
      <c r="H73" s="174"/>
      <c r="I73" s="2">
        <f t="shared" si="5"/>
        <v>70</v>
      </c>
      <c r="J73">
        <f t="shared" si="6"/>
        <v>0</v>
      </c>
      <c r="K73" s="372">
        <f t="shared" si="7"/>
        <v>0</v>
      </c>
    </row>
    <row r="74" spans="1:11" x14ac:dyDescent="0.25">
      <c r="A74" s="539" t="str">
        <f>IF(B74&lt;&gt;"",LEFT(Factsheet!$D$9,3)&amp;StaffEstb!I74,"")</f>
        <v/>
      </c>
      <c r="B74" s="173"/>
      <c r="C74" s="173"/>
      <c r="D74" s="174"/>
      <c r="E74" s="540">
        <f t="shared" si="4"/>
        <v>0</v>
      </c>
      <c r="F74" s="352"/>
      <c r="G74" s="174"/>
      <c r="H74" s="174"/>
      <c r="I74" s="2">
        <f t="shared" si="5"/>
        <v>71</v>
      </c>
      <c r="J74">
        <f t="shared" si="6"/>
        <v>0</v>
      </c>
      <c r="K74" s="372">
        <f t="shared" si="7"/>
        <v>0</v>
      </c>
    </row>
    <row r="75" spans="1:11" x14ac:dyDescent="0.25">
      <c r="A75" s="539" t="str">
        <f>IF(B75&lt;&gt;"",LEFT(Factsheet!$D$9,3)&amp;StaffEstb!I75,"")</f>
        <v/>
      </c>
      <c r="B75" s="173"/>
      <c r="C75" s="173"/>
      <c r="D75" s="174"/>
      <c r="E75" s="540">
        <f t="shared" si="4"/>
        <v>0</v>
      </c>
      <c r="F75" s="352"/>
      <c r="G75" s="174"/>
      <c r="H75" s="174"/>
      <c r="I75" s="2">
        <f t="shared" si="5"/>
        <v>72</v>
      </c>
      <c r="J75">
        <f t="shared" si="6"/>
        <v>0</v>
      </c>
      <c r="K75" s="372">
        <f t="shared" si="7"/>
        <v>0</v>
      </c>
    </row>
    <row r="76" spans="1:11" x14ac:dyDescent="0.25">
      <c r="A76" s="539" t="str">
        <f>IF(B76&lt;&gt;"",LEFT(Factsheet!$D$9,3)&amp;StaffEstb!I76,"")</f>
        <v/>
      </c>
      <c r="B76" s="173"/>
      <c r="C76" s="173"/>
      <c r="D76" s="174"/>
      <c r="E76" s="540">
        <f t="shared" si="4"/>
        <v>0</v>
      </c>
      <c r="F76" s="352"/>
      <c r="G76" s="174"/>
      <c r="H76" s="174"/>
      <c r="I76" s="2">
        <f t="shared" si="5"/>
        <v>73</v>
      </c>
      <c r="J76">
        <f t="shared" si="6"/>
        <v>0</v>
      </c>
      <c r="K76" s="372">
        <f t="shared" si="7"/>
        <v>0</v>
      </c>
    </row>
    <row r="77" spans="1:11" x14ac:dyDescent="0.25">
      <c r="A77" s="539" t="str">
        <f>IF(B77&lt;&gt;"",LEFT(Factsheet!$D$9,3)&amp;StaffEstb!I77,"")</f>
        <v/>
      </c>
      <c r="B77" s="173"/>
      <c r="C77" s="173"/>
      <c r="D77" s="174"/>
      <c r="E77" s="540">
        <f t="shared" si="4"/>
        <v>0</v>
      </c>
      <c r="F77" s="352"/>
      <c r="G77" s="174"/>
      <c r="H77" s="174"/>
      <c r="I77" s="2">
        <f t="shared" si="5"/>
        <v>74</v>
      </c>
      <c r="J77">
        <f t="shared" si="6"/>
        <v>0</v>
      </c>
      <c r="K77" s="372">
        <f t="shared" si="7"/>
        <v>0</v>
      </c>
    </row>
    <row r="78" spans="1:11" x14ac:dyDescent="0.25">
      <c r="A78" s="539" t="str">
        <f>IF(B78&lt;&gt;"",LEFT(Factsheet!$D$9,3)&amp;StaffEstb!I78,"")</f>
        <v/>
      </c>
      <c r="B78" s="173"/>
      <c r="C78" s="173"/>
      <c r="D78" s="174"/>
      <c r="E78" s="540">
        <f t="shared" si="4"/>
        <v>0</v>
      </c>
      <c r="F78" s="352"/>
      <c r="G78" s="174"/>
      <c r="H78" s="174"/>
      <c r="I78" s="2">
        <f t="shared" si="5"/>
        <v>75</v>
      </c>
      <c r="J78">
        <f t="shared" si="6"/>
        <v>0</v>
      </c>
      <c r="K78" s="372">
        <f t="shared" si="7"/>
        <v>0</v>
      </c>
    </row>
    <row r="79" spans="1:11" x14ac:dyDescent="0.25">
      <c r="A79" s="539" t="str">
        <f>IF(B79&lt;&gt;"",LEFT(Factsheet!$D$9,3)&amp;StaffEstb!I79,"")</f>
        <v/>
      </c>
      <c r="B79" s="173"/>
      <c r="C79" s="173"/>
      <c r="D79" s="174"/>
      <c r="E79" s="540">
        <f t="shared" si="4"/>
        <v>0</v>
      </c>
      <c r="F79" s="352"/>
      <c r="G79" s="174"/>
      <c r="H79" s="174"/>
      <c r="I79" s="2">
        <f t="shared" si="5"/>
        <v>76</v>
      </c>
      <c r="J79">
        <f t="shared" si="6"/>
        <v>0</v>
      </c>
      <c r="K79" s="372">
        <f t="shared" si="7"/>
        <v>0</v>
      </c>
    </row>
    <row r="80" spans="1:11" x14ac:dyDescent="0.25">
      <c r="A80" s="539" t="str">
        <f>IF(B80&lt;&gt;"",LEFT(Factsheet!$D$9,3)&amp;StaffEstb!I80,"")</f>
        <v/>
      </c>
      <c r="B80" s="173"/>
      <c r="C80" s="173"/>
      <c r="D80" s="174"/>
      <c r="E80" s="540">
        <f t="shared" si="4"/>
        <v>0</v>
      </c>
      <c r="F80" s="352"/>
      <c r="G80" s="174"/>
      <c r="H80" s="174"/>
      <c r="I80" s="2">
        <f t="shared" si="5"/>
        <v>77</v>
      </c>
      <c r="J80">
        <f t="shared" si="6"/>
        <v>0</v>
      </c>
      <c r="K80" s="372">
        <f t="shared" si="7"/>
        <v>0</v>
      </c>
    </row>
    <row r="81" spans="1:11" x14ac:dyDescent="0.25">
      <c r="A81" s="539" t="str">
        <f>IF(B81&lt;&gt;"",LEFT(Factsheet!$D$9,3)&amp;StaffEstb!I81,"")</f>
        <v/>
      </c>
      <c r="B81" s="173"/>
      <c r="C81" s="173"/>
      <c r="D81" s="174"/>
      <c r="E81" s="540">
        <f t="shared" si="4"/>
        <v>0</v>
      </c>
      <c r="F81" s="352"/>
      <c r="G81" s="174"/>
      <c r="H81" s="174"/>
      <c r="I81" s="2">
        <f t="shared" si="5"/>
        <v>78</v>
      </c>
      <c r="J81">
        <f t="shared" si="6"/>
        <v>0</v>
      </c>
      <c r="K81" s="372">
        <f t="shared" si="7"/>
        <v>0</v>
      </c>
    </row>
    <row r="82" spans="1:11" x14ac:dyDescent="0.25">
      <c r="A82" s="539" t="str">
        <f>IF(B82&lt;&gt;"",LEFT(Factsheet!$D$9,3)&amp;StaffEstb!I82,"")</f>
        <v/>
      </c>
      <c r="B82" s="173"/>
      <c r="C82" s="173"/>
      <c r="D82" s="174"/>
      <c r="E82" s="540">
        <f t="shared" si="4"/>
        <v>0</v>
      </c>
      <c r="F82" s="352"/>
      <c r="G82" s="174"/>
      <c r="H82" s="174"/>
      <c r="I82" s="2">
        <f t="shared" si="5"/>
        <v>79</v>
      </c>
      <c r="J82">
        <f t="shared" si="6"/>
        <v>0</v>
      </c>
      <c r="K82" s="372">
        <f t="shared" si="7"/>
        <v>0</v>
      </c>
    </row>
    <row r="83" spans="1:11" x14ac:dyDescent="0.25">
      <c r="A83" s="539" t="str">
        <f>IF(B83&lt;&gt;"",LEFT(Factsheet!$D$9,3)&amp;StaffEstb!I83,"")</f>
        <v/>
      </c>
      <c r="B83" s="173"/>
      <c r="C83" s="173"/>
      <c r="D83" s="174"/>
      <c r="E83" s="540">
        <f t="shared" si="4"/>
        <v>0</v>
      </c>
      <c r="F83" s="352"/>
      <c r="G83" s="174"/>
      <c r="H83" s="174"/>
      <c r="I83" s="2">
        <f t="shared" si="5"/>
        <v>80</v>
      </c>
      <c r="J83">
        <f t="shared" si="6"/>
        <v>0</v>
      </c>
      <c r="K83" s="372">
        <f t="shared" si="7"/>
        <v>0</v>
      </c>
    </row>
    <row r="84" spans="1:11" x14ac:dyDescent="0.25">
      <c r="A84" s="539" t="str">
        <f>IF(B84&lt;&gt;"",LEFT(Factsheet!$D$9,3)&amp;StaffEstb!I84,"")</f>
        <v/>
      </c>
      <c r="B84" s="173"/>
      <c r="C84" s="173"/>
      <c r="D84" s="174"/>
      <c r="E84" s="540">
        <f t="shared" si="4"/>
        <v>0</v>
      </c>
      <c r="F84" s="352"/>
      <c r="G84" s="174"/>
      <c r="H84" s="174"/>
      <c r="I84" s="2">
        <f t="shared" si="5"/>
        <v>81</v>
      </c>
      <c r="J84">
        <f t="shared" si="6"/>
        <v>0</v>
      </c>
      <c r="K84" s="372">
        <f t="shared" si="7"/>
        <v>0</v>
      </c>
    </row>
    <row r="85" spans="1:11" x14ac:dyDescent="0.25">
      <c r="A85" s="539" t="str">
        <f>IF(B85&lt;&gt;"",LEFT(Factsheet!$D$9,3)&amp;StaffEstb!I85,"")</f>
        <v/>
      </c>
      <c r="B85" s="173"/>
      <c r="C85" s="173"/>
      <c r="D85" s="174"/>
      <c r="E85" s="540">
        <f t="shared" si="4"/>
        <v>0</v>
      </c>
      <c r="F85" s="352"/>
      <c r="G85" s="174"/>
      <c r="H85" s="174"/>
      <c r="I85" s="2">
        <f t="shared" si="5"/>
        <v>82</v>
      </c>
      <c r="J85">
        <f t="shared" si="6"/>
        <v>0</v>
      </c>
      <c r="K85" s="372">
        <f t="shared" si="7"/>
        <v>0</v>
      </c>
    </row>
    <row r="86" spans="1:11" x14ac:dyDescent="0.25">
      <c r="A86" s="539" t="str">
        <f>IF(B86&lt;&gt;"",LEFT(Factsheet!$D$9,3)&amp;StaffEstb!I86,"")</f>
        <v/>
      </c>
      <c r="B86" s="173"/>
      <c r="C86" s="173"/>
      <c r="D86" s="174"/>
      <c r="E86" s="540">
        <f t="shared" si="4"/>
        <v>0</v>
      </c>
      <c r="F86" s="352"/>
      <c r="G86" s="174"/>
      <c r="H86" s="174"/>
      <c r="I86" s="2">
        <f t="shared" si="5"/>
        <v>83</v>
      </c>
      <c r="J86">
        <f t="shared" si="6"/>
        <v>0</v>
      </c>
      <c r="K86" s="372">
        <f t="shared" si="7"/>
        <v>0</v>
      </c>
    </row>
    <row r="87" spans="1:11" x14ac:dyDescent="0.25">
      <c r="A87" s="539" t="str">
        <f>IF(B87&lt;&gt;"",LEFT(Factsheet!$D$9,3)&amp;StaffEstb!I87,"")</f>
        <v/>
      </c>
      <c r="B87" s="173"/>
      <c r="C87" s="173"/>
      <c r="D87" s="174"/>
      <c r="E87" s="540">
        <f t="shared" si="4"/>
        <v>0</v>
      </c>
      <c r="F87" s="352"/>
      <c r="G87" s="174"/>
      <c r="H87" s="174"/>
      <c r="I87" s="2">
        <f t="shared" si="5"/>
        <v>84</v>
      </c>
      <c r="J87">
        <f t="shared" si="6"/>
        <v>0</v>
      </c>
      <c r="K87" s="372">
        <f t="shared" si="7"/>
        <v>0</v>
      </c>
    </row>
    <row r="88" spans="1:11" x14ac:dyDescent="0.25">
      <c r="A88" s="539" t="str">
        <f>IF(B88&lt;&gt;"",LEFT(Factsheet!$D$9,3)&amp;StaffEstb!I88,"")</f>
        <v/>
      </c>
      <c r="B88" s="173"/>
      <c r="C88" s="173"/>
      <c r="D88" s="174"/>
      <c r="E88" s="540">
        <f t="shared" si="4"/>
        <v>0</v>
      </c>
      <c r="F88" s="352"/>
      <c r="G88" s="174"/>
      <c r="H88" s="174"/>
      <c r="I88" s="2">
        <f t="shared" si="5"/>
        <v>85</v>
      </c>
      <c r="J88">
        <f t="shared" si="6"/>
        <v>0</v>
      </c>
      <c r="K88" s="372">
        <f t="shared" si="7"/>
        <v>0</v>
      </c>
    </row>
    <row r="89" spans="1:11" x14ac:dyDescent="0.25">
      <c r="A89" s="539" t="str">
        <f>IF(B89&lt;&gt;"",LEFT(Factsheet!$D$9,3)&amp;StaffEstb!I89,"")</f>
        <v/>
      </c>
      <c r="B89" s="173"/>
      <c r="C89" s="173"/>
      <c r="D89" s="174"/>
      <c r="E89" s="540">
        <f t="shared" si="4"/>
        <v>0</v>
      </c>
      <c r="F89" s="352"/>
      <c r="G89" s="174"/>
      <c r="H89" s="174"/>
      <c r="I89" s="2">
        <f t="shared" si="5"/>
        <v>86</v>
      </c>
      <c r="J89">
        <f t="shared" si="6"/>
        <v>0</v>
      </c>
      <c r="K89" s="372">
        <f t="shared" si="7"/>
        <v>0</v>
      </c>
    </row>
    <row r="90" spans="1:11" x14ac:dyDescent="0.25">
      <c r="A90" s="539" t="str">
        <f>IF(B90&lt;&gt;"",LEFT(Factsheet!$D$9,3)&amp;StaffEstb!I90,"")</f>
        <v/>
      </c>
      <c r="B90" s="173"/>
      <c r="C90" s="173"/>
      <c r="D90" s="174"/>
      <c r="E90" s="540">
        <f t="shared" si="4"/>
        <v>0</v>
      </c>
      <c r="F90" s="352"/>
      <c r="G90" s="174"/>
      <c r="H90" s="174"/>
      <c r="I90" s="2">
        <f t="shared" si="5"/>
        <v>87</v>
      </c>
      <c r="J90">
        <f t="shared" si="6"/>
        <v>0</v>
      </c>
      <c r="K90" s="372">
        <f t="shared" si="7"/>
        <v>0</v>
      </c>
    </row>
    <row r="91" spans="1:11" x14ac:dyDescent="0.25">
      <c r="A91" s="539" t="str">
        <f>IF(B91&lt;&gt;"",LEFT(Factsheet!$D$9,3)&amp;StaffEstb!I91,"")</f>
        <v/>
      </c>
      <c r="B91" s="173"/>
      <c r="C91" s="173"/>
      <c r="D91" s="174"/>
      <c r="E91" s="540">
        <f t="shared" si="4"/>
        <v>0</v>
      </c>
      <c r="F91" s="352"/>
      <c r="G91" s="174"/>
      <c r="H91" s="174"/>
      <c r="I91" s="2">
        <f t="shared" si="5"/>
        <v>88</v>
      </c>
      <c r="J91">
        <f t="shared" si="6"/>
        <v>0</v>
      </c>
      <c r="K91" s="372">
        <f t="shared" si="7"/>
        <v>0</v>
      </c>
    </row>
    <row r="92" spans="1:11" x14ac:dyDescent="0.25">
      <c r="A92" s="539" t="str">
        <f>IF(B92&lt;&gt;"",LEFT(Factsheet!$D$9,3)&amp;StaffEstb!I92,"")</f>
        <v/>
      </c>
      <c r="B92" s="173"/>
      <c r="C92" s="173"/>
      <c r="D92" s="174"/>
      <c r="E92" s="540">
        <f t="shared" si="4"/>
        <v>0</v>
      </c>
      <c r="F92" s="352"/>
      <c r="G92" s="174"/>
      <c r="H92" s="174"/>
      <c r="I92" s="2">
        <f t="shared" si="5"/>
        <v>89</v>
      </c>
      <c r="J92">
        <f t="shared" si="6"/>
        <v>0</v>
      </c>
      <c r="K92" s="372">
        <f t="shared" si="7"/>
        <v>0</v>
      </c>
    </row>
    <row r="93" spans="1:11" x14ac:dyDescent="0.25">
      <c r="A93" s="539" t="str">
        <f>IF(B93&lt;&gt;"",LEFT(Factsheet!$D$9,3)&amp;StaffEstb!I93,"")</f>
        <v/>
      </c>
      <c r="B93" s="173"/>
      <c r="C93" s="173"/>
      <c r="D93" s="174"/>
      <c r="E93" s="540">
        <f t="shared" si="4"/>
        <v>0</v>
      </c>
      <c r="F93" s="352"/>
      <c r="G93" s="174"/>
      <c r="H93" s="174"/>
      <c r="I93" s="2">
        <f t="shared" si="5"/>
        <v>90</v>
      </c>
      <c r="J93">
        <f t="shared" si="6"/>
        <v>0</v>
      </c>
      <c r="K93" s="372">
        <f t="shared" si="7"/>
        <v>0</v>
      </c>
    </row>
    <row r="94" spans="1:11" x14ac:dyDescent="0.25">
      <c r="A94" s="539" t="str">
        <f>IF(B94&lt;&gt;"",LEFT(Factsheet!$D$9,3)&amp;StaffEstb!I94,"")</f>
        <v/>
      </c>
      <c r="B94" s="173"/>
      <c r="C94" s="173"/>
      <c r="D94" s="174"/>
      <c r="E94" s="540">
        <f t="shared" si="4"/>
        <v>0</v>
      </c>
      <c r="F94" s="352"/>
      <c r="G94" s="174"/>
      <c r="H94" s="174"/>
      <c r="I94" s="2">
        <f t="shared" si="5"/>
        <v>91</v>
      </c>
      <c r="J94">
        <f t="shared" si="6"/>
        <v>0</v>
      </c>
      <c r="K94" s="372">
        <f t="shared" si="7"/>
        <v>0</v>
      </c>
    </row>
    <row r="95" spans="1:11" x14ac:dyDescent="0.25">
      <c r="A95" s="539" t="str">
        <f>IF(B95&lt;&gt;"",LEFT(Factsheet!$D$9,3)&amp;StaffEstb!I95,"")</f>
        <v/>
      </c>
      <c r="B95" s="173"/>
      <c r="C95" s="173"/>
      <c r="D95" s="174"/>
      <c r="E95" s="540">
        <f t="shared" si="4"/>
        <v>0</v>
      </c>
      <c r="F95" s="352"/>
      <c r="G95" s="174"/>
      <c r="H95" s="174"/>
      <c r="I95" s="2">
        <f t="shared" si="5"/>
        <v>92</v>
      </c>
      <c r="J95">
        <f t="shared" si="6"/>
        <v>0</v>
      </c>
      <c r="K95" s="372">
        <f t="shared" si="7"/>
        <v>0</v>
      </c>
    </row>
    <row r="96" spans="1:11" x14ac:dyDescent="0.25">
      <c r="A96" s="539" t="str">
        <f>IF(B96&lt;&gt;"",LEFT(Factsheet!$D$9,3)&amp;StaffEstb!I96,"")</f>
        <v/>
      </c>
      <c r="B96" s="173"/>
      <c r="C96" s="173"/>
      <c r="D96" s="174"/>
      <c r="E96" s="540">
        <f t="shared" si="4"/>
        <v>0</v>
      </c>
      <c r="F96" s="352"/>
      <c r="G96" s="174"/>
      <c r="H96" s="174"/>
      <c r="I96" s="2">
        <f t="shared" si="5"/>
        <v>93</v>
      </c>
      <c r="J96">
        <f t="shared" si="6"/>
        <v>0</v>
      </c>
      <c r="K96" s="372">
        <f t="shared" si="7"/>
        <v>0</v>
      </c>
    </row>
    <row r="97" spans="1:11" x14ac:dyDescent="0.25">
      <c r="A97" s="539" t="str">
        <f>IF(B97&lt;&gt;"",LEFT(Factsheet!$D$9,3)&amp;StaffEstb!I97,"")</f>
        <v/>
      </c>
      <c r="B97" s="173"/>
      <c r="C97" s="173"/>
      <c r="D97" s="174"/>
      <c r="E97" s="540">
        <f t="shared" si="4"/>
        <v>0</v>
      </c>
      <c r="F97" s="352"/>
      <c r="G97" s="174"/>
      <c r="H97" s="174"/>
      <c r="I97" s="2">
        <f t="shared" si="5"/>
        <v>94</v>
      </c>
      <c r="J97">
        <f t="shared" si="6"/>
        <v>0</v>
      </c>
      <c r="K97" s="372">
        <f t="shared" si="7"/>
        <v>0</v>
      </c>
    </row>
    <row r="98" spans="1:11" x14ac:dyDescent="0.25">
      <c r="A98" s="539" t="str">
        <f>IF(B98&lt;&gt;"",LEFT(Factsheet!$D$9,3)&amp;StaffEstb!I98,"")</f>
        <v/>
      </c>
      <c r="B98" s="173"/>
      <c r="C98" s="173"/>
      <c r="D98" s="174"/>
      <c r="E98" s="540">
        <f t="shared" si="4"/>
        <v>0</v>
      </c>
      <c r="F98" s="352"/>
      <c r="G98" s="174"/>
      <c r="H98" s="174"/>
      <c r="I98" s="2">
        <f t="shared" si="5"/>
        <v>95</v>
      </c>
      <c r="J98">
        <f t="shared" si="6"/>
        <v>0</v>
      </c>
      <c r="K98" s="372">
        <f t="shared" si="7"/>
        <v>0</v>
      </c>
    </row>
    <row r="99" spans="1:11" x14ac:dyDescent="0.25">
      <c r="A99" s="539" t="str">
        <f>IF(B99&lt;&gt;"",LEFT(Factsheet!$D$9,3)&amp;StaffEstb!I99,"")</f>
        <v/>
      </c>
      <c r="B99" s="173"/>
      <c r="C99" s="173"/>
      <c r="D99" s="174"/>
      <c r="E99" s="540">
        <f t="shared" si="4"/>
        <v>0</v>
      </c>
      <c r="F99" s="352"/>
      <c r="G99" s="174"/>
      <c r="H99" s="174"/>
      <c r="I99" s="2">
        <f t="shared" si="5"/>
        <v>96</v>
      </c>
      <c r="J99">
        <f t="shared" si="6"/>
        <v>0</v>
      </c>
      <c r="K99" s="372">
        <f t="shared" si="7"/>
        <v>0</v>
      </c>
    </row>
    <row r="100" spans="1:11" x14ac:dyDescent="0.25">
      <c r="A100" s="539" t="str">
        <f>IF(B100&lt;&gt;"",LEFT(Factsheet!$D$9,3)&amp;StaffEstb!I100,"")</f>
        <v/>
      </c>
      <c r="B100" s="173"/>
      <c r="C100" s="173"/>
      <c r="D100" s="174"/>
      <c r="E100" s="540">
        <f t="shared" si="4"/>
        <v>0</v>
      </c>
      <c r="F100" s="352"/>
      <c r="G100" s="174"/>
      <c r="H100" s="174"/>
      <c r="I100" s="2">
        <f t="shared" si="5"/>
        <v>97</v>
      </c>
      <c r="J100">
        <f t="shared" si="6"/>
        <v>0</v>
      </c>
      <c r="K100" s="372">
        <f t="shared" si="7"/>
        <v>0</v>
      </c>
    </row>
    <row r="101" spans="1:11" x14ac:dyDescent="0.25">
      <c r="A101" s="539" t="str">
        <f>IF(B101&lt;&gt;"",LEFT(Factsheet!$D$9,3)&amp;StaffEstb!I101,"")</f>
        <v/>
      </c>
      <c r="B101" s="173"/>
      <c r="C101" s="173"/>
      <c r="D101" s="174"/>
      <c r="E101" s="540">
        <f t="shared" si="4"/>
        <v>0</v>
      </c>
      <c r="F101" s="352"/>
      <c r="G101" s="174"/>
      <c r="H101" s="174"/>
      <c r="I101" s="2">
        <f t="shared" si="5"/>
        <v>98</v>
      </c>
      <c r="J101">
        <f t="shared" si="6"/>
        <v>0</v>
      </c>
      <c r="K101" s="372">
        <f t="shared" si="7"/>
        <v>0</v>
      </c>
    </row>
    <row r="102" spans="1:11" x14ac:dyDescent="0.25">
      <c r="A102" s="539" t="str">
        <f>IF(B102&lt;&gt;"",LEFT(Factsheet!$D$9,3)&amp;StaffEstb!I102,"")</f>
        <v/>
      </c>
      <c r="B102" s="173"/>
      <c r="C102" s="173"/>
      <c r="D102" s="174"/>
      <c r="E102" s="540">
        <f t="shared" si="4"/>
        <v>0</v>
      </c>
      <c r="F102" s="352"/>
      <c r="G102" s="174"/>
      <c r="H102" s="174"/>
      <c r="I102" s="2">
        <f t="shared" si="5"/>
        <v>99</v>
      </c>
      <c r="J102">
        <f t="shared" si="6"/>
        <v>0</v>
      </c>
      <c r="K102" s="372">
        <f t="shared" si="7"/>
        <v>0</v>
      </c>
    </row>
    <row r="103" spans="1:11" x14ac:dyDescent="0.25">
      <c r="A103" s="539" t="str">
        <f>IF(B103&lt;&gt;"",LEFT(Factsheet!$D$9,3)&amp;StaffEstb!I103,"")</f>
        <v/>
      </c>
      <c r="B103" s="173"/>
      <c r="C103" s="173"/>
      <c r="D103" s="174"/>
      <c r="E103" s="540">
        <f t="shared" si="4"/>
        <v>0</v>
      </c>
      <c r="F103" s="352"/>
      <c r="G103" s="174"/>
      <c r="H103" s="174"/>
      <c r="I103" s="2">
        <f t="shared" si="5"/>
        <v>100</v>
      </c>
      <c r="J103">
        <f t="shared" si="6"/>
        <v>0</v>
      </c>
      <c r="K103" s="372">
        <f t="shared" si="7"/>
        <v>0</v>
      </c>
    </row>
    <row r="104" spans="1:11" x14ac:dyDescent="0.25">
      <c r="A104" s="539" t="str">
        <f>IF(B104&lt;&gt;"",LEFT(Factsheet!$D$9,3)&amp;StaffEstb!I104,"")</f>
        <v/>
      </c>
      <c r="B104" s="173"/>
      <c r="C104" s="173"/>
      <c r="D104" s="174"/>
      <c r="E104" s="540">
        <f t="shared" si="4"/>
        <v>0</v>
      </c>
      <c r="F104" s="352"/>
      <c r="G104" s="174"/>
      <c r="H104" s="174"/>
      <c r="I104" s="2">
        <f t="shared" si="5"/>
        <v>101</v>
      </c>
      <c r="J104">
        <f t="shared" si="6"/>
        <v>0</v>
      </c>
      <c r="K104" s="372">
        <f t="shared" si="7"/>
        <v>0</v>
      </c>
    </row>
    <row r="105" spans="1:11" x14ac:dyDescent="0.25">
      <c r="A105" s="539" t="str">
        <f>IF(B105&lt;&gt;"",LEFT(Factsheet!$D$9,3)&amp;StaffEstb!I105,"")</f>
        <v/>
      </c>
      <c r="B105" s="173"/>
      <c r="C105" s="173"/>
      <c r="D105" s="174"/>
      <c r="E105" s="540">
        <f t="shared" si="4"/>
        <v>0</v>
      </c>
      <c r="F105" s="352"/>
      <c r="G105" s="174"/>
      <c r="H105" s="174"/>
      <c r="I105" s="2">
        <f t="shared" si="5"/>
        <v>102</v>
      </c>
      <c r="J105">
        <f t="shared" si="6"/>
        <v>0</v>
      </c>
      <c r="K105" s="372">
        <f t="shared" si="7"/>
        <v>0</v>
      </c>
    </row>
    <row r="106" spans="1:11" x14ac:dyDescent="0.25">
      <c r="A106" s="539" t="str">
        <f>IF(B106&lt;&gt;"",LEFT(Factsheet!$D$9,3)&amp;StaffEstb!I106,"")</f>
        <v/>
      </c>
      <c r="B106" s="173"/>
      <c r="C106" s="173"/>
      <c r="D106" s="174"/>
      <c r="E106" s="540">
        <f t="shared" si="4"/>
        <v>0</v>
      </c>
      <c r="F106" s="352"/>
      <c r="G106" s="174"/>
      <c r="H106" s="174"/>
      <c r="I106" s="2">
        <f t="shared" si="5"/>
        <v>103</v>
      </c>
      <c r="J106">
        <f t="shared" si="6"/>
        <v>0</v>
      </c>
      <c r="K106" s="372">
        <f t="shared" si="7"/>
        <v>0</v>
      </c>
    </row>
    <row r="107" spans="1:11" x14ac:dyDescent="0.25">
      <c r="A107" s="539" t="str">
        <f>IF(B107&lt;&gt;"",LEFT(Factsheet!$D$9,3)&amp;StaffEstb!I107,"")</f>
        <v/>
      </c>
      <c r="B107" s="173"/>
      <c r="C107" s="173"/>
      <c r="D107" s="174"/>
      <c r="E107" s="540">
        <f t="shared" si="4"/>
        <v>0</v>
      </c>
      <c r="F107" s="352"/>
      <c r="G107" s="174"/>
      <c r="H107" s="174"/>
      <c r="I107" s="2">
        <f t="shared" si="5"/>
        <v>104</v>
      </c>
      <c r="J107">
        <f t="shared" si="6"/>
        <v>0</v>
      </c>
      <c r="K107" s="372">
        <f t="shared" si="7"/>
        <v>0</v>
      </c>
    </row>
    <row r="108" spans="1:11" x14ac:dyDescent="0.25">
      <c r="A108" s="539" t="str">
        <f>IF(B108&lt;&gt;"",LEFT(Factsheet!$D$9,3)&amp;StaffEstb!I108,"")</f>
        <v/>
      </c>
      <c r="B108" s="173"/>
      <c r="C108" s="173"/>
      <c r="D108" s="174"/>
      <c r="E108" s="540">
        <f t="shared" si="4"/>
        <v>0</v>
      </c>
      <c r="F108" s="352"/>
      <c r="G108" s="174"/>
      <c r="H108" s="174"/>
      <c r="I108" s="2">
        <f t="shared" si="5"/>
        <v>105</v>
      </c>
      <c r="J108">
        <f t="shared" si="6"/>
        <v>0</v>
      </c>
      <c r="K108" s="372">
        <f t="shared" si="7"/>
        <v>0</v>
      </c>
    </row>
    <row r="109" spans="1:11" x14ac:dyDescent="0.25">
      <c r="A109" s="539" t="str">
        <f>IF(B109&lt;&gt;"",LEFT(Factsheet!$D$9,3)&amp;StaffEstb!I109,"")</f>
        <v/>
      </c>
      <c r="B109" s="173"/>
      <c r="C109" s="173"/>
      <c r="D109" s="174"/>
      <c r="E109" s="540">
        <f t="shared" si="4"/>
        <v>0</v>
      </c>
      <c r="F109" s="352"/>
      <c r="G109" s="174"/>
      <c r="H109" s="174"/>
      <c r="I109" s="2">
        <f t="shared" si="5"/>
        <v>106</v>
      </c>
      <c r="J109">
        <f t="shared" si="6"/>
        <v>0</v>
      </c>
      <c r="K109" s="372">
        <f t="shared" si="7"/>
        <v>0</v>
      </c>
    </row>
    <row r="110" spans="1:11" x14ac:dyDescent="0.25">
      <c r="A110" s="539" t="str">
        <f>IF(B110&lt;&gt;"",LEFT(Factsheet!$D$9,3)&amp;StaffEstb!I110,"")</f>
        <v/>
      </c>
      <c r="B110" s="173"/>
      <c r="C110" s="173"/>
      <c r="D110" s="174"/>
      <c r="E110" s="540">
        <f t="shared" si="4"/>
        <v>0</v>
      </c>
      <c r="F110" s="352"/>
      <c r="G110" s="174"/>
      <c r="H110" s="174"/>
      <c r="I110" s="2">
        <f t="shared" si="5"/>
        <v>107</v>
      </c>
      <c r="J110">
        <f t="shared" si="6"/>
        <v>0</v>
      </c>
      <c r="K110" s="372">
        <f t="shared" si="7"/>
        <v>0</v>
      </c>
    </row>
    <row r="111" spans="1:11" x14ac:dyDescent="0.25">
      <c r="A111" s="539" t="str">
        <f>IF(B111&lt;&gt;"",LEFT(Factsheet!$D$9,3)&amp;StaffEstb!I111,"")</f>
        <v/>
      </c>
      <c r="B111" s="173"/>
      <c r="C111" s="173"/>
      <c r="D111" s="174"/>
      <c r="E111" s="540">
        <f t="shared" si="4"/>
        <v>0</v>
      </c>
      <c r="F111" s="352"/>
      <c r="G111" s="174"/>
      <c r="H111" s="174"/>
      <c r="I111" s="2">
        <f t="shared" si="5"/>
        <v>108</v>
      </c>
      <c r="J111">
        <f t="shared" si="6"/>
        <v>0</v>
      </c>
      <c r="K111" s="372">
        <f t="shared" si="7"/>
        <v>0</v>
      </c>
    </row>
    <row r="112" spans="1:11" x14ac:dyDescent="0.25">
      <c r="A112" s="539" t="str">
        <f>IF(B112&lt;&gt;"",LEFT(Factsheet!$D$9,3)&amp;StaffEstb!I112,"")</f>
        <v/>
      </c>
      <c r="B112" s="173"/>
      <c r="C112" s="173"/>
      <c r="D112" s="174"/>
      <c r="E112" s="540">
        <f t="shared" si="4"/>
        <v>0</v>
      </c>
      <c r="F112" s="352"/>
      <c r="G112" s="174"/>
      <c r="H112" s="174"/>
      <c r="I112" s="2">
        <f t="shared" si="5"/>
        <v>109</v>
      </c>
      <c r="J112">
        <f t="shared" si="6"/>
        <v>0</v>
      </c>
      <c r="K112" s="372">
        <f t="shared" si="7"/>
        <v>0</v>
      </c>
    </row>
    <row r="113" spans="1:11" x14ac:dyDescent="0.25">
      <c r="A113" s="539" t="str">
        <f>IF(B113&lt;&gt;"",LEFT(Factsheet!$D$9,3)&amp;StaffEstb!I113,"")</f>
        <v/>
      </c>
      <c r="B113" s="173"/>
      <c r="C113" s="173"/>
      <c r="D113" s="174"/>
      <c r="E113" s="540">
        <f t="shared" si="4"/>
        <v>0</v>
      </c>
      <c r="F113" s="352"/>
      <c r="G113" s="174"/>
      <c r="H113" s="174"/>
      <c r="I113" s="2">
        <f t="shared" si="5"/>
        <v>110</v>
      </c>
      <c r="J113">
        <f t="shared" si="6"/>
        <v>0</v>
      </c>
      <c r="K113" s="372">
        <f t="shared" si="7"/>
        <v>0</v>
      </c>
    </row>
    <row r="114" spans="1:11" x14ac:dyDescent="0.25">
      <c r="A114" s="539" t="str">
        <f>IF(B114&lt;&gt;"",LEFT(Factsheet!$D$9,3)&amp;StaffEstb!I114,"")</f>
        <v/>
      </c>
      <c r="B114" s="173"/>
      <c r="C114" s="173"/>
      <c r="D114" s="174"/>
      <c r="E114" s="540">
        <f t="shared" si="4"/>
        <v>0</v>
      </c>
      <c r="F114" s="352"/>
      <c r="G114" s="174"/>
      <c r="H114" s="174"/>
      <c r="I114" s="2">
        <f t="shared" si="5"/>
        <v>111</v>
      </c>
      <c r="J114">
        <f t="shared" si="6"/>
        <v>0</v>
      </c>
      <c r="K114" s="372">
        <f t="shared" si="7"/>
        <v>0</v>
      </c>
    </row>
    <row r="115" spans="1:11" x14ac:dyDescent="0.25">
      <c r="A115" s="539" t="str">
        <f>IF(B115&lt;&gt;"",LEFT(Factsheet!$D$9,3)&amp;StaffEstb!I115,"")</f>
        <v/>
      </c>
      <c r="B115" s="173"/>
      <c r="C115" s="173"/>
      <c r="D115" s="174"/>
      <c r="E115" s="540">
        <f t="shared" si="4"/>
        <v>0</v>
      </c>
      <c r="F115" s="352"/>
      <c r="G115" s="174"/>
      <c r="H115" s="174"/>
      <c r="I115" s="2">
        <f t="shared" si="5"/>
        <v>112</v>
      </c>
      <c r="J115">
        <f t="shared" si="6"/>
        <v>0</v>
      </c>
      <c r="K115" s="372">
        <f t="shared" si="7"/>
        <v>0</v>
      </c>
    </row>
    <row r="116" spans="1:11" x14ac:dyDescent="0.25">
      <c r="A116" s="539" t="str">
        <f>IF(B116&lt;&gt;"",LEFT(Factsheet!$D$9,3)&amp;StaffEstb!I116,"")</f>
        <v/>
      </c>
      <c r="B116" s="173"/>
      <c r="C116" s="173"/>
      <c r="D116" s="174"/>
      <c r="E116" s="540">
        <f t="shared" si="4"/>
        <v>0</v>
      </c>
      <c r="F116" s="352"/>
      <c r="G116" s="174"/>
      <c r="H116" s="174"/>
      <c r="I116" s="2">
        <f t="shared" si="5"/>
        <v>113</v>
      </c>
      <c r="J116">
        <f t="shared" si="6"/>
        <v>0</v>
      </c>
      <c r="K116" s="372">
        <f t="shared" si="7"/>
        <v>0</v>
      </c>
    </row>
    <row r="117" spans="1:11" x14ac:dyDescent="0.25">
      <c r="A117" s="539" t="str">
        <f>IF(B117&lt;&gt;"",LEFT(Factsheet!$D$9,3)&amp;StaffEstb!I117,"")</f>
        <v/>
      </c>
      <c r="B117" s="173"/>
      <c r="C117" s="173"/>
      <c r="D117" s="174"/>
      <c r="E117" s="540">
        <f t="shared" si="4"/>
        <v>0</v>
      </c>
      <c r="F117" s="352"/>
      <c r="G117" s="174"/>
      <c r="H117" s="174"/>
      <c r="I117" s="2">
        <f t="shared" si="5"/>
        <v>114</v>
      </c>
      <c r="J117">
        <f t="shared" si="6"/>
        <v>0</v>
      </c>
      <c r="K117" s="372">
        <f t="shared" si="7"/>
        <v>0</v>
      </c>
    </row>
    <row r="118" spans="1:11" x14ac:dyDescent="0.25">
      <c r="A118" s="539" t="str">
        <f>IF(B118&lt;&gt;"",LEFT(Factsheet!$D$9,3)&amp;StaffEstb!I118,"")</f>
        <v/>
      </c>
      <c r="B118" s="173"/>
      <c r="C118" s="173"/>
      <c r="D118" s="174"/>
      <c r="E118" s="540">
        <f t="shared" si="4"/>
        <v>0</v>
      </c>
      <c r="F118" s="352"/>
      <c r="G118" s="174"/>
      <c r="H118" s="174"/>
      <c r="I118" s="2">
        <f t="shared" si="5"/>
        <v>115</v>
      </c>
      <c r="J118">
        <f t="shared" si="6"/>
        <v>0</v>
      </c>
      <c r="K118" s="372">
        <f t="shared" si="7"/>
        <v>0</v>
      </c>
    </row>
    <row r="119" spans="1:11" x14ac:dyDescent="0.25">
      <c r="A119" s="539" t="str">
        <f>IF(B119&lt;&gt;"",LEFT(Factsheet!$D$9,3)&amp;StaffEstb!I119,"")</f>
        <v/>
      </c>
      <c r="B119" s="173"/>
      <c r="C119" s="173"/>
      <c r="D119" s="174"/>
      <c r="E119" s="540">
        <f t="shared" si="4"/>
        <v>0</v>
      </c>
      <c r="F119" s="352"/>
      <c r="G119" s="174"/>
      <c r="H119" s="174"/>
      <c r="I119" s="2">
        <f t="shared" si="5"/>
        <v>116</v>
      </c>
      <c r="J119">
        <f t="shared" si="6"/>
        <v>0</v>
      </c>
      <c r="K119" s="372">
        <f t="shared" si="7"/>
        <v>0</v>
      </c>
    </row>
    <row r="120" spans="1:11" x14ac:dyDescent="0.25">
      <c r="A120" s="539" t="str">
        <f>IF(B120&lt;&gt;"",LEFT(Factsheet!$D$9,3)&amp;StaffEstb!I120,"")</f>
        <v/>
      </c>
      <c r="B120" s="173"/>
      <c r="C120" s="173"/>
      <c r="D120" s="174"/>
      <c r="E120" s="540">
        <f t="shared" si="4"/>
        <v>0</v>
      </c>
      <c r="F120" s="352"/>
      <c r="G120" s="174"/>
      <c r="H120" s="174"/>
      <c r="I120" s="2">
        <f t="shared" si="5"/>
        <v>117</v>
      </c>
      <c r="J120">
        <f t="shared" si="6"/>
        <v>0</v>
      </c>
      <c r="K120" s="372">
        <f t="shared" si="7"/>
        <v>0</v>
      </c>
    </row>
    <row r="121" spans="1:11" x14ac:dyDescent="0.25">
      <c r="A121" s="539" t="str">
        <f>IF(B121&lt;&gt;"",LEFT(Factsheet!$D$9,3)&amp;StaffEstb!I121,"")</f>
        <v/>
      </c>
      <c r="B121" s="173"/>
      <c r="C121" s="173"/>
      <c r="D121" s="174"/>
      <c r="E121" s="540">
        <f t="shared" si="4"/>
        <v>0</v>
      </c>
      <c r="F121" s="352"/>
      <c r="G121" s="174"/>
      <c r="H121" s="174"/>
      <c r="I121" s="2">
        <f t="shared" si="5"/>
        <v>118</v>
      </c>
      <c r="J121">
        <f t="shared" si="6"/>
        <v>0</v>
      </c>
      <c r="K121" s="372">
        <f t="shared" si="7"/>
        <v>0</v>
      </c>
    </row>
    <row r="122" spans="1:11" x14ac:dyDescent="0.25">
      <c r="A122" s="539" t="str">
        <f>IF(B122&lt;&gt;"",LEFT(Factsheet!$D$9,3)&amp;StaffEstb!I122,"")</f>
        <v/>
      </c>
      <c r="B122" s="173"/>
      <c r="C122" s="173"/>
      <c r="D122" s="174"/>
      <c r="E122" s="540">
        <f t="shared" si="4"/>
        <v>0</v>
      </c>
      <c r="F122" s="352"/>
      <c r="G122" s="174"/>
      <c r="H122" s="174"/>
      <c r="I122" s="2">
        <f t="shared" si="5"/>
        <v>119</v>
      </c>
      <c r="J122">
        <f t="shared" si="6"/>
        <v>0</v>
      </c>
      <c r="K122" s="372">
        <f t="shared" si="7"/>
        <v>0</v>
      </c>
    </row>
    <row r="123" spans="1:11" x14ac:dyDescent="0.25">
      <c r="A123" s="539" t="str">
        <f>IF(B123&lt;&gt;"",LEFT(Factsheet!$D$9,3)&amp;StaffEstb!I123,"")</f>
        <v/>
      </c>
      <c r="B123" s="173"/>
      <c r="C123" s="173"/>
      <c r="D123" s="174"/>
      <c r="E123" s="540">
        <f t="shared" si="4"/>
        <v>0</v>
      </c>
      <c r="F123" s="352"/>
      <c r="G123" s="174"/>
      <c r="H123" s="174"/>
      <c r="I123" s="2">
        <f t="shared" si="5"/>
        <v>120</v>
      </c>
      <c r="J123">
        <f t="shared" si="6"/>
        <v>0</v>
      </c>
      <c r="K123" s="372">
        <f t="shared" si="7"/>
        <v>0</v>
      </c>
    </row>
    <row r="124" spans="1:11" x14ac:dyDescent="0.25">
      <c r="A124" s="539" t="str">
        <f>IF(B124&lt;&gt;"",LEFT(Factsheet!$D$9,3)&amp;StaffEstb!I124,"")</f>
        <v/>
      </c>
      <c r="B124" s="173"/>
      <c r="C124" s="173"/>
      <c r="D124" s="174"/>
      <c r="E124" s="540">
        <f t="shared" si="4"/>
        <v>0</v>
      </c>
      <c r="F124" s="352"/>
      <c r="G124" s="174"/>
      <c r="H124" s="174"/>
      <c r="I124" s="2">
        <f t="shared" si="5"/>
        <v>121</v>
      </c>
      <c r="J124">
        <f t="shared" si="6"/>
        <v>0</v>
      </c>
      <c r="K124" s="372">
        <f t="shared" si="7"/>
        <v>0</v>
      </c>
    </row>
    <row r="125" spans="1:11" x14ac:dyDescent="0.25">
      <c r="A125" s="539" t="str">
        <f>IF(B125&lt;&gt;"",LEFT(Factsheet!$D$9,3)&amp;StaffEstb!I125,"")</f>
        <v/>
      </c>
      <c r="B125" s="173"/>
      <c r="C125" s="173"/>
      <c r="D125" s="174"/>
      <c r="E125" s="540">
        <f t="shared" si="4"/>
        <v>0</v>
      </c>
      <c r="F125" s="352"/>
      <c r="G125" s="174"/>
      <c r="H125" s="174"/>
      <c r="I125" s="2">
        <f t="shared" si="5"/>
        <v>122</v>
      </c>
      <c r="J125">
        <f t="shared" si="6"/>
        <v>0</v>
      </c>
      <c r="K125" s="372">
        <f t="shared" si="7"/>
        <v>0</v>
      </c>
    </row>
    <row r="126" spans="1:11" x14ac:dyDescent="0.25">
      <c r="A126" s="539" t="str">
        <f>IF(B126&lt;&gt;"",LEFT(Factsheet!$D$9,3)&amp;StaffEstb!I126,"")</f>
        <v/>
      </c>
      <c r="B126" s="173"/>
      <c r="C126" s="173"/>
      <c r="D126" s="174"/>
      <c r="E126" s="540">
        <f t="shared" si="4"/>
        <v>0</v>
      </c>
      <c r="F126" s="352"/>
      <c r="G126" s="174"/>
      <c r="H126" s="174"/>
      <c r="I126" s="2">
        <f t="shared" si="5"/>
        <v>123</v>
      </c>
      <c r="J126">
        <f t="shared" si="6"/>
        <v>0</v>
      </c>
      <c r="K126" s="372">
        <f t="shared" si="7"/>
        <v>0</v>
      </c>
    </row>
    <row r="127" spans="1:11" x14ac:dyDescent="0.25">
      <c r="A127" s="539" t="str">
        <f>IF(B127&lt;&gt;"",LEFT(Factsheet!$D$9,3)&amp;StaffEstb!I127,"")</f>
        <v/>
      </c>
      <c r="B127" s="173"/>
      <c r="C127" s="173"/>
      <c r="D127" s="174"/>
      <c r="E127" s="540">
        <f t="shared" si="4"/>
        <v>0</v>
      </c>
      <c r="F127" s="352"/>
      <c r="G127" s="174"/>
      <c r="H127" s="174"/>
      <c r="I127" s="2">
        <f t="shared" si="5"/>
        <v>124</v>
      </c>
      <c r="J127">
        <f t="shared" si="6"/>
        <v>0</v>
      </c>
      <c r="K127" s="372">
        <f t="shared" si="7"/>
        <v>0</v>
      </c>
    </row>
    <row r="128" spans="1:11" x14ac:dyDescent="0.25">
      <c r="A128" s="539" t="str">
        <f>IF(B128&lt;&gt;"",LEFT(Factsheet!$D$9,3)&amp;StaffEstb!I128,"")</f>
        <v/>
      </c>
      <c r="B128" s="173"/>
      <c r="C128" s="173"/>
      <c r="D128" s="174"/>
      <c r="E128" s="540">
        <f t="shared" si="4"/>
        <v>0</v>
      </c>
      <c r="F128" s="352"/>
      <c r="G128" s="174"/>
      <c r="H128" s="174"/>
      <c r="I128" s="2">
        <f t="shared" si="5"/>
        <v>125</v>
      </c>
      <c r="J128">
        <f t="shared" si="6"/>
        <v>0</v>
      </c>
      <c r="K128" s="372">
        <f t="shared" si="7"/>
        <v>0</v>
      </c>
    </row>
    <row r="129" spans="1:11" x14ac:dyDescent="0.25">
      <c r="A129" s="539" t="str">
        <f>IF(B129&lt;&gt;"",LEFT(Factsheet!$D$9,3)&amp;StaffEstb!I129,"")</f>
        <v/>
      </c>
      <c r="B129" s="173"/>
      <c r="C129" s="173"/>
      <c r="D129" s="174"/>
      <c r="E129" s="540">
        <f t="shared" si="4"/>
        <v>0</v>
      </c>
      <c r="F129" s="352"/>
      <c r="G129" s="174"/>
      <c r="H129" s="174"/>
      <c r="I129" s="2">
        <f t="shared" si="5"/>
        <v>126</v>
      </c>
      <c r="J129">
        <f t="shared" si="6"/>
        <v>0</v>
      </c>
      <c r="K129" s="372">
        <f t="shared" si="7"/>
        <v>0</v>
      </c>
    </row>
    <row r="130" spans="1:11" x14ac:dyDescent="0.25">
      <c r="A130" s="539" t="str">
        <f>IF(B130&lt;&gt;"",LEFT(Factsheet!$D$9,3)&amp;StaffEstb!I130,"")</f>
        <v/>
      </c>
      <c r="B130" s="173"/>
      <c r="C130" s="173"/>
      <c r="D130" s="174"/>
      <c r="E130" s="540">
        <f t="shared" si="4"/>
        <v>0</v>
      </c>
      <c r="F130" s="352"/>
      <c r="G130" s="174"/>
      <c r="H130" s="174"/>
      <c r="I130" s="2">
        <f t="shared" si="5"/>
        <v>127</v>
      </c>
      <c r="J130">
        <f t="shared" si="6"/>
        <v>0</v>
      </c>
      <c r="K130" s="372">
        <f t="shared" si="7"/>
        <v>0</v>
      </c>
    </row>
    <row r="131" spans="1:11" x14ac:dyDescent="0.25">
      <c r="A131" s="539" t="str">
        <f>IF(B131&lt;&gt;"",LEFT(Factsheet!$D$9,3)&amp;StaffEstb!I131,"")</f>
        <v/>
      </c>
      <c r="B131" s="173"/>
      <c r="C131" s="173"/>
      <c r="D131" s="174"/>
      <c r="E131" s="540">
        <f t="shared" si="4"/>
        <v>0</v>
      </c>
      <c r="F131" s="352"/>
      <c r="G131" s="174"/>
      <c r="H131" s="174"/>
      <c r="I131" s="2">
        <f t="shared" si="5"/>
        <v>128</v>
      </c>
      <c r="J131">
        <f t="shared" si="6"/>
        <v>0</v>
      </c>
      <c r="K131" s="372">
        <f t="shared" si="7"/>
        <v>0</v>
      </c>
    </row>
    <row r="132" spans="1:11" x14ac:dyDescent="0.25">
      <c r="A132" s="539" t="str">
        <f>IF(B132&lt;&gt;"",LEFT(Factsheet!$D$9,3)&amp;StaffEstb!I132,"")</f>
        <v/>
      </c>
      <c r="B132" s="173"/>
      <c r="C132" s="173"/>
      <c r="D132" s="174"/>
      <c r="E132" s="540">
        <f t="shared" si="4"/>
        <v>0</v>
      </c>
      <c r="F132" s="352"/>
      <c r="G132" s="174"/>
      <c r="H132" s="174"/>
      <c r="I132" s="2">
        <f t="shared" si="5"/>
        <v>129</v>
      </c>
      <c r="J132">
        <f t="shared" si="6"/>
        <v>0</v>
      </c>
      <c r="K132" s="372">
        <f t="shared" si="7"/>
        <v>0</v>
      </c>
    </row>
    <row r="133" spans="1:11" x14ac:dyDescent="0.25">
      <c r="A133" s="539" t="str">
        <f>IF(B133&lt;&gt;"",LEFT(Factsheet!$D$9,3)&amp;StaffEstb!I133,"")</f>
        <v/>
      </c>
      <c r="B133" s="173"/>
      <c r="C133" s="173"/>
      <c r="D133" s="174"/>
      <c r="E133" s="540">
        <f t="shared" ref="E133:E196" si="8">SUM(D133/38)</f>
        <v>0</v>
      </c>
      <c r="F133" s="352"/>
      <c r="G133" s="174"/>
      <c r="H133" s="174"/>
      <c r="I133" s="2">
        <f t="shared" ref="I133:I196" si="9">I132+1</f>
        <v>130</v>
      </c>
      <c r="J133">
        <f t="shared" ref="J133:J196" si="10">F133</f>
        <v>0</v>
      </c>
      <c r="K133" s="372">
        <f t="shared" ref="K133:K196" si="11">E133</f>
        <v>0</v>
      </c>
    </row>
    <row r="134" spans="1:11" x14ac:dyDescent="0.25">
      <c r="A134" s="539" t="str">
        <f>IF(B134&lt;&gt;"",LEFT(Factsheet!$D$9,3)&amp;StaffEstb!I134,"")</f>
        <v/>
      </c>
      <c r="B134" s="173"/>
      <c r="C134" s="173"/>
      <c r="D134" s="174"/>
      <c r="E134" s="540">
        <f t="shared" si="8"/>
        <v>0</v>
      </c>
      <c r="F134" s="352"/>
      <c r="G134" s="174"/>
      <c r="H134" s="174"/>
      <c r="I134" s="2">
        <f t="shared" si="9"/>
        <v>131</v>
      </c>
      <c r="J134">
        <f t="shared" si="10"/>
        <v>0</v>
      </c>
      <c r="K134" s="372">
        <f t="shared" si="11"/>
        <v>0</v>
      </c>
    </row>
    <row r="135" spans="1:11" x14ac:dyDescent="0.25">
      <c r="A135" s="539" t="str">
        <f>IF(B135&lt;&gt;"",LEFT(Factsheet!$D$9,3)&amp;StaffEstb!I135,"")</f>
        <v/>
      </c>
      <c r="B135" s="173"/>
      <c r="C135" s="173"/>
      <c r="D135" s="174"/>
      <c r="E135" s="540">
        <f t="shared" si="8"/>
        <v>0</v>
      </c>
      <c r="F135" s="352"/>
      <c r="G135" s="174"/>
      <c r="H135" s="174"/>
      <c r="I135" s="2">
        <f t="shared" si="9"/>
        <v>132</v>
      </c>
      <c r="J135">
        <f t="shared" si="10"/>
        <v>0</v>
      </c>
      <c r="K135" s="372">
        <f t="shared" si="11"/>
        <v>0</v>
      </c>
    </row>
    <row r="136" spans="1:11" x14ac:dyDescent="0.25">
      <c r="A136" s="539" t="str">
        <f>IF(B136&lt;&gt;"",LEFT(Factsheet!$D$9,3)&amp;StaffEstb!I136,"")</f>
        <v/>
      </c>
      <c r="B136" s="173"/>
      <c r="C136" s="173"/>
      <c r="D136" s="174"/>
      <c r="E136" s="540">
        <f t="shared" si="8"/>
        <v>0</v>
      </c>
      <c r="F136" s="352"/>
      <c r="G136" s="174"/>
      <c r="H136" s="174"/>
      <c r="I136" s="2">
        <f t="shared" si="9"/>
        <v>133</v>
      </c>
      <c r="J136">
        <f t="shared" si="10"/>
        <v>0</v>
      </c>
      <c r="K136" s="372">
        <f t="shared" si="11"/>
        <v>0</v>
      </c>
    </row>
    <row r="137" spans="1:11" x14ac:dyDescent="0.25">
      <c r="A137" s="539" t="str">
        <f>IF(B137&lt;&gt;"",LEFT(Factsheet!$D$9,3)&amp;StaffEstb!I137,"")</f>
        <v/>
      </c>
      <c r="B137" s="173"/>
      <c r="C137" s="173"/>
      <c r="D137" s="174"/>
      <c r="E137" s="540">
        <f t="shared" si="8"/>
        <v>0</v>
      </c>
      <c r="F137" s="352"/>
      <c r="G137" s="174"/>
      <c r="H137" s="174"/>
      <c r="I137" s="2">
        <f t="shared" si="9"/>
        <v>134</v>
      </c>
      <c r="J137">
        <f t="shared" si="10"/>
        <v>0</v>
      </c>
      <c r="K137" s="372">
        <f t="shared" si="11"/>
        <v>0</v>
      </c>
    </row>
    <row r="138" spans="1:11" x14ac:dyDescent="0.25">
      <c r="A138" s="539" t="str">
        <f>IF(B138&lt;&gt;"",LEFT(Factsheet!$D$9,3)&amp;StaffEstb!I138,"")</f>
        <v/>
      </c>
      <c r="B138" s="173"/>
      <c r="C138" s="173"/>
      <c r="D138" s="174"/>
      <c r="E138" s="540">
        <f t="shared" si="8"/>
        <v>0</v>
      </c>
      <c r="F138" s="352"/>
      <c r="G138" s="174"/>
      <c r="H138" s="174"/>
      <c r="I138" s="2">
        <f t="shared" si="9"/>
        <v>135</v>
      </c>
      <c r="J138">
        <f t="shared" si="10"/>
        <v>0</v>
      </c>
      <c r="K138" s="372">
        <f t="shared" si="11"/>
        <v>0</v>
      </c>
    </row>
    <row r="139" spans="1:11" x14ac:dyDescent="0.25">
      <c r="A139" s="539" t="str">
        <f>IF(B139&lt;&gt;"",LEFT(Factsheet!$D$9,3)&amp;StaffEstb!I139,"")</f>
        <v/>
      </c>
      <c r="B139" s="173"/>
      <c r="C139" s="173"/>
      <c r="D139" s="174"/>
      <c r="E139" s="540">
        <f t="shared" si="8"/>
        <v>0</v>
      </c>
      <c r="F139" s="352"/>
      <c r="G139" s="174"/>
      <c r="H139" s="174"/>
      <c r="I139" s="2">
        <f t="shared" si="9"/>
        <v>136</v>
      </c>
      <c r="J139">
        <f t="shared" si="10"/>
        <v>0</v>
      </c>
      <c r="K139" s="372">
        <f t="shared" si="11"/>
        <v>0</v>
      </c>
    </row>
    <row r="140" spans="1:11" x14ac:dyDescent="0.25">
      <c r="A140" s="539" t="str">
        <f>IF(B140&lt;&gt;"",LEFT(Factsheet!$D$9,3)&amp;StaffEstb!I140,"")</f>
        <v/>
      </c>
      <c r="B140" s="173"/>
      <c r="C140" s="173"/>
      <c r="D140" s="174"/>
      <c r="E140" s="540">
        <f t="shared" si="8"/>
        <v>0</v>
      </c>
      <c r="F140" s="352"/>
      <c r="G140" s="174"/>
      <c r="H140" s="174"/>
      <c r="I140" s="2">
        <f t="shared" si="9"/>
        <v>137</v>
      </c>
      <c r="J140">
        <f t="shared" si="10"/>
        <v>0</v>
      </c>
      <c r="K140" s="372">
        <f t="shared" si="11"/>
        <v>0</v>
      </c>
    </row>
    <row r="141" spans="1:11" x14ac:dyDescent="0.25">
      <c r="A141" s="539" t="str">
        <f>IF(B141&lt;&gt;"",LEFT(Factsheet!$D$9,3)&amp;StaffEstb!I141,"")</f>
        <v/>
      </c>
      <c r="B141" s="173"/>
      <c r="C141" s="173"/>
      <c r="D141" s="174"/>
      <c r="E141" s="540">
        <f t="shared" si="8"/>
        <v>0</v>
      </c>
      <c r="F141" s="352"/>
      <c r="G141" s="174"/>
      <c r="H141" s="174"/>
      <c r="I141" s="2">
        <f t="shared" si="9"/>
        <v>138</v>
      </c>
      <c r="J141">
        <f t="shared" si="10"/>
        <v>0</v>
      </c>
      <c r="K141" s="372">
        <f t="shared" si="11"/>
        <v>0</v>
      </c>
    </row>
    <row r="142" spans="1:11" x14ac:dyDescent="0.25">
      <c r="A142" s="539" t="str">
        <f>IF(B142&lt;&gt;"",LEFT(Factsheet!$D$9,3)&amp;StaffEstb!I142,"")</f>
        <v/>
      </c>
      <c r="B142" s="173"/>
      <c r="C142" s="173"/>
      <c r="D142" s="174"/>
      <c r="E142" s="540">
        <f t="shared" si="8"/>
        <v>0</v>
      </c>
      <c r="F142" s="352"/>
      <c r="G142" s="174"/>
      <c r="H142" s="174"/>
      <c r="I142" s="2">
        <f t="shared" si="9"/>
        <v>139</v>
      </c>
      <c r="J142">
        <f t="shared" si="10"/>
        <v>0</v>
      </c>
      <c r="K142" s="372">
        <f t="shared" si="11"/>
        <v>0</v>
      </c>
    </row>
    <row r="143" spans="1:11" x14ac:dyDescent="0.25">
      <c r="A143" s="539" t="str">
        <f>IF(B143&lt;&gt;"",LEFT(Factsheet!$D$9,3)&amp;StaffEstb!I143,"")</f>
        <v/>
      </c>
      <c r="B143" s="173"/>
      <c r="C143" s="173"/>
      <c r="D143" s="174"/>
      <c r="E143" s="540">
        <f t="shared" si="8"/>
        <v>0</v>
      </c>
      <c r="F143" s="352"/>
      <c r="G143" s="174"/>
      <c r="H143" s="174"/>
      <c r="I143" s="2">
        <f t="shared" si="9"/>
        <v>140</v>
      </c>
      <c r="J143">
        <f t="shared" si="10"/>
        <v>0</v>
      </c>
      <c r="K143" s="372">
        <f t="shared" si="11"/>
        <v>0</v>
      </c>
    </row>
    <row r="144" spans="1:11" x14ac:dyDescent="0.25">
      <c r="A144" s="539" t="str">
        <f>IF(B144&lt;&gt;"",LEFT(Factsheet!$D$9,3)&amp;StaffEstb!I144,"")</f>
        <v/>
      </c>
      <c r="B144" s="173"/>
      <c r="C144" s="173"/>
      <c r="D144" s="174"/>
      <c r="E144" s="540">
        <f t="shared" si="8"/>
        <v>0</v>
      </c>
      <c r="F144" s="352"/>
      <c r="G144" s="174"/>
      <c r="H144" s="174"/>
      <c r="I144" s="2">
        <f t="shared" si="9"/>
        <v>141</v>
      </c>
      <c r="J144">
        <f t="shared" si="10"/>
        <v>0</v>
      </c>
      <c r="K144" s="372">
        <f t="shared" si="11"/>
        <v>0</v>
      </c>
    </row>
    <row r="145" spans="1:11" x14ac:dyDescent="0.25">
      <c r="A145" s="539" t="str">
        <f>IF(B145&lt;&gt;"",LEFT(Factsheet!$D$9,3)&amp;StaffEstb!I145,"")</f>
        <v/>
      </c>
      <c r="B145" s="173"/>
      <c r="C145" s="173"/>
      <c r="D145" s="174"/>
      <c r="E145" s="540">
        <f t="shared" si="8"/>
        <v>0</v>
      </c>
      <c r="F145" s="352"/>
      <c r="G145" s="174"/>
      <c r="H145" s="174"/>
      <c r="I145" s="2">
        <f t="shared" si="9"/>
        <v>142</v>
      </c>
      <c r="J145">
        <f t="shared" si="10"/>
        <v>0</v>
      </c>
      <c r="K145" s="372">
        <f t="shared" si="11"/>
        <v>0</v>
      </c>
    </row>
    <row r="146" spans="1:11" x14ac:dyDescent="0.25">
      <c r="A146" s="539" t="str">
        <f>IF(B146&lt;&gt;"",LEFT(Factsheet!$D$9,3)&amp;StaffEstb!I146,"")</f>
        <v/>
      </c>
      <c r="B146" s="173"/>
      <c r="C146" s="173"/>
      <c r="D146" s="174"/>
      <c r="E146" s="540">
        <f t="shared" si="8"/>
        <v>0</v>
      </c>
      <c r="F146" s="352"/>
      <c r="G146" s="174"/>
      <c r="H146" s="174"/>
      <c r="I146" s="2">
        <f t="shared" si="9"/>
        <v>143</v>
      </c>
      <c r="J146">
        <f t="shared" si="10"/>
        <v>0</v>
      </c>
      <c r="K146" s="372">
        <f t="shared" si="11"/>
        <v>0</v>
      </c>
    </row>
    <row r="147" spans="1:11" x14ac:dyDescent="0.25">
      <c r="A147" s="539" t="str">
        <f>IF(B147&lt;&gt;"",LEFT(Factsheet!$D$9,3)&amp;StaffEstb!I147,"")</f>
        <v/>
      </c>
      <c r="B147" s="173"/>
      <c r="C147" s="173"/>
      <c r="D147" s="174"/>
      <c r="E147" s="540">
        <f t="shared" si="8"/>
        <v>0</v>
      </c>
      <c r="F147" s="352"/>
      <c r="G147" s="174"/>
      <c r="H147" s="174"/>
      <c r="I147" s="2">
        <f t="shared" si="9"/>
        <v>144</v>
      </c>
      <c r="J147">
        <f t="shared" si="10"/>
        <v>0</v>
      </c>
      <c r="K147" s="372">
        <f t="shared" si="11"/>
        <v>0</v>
      </c>
    </row>
    <row r="148" spans="1:11" x14ac:dyDescent="0.25">
      <c r="A148" s="539" t="str">
        <f>IF(B148&lt;&gt;"",LEFT(Factsheet!$D$9,3)&amp;StaffEstb!I148,"")</f>
        <v/>
      </c>
      <c r="B148" s="173"/>
      <c r="C148" s="173"/>
      <c r="D148" s="174"/>
      <c r="E148" s="540">
        <f t="shared" si="8"/>
        <v>0</v>
      </c>
      <c r="F148" s="352"/>
      <c r="G148" s="174"/>
      <c r="H148" s="174"/>
      <c r="I148" s="2">
        <f t="shared" si="9"/>
        <v>145</v>
      </c>
      <c r="J148">
        <f t="shared" si="10"/>
        <v>0</v>
      </c>
      <c r="K148" s="372">
        <f t="shared" si="11"/>
        <v>0</v>
      </c>
    </row>
    <row r="149" spans="1:11" x14ac:dyDescent="0.25">
      <c r="A149" s="539" t="str">
        <f>IF(B149&lt;&gt;"",LEFT(Factsheet!$D$9,3)&amp;StaffEstb!I149,"")</f>
        <v/>
      </c>
      <c r="B149" s="173"/>
      <c r="C149" s="173"/>
      <c r="D149" s="174"/>
      <c r="E149" s="540">
        <f t="shared" si="8"/>
        <v>0</v>
      </c>
      <c r="F149" s="352"/>
      <c r="G149" s="174"/>
      <c r="H149" s="174"/>
      <c r="I149" s="2">
        <f t="shared" si="9"/>
        <v>146</v>
      </c>
      <c r="J149">
        <f t="shared" si="10"/>
        <v>0</v>
      </c>
      <c r="K149" s="372">
        <f t="shared" si="11"/>
        <v>0</v>
      </c>
    </row>
    <row r="150" spans="1:11" x14ac:dyDescent="0.25">
      <c r="A150" s="539" t="str">
        <f>IF(B150&lt;&gt;"",LEFT(Factsheet!$D$9,3)&amp;StaffEstb!I150,"")</f>
        <v/>
      </c>
      <c r="B150" s="173"/>
      <c r="C150" s="173"/>
      <c r="D150" s="174"/>
      <c r="E150" s="540">
        <f t="shared" si="8"/>
        <v>0</v>
      </c>
      <c r="F150" s="352"/>
      <c r="G150" s="174"/>
      <c r="H150" s="174"/>
      <c r="I150" s="2">
        <f t="shared" si="9"/>
        <v>147</v>
      </c>
      <c r="J150">
        <f t="shared" si="10"/>
        <v>0</v>
      </c>
      <c r="K150" s="372">
        <f t="shared" si="11"/>
        <v>0</v>
      </c>
    </row>
    <row r="151" spans="1:11" x14ac:dyDescent="0.25">
      <c r="A151" s="539" t="str">
        <f>IF(B151&lt;&gt;"",LEFT(Factsheet!$D$9,3)&amp;StaffEstb!I151,"")</f>
        <v/>
      </c>
      <c r="B151" s="173"/>
      <c r="C151" s="173"/>
      <c r="D151" s="174"/>
      <c r="E151" s="540">
        <f t="shared" si="8"/>
        <v>0</v>
      </c>
      <c r="F151" s="352"/>
      <c r="G151" s="174"/>
      <c r="H151" s="174"/>
      <c r="I151" s="2">
        <f t="shared" si="9"/>
        <v>148</v>
      </c>
      <c r="J151">
        <f t="shared" si="10"/>
        <v>0</v>
      </c>
      <c r="K151" s="372">
        <f t="shared" si="11"/>
        <v>0</v>
      </c>
    </row>
    <row r="152" spans="1:11" x14ac:dyDescent="0.25">
      <c r="A152" s="539" t="str">
        <f>IF(B152&lt;&gt;"",LEFT(Factsheet!$D$9,3)&amp;StaffEstb!I152,"")</f>
        <v/>
      </c>
      <c r="B152" s="173"/>
      <c r="C152" s="173"/>
      <c r="D152" s="174"/>
      <c r="E152" s="540">
        <f t="shared" si="8"/>
        <v>0</v>
      </c>
      <c r="F152" s="352"/>
      <c r="G152" s="174"/>
      <c r="H152" s="174"/>
      <c r="I152" s="2">
        <f t="shared" si="9"/>
        <v>149</v>
      </c>
      <c r="J152">
        <f t="shared" si="10"/>
        <v>0</v>
      </c>
      <c r="K152" s="372">
        <f t="shared" si="11"/>
        <v>0</v>
      </c>
    </row>
    <row r="153" spans="1:11" x14ac:dyDescent="0.25">
      <c r="A153" s="539" t="str">
        <f>IF(B153&lt;&gt;"",LEFT(Factsheet!$D$9,3)&amp;StaffEstb!I153,"")</f>
        <v/>
      </c>
      <c r="B153" s="173"/>
      <c r="C153" s="173"/>
      <c r="D153" s="174"/>
      <c r="E153" s="540">
        <f t="shared" si="8"/>
        <v>0</v>
      </c>
      <c r="F153" s="352"/>
      <c r="G153" s="174"/>
      <c r="H153" s="174"/>
      <c r="I153" s="2">
        <f t="shared" si="9"/>
        <v>150</v>
      </c>
      <c r="J153">
        <f t="shared" si="10"/>
        <v>0</v>
      </c>
      <c r="K153" s="372">
        <f t="shared" si="11"/>
        <v>0</v>
      </c>
    </row>
    <row r="154" spans="1:11" x14ac:dyDescent="0.25">
      <c r="A154" s="539" t="str">
        <f>IF(B154&lt;&gt;"",LEFT(Factsheet!$D$9,3)&amp;StaffEstb!I154,"")</f>
        <v/>
      </c>
      <c r="B154" s="173"/>
      <c r="C154" s="173"/>
      <c r="D154" s="174"/>
      <c r="E154" s="540">
        <f t="shared" si="8"/>
        <v>0</v>
      </c>
      <c r="F154" s="352"/>
      <c r="G154" s="174"/>
      <c r="H154" s="174"/>
      <c r="I154" s="2">
        <f t="shared" si="9"/>
        <v>151</v>
      </c>
      <c r="J154">
        <f t="shared" si="10"/>
        <v>0</v>
      </c>
      <c r="K154" s="372">
        <f t="shared" si="11"/>
        <v>0</v>
      </c>
    </row>
    <row r="155" spans="1:11" x14ac:dyDescent="0.25">
      <c r="A155" s="539" t="str">
        <f>IF(B155&lt;&gt;"",LEFT(Factsheet!$D$9,3)&amp;StaffEstb!I155,"")</f>
        <v/>
      </c>
      <c r="B155" s="173"/>
      <c r="C155" s="173"/>
      <c r="D155" s="174"/>
      <c r="E155" s="540">
        <f t="shared" si="8"/>
        <v>0</v>
      </c>
      <c r="F155" s="352"/>
      <c r="G155" s="174"/>
      <c r="H155" s="174"/>
      <c r="I155" s="2">
        <f t="shared" si="9"/>
        <v>152</v>
      </c>
      <c r="J155">
        <f t="shared" si="10"/>
        <v>0</v>
      </c>
      <c r="K155" s="372">
        <f t="shared" si="11"/>
        <v>0</v>
      </c>
    </row>
    <row r="156" spans="1:11" x14ac:dyDescent="0.25">
      <c r="A156" s="539" t="str">
        <f>IF(B156&lt;&gt;"",LEFT(Factsheet!$D$9,3)&amp;StaffEstb!I156,"")</f>
        <v/>
      </c>
      <c r="B156" s="173"/>
      <c r="C156" s="173"/>
      <c r="D156" s="174"/>
      <c r="E156" s="540">
        <f t="shared" si="8"/>
        <v>0</v>
      </c>
      <c r="F156" s="352"/>
      <c r="G156" s="174"/>
      <c r="H156" s="174"/>
      <c r="I156" s="2">
        <f t="shared" si="9"/>
        <v>153</v>
      </c>
      <c r="J156">
        <f t="shared" si="10"/>
        <v>0</v>
      </c>
      <c r="K156" s="372">
        <f t="shared" si="11"/>
        <v>0</v>
      </c>
    </row>
    <row r="157" spans="1:11" x14ac:dyDescent="0.25">
      <c r="A157" s="539" t="str">
        <f>IF(B157&lt;&gt;"",LEFT(Factsheet!$D$9,3)&amp;StaffEstb!I157,"")</f>
        <v/>
      </c>
      <c r="B157" s="173"/>
      <c r="C157" s="173"/>
      <c r="D157" s="174"/>
      <c r="E157" s="540">
        <f t="shared" si="8"/>
        <v>0</v>
      </c>
      <c r="F157" s="352"/>
      <c r="G157" s="174"/>
      <c r="H157" s="174"/>
      <c r="I157" s="2">
        <f t="shared" si="9"/>
        <v>154</v>
      </c>
      <c r="J157">
        <f t="shared" si="10"/>
        <v>0</v>
      </c>
      <c r="K157" s="372">
        <f t="shared" si="11"/>
        <v>0</v>
      </c>
    </row>
    <row r="158" spans="1:11" x14ac:dyDescent="0.25">
      <c r="A158" s="539" t="str">
        <f>IF(B158&lt;&gt;"",LEFT(Factsheet!$D$9,3)&amp;StaffEstb!I158,"")</f>
        <v/>
      </c>
      <c r="B158" s="173"/>
      <c r="C158" s="173"/>
      <c r="D158" s="174"/>
      <c r="E158" s="540">
        <f t="shared" si="8"/>
        <v>0</v>
      </c>
      <c r="F158" s="352"/>
      <c r="G158" s="174"/>
      <c r="H158" s="174"/>
      <c r="I158" s="2">
        <f t="shared" si="9"/>
        <v>155</v>
      </c>
      <c r="J158">
        <f t="shared" si="10"/>
        <v>0</v>
      </c>
      <c r="K158" s="372">
        <f t="shared" si="11"/>
        <v>0</v>
      </c>
    </row>
    <row r="159" spans="1:11" x14ac:dyDescent="0.25">
      <c r="A159" s="539" t="str">
        <f>IF(B159&lt;&gt;"",LEFT(Factsheet!$D$9,3)&amp;StaffEstb!I159,"")</f>
        <v/>
      </c>
      <c r="B159" s="173"/>
      <c r="C159" s="173"/>
      <c r="D159" s="174"/>
      <c r="E159" s="540">
        <f t="shared" si="8"/>
        <v>0</v>
      </c>
      <c r="F159" s="352"/>
      <c r="G159" s="174"/>
      <c r="H159" s="174"/>
      <c r="I159" s="2">
        <f t="shared" si="9"/>
        <v>156</v>
      </c>
      <c r="J159">
        <f t="shared" si="10"/>
        <v>0</v>
      </c>
      <c r="K159" s="372">
        <f t="shared" si="11"/>
        <v>0</v>
      </c>
    </row>
    <row r="160" spans="1:11" x14ac:dyDescent="0.25">
      <c r="A160" s="539" t="str">
        <f>IF(B160&lt;&gt;"",LEFT(Factsheet!$D$9,3)&amp;StaffEstb!I160,"")</f>
        <v/>
      </c>
      <c r="B160" s="173"/>
      <c r="C160" s="173"/>
      <c r="D160" s="174"/>
      <c r="E160" s="540">
        <f t="shared" si="8"/>
        <v>0</v>
      </c>
      <c r="F160" s="352"/>
      <c r="G160" s="174"/>
      <c r="H160" s="174"/>
      <c r="I160" s="2">
        <f t="shared" si="9"/>
        <v>157</v>
      </c>
      <c r="J160">
        <f t="shared" si="10"/>
        <v>0</v>
      </c>
      <c r="K160" s="372">
        <f t="shared" si="11"/>
        <v>0</v>
      </c>
    </row>
    <row r="161" spans="1:11" x14ac:dyDescent="0.25">
      <c r="A161" s="539" t="str">
        <f>IF(B161&lt;&gt;"",LEFT(Factsheet!$D$9,3)&amp;StaffEstb!I161,"")</f>
        <v/>
      </c>
      <c r="B161" s="173"/>
      <c r="C161" s="173"/>
      <c r="D161" s="174"/>
      <c r="E161" s="540">
        <f t="shared" si="8"/>
        <v>0</v>
      </c>
      <c r="F161" s="352"/>
      <c r="G161" s="174"/>
      <c r="H161" s="174"/>
      <c r="I161" s="2">
        <f t="shared" si="9"/>
        <v>158</v>
      </c>
      <c r="J161">
        <f t="shared" si="10"/>
        <v>0</v>
      </c>
      <c r="K161" s="372">
        <f t="shared" si="11"/>
        <v>0</v>
      </c>
    </row>
    <row r="162" spans="1:11" x14ac:dyDescent="0.25">
      <c r="A162" s="539" t="str">
        <f>IF(B162&lt;&gt;"",LEFT(Factsheet!$D$9,3)&amp;StaffEstb!I162,"")</f>
        <v/>
      </c>
      <c r="B162" s="173"/>
      <c r="C162" s="173"/>
      <c r="D162" s="174"/>
      <c r="E162" s="540">
        <f t="shared" si="8"/>
        <v>0</v>
      </c>
      <c r="F162" s="352"/>
      <c r="G162" s="174"/>
      <c r="H162" s="174"/>
      <c r="I162" s="2">
        <f t="shared" si="9"/>
        <v>159</v>
      </c>
      <c r="J162">
        <f t="shared" si="10"/>
        <v>0</v>
      </c>
      <c r="K162" s="372">
        <f t="shared" si="11"/>
        <v>0</v>
      </c>
    </row>
    <row r="163" spans="1:11" x14ac:dyDescent="0.25">
      <c r="A163" s="539" t="str">
        <f>IF(B163&lt;&gt;"",LEFT(Factsheet!$D$9,3)&amp;StaffEstb!I163,"")</f>
        <v/>
      </c>
      <c r="B163" s="173"/>
      <c r="C163" s="173"/>
      <c r="D163" s="174"/>
      <c r="E163" s="540">
        <f t="shared" si="8"/>
        <v>0</v>
      </c>
      <c r="F163" s="352"/>
      <c r="G163" s="174"/>
      <c r="H163" s="174"/>
      <c r="I163" s="2">
        <f t="shared" si="9"/>
        <v>160</v>
      </c>
      <c r="J163">
        <f t="shared" si="10"/>
        <v>0</v>
      </c>
      <c r="K163" s="372">
        <f t="shared" si="11"/>
        <v>0</v>
      </c>
    </row>
    <row r="164" spans="1:11" x14ac:dyDescent="0.25">
      <c r="A164" s="539" t="str">
        <f>IF(B164&lt;&gt;"",LEFT(Factsheet!$D$9,3)&amp;StaffEstb!I164,"")</f>
        <v/>
      </c>
      <c r="B164" s="173"/>
      <c r="C164" s="173"/>
      <c r="D164" s="174"/>
      <c r="E164" s="540">
        <f t="shared" si="8"/>
        <v>0</v>
      </c>
      <c r="F164" s="352"/>
      <c r="G164" s="174"/>
      <c r="H164" s="174"/>
      <c r="I164" s="2">
        <f t="shared" si="9"/>
        <v>161</v>
      </c>
      <c r="J164">
        <f t="shared" si="10"/>
        <v>0</v>
      </c>
      <c r="K164" s="372">
        <f t="shared" si="11"/>
        <v>0</v>
      </c>
    </row>
    <row r="165" spans="1:11" x14ac:dyDescent="0.25">
      <c r="A165" s="539" t="str">
        <f>IF(B165&lt;&gt;"",LEFT(Factsheet!$D$9,3)&amp;StaffEstb!I165,"")</f>
        <v/>
      </c>
      <c r="B165" s="173"/>
      <c r="C165" s="173"/>
      <c r="D165" s="174"/>
      <c r="E165" s="540">
        <f t="shared" si="8"/>
        <v>0</v>
      </c>
      <c r="F165" s="352"/>
      <c r="G165" s="174"/>
      <c r="H165" s="174"/>
      <c r="I165" s="2">
        <f t="shared" si="9"/>
        <v>162</v>
      </c>
      <c r="J165">
        <f t="shared" si="10"/>
        <v>0</v>
      </c>
      <c r="K165" s="372">
        <f t="shared" si="11"/>
        <v>0</v>
      </c>
    </row>
    <row r="166" spans="1:11" x14ac:dyDescent="0.25">
      <c r="A166" s="539" t="str">
        <f>IF(B166&lt;&gt;"",LEFT(Factsheet!$D$9,3)&amp;StaffEstb!I166,"")</f>
        <v/>
      </c>
      <c r="B166" s="173"/>
      <c r="C166" s="173"/>
      <c r="D166" s="174"/>
      <c r="E166" s="540">
        <f t="shared" si="8"/>
        <v>0</v>
      </c>
      <c r="F166" s="352"/>
      <c r="G166" s="174"/>
      <c r="H166" s="174"/>
      <c r="I166" s="2">
        <f t="shared" si="9"/>
        <v>163</v>
      </c>
      <c r="J166">
        <f t="shared" si="10"/>
        <v>0</v>
      </c>
      <c r="K166" s="372">
        <f t="shared" si="11"/>
        <v>0</v>
      </c>
    </row>
    <row r="167" spans="1:11" x14ac:dyDescent="0.25">
      <c r="A167" s="539" t="str">
        <f>IF(B167&lt;&gt;"",LEFT(Factsheet!$D$9,3)&amp;StaffEstb!I167,"")</f>
        <v/>
      </c>
      <c r="B167" s="173"/>
      <c r="C167" s="173"/>
      <c r="D167" s="174"/>
      <c r="E167" s="540">
        <f t="shared" si="8"/>
        <v>0</v>
      </c>
      <c r="F167" s="352"/>
      <c r="G167" s="174"/>
      <c r="H167" s="174"/>
      <c r="I167" s="2">
        <f t="shared" si="9"/>
        <v>164</v>
      </c>
      <c r="J167">
        <f t="shared" si="10"/>
        <v>0</v>
      </c>
      <c r="K167" s="372">
        <f t="shared" si="11"/>
        <v>0</v>
      </c>
    </row>
    <row r="168" spans="1:11" x14ac:dyDescent="0.25">
      <c r="A168" s="539" t="str">
        <f>IF(B168&lt;&gt;"",LEFT(Factsheet!$D$9,3)&amp;StaffEstb!I168,"")</f>
        <v/>
      </c>
      <c r="B168" s="173"/>
      <c r="C168" s="173"/>
      <c r="D168" s="174"/>
      <c r="E168" s="540">
        <f t="shared" si="8"/>
        <v>0</v>
      </c>
      <c r="F168" s="352"/>
      <c r="G168" s="174"/>
      <c r="H168" s="174"/>
      <c r="I168" s="2">
        <f t="shared" si="9"/>
        <v>165</v>
      </c>
      <c r="J168">
        <f t="shared" si="10"/>
        <v>0</v>
      </c>
      <c r="K168" s="372">
        <f t="shared" si="11"/>
        <v>0</v>
      </c>
    </row>
    <row r="169" spans="1:11" x14ac:dyDescent="0.25">
      <c r="A169" s="539" t="str">
        <f>IF(B169&lt;&gt;"",LEFT(Factsheet!$D$9,3)&amp;StaffEstb!I169,"")</f>
        <v/>
      </c>
      <c r="B169" s="173"/>
      <c r="C169" s="173"/>
      <c r="D169" s="174"/>
      <c r="E169" s="540">
        <f t="shared" si="8"/>
        <v>0</v>
      </c>
      <c r="F169" s="352"/>
      <c r="G169" s="174"/>
      <c r="H169" s="174"/>
      <c r="I169" s="2">
        <f t="shared" si="9"/>
        <v>166</v>
      </c>
      <c r="J169">
        <f t="shared" si="10"/>
        <v>0</v>
      </c>
      <c r="K169" s="372">
        <f t="shared" si="11"/>
        <v>0</v>
      </c>
    </row>
    <row r="170" spans="1:11" x14ac:dyDescent="0.25">
      <c r="A170" s="539" t="str">
        <f>IF(B170&lt;&gt;"",LEFT(Factsheet!$D$9,3)&amp;StaffEstb!I170,"")</f>
        <v/>
      </c>
      <c r="B170" s="173"/>
      <c r="C170" s="173"/>
      <c r="D170" s="174"/>
      <c r="E170" s="540">
        <f t="shared" si="8"/>
        <v>0</v>
      </c>
      <c r="F170" s="352"/>
      <c r="G170" s="174"/>
      <c r="H170" s="174"/>
      <c r="I170" s="2">
        <f t="shared" si="9"/>
        <v>167</v>
      </c>
      <c r="J170">
        <f t="shared" si="10"/>
        <v>0</v>
      </c>
      <c r="K170" s="372">
        <f t="shared" si="11"/>
        <v>0</v>
      </c>
    </row>
    <row r="171" spans="1:11" x14ac:dyDescent="0.25">
      <c r="A171" s="539" t="str">
        <f>IF(B171&lt;&gt;"",LEFT(Factsheet!$D$9,3)&amp;StaffEstb!I171,"")</f>
        <v/>
      </c>
      <c r="B171" s="173"/>
      <c r="C171" s="173"/>
      <c r="D171" s="174"/>
      <c r="E171" s="540">
        <f t="shared" si="8"/>
        <v>0</v>
      </c>
      <c r="F171" s="352"/>
      <c r="G171" s="174"/>
      <c r="H171" s="174"/>
      <c r="I171" s="2">
        <f t="shared" si="9"/>
        <v>168</v>
      </c>
      <c r="J171">
        <f t="shared" si="10"/>
        <v>0</v>
      </c>
      <c r="K171" s="372">
        <f t="shared" si="11"/>
        <v>0</v>
      </c>
    </row>
    <row r="172" spans="1:11" x14ac:dyDescent="0.25">
      <c r="A172" s="539" t="str">
        <f>IF(B172&lt;&gt;"",LEFT(Factsheet!$D$9,3)&amp;StaffEstb!I172,"")</f>
        <v/>
      </c>
      <c r="B172" s="173"/>
      <c r="C172" s="173"/>
      <c r="D172" s="174"/>
      <c r="E172" s="540">
        <f t="shared" si="8"/>
        <v>0</v>
      </c>
      <c r="F172" s="352"/>
      <c r="G172" s="174"/>
      <c r="H172" s="174"/>
      <c r="I172" s="2">
        <f t="shared" si="9"/>
        <v>169</v>
      </c>
      <c r="J172">
        <f t="shared" si="10"/>
        <v>0</v>
      </c>
      <c r="K172" s="372">
        <f t="shared" si="11"/>
        <v>0</v>
      </c>
    </row>
    <row r="173" spans="1:11" x14ac:dyDescent="0.25">
      <c r="A173" s="539" t="str">
        <f>IF(B173&lt;&gt;"",LEFT(Factsheet!$D$9,3)&amp;StaffEstb!I173,"")</f>
        <v/>
      </c>
      <c r="B173" s="173"/>
      <c r="C173" s="173"/>
      <c r="D173" s="174"/>
      <c r="E173" s="540">
        <f t="shared" si="8"/>
        <v>0</v>
      </c>
      <c r="F173" s="352"/>
      <c r="G173" s="174"/>
      <c r="H173" s="174"/>
      <c r="I173" s="2">
        <f t="shared" si="9"/>
        <v>170</v>
      </c>
      <c r="J173">
        <f t="shared" si="10"/>
        <v>0</v>
      </c>
      <c r="K173" s="372">
        <f t="shared" si="11"/>
        <v>0</v>
      </c>
    </row>
    <row r="174" spans="1:11" x14ac:dyDescent="0.25">
      <c r="A174" s="539" t="str">
        <f>IF(B174&lt;&gt;"",LEFT(Factsheet!$D$9,3)&amp;StaffEstb!I174,"")</f>
        <v/>
      </c>
      <c r="B174" s="173"/>
      <c r="C174" s="173"/>
      <c r="D174" s="174"/>
      <c r="E174" s="540">
        <f t="shared" si="8"/>
        <v>0</v>
      </c>
      <c r="F174" s="352"/>
      <c r="G174" s="174"/>
      <c r="H174" s="174"/>
      <c r="I174" s="2">
        <f t="shared" si="9"/>
        <v>171</v>
      </c>
      <c r="J174">
        <f t="shared" si="10"/>
        <v>0</v>
      </c>
      <c r="K174" s="372">
        <f t="shared" si="11"/>
        <v>0</v>
      </c>
    </row>
    <row r="175" spans="1:11" x14ac:dyDescent="0.25">
      <c r="A175" s="539" t="str">
        <f>IF(B175&lt;&gt;"",LEFT(Factsheet!$D$9,3)&amp;StaffEstb!I175,"")</f>
        <v/>
      </c>
      <c r="B175" s="173"/>
      <c r="C175" s="173"/>
      <c r="D175" s="174"/>
      <c r="E175" s="540">
        <f t="shared" si="8"/>
        <v>0</v>
      </c>
      <c r="F175" s="352"/>
      <c r="G175" s="174"/>
      <c r="H175" s="174"/>
      <c r="I175" s="2">
        <f t="shared" si="9"/>
        <v>172</v>
      </c>
      <c r="J175">
        <f t="shared" si="10"/>
        <v>0</v>
      </c>
      <c r="K175" s="372">
        <f t="shared" si="11"/>
        <v>0</v>
      </c>
    </row>
    <row r="176" spans="1:11" x14ac:dyDescent="0.25">
      <c r="A176" s="539" t="str">
        <f>IF(B176&lt;&gt;"",LEFT(Factsheet!$D$9,3)&amp;StaffEstb!I176,"")</f>
        <v/>
      </c>
      <c r="B176" s="173"/>
      <c r="C176" s="173"/>
      <c r="D176" s="174"/>
      <c r="E176" s="540">
        <f t="shared" si="8"/>
        <v>0</v>
      </c>
      <c r="F176" s="352"/>
      <c r="G176" s="174"/>
      <c r="H176" s="174"/>
      <c r="I176" s="2">
        <f t="shared" si="9"/>
        <v>173</v>
      </c>
      <c r="J176">
        <f t="shared" si="10"/>
        <v>0</v>
      </c>
      <c r="K176" s="372">
        <f t="shared" si="11"/>
        <v>0</v>
      </c>
    </row>
    <row r="177" spans="1:11" x14ac:dyDescent="0.25">
      <c r="A177" s="539" t="str">
        <f>IF(B177&lt;&gt;"",LEFT(Factsheet!$D$9,3)&amp;StaffEstb!I177,"")</f>
        <v/>
      </c>
      <c r="B177" s="173"/>
      <c r="C177" s="173"/>
      <c r="D177" s="174"/>
      <c r="E177" s="540">
        <f t="shared" si="8"/>
        <v>0</v>
      </c>
      <c r="F177" s="352"/>
      <c r="G177" s="174"/>
      <c r="H177" s="174"/>
      <c r="I177" s="2">
        <f t="shared" si="9"/>
        <v>174</v>
      </c>
      <c r="J177">
        <f t="shared" si="10"/>
        <v>0</v>
      </c>
      <c r="K177" s="372">
        <f t="shared" si="11"/>
        <v>0</v>
      </c>
    </row>
    <row r="178" spans="1:11" x14ac:dyDescent="0.25">
      <c r="A178" s="539" t="str">
        <f>IF(B178&lt;&gt;"",LEFT(Factsheet!$D$9,3)&amp;StaffEstb!I178,"")</f>
        <v/>
      </c>
      <c r="B178" s="173"/>
      <c r="C178" s="173"/>
      <c r="D178" s="174"/>
      <c r="E178" s="540">
        <f t="shared" si="8"/>
        <v>0</v>
      </c>
      <c r="F178" s="352"/>
      <c r="G178" s="174"/>
      <c r="H178" s="174"/>
      <c r="I178" s="2">
        <f t="shared" si="9"/>
        <v>175</v>
      </c>
      <c r="J178">
        <f t="shared" si="10"/>
        <v>0</v>
      </c>
      <c r="K178" s="372">
        <f t="shared" si="11"/>
        <v>0</v>
      </c>
    </row>
    <row r="179" spans="1:11" x14ac:dyDescent="0.25">
      <c r="A179" s="539" t="str">
        <f>IF(B179&lt;&gt;"",LEFT(Factsheet!$D$9,3)&amp;StaffEstb!I179,"")</f>
        <v/>
      </c>
      <c r="B179" s="173"/>
      <c r="C179" s="173"/>
      <c r="D179" s="174"/>
      <c r="E179" s="540">
        <f t="shared" si="8"/>
        <v>0</v>
      </c>
      <c r="F179" s="352"/>
      <c r="G179" s="174"/>
      <c r="H179" s="174"/>
      <c r="I179" s="2">
        <f t="shared" si="9"/>
        <v>176</v>
      </c>
      <c r="J179">
        <f t="shared" si="10"/>
        <v>0</v>
      </c>
      <c r="K179" s="372">
        <f t="shared" si="11"/>
        <v>0</v>
      </c>
    </row>
    <row r="180" spans="1:11" x14ac:dyDescent="0.25">
      <c r="A180" s="539" t="str">
        <f>IF(B180&lt;&gt;"",LEFT(Factsheet!$D$9,3)&amp;StaffEstb!I180,"")</f>
        <v/>
      </c>
      <c r="B180" s="173"/>
      <c r="C180" s="173"/>
      <c r="D180" s="174"/>
      <c r="E180" s="540">
        <f t="shared" si="8"/>
        <v>0</v>
      </c>
      <c r="F180" s="352"/>
      <c r="G180" s="174"/>
      <c r="H180" s="174" t="s">
        <v>1049</v>
      </c>
      <c r="I180" s="2">
        <f t="shared" si="9"/>
        <v>177</v>
      </c>
      <c r="J180">
        <f t="shared" si="10"/>
        <v>0</v>
      </c>
      <c r="K180" s="372">
        <f t="shared" si="11"/>
        <v>0</v>
      </c>
    </row>
    <row r="181" spans="1:11" x14ac:dyDescent="0.25">
      <c r="A181" s="539" t="str">
        <f>IF(B181&lt;&gt;"",LEFT(Factsheet!$D$9,3)&amp;StaffEstb!I181,"")</f>
        <v/>
      </c>
      <c r="B181" s="173"/>
      <c r="C181" s="173"/>
      <c r="D181" s="174"/>
      <c r="E181" s="540">
        <f t="shared" si="8"/>
        <v>0</v>
      </c>
      <c r="F181" s="352"/>
      <c r="G181" s="174"/>
      <c r="H181" s="174" t="s">
        <v>1050</v>
      </c>
      <c r="I181" s="2">
        <f t="shared" si="9"/>
        <v>178</v>
      </c>
      <c r="J181">
        <f t="shared" si="10"/>
        <v>0</v>
      </c>
      <c r="K181" s="372">
        <f t="shared" si="11"/>
        <v>0</v>
      </c>
    </row>
    <row r="182" spans="1:11" x14ac:dyDescent="0.25">
      <c r="A182" s="539" t="str">
        <f>IF(B182&lt;&gt;"",LEFT(Factsheet!$D$9,3)&amp;StaffEstb!I182,"")</f>
        <v/>
      </c>
      <c r="B182" s="173"/>
      <c r="C182" s="173"/>
      <c r="D182" s="174"/>
      <c r="E182" s="540">
        <f t="shared" si="8"/>
        <v>0</v>
      </c>
      <c r="F182" s="352"/>
      <c r="G182" s="174"/>
      <c r="H182" s="174" t="s">
        <v>1050</v>
      </c>
      <c r="I182" s="2">
        <f t="shared" si="9"/>
        <v>179</v>
      </c>
      <c r="J182">
        <f t="shared" si="10"/>
        <v>0</v>
      </c>
      <c r="K182" s="372">
        <f t="shared" si="11"/>
        <v>0</v>
      </c>
    </row>
    <row r="183" spans="1:11" x14ac:dyDescent="0.25">
      <c r="A183" s="539" t="str">
        <f>IF(B183&lt;&gt;"",LEFT(Factsheet!$D$9,3)&amp;StaffEstb!I183,"")</f>
        <v/>
      </c>
      <c r="B183" s="173"/>
      <c r="C183" s="173"/>
      <c r="D183" s="174"/>
      <c r="E183" s="540">
        <f t="shared" si="8"/>
        <v>0</v>
      </c>
      <c r="F183" s="352"/>
      <c r="G183" s="174"/>
      <c r="H183" s="174" t="s">
        <v>1050</v>
      </c>
      <c r="I183" s="2">
        <f t="shared" si="9"/>
        <v>180</v>
      </c>
      <c r="J183">
        <f t="shared" si="10"/>
        <v>0</v>
      </c>
      <c r="K183" s="372">
        <f t="shared" si="11"/>
        <v>0</v>
      </c>
    </row>
    <row r="184" spans="1:11" x14ac:dyDescent="0.25">
      <c r="A184" s="539" t="str">
        <f>IF(B184&lt;&gt;"",LEFT(Factsheet!$D$9,3)&amp;StaffEstb!I184,"")</f>
        <v/>
      </c>
      <c r="B184" s="173"/>
      <c r="C184" s="173"/>
      <c r="D184" s="174"/>
      <c r="E184" s="540">
        <f t="shared" si="8"/>
        <v>0</v>
      </c>
      <c r="F184" s="352"/>
      <c r="G184" s="174"/>
      <c r="H184" s="174" t="s">
        <v>1050</v>
      </c>
      <c r="I184" s="2">
        <f t="shared" si="9"/>
        <v>181</v>
      </c>
      <c r="J184">
        <f t="shared" si="10"/>
        <v>0</v>
      </c>
      <c r="K184" s="372">
        <f t="shared" si="11"/>
        <v>0</v>
      </c>
    </row>
    <row r="185" spans="1:11" x14ac:dyDescent="0.25">
      <c r="A185" s="539" t="str">
        <f>IF(B185&lt;&gt;"",LEFT(Factsheet!$D$9,3)&amp;StaffEstb!I185,"")</f>
        <v/>
      </c>
      <c r="B185" s="173"/>
      <c r="C185" s="173"/>
      <c r="D185" s="174"/>
      <c r="E185" s="540">
        <f t="shared" si="8"/>
        <v>0</v>
      </c>
      <c r="F185" s="352"/>
      <c r="G185" s="174"/>
      <c r="H185" s="174" t="s">
        <v>1050</v>
      </c>
      <c r="I185" s="2">
        <f t="shared" si="9"/>
        <v>182</v>
      </c>
      <c r="J185">
        <f t="shared" si="10"/>
        <v>0</v>
      </c>
      <c r="K185" s="372">
        <f t="shared" si="11"/>
        <v>0</v>
      </c>
    </row>
    <row r="186" spans="1:11" x14ac:dyDescent="0.25">
      <c r="A186" s="539" t="str">
        <f>IF(B186&lt;&gt;"",LEFT(Factsheet!$D$9,3)&amp;StaffEstb!I186,"")</f>
        <v/>
      </c>
      <c r="B186" s="173"/>
      <c r="C186" s="173"/>
      <c r="D186" s="174"/>
      <c r="E186" s="540">
        <f t="shared" si="8"/>
        <v>0</v>
      </c>
      <c r="F186" s="352"/>
      <c r="G186" s="174"/>
      <c r="H186" s="174" t="s">
        <v>1050</v>
      </c>
      <c r="I186" s="2">
        <f t="shared" si="9"/>
        <v>183</v>
      </c>
      <c r="J186">
        <f t="shared" si="10"/>
        <v>0</v>
      </c>
      <c r="K186" s="372">
        <f t="shared" si="11"/>
        <v>0</v>
      </c>
    </row>
    <row r="187" spans="1:11" x14ac:dyDescent="0.25">
      <c r="A187" s="539" t="str">
        <f>IF(B187&lt;&gt;"",LEFT(Factsheet!$D$9,3)&amp;StaffEstb!I187,"")</f>
        <v/>
      </c>
      <c r="B187" s="173"/>
      <c r="C187" s="173"/>
      <c r="D187" s="174"/>
      <c r="E187" s="540">
        <f t="shared" si="8"/>
        <v>0</v>
      </c>
      <c r="F187" s="352"/>
      <c r="G187" s="174"/>
      <c r="H187" s="174" t="s">
        <v>1050</v>
      </c>
      <c r="I187" s="2">
        <f t="shared" si="9"/>
        <v>184</v>
      </c>
      <c r="J187">
        <f t="shared" si="10"/>
        <v>0</v>
      </c>
      <c r="K187" s="372">
        <f t="shared" si="11"/>
        <v>0</v>
      </c>
    </row>
    <row r="188" spans="1:11" x14ac:dyDescent="0.25">
      <c r="A188" s="539" t="str">
        <f>IF(B188&lt;&gt;"",LEFT(Factsheet!$D$9,3)&amp;StaffEstb!I188,"")</f>
        <v/>
      </c>
      <c r="B188" s="173"/>
      <c r="C188" s="173"/>
      <c r="D188" s="174"/>
      <c r="E188" s="540">
        <f t="shared" si="8"/>
        <v>0</v>
      </c>
      <c r="F188" s="352"/>
      <c r="G188" s="174"/>
      <c r="H188" s="174" t="s">
        <v>1050</v>
      </c>
      <c r="I188" s="2">
        <f t="shared" si="9"/>
        <v>185</v>
      </c>
      <c r="J188">
        <f t="shared" si="10"/>
        <v>0</v>
      </c>
      <c r="K188" s="372">
        <f t="shared" si="11"/>
        <v>0</v>
      </c>
    </row>
    <row r="189" spans="1:11" x14ac:dyDescent="0.25">
      <c r="A189" s="539" t="str">
        <f>IF(B189&lt;&gt;"",LEFT(Factsheet!$D$9,3)&amp;StaffEstb!I189,"")</f>
        <v/>
      </c>
      <c r="B189" s="173"/>
      <c r="C189" s="173"/>
      <c r="D189" s="174"/>
      <c r="E189" s="540">
        <f t="shared" si="8"/>
        <v>0</v>
      </c>
      <c r="F189" s="352"/>
      <c r="G189" s="174"/>
      <c r="H189" s="174" t="s">
        <v>1050</v>
      </c>
      <c r="I189" s="2">
        <f t="shared" si="9"/>
        <v>186</v>
      </c>
      <c r="J189">
        <f t="shared" si="10"/>
        <v>0</v>
      </c>
      <c r="K189" s="372">
        <f t="shared" si="11"/>
        <v>0</v>
      </c>
    </row>
    <row r="190" spans="1:11" x14ac:dyDescent="0.25">
      <c r="A190" s="539" t="str">
        <f>IF(B190&lt;&gt;"",LEFT(Factsheet!$D$9,3)&amp;StaffEstb!I190,"")</f>
        <v/>
      </c>
      <c r="B190" s="173"/>
      <c r="C190" s="173"/>
      <c r="D190" s="174"/>
      <c r="E190" s="540">
        <f t="shared" si="8"/>
        <v>0</v>
      </c>
      <c r="F190" s="352"/>
      <c r="G190" s="174"/>
      <c r="H190" s="174" t="s">
        <v>1050</v>
      </c>
      <c r="I190" s="2">
        <f t="shared" si="9"/>
        <v>187</v>
      </c>
      <c r="J190">
        <f t="shared" si="10"/>
        <v>0</v>
      </c>
      <c r="K190" s="372">
        <f t="shared" si="11"/>
        <v>0</v>
      </c>
    </row>
    <row r="191" spans="1:11" x14ac:dyDescent="0.25">
      <c r="A191" s="539" t="str">
        <f>IF(B191&lt;&gt;"",LEFT(Factsheet!$D$9,3)&amp;StaffEstb!I191,"")</f>
        <v/>
      </c>
      <c r="B191" s="173"/>
      <c r="C191" s="173"/>
      <c r="D191" s="174"/>
      <c r="E191" s="540">
        <f t="shared" si="8"/>
        <v>0</v>
      </c>
      <c r="F191" s="352"/>
      <c r="G191" s="174"/>
      <c r="H191" s="174" t="s">
        <v>1050</v>
      </c>
      <c r="I191" s="2">
        <f t="shared" si="9"/>
        <v>188</v>
      </c>
      <c r="J191">
        <f t="shared" si="10"/>
        <v>0</v>
      </c>
      <c r="K191" s="372">
        <f t="shared" si="11"/>
        <v>0</v>
      </c>
    </row>
    <row r="192" spans="1:11" x14ac:dyDescent="0.25">
      <c r="A192" s="539" t="str">
        <f>IF(B192&lt;&gt;"",LEFT(Factsheet!$D$9,3)&amp;StaffEstb!I192,"")</f>
        <v/>
      </c>
      <c r="B192" s="173"/>
      <c r="C192" s="173"/>
      <c r="D192" s="174"/>
      <c r="E192" s="540">
        <f t="shared" si="8"/>
        <v>0</v>
      </c>
      <c r="F192" s="352"/>
      <c r="G192" s="174"/>
      <c r="H192" s="174" t="s">
        <v>1050</v>
      </c>
      <c r="I192" s="2">
        <f t="shared" si="9"/>
        <v>189</v>
      </c>
      <c r="J192">
        <f t="shared" si="10"/>
        <v>0</v>
      </c>
      <c r="K192" s="372">
        <f t="shared" si="11"/>
        <v>0</v>
      </c>
    </row>
    <row r="193" spans="1:11" x14ac:dyDescent="0.25">
      <c r="A193" s="539" t="str">
        <f>IF(B193&lt;&gt;"",LEFT(Factsheet!$D$9,3)&amp;StaffEstb!I193,"")</f>
        <v/>
      </c>
      <c r="B193" s="173"/>
      <c r="C193" s="173"/>
      <c r="D193" s="174"/>
      <c r="E193" s="540">
        <f t="shared" si="8"/>
        <v>0</v>
      </c>
      <c r="F193" s="352"/>
      <c r="G193" s="174"/>
      <c r="H193" s="174" t="s">
        <v>1050</v>
      </c>
      <c r="I193" s="2">
        <f t="shared" si="9"/>
        <v>190</v>
      </c>
      <c r="J193">
        <f t="shared" si="10"/>
        <v>0</v>
      </c>
      <c r="K193" s="372">
        <f t="shared" si="11"/>
        <v>0</v>
      </c>
    </row>
    <row r="194" spans="1:11" x14ac:dyDescent="0.25">
      <c r="A194" s="539" t="str">
        <f>IF(B194&lt;&gt;"",LEFT(Factsheet!$D$9,3)&amp;StaffEstb!I194,"")</f>
        <v/>
      </c>
      <c r="B194" s="173"/>
      <c r="C194" s="173"/>
      <c r="D194" s="174"/>
      <c r="E194" s="540">
        <f t="shared" si="8"/>
        <v>0</v>
      </c>
      <c r="F194" s="352"/>
      <c r="G194" s="174"/>
      <c r="H194" s="174" t="s">
        <v>1050</v>
      </c>
      <c r="I194" s="2">
        <f t="shared" si="9"/>
        <v>191</v>
      </c>
      <c r="J194">
        <f t="shared" si="10"/>
        <v>0</v>
      </c>
      <c r="K194" s="372">
        <f t="shared" si="11"/>
        <v>0</v>
      </c>
    </row>
    <row r="195" spans="1:11" x14ac:dyDescent="0.25">
      <c r="A195" s="539" t="str">
        <f>IF(B195&lt;&gt;"",LEFT(Factsheet!$D$9,3)&amp;StaffEstb!I195,"")</f>
        <v/>
      </c>
      <c r="B195" s="173"/>
      <c r="C195" s="173"/>
      <c r="D195" s="174"/>
      <c r="E195" s="540">
        <f t="shared" si="8"/>
        <v>0</v>
      </c>
      <c r="F195" s="352"/>
      <c r="G195" s="174"/>
      <c r="H195" s="174" t="s">
        <v>1050</v>
      </c>
      <c r="I195" s="2">
        <f t="shared" si="9"/>
        <v>192</v>
      </c>
      <c r="J195">
        <f t="shared" si="10"/>
        <v>0</v>
      </c>
      <c r="K195" s="372">
        <f t="shared" si="11"/>
        <v>0</v>
      </c>
    </row>
    <row r="196" spans="1:11" x14ac:dyDescent="0.25">
      <c r="A196" s="539" t="str">
        <f>IF(B196&lt;&gt;"",LEFT(Factsheet!$D$9,3)&amp;StaffEstb!I196,"")</f>
        <v/>
      </c>
      <c r="B196" s="173"/>
      <c r="C196" s="173"/>
      <c r="D196" s="174"/>
      <c r="E196" s="540">
        <f t="shared" si="8"/>
        <v>0</v>
      </c>
      <c r="F196" s="352"/>
      <c r="G196" s="174"/>
      <c r="H196" s="174"/>
      <c r="I196" s="2">
        <f t="shared" si="9"/>
        <v>193</v>
      </c>
      <c r="J196">
        <f t="shared" si="10"/>
        <v>0</v>
      </c>
      <c r="K196" s="372">
        <f t="shared" si="11"/>
        <v>0</v>
      </c>
    </row>
    <row r="197" spans="1:11" x14ac:dyDescent="0.25">
      <c r="A197" s="539" t="str">
        <f>IF(B197&lt;&gt;"",LEFT(Factsheet!$D$9,3)&amp;StaffEstb!I197,"")</f>
        <v/>
      </c>
      <c r="B197" s="173"/>
      <c r="C197" s="173"/>
      <c r="D197" s="174"/>
      <c r="E197" s="540">
        <f t="shared" ref="E197:E203" si="12">SUM(D197/38)</f>
        <v>0</v>
      </c>
      <c r="F197" s="352"/>
      <c r="G197" s="174"/>
      <c r="H197" s="174" t="s">
        <v>1050</v>
      </c>
      <c r="I197" s="2">
        <f t="shared" ref="I197:I203" si="13">I196+1</f>
        <v>194</v>
      </c>
      <c r="J197">
        <f t="shared" ref="J197:J203" si="14">F197</f>
        <v>0</v>
      </c>
      <c r="K197" s="372">
        <f t="shared" ref="K197:K203" si="15">E197</f>
        <v>0</v>
      </c>
    </row>
    <row r="198" spans="1:11" x14ac:dyDescent="0.25">
      <c r="A198" s="539" t="str">
        <f>IF(B198&lt;&gt;"",LEFT(Factsheet!$D$9,3)&amp;StaffEstb!I198,"")</f>
        <v/>
      </c>
      <c r="B198" s="173"/>
      <c r="C198" s="173"/>
      <c r="D198" s="174"/>
      <c r="E198" s="540">
        <f t="shared" si="12"/>
        <v>0</v>
      </c>
      <c r="F198" s="352"/>
      <c r="G198" s="174"/>
      <c r="H198" s="174" t="s">
        <v>1050</v>
      </c>
      <c r="I198" s="2">
        <f t="shared" si="13"/>
        <v>195</v>
      </c>
      <c r="J198">
        <f t="shared" si="14"/>
        <v>0</v>
      </c>
      <c r="K198" s="372">
        <f t="shared" si="15"/>
        <v>0</v>
      </c>
    </row>
    <row r="199" spans="1:11" x14ac:dyDescent="0.25">
      <c r="A199" s="539" t="str">
        <f>IF(B199&lt;&gt;"",LEFT(Factsheet!$D$9,3)&amp;StaffEstb!I199,"")</f>
        <v/>
      </c>
      <c r="B199" s="173"/>
      <c r="C199" s="173"/>
      <c r="D199" s="174"/>
      <c r="E199" s="540">
        <f t="shared" si="12"/>
        <v>0</v>
      </c>
      <c r="F199" s="352"/>
      <c r="G199" s="174"/>
      <c r="H199" s="174"/>
      <c r="I199" s="2">
        <f t="shared" si="13"/>
        <v>196</v>
      </c>
      <c r="J199">
        <f t="shared" si="14"/>
        <v>0</v>
      </c>
      <c r="K199" s="372">
        <f t="shared" si="15"/>
        <v>0</v>
      </c>
    </row>
    <row r="200" spans="1:11" x14ac:dyDescent="0.25">
      <c r="A200" s="539" t="str">
        <f>IF(B200&lt;&gt;"",LEFT(Factsheet!$D$9,3)&amp;StaffEstb!I200,"")</f>
        <v/>
      </c>
      <c r="B200" s="173"/>
      <c r="C200" s="173"/>
      <c r="D200" s="174"/>
      <c r="E200" s="540">
        <f t="shared" si="12"/>
        <v>0</v>
      </c>
      <c r="F200" s="352"/>
      <c r="G200" s="174"/>
      <c r="H200" s="174"/>
      <c r="I200" s="2">
        <f t="shared" si="13"/>
        <v>197</v>
      </c>
      <c r="J200">
        <f t="shared" si="14"/>
        <v>0</v>
      </c>
      <c r="K200" s="372">
        <f t="shared" si="15"/>
        <v>0</v>
      </c>
    </row>
    <row r="201" spans="1:11" x14ac:dyDescent="0.25">
      <c r="A201" s="539" t="str">
        <f>IF(B201&lt;&gt;"",LEFT(Factsheet!$D$9,3)&amp;StaffEstb!I201,"")</f>
        <v/>
      </c>
      <c r="B201" s="173"/>
      <c r="C201" s="173"/>
      <c r="D201" s="174"/>
      <c r="E201" s="540">
        <f t="shared" si="12"/>
        <v>0</v>
      </c>
      <c r="F201" s="352"/>
      <c r="G201" s="174"/>
      <c r="H201" s="174"/>
      <c r="I201" s="2">
        <f t="shared" si="13"/>
        <v>198</v>
      </c>
      <c r="J201">
        <f t="shared" si="14"/>
        <v>0</v>
      </c>
      <c r="K201" s="372">
        <f t="shared" si="15"/>
        <v>0</v>
      </c>
    </row>
    <row r="202" spans="1:11" x14ac:dyDescent="0.25">
      <c r="A202" s="539" t="str">
        <f>IF(B202&lt;&gt;"",LEFT(Factsheet!$D$9,3)&amp;StaffEstb!I202,"")</f>
        <v/>
      </c>
      <c r="B202" s="173"/>
      <c r="C202" s="173"/>
      <c r="D202" s="174"/>
      <c r="E202" s="540">
        <f t="shared" si="12"/>
        <v>0</v>
      </c>
      <c r="F202" s="352"/>
      <c r="G202" s="174"/>
      <c r="H202" s="174"/>
      <c r="I202" s="2">
        <f t="shared" si="13"/>
        <v>199</v>
      </c>
      <c r="J202">
        <f t="shared" si="14"/>
        <v>0</v>
      </c>
      <c r="K202" s="372">
        <f t="shared" si="15"/>
        <v>0</v>
      </c>
    </row>
    <row r="203" spans="1:11" x14ac:dyDescent="0.25">
      <c r="A203" s="539" t="str">
        <f>IF(B203&lt;&gt;"",LEFT(Factsheet!$D$9,3)&amp;StaffEstb!I203,"")</f>
        <v/>
      </c>
      <c r="B203" s="173"/>
      <c r="C203" s="173"/>
      <c r="D203" s="173"/>
      <c r="E203" s="540">
        <f t="shared" si="12"/>
        <v>0</v>
      </c>
      <c r="F203" s="352"/>
      <c r="G203" s="174"/>
      <c r="H203" s="174"/>
      <c r="I203" s="2">
        <f t="shared" si="13"/>
        <v>200</v>
      </c>
      <c r="J203">
        <f t="shared" si="14"/>
        <v>0</v>
      </c>
      <c r="K203" s="372">
        <f t="shared" si="15"/>
        <v>0</v>
      </c>
    </row>
  </sheetData>
  <sheetProtection algorithmName="SHA-512" hashValue="N80UYt6kGGx7yOpxMq62mL6fYrksN7IqVp1ze1kPuhciad5LSXuKDqPD3CP/pa6suJFLxqbJ4mP1xywr0cfLFg==" saltValue="YRF2PjsqotgHzZ3h9C9Paw==" spinCount="100000" sheet="1" objects="1" scenarios="1" selectLockedCells="1"/>
  <mergeCells count="1">
    <mergeCell ref="A1:H1"/>
  </mergeCells>
  <pageMargins left="0.25" right="0.25" top="0.75" bottom="0.75" header="0.3" footer="0.3"/>
  <pageSetup paperSize="9" scale="90" orientation="landscape" horizontalDpi="4294967293"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pageSetUpPr fitToPage="1"/>
  </sheetPr>
  <dimension ref="A1:AN150"/>
  <sheetViews>
    <sheetView showGridLines="0" zoomScale="80" zoomScaleNormal="80" workbookViewId="0">
      <pane ySplit="8" topLeftCell="A9" activePane="bottomLeft" state="frozen"/>
      <selection activeCell="J31" sqref="J31"/>
      <selection pane="bottomLeft" activeCell="S26" sqref="S26"/>
    </sheetView>
  </sheetViews>
  <sheetFormatPr defaultColWidth="0" defaultRowHeight="15" customHeight="1" zeroHeight="1" x14ac:dyDescent="0.25"/>
  <cols>
    <col min="1" max="1" width="17.140625" style="217" customWidth="1"/>
    <col min="2" max="2" width="9.7109375" style="217" bestFit="1" customWidth="1"/>
    <col min="3" max="10" width="9.140625" style="217" customWidth="1"/>
    <col min="11" max="11" width="8.5703125" style="217" bestFit="1" customWidth="1"/>
    <col min="12" max="12" width="9.5703125" style="217" bestFit="1" customWidth="1"/>
    <col min="13" max="13" width="7.42578125" style="217" bestFit="1" customWidth="1"/>
    <col min="14" max="14" width="7.85546875" style="217" bestFit="1" customWidth="1"/>
    <col min="15" max="15" width="7.42578125" style="217" bestFit="1" customWidth="1"/>
    <col min="16" max="16" width="6.85546875" style="217" bestFit="1" customWidth="1"/>
    <col min="17" max="17" width="6.42578125" style="217" bestFit="1" customWidth="1"/>
    <col min="18" max="18" width="9.42578125" style="217" bestFit="1" customWidth="1"/>
    <col min="19" max="19" width="8.7109375" style="217" customWidth="1"/>
    <col min="20" max="20" width="14.42578125" style="217" customWidth="1"/>
    <col min="21" max="21" width="9.140625" style="217" customWidth="1"/>
    <col min="22" max="22" width="15.140625" style="217" customWidth="1"/>
    <col min="23" max="23" width="8" style="217" customWidth="1"/>
    <col min="24" max="24" width="8.28515625" style="217" customWidth="1"/>
    <col min="25" max="25" width="8.5703125" style="217" customWidth="1"/>
    <col min="26" max="26" width="9.42578125" style="217" customWidth="1"/>
    <col min="27" max="27" width="7.42578125" style="217" customWidth="1"/>
    <col min="28" max="29" width="8.42578125" style="218" hidden="1" customWidth="1"/>
    <col min="30" max="30" width="8.42578125" style="217" hidden="1" customWidth="1"/>
    <col min="31" max="32" width="9.140625" style="219" hidden="1" customWidth="1"/>
    <col min="33" max="33" width="11.7109375" style="217" hidden="1" customWidth="1"/>
    <col min="34" max="34" width="12.7109375" style="217" hidden="1" customWidth="1"/>
    <col min="35" max="35" width="13.140625" style="217" hidden="1" customWidth="1"/>
    <col min="36" max="36" width="13.28515625" style="217" hidden="1" customWidth="1"/>
    <col min="37" max="37" width="11.42578125" style="217" hidden="1" customWidth="1"/>
    <col min="38" max="16384" width="9.140625" style="217" hidden="1"/>
  </cols>
  <sheetData>
    <row r="1" spans="1:40" customFormat="1" ht="15.75" x14ac:dyDescent="0.25">
      <c r="A1" s="715" t="str">
        <f>"Proposed Working Standard for "&amp;Factsheet!D9&amp;" Hospital"</f>
        <v>Proposed Working Standard for Belmont Hospital</v>
      </c>
      <c r="B1" s="716"/>
      <c r="C1" s="716"/>
      <c r="D1" s="716"/>
      <c r="E1" s="716"/>
      <c r="F1" s="716"/>
      <c r="G1" s="716"/>
      <c r="H1" s="716"/>
      <c r="I1" s="716"/>
      <c r="J1" s="716"/>
      <c r="K1" s="716"/>
      <c r="L1" s="716"/>
      <c r="M1" s="716"/>
      <c r="N1" s="716"/>
      <c r="O1" s="716"/>
      <c r="P1" s="716"/>
      <c r="Q1" s="716"/>
      <c r="R1" s="716"/>
      <c r="S1" s="716"/>
      <c r="T1" s="716"/>
      <c r="U1" s="716"/>
      <c r="V1" s="716"/>
      <c r="W1" s="716"/>
      <c r="X1" s="716"/>
      <c r="Y1" s="716"/>
      <c r="Z1" s="716"/>
      <c r="AA1" s="717"/>
      <c r="AB1" s="541"/>
      <c r="AC1" s="541"/>
      <c r="AE1" s="542"/>
      <c r="AF1" s="542"/>
    </row>
    <row r="2" spans="1:40" ht="16.5" customHeight="1" x14ac:dyDescent="0.25">
      <c r="D2" s="221" t="s">
        <v>117</v>
      </c>
      <c r="F2" s="222"/>
      <c r="H2" s="223">
        <f>AA7</f>
        <v>14.21842105263158</v>
      </c>
      <c r="T2" s="227" t="s">
        <v>1371</v>
      </c>
      <c r="U2" s="228"/>
      <c r="V2" s="229">
        <f>V7</f>
        <v>14678.575000000001</v>
      </c>
    </row>
    <row r="3" spans="1:40" x14ac:dyDescent="0.25">
      <c r="A3" s="220"/>
      <c r="D3" s="231" t="s">
        <v>1308</v>
      </c>
      <c r="H3" s="232">
        <f>SUM(AA7*0.12)</f>
        <v>1.7062105263157896</v>
      </c>
      <c r="K3" s="224"/>
      <c r="L3" s="224"/>
      <c r="M3" s="224"/>
      <c r="N3" s="224"/>
      <c r="O3" s="225"/>
      <c r="P3" s="225"/>
      <c r="Q3" s="225"/>
      <c r="R3" s="224"/>
      <c r="S3" s="226"/>
      <c r="T3" s="227" t="s">
        <v>1372</v>
      </c>
      <c r="U3" s="228"/>
      <c r="V3" s="229">
        <f>SUM(0.22*V7)</f>
        <v>3229.2865000000002</v>
      </c>
      <c r="W3" s="220"/>
      <c r="X3" s="220"/>
      <c r="Y3" s="220"/>
      <c r="Z3" s="230"/>
    </row>
    <row r="4" spans="1:40" x14ac:dyDescent="0.25">
      <c r="A4" s="220"/>
      <c r="D4" s="221" t="s">
        <v>1307</v>
      </c>
      <c r="H4" s="232">
        <f>0.02*H2</f>
        <v>0.2843684210526316</v>
      </c>
      <c r="K4" s="224"/>
      <c r="L4" s="224"/>
      <c r="M4" s="224"/>
      <c r="N4" s="224"/>
      <c r="O4" s="225"/>
      <c r="P4" s="225"/>
      <c r="Q4" s="225"/>
      <c r="R4" s="224"/>
      <c r="S4" s="226"/>
      <c r="T4" s="227" t="s">
        <v>1126</v>
      </c>
      <c r="U4" s="228"/>
      <c r="V4" s="233">
        <f>SUM(V2:V3)</f>
        <v>17907.861499999999</v>
      </c>
      <c r="W4" s="220"/>
      <c r="X4" s="220"/>
    </row>
    <row r="5" spans="1:40" ht="15.75" thickBot="1" x14ac:dyDescent="0.3">
      <c r="A5" s="220"/>
      <c r="D5" s="234" t="s">
        <v>1127</v>
      </c>
      <c r="E5" s="235"/>
      <c r="F5" s="235"/>
      <c r="G5" s="236"/>
      <c r="H5" s="237">
        <f>SUM(H3+AA7+H4)</f>
        <v>16.209000000000003</v>
      </c>
      <c r="I5" s="222"/>
      <c r="J5" s="222"/>
      <c r="K5" s="224"/>
      <c r="L5" s="224"/>
      <c r="R5" s="224"/>
      <c r="S5" s="226"/>
      <c r="T5" s="227" t="s">
        <v>1128</v>
      </c>
      <c r="U5" s="238"/>
      <c r="V5" s="239">
        <f>SUM(V4*52.143)</f>
        <v>933769.62219449994</v>
      </c>
      <c r="W5" s="220"/>
      <c r="X5" s="220"/>
      <c r="AA5" s="240">
        <f>AA6+Z6</f>
        <v>14.21842105263158</v>
      </c>
      <c r="AF5" s="219" t="s">
        <v>1129</v>
      </c>
      <c r="AG5" s="241">
        <v>0</v>
      </c>
      <c r="AH5" s="241">
        <v>0.1</v>
      </c>
      <c r="AI5" s="241">
        <v>0.125</v>
      </c>
      <c r="AJ5" s="241">
        <v>0.15</v>
      </c>
      <c r="AK5" s="241">
        <v>0.15</v>
      </c>
      <c r="AL5" s="241">
        <v>0.1</v>
      </c>
    </row>
    <row r="6" spans="1:40" ht="15.75" x14ac:dyDescent="0.25">
      <c r="A6" s="242"/>
      <c r="B6" s="242"/>
      <c r="C6" s="242"/>
      <c r="D6" s="242"/>
      <c r="E6" s="242"/>
      <c r="F6" s="242"/>
      <c r="G6" s="242"/>
      <c r="H6" s="242"/>
      <c r="I6" s="242"/>
      <c r="J6" s="242"/>
      <c r="K6" s="242"/>
      <c r="L6" s="242"/>
      <c r="M6" s="243">
        <v>0.5</v>
      </c>
      <c r="N6" s="243">
        <v>0.75</v>
      </c>
      <c r="O6" s="243">
        <v>0.1</v>
      </c>
      <c r="P6" s="243">
        <v>0.125</v>
      </c>
      <c r="Q6" s="243">
        <v>0.15</v>
      </c>
      <c r="R6" s="242"/>
      <c r="S6" s="242"/>
      <c r="T6" s="242"/>
      <c r="U6" s="242"/>
      <c r="V6" s="242"/>
      <c r="W6" s="242"/>
      <c r="X6" s="244"/>
      <c r="Z6" s="245">
        <f>Z7/38</f>
        <v>0.36842105263157915</v>
      </c>
      <c r="AA6" s="240">
        <f>SUM(AA9:AA128)</f>
        <v>13.850000000000001</v>
      </c>
      <c r="AB6" s="246"/>
      <c r="AC6" s="246"/>
      <c r="AD6" s="247"/>
      <c r="AF6" s="219" t="s">
        <v>1130</v>
      </c>
      <c r="AG6" s="248">
        <v>0.25</v>
      </c>
      <c r="AH6" s="248">
        <v>0.41666666666666669</v>
      </c>
      <c r="AI6" s="248">
        <v>0.54166666666666663</v>
      </c>
      <c r="AJ6" s="248">
        <v>0.66666666666666663</v>
      </c>
      <c r="AK6" s="248">
        <v>0</v>
      </c>
      <c r="AL6" s="248">
        <v>0.16666666666666666</v>
      </c>
    </row>
    <row r="7" spans="1:40" x14ac:dyDescent="0.25">
      <c r="A7" s="249"/>
      <c r="B7" s="250" t="s">
        <v>1131</v>
      </c>
      <c r="C7" s="457"/>
      <c r="D7" s="454">
        <f t="shared" ref="D7:Q7" si="0">SUM(D9:D128)</f>
        <v>84</v>
      </c>
      <c r="E7" s="454">
        <f t="shared" si="0"/>
        <v>84</v>
      </c>
      <c r="F7" s="454">
        <f t="shared" si="0"/>
        <v>76</v>
      </c>
      <c r="G7" s="454">
        <f t="shared" si="0"/>
        <v>76</v>
      </c>
      <c r="H7" s="454">
        <f t="shared" si="0"/>
        <v>76</v>
      </c>
      <c r="I7" s="454">
        <f t="shared" si="0"/>
        <v>72</v>
      </c>
      <c r="J7" s="454">
        <f t="shared" si="0"/>
        <v>72</v>
      </c>
      <c r="K7" s="454">
        <f t="shared" si="0"/>
        <v>540</v>
      </c>
      <c r="L7" s="454">
        <f t="shared" si="0"/>
        <v>396</v>
      </c>
      <c r="M7" s="454">
        <f t="shared" si="0"/>
        <v>36</v>
      </c>
      <c r="N7" s="454">
        <f t="shared" si="0"/>
        <v>54</v>
      </c>
      <c r="O7" s="454">
        <f t="shared" si="0"/>
        <v>10</v>
      </c>
      <c r="P7" s="454">
        <f t="shared" si="0"/>
        <v>7.4999999999999982</v>
      </c>
      <c r="Q7" s="454">
        <f t="shared" si="0"/>
        <v>0</v>
      </c>
      <c r="R7" s="454">
        <f>SUM(R9:R128)</f>
        <v>647.5</v>
      </c>
      <c r="S7" s="455"/>
      <c r="T7" s="456">
        <f>SUM(T9:T122)</f>
        <v>14646.375</v>
      </c>
      <c r="U7" s="454">
        <f>SUM(U9:U122)</f>
        <v>32.200000000000003</v>
      </c>
      <c r="V7" s="456">
        <f>SUM(V9:V122)</f>
        <v>14678.575000000001</v>
      </c>
      <c r="W7" s="454"/>
      <c r="X7" s="454">
        <f>SUM(X9:X128)</f>
        <v>382</v>
      </c>
      <c r="Y7" s="454">
        <f>SUM(Y9:Y128)</f>
        <v>144</v>
      </c>
      <c r="Z7" s="454">
        <f>SUM(Z9:Z128)</f>
        <v>14.000000000000007</v>
      </c>
      <c r="AA7" s="454">
        <f>SUM(AA9:AA128)+(Z7/38)</f>
        <v>14.21842105263158</v>
      </c>
      <c r="AB7" s="251">
        <f>SUM(AB9:AB128)</f>
        <v>14.210526315789471</v>
      </c>
      <c r="AC7" s="252"/>
      <c r="AD7" s="253"/>
      <c r="AF7" s="219" t="s">
        <v>1132</v>
      </c>
      <c r="AG7" s="248">
        <v>0.41665509259259265</v>
      </c>
      <c r="AH7" s="248">
        <v>0.54165509259259259</v>
      </c>
      <c r="AI7" s="248">
        <v>0.66665509259259259</v>
      </c>
      <c r="AJ7" s="248">
        <v>0.99998842592592585</v>
      </c>
      <c r="AK7" s="248">
        <v>0.16665509259259259</v>
      </c>
      <c r="AL7" s="248">
        <v>0.24998842592592593</v>
      </c>
    </row>
    <row r="8" spans="1:40" s="261" customFormat="1" ht="30" customHeight="1" x14ac:dyDescent="0.25">
      <c r="A8" s="254" t="s">
        <v>1133</v>
      </c>
      <c r="B8" s="254" t="s">
        <v>1134</v>
      </c>
      <c r="C8" s="254" t="s">
        <v>1135</v>
      </c>
      <c r="D8" s="254" t="s">
        <v>9</v>
      </c>
      <c r="E8" s="254" t="s">
        <v>10</v>
      </c>
      <c r="F8" s="254" t="s">
        <v>11</v>
      </c>
      <c r="G8" s="254" t="s">
        <v>12</v>
      </c>
      <c r="H8" s="254" t="s">
        <v>13</v>
      </c>
      <c r="I8" s="254" t="s">
        <v>14</v>
      </c>
      <c r="J8" s="254" t="s">
        <v>15</v>
      </c>
      <c r="K8" s="254" t="s">
        <v>1136</v>
      </c>
      <c r="L8" s="254" t="s">
        <v>1137</v>
      </c>
      <c r="M8" s="254" t="s">
        <v>14</v>
      </c>
      <c r="N8" s="254" t="s">
        <v>15</v>
      </c>
      <c r="O8" s="254" t="s">
        <v>1059</v>
      </c>
      <c r="P8" s="254" t="s">
        <v>1059</v>
      </c>
      <c r="Q8" s="254" t="s">
        <v>1059</v>
      </c>
      <c r="R8" s="254" t="s">
        <v>1138</v>
      </c>
      <c r="S8" s="254" t="s">
        <v>1139</v>
      </c>
      <c r="T8" s="254" t="s">
        <v>1140</v>
      </c>
      <c r="U8" s="254" t="s">
        <v>1141</v>
      </c>
      <c r="V8" s="254" t="s">
        <v>1142</v>
      </c>
      <c r="W8" s="255" t="s">
        <v>1035</v>
      </c>
      <c r="X8" s="256" t="s">
        <v>1143</v>
      </c>
      <c r="Y8" s="256" t="s">
        <v>1144</v>
      </c>
      <c r="Z8" s="256" t="s">
        <v>1145</v>
      </c>
      <c r="AA8" s="254" t="s">
        <v>1146</v>
      </c>
      <c r="AB8" s="257" t="s">
        <v>1147</v>
      </c>
      <c r="AC8" s="258" t="s">
        <v>1148</v>
      </c>
      <c r="AD8" s="259"/>
      <c r="AE8" s="260" t="s">
        <v>1149</v>
      </c>
      <c r="AF8" s="260" t="s">
        <v>1150</v>
      </c>
      <c r="AH8" s="262" t="s">
        <v>1151</v>
      </c>
      <c r="AI8" s="262" t="s">
        <v>1152</v>
      </c>
      <c r="AJ8" s="718" t="s">
        <v>1153</v>
      </c>
      <c r="AK8" s="718"/>
      <c r="AL8" s="262" t="s">
        <v>1154</v>
      </c>
      <c r="AN8" s="217" t="s">
        <v>1155</v>
      </c>
    </row>
    <row r="9" spans="1:40" x14ac:dyDescent="0.25">
      <c r="A9" s="447" t="str">
        <f>IF(Positions!B7&lt;&gt;"",Positions!B7,"")</f>
        <v>T1-AM(1)</v>
      </c>
      <c r="B9" s="448" t="str">
        <f>Positions!F7&amp;"-"&amp;Positions!G7</f>
        <v>0600-1430</v>
      </c>
      <c r="C9" s="449">
        <f>SUM(AG9:AL9)</f>
        <v>0</v>
      </c>
      <c r="D9" s="450">
        <f>IF(Positions!J7&gt;0,Positions!J7*Positions!$V7,"")</f>
        <v>8</v>
      </c>
      <c r="E9" s="450">
        <f>IF(Positions!K7&gt;0,Positions!K7*Positions!$V7,"")</f>
        <v>8</v>
      </c>
      <c r="F9" s="450">
        <f>IF(Positions!L7&gt;0,Positions!L7*Positions!$V7,"")</f>
        <v>8</v>
      </c>
      <c r="G9" s="450">
        <f>IF(Positions!M7&gt;0,Positions!M7*Positions!$V7,"")</f>
        <v>8</v>
      </c>
      <c r="H9" s="450">
        <f>IF(Positions!N7&gt;0,Positions!N7*Positions!$V7,"")</f>
        <v>8</v>
      </c>
      <c r="I9" s="450">
        <f>IF(Positions!O7&gt;0,Positions!O7*Positions!$V7,"")</f>
        <v>8</v>
      </c>
      <c r="J9" s="450">
        <f>IF(Positions!P7&gt;0,Positions!P7*Positions!$V7,"")</f>
        <v>8</v>
      </c>
      <c r="K9" s="451">
        <f t="shared" ref="K9:K18" si="1">SUM(D9:J9)</f>
        <v>56</v>
      </c>
      <c r="L9" s="451">
        <f>SUM(D9:H9)</f>
        <v>40</v>
      </c>
      <c r="M9" s="451">
        <f t="shared" ref="M9:N36" si="2">IF(I9&lt;&gt;"",I9*M$6,"")</f>
        <v>4</v>
      </c>
      <c r="N9" s="451">
        <f t="shared" si="2"/>
        <v>6</v>
      </c>
      <c r="O9" s="451">
        <f t="shared" ref="O9:Q26" si="3">IF($C9=O$6,$L9*O$6,0)</f>
        <v>0</v>
      </c>
      <c r="P9" s="451">
        <f t="shared" si="3"/>
        <v>0</v>
      </c>
      <c r="Q9" s="451">
        <f t="shared" si="3"/>
        <v>0</v>
      </c>
      <c r="R9" s="451">
        <f>SUM(K9:Q9,-L9)</f>
        <v>66</v>
      </c>
      <c r="S9" s="546">
        <v>24.23</v>
      </c>
      <c r="T9" s="452">
        <f t="shared" ref="T9:T30" si="4">SUM(R9*S9)</f>
        <v>1599.18</v>
      </c>
      <c r="U9" s="546"/>
      <c r="V9" s="452">
        <f>SUM(T9:U9)</f>
        <v>1599.18</v>
      </c>
      <c r="W9" s="551"/>
      <c r="X9" s="453">
        <f>IF(L9=40,38,SUM(D9:H9))</f>
        <v>38</v>
      </c>
      <c r="Y9" s="453">
        <f>SUM(I9:J9)</f>
        <v>16</v>
      </c>
      <c r="Z9" s="453">
        <f>SUM(D9:H9)-X9</f>
        <v>2</v>
      </c>
      <c r="AA9" s="268">
        <f>ROUND((X9+Y9)/38,2)</f>
        <v>1.42</v>
      </c>
      <c r="AB9" s="269">
        <f>SUM(X9:Z9)/38</f>
        <v>1.4736842105263157</v>
      </c>
      <c r="AC9" s="269">
        <f>AB9-Positions!Y7</f>
        <v>0</v>
      </c>
      <c r="AD9" s="268"/>
      <c r="AE9" s="219">
        <f>IF(Positions!F7&lt;&gt;"",TIME(LEFT(Positions!F7,2),RIGHT(Positions!F7,2),0),"")</f>
        <v>0.25</v>
      </c>
      <c r="AF9" s="219">
        <f>IF(Positions!G7&lt;&gt;"",TIME(LEFT(Positions!G7,2),RIGHT(Positions!G7,2),0),"")</f>
        <v>0.60416666666666663</v>
      </c>
      <c r="AG9" s="270">
        <f t="shared" ref="AG9:AL24" si="5">IF(AND($AE9&gt;=AG$6,$AE9&lt;=AG$7),AG$5,"")</f>
        <v>0</v>
      </c>
      <c r="AH9" s="271" t="str">
        <f t="shared" si="5"/>
        <v/>
      </c>
      <c r="AI9" s="271" t="str">
        <f t="shared" si="5"/>
        <v/>
      </c>
      <c r="AJ9" s="271" t="str">
        <f t="shared" si="5"/>
        <v/>
      </c>
      <c r="AK9" s="271" t="str">
        <f t="shared" si="5"/>
        <v/>
      </c>
      <c r="AL9" s="272" t="str">
        <f t="shared" si="5"/>
        <v/>
      </c>
      <c r="AN9" s="217" t="s">
        <v>1156</v>
      </c>
    </row>
    <row r="10" spans="1:40" x14ac:dyDescent="0.25">
      <c r="A10" s="447" t="str">
        <f>IF(Positions!B8&lt;&gt;"",Positions!B8,"")</f>
        <v>T1-AM(2)</v>
      </c>
      <c r="B10" s="448" t="str">
        <f>Positions!F8&amp;"-"&amp;Positions!G8</f>
        <v>0600-1430</v>
      </c>
      <c r="C10" s="449">
        <f t="shared" ref="C10:C73" si="6">SUM(AG10:AL10)</f>
        <v>0</v>
      </c>
      <c r="D10" s="450">
        <f>IF(Positions!J8&gt;0,Positions!J8*Positions!$V8,"")</f>
        <v>8</v>
      </c>
      <c r="E10" s="450">
        <f>IF(Positions!K8&gt;0,Positions!K8*Positions!$V8,"")</f>
        <v>8</v>
      </c>
      <c r="F10" s="450">
        <f>IF(Positions!L8&gt;0,Positions!L8*Positions!$V8,"")</f>
        <v>8</v>
      </c>
      <c r="G10" s="450">
        <f>IF(Positions!M8&gt;0,Positions!M8*Positions!$V8,"")</f>
        <v>8</v>
      </c>
      <c r="H10" s="450">
        <f>IF(Positions!N8&gt;0,Positions!N8*Positions!$V8,"")</f>
        <v>8</v>
      </c>
      <c r="I10" s="450">
        <f>IF(Positions!O8&gt;0,Positions!O8*Positions!$V8,"")</f>
        <v>8</v>
      </c>
      <c r="J10" s="450">
        <f>IF(Positions!P8&gt;0,Positions!P8*Positions!$V8,"")</f>
        <v>8</v>
      </c>
      <c r="K10" s="451">
        <f t="shared" si="1"/>
        <v>56</v>
      </c>
      <c r="L10" s="451">
        <f t="shared" ref="L10:L30" si="7">SUM(D10:H10)</f>
        <v>40</v>
      </c>
      <c r="M10" s="451">
        <f t="shared" si="2"/>
        <v>4</v>
      </c>
      <c r="N10" s="451">
        <f t="shared" si="2"/>
        <v>6</v>
      </c>
      <c r="O10" s="451">
        <f t="shared" si="3"/>
        <v>0</v>
      </c>
      <c r="P10" s="451">
        <f t="shared" si="3"/>
        <v>0</v>
      </c>
      <c r="Q10" s="451">
        <f t="shared" si="3"/>
        <v>0</v>
      </c>
      <c r="R10" s="451">
        <f t="shared" ref="R10:R18" si="8">SUM(K10:Q10,-L10)</f>
        <v>66</v>
      </c>
      <c r="S10" s="546">
        <v>24.23</v>
      </c>
      <c r="T10" s="452">
        <f t="shared" si="4"/>
        <v>1599.18</v>
      </c>
      <c r="U10" s="546"/>
      <c r="V10" s="452">
        <f t="shared" ref="V10:V30" si="9">SUM(T10:U10)</f>
        <v>1599.18</v>
      </c>
      <c r="W10" s="551"/>
      <c r="X10" s="453">
        <f t="shared" ref="X10:X73" si="10">IF(L10=40,38,SUM(D10:H10))</f>
        <v>38</v>
      </c>
      <c r="Y10" s="453">
        <f t="shared" ref="Y10:Y73" si="11">SUM(I10:J10)</f>
        <v>16</v>
      </c>
      <c r="Z10" s="453">
        <f t="shared" ref="Z10:Z73" si="12">SUM(D10:H10)-X10</f>
        <v>2</v>
      </c>
      <c r="AA10" s="268">
        <f t="shared" ref="AA10:AA73" si="13">ROUND((X10+Y10)/38,2)</f>
        <v>1.42</v>
      </c>
      <c r="AB10" s="269">
        <f t="shared" ref="AB10:AB73" si="14">SUM(X10:Z10)/38</f>
        <v>1.4736842105263157</v>
      </c>
      <c r="AC10" s="269">
        <f>AB10-Positions!Y8</f>
        <v>0</v>
      </c>
      <c r="AD10" s="268"/>
      <c r="AE10" s="219">
        <f>IF(Positions!F8&lt;&gt;"",TIME(LEFT(Positions!F8,2),RIGHT(Positions!F8,2),0),"")</f>
        <v>0.25</v>
      </c>
      <c r="AF10" s="219">
        <f>IF(Positions!G8&lt;&gt;"",TIME(LEFT(Positions!G8,2),RIGHT(Positions!G8,2),0),"")</f>
        <v>0.60416666666666663</v>
      </c>
      <c r="AG10" s="273">
        <f t="shared" si="5"/>
        <v>0</v>
      </c>
      <c r="AH10" s="274" t="str">
        <f t="shared" si="5"/>
        <v/>
      </c>
      <c r="AI10" s="274" t="str">
        <f t="shared" si="5"/>
        <v/>
      </c>
      <c r="AJ10" s="274" t="str">
        <f t="shared" si="5"/>
        <v/>
      </c>
      <c r="AK10" s="274" t="str">
        <f t="shared" si="5"/>
        <v/>
      </c>
      <c r="AL10" s="275" t="str">
        <f t="shared" si="5"/>
        <v/>
      </c>
    </row>
    <row r="11" spans="1:40" x14ac:dyDescent="0.25">
      <c r="A11" s="447" t="str">
        <f>IF(Positions!B9&lt;&gt;"",Positions!B9,"")</f>
        <v>TC-T1</v>
      </c>
      <c r="B11" s="448" t="str">
        <f>Positions!F9&amp;"-"&amp;Positions!G9</f>
        <v>0800-1630</v>
      </c>
      <c r="C11" s="449">
        <f t="shared" si="6"/>
        <v>0</v>
      </c>
      <c r="D11" s="450">
        <f>IF(Positions!J9&gt;0,Positions!J9*Positions!$V9,"")</f>
        <v>8</v>
      </c>
      <c r="E11" s="450">
        <f>IF(Positions!K9&gt;0,Positions!K9*Positions!$V9,"")</f>
        <v>8</v>
      </c>
      <c r="F11" s="450">
        <f>IF(Positions!L9&gt;0,Positions!L9*Positions!$V9,"")</f>
        <v>8</v>
      </c>
      <c r="G11" s="450">
        <f>IF(Positions!M9&gt;0,Positions!M9*Positions!$V9,"")</f>
        <v>8</v>
      </c>
      <c r="H11" s="450">
        <f>IF(Positions!N9&gt;0,Positions!N9*Positions!$V9,"")</f>
        <v>8</v>
      </c>
      <c r="I11" s="450">
        <f>IF(Positions!O9&gt;0,Positions!O9*Positions!$V9,"")</f>
        <v>8</v>
      </c>
      <c r="J11" s="450">
        <f>IF(Positions!P9&gt;0,Positions!P9*Positions!$V9,"")</f>
        <v>8</v>
      </c>
      <c r="K11" s="451">
        <f>SUM(D11:J11)</f>
        <v>56</v>
      </c>
      <c r="L11" s="451">
        <f>SUM(D11:H11)</f>
        <v>40</v>
      </c>
      <c r="M11" s="451">
        <f t="shared" si="2"/>
        <v>4</v>
      </c>
      <c r="N11" s="451">
        <f t="shared" si="2"/>
        <v>6</v>
      </c>
      <c r="O11" s="451">
        <f t="shared" si="3"/>
        <v>0</v>
      </c>
      <c r="P11" s="451">
        <f t="shared" si="3"/>
        <v>0</v>
      </c>
      <c r="Q11" s="451">
        <f t="shared" si="3"/>
        <v>0</v>
      </c>
      <c r="R11" s="451">
        <f>SUM(K11:Q11,-L11)</f>
        <v>66</v>
      </c>
      <c r="S11" s="546">
        <v>24.23</v>
      </c>
      <c r="T11" s="452">
        <f>SUM(R11*S11)</f>
        <v>1599.18</v>
      </c>
      <c r="U11" s="546">
        <v>32.200000000000003</v>
      </c>
      <c r="V11" s="452">
        <f>SUM(T11:U11)</f>
        <v>1631.38</v>
      </c>
      <c r="W11" s="551"/>
      <c r="X11" s="453">
        <f>IF(L11=40,38,SUM(D11:H11))</f>
        <v>38</v>
      </c>
      <c r="Y11" s="453">
        <f>SUM(I11:J11)</f>
        <v>16</v>
      </c>
      <c r="Z11" s="453">
        <f>SUM(D11:H11)-X11</f>
        <v>2</v>
      </c>
      <c r="AA11" s="268">
        <f t="shared" si="13"/>
        <v>1.42</v>
      </c>
      <c r="AB11" s="269">
        <f t="shared" si="14"/>
        <v>1.4736842105263157</v>
      </c>
      <c r="AC11" s="269">
        <f>AB11-Positions!Y9</f>
        <v>0</v>
      </c>
      <c r="AD11" s="268"/>
      <c r="AE11" s="219">
        <f>IF(Positions!F9&lt;&gt;"",TIME(LEFT(Positions!F9,2),RIGHT(Positions!F9,2),0),"")</f>
        <v>0.33333333333333331</v>
      </c>
      <c r="AF11" s="219">
        <f>IF(Positions!G9&lt;&gt;"",TIME(LEFT(Positions!G9,2),RIGHT(Positions!G9,2),0),"")</f>
        <v>0.6875</v>
      </c>
      <c r="AG11" s="273">
        <f t="shared" si="5"/>
        <v>0</v>
      </c>
      <c r="AH11" s="274" t="str">
        <f t="shared" si="5"/>
        <v/>
      </c>
      <c r="AI11" s="274" t="str">
        <f t="shared" si="5"/>
        <v/>
      </c>
      <c r="AJ11" s="274" t="str">
        <f t="shared" si="5"/>
        <v/>
      </c>
      <c r="AK11" s="274" t="str">
        <f t="shared" si="5"/>
        <v/>
      </c>
      <c r="AL11" s="275" t="str">
        <f t="shared" si="5"/>
        <v/>
      </c>
      <c r="AN11" s="217" t="s">
        <v>1157</v>
      </c>
    </row>
    <row r="12" spans="1:40" x14ac:dyDescent="0.25">
      <c r="A12" s="447" t="str">
        <f>IF(Positions!B10&lt;&gt;"",Positions!B10,"")</f>
        <v>T1-PM(1)</v>
      </c>
      <c r="B12" s="448" t="str">
        <f>Positions!F10&amp;"-"&amp;Positions!G10</f>
        <v>1530-1930</v>
      </c>
      <c r="C12" s="449">
        <f t="shared" si="6"/>
        <v>0.125</v>
      </c>
      <c r="D12" s="450">
        <f>IF(Positions!J10&gt;0,Positions!J10*Positions!$V10,"")</f>
        <v>3.9999999999999991</v>
      </c>
      <c r="E12" s="450">
        <f>IF(Positions!K10&gt;0,Positions!K10*Positions!$V10,"")</f>
        <v>3.9999999999999991</v>
      </c>
      <c r="F12" s="450">
        <f>IF(Positions!L10&gt;0,Positions!L10*Positions!$V10,"")</f>
        <v>3.9999999999999991</v>
      </c>
      <c r="G12" s="450">
        <f>IF(Positions!M10&gt;0,Positions!M10*Positions!$V10,"")</f>
        <v>3.9999999999999991</v>
      </c>
      <c r="H12" s="450">
        <f>IF(Positions!N10&gt;0,Positions!N10*Positions!$V10,"")</f>
        <v>3.9999999999999991</v>
      </c>
      <c r="I12" s="450">
        <f>IF(Positions!O10&gt;0,Positions!O10*Positions!$V10,"")</f>
        <v>3.9999999999999991</v>
      </c>
      <c r="J12" s="450">
        <f>IF(Positions!P10&gt;0,Positions!P10*Positions!$V10,"")</f>
        <v>3.9999999999999991</v>
      </c>
      <c r="K12" s="451">
        <f t="shared" si="1"/>
        <v>27.999999999999996</v>
      </c>
      <c r="L12" s="451">
        <f t="shared" si="7"/>
        <v>19.999999999999996</v>
      </c>
      <c r="M12" s="451">
        <f t="shared" si="2"/>
        <v>1.9999999999999996</v>
      </c>
      <c r="N12" s="451">
        <f t="shared" si="2"/>
        <v>2.9999999999999991</v>
      </c>
      <c r="O12" s="451">
        <f t="shared" si="3"/>
        <v>0</v>
      </c>
      <c r="P12" s="451">
        <f t="shared" si="3"/>
        <v>2.4999999999999996</v>
      </c>
      <c r="Q12" s="451">
        <f t="shared" si="3"/>
        <v>0</v>
      </c>
      <c r="R12" s="451">
        <f t="shared" si="8"/>
        <v>35.5</v>
      </c>
      <c r="S12" s="546">
        <v>24.23</v>
      </c>
      <c r="T12" s="452">
        <f t="shared" si="4"/>
        <v>860.16499999999996</v>
      </c>
      <c r="U12" s="546"/>
      <c r="V12" s="452">
        <f t="shared" si="9"/>
        <v>860.16499999999996</v>
      </c>
      <c r="W12" s="551"/>
      <c r="X12" s="453">
        <f t="shared" si="10"/>
        <v>19.999999999999996</v>
      </c>
      <c r="Y12" s="453">
        <f t="shared" si="11"/>
        <v>7.9999999999999982</v>
      </c>
      <c r="Z12" s="453">
        <f t="shared" si="12"/>
        <v>0</v>
      </c>
      <c r="AA12" s="268">
        <f t="shared" si="13"/>
        <v>0.74</v>
      </c>
      <c r="AB12" s="269">
        <f t="shared" si="14"/>
        <v>0.73684210526315774</v>
      </c>
      <c r="AC12" s="269">
        <f>AB12-Positions!Y10</f>
        <v>0</v>
      </c>
      <c r="AD12" s="268"/>
      <c r="AE12" s="219">
        <f>IF(Positions!F10&lt;&gt;"",TIME(LEFT(Positions!F10,2),RIGHT(Positions!F10,2),0),"")</f>
        <v>0.64583333333333337</v>
      </c>
      <c r="AF12" s="219">
        <f>IF(Positions!G10&lt;&gt;"",TIME(LEFT(Positions!G10,2),RIGHT(Positions!G10,2),0),"")</f>
        <v>0.8125</v>
      </c>
      <c r="AG12" s="273" t="str">
        <f t="shared" si="5"/>
        <v/>
      </c>
      <c r="AH12" s="274" t="str">
        <f t="shared" si="5"/>
        <v/>
      </c>
      <c r="AI12" s="274">
        <f t="shared" si="5"/>
        <v>0.125</v>
      </c>
      <c r="AJ12" s="274" t="str">
        <f t="shared" si="5"/>
        <v/>
      </c>
      <c r="AK12" s="274" t="str">
        <f t="shared" si="5"/>
        <v/>
      </c>
      <c r="AL12" s="275" t="str">
        <f t="shared" si="5"/>
        <v/>
      </c>
    </row>
    <row r="13" spans="1:40" x14ac:dyDescent="0.25">
      <c r="A13" s="447" t="str">
        <f>IF(Positions!B11&lt;&gt;"",Positions!B11,"")</f>
        <v>T1-PM(2)</v>
      </c>
      <c r="B13" s="448" t="str">
        <f>Positions!F11&amp;"-"&amp;Positions!G11</f>
        <v>1530-1930</v>
      </c>
      <c r="C13" s="449">
        <f t="shared" si="6"/>
        <v>0.125</v>
      </c>
      <c r="D13" s="450">
        <f>IF(Positions!J11&gt;0,Positions!J11*Positions!$V11,"")</f>
        <v>3.9999999999999991</v>
      </c>
      <c r="E13" s="450">
        <f>IF(Positions!K11&gt;0,Positions!K11*Positions!$V11,"")</f>
        <v>3.9999999999999991</v>
      </c>
      <c r="F13" s="450">
        <f>IF(Positions!L11&gt;0,Positions!L11*Positions!$V11,"")</f>
        <v>3.9999999999999991</v>
      </c>
      <c r="G13" s="450">
        <f>IF(Positions!M11&gt;0,Positions!M11*Positions!$V11,"")</f>
        <v>3.9999999999999991</v>
      </c>
      <c r="H13" s="450">
        <f>IF(Positions!N11&gt;0,Positions!N11*Positions!$V11,"")</f>
        <v>3.9999999999999991</v>
      </c>
      <c r="I13" s="450">
        <f>IF(Positions!O11&gt;0,Positions!O11*Positions!$V11,"")</f>
        <v>3.9999999999999991</v>
      </c>
      <c r="J13" s="450">
        <f>IF(Positions!P11&gt;0,Positions!P11*Positions!$V11,"")</f>
        <v>3.9999999999999991</v>
      </c>
      <c r="K13" s="451">
        <f t="shared" si="1"/>
        <v>27.999999999999996</v>
      </c>
      <c r="L13" s="451">
        <f t="shared" si="7"/>
        <v>19.999999999999996</v>
      </c>
      <c r="M13" s="451">
        <f t="shared" si="2"/>
        <v>1.9999999999999996</v>
      </c>
      <c r="N13" s="451">
        <f t="shared" si="2"/>
        <v>2.9999999999999991</v>
      </c>
      <c r="O13" s="451">
        <f t="shared" si="3"/>
        <v>0</v>
      </c>
      <c r="P13" s="451">
        <f t="shared" si="3"/>
        <v>2.4999999999999996</v>
      </c>
      <c r="Q13" s="451">
        <f t="shared" si="3"/>
        <v>0</v>
      </c>
      <c r="R13" s="451">
        <f t="shared" si="8"/>
        <v>35.5</v>
      </c>
      <c r="S13" s="546">
        <v>24.23</v>
      </c>
      <c r="T13" s="452">
        <f t="shared" si="4"/>
        <v>860.16499999999996</v>
      </c>
      <c r="U13" s="546"/>
      <c r="V13" s="452">
        <f t="shared" si="9"/>
        <v>860.16499999999996</v>
      </c>
      <c r="W13" s="551"/>
      <c r="X13" s="453">
        <f t="shared" si="10"/>
        <v>19.999999999999996</v>
      </c>
      <c r="Y13" s="453">
        <f t="shared" si="11"/>
        <v>7.9999999999999982</v>
      </c>
      <c r="Z13" s="453">
        <f t="shared" si="12"/>
        <v>0</v>
      </c>
      <c r="AA13" s="268">
        <f t="shared" si="13"/>
        <v>0.74</v>
      </c>
      <c r="AB13" s="269">
        <f t="shared" si="14"/>
        <v>0.73684210526315774</v>
      </c>
      <c r="AC13" s="269">
        <f>AB13-Positions!Y11</f>
        <v>0</v>
      </c>
      <c r="AD13" s="268"/>
      <c r="AE13" s="219">
        <f>IF(Positions!F11&lt;&gt;"",TIME(LEFT(Positions!F11,2),RIGHT(Positions!F11,2),0),"")</f>
        <v>0.64583333333333337</v>
      </c>
      <c r="AF13" s="219">
        <f>IF(Positions!G11&lt;&gt;"",TIME(LEFT(Positions!G11,2),RIGHT(Positions!G11,2),0),"")</f>
        <v>0.8125</v>
      </c>
      <c r="AG13" s="273" t="str">
        <f t="shared" si="5"/>
        <v/>
      </c>
      <c r="AH13" s="274" t="str">
        <f t="shared" si="5"/>
        <v/>
      </c>
      <c r="AI13" s="274">
        <f t="shared" si="5"/>
        <v>0.125</v>
      </c>
      <c r="AJ13" s="274" t="str">
        <f t="shared" si="5"/>
        <v/>
      </c>
      <c r="AK13" s="274" t="str">
        <f t="shared" si="5"/>
        <v/>
      </c>
      <c r="AL13" s="275" t="str">
        <f t="shared" si="5"/>
        <v/>
      </c>
      <c r="AN13" s="217" t="s">
        <v>1158</v>
      </c>
    </row>
    <row r="14" spans="1:40" x14ac:dyDescent="0.25">
      <c r="A14" s="447" t="str">
        <f>IF(Positions!B12&lt;&gt;"",Positions!B12,"")</f>
        <v>x</v>
      </c>
      <c r="B14" s="448" t="str">
        <f>Positions!F12&amp;"-"&amp;Positions!G12</f>
        <v>-</v>
      </c>
      <c r="C14" s="449">
        <f t="shared" si="6"/>
        <v>0</v>
      </c>
      <c r="D14" s="450" t="str">
        <f>IF(Positions!J12&gt;0,Positions!J12*Positions!$V12,"")</f>
        <v/>
      </c>
      <c r="E14" s="450" t="str">
        <f>IF(Positions!K12&gt;0,Positions!K12*Positions!$V12,"")</f>
        <v/>
      </c>
      <c r="F14" s="450" t="str">
        <f>IF(Positions!L12&gt;0,Positions!L12*Positions!$V12,"")</f>
        <v/>
      </c>
      <c r="G14" s="450" t="str">
        <f>IF(Positions!M12&gt;0,Positions!M12*Positions!$V12,"")</f>
        <v/>
      </c>
      <c r="H14" s="450" t="str">
        <f>IF(Positions!N12&gt;0,Positions!N12*Positions!$V12,"")</f>
        <v/>
      </c>
      <c r="I14" s="450" t="str">
        <f>IF(Positions!O12&gt;0,Positions!O12*Positions!$V12,"")</f>
        <v/>
      </c>
      <c r="J14" s="450" t="str">
        <f>IF(Positions!P12&gt;0,Positions!P12*Positions!$V12,"")</f>
        <v/>
      </c>
      <c r="K14" s="451">
        <f t="shared" si="1"/>
        <v>0</v>
      </c>
      <c r="L14" s="451">
        <f t="shared" si="7"/>
        <v>0</v>
      </c>
      <c r="M14" s="451" t="str">
        <f t="shared" si="2"/>
        <v/>
      </c>
      <c r="N14" s="451" t="str">
        <f t="shared" si="2"/>
        <v/>
      </c>
      <c r="O14" s="451">
        <f t="shared" si="3"/>
        <v>0</v>
      </c>
      <c r="P14" s="451">
        <f t="shared" si="3"/>
        <v>0</v>
      </c>
      <c r="Q14" s="451">
        <f t="shared" si="3"/>
        <v>0</v>
      </c>
      <c r="R14" s="451">
        <f t="shared" si="8"/>
        <v>0</v>
      </c>
      <c r="S14" s="546">
        <v>24.23</v>
      </c>
      <c r="T14" s="452">
        <f t="shared" si="4"/>
        <v>0</v>
      </c>
      <c r="U14" s="546"/>
      <c r="V14" s="452">
        <f t="shared" si="9"/>
        <v>0</v>
      </c>
      <c r="W14" s="551"/>
      <c r="X14" s="453">
        <f t="shared" si="10"/>
        <v>0</v>
      </c>
      <c r="Y14" s="453">
        <f t="shared" si="11"/>
        <v>0</v>
      </c>
      <c r="Z14" s="453">
        <f t="shared" si="12"/>
        <v>0</v>
      </c>
      <c r="AA14" s="268">
        <f t="shared" si="13"/>
        <v>0</v>
      </c>
      <c r="AB14" s="269">
        <f t="shared" si="14"/>
        <v>0</v>
      </c>
      <c r="AC14" s="269">
        <f>AB14-Positions!Y12</f>
        <v>0</v>
      </c>
      <c r="AD14" s="268"/>
      <c r="AE14" s="219" t="str">
        <f>IF(Positions!F12&lt;&gt;"",TIME(LEFT(Positions!F12,2),RIGHT(Positions!F12,2),0),"")</f>
        <v/>
      </c>
      <c r="AF14" s="219" t="str">
        <f>IF(Positions!G12&lt;&gt;"",TIME(LEFT(Positions!G12,2),RIGHT(Positions!G12,2),0),"")</f>
        <v/>
      </c>
      <c r="AG14" s="273" t="str">
        <f t="shared" si="5"/>
        <v/>
      </c>
      <c r="AH14" s="274" t="str">
        <f t="shared" si="5"/>
        <v/>
      </c>
      <c r="AI14" s="274" t="str">
        <f t="shared" si="5"/>
        <v/>
      </c>
      <c r="AJ14" s="274" t="str">
        <f t="shared" si="5"/>
        <v/>
      </c>
      <c r="AK14" s="274" t="str">
        <f t="shared" si="5"/>
        <v/>
      </c>
      <c r="AL14" s="275" t="str">
        <f t="shared" si="5"/>
        <v/>
      </c>
    </row>
    <row r="15" spans="1:40" x14ac:dyDescent="0.25">
      <c r="A15" s="447" t="str">
        <f>IF(Positions!B13&lt;&gt;"",Positions!B13,"")</f>
        <v>T2-AM(1)</v>
      </c>
      <c r="B15" s="448" t="str">
        <f>Positions!F13&amp;"-"&amp;Positions!G13</f>
        <v>0600-1430</v>
      </c>
      <c r="C15" s="449">
        <f t="shared" si="6"/>
        <v>0</v>
      </c>
      <c r="D15" s="450">
        <f>IF(Positions!J13&gt;0,Positions!J13*Positions!$V13,"")</f>
        <v>8</v>
      </c>
      <c r="E15" s="450">
        <f>IF(Positions!K13&gt;0,Positions!K13*Positions!$V13,"")</f>
        <v>8</v>
      </c>
      <c r="F15" s="450">
        <f>IF(Positions!L13&gt;0,Positions!L13*Positions!$V13,"")</f>
        <v>8</v>
      </c>
      <c r="G15" s="450">
        <f>IF(Positions!M13&gt;0,Positions!M13*Positions!$V13,"")</f>
        <v>8</v>
      </c>
      <c r="H15" s="450">
        <f>IF(Positions!N13&gt;0,Positions!N13*Positions!$V13,"")</f>
        <v>8</v>
      </c>
      <c r="I15" s="450">
        <f>IF(Positions!O13&gt;0,Positions!O13*Positions!$V13,"")</f>
        <v>8</v>
      </c>
      <c r="J15" s="450">
        <f>IF(Positions!P13&gt;0,Positions!P13*Positions!$V13,"")</f>
        <v>8</v>
      </c>
      <c r="K15" s="451">
        <f t="shared" si="1"/>
        <v>56</v>
      </c>
      <c r="L15" s="451">
        <f t="shared" si="7"/>
        <v>40</v>
      </c>
      <c r="M15" s="451">
        <f t="shared" si="2"/>
        <v>4</v>
      </c>
      <c r="N15" s="451">
        <f t="shared" si="2"/>
        <v>6</v>
      </c>
      <c r="O15" s="451">
        <f t="shared" si="3"/>
        <v>0</v>
      </c>
      <c r="P15" s="451">
        <f t="shared" si="3"/>
        <v>0</v>
      </c>
      <c r="Q15" s="451">
        <f t="shared" si="3"/>
        <v>0</v>
      </c>
      <c r="R15" s="451">
        <f t="shared" si="8"/>
        <v>66</v>
      </c>
      <c r="S15" s="546">
        <v>24.23</v>
      </c>
      <c r="T15" s="452">
        <f t="shared" si="4"/>
        <v>1599.18</v>
      </c>
      <c r="U15" s="546"/>
      <c r="V15" s="452">
        <f t="shared" si="9"/>
        <v>1599.18</v>
      </c>
      <c r="W15" s="551"/>
      <c r="X15" s="453">
        <f t="shared" si="10"/>
        <v>38</v>
      </c>
      <c r="Y15" s="453">
        <f t="shared" si="11"/>
        <v>16</v>
      </c>
      <c r="Z15" s="453">
        <f t="shared" si="12"/>
        <v>2</v>
      </c>
      <c r="AA15" s="268">
        <f t="shared" si="13"/>
        <v>1.42</v>
      </c>
      <c r="AB15" s="269">
        <f t="shared" si="14"/>
        <v>1.4736842105263157</v>
      </c>
      <c r="AC15" s="269">
        <f>AB15-Positions!Y13</f>
        <v>0</v>
      </c>
      <c r="AD15" s="268"/>
      <c r="AE15" s="219">
        <f>IF(Positions!F13&lt;&gt;"",TIME(LEFT(Positions!F13,2),RIGHT(Positions!F13,2),0),"")</f>
        <v>0.25</v>
      </c>
      <c r="AF15" s="219">
        <f>IF(Positions!G13&lt;&gt;"",TIME(LEFT(Positions!G13,2),RIGHT(Positions!G13,2),0),"")</f>
        <v>0.60416666666666663</v>
      </c>
      <c r="AG15" s="273">
        <f t="shared" si="5"/>
        <v>0</v>
      </c>
      <c r="AH15" s="274" t="str">
        <f t="shared" si="5"/>
        <v/>
      </c>
      <c r="AI15" s="274" t="str">
        <f t="shared" si="5"/>
        <v/>
      </c>
      <c r="AJ15" s="274" t="str">
        <f t="shared" si="5"/>
        <v/>
      </c>
      <c r="AK15" s="274" t="str">
        <f t="shared" si="5"/>
        <v/>
      </c>
      <c r="AL15" s="275" t="str">
        <f t="shared" si="5"/>
        <v/>
      </c>
    </row>
    <row r="16" spans="1:40" x14ac:dyDescent="0.25">
      <c r="A16" s="447" t="str">
        <f>IF(Positions!B14&lt;&gt;"",Positions!B14,"")</f>
        <v>T2-AM(2)</v>
      </c>
      <c r="B16" s="448" t="str">
        <f>Positions!F14&amp;"-"&amp;Positions!G14</f>
        <v>0630-1030</v>
      </c>
      <c r="C16" s="449">
        <f t="shared" si="6"/>
        <v>0</v>
      </c>
      <c r="D16" s="450">
        <f>IF(Positions!J14&gt;0,Positions!J14*Positions!$V14,"")</f>
        <v>4</v>
      </c>
      <c r="E16" s="450">
        <f>IF(Positions!K14&gt;0,Positions!K14*Positions!$V14,"")</f>
        <v>4</v>
      </c>
      <c r="F16" s="450">
        <f>IF(Positions!L14&gt;0,Positions!L14*Positions!$V14,"")</f>
        <v>4</v>
      </c>
      <c r="G16" s="450">
        <f>IF(Positions!M14&gt;0,Positions!M14*Positions!$V14,"")</f>
        <v>4</v>
      </c>
      <c r="H16" s="450">
        <f>IF(Positions!N14&gt;0,Positions!N14*Positions!$V14,"")</f>
        <v>4</v>
      </c>
      <c r="I16" s="450">
        <f>IF(Positions!O14&gt;0,Positions!O14*Positions!$V14,"")</f>
        <v>4</v>
      </c>
      <c r="J16" s="450">
        <f>IF(Positions!P14&gt;0,Positions!P14*Positions!$V14,"")</f>
        <v>4</v>
      </c>
      <c r="K16" s="451">
        <f t="shared" si="1"/>
        <v>28</v>
      </c>
      <c r="L16" s="451">
        <f t="shared" si="7"/>
        <v>20</v>
      </c>
      <c r="M16" s="451">
        <f t="shared" si="2"/>
        <v>2</v>
      </c>
      <c r="N16" s="451">
        <f t="shared" si="2"/>
        <v>3</v>
      </c>
      <c r="O16" s="451">
        <f t="shared" si="3"/>
        <v>0</v>
      </c>
      <c r="P16" s="451">
        <f t="shared" si="3"/>
        <v>0</v>
      </c>
      <c r="Q16" s="451">
        <f t="shared" si="3"/>
        <v>0</v>
      </c>
      <c r="R16" s="451">
        <f t="shared" si="8"/>
        <v>33</v>
      </c>
      <c r="S16" s="546">
        <v>24.23</v>
      </c>
      <c r="T16" s="452">
        <f t="shared" si="4"/>
        <v>799.59</v>
      </c>
      <c r="U16" s="546"/>
      <c r="V16" s="452">
        <f t="shared" si="9"/>
        <v>799.59</v>
      </c>
      <c r="W16" s="551"/>
      <c r="X16" s="453">
        <f t="shared" si="10"/>
        <v>20</v>
      </c>
      <c r="Y16" s="453">
        <f t="shared" si="11"/>
        <v>8</v>
      </c>
      <c r="Z16" s="453">
        <f t="shared" si="12"/>
        <v>0</v>
      </c>
      <c r="AA16" s="268">
        <f t="shared" si="13"/>
        <v>0.74</v>
      </c>
      <c r="AB16" s="269">
        <f t="shared" si="14"/>
        <v>0.73684210526315785</v>
      </c>
      <c r="AC16" s="269">
        <f>AB16-Positions!Y14</f>
        <v>0</v>
      </c>
      <c r="AD16" s="268"/>
      <c r="AE16" s="219">
        <f>IF(Positions!F14&lt;&gt;"",TIME(LEFT(Positions!F14,2),RIGHT(Positions!F14,2),0),"")</f>
        <v>0.27083333333333331</v>
      </c>
      <c r="AF16" s="219">
        <f>IF(Positions!G14&lt;&gt;"",TIME(LEFT(Positions!G14,2),RIGHT(Positions!G14,2),0),"")</f>
        <v>0.4375</v>
      </c>
      <c r="AG16" s="273">
        <f t="shared" si="5"/>
        <v>0</v>
      </c>
      <c r="AH16" s="274" t="str">
        <f t="shared" si="5"/>
        <v/>
      </c>
      <c r="AI16" s="274" t="str">
        <f t="shared" si="5"/>
        <v/>
      </c>
      <c r="AJ16" s="274" t="str">
        <f t="shared" si="5"/>
        <v/>
      </c>
      <c r="AK16" s="274" t="str">
        <f t="shared" si="5"/>
        <v/>
      </c>
      <c r="AL16" s="275" t="str">
        <f t="shared" si="5"/>
        <v/>
      </c>
    </row>
    <row r="17" spans="1:38" x14ac:dyDescent="0.25">
      <c r="A17" s="447" t="str">
        <f>IF(Positions!B15&lt;&gt;"",Positions!B15,"")</f>
        <v>T2-PM(1)</v>
      </c>
      <c r="B17" s="448" t="str">
        <f>Positions!F15&amp;"-"&amp;Positions!G15</f>
        <v>1530-1930</v>
      </c>
      <c r="C17" s="449">
        <f t="shared" si="6"/>
        <v>0.125</v>
      </c>
      <c r="D17" s="450">
        <f>IF(Positions!J15&gt;0,Positions!J15*Positions!$V15,"")</f>
        <v>3.9999999999999991</v>
      </c>
      <c r="E17" s="450">
        <f>IF(Positions!K15&gt;0,Positions!K15*Positions!$V15,"")</f>
        <v>3.9999999999999991</v>
      </c>
      <c r="F17" s="450">
        <f>IF(Positions!L15&gt;0,Positions!L15*Positions!$V15,"")</f>
        <v>3.9999999999999991</v>
      </c>
      <c r="G17" s="450">
        <f>IF(Positions!M15&gt;0,Positions!M15*Positions!$V15,"")</f>
        <v>3.9999999999999991</v>
      </c>
      <c r="H17" s="450">
        <f>IF(Positions!N15&gt;0,Positions!N15*Positions!$V15,"")</f>
        <v>3.9999999999999991</v>
      </c>
      <c r="I17" s="450">
        <f>IF(Positions!O15&gt;0,Positions!O15*Positions!$V15,"")</f>
        <v>3.9999999999999991</v>
      </c>
      <c r="J17" s="450">
        <f>IF(Positions!P15&gt;0,Positions!P15*Positions!$V15,"")</f>
        <v>3.9999999999999991</v>
      </c>
      <c r="K17" s="451">
        <f t="shared" si="1"/>
        <v>27.999999999999996</v>
      </c>
      <c r="L17" s="451">
        <f t="shared" si="7"/>
        <v>19.999999999999996</v>
      </c>
      <c r="M17" s="451">
        <f t="shared" si="2"/>
        <v>1.9999999999999996</v>
      </c>
      <c r="N17" s="451">
        <f t="shared" si="2"/>
        <v>2.9999999999999991</v>
      </c>
      <c r="O17" s="451">
        <f t="shared" si="3"/>
        <v>0</v>
      </c>
      <c r="P17" s="451">
        <f t="shared" si="3"/>
        <v>2.4999999999999996</v>
      </c>
      <c r="Q17" s="451">
        <f t="shared" si="3"/>
        <v>0</v>
      </c>
      <c r="R17" s="451">
        <f t="shared" si="8"/>
        <v>35.5</v>
      </c>
      <c r="S17" s="546">
        <v>24.23</v>
      </c>
      <c r="T17" s="452">
        <f t="shared" si="4"/>
        <v>860.16499999999996</v>
      </c>
      <c r="U17" s="546"/>
      <c r="V17" s="452">
        <f t="shared" si="9"/>
        <v>860.16499999999996</v>
      </c>
      <c r="W17" s="551"/>
      <c r="X17" s="453">
        <f t="shared" si="10"/>
        <v>19.999999999999996</v>
      </c>
      <c r="Y17" s="453">
        <f t="shared" si="11"/>
        <v>7.9999999999999982</v>
      </c>
      <c r="Z17" s="453">
        <f t="shared" si="12"/>
        <v>0</v>
      </c>
      <c r="AA17" s="268">
        <f t="shared" si="13"/>
        <v>0.74</v>
      </c>
      <c r="AB17" s="269">
        <f t="shared" si="14"/>
        <v>0.73684210526315774</v>
      </c>
      <c r="AC17" s="269">
        <f>AB17-Positions!Y15</f>
        <v>0</v>
      </c>
      <c r="AD17" s="268"/>
      <c r="AE17" s="219">
        <f>IF(Positions!F15&lt;&gt;"",TIME(LEFT(Positions!F15,2),RIGHT(Positions!F15,2),0),"")</f>
        <v>0.64583333333333337</v>
      </c>
      <c r="AF17" s="219">
        <f>IF(Positions!G15&lt;&gt;"",TIME(LEFT(Positions!G15,2),RIGHT(Positions!G15,2),0),"")</f>
        <v>0.8125</v>
      </c>
      <c r="AG17" s="273" t="str">
        <f t="shared" si="5"/>
        <v/>
      </c>
      <c r="AH17" s="274" t="str">
        <f t="shared" si="5"/>
        <v/>
      </c>
      <c r="AI17" s="274">
        <f t="shared" si="5"/>
        <v>0.125</v>
      </c>
      <c r="AJ17" s="274" t="str">
        <f t="shared" si="5"/>
        <v/>
      </c>
      <c r="AK17" s="274" t="str">
        <f t="shared" si="5"/>
        <v/>
      </c>
      <c r="AL17" s="275" t="str">
        <f t="shared" si="5"/>
        <v/>
      </c>
    </row>
    <row r="18" spans="1:38" x14ac:dyDescent="0.25">
      <c r="A18" s="447" t="str">
        <f>IF(Positions!B16&lt;&gt;"",Positions!B16,"")</f>
        <v>T2-PM(2)</v>
      </c>
      <c r="B18" s="448" t="str">
        <f>Positions!F16&amp;"-"&amp;Positions!G16</f>
        <v>1230-1630</v>
      </c>
      <c r="C18" s="449">
        <f t="shared" si="6"/>
        <v>0.1</v>
      </c>
      <c r="D18" s="450">
        <f>IF(Positions!J16&gt;0,Positions!J16*Positions!$V16,"")</f>
        <v>3.9999999999999991</v>
      </c>
      <c r="E18" s="450">
        <f>IF(Positions!K16&gt;0,Positions!K16*Positions!$V16,"")</f>
        <v>3.9999999999999991</v>
      </c>
      <c r="F18" s="450">
        <f>IF(Positions!L16&gt;0,Positions!L16*Positions!$V16,"")</f>
        <v>3.9999999999999991</v>
      </c>
      <c r="G18" s="450">
        <f>IF(Positions!M16&gt;0,Positions!M16*Positions!$V16,"")</f>
        <v>3.9999999999999991</v>
      </c>
      <c r="H18" s="450">
        <f>IF(Positions!N16&gt;0,Positions!N16*Positions!$V16,"")</f>
        <v>3.9999999999999991</v>
      </c>
      <c r="I18" s="450">
        <f>IF(Positions!O16&gt;0,Positions!O16*Positions!$V16,"")</f>
        <v>3.9999999999999991</v>
      </c>
      <c r="J18" s="450">
        <f>IF(Positions!P16&gt;0,Positions!P16*Positions!$V16,"")</f>
        <v>3.9999999999999991</v>
      </c>
      <c r="K18" s="451">
        <f t="shared" si="1"/>
        <v>27.999999999999996</v>
      </c>
      <c r="L18" s="451">
        <f t="shared" si="7"/>
        <v>19.999999999999996</v>
      </c>
      <c r="M18" s="451">
        <f t="shared" si="2"/>
        <v>1.9999999999999996</v>
      </c>
      <c r="N18" s="451">
        <f t="shared" si="2"/>
        <v>2.9999999999999991</v>
      </c>
      <c r="O18" s="451">
        <f t="shared" si="3"/>
        <v>1.9999999999999998</v>
      </c>
      <c r="P18" s="451">
        <f t="shared" si="3"/>
        <v>0</v>
      </c>
      <c r="Q18" s="451">
        <f t="shared" si="3"/>
        <v>0</v>
      </c>
      <c r="R18" s="451">
        <f t="shared" si="8"/>
        <v>35</v>
      </c>
      <c r="S18" s="546">
        <v>24.23</v>
      </c>
      <c r="T18" s="452">
        <f t="shared" si="4"/>
        <v>848.05000000000007</v>
      </c>
      <c r="U18" s="546"/>
      <c r="V18" s="452">
        <f t="shared" si="9"/>
        <v>848.05000000000007</v>
      </c>
      <c r="W18" s="551"/>
      <c r="X18" s="453">
        <f t="shared" si="10"/>
        <v>19.999999999999996</v>
      </c>
      <c r="Y18" s="453">
        <f t="shared" si="11"/>
        <v>7.9999999999999982</v>
      </c>
      <c r="Z18" s="453">
        <f t="shared" si="12"/>
        <v>0</v>
      </c>
      <c r="AA18" s="268">
        <f t="shared" si="13"/>
        <v>0.74</v>
      </c>
      <c r="AB18" s="269">
        <f t="shared" si="14"/>
        <v>0.73684210526315774</v>
      </c>
      <c r="AC18" s="269">
        <f>AB18-Positions!Y16</f>
        <v>0</v>
      </c>
      <c r="AD18" s="268"/>
      <c r="AE18" s="219">
        <f>IF(Positions!F16&lt;&gt;"",TIME(LEFT(Positions!F16,2),RIGHT(Positions!F16,2),0),"")</f>
        <v>0.52083333333333337</v>
      </c>
      <c r="AF18" s="219">
        <f>IF(Positions!G16&lt;&gt;"",TIME(LEFT(Positions!G16,2),RIGHT(Positions!G16,2),0),"")</f>
        <v>0.6875</v>
      </c>
      <c r="AG18" s="273" t="str">
        <f t="shared" si="5"/>
        <v/>
      </c>
      <c r="AH18" s="274">
        <f t="shared" si="5"/>
        <v>0.1</v>
      </c>
      <c r="AI18" s="274" t="str">
        <f t="shared" si="5"/>
        <v/>
      </c>
      <c r="AJ18" s="274" t="str">
        <f t="shared" si="5"/>
        <v/>
      </c>
      <c r="AK18" s="274" t="str">
        <f t="shared" si="5"/>
        <v/>
      </c>
      <c r="AL18" s="275" t="str">
        <f t="shared" si="5"/>
        <v/>
      </c>
    </row>
    <row r="19" spans="1:38" x14ac:dyDescent="0.25">
      <c r="A19" s="447" t="str">
        <f>IF(Positions!B17&lt;&gt;"",Positions!B17,"")</f>
        <v>x</v>
      </c>
      <c r="B19" s="448" t="str">
        <f>Positions!F17&amp;"-"&amp;Positions!G17</f>
        <v>-</v>
      </c>
      <c r="C19" s="449">
        <f t="shared" si="6"/>
        <v>0</v>
      </c>
      <c r="D19" s="450" t="str">
        <f>IF(Positions!J17&gt;0,Positions!J17*Positions!$V17,"")</f>
        <v/>
      </c>
      <c r="E19" s="450" t="str">
        <f>IF(Positions!K17&gt;0,Positions!K17*Positions!$V17,"")</f>
        <v/>
      </c>
      <c r="F19" s="450" t="str">
        <f>IF(Positions!L17&gt;0,Positions!L17*Positions!$V17,"")</f>
        <v/>
      </c>
      <c r="G19" s="450" t="str">
        <f>IF(Positions!M17&gt;0,Positions!M17*Positions!$V17,"")</f>
        <v/>
      </c>
      <c r="H19" s="450" t="str">
        <f>IF(Positions!N17&gt;0,Positions!N17*Positions!$V17,"")</f>
        <v/>
      </c>
      <c r="I19" s="450" t="str">
        <f>IF(Positions!O17&gt;0,Positions!O17*Positions!$V17,"")</f>
        <v/>
      </c>
      <c r="J19" s="450" t="str">
        <f>IF(Positions!P17&gt;0,Positions!P17*Positions!$V17,"")</f>
        <v/>
      </c>
      <c r="K19" s="451">
        <f>SUM(D19:J19)</f>
        <v>0</v>
      </c>
      <c r="L19" s="451">
        <f t="shared" si="7"/>
        <v>0</v>
      </c>
      <c r="M19" s="451" t="str">
        <f t="shared" si="2"/>
        <v/>
      </c>
      <c r="N19" s="451" t="str">
        <f t="shared" si="2"/>
        <v/>
      </c>
      <c r="O19" s="451">
        <f t="shared" si="3"/>
        <v>0</v>
      </c>
      <c r="P19" s="451">
        <f t="shared" si="3"/>
        <v>0</v>
      </c>
      <c r="Q19" s="451">
        <f t="shared" si="3"/>
        <v>0</v>
      </c>
      <c r="R19" s="451">
        <f>SUM(K19:Q19,-L19)</f>
        <v>0</v>
      </c>
      <c r="S19" s="546">
        <v>30.53</v>
      </c>
      <c r="T19" s="452">
        <f t="shared" si="4"/>
        <v>0</v>
      </c>
      <c r="U19" s="546"/>
      <c r="V19" s="452">
        <f t="shared" si="9"/>
        <v>0</v>
      </c>
      <c r="W19" s="551"/>
      <c r="X19" s="453">
        <f t="shared" si="10"/>
        <v>0</v>
      </c>
      <c r="Y19" s="453">
        <f t="shared" si="11"/>
        <v>0</v>
      </c>
      <c r="Z19" s="453">
        <f t="shared" si="12"/>
        <v>0</v>
      </c>
      <c r="AA19" s="268">
        <f t="shared" si="13"/>
        <v>0</v>
      </c>
      <c r="AB19" s="269">
        <f t="shared" si="14"/>
        <v>0</v>
      </c>
      <c r="AC19" s="269">
        <f>AB19-Positions!Y17</f>
        <v>0</v>
      </c>
      <c r="AD19" s="268"/>
      <c r="AE19" s="219" t="str">
        <f>IF(Positions!F17&lt;&gt;"",TIME(LEFT(Positions!F17,2),RIGHT(Positions!F17,2),0),"")</f>
        <v/>
      </c>
      <c r="AF19" s="219" t="str">
        <f>IF(Positions!G17&lt;&gt;"",TIME(LEFT(Positions!G17,2),RIGHT(Positions!G17,2),0),"")</f>
        <v/>
      </c>
      <c r="AG19" s="273" t="str">
        <f t="shared" si="5"/>
        <v/>
      </c>
      <c r="AH19" s="274" t="str">
        <f t="shared" si="5"/>
        <v/>
      </c>
      <c r="AI19" s="274" t="str">
        <f t="shared" si="5"/>
        <v/>
      </c>
      <c r="AJ19" s="274" t="str">
        <f t="shared" si="5"/>
        <v/>
      </c>
      <c r="AK19" s="274" t="str">
        <f t="shared" si="5"/>
        <v/>
      </c>
      <c r="AL19" s="275" t="str">
        <f t="shared" si="5"/>
        <v/>
      </c>
    </row>
    <row r="20" spans="1:38" x14ac:dyDescent="0.25">
      <c r="A20" s="447" t="str">
        <f>IF(Positions!B18&lt;&gt;"",Positions!B18,"")</f>
        <v>FP</v>
      </c>
      <c r="B20" s="448" t="str">
        <f>Positions!F18&amp;"-"&amp;Positions!G18</f>
        <v>0700-1530</v>
      </c>
      <c r="C20" s="449">
        <f t="shared" si="6"/>
        <v>0</v>
      </c>
      <c r="D20" s="450">
        <f>IF(Positions!J18&gt;0,Positions!J18*Positions!$V18,"")</f>
        <v>8</v>
      </c>
      <c r="E20" s="450">
        <f>IF(Positions!K18&gt;0,Positions!K18*Positions!$V18,"")</f>
        <v>8</v>
      </c>
      <c r="F20" s="450">
        <f>IF(Positions!L18&gt;0,Positions!L18*Positions!$V18,"")</f>
        <v>8</v>
      </c>
      <c r="G20" s="450">
        <f>IF(Positions!M18&gt;0,Positions!M18*Positions!$V18,"")</f>
        <v>8</v>
      </c>
      <c r="H20" s="450">
        <f>IF(Positions!N18&gt;0,Positions!N18*Positions!$V18,"")</f>
        <v>8</v>
      </c>
      <c r="I20" s="450">
        <f>IF(Positions!O18&gt;0,Positions!O18*Positions!$V18,"")</f>
        <v>8</v>
      </c>
      <c r="J20" s="450">
        <f>IF(Positions!P18&gt;0,Positions!P18*Positions!$V18,"")</f>
        <v>8</v>
      </c>
      <c r="K20" s="451">
        <f>SUM(D20:J20)</f>
        <v>56</v>
      </c>
      <c r="L20" s="451">
        <f t="shared" si="7"/>
        <v>40</v>
      </c>
      <c r="M20" s="451">
        <f t="shared" si="2"/>
        <v>4</v>
      </c>
      <c r="N20" s="451">
        <f t="shared" si="2"/>
        <v>6</v>
      </c>
      <c r="O20" s="451">
        <f t="shared" si="3"/>
        <v>0</v>
      </c>
      <c r="P20" s="451">
        <f t="shared" si="3"/>
        <v>0</v>
      </c>
      <c r="Q20" s="451">
        <f t="shared" si="3"/>
        <v>0</v>
      </c>
      <c r="R20" s="451">
        <f>SUM(K20:Q20,-L20)</f>
        <v>66</v>
      </c>
      <c r="S20" s="546">
        <v>29.57</v>
      </c>
      <c r="T20" s="452">
        <f t="shared" si="4"/>
        <v>1951.6200000000001</v>
      </c>
      <c r="U20" s="546"/>
      <c r="V20" s="452">
        <f t="shared" si="9"/>
        <v>1951.6200000000001</v>
      </c>
      <c r="W20" s="551"/>
      <c r="X20" s="453">
        <f t="shared" si="10"/>
        <v>38</v>
      </c>
      <c r="Y20" s="453">
        <f t="shared" si="11"/>
        <v>16</v>
      </c>
      <c r="Z20" s="453">
        <f t="shared" si="12"/>
        <v>2</v>
      </c>
      <c r="AA20" s="268">
        <f t="shared" si="13"/>
        <v>1.42</v>
      </c>
      <c r="AB20" s="269">
        <f t="shared" si="14"/>
        <v>1.4736842105263157</v>
      </c>
      <c r="AC20" s="269">
        <f>AB20-Positions!Y18</f>
        <v>0</v>
      </c>
      <c r="AD20" s="268"/>
      <c r="AE20" s="219">
        <f>IF(Positions!F18&lt;&gt;"",TIME(LEFT(Positions!F18,2),RIGHT(Positions!F18,2),0),"")</f>
        <v>0.29166666666666669</v>
      </c>
      <c r="AF20" s="219">
        <f>IF(Positions!G18&lt;&gt;"",TIME(LEFT(Positions!G18,2),RIGHT(Positions!G18,2),0),"")</f>
        <v>0.64583333333333337</v>
      </c>
      <c r="AG20" s="273">
        <f t="shared" si="5"/>
        <v>0</v>
      </c>
      <c r="AH20" s="274" t="str">
        <f t="shared" si="5"/>
        <v/>
      </c>
      <c r="AI20" s="274" t="str">
        <f t="shared" si="5"/>
        <v/>
      </c>
      <c r="AJ20" s="274" t="str">
        <f t="shared" si="5"/>
        <v/>
      </c>
      <c r="AK20" s="274" t="str">
        <f t="shared" si="5"/>
        <v/>
      </c>
      <c r="AL20" s="275" t="str">
        <f t="shared" si="5"/>
        <v/>
      </c>
    </row>
    <row r="21" spans="1:38" x14ac:dyDescent="0.25">
      <c r="A21" s="447" t="str">
        <f>IF(Positions!B19&lt;&gt;"",Positions!B19,"")</f>
        <v>TC-PM</v>
      </c>
      <c r="B21" s="448" t="str">
        <f>Positions!F19&amp;"-"&amp;Positions!G19</f>
        <v>1100-1930</v>
      </c>
      <c r="C21" s="449">
        <f t="shared" si="6"/>
        <v>0.1</v>
      </c>
      <c r="D21" s="450">
        <f>IF(Positions!J19&gt;0,Positions!J19*Positions!$V19,"")</f>
        <v>8</v>
      </c>
      <c r="E21" s="450">
        <f>IF(Positions!K19&gt;0,Positions!K19*Positions!$V19,"")</f>
        <v>8</v>
      </c>
      <c r="F21" s="450">
        <f>IF(Positions!L19&gt;0,Positions!L19*Positions!$V19,"")</f>
        <v>8</v>
      </c>
      <c r="G21" s="450">
        <f>IF(Positions!M19&gt;0,Positions!M19*Positions!$V19,"")</f>
        <v>8</v>
      </c>
      <c r="H21" s="450">
        <f>IF(Positions!N19&gt;0,Positions!N19*Positions!$V19,"")</f>
        <v>8</v>
      </c>
      <c r="I21" s="450">
        <f>IF(Positions!O19&gt;0,Positions!O19*Positions!$V19,"")</f>
        <v>8</v>
      </c>
      <c r="J21" s="450">
        <f>IF(Positions!P19&gt;0,Positions!P19*Positions!$V19,"")</f>
        <v>8</v>
      </c>
      <c r="K21" s="451">
        <f>SUM(D21:J21)</f>
        <v>56</v>
      </c>
      <c r="L21" s="451">
        <f t="shared" si="7"/>
        <v>40</v>
      </c>
      <c r="M21" s="451">
        <f t="shared" si="2"/>
        <v>4</v>
      </c>
      <c r="N21" s="451">
        <f t="shared" si="2"/>
        <v>6</v>
      </c>
      <c r="O21" s="451">
        <f t="shared" si="3"/>
        <v>4</v>
      </c>
      <c r="P21" s="451">
        <f t="shared" si="3"/>
        <v>0</v>
      </c>
      <c r="Q21" s="451">
        <f t="shared" si="3"/>
        <v>0</v>
      </c>
      <c r="R21" s="451">
        <f>SUM(K21:Q21,-L21)</f>
        <v>70</v>
      </c>
      <c r="S21" s="546">
        <v>29.57</v>
      </c>
      <c r="T21" s="452">
        <f t="shared" si="4"/>
        <v>2069.9</v>
      </c>
      <c r="U21" s="546"/>
      <c r="V21" s="452">
        <f t="shared" si="9"/>
        <v>2069.9</v>
      </c>
      <c r="W21" s="551"/>
      <c r="X21" s="453">
        <f t="shared" si="10"/>
        <v>38</v>
      </c>
      <c r="Y21" s="453">
        <f t="shared" si="11"/>
        <v>16</v>
      </c>
      <c r="Z21" s="453">
        <f t="shared" si="12"/>
        <v>2</v>
      </c>
      <c r="AA21" s="268">
        <f t="shared" si="13"/>
        <v>1.42</v>
      </c>
      <c r="AB21" s="269">
        <f t="shared" si="14"/>
        <v>1.4736842105263157</v>
      </c>
      <c r="AC21" s="269">
        <f>AB21-Positions!Y19</f>
        <v>0</v>
      </c>
      <c r="AD21" s="268"/>
      <c r="AE21" s="219">
        <f>IF(Positions!F19&lt;&gt;"",TIME(LEFT(Positions!F19,2),RIGHT(Positions!F19,2),0),"")</f>
        <v>0.45833333333333331</v>
      </c>
      <c r="AF21" s="219">
        <f>IF(Positions!G19&lt;&gt;"",TIME(LEFT(Positions!G19,2),RIGHT(Positions!G19,2),0),"")</f>
        <v>0.8125</v>
      </c>
      <c r="AG21" s="273" t="str">
        <f t="shared" si="5"/>
        <v/>
      </c>
      <c r="AH21" s="274">
        <f t="shared" si="5"/>
        <v>0.1</v>
      </c>
      <c r="AI21" s="274" t="str">
        <f t="shared" si="5"/>
        <v/>
      </c>
      <c r="AJ21" s="274" t="str">
        <f t="shared" si="5"/>
        <v/>
      </c>
      <c r="AK21" s="274" t="str">
        <f t="shared" si="5"/>
        <v/>
      </c>
      <c r="AL21" s="275" t="str">
        <f t="shared" si="5"/>
        <v/>
      </c>
    </row>
    <row r="22" spans="1:38" x14ac:dyDescent="0.25">
      <c r="A22" s="447" t="str">
        <f>IF(Positions!B20&lt;&gt;"",Positions!B20,"")</f>
        <v>TC-AM</v>
      </c>
      <c r="B22" s="448" t="str">
        <f>Positions!F20&amp;"-"&amp;Positions!G20</f>
        <v>0530-0930</v>
      </c>
      <c r="C22" s="449">
        <f t="shared" si="6"/>
        <v>0.1</v>
      </c>
      <c r="D22" s="450" t="str">
        <f>IF(Positions!J20&gt;0,Positions!J20*Positions!$V20,"")</f>
        <v/>
      </c>
      <c r="E22" s="450" t="str">
        <f>IF(Positions!K20&gt;0,Positions!K20*Positions!$V20,"")</f>
        <v/>
      </c>
      <c r="F22" s="450" t="str">
        <f>IF(Positions!L20&gt;0,Positions!L20*Positions!$V20,"")</f>
        <v/>
      </c>
      <c r="G22" s="450" t="str">
        <f>IF(Positions!M20&gt;0,Positions!M20*Positions!$V20,"")</f>
        <v/>
      </c>
      <c r="H22" s="450" t="str">
        <f>IF(Positions!N20&gt;0,Positions!N20*Positions!$V20,"")</f>
        <v/>
      </c>
      <c r="I22" s="450">
        <f>IF(Positions!O20&gt;0,Positions!O20*Positions!$V20,"")</f>
        <v>4</v>
      </c>
      <c r="J22" s="450">
        <f>IF(Positions!P20&gt;0,Positions!P20*Positions!$V20,"")</f>
        <v>4</v>
      </c>
      <c r="K22" s="451">
        <f>SUM(D22:J22)</f>
        <v>8</v>
      </c>
      <c r="L22" s="451">
        <f t="shared" si="7"/>
        <v>0</v>
      </c>
      <c r="M22" s="451">
        <f t="shared" si="2"/>
        <v>2</v>
      </c>
      <c r="N22" s="451">
        <f t="shared" si="2"/>
        <v>3</v>
      </c>
      <c r="O22" s="451">
        <f t="shared" si="3"/>
        <v>0</v>
      </c>
      <c r="P22" s="451">
        <f t="shared" si="3"/>
        <v>0</v>
      </c>
      <c r="Q22" s="451">
        <f t="shared" si="3"/>
        <v>0</v>
      </c>
      <c r="R22" s="451">
        <f>SUM(K22:Q22,-L22)</f>
        <v>13</v>
      </c>
      <c r="S22" s="546"/>
      <c r="T22" s="452">
        <f t="shared" si="4"/>
        <v>0</v>
      </c>
      <c r="U22" s="546"/>
      <c r="V22" s="452">
        <f t="shared" si="9"/>
        <v>0</v>
      </c>
      <c r="W22" s="551"/>
      <c r="X22" s="453">
        <f t="shared" si="10"/>
        <v>0</v>
      </c>
      <c r="Y22" s="453">
        <f t="shared" si="11"/>
        <v>8</v>
      </c>
      <c r="Z22" s="453">
        <f t="shared" si="12"/>
        <v>0</v>
      </c>
      <c r="AA22" s="268">
        <f t="shared" si="13"/>
        <v>0.21</v>
      </c>
      <c r="AB22" s="269">
        <f t="shared" si="14"/>
        <v>0.21052631578947367</v>
      </c>
      <c r="AC22" s="269">
        <f>AB22-Positions!Y20</f>
        <v>0</v>
      </c>
      <c r="AD22" s="268"/>
      <c r="AE22" s="219">
        <f>IF(Positions!F20&lt;&gt;"",TIME(LEFT(Positions!F20,2),RIGHT(Positions!F20,2),0),"")</f>
        <v>0.22916666666666666</v>
      </c>
      <c r="AF22" s="219">
        <f>IF(Positions!G20&lt;&gt;"",TIME(LEFT(Positions!G20,2),RIGHT(Positions!G20,2),0),"")</f>
        <v>0.39583333333333331</v>
      </c>
      <c r="AG22" s="273" t="str">
        <f t="shared" si="5"/>
        <v/>
      </c>
      <c r="AH22" s="274" t="str">
        <f t="shared" si="5"/>
        <v/>
      </c>
      <c r="AI22" s="274" t="str">
        <f t="shared" si="5"/>
        <v/>
      </c>
      <c r="AJ22" s="274" t="str">
        <f t="shared" si="5"/>
        <v/>
      </c>
      <c r="AK22" s="274" t="str">
        <f t="shared" si="5"/>
        <v/>
      </c>
      <c r="AL22" s="275">
        <f t="shared" si="5"/>
        <v>0.1</v>
      </c>
    </row>
    <row r="23" spans="1:38" x14ac:dyDescent="0.25">
      <c r="A23" s="447" t="str">
        <f>IF(Positions!B21&lt;&gt;"",Positions!B21,"")</f>
        <v>SS-AM</v>
      </c>
      <c r="B23" s="448" t="str">
        <f>Positions!F21&amp;"-"&amp;Positions!G21</f>
        <v>0530-1400</v>
      </c>
      <c r="C23" s="449">
        <f t="shared" si="6"/>
        <v>0.1</v>
      </c>
      <c r="D23" s="450">
        <f>IF(Positions!J21&gt;0,Positions!J21*Positions!$V21,"")</f>
        <v>8.0000000000000018</v>
      </c>
      <c r="E23" s="450">
        <f>IF(Positions!K21&gt;0,Positions!K21*Positions!$V21,"")</f>
        <v>8.0000000000000018</v>
      </c>
      <c r="F23" s="450">
        <f>IF(Positions!L21&gt;0,Positions!L21*Positions!$V21,"")</f>
        <v>8.0000000000000018</v>
      </c>
      <c r="G23" s="450">
        <f>IF(Positions!M21&gt;0,Positions!M21*Positions!$V21,"")</f>
        <v>8.0000000000000018</v>
      </c>
      <c r="H23" s="450">
        <f>IF(Positions!N21&gt;0,Positions!N21*Positions!$V21,"")</f>
        <v>8.0000000000000018</v>
      </c>
      <c r="I23" s="450" t="str">
        <f>IF(Positions!O21&gt;0,Positions!O21*Positions!$V21,"")</f>
        <v/>
      </c>
      <c r="J23" s="450" t="str">
        <f>IF(Positions!P21&gt;0,Positions!P21*Positions!$V21,"")</f>
        <v/>
      </c>
      <c r="K23" s="451">
        <f t="shared" ref="K23:K86" si="15">SUM(D23:J23)</f>
        <v>40.000000000000007</v>
      </c>
      <c r="L23" s="451">
        <f t="shared" si="7"/>
        <v>40.000000000000007</v>
      </c>
      <c r="M23" s="451" t="str">
        <f t="shared" si="2"/>
        <v/>
      </c>
      <c r="N23" s="451" t="str">
        <f t="shared" si="2"/>
        <v/>
      </c>
      <c r="O23" s="451">
        <f t="shared" si="3"/>
        <v>4.0000000000000009</v>
      </c>
      <c r="P23" s="451">
        <f t="shared" si="3"/>
        <v>0</v>
      </c>
      <c r="Q23" s="451">
        <f t="shared" si="3"/>
        <v>0</v>
      </c>
      <c r="R23" s="451">
        <f t="shared" ref="R23:R86" si="16">SUM(K23:Q23,-L23)</f>
        <v>44.000000000000007</v>
      </c>
      <c r="S23" s="546"/>
      <c r="T23" s="452">
        <f t="shared" si="4"/>
        <v>0</v>
      </c>
      <c r="U23" s="546"/>
      <c r="V23" s="452">
        <f t="shared" si="9"/>
        <v>0</v>
      </c>
      <c r="W23" s="551"/>
      <c r="X23" s="453">
        <f t="shared" si="10"/>
        <v>38</v>
      </c>
      <c r="Y23" s="453">
        <f t="shared" si="11"/>
        <v>0</v>
      </c>
      <c r="Z23" s="453">
        <f t="shared" si="12"/>
        <v>2.0000000000000071</v>
      </c>
      <c r="AA23" s="268">
        <f t="shared" si="13"/>
        <v>1</v>
      </c>
      <c r="AB23" s="269">
        <f t="shared" si="14"/>
        <v>1.0526315789473686</v>
      </c>
      <c r="AC23" s="269">
        <f>AB23-Positions!Y21</f>
        <v>0</v>
      </c>
      <c r="AD23" s="268"/>
      <c r="AE23" s="219">
        <f>IF(Positions!F21&lt;&gt;"",TIME(LEFT(Positions!F21,2),RIGHT(Positions!F21,2),0),"")</f>
        <v>0.22916666666666666</v>
      </c>
      <c r="AF23" s="219">
        <f>IF(Positions!G21&lt;&gt;"",TIME(LEFT(Positions!G21,2),RIGHT(Positions!G21,2),0),"")</f>
        <v>0.58333333333333337</v>
      </c>
      <c r="AG23" s="273" t="str">
        <f t="shared" si="5"/>
        <v/>
      </c>
      <c r="AH23" s="274" t="str">
        <f>IF(AND($AE23&gt;=AH$6,$AE23&lt;=AH$7),AH$5,"")</f>
        <v/>
      </c>
      <c r="AI23" s="274" t="str">
        <f>IF(AND($AE23&gt;=AI$6,$AE23&lt;=AI$7),AI$5,"")</f>
        <v/>
      </c>
      <c r="AJ23" s="274" t="str">
        <f>IF(AND($AE23&gt;=AJ$6,$AE23&lt;=AJ$7),AJ$5,"")</f>
        <v/>
      </c>
      <c r="AK23" s="274" t="str">
        <f>IF(AND($AE23&gt;=AK$6,$AE23&lt;=AK$7),AK$5,"")</f>
        <v/>
      </c>
      <c r="AL23" s="275">
        <f>IF(AND($AE23&gt;=AL$6,$AE23&lt;=AL$7),AL$5,"")</f>
        <v>0.1</v>
      </c>
    </row>
    <row r="24" spans="1:38" x14ac:dyDescent="0.25">
      <c r="A24" s="447" t="str">
        <f>IF(Positions!B22&lt;&gt;"",Positions!B22,"")</f>
        <v>Manager</v>
      </c>
      <c r="B24" s="448" t="str">
        <f>Positions!F22&amp;"-"&amp;Positions!G22</f>
        <v>0730-1600</v>
      </c>
      <c r="C24" s="449">
        <f t="shared" si="6"/>
        <v>0</v>
      </c>
      <c r="D24" s="450">
        <f>IF(Positions!J22&gt;0,Positions!J22*Positions!$V22,"")</f>
        <v>8</v>
      </c>
      <c r="E24" s="450">
        <f>IF(Positions!K22&gt;0,Positions!K22*Positions!$V22,"")</f>
        <v>8</v>
      </c>
      <c r="F24" s="450" t="str">
        <f>IF(Positions!L22&gt;0,Positions!L22*Positions!$V22,"")</f>
        <v/>
      </c>
      <c r="G24" s="450" t="str">
        <f>IF(Positions!M22&gt;0,Positions!M22*Positions!$V22,"")</f>
        <v/>
      </c>
      <c r="H24" s="450" t="str">
        <f>IF(Positions!N22&gt;0,Positions!N22*Positions!$V22,"")</f>
        <v/>
      </c>
      <c r="I24" s="450" t="str">
        <f>IF(Positions!O22&gt;0,Positions!O22*Positions!$V22,"")</f>
        <v/>
      </c>
      <c r="J24" s="450" t="str">
        <f>IF(Positions!P22&gt;0,Positions!P22*Positions!$V22,"")</f>
        <v/>
      </c>
      <c r="K24" s="451">
        <f t="shared" si="15"/>
        <v>16</v>
      </c>
      <c r="L24" s="451">
        <f t="shared" si="7"/>
        <v>16</v>
      </c>
      <c r="M24" s="451" t="str">
        <f t="shared" si="2"/>
        <v/>
      </c>
      <c r="N24" s="451" t="str">
        <f t="shared" si="2"/>
        <v/>
      </c>
      <c r="O24" s="451">
        <f t="shared" si="3"/>
        <v>0</v>
      </c>
      <c r="P24" s="451">
        <f t="shared" si="3"/>
        <v>0</v>
      </c>
      <c r="Q24" s="451">
        <f t="shared" si="3"/>
        <v>0</v>
      </c>
      <c r="R24" s="451">
        <f t="shared" si="16"/>
        <v>16</v>
      </c>
      <c r="S24" s="546"/>
      <c r="T24" s="452">
        <f t="shared" si="4"/>
        <v>0</v>
      </c>
      <c r="U24" s="546"/>
      <c r="V24" s="452">
        <f t="shared" si="9"/>
        <v>0</v>
      </c>
      <c r="W24" s="551"/>
      <c r="X24" s="453">
        <f t="shared" si="10"/>
        <v>16</v>
      </c>
      <c r="Y24" s="453">
        <f t="shared" si="11"/>
        <v>0</v>
      </c>
      <c r="Z24" s="453">
        <f t="shared" si="12"/>
        <v>0</v>
      </c>
      <c r="AA24" s="268">
        <f t="shared" si="13"/>
        <v>0.42</v>
      </c>
      <c r="AB24" s="269">
        <f t="shared" si="14"/>
        <v>0.42105263157894735</v>
      </c>
      <c r="AC24" s="269">
        <f>AB24-Positions!Y22</f>
        <v>0</v>
      </c>
      <c r="AD24" s="268"/>
      <c r="AE24" s="219">
        <f>IF(Positions!F22&lt;&gt;"",TIME(LEFT(Positions!F22,2),RIGHT(Positions!F22,2),0),"")</f>
        <v>0.3125</v>
      </c>
      <c r="AF24" s="219">
        <f>IF(Positions!G22&lt;&gt;"",TIME(LEFT(Positions!G22,2),RIGHT(Positions!G22,2),0),"")</f>
        <v>0.66666666666666663</v>
      </c>
      <c r="AG24" s="273">
        <f t="shared" si="5"/>
        <v>0</v>
      </c>
      <c r="AH24" s="274" t="str">
        <f t="shared" si="5"/>
        <v/>
      </c>
      <c r="AI24" s="274" t="str">
        <f t="shared" si="5"/>
        <v/>
      </c>
      <c r="AJ24" s="274" t="str">
        <f t="shared" si="5"/>
        <v/>
      </c>
      <c r="AK24" s="274" t="str">
        <f t="shared" si="5"/>
        <v/>
      </c>
      <c r="AL24" s="275" t="str">
        <f t="shared" si="5"/>
        <v/>
      </c>
    </row>
    <row r="25" spans="1:38" x14ac:dyDescent="0.25">
      <c r="A25" s="447" t="str">
        <f>IF(Positions!B23&lt;&gt;"",Positions!B23,"")</f>
        <v>x</v>
      </c>
      <c r="B25" s="448" t="str">
        <f>Positions!F23&amp;"-"&amp;Positions!G23</f>
        <v>-</v>
      </c>
      <c r="C25" s="449">
        <f t="shared" si="6"/>
        <v>0</v>
      </c>
      <c r="D25" s="450" t="str">
        <f>IF(Positions!J23&gt;0,Positions!J23*Positions!$V23,"")</f>
        <v/>
      </c>
      <c r="E25" s="450" t="str">
        <f>IF(Positions!K23&gt;0,Positions!K23*Positions!$V23,"")</f>
        <v/>
      </c>
      <c r="F25" s="450" t="str">
        <f>IF(Positions!L23&gt;0,Positions!L23*Positions!$V23,"")</f>
        <v/>
      </c>
      <c r="G25" s="450" t="str">
        <f>IF(Positions!M23&gt;0,Positions!M23*Positions!$V23,"")</f>
        <v/>
      </c>
      <c r="H25" s="450" t="str">
        <f>IF(Positions!N23&gt;0,Positions!N23*Positions!$V23,"")</f>
        <v/>
      </c>
      <c r="I25" s="450" t="str">
        <f>IF(Positions!O23&gt;0,Positions!O23*Positions!$V23,"")</f>
        <v/>
      </c>
      <c r="J25" s="450" t="str">
        <f>IF(Positions!P23&gt;0,Positions!P23*Positions!$V23,"")</f>
        <v/>
      </c>
      <c r="K25" s="451">
        <f t="shared" si="15"/>
        <v>0</v>
      </c>
      <c r="L25" s="451">
        <f t="shared" si="7"/>
        <v>0</v>
      </c>
      <c r="M25" s="451" t="str">
        <f t="shared" si="2"/>
        <v/>
      </c>
      <c r="N25" s="451" t="str">
        <f t="shared" si="2"/>
        <v/>
      </c>
      <c r="O25" s="451">
        <f t="shared" si="3"/>
        <v>0</v>
      </c>
      <c r="P25" s="451">
        <f t="shared" si="3"/>
        <v>0</v>
      </c>
      <c r="Q25" s="451">
        <f t="shared" si="3"/>
        <v>0</v>
      </c>
      <c r="R25" s="451">
        <f t="shared" si="16"/>
        <v>0</v>
      </c>
      <c r="S25" s="546"/>
      <c r="T25" s="452">
        <f t="shared" si="4"/>
        <v>0</v>
      </c>
      <c r="U25" s="546"/>
      <c r="V25" s="452">
        <f t="shared" si="9"/>
        <v>0</v>
      </c>
      <c r="W25" s="551"/>
      <c r="X25" s="453">
        <f t="shared" si="10"/>
        <v>0</v>
      </c>
      <c r="Y25" s="453">
        <f t="shared" si="11"/>
        <v>0</v>
      </c>
      <c r="Z25" s="453">
        <f t="shared" si="12"/>
        <v>0</v>
      </c>
      <c r="AA25" s="268">
        <f t="shared" si="13"/>
        <v>0</v>
      </c>
      <c r="AB25" s="269">
        <f t="shared" si="14"/>
        <v>0</v>
      </c>
      <c r="AC25" s="269">
        <f>AB25-Positions!Y23</f>
        <v>0</v>
      </c>
      <c r="AD25" s="268"/>
      <c r="AE25" s="219" t="str">
        <f>IF(Positions!F23&lt;&gt;"",TIME(LEFT(Positions!F23,2),RIGHT(Positions!F23,2),0),"")</f>
        <v/>
      </c>
      <c r="AF25" s="219" t="str">
        <f>IF(Positions!G23&lt;&gt;"",TIME(LEFT(Positions!G23,2),RIGHT(Positions!G23,2),0),"")</f>
        <v/>
      </c>
      <c r="AG25" s="273" t="str">
        <f t="shared" ref="AG25:AL40" si="17">IF(AND($AE25&gt;=AG$6,$AE25&lt;=AG$7),AG$5,"")</f>
        <v/>
      </c>
      <c r="AH25" s="274" t="str">
        <f t="shared" si="17"/>
        <v/>
      </c>
      <c r="AI25" s="274" t="str">
        <f t="shared" si="17"/>
        <v/>
      </c>
      <c r="AJ25" s="274" t="str">
        <f t="shared" si="17"/>
        <v/>
      </c>
      <c r="AK25" s="274" t="str">
        <f t="shared" si="17"/>
        <v/>
      </c>
      <c r="AL25" s="275" t="str">
        <f t="shared" si="17"/>
        <v/>
      </c>
    </row>
    <row r="26" spans="1:38" x14ac:dyDescent="0.25">
      <c r="A26" s="447" t="str">
        <f>IF(Positions!B24&lt;&gt;"",Positions!B24,"")</f>
        <v>Project Clean(4)</v>
      </c>
      <c r="B26" s="448" t="str">
        <f>Positions!F24&amp;"-"&amp;Positions!G24</f>
        <v>0800-1200</v>
      </c>
      <c r="C26" s="449">
        <f t="shared" si="6"/>
        <v>0</v>
      </c>
      <c r="D26" s="450" t="str">
        <f>IF(Positions!J24&gt;0,Positions!J24*Positions!$V24,"")</f>
        <v/>
      </c>
      <c r="E26" s="450" t="str">
        <f>IF(Positions!K24&gt;0,Positions!K24*Positions!$V24,"")</f>
        <v/>
      </c>
      <c r="F26" s="450" t="str">
        <f>IF(Positions!L24&gt;0,Positions!L24*Positions!$V24,"")</f>
        <v/>
      </c>
      <c r="G26" s="450" t="str">
        <f>IF(Positions!M24&gt;0,Positions!M24*Positions!$V24,"")</f>
        <v/>
      </c>
      <c r="H26" s="450" t="str">
        <f>IF(Positions!N24&gt;0,Positions!N24*Positions!$V24,"")</f>
        <v/>
      </c>
      <c r="I26" s="450" t="str">
        <f>IF(Positions!O24&gt;0,Positions!O24*Positions!$V24,"")</f>
        <v/>
      </c>
      <c r="J26" s="450" t="str">
        <f>IF(Positions!P24&gt;0,Positions!P24*Positions!$V24,"")</f>
        <v/>
      </c>
      <c r="K26" s="451">
        <f t="shared" si="15"/>
        <v>0</v>
      </c>
      <c r="L26" s="451">
        <f t="shared" si="7"/>
        <v>0</v>
      </c>
      <c r="M26" s="451" t="str">
        <f t="shared" si="2"/>
        <v/>
      </c>
      <c r="N26" s="451" t="str">
        <f t="shared" si="2"/>
        <v/>
      </c>
      <c r="O26" s="451">
        <f t="shared" si="3"/>
        <v>0</v>
      </c>
      <c r="P26" s="451">
        <f t="shared" si="3"/>
        <v>0</v>
      </c>
      <c r="Q26" s="451">
        <f t="shared" si="3"/>
        <v>0</v>
      </c>
      <c r="R26" s="451">
        <f t="shared" si="16"/>
        <v>0</v>
      </c>
      <c r="S26" s="546"/>
      <c r="T26" s="452">
        <f t="shared" si="4"/>
        <v>0</v>
      </c>
      <c r="U26" s="546"/>
      <c r="V26" s="452">
        <f t="shared" si="9"/>
        <v>0</v>
      </c>
      <c r="W26" s="551"/>
      <c r="X26" s="453">
        <f t="shared" si="10"/>
        <v>0</v>
      </c>
      <c r="Y26" s="453">
        <f t="shared" si="11"/>
        <v>0</v>
      </c>
      <c r="Z26" s="453">
        <f t="shared" si="12"/>
        <v>0</v>
      </c>
      <c r="AA26" s="268">
        <f t="shared" si="13"/>
        <v>0</v>
      </c>
      <c r="AB26" s="269">
        <f t="shared" si="14"/>
        <v>0</v>
      </c>
      <c r="AC26" s="269">
        <f>AB26-Positions!Y24</f>
        <v>0</v>
      </c>
      <c r="AD26" s="268"/>
      <c r="AE26" s="219">
        <f>IF(Positions!F24&lt;&gt;"",TIME(LEFT(Positions!F24,2),RIGHT(Positions!F24,2),0),"")</f>
        <v>0.33333333333333331</v>
      </c>
      <c r="AF26" s="219">
        <f>IF(Positions!G24&lt;&gt;"",TIME(LEFT(Positions!G24,2),RIGHT(Positions!G24,2),0),"")</f>
        <v>0.5</v>
      </c>
      <c r="AG26" s="273">
        <f t="shared" si="17"/>
        <v>0</v>
      </c>
      <c r="AH26" s="274" t="str">
        <f t="shared" si="17"/>
        <v/>
      </c>
      <c r="AI26" s="274" t="str">
        <f t="shared" si="17"/>
        <v/>
      </c>
      <c r="AJ26" s="274" t="str">
        <f t="shared" si="17"/>
        <v/>
      </c>
      <c r="AK26" s="274" t="str">
        <f t="shared" si="17"/>
        <v/>
      </c>
      <c r="AL26" s="275" t="str">
        <f t="shared" si="17"/>
        <v/>
      </c>
    </row>
    <row r="27" spans="1:38" x14ac:dyDescent="0.25">
      <c r="A27" s="447" t="str">
        <f>IF(Positions!B25&lt;&gt;"",Positions!B25,"")</f>
        <v>Project Clean</v>
      </c>
      <c r="B27" s="448" t="str">
        <f>Positions!F25&amp;"-"&amp;Positions!G25</f>
        <v>0800-1630</v>
      </c>
      <c r="C27" s="449">
        <f t="shared" si="6"/>
        <v>0</v>
      </c>
      <c r="D27" s="450" t="str">
        <f>IF(Positions!J25&gt;0,Positions!J25*Positions!$V25,"")</f>
        <v/>
      </c>
      <c r="E27" s="450" t="str">
        <f>IF(Positions!K25&gt;0,Positions!K25*Positions!$V25,"")</f>
        <v/>
      </c>
      <c r="F27" s="450" t="str">
        <f>IF(Positions!L25&gt;0,Positions!L25*Positions!$V25,"")</f>
        <v/>
      </c>
      <c r="G27" s="450" t="str">
        <f>IF(Positions!M25&gt;0,Positions!M25*Positions!$V25,"")</f>
        <v/>
      </c>
      <c r="H27" s="450" t="str">
        <f>IF(Positions!N25&gt;0,Positions!N25*Positions!$V25,"")</f>
        <v/>
      </c>
      <c r="I27" s="450" t="str">
        <f>IF(Positions!O25&gt;0,Positions!O25*Positions!$V25,"")</f>
        <v/>
      </c>
      <c r="J27" s="450" t="str">
        <f>IF(Positions!P25&gt;0,Positions!P25*Positions!$V25,"")</f>
        <v/>
      </c>
      <c r="K27" s="451">
        <f t="shared" si="15"/>
        <v>0</v>
      </c>
      <c r="L27" s="451">
        <f t="shared" si="7"/>
        <v>0</v>
      </c>
      <c r="M27" s="451" t="str">
        <f t="shared" si="2"/>
        <v/>
      </c>
      <c r="N27" s="451" t="str">
        <f t="shared" si="2"/>
        <v/>
      </c>
      <c r="O27" s="451">
        <f t="shared" ref="O27:Q43" si="18">IF($C27=O$6,$L27*O$6,0)</f>
        <v>0</v>
      </c>
      <c r="P27" s="451">
        <f t="shared" si="18"/>
        <v>0</v>
      </c>
      <c r="Q27" s="451">
        <f t="shared" si="18"/>
        <v>0</v>
      </c>
      <c r="R27" s="451">
        <f t="shared" si="16"/>
        <v>0</v>
      </c>
      <c r="S27" s="546"/>
      <c r="T27" s="452">
        <f t="shared" si="4"/>
        <v>0</v>
      </c>
      <c r="U27" s="546"/>
      <c r="V27" s="452">
        <f t="shared" si="9"/>
        <v>0</v>
      </c>
      <c r="W27" s="551"/>
      <c r="X27" s="453">
        <f t="shared" si="10"/>
        <v>0</v>
      </c>
      <c r="Y27" s="453">
        <f t="shared" si="11"/>
        <v>0</v>
      </c>
      <c r="Z27" s="453">
        <f t="shared" si="12"/>
        <v>0</v>
      </c>
      <c r="AA27" s="268">
        <f t="shared" si="13"/>
        <v>0</v>
      </c>
      <c r="AB27" s="269">
        <f t="shared" si="14"/>
        <v>0</v>
      </c>
      <c r="AC27" s="269">
        <f>AB27-Positions!Y25</f>
        <v>0</v>
      </c>
      <c r="AD27" s="268"/>
      <c r="AE27" s="219">
        <f>IF(Positions!F25&lt;&gt;"",TIME(LEFT(Positions!F25,2),RIGHT(Positions!F25,2),0),"")</f>
        <v>0.33333333333333331</v>
      </c>
      <c r="AF27" s="219">
        <f>IF(Positions!G25&lt;&gt;"",TIME(LEFT(Positions!G25,2),RIGHT(Positions!G25,2),0),"")</f>
        <v>0.6875</v>
      </c>
      <c r="AG27" s="273">
        <f t="shared" si="17"/>
        <v>0</v>
      </c>
      <c r="AH27" s="274" t="str">
        <f t="shared" si="17"/>
        <v/>
      </c>
      <c r="AI27" s="274" t="str">
        <f t="shared" si="17"/>
        <v/>
      </c>
      <c r="AJ27" s="274" t="str">
        <f t="shared" si="17"/>
        <v/>
      </c>
      <c r="AK27" s="274" t="str">
        <f t="shared" si="17"/>
        <v/>
      </c>
      <c r="AL27" s="275" t="str">
        <f t="shared" si="17"/>
        <v/>
      </c>
    </row>
    <row r="28" spans="1:38" x14ac:dyDescent="0.25">
      <c r="A28" s="447" t="str">
        <f>IF(Positions!B26&lt;&gt;"",Positions!B26,"")</f>
        <v/>
      </c>
      <c r="B28" s="448" t="str">
        <f>Positions!F26&amp;"-"&amp;Positions!G26</f>
        <v>-</v>
      </c>
      <c r="C28" s="449">
        <f t="shared" si="6"/>
        <v>0</v>
      </c>
      <c r="D28" s="450" t="str">
        <f>IF(Positions!J26&gt;0,Positions!J26*Positions!$V26,"")</f>
        <v/>
      </c>
      <c r="E28" s="450" t="str">
        <f>IF(Positions!K26&gt;0,Positions!K26*Positions!$V26,"")</f>
        <v/>
      </c>
      <c r="F28" s="450" t="str">
        <f>IF(Positions!L26&gt;0,Positions!L26*Positions!$V26,"")</f>
        <v/>
      </c>
      <c r="G28" s="450" t="str">
        <f>IF(Positions!M26&gt;0,Positions!M26*Positions!$V26,"")</f>
        <v/>
      </c>
      <c r="H28" s="450" t="str">
        <f>IF(Positions!N26&gt;0,Positions!N26*Positions!$V26,"")</f>
        <v/>
      </c>
      <c r="I28" s="450" t="str">
        <f>IF(Positions!O26&gt;0,Positions!O26*Positions!$V26,"")</f>
        <v/>
      </c>
      <c r="J28" s="450" t="str">
        <f>IF(Positions!P26&gt;0,Positions!P26*Positions!$V26,"")</f>
        <v/>
      </c>
      <c r="K28" s="451">
        <f t="shared" si="15"/>
        <v>0</v>
      </c>
      <c r="L28" s="451">
        <f t="shared" si="7"/>
        <v>0</v>
      </c>
      <c r="M28" s="451" t="str">
        <f t="shared" si="2"/>
        <v/>
      </c>
      <c r="N28" s="451" t="str">
        <f t="shared" si="2"/>
        <v/>
      </c>
      <c r="O28" s="451">
        <f t="shared" si="18"/>
        <v>0</v>
      </c>
      <c r="P28" s="451">
        <f t="shared" si="18"/>
        <v>0</v>
      </c>
      <c r="Q28" s="451">
        <f t="shared" si="18"/>
        <v>0</v>
      </c>
      <c r="R28" s="451">
        <f t="shared" si="16"/>
        <v>0</v>
      </c>
      <c r="S28" s="546"/>
      <c r="T28" s="452">
        <f t="shared" si="4"/>
        <v>0</v>
      </c>
      <c r="U28" s="546"/>
      <c r="V28" s="452">
        <f t="shared" si="9"/>
        <v>0</v>
      </c>
      <c r="W28" s="551"/>
      <c r="X28" s="453">
        <f t="shared" si="10"/>
        <v>0</v>
      </c>
      <c r="Y28" s="453">
        <f t="shared" si="11"/>
        <v>0</v>
      </c>
      <c r="Z28" s="453">
        <f t="shared" si="12"/>
        <v>0</v>
      </c>
      <c r="AA28" s="268">
        <f t="shared" si="13"/>
        <v>0</v>
      </c>
      <c r="AB28" s="269">
        <f t="shared" si="14"/>
        <v>0</v>
      </c>
      <c r="AC28" s="269">
        <f>AB28-Positions!Y26</f>
        <v>0</v>
      </c>
      <c r="AD28" s="268"/>
      <c r="AE28" s="219" t="str">
        <f>IF(Positions!F26&lt;&gt;"",TIME(LEFT(Positions!F26,2),RIGHT(Positions!F26,2),0),"")</f>
        <v/>
      </c>
      <c r="AF28" s="219" t="str">
        <f>IF(Positions!G26&lt;&gt;"",TIME(LEFT(Positions!G26,2),RIGHT(Positions!G26,2),0),"")</f>
        <v/>
      </c>
      <c r="AG28" s="273" t="str">
        <f t="shared" si="17"/>
        <v/>
      </c>
      <c r="AH28" s="274" t="str">
        <f t="shared" si="17"/>
        <v/>
      </c>
      <c r="AI28" s="274" t="str">
        <f t="shared" si="17"/>
        <v/>
      </c>
      <c r="AJ28" s="274" t="str">
        <f t="shared" si="17"/>
        <v/>
      </c>
      <c r="AK28" s="274" t="str">
        <f t="shared" si="17"/>
        <v/>
      </c>
      <c r="AL28" s="275" t="str">
        <f t="shared" si="17"/>
        <v/>
      </c>
    </row>
    <row r="29" spans="1:38" x14ac:dyDescent="0.25">
      <c r="A29" s="447" t="str">
        <f>IF(Positions!B27&lt;&gt;"",Positions!B27,"")</f>
        <v/>
      </c>
      <c r="B29" s="448" t="str">
        <f>Positions!F27&amp;"-"&amp;Positions!G27</f>
        <v>-</v>
      </c>
      <c r="C29" s="449">
        <f t="shared" si="6"/>
        <v>0</v>
      </c>
      <c r="D29" s="450" t="str">
        <f>IF(Positions!J27&gt;0,Positions!J27*Positions!$V27,"")</f>
        <v/>
      </c>
      <c r="E29" s="450" t="str">
        <f>IF(Positions!K27&gt;0,Positions!K27*Positions!$V27,"")</f>
        <v/>
      </c>
      <c r="F29" s="450" t="str">
        <f>IF(Positions!L27&gt;0,Positions!L27*Positions!$V27,"")</f>
        <v/>
      </c>
      <c r="G29" s="450" t="str">
        <f>IF(Positions!M27&gt;0,Positions!M27*Positions!$V27,"")</f>
        <v/>
      </c>
      <c r="H29" s="450" t="str">
        <f>IF(Positions!N27&gt;0,Positions!N27*Positions!$V27,"")</f>
        <v/>
      </c>
      <c r="I29" s="450" t="str">
        <f>IF(Positions!O27&gt;0,Positions!O27*Positions!$V27,"")</f>
        <v/>
      </c>
      <c r="J29" s="450" t="str">
        <f>IF(Positions!P27&gt;0,Positions!P27*Positions!$V27,"")</f>
        <v/>
      </c>
      <c r="K29" s="451">
        <f t="shared" si="15"/>
        <v>0</v>
      </c>
      <c r="L29" s="451">
        <f t="shared" si="7"/>
        <v>0</v>
      </c>
      <c r="M29" s="451" t="str">
        <f t="shared" si="2"/>
        <v/>
      </c>
      <c r="N29" s="451" t="str">
        <f t="shared" si="2"/>
        <v/>
      </c>
      <c r="O29" s="451">
        <f t="shared" si="18"/>
        <v>0</v>
      </c>
      <c r="P29" s="451">
        <f t="shared" si="18"/>
        <v>0</v>
      </c>
      <c r="Q29" s="451">
        <f t="shared" si="18"/>
        <v>0</v>
      </c>
      <c r="R29" s="451">
        <f t="shared" si="16"/>
        <v>0</v>
      </c>
      <c r="S29" s="546"/>
      <c r="T29" s="452">
        <f t="shared" si="4"/>
        <v>0</v>
      </c>
      <c r="U29" s="546"/>
      <c r="V29" s="452">
        <f t="shared" si="9"/>
        <v>0</v>
      </c>
      <c r="W29" s="551"/>
      <c r="X29" s="453">
        <f t="shared" si="10"/>
        <v>0</v>
      </c>
      <c r="Y29" s="453">
        <f t="shared" si="11"/>
        <v>0</v>
      </c>
      <c r="Z29" s="453">
        <f t="shared" si="12"/>
        <v>0</v>
      </c>
      <c r="AA29" s="268">
        <f t="shared" si="13"/>
        <v>0</v>
      </c>
      <c r="AB29" s="269">
        <f t="shared" si="14"/>
        <v>0</v>
      </c>
      <c r="AC29" s="269">
        <f>AB29-Positions!Y27</f>
        <v>0</v>
      </c>
      <c r="AD29" s="268"/>
      <c r="AE29" s="219" t="str">
        <f>IF(Positions!F27&lt;&gt;"",TIME(LEFT(Positions!F27,2),RIGHT(Positions!F27,2),0),"")</f>
        <v/>
      </c>
      <c r="AF29" s="219" t="str">
        <f>IF(Positions!G27&lt;&gt;"",TIME(LEFT(Positions!G27,2),RIGHT(Positions!G27,2),0),"")</f>
        <v/>
      </c>
      <c r="AG29" s="273" t="str">
        <f t="shared" si="17"/>
        <v/>
      </c>
      <c r="AH29" s="274" t="str">
        <f t="shared" si="17"/>
        <v/>
      </c>
      <c r="AI29" s="274" t="str">
        <f t="shared" si="17"/>
        <v/>
      </c>
      <c r="AJ29" s="274" t="str">
        <f t="shared" si="17"/>
        <v/>
      </c>
      <c r="AK29" s="274" t="str">
        <f t="shared" si="17"/>
        <v/>
      </c>
      <c r="AL29" s="275" t="str">
        <f t="shared" si="17"/>
        <v/>
      </c>
    </row>
    <row r="30" spans="1:38" x14ac:dyDescent="0.25">
      <c r="A30" s="447" t="str">
        <f>IF(Positions!B28&lt;&gt;"",Positions!B28,"")</f>
        <v/>
      </c>
      <c r="B30" s="448" t="str">
        <f>Positions!F28&amp;"-"&amp;Positions!G28</f>
        <v>-</v>
      </c>
      <c r="C30" s="449">
        <f t="shared" si="6"/>
        <v>0</v>
      </c>
      <c r="D30" s="450" t="str">
        <f>IF(Positions!J28&gt;0,Positions!J28*Positions!$V28,"")</f>
        <v/>
      </c>
      <c r="E30" s="450" t="str">
        <f>IF(Positions!K28&gt;0,Positions!K28*Positions!$V28,"")</f>
        <v/>
      </c>
      <c r="F30" s="450" t="str">
        <f>IF(Positions!L28&gt;0,Positions!L28*Positions!$V28,"")</f>
        <v/>
      </c>
      <c r="G30" s="450" t="str">
        <f>IF(Positions!M28&gt;0,Positions!M28*Positions!$V28,"")</f>
        <v/>
      </c>
      <c r="H30" s="450" t="str">
        <f>IF(Positions!N28&gt;0,Positions!N28*Positions!$V28,"")</f>
        <v/>
      </c>
      <c r="I30" s="450" t="str">
        <f>IF(Positions!O28&gt;0,Positions!O28*Positions!$V28,"")</f>
        <v/>
      </c>
      <c r="J30" s="450" t="str">
        <f>IF(Positions!P28&gt;0,Positions!P28*Positions!$V28,"")</f>
        <v/>
      </c>
      <c r="K30" s="451">
        <f t="shared" si="15"/>
        <v>0</v>
      </c>
      <c r="L30" s="451">
        <f t="shared" si="7"/>
        <v>0</v>
      </c>
      <c r="M30" s="451" t="str">
        <f t="shared" si="2"/>
        <v/>
      </c>
      <c r="N30" s="451" t="str">
        <f t="shared" si="2"/>
        <v/>
      </c>
      <c r="O30" s="451">
        <f t="shared" si="18"/>
        <v>0</v>
      </c>
      <c r="P30" s="451">
        <f t="shared" si="18"/>
        <v>0</v>
      </c>
      <c r="Q30" s="451">
        <f t="shared" si="18"/>
        <v>0</v>
      </c>
      <c r="R30" s="451">
        <f t="shared" si="16"/>
        <v>0</v>
      </c>
      <c r="S30" s="546"/>
      <c r="T30" s="452">
        <f t="shared" si="4"/>
        <v>0</v>
      </c>
      <c r="U30" s="546"/>
      <c r="V30" s="452">
        <f t="shared" si="9"/>
        <v>0</v>
      </c>
      <c r="W30" s="551"/>
      <c r="X30" s="453">
        <f t="shared" si="10"/>
        <v>0</v>
      </c>
      <c r="Y30" s="453">
        <f t="shared" si="11"/>
        <v>0</v>
      </c>
      <c r="Z30" s="453">
        <f t="shared" si="12"/>
        <v>0</v>
      </c>
      <c r="AA30" s="268">
        <f t="shared" si="13"/>
        <v>0</v>
      </c>
      <c r="AB30" s="269">
        <f t="shared" si="14"/>
        <v>0</v>
      </c>
      <c r="AC30" s="269">
        <f>AB30-Positions!Y28</f>
        <v>0</v>
      </c>
      <c r="AD30" s="268"/>
      <c r="AE30" s="219" t="str">
        <f>IF(Positions!F28&lt;&gt;"",TIME(LEFT(Positions!F28,2),RIGHT(Positions!F28,2),0),"")</f>
        <v/>
      </c>
      <c r="AF30" s="219" t="str">
        <f>IF(Positions!G28&lt;&gt;"",TIME(LEFT(Positions!G28,2),RIGHT(Positions!G28,2),0),"")</f>
        <v/>
      </c>
      <c r="AG30" s="273" t="str">
        <f t="shared" si="17"/>
        <v/>
      </c>
      <c r="AH30" s="274" t="str">
        <f t="shared" si="17"/>
        <v/>
      </c>
      <c r="AI30" s="274" t="str">
        <f t="shared" si="17"/>
        <v/>
      </c>
      <c r="AJ30" s="274" t="str">
        <f t="shared" si="17"/>
        <v/>
      </c>
      <c r="AK30" s="274" t="str">
        <f t="shared" si="17"/>
        <v/>
      </c>
      <c r="AL30" s="275" t="str">
        <f t="shared" si="17"/>
        <v/>
      </c>
    </row>
    <row r="31" spans="1:38" x14ac:dyDescent="0.25">
      <c r="A31" s="447" t="str">
        <f>IF(Positions!B29&lt;&gt;"",Positions!B29,"")</f>
        <v/>
      </c>
      <c r="B31" s="448" t="str">
        <f>Positions!F29&amp;"-"&amp;Positions!G29</f>
        <v>-</v>
      </c>
      <c r="C31" s="449">
        <f t="shared" si="6"/>
        <v>0</v>
      </c>
      <c r="D31" s="450" t="str">
        <f>IF(Positions!J29&gt;0,Positions!J29*Positions!$V29,"")</f>
        <v/>
      </c>
      <c r="E31" s="450" t="str">
        <f>IF(Positions!K29&gt;0,Positions!K29*Positions!$V29,"")</f>
        <v/>
      </c>
      <c r="F31" s="450" t="str">
        <f>IF(Positions!L29&gt;0,Positions!L29*Positions!$V29,"")</f>
        <v/>
      </c>
      <c r="G31" s="450" t="str">
        <f>IF(Positions!M29&gt;0,Positions!M29*Positions!$V29,"")</f>
        <v/>
      </c>
      <c r="H31" s="450" t="str">
        <f>IF(Positions!N29&gt;0,Positions!N29*Positions!$V29,"")</f>
        <v/>
      </c>
      <c r="I31" s="450" t="str">
        <f>IF(Positions!O29&gt;0,Positions!O29*Positions!$V29,"")</f>
        <v/>
      </c>
      <c r="J31" s="450" t="str">
        <f>IF(Positions!P29&gt;0,Positions!P29*Positions!$V29,"")</f>
        <v/>
      </c>
      <c r="K31" s="451">
        <f t="shared" si="15"/>
        <v>0</v>
      </c>
      <c r="L31" s="451">
        <f>SUM(D31:H31)</f>
        <v>0</v>
      </c>
      <c r="M31" s="451" t="str">
        <f t="shared" si="2"/>
        <v/>
      </c>
      <c r="N31" s="451" t="str">
        <f t="shared" si="2"/>
        <v/>
      </c>
      <c r="O31" s="451">
        <f t="shared" si="18"/>
        <v>0</v>
      </c>
      <c r="P31" s="451">
        <f t="shared" si="18"/>
        <v>0</v>
      </c>
      <c r="Q31" s="451">
        <f t="shared" si="18"/>
        <v>0</v>
      </c>
      <c r="R31" s="451">
        <f t="shared" si="16"/>
        <v>0</v>
      </c>
      <c r="S31" s="546"/>
      <c r="T31" s="452">
        <f>SUM(R31*S31)</f>
        <v>0</v>
      </c>
      <c r="U31" s="546"/>
      <c r="V31" s="452">
        <f>SUM(T31:U31)</f>
        <v>0</v>
      </c>
      <c r="W31" s="551"/>
      <c r="X31" s="453">
        <f t="shared" si="10"/>
        <v>0</v>
      </c>
      <c r="Y31" s="453">
        <f t="shared" si="11"/>
        <v>0</v>
      </c>
      <c r="Z31" s="453">
        <f t="shared" si="12"/>
        <v>0</v>
      </c>
      <c r="AA31" s="268">
        <f t="shared" si="13"/>
        <v>0</v>
      </c>
      <c r="AB31" s="269">
        <f t="shared" si="14"/>
        <v>0</v>
      </c>
      <c r="AC31" s="269">
        <f>AB31-Positions!Y29</f>
        <v>0</v>
      </c>
      <c r="AD31" s="268"/>
      <c r="AE31" s="219" t="str">
        <f>IF(Positions!F29&lt;&gt;"",TIME(LEFT(Positions!F29,2),RIGHT(Positions!F29,2),0),"")</f>
        <v/>
      </c>
      <c r="AF31" s="219" t="str">
        <f>IF(Positions!G29&lt;&gt;"",TIME(LEFT(Positions!G29,2),RIGHT(Positions!G29,2),0),"")</f>
        <v/>
      </c>
      <c r="AG31" s="273" t="str">
        <f t="shared" si="17"/>
        <v/>
      </c>
      <c r="AH31" s="274" t="str">
        <f t="shared" si="17"/>
        <v/>
      </c>
      <c r="AI31" s="274" t="str">
        <f t="shared" si="17"/>
        <v/>
      </c>
      <c r="AJ31" s="274" t="str">
        <f t="shared" si="17"/>
        <v/>
      </c>
      <c r="AK31" s="274" t="str">
        <f t="shared" si="17"/>
        <v/>
      </c>
      <c r="AL31" s="275" t="str">
        <f t="shared" si="17"/>
        <v/>
      </c>
    </row>
    <row r="32" spans="1:38" x14ac:dyDescent="0.25">
      <c r="A32" s="447" t="str">
        <f>IF(Positions!B30&lt;&gt;"",Positions!B30,"")</f>
        <v/>
      </c>
      <c r="B32" s="448" t="str">
        <f>Positions!F30&amp;"-"&amp;Positions!G30</f>
        <v>-</v>
      </c>
      <c r="C32" s="449">
        <f t="shared" si="6"/>
        <v>0</v>
      </c>
      <c r="D32" s="450" t="str">
        <f>IF(Positions!J30&gt;0,Positions!J30*Positions!$V30,"")</f>
        <v/>
      </c>
      <c r="E32" s="450" t="str">
        <f>IF(Positions!K30&gt;0,Positions!K30*Positions!$V30,"")</f>
        <v/>
      </c>
      <c r="F32" s="450" t="str">
        <f>IF(Positions!L30&gt;0,Positions!L30*Positions!$V30,"")</f>
        <v/>
      </c>
      <c r="G32" s="450" t="str">
        <f>IF(Positions!M30&gt;0,Positions!M30*Positions!$V30,"")</f>
        <v/>
      </c>
      <c r="H32" s="450" t="str">
        <f>IF(Positions!N30&gt;0,Positions!N30*Positions!$V30,"")</f>
        <v/>
      </c>
      <c r="I32" s="450" t="str">
        <f>IF(Positions!O30&gt;0,Positions!O30*Positions!$V30,"")</f>
        <v/>
      </c>
      <c r="J32" s="450" t="str">
        <f>IF(Positions!P30&gt;0,Positions!P30*Positions!$V30,"")</f>
        <v/>
      </c>
      <c r="K32" s="451">
        <f t="shared" si="15"/>
        <v>0</v>
      </c>
      <c r="L32" s="451">
        <f>SUM(D32:H32)</f>
        <v>0</v>
      </c>
      <c r="M32" s="451" t="str">
        <f t="shared" si="2"/>
        <v/>
      </c>
      <c r="N32" s="451" t="str">
        <f t="shared" si="2"/>
        <v/>
      </c>
      <c r="O32" s="451">
        <f t="shared" si="18"/>
        <v>0</v>
      </c>
      <c r="P32" s="451">
        <f t="shared" si="18"/>
        <v>0</v>
      </c>
      <c r="Q32" s="451">
        <f t="shared" si="18"/>
        <v>0</v>
      </c>
      <c r="R32" s="451">
        <f t="shared" si="16"/>
        <v>0</v>
      </c>
      <c r="S32" s="546"/>
      <c r="T32" s="452">
        <f>SUM(R32*S32)</f>
        <v>0</v>
      </c>
      <c r="U32" s="546"/>
      <c r="V32" s="452">
        <f>SUM(T32:U32)</f>
        <v>0</v>
      </c>
      <c r="W32" s="551"/>
      <c r="X32" s="453">
        <f t="shared" si="10"/>
        <v>0</v>
      </c>
      <c r="Y32" s="453">
        <f t="shared" si="11"/>
        <v>0</v>
      </c>
      <c r="Z32" s="453">
        <f t="shared" si="12"/>
        <v>0</v>
      </c>
      <c r="AA32" s="268">
        <f t="shared" si="13"/>
        <v>0</v>
      </c>
      <c r="AB32" s="269">
        <f t="shared" si="14"/>
        <v>0</v>
      </c>
      <c r="AC32" s="269">
        <f>AB32-Positions!Y30</f>
        <v>0</v>
      </c>
      <c r="AD32" s="268"/>
      <c r="AE32" s="219" t="str">
        <f>IF(Positions!F30&lt;&gt;"",TIME(LEFT(Positions!F30,2),RIGHT(Positions!F30,2),0),"")</f>
        <v/>
      </c>
      <c r="AF32" s="219" t="str">
        <f>IF(Positions!G30&lt;&gt;"",TIME(LEFT(Positions!G30,2),RIGHT(Positions!G30,2),0),"")</f>
        <v/>
      </c>
      <c r="AG32" s="273" t="str">
        <f t="shared" si="17"/>
        <v/>
      </c>
      <c r="AH32" s="274" t="str">
        <f t="shared" si="17"/>
        <v/>
      </c>
      <c r="AI32" s="274" t="str">
        <f t="shared" si="17"/>
        <v/>
      </c>
      <c r="AJ32" s="274" t="str">
        <f t="shared" si="17"/>
        <v/>
      </c>
      <c r="AK32" s="274" t="str">
        <f t="shared" si="17"/>
        <v/>
      </c>
      <c r="AL32" s="275" t="str">
        <f t="shared" si="17"/>
        <v/>
      </c>
    </row>
    <row r="33" spans="1:38" x14ac:dyDescent="0.25">
      <c r="A33" s="447" t="str">
        <f>IF(Positions!B31&lt;&gt;"",Positions!B31,"")</f>
        <v/>
      </c>
      <c r="B33" s="448" t="str">
        <f>Positions!F31&amp;"-"&amp;Positions!G31</f>
        <v>-</v>
      </c>
      <c r="C33" s="449">
        <f t="shared" si="6"/>
        <v>0</v>
      </c>
      <c r="D33" s="450" t="str">
        <f>IF(Positions!J31&gt;0,Positions!J31*Positions!$V31,"")</f>
        <v/>
      </c>
      <c r="E33" s="450" t="str">
        <f>IF(Positions!K31&gt;0,Positions!K31*Positions!$V31,"")</f>
        <v/>
      </c>
      <c r="F33" s="450" t="str">
        <f>IF(Positions!L31&gt;0,Positions!L31*Positions!$V31,"")</f>
        <v/>
      </c>
      <c r="G33" s="450" t="str">
        <f>IF(Positions!M31&gt;0,Positions!M31*Positions!$V31,"")</f>
        <v/>
      </c>
      <c r="H33" s="450" t="str">
        <f>IF(Positions!N31&gt;0,Positions!N31*Positions!$V31,"")</f>
        <v/>
      </c>
      <c r="I33" s="450" t="str">
        <f>IF(Positions!O31&gt;0,Positions!O31*Positions!$V31,"")</f>
        <v/>
      </c>
      <c r="J33" s="450" t="str">
        <f>IF(Positions!P31&gt;0,Positions!P31*Positions!$V31,"")</f>
        <v/>
      </c>
      <c r="K33" s="451">
        <f t="shared" si="15"/>
        <v>0</v>
      </c>
      <c r="L33" s="451">
        <f>SUM(D33:H33)</f>
        <v>0</v>
      </c>
      <c r="M33" s="451" t="str">
        <f t="shared" si="2"/>
        <v/>
      </c>
      <c r="N33" s="451" t="str">
        <f t="shared" si="2"/>
        <v/>
      </c>
      <c r="O33" s="451">
        <f t="shared" si="18"/>
        <v>0</v>
      </c>
      <c r="P33" s="451">
        <f t="shared" si="18"/>
        <v>0</v>
      </c>
      <c r="Q33" s="451">
        <f t="shared" si="18"/>
        <v>0</v>
      </c>
      <c r="R33" s="451">
        <f t="shared" si="16"/>
        <v>0</v>
      </c>
      <c r="S33" s="546"/>
      <c r="T33" s="452">
        <f>SUM(R33*S33)</f>
        <v>0</v>
      </c>
      <c r="U33" s="546"/>
      <c r="V33" s="452">
        <f>SUM(T33:U33)</f>
        <v>0</v>
      </c>
      <c r="W33" s="551"/>
      <c r="X33" s="453">
        <f t="shared" si="10"/>
        <v>0</v>
      </c>
      <c r="Y33" s="453">
        <f t="shared" si="11"/>
        <v>0</v>
      </c>
      <c r="Z33" s="453">
        <f t="shared" si="12"/>
        <v>0</v>
      </c>
      <c r="AA33" s="268">
        <f t="shared" si="13"/>
        <v>0</v>
      </c>
      <c r="AB33" s="269">
        <f t="shared" si="14"/>
        <v>0</v>
      </c>
      <c r="AC33" s="269">
        <f>AB33-Positions!Y31</f>
        <v>0</v>
      </c>
      <c r="AD33" s="268"/>
      <c r="AE33" s="219" t="str">
        <f>IF(Positions!F31&lt;&gt;"",TIME(LEFT(Positions!F31,2),RIGHT(Positions!F31,2),0),"")</f>
        <v/>
      </c>
      <c r="AF33" s="219" t="str">
        <f>IF(Positions!G31&lt;&gt;"",TIME(LEFT(Positions!G31,2),RIGHT(Positions!G31,2),0),"")</f>
        <v/>
      </c>
      <c r="AG33" s="273" t="str">
        <f t="shared" si="17"/>
        <v/>
      </c>
      <c r="AH33" s="274" t="str">
        <f t="shared" si="17"/>
        <v/>
      </c>
      <c r="AI33" s="274" t="str">
        <f t="shared" si="17"/>
        <v/>
      </c>
      <c r="AJ33" s="274" t="str">
        <f t="shared" si="17"/>
        <v/>
      </c>
      <c r="AK33" s="274" t="str">
        <f t="shared" si="17"/>
        <v/>
      </c>
      <c r="AL33" s="275" t="str">
        <f t="shared" si="17"/>
        <v/>
      </c>
    </row>
    <row r="34" spans="1:38" x14ac:dyDescent="0.25">
      <c r="A34" s="447" t="str">
        <f>IF(Positions!B32&lt;&gt;"",Positions!B32,"")</f>
        <v/>
      </c>
      <c r="B34" s="448" t="str">
        <f>Positions!F32&amp;"-"&amp;Positions!G32</f>
        <v>-</v>
      </c>
      <c r="C34" s="449">
        <f t="shared" si="6"/>
        <v>0</v>
      </c>
      <c r="D34" s="450" t="str">
        <f>IF(Positions!J32&gt;0,Positions!J32*Positions!$V32,"")</f>
        <v/>
      </c>
      <c r="E34" s="450" t="str">
        <f>IF(Positions!K32&gt;0,Positions!K32*Positions!$V32,"")</f>
        <v/>
      </c>
      <c r="F34" s="450" t="str">
        <f>IF(Positions!L32&gt;0,Positions!L32*Positions!$V32,"")</f>
        <v/>
      </c>
      <c r="G34" s="450" t="str">
        <f>IF(Positions!M32&gt;0,Positions!M32*Positions!$V32,"")</f>
        <v/>
      </c>
      <c r="H34" s="450" t="str">
        <f>IF(Positions!N32&gt;0,Positions!N32*Positions!$V32,"")</f>
        <v/>
      </c>
      <c r="I34" s="450" t="str">
        <f>IF(Positions!O32&gt;0,Positions!O32*Positions!$V32,"")</f>
        <v/>
      </c>
      <c r="J34" s="450" t="str">
        <f>IF(Positions!P32&gt;0,Positions!P32*Positions!$V32,"")</f>
        <v/>
      </c>
      <c r="K34" s="451">
        <f t="shared" si="15"/>
        <v>0</v>
      </c>
      <c r="L34" s="451">
        <f t="shared" ref="L34:L97" si="19">SUM(D34:H34)</f>
        <v>0</v>
      </c>
      <c r="M34" s="451" t="str">
        <f t="shared" si="2"/>
        <v/>
      </c>
      <c r="N34" s="451" t="str">
        <f t="shared" si="2"/>
        <v/>
      </c>
      <c r="O34" s="451">
        <f t="shared" si="18"/>
        <v>0</v>
      </c>
      <c r="P34" s="451">
        <f t="shared" si="18"/>
        <v>0</v>
      </c>
      <c r="Q34" s="451">
        <f t="shared" si="18"/>
        <v>0</v>
      </c>
      <c r="R34" s="451">
        <f t="shared" si="16"/>
        <v>0</v>
      </c>
      <c r="S34" s="547"/>
      <c r="T34" s="452">
        <f t="shared" ref="T34:T97" si="20">SUM(R34*S34)</f>
        <v>0</v>
      </c>
      <c r="U34" s="546"/>
      <c r="V34" s="452">
        <f t="shared" ref="V34:V97" si="21">SUM(T34:U34)</f>
        <v>0</v>
      </c>
      <c r="W34" s="551"/>
      <c r="X34" s="453">
        <f t="shared" si="10"/>
        <v>0</v>
      </c>
      <c r="Y34" s="453">
        <f t="shared" si="11"/>
        <v>0</v>
      </c>
      <c r="Z34" s="453">
        <f t="shared" si="12"/>
        <v>0</v>
      </c>
      <c r="AA34" s="268">
        <f t="shared" si="13"/>
        <v>0</v>
      </c>
      <c r="AB34" s="269">
        <f t="shared" si="14"/>
        <v>0</v>
      </c>
      <c r="AC34" s="269">
        <f>AB34-Positions!Y32</f>
        <v>0</v>
      </c>
      <c r="AD34" s="268"/>
      <c r="AE34" s="219" t="str">
        <f>IF(Positions!F32&lt;&gt;"",TIME(LEFT(Positions!F32,2),RIGHT(Positions!F32,2),0),"")</f>
        <v/>
      </c>
      <c r="AF34" s="219" t="str">
        <f>IF(Positions!G32&lt;&gt;"",TIME(LEFT(Positions!G32,2),RIGHT(Positions!G32,2),0),"")</f>
        <v/>
      </c>
      <c r="AG34" s="273" t="str">
        <f t="shared" si="17"/>
        <v/>
      </c>
      <c r="AH34" s="274" t="str">
        <f t="shared" si="17"/>
        <v/>
      </c>
      <c r="AI34" s="274" t="str">
        <f t="shared" si="17"/>
        <v/>
      </c>
      <c r="AJ34" s="274" t="str">
        <f t="shared" si="17"/>
        <v/>
      </c>
      <c r="AK34" s="274" t="str">
        <f t="shared" si="17"/>
        <v/>
      </c>
      <c r="AL34" s="275" t="str">
        <f t="shared" si="17"/>
        <v/>
      </c>
    </row>
    <row r="35" spans="1:38" x14ac:dyDescent="0.25">
      <c r="A35" s="447" t="str">
        <f>IF(Positions!B33&lt;&gt;"",Positions!B33,"")</f>
        <v/>
      </c>
      <c r="B35" s="448" t="str">
        <f>Positions!F33&amp;"-"&amp;Positions!G33</f>
        <v>-</v>
      </c>
      <c r="C35" s="449">
        <f t="shared" si="6"/>
        <v>0</v>
      </c>
      <c r="D35" s="450" t="str">
        <f>IF(Positions!J33&gt;0,Positions!J33*Positions!$V33,"")</f>
        <v/>
      </c>
      <c r="E35" s="450" t="str">
        <f>IF(Positions!K33&gt;0,Positions!K33*Positions!$V33,"")</f>
        <v/>
      </c>
      <c r="F35" s="450" t="str">
        <f>IF(Positions!L33&gt;0,Positions!L33*Positions!$V33,"")</f>
        <v/>
      </c>
      <c r="G35" s="450" t="str">
        <f>IF(Positions!M33&gt;0,Positions!M33*Positions!$V33,"")</f>
        <v/>
      </c>
      <c r="H35" s="450" t="str">
        <f>IF(Positions!N33&gt;0,Positions!N33*Positions!$V33,"")</f>
        <v/>
      </c>
      <c r="I35" s="450" t="str">
        <f>IF(Positions!O33&gt;0,Positions!O33*Positions!$V33,"")</f>
        <v/>
      </c>
      <c r="J35" s="450" t="str">
        <f>IF(Positions!P33&gt;0,Positions!P33*Positions!$V33,"")</f>
        <v/>
      </c>
      <c r="K35" s="451">
        <f t="shared" si="15"/>
        <v>0</v>
      </c>
      <c r="L35" s="451">
        <f t="shared" si="19"/>
        <v>0</v>
      </c>
      <c r="M35" s="451" t="str">
        <f t="shared" si="2"/>
        <v/>
      </c>
      <c r="N35" s="451" t="str">
        <f t="shared" si="2"/>
        <v/>
      </c>
      <c r="O35" s="451">
        <f t="shared" si="18"/>
        <v>0</v>
      </c>
      <c r="P35" s="451">
        <f t="shared" si="18"/>
        <v>0</v>
      </c>
      <c r="Q35" s="451">
        <f t="shared" si="18"/>
        <v>0</v>
      </c>
      <c r="R35" s="451">
        <f t="shared" si="16"/>
        <v>0</v>
      </c>
      <c r="S35" s="547"/>
      <c r="T35" s="452">
        <f t="shared" si="20"/>
        <v>0</v>
      </c>
      <c r="U35" s="546"/>
      <c r="V35" s="452">
        <f t="shared" si="21"/>
        <v>0</v>
      </c>
      <c r="W35" s="551"/>
      <c r="X35" s="453">
        <f t="shared" si="10"/>
        <v>0</v>
      </c>
      <c r="Y35" s="453">
        <f t="shared" si="11"/>
        <v>0</v>
      </c>
      <c r="Z35" s="453">
        <f t="shared" si="12"/>
        <v>0</v>
      </c>
      <c r="AA35" s="268">
        <f t="shared" si="13"/>
        <v>0</v>
      </c>
      <c r="AB35" s="269">
        <f t="shared" si="14"/>
        <v>0</v>
      </c>
      <c r="AC35" s="269">
        <f>AB35-Positions!Y33</f>
        <v>0</v>
      </c>
      <c r="AD35" s="268"/>
      <c r="AE35" s="219" t="str">
        <f>IF(Positions!F33&lt;&gt;"",TIME(LEFT(Positions!F33,2),RIGHT(Positions!F33,2),0),"")</f>
        <v/>
      </c>
      <c r="AF35" s="219" t="str">
        <f>IF(Positions!G33&lt;&gt;"",TIME(LEFT(Positions!G33,2),RIGHT(Positions!G33,2),0),"")</f>
        <v/>
      </c>
      <c r="AG35" s="273" t="str">
        <f t="shared" si="17"/>
        <v/>
      </c>
      <c r="AH35" s="274" t="str">
        <f t="shared" si="17"/>
        <v/>
      </c>
      <c r="AI35" s="274" t="str">
        <f t="shared" si="17"/>
        <v/>
      </c>
      <c r="AJ35" s="274" t="str">
        <f t="shared" si="17"/>
        <v/>
      </c>
      <c r="AK35" s="274" t="str">
        <f t="shared" si="17"/>
        <v/>
      </c>
      <c r="AL35" s="275" t="str">
        <f t="shared" si="17"/>
        <v/>
      </c>
    </row>
    <row r="36" spans="1:38" x14ac:dyDescent="0.25">
      <c r="A36" s="447" t="str">
        <f>IF(Positions!B34&lt;&gt;"",Positions!B34,"")</f>
        <v/>
      </c>
      <c r="B36" s="448" t="str">
        <f>Positions!F34&amp;"-"&amp;Positions!G34</f>
        <v>-</v>
      </c>
      <c r="C36" s="449">
        <f t="shared" si="6"/>
        <v>0</v>
      </c>
      <c r="D36" s="450" t="str">
        <f>IF(Positions!J34&gt;0,Positions!J34*Positions!$V34,"")</f>
        <v/>
      </c>
      <c r="E36" s="450" t="str">
        <f>IF(Positions!K34&gt;0,Positions!K34*Positions!$V34,"")</f>
        <v/>
      </c>
      <c r="F36" s="450" t="str">
        <f>IF(Positions!L34&gt;0,Positions!L34*Positions!$V34,"")</f>
        <v/>
      </c>
      <c r="G36" s="450" t="str">
        <f>IF(Positions!M34&gt;0,Positions!M34*Positions!$V34,"")</f>
        <v/>
      </c>
      <c r="H36" s="450" t="str">
        <f>IF(Positions!N34&gt;0,Positions!N34*Positions!$V34,"")</f>
        <v/>
      </c>
      <c r="I36" s="450" t="str">
        <f>IF(Positions!O34&gt;0,Positions!O34*Positions!$V34,"")</f>
        <v/>
      </c>
      <c r="J36" s="450" t="str">
        <f>IF(Positions!P34&gt;0,Positions!P34*Positions!$V34,"")</f>
        <v/>
      </c>
      <c r="K36" s="451">
        <f t="shared" si="15"/>
        <v>0</v>
      </c>
      <c r="L36" s="451">
        <f t="shared" si="19"/>
        <v>0</v>
      </c>
      <c r="M36" s="451" t="str">
        <f t="shared" si="2"/>
        <v/>
      </c>
      <c r="N36" s="451" t="str">
        <f t="shared" si="2"/>
        <v/>
      </c>
      <c r="O36" s="451">
        <f t="shared" si="18"/>
        <v>0</v>
      </c>
      <c r="P36" s="451">
        <f t="shared" si="18"/>
        <v>0</v>
      </c>
      <c r="Q36" s="451">
        <f t="shared" si="18"/>
        <v>0</v>
      </c>
      <c r="R36" s="451">
        <f t="shared" si="16"/>
        <v>0</v>
      </c>
      <c r="S36" s="547"/>
      <c r="T36" s="452">
        <f t="shared" si="20"/>
        <v>0</v>
      </c>
      <c r="U36" s="546"/>
      <c r="V36" s="452">
        <f t="shared" si="21"/>
        <v>0</v>
      </c>
      <c r="W36" s="551"/>
      <c r="X36" s="453">
        <f t="shared" si="10"/>
        <v>0</v>
      </c>
      <c r="Y36" s="453">
        <f t="shared" si="11"/>
        <v>0</v>
      </c>
      <c r="Z36" s="453">
        <f t="shared" si="12"/>
        <v>0</v>
      </c>
      <c r="AA36" s="268">
        <f t="shared" si="13"/>
        <v>0</v>
      </c>
      <c r="AB36" s="269">
        <f t="shared" si="14"/>
        <v>0</v>
      </c>
      <c r="AC36" s="269">
        <f>AB36-Positions!Y34</f>
        <v>0</v>
      </c>
      <c r="AD36" s="268"/>
      <c r="AE36" s="219" t="str">
        <f>IF(Positions!F34&lt;&gt;"",TIME(LEFT(Positions!F34,2),RIGHT(Positions!F34,2),0),"")</f>
        <v/>
      </c>
      <c r="AF36" s="219" t="str">
        <f>IF(Positions!G34&lt;&gt;"",TIME(LEFT(Positions!G34,2),RIGHT(Positions!G34,2),0),"")</f>
        <v/>
      </c>
      <c r="AG36" s="273" t="str">
        <f t="shared" si="17"/>
        <v/>
      </c>
      <c r="AH36" s="274" t="str">
        <f t="shared" si="17"/>
        <v/>
      </c>
      <c r="AI36" s="274" t="str">
        <f t="shared" si="17"/>
        <v/>
      </c>
      <c r="AJ36" s="274" t="str">
        <f t="shared" si="17"/>
        <v/>
      </c>
      <c r="AK36" s="274" t="str">
        <f t="shared" si="17"/>
        <v/>
      </c>
      <c r="AL36" s="275" t="str">
        <f t="shared" si="17"/>
        <v/>
      </c>
    </row>
    <row r="37" spans="1:38" x14ac:dyDescent="0.25">
      <c r="A37" s="447" t="str">
        <f>IF(Positions!B35&lt;&gt;"",Positions!B35,"")</f>
        <v/>
      </c>
      <c r="B37" s="448" t="str">
        <f>Positions!F35&amp;"-"&amp;Positions!G35</f>
        <v>-</v>
      </c>
      <c r="C37" s="449">
        <f t="shared" si="6"/>
        <v>0</v>
      </c>
      <c r="D37" s="450" t="str">
        <f>IF(Positions!J35&gt;0,Positions!J35*Positions!$V35,"")</f>
        <v/>
      </c>
      <c r="E37" s="450" t="str">
        <f>IF(Positions!K35&gt;0,Positions!K35*Positions!$V35,"")</f>
        <v/>
      </c>
      <c r="F37" s="450" t="str">
        <f>IF(Positions!L35&gt;0,Positions!L35*Positions!$V35,"")</f>
        <v/>
      </c>
      <c r="G37" s="450" t="str">
        <f>IF(Positions!M35&gt;0,Positions!M35*Positions!$V35,"")</f>
        <v/>
      </c>
      <c r="H37" s="450" t="str">
        <f>IF(Positions!N35&gt;0,Positions!N35*Positions!$V35,"")</f>
        <v/>
      </c>
      <c r="I37" s="450" t="str">
        <f>IF(Positions!O35&gt;0,Positions!O35*Positions!$V35,"")</f>
        <v/>
      </c>
      <c r="J37" s="450" t="str">
        <f>IF(Positions!P35&gt;0,Positions!P35*Positions!$V35,"")</f>
        <v/>
      </c>
      <c r="K37" s="451">
        <f t="shared" si="15"/>
        <v>0</v>
      </c>
      <c r="L37" s="451">
        <f t="shared" si="19"/>
        <v>0</v>
      </c>
      <c r="M37" s="451" t="str">
        <f t="shared" ref="M37:N67" si="22">IF(I37&lt;&gt;"",I37*M$6,"")</f>
        <v/>
      </c>
      <c r="N37" s="451" t="str">
        <f t="shared" si="22"/>
        <v/>
      </c>
      <c r="O37" s="451">
        <f t="shared" si="18"/>
        <v>0</v>
      </c>
      <c r="P37" s="451">
        <f t="shared" si="18"/>
        <v>0</v>
      </c>
      <c r="Q37" s="451">
        <f t="shared" si="18"/>
        <v>0</v>
      </c>
      <c r="R37" s="451">
        <f t="shared" si="16"/>
        <v>0</v>
      </c>
      <c r="S37" s="547"/>
      <c r="T37" s="452">
        <f t="shared" si="20"/>
        <v>0</v>
      </c>
      <c r="U37" s="546"/>
      <c r="V37" s="452">
        <f t="shared" si="21"/>
        <v>0</v>
      </c>
      <c r="W37" s="551"/>
      <c r="X37" s="453">
        <f t="shared" si="10"/>
        <v>0</v>
      </c>
      <c r="Y37" s="453">
        <f t="shared" si="11"/>
        <v>0</v>
      </c>
      <c r="Z37" s="453">
        <f t="shared" si="12"/>
        <v>0</v>
      </c>
      <c r="AA37" s="268">
        <f t="shared" si="13"/>
        <v>0</v>
      </c>
      <c r="AB37" s="269">
        <f t="shared" si="14"/>
        <v>0</v>
      </c>
      <c r="AC37" s="269">
        <f>AB37-Positions!Y35</f>
        <v>0</v>
      </c>
      <c r="AD37" s="268"/>
      <c r="AE37" s="219" t="str">
        <f>IF(Positions!F35&lt;&gt;"",TIME(LEFT(Positions!F35,2),RIGHT(Positions!F35,2),0),"")</f>
        <v/>
      </c>
      <c r="AF37" s="219" t="str">
        <f>IF(Positions!G35&lt;&gt;"",TIME(LEFT(Positions!G35,2),RIGHT(Positions!G35,2),0),"")</f>
        <v/>
      </c>
      <c r="AG37" s="273" t="str">
        <f t="shared" si="17"/>
        <v/>
      </c>
      <c r="AH37" s="274" t="str">
        <f t="shared" si="17"/>
        <v/>
      </c>
      <c r="AI37" s="274" t="str">
        <f t="shared" si="17"/>
        <v/>
      </c>
      <c r="AJ37" s="274" t="str">
        <f t="shared" si="17"/>
        <v/>
      </c>
      <c r="AK37" s="274" t="str">
        <f t="shared" si="17"/>
        <v/>
      </c>
      <c r="AL37" s="275" t="str">
        <f t="shared" si="17"/>
        <v/>
      </c>
    </row>
    <row r="38" spans="1:38" x14ac:dyDescent="0.25">
      <c r="A38" s="447" t="str">
        <f>IF(Positions!B36&lt;&gt;"",Positions!B36,"")</f>
        <v/>
      </c>
      <c r="B38" s="448" t="str">
        <f>Positions!F36&amp;"-"&amp;Positions!G36</f>
        <v>-</v>
      </c>
      <c r="C38" s="449">
        <f t="shared" si="6"/>
        <v>0</v>
      </c>
      <c r="D38" s="450" t="str">
        <f>IF(Positions!J36&gt;0,Positions!J36*Positions!$V36,"")</f>
        <v/>
      </c>
      <c r="E38" s="450" t="str">
        <f>IF(Positions!K36&gt;0,Positions!K36*Positions!$V36,"")</f>
        <v/>
      </c>
      <c r="F38" s="450" t="str">
        <f>IF(Positions!L36&gt;0,Positions!L36*Positions!$V36,"")</f>
        <v/>
      </c>
      <c r="G38" s="450" t="str">
        <f>IF(Positions!M36&gt;0,Positions!M36*Positions!$V36,"")</f>
        <v/>
      </c>
      <c r="H38" s="450" t="str">
        <f>IF(Positions!N36&gt;0,Positions!N36*Positions!$V36,"")</f>
        <v/>
      </c>
      <c r="I38" s="450" t="str">
        <f>IF(Positions!O36&gt;0,Positions!O36*Positions!$V36,"")</f>
        <v/>
      </c>
      <c r="J38" s="450" t="str">
        <f>IF(Positions!P36&gt;0,Positions!P36*Positions!$V36,"")</f>
        <v/>
      </c>
      <c r="K38" s="451">
        <f t="shared" si="15"/>
        <v>0</v>
      </c>
      <c r="L38" s="451">
        <f t="shared" si="19"/>
        <v>0</v>
      </c>
      <c r="M38" s="451" t="str">
        <f t="shared" si="22"/>
        <v/>
      </c>
      <c r="N38" s="451" t="str">
        <f t="shared" si="22"/>
        <v/>
      </c>
      <c r="O38" s="451">
        <f t="shared" si="18"/>
        <v>0</v>
      </c>
      <c r="P38" s="451">
        <f t="shared" si="18"/>
        <v>0</v>
      </c>
      <c r="Q38" s="451">
        <f t="shared" si="18"/>
        <v>0</v>
      </c>
      <c r="R38" s="451">
        <f t="shared" si="16"/>
        <v>0</v>
      </c>
      <c r="S38" s="547"/>
      <c r="T38" s="452">
        <f t="shared" si="20"/>
        <v>0</v>
      </c>
      <c r="U38" s="546"/>
      <c r="V38" s="452">
        <f t="shared" si="21"/>
        <v>0</v>
      </c>
      <c r="W38" s="551"/>
      <c r="X38" s="453">
        <f t="shared" si="10"/>
        <v>0</v>
      </c>
      <c r="Y38" s="453">
        <f t="shared" si="11"/>
        <v>0</v>
      </c>
      <c r="Z38" s="453">
        <f t="shared" si="12"/>
        <v>0</v>
      </c>
      <c r="AA38" s="268">
        <f t="shared" si="13"/>
        <v>0</v>
      </c>
      <c r="AB38" s="269">
        <f t="shared" si="14"/>
        <v>0</v>
      </c>
      <c r="AC38" s="269">
        <f>AB38-Positions!Y36</f>
        <v>0</v>
      </c>
      <c r="AD38" s="268"/>
      <c r="AE38" s="219" t="str">
        <f>IF(Positions!F36&lt;&gt;"",TIME(LEFT(Positions!F36,2),RIGHT(Positions!F36,2),0),"")</f>
        <v/>
      </c>
      <c r="AF38" s="219" t="str">
        <f>IF(Positions!G36&lt;&gt;"",TIME(LEFT(Positions!G36,2),RIGHT(Positions!G36,2),0),"")</f>
        <v/>
      </c>
      <c r="AG38" s="273" t="str">
        <f t="shared" si="17"/>
        <v/>
      </c>
      <c r="AH38" s="274" t="str">
        <f t="shared" si="17"/>
        <v/>
      </c>
      <c r="AI38" s="274" t="str">
        <f t="shared" si="17"/>
        <v/>
      </c>
      <c r="AJ38" s="274" t="str">
        <f t="shared" si="17"/>
        <v/>
      </c>
      <c r="AK38" s="274" t="str">
        <f t="shared" si="17"/>
        <v/>
      </c>
      <c r="AL38" s="275" t="str">
        <f t="shared" si="17"/>
        <v/>
      </c>
    </row>
    <row r="39" spans="1:38" x14ac:dyDescent="0.25">
      <c r="A39" s="447" t="str">
        <f>IF(Positions!B37&lt;&gt;"",Positions!B37,"")</f>
        <v/>
      </c>
      <c r="B39" s="448" t="str">
        <f>Positions!F37&amp;"-"&amp;Positions!G37</f>
        <v>-</v>
      </c>
      <c r="C39" s="449">
        <f t="shared" si="6"/>
        <v>0</v>
      </c>
      <c r="D39" s="450" t="str">
        <f>IF(Positions!J37&gt;0,Positions!J37*Positions!$V37,"")</f>
        <v/>
      </c>
      <c r="E39" s="450" t="str">
        <f>IF(Positions!K37&gt;0,Positions!K37*Positions!$V37,"")</f>
        <v/>
      </c>
      <c r="F39" s="450" t="str">
        <f>IF(Positions!L37&gt;0,Positions!L37*Positions!$V37,"")</f>
        <v/>
      </c>
      <c r="G39" s="450" t="str">
        <f>IF(Positions!M37&gt;0,Positions!M37*Positions!$V37,"")</f>
        <v/>
      </c>
      <c r="H39" s="450" t="str">
        <f>IF(Positions!N37&gt;0,Positions!N37*Positions!$V37,"")</f>
        <v/>
      </c>
      <c r="I39" s="450" t="str">
        <f>IF(Positions!O37&gt;0,Positions!O37*Positions!$V37,"")</f>
        <v/>
      </c>
      <c r="J39" s="450" t="str">
        <f>IF(Positions!P37&gt;0,Positions!P37*Positions!$V37,"")</f>
        <v/>
      </c>
      <c r="K39" s="451">
        <f t="shared" si="15"/>
        <v>0</v>
      </c>
      <c r="L39" s="451">
        <f t="shared" si="19"/>
        <v>0</v>
      </c>
      <c r="M39" s="451" t="str">
        <f t="shared" si="22"/>
        <v/>
      </c>
      <c r="N39" s="451" t="str">
        <f t="shared" si="22"/>
        <v/>
      </c>
      <c r="O39" s="451">
        <f t="shared" si="18"/>
        <v>0</v>
      </c>
      <c r="P39" s="451">
        <f t="shared" si="18"/>
        <v>0</v>
      </c>
      <c r="Q39" s="451">
        <f t="shared" si="18"/>
        <v>0</v>
      </c>
      <c r="R39" s="451">
        <f t="shared" si="16"/>
        <v>0</v>
      </c>
      <c r="S39" s="547"/>
      <c r="T39" s="452">
        <f t="shared" si="20"/>
        <v>0</v>
      </c>
      <c r="U39" s="546"/>
      <c r="V39" s="452">
        <f t="shared" si="21"/>
        <v>0</v>
      </c>
      <c r="W39" s="551"/>
      <c r="X39" s="453">
        <f t="shared" si="10"/>
        <v>0</v>
      </c>
      <c r="Y39" s="453">
        <f t="shared" si="11"/>
        <v>0</v>
      </c>
      <c r="Z39" s="453">
        <f t="shared" si="12"/>
        <v>0</v>
      </c>
      <c r="AA39" s="268">
        <f t="shared" si="13"/>
        <v>0</v>
      </c>
      <c r="AB39" s="269">
        <f t="shared" si="14"/>
        <v>0</v>
      </c>
      <c r="AC39" s="269">
        <f>AB39-Positions!Y37</f>
        <v>0</v>
      </c>
      <c r="AD39" s="268"/>
      <c r="AE39" s="219" t="str">
        <f>IF(Positions!F37&lt;&gt;"",TIME(LEFT(Positions!F37,2),RIGHT(Positions!F37,2),0),"")</f>
        <v/>
      </c>
      <c r="AF39" s="219" t="str">
        <f>IF(Positions!G37&lt;&gt;"",TIME(LEFT(Positions!G37,2),RIGHT(Positions!G37,2),0),"")</f>
        <v/>
      </c>
      <c r="AG39" s="273" t="str">
        <f t="shared" si="17"/>
        <v/>
      </c>
      <c r="AH39" s="274" t="str">
        <f t="shared" si="17"/>
        <v/>
      </c>
      <c r="AI39" s="274" t="str">
        <f t="shared" si="17"/>
        <v/>
      </c>
      <c r="AJ39" s="274" t="str">
        <f t="shared" si="17"/>
        <v/>
      </c>
      <c r="AK39" s="274" t="str">
        <f t="shared" si="17"/>
        <v/>
      </c>
      <c r="AL39" s="275" t="str">
        <f t="shared" si="17"/>
        <v/>
      </c>
    </row>
    <row r="40" spans="1:38" x14ac:dyDescent="0.25">
      <c r="A40" s="447" t="str">
        <f>IF(Positions!B38&lt;&gt;"",Positions!B38,"")</f>
        <v/>
      </c>
      <c r="B40" s="448" t="str">
        <f>Positions!F38&amp;"-"&amp;Positions!G38</f>
        <v>-</v>
      </c>
      <c r="C40" s="449">
        <f t="shared" si="6"/>
        <v>0</v>
      </c>
      <c r="D40" s="450" t="str">
        <f>IF(Positions!J38&gt;0,Positions!J38*Positions!$V38,"")</f>
        <v/>
      </c>
      <c r="E40" s="450" t="str">
        <f>IF(Positions!K38&gt;0,Positions!K38*Positions!$V38,"")</f>
        <v/>
      </c>
      <c r="F40" s="450" t="str">
        <f>IF(Positions!L38&gt;0,Positions!L38*Positions!$V38,"")</f>
        <v/>
      </c>
      <c r="G40" s="450" t="str">
        <f>IF(Positions!M38&gt;0,Positions!M38*Positions!$V38,"")</f>
        <v/>
      </c>
      <c r="H40" s="450" t="str">
        <f>IF(Positions!N38&gt;0,Positions!N38*Positions!$V38,"")</f>
        <v/>
      </c>
      <c r="I40" s="450" t="str">
        <f>IF(Positions!O38&gt;0,Positions!O38*Positions!$V38,"")</f>
        <v/>
      </c>
      <c r="J40" s="450" t="str">
        <f>IF(Positions!P38&gt;0,Positions!P38*Positions!$V38,"")</f>
        <v/>
      </c>
      <c r="K40" s="451">
        <f t="shared" si="15"/>
        <v>0</v>
      </c>
      <c r="L40" s="451">
        <f t="shared" si="19"/>
        <v>0</v>
      </c>
      <c r="M40" s="451" t="str">
        <f t="shared" si="22"/>
        <v/>
      </c>
      <c r="N40" s="451" t="str">
        <f t="shared" si="22"/>
        <v/>
      </c>
      <c r="O40" s="451">
        <f t="shared" si="18"/>
        <v>0</v>
      </c>
      <c r="P40" s="451">
        <f t="shared" si="18"/>
        <v>0</v>
      </c>
      <c r="Q40" s="451">
        <f t="shared" si="18"/>
        <v>0</v>
      </c>
      <c r="R40" s="451">
        <f t="shared" si="16"/>
        <v>0</v>
      </c>
      <c r="S40" s="547"/>
      <c r="T40" s="452">
        <f t="shared" si="20"/>
        <v>0</v>
      </c>
      <c r="U40" s="546"/>
      <c r="V40" s="452">
        <f t="shared" si="21"/>
        <v>0</v>
      </c>
      <c r="W40" s="551"/>
      <c r="X40" s="453">
        <f t="shared" si="10"/>
        <v>0</v>
      </c>
      <c r="Y40" s="453">
        <f t="shared" si="11"/>
        <v>0</v>
      </c>
      <c r="Z40" s="453">
        <f t="shared" si="12"/>
        <v>0</v>
      </c>
      <c r="AA40" s="268">
        <f t="shared" si="13"/>
        <v>0</v>
      </c>
      <c r="AB40" s="269">
        <f t="shared" si="14"/>
        <v>0</v>
      </c>
      <c r="AC40" s="269">
        <f>AB40-Positions!Y38</f>
        <v>0</v>
      </c>
      <c r="AD40" s="268"/>
      <c r="AE40" s="219" t="str">
        <f>IF(Positions!F38&lt;&gt;"",TIME(LEFT(Positions!F38,2),RIGHT(Positions!F38,2),0),"")</f>
        <v/>
      </c>
      <c r="AF40" s="219" t="str">
        <f>IF(Positions!G38&lt;&gt;"",TIME(LEFT(Positions!G38,2),RIGHT(Positions!G38,2),0),"")</f>
        <v/>
      </c>
      <c r="AG40" s="273" t="str">
        <f t="shared" si="17"/>
        <v/>
      </c>
      <c r="AH40" s="274" t="str">
        <f t="shared" si="17"/>
        <v/>
      </c>
      <c r="AI40" s="274" t="str">
        <f t="shared" si="17"/>
        <v/>
      </c>
      <c r="AJ40" s="274" t="str">
        <f t="shared" si="17"/>
        <v/>
      </c>
      <c r="AK40" s="274" t="str">
        <f t="shared" si="17"/>
        <v/>
      </c>
      <c r="AL40" s="275" t="str">
        <f t="shared" si="17"/>
        <v/>
      </c>
    </row>
    <row r="41" spans="1:38" x14ac:dyDescent="0.25">
      <c r="A41" s="447" t="str">
        <f>IF(Positions!B39&lt;&gt;"",Positions!B39,"")</f>
        <v/>
      </c>
      <c r="B41" s="448" t="str">
        <f>Positions!F39&amp;"-"&amp;Positions!G39</f>
        <v>-</v>
      </c>
      <c r="C41" s="449">
        <f t="shared" si="6"/>
        <v>0</v>
      </c>
      <c r="D41" s="450" t="str">
        <f>IF(Positions!J39&gt;0,Positions!J39*Positions!$V39,"")</f>
        <v/>
      </c>
      <c r="E41" s="450" t="str">
        <f>IF(Positions!K39&gt;0,Positions!K39*Positions!$V39,"")</f>
        <v/>
      </c>
      <c r="F41" s="450" t="str">
        <f>IF(Positions!L39&gt;0,Positions!L39*Positions!$V39,"")</f>
        <v/>
      </c>
      <c r="G41" s="450" t="str">
        <f>IF(Positions!M39&gt;0,Positions!M39*Positions!$V39,"")</f>
        <v/>
      </c>
      <c r="H41" s="450" t="str">
        <f>IF(Positions!N39&gt;0,Positions!N39*Positions!$V39,"")</f>
        <v/>
      </c>
      <c r="I41" s="450" t="str">
        <f>IF(Positions!O39&gt;0,Positions!O39*Positions!$V39,"")</f>
        <v/>
      </c>
      <c r="J41" s="450" t="str">
        <f>IF(Positions!P39&gt;0,Positions!P39*Positions!$V39,"")</f>
        <v/>
      </c>
      <c r="K41" s="451">
        <f t="shared" si="15"/>
        <v>0</v>
      </c>
      <c r="L41" s="451">
        <f t="shared" si="19"/>
        <v>0</v>
      </c>
      <c r="M41" s="451" t="str">
        <f t="shared" si="22"/>
        <v/>
      </c>
      <c r="N41" s="451" t="str">
        <f t="shared" si="22"/>
        <v/>
      </c>
      <c r="O41" s="451">
        <f t="shared" si="18"/>
        <v>0</v>
      </c>
      <c r="P41" s="451">
        <f t="shared" si="18"/>
        <v>0</v>
      </c>
      <c r="Q41" s="451">
        <f t="shared" si="18"/>
        <v>0</v>
      </c>
      <c r="R41" s="451">
        <f t="shared" si="16"/>
        <v>0</v>
      </c>
      <c r="S41" s="547"/>
      <c r="T41" s="452">
        <f t="shared" si="20"/>
        <v>0</v>
      </c>
      <c r="U41" s="546"/>
      <c r="V41" s="452">
        <f t="shared" si="21"/>
        <v>0</v>
      </c>
      <c r="W41" s="551"/>
      <c r="X41" s="453">
        <f t="shared" si="10"/>
        <v>0</v>
      </c>
      <c r="Y41" s="453">
        <f t="shared" si="11"/>
        <v>0</v>
      </c>
      <c r="Z41" s="453">
        <f t="shared" si="12"/>
        <v>0</v>
      </c>
      <c r="AA41" s="268">
        <f t="shared" si="13"/>
        <v>0</v>
      </c>
      <c r="AB41" s="269">
        <f t="shared" si="14"/>
        <v>0</v>
      </c>
      <c r="AC41" s="269">
        <f>AB41-Positions!Y39</f>
        <v>0</v>
      </c>
      <c r="AD41" s="268"/>
      <c r="AE41" s="219" t="str">
        <f>IF(Positions!F39&lt;&gt;"",TIME(LEFT(Positions!F39,2),RIGHT(Positions!F39,2),0),"")</f>
        <v/>
      </c>
      <c r="AF41" s="219" t="str">
        <f>IF(Positions!G39&lt;&gt;"",TIME(LEFT(Positions!G39,2),RIGHT(Positions!G39,2),0),"")</f>
        <v/>
      </c>
      <c r="AG41" s="273" t="str">
        <f t="shared" ref="AG41:AL83" si="23">IF(AND($AE41&gt;=AG$6,$AE41&lt;=AG$7),AG$5,"")</f>
        <v/>
      </c>
      <c r="AH41" s="274" t="str">
        <f t="shared" si="23"/>
        <v/>
      </c>
      <c r="AI41" s="274" t="str">
        <f t="shared" si="23"/>
        <v/>
      </c>
      <c r="AJ41" s="274" t="str">
        <f t="shared" si="23"/>
        <v/>
      </c>
      <c r="AK41" s="274" t="str">
        <f t="shared" si="23"/>
        <v/>
      </c>
      <c r="AL41" s="275" t="str">
        <f t="shared" si="23"/>
        <v/>
      </c>
    </row>
    <row r="42" spans="1:38" x14ac:dyDescent="0.25">
      <c r="A42" s="447" t="str">
        <f>IF(Positions!B40&lt;&gt;"",Positions!B40,"")</f>
        <v/>
      </c>
      <c r="B42" s="448" t="str">
        <f>Positions!F40&amp;"-"&amp;Positions!G40</f>
        <v>-</v>
      </c>
      <c r="C42" s="449">
        <f t="shared" si="6"/>
        <v>0</v>
      </c>
      <c r="D42" s="450" t="str">
        <f>IF(Positions!J40&gt;0,Positions!J40*Positions!$V40,"")</f>
        <v/>
      </c>
      <c r="E42" s="450" t="str">
        <f>IF(Positions!K40&gt;0,Positions!K40*Positions!$V40,"")</f>
        <v/>
      </c>
      <c r="F42" s="450" t="str">
        <f>IF(Positions!L40&gt;0,Positions!L40*Positions!$V40,"")</f>
        <v/>
      </c>
      <c r="G42" s="450" t="str">
        <f>IF(Positions!M40&gt;0,Positions!M40*Positions!$V40,"")</f>
        <v/>
      </c>
      <c r="H42" s="450" t="str">
        <f>IF(Positions!N40&gt;0,Positions!N40*Positions!$V40,"")</f>
        <v/>
      </c>
      <c r="I42" s="450" t="str">
        <f>IF(Positions!O40&gt;0,Positions!O40*Positions!$V40,"")</f>
        <v/>
      </c>
      <c r="J42" s="450" t="str">
        <f>IF(Positions!P40&gt;0,Positions!P40*Positions!$V40,"")</f>
        <v/>
      </c>
      <c r="K42" s="451">
        <f t="shared" si="15"/>
        <v>0</v>
      </c>
      <c r="L42" s="451">
        <f t="shared" si="19"/>
        <v>0</v>
      </c>
      <c r="M42" s="451" t="str">
        <f t="shared" si="22"/>
        <v/>
      </c>
      <c r="N42" s="451" t="str">
        <f t="shared" si="22"/>
        <v/>
      </c>
      <c r="O42" s="451">
        <f t="shared" si="18"/>
        <v>0</v>
      </c>
      <c r="P42" s="451">
        <f t="shared" si="18"/>
        <v>0</v>
      </c>
      <c r="Q42" s="451">
        <f t="shared" si="18"/>
        <v>0</v>
      </c>
      <c r="R42" s="451">
        <f t="shared" si="16"/>
        <v>0</v>
      </c>
      <c r="S42" s="547"/>
      <c r="T42" s="452">
        <f t="shared" si="20"/>
        <v>0</v>
      </c>
      <c r="U42" s="546"/>
      <c r="V42" s="452">
        <f t="shared" si="21"/>
        <v>0</v>
      </c>
      <c r="W42" s="551"/>
      <c r="X42" s="453">
        <f t="shared" si="10"/>
        <v>0</v>
      </c>
      <c r="Y42" s="453">
        <f t="shared" si="11"/>
        <v>0</v>
      </c>
      <c r="Z42" s="453">
        <f t="shared" si="12"/>
        <v>0</v>
      </c>
      <c r="AA42" s="268">
        <f t="shared" si="13"/>
        <v>0</v>
      </c>
      <c r="AB42" s="269">
        <f t="shared" si="14"/>
        <v>0</v>
      </c>
      <c r="AC42" s="269">
        <f>AB42-Positions!Y40</f>
        <v>0</v>
      </c>
      <c r="AD42" s="268"/>
      <c r="AE42" s="219" t="str">
        <f>IF(Positions!F40&lt;&gt;"",TIME(LEFT(Positions!F40,2),RIGHT(Positions!F40,2),0),"")</f>
        <v/>
      </c>
      <c r="AF42" s="219" t="str">
        <f>IF(Positions!G40&lt;&gt;"",TIME(LEFT(Positions!G40,2),RIGHT(Positions!G40,2),0),"")</f>
        <v/>
      </c>
      <c r="AG42" s="273" t="str">
        <f t="shared" si="23"/>
        <v/>
      </c>
      <c r="AH42" s="274" t="str">
        <f t="shared" si="23"/>
        <v/>
      </c>
      <c r="AI42" s="274" t="str">
        <f t="shared" si="23"/>
        <v/>
      </c>
      <c r="AJ42" s="274" t="str">
        <f t="shared" si="23"/>
        <v/>
      </c>
      <c r="AK42" s="274" t="str">
        <f t="shared" si="23"/>
        <v/>
      </c>
      <c r="AL42" s="275" t="str">
        <f t="shared" si="23"/>
        <v/>
      </c>
    </row>
    <row r="43" spans="1:38" x14ac:dyDescent="0.25">
      <c r="A43" s="447" t="str">
        <f>IF(Positions!B41&lt;&gt;"",Positions!B41,"")</f>
        <v/>
      </c>
      <c r="B43" s="448" t="str">
        <f>Positions!F41&amp;"-"&amp;Positions!G41</f>
        <v>-</v>
      </c>
      <c r="C43" s="449">
        <f t="shared" si="6"/>
        <v>0</v>
      </c>
      <c r="D43" s="450" t="str">
        <f>IF(Positions!J41&gt;0,Positions!J41*Positions!$V41,"")</f>
        <v/>
      </c>
      <c r="E43" s="450" t="str">
        <f>IF(Positions!K41&gt;0,Positions!K41*Positions!$V41,"")</f>
        <v/>
      </c>
      <c r="F43" s="450" t="str">
        <f>IF(Positions!L41&gt;0,Positions!L41*Positions!$V41,"")</f>
        <v/>
      </c>
      <c r="G43" s="450" t="str">
        <f>IF(Positions!M41&gt;0,Positions!M41*Positions!$V41,"")</f>
        <v/>
      </c>
      <c r="H43" s="450" t="str">
        <f>IF(Positions!N41&gt;0,Positions!N41*Positions!$V41,"")</f>
        <v/>
      </c>
      <c r="I43" s="450" t="str">
        <f>IF(Positions!O41&gt;0,Positions!O41*Positions!$V41,"")</f>
        <v/>
      </c>
      <c r="J43" s="450" t="str">
        <f>IF(Positions!P41&gt;0,Positions!P41*Positions!$V41,"")</f>
        <v/>
      </c>
      <c r="K43" s="451">
        <f t="shared" si="15"/>
        <v>0</v>
      </c>
      <c r="L43" s="451">
        <f t="shared" si="19"/>
        <v>0</v>
      </c>
      <c r="M43" s="451" t="str">
        <f t="shared" si="22"/>
        <v/>
      </c>
      <c r="N43" s="451" t="str">
        <f t="shared" si="22"/>
        <v/>
      </c>
      <c r="O43" s="451">
        <f t="shared" si="18"/>
        <v>0</v>
      </c>
      <c r="P43" s="451">
        <f t="shared" si="18"/>
        <v>0</v>
      </c>
      <c r="Q43" s="451">
        <f t="shared" si="18"/>
        <v>0</v>
      </c>
      <c r="R43" s="451">
        <f t="shared" si="16"/>
        <v>0</v>
      </c>
      <c r="S43" s="547"/>
      <c r="T43" s="452">
        <f t="shared" si="20"/>
        <v>0</v>
      </c>
      <c r="U43" s="546"/>
      <c r="V43" s="452">
        <f t="shared" si="21"/>
        <v>0</v>
      </c>
      <c r="W43" s="551"/>
      <c r="X43" s="453">
        <f t="shared" si="10"/>
        <v>0</v>
      </c>
      <c r="Y43" s="453">
        <f t="shared" si="11"/>
        <v>0</v>
      </c>
      <c r="Z43" s="453">
        <f t="shared" si="12"/>
        <v>0</v>
      </c>
      <c r="AA43" s="268">
        <f t="shared" si="13"/>
        <v>0</v>
      </c>
      <c r="AB43" s="269">
        <f t="shared" si="14"/>
        <v>0</v>
      </c>
      <c r="AC43" s="269">
        <f>AB43-Positions!Y41</f>
        <v>0</v>
      </c>
      <c r="AD43" s="268"/>
      <c r="AE43" s="219" t="str">
        <f>IF(Positions!F41&lt;&gt;"",TIME(LEFT(Positions!F41,2),RIGHT(Positions!F41,2),0),"")</f>
        <v/>
      </c>
      <c r="AF43" s="219" t="str">
        <f>IF(Positions!G41&lt;&gt;"",TIME(LEFT(Positions!G41,2),RIGHT(Positions!G41,2),0),"")</f>
        <v/>
      </c>
      <c r="AG43" s="273" t="str">
        <f t="shared" si="23"/>
        <v/>
      </c>
      <c r="AH43" s="274" t="str">
        <f t="shared" si="23"/>
        <v/>
      </c>
      <c r="AI43" s="274" t="str">
        <f t="shared" si="23"/>
        <v/>
      </c>
      <c r="AJ43" s="274" t="str">
        <f t="shared" si="23"/>
        <v/>
      </c>
      <c r="AK43" s="274" t="str">
        <f t="shared" si="23"/>
        <v/>
      </c>
      <c r="AL43" s="275" t="str">
        <f t="shared" si="23"/>
        <v/>
      </c>
    </row>
    <row r="44" spans="1:38" x14ac:dyDescent="0.25">
      <c r="A44" s="447" t="str">
        <f>IF(Positions!B42&lt;&gt;"",Positions!B42,"")</f>
        <v/>
      </c>
      <c r="B44" s="448" t="str">
        <f>Positions!F42&amp;"-"&amp;Positions!G42</f>
        <v>-</v>
      </c>
      <c r="C44" s="449">
        <f t="shared" si="6"/>
        <v>0</v>
      </c>
      <c r="D44" s="450" t="str">
        <f>IF(Positions!J42&gt;0,Positions!J42*Positions!$V42,"")</f>
        <v/>
      </c>
      <c r="E44" s="450" t="str">
        <f>IF(Positions!K42&gt;0,Positions!K42*Positions!$V42,"")</f>
        <v/>
      </c>
      <c r="F44" s="450" t="str">
        <f>IF(Positions!L42&gt;0,Positions!L42*Positions!$V42,"")</f>
        <v/>
      </c>
      <c r="G44" s="450" t="str">
        <f>IF(Positions!M42&gt;0,Positions!M42*Positions!$V42,"")</f>
        <v/>
      </c>
      <c r="H44" s="450" t="str">
        <f>IF(Positions!N42&gt;0,Positions!N42*Positions!$V42,"")</f>
        <v/>
      </c>
      <c r="I44" s="450" t="str">
        <f>IF(Positions!O42&gt;0,Positions!O42*Positions!$V42,"")</f>
        <v/>
      </c>
      <c r="J44" s="450" t="str">
        <f>IF(Positions!P42&gt;0,Positions!P42*Positions!$V42,"")</f>
        <v/>
      </c>
      <c r="K44" s="451">
        <f t="shared" si="15"/>
        <v>0</v>
      </c>
      <c r="L44" s="451">
        <f t="shared" si="19"/>
        <v>0</v>
      </c>
      <c r="M44" s="451" t="str">
        <f t="shared" si="22"/>
        <v/>
      </c>
      <c r="N44" s="451" t="str">
        <f t="shared" si="22"/>
        <v/>
      </c>
      <c r="O44" s="451">
        <f t="shared" ref="O44:Q63" si="24">IF($C44=O$6,$L44*O$6,0)</f>
        <v>0</v>
      </c>
      <c r="P44" s="451">
        <f t="shared" si="24"/>
        <v>0</v>
      </c>
      <c r="Q44" s="451">
        <f t="shared" si="24"/>
        <v>0</v>
      </c>
      <c r="R44" s="451">
        <f t="shared" si="16"/>
        <v>0</v>
      </c>
      <c r="S44" s="547"/>
      <c r="T44" s="452">
        <f t="shared" si="20"/>
        <v>0</v>
      </c>
      <c r="U44" s="546"/>
      <c r="V44" s="452">
        <f t="shared" si="21"/>
        <v>0</v>
      </c>
      <c r="W44" s="551"/>
      <c r="X44" s="453">
        <f t="shared" si="10"/>
        <v>0</v>
      </c>
      <c r="Y44" s="453">
        <f t="shared" si="11"/>
        <v>0</v>
      </c>
      <c r="Z44" s="453">
        <f t="shared" si="12"/>
        <v>0</v>
      </c>
      <c r="AA44" s="268">
        <f t="shared" si="13"/>
        <v>0</v>
      </c>
      <c r="AB44" s="269">
        <f t="shared" si="14"/>
        <v>0</v>
      </c>
      <c r="AC44" s="269">
        <f>AB44-Positions!Y42</f>
        <v>0</v>
      </c>
      <c r="AD44" s="268"/>
      <c r="AE44" s="219" t="str">
        <f>IF(Positions!F42&lt;&gt;"",TIME(LEFT(Positions!F42,2),RIGHT(Positions!F42,2),0),"")</f>
        <v/>
      </c>
      <c r="AF44" s="219" t="str">
        <f>IF(Positions!G42&lt;&gt;"",TIME(LEFT(Positions!G42,2),RIGHT(Positions!G42,2),0),"")</f>
        <v/>
      </c>
      <c r="AG44" s="273" t="str">
        <f t="shared" si="23"/>
        <v/>
      </c>
      <c r="AH44" s="274" t="str">
        <f t="shared" si="23"/>
        <v/>
      </c>
      <c r="AI44" s="274" t="str">
        <f t="shared" si="23"/>
        <v/>
      </c>
      <c r="AJ44" s="274" t="str">
        <f t="shared" si="23"/>
        <v/>
      </c>
      <c r="AK44" s="274" t="str">
        <f t="shared" si="23"/>
        <v/>
      </c>
      <c r="AL44" s="275" t="str">
        <f t="shared" si="23"/>
        <v/>
      </c>
    </row>
    <row r="45" spans="1:38" x14ac:dyDescent="0.25">
      <c r="A45" s="447" t="str">
        <f>IF(Positions!B43&lt;&gt;"",Positions!B43,"")</f>
        <v/>
      </c>
      <c r="B45" s="448" t="str">
        <f>Positions!F43&amp;"-"&amp;Positions!G43</f>
        <v>-</v>
      </c>
      <c r="C45" s="449">
        <f t="shared" si="6"/>
        <v>0</v>
      </c>
      <c r="D45" s="450" t="str">
        <f>IF(Positions!J43&gt;0,Positions!J43*Positions!$V43,"")</f>
        <v/>
      </c>
      <c r="E45" s="450" t="str">
        <f>IF(Positions!K43&gt;0,Positions!K43*Positions!$V43,"")</f>
        <v/>
      </c>
      <c r="F45" s="450" t="str">
        <f>IF(Positions!L43&gt;0,Positions!L43*Positions!$V43,"")</f>
        <v/>
      </c>
      <c r="G45" s="450" t="str">
        <f>IF(Positions!M43&gt;0,Positions!M43*Positions!$V43,"")</f>
        <v/>
      </c>
      <c r="H45" s="450" t="str">
        <f>IF(Positions!N43&gt;0,Positions!N43*Positions!$V43,"")</f>
        <v/>
      </c>
      <c r="I45" s="450" t="str">
        <f>IF(Positions!O43&gt;0,Positions!O43*Positions!$V43,"")</f>
        <v/>
      </c>
      <c r="J45" s="450" t="str">
        <f>IF(Positions!P43&gt;0,Positions!P43*Positions!$V43,"")</f>
        <v/>
      </c>
      <c r="K45" s="451">
        <f t="shared" si="15"/>
        <v>0</v>
      </c>
      <c r="L45" s="451">
        <f t="shared" si="19"/>
        <v>0</v>
      </c>
      <c r="M45" s="451" t="str">
        <f t="shared" si="22"/>
        <v/>
      </c>
      <c r="N45" s="451" t="str">
        <f t="shared" si="22"/>
        <v/>
      </c>
      <c r="O45" s="451">
        <f t="shared" si="24"/>
        <v>0</v>
      </c>
      <c r="P45" s="451">
        <f t="shared" si="24"/>
        <v>0</v>
      </c>
      <c r="Q45" s="451">
        <f t="shared" si="24"/>
        <v>0</v>
      </c>
      <c r="R45" s="451">
        <f t="shared" si="16"/>
        <v>0</v>
      </c>
      <c r="S45" s="547"/>
      <c r="T45" s="452">
        <f t="shared" si="20"/>
        <v>0</v>
      </c>
      <c r="U45" s="546"/>
      <c r="V45" s="452">
        <f t="shared" si="21"/>
        <v>0</v>
      </c>
      <c r="W45" s="551"/>
      <c r="X45" s="453">
        <f t="shared" si="10"/>
        <v>0</v>
      </c>
      <c r="Y45" s="453">
        <f t="shared" si="11"/>
        <v>0</v>
      </c>
      <c r="Z45" s="453">
        <f t="shared" si="12"/>
        <v>0</v>
      </c>
      <c r="AA45" s="268">
        <f t="shared" si="13"/>
        <v>0</v>
      </c>
      <c r="AB45" s="269">
        <f t="shared" si="14"/>
        <v>0</v>
      </c>
      <c r="AC45" s="269">
        <f>AB45-Positions!Y43</f>
        <v>0</v>
      </c>
      <c r="AD45" s="268"/>
      <c r="AE45" s="219" t="str">
        <f>IF(Positions!F43&lt;&gt;"",TIME(LEFT(Positions!F43,2),RIGHT(Positions!F43,2),0),"")</f>
        <v/>
      </c>
      <c r="AF45" s="219" t="str">
        <f>IF(Positions!G43&lt;&gt;"",TIME(LEFT(Positions!G43,2),RIGHT(Positions!G43,2),0),"")</f>
        <v/>
      </c>
      <c r="AG45" s="273" t="str">
        <f t="shared" si="23"/>
        <v/>
      </c>
      <c r="AH45" s="274" t="str">
        <f t="shared" si="23"/>
        <v/>
      </c>
      <c r="AI45" s="274" t="str">
        <f t="shared" si="23"/>
        <v/>
      </c>
      <c r="AJ45" s="274" t="str">
        <f t="shared" si="23"/>
        <v/>
      </c>
      <c r="AK45" s="274" t="str">
        <f t="shared" si="23"/>
        <v/>
      </c>
      <c r="AL45" s="275" t="str">
        <f t="shared" si="23"/>
        <v/>
      </c>
    </row>
    <row r="46" spans="1:38" x14ac:dyDescent="0.25">
      <c r="A46" s="447" t="str">
        <f>IF(Positions!B44&lt;&gt;"",Positions!B44,"")</f>
        <v/>
      </c>
      <c r="B46" s="448" t="str">
        <f>Positions!F44&amp;"-"&amp;Positions!G44</f>
        <v>-</v>
      </c>
      <c r="C46" s="449">
        <f t="shared" si="6"/>
        <v>0</v>
      </c>
      <c r="D46" s="450" t="str">
        <f>IF(Positions!J44&gt;0,Positions!J44*Positions!$V44,"")</f>
        <v/>
      </c>
      <c r="E46" s="450" t="str">
        <f>IF(Positions!K44&gt;0,Positions!K44*Positions!$V44,"")</f>
        <v/>
      </c>
      <c r="F46" s="450" t="str">
        <f>IF(Positions!L44&gt;0,Positions!L44*Positions!$V44,"")</f>
        <v/>
      </c>
      <c r="G46" s="450" t="str">
        <f>IF(Positions!M44&gt;0,Positions!M44*Positions!$V44,"")</f>
        <v/>
      </c>
      <c r="H46" s="450" t="str">
        <f>IF(Positions!N44&gt;0,Positions!N44*Positions!$V44,"")</f>
        <v/>
      </c>
      <c r="I46" s="450" t="str">
        <f>IF(Positions!O44&gt;0,Positions!O44*Positions!$V44,"")</f>
        <v/>
      </c>
      <c r="J46" s="450" t="str">
        <f>IF(Positions!P44&gt;0,Positions!P44*Positions!$V44,"")</f>
        <v/>
      </c>
      <c r="K46" s="451">
        <f t="shared" si="15"/>
        <v>0</v>
      </c>
      <c r="L46" s="451">
        <f t="shared" si="19"/>
        <v>0</v>
      </c>
      <c r="M46" s="451" t="str">
        <f t="shared" si="22"/>
        <v/>
      </c>
      <c r="N46" s="451" t="str">
        <f t="shared" si="22"/>
        <v/>
      </c>
      <c r="O46" s="451">
        <f t="shared" si="24"/>
        <v>0</v>
      </c>
      <c r="P46" s="451">
        <f t="shared" si="24"/>
        <v>0</v>
      </c>
      <c r="Q46" s="451">
        <f t="shared" si="24"/>
        <v>0</v>
      </c>
      <c r="R46" s="451">
        <f t="shared" si="16"/>
        <v>0</v>
      </c>
      <c r="S46" s="547"/>
      <c r="T46" s="452">
        <f t="shared" si="20"/>
        <v>0</v>
      </c>
      <c r="U46" s="546"/>
      <c r="V46" s="452">
        <f t="shared" si="21"/>
        <v>0</v>
      </c>
      <c r="W46" s="551"/>
      <c r="X46" s="453">
        <f t="shared" si="10"/>
        <v>0</v>
      </c>
      <c r="Y46" s="453">
        <f t="shared" si="11"/>
        <v>0</v>
      </c>
      <c r="Z46" s="453">
        <f t="shared" si="12"/>
        <v>0</v>
      </c>
      <c r="AA46" s="268">
        <f t="shared" si="13"/>
        <v>0</v>
      </c>
      <c r="AB46" s="269">
        <f t="shared" si="14"/>
        <v>0</v>
      </c>
      <c r="AC46" s="269">
        <f>AB46-Positions!Y44</f>
        <v>0</v>
      </c>
      <c r="AD46" s="268"/>
      <c r="AE46" s="219" t="str">
        <f>IF(Positions!F44&lt;&gt;"",TIME(LEFT(Positions!F44,2),RIGHT(Positions!F44,2),0),"")</f>
        <v/>
      </c>
      <c r="AF46" s="219" t="str">
        <f>IF(Positions!G44&lt;&gt;"",TIME(LEFT(Positions!G44,2),RIGHT(Positions!G44,2),0),"")</f>
        <v/>
      </c>
      <c r="AG46" s="273" t="str">
        <f t="shared" si="23"/>
        <v/>
      </c>
      <c r="AH46" s="274" t="str">
        <f t="shared" si="23"/>
        <v/>
      </c>
      <c r="AI46" s="274" t="str">
        <f t="shared" si="23"/>
        <v/>
      </c>
      <c r="AJ46" s="274" t="str">
        <f t="shared" si="23"/>
        <v/>
      </c>
      <c r="AK46" s="274" t="str">
        <f t="shared" si="23"/>
        <v/>
      </c>
      <c r="AL46" s="275" t="str">
        <f t="shared" si="23"/>
        <v/>
      </c>
    </row>
    <row r="47" spans="1:38" x14ac:dyDescent="0.25">
      <c r="A47" s="447" t="str">
        <f>IF(Positions!B45&lt;&gt;"",Positions!B45,"")</f>
        <v/>
      </c>
      <c r="B47" s="448" t="str">
        <f>Positions!F45&amp;"-"&amp;Positions!G45</f>
        <v>-</v>
      </c>
      <c r="C47" s="449">
        <f t="shared" si="6"/>
        <v>0</v>
      </c>
      <c r="D47" s="450" t="str">
        <f>IF(Positions!J45&gt;0,Positions!J45*Positions!$V45,"")</f>
        <v/>
      </c>
      <c r="E47" s="450" t="str">
        <f>IF(Positions!K45&gt;0,Positions!K45*Positions!$V45,"")</f>
        <v/>
      </c>
      <c r="F47" s="450" t="str">
        <f>IF(Positions!L45&gt;0,Positions!L45*Positions!$V45,"")</f>
        <v/>
      </c>
      <c r="G47" s="450" t="str">
        <f>IF(Positions!M45&gt;0,Positions!M45*Positions!$V45,"")</f>
        <v/>
      </c>
      <c r="H47" s="450" t="str">
        <f>IF(Positions!N45&gt;0,Positions!N45*Positions!$V45,"")</f>
        <v/>
      </c>
      <c r="I47" s="450" t="str">
        <f>IF(Positions!O45&gt;0,Positions!O45*Positions!$V45,"")</f>
        <v/>
      </c>
      <c r="J47" s="450" t="str">
        <f>IF(Positions!P45&gt;0,Positions!P45*Positions!$V45,"")</f>
        <v/>
      </c>
      <c r="K47" s="451">
        <f t="shared" si="15"/>
        <v>0</v>
      </c>
      <c r="L47" s="451">
        <f t="shared" si="19"/>
        <v>0</v>
      </c>
      <c r="M47" s="451" t="str">
        <f t="shared" si="22"/>
        <v/>
      </c>
      <c r="N47" s="451" t="str">
        <f t="shared" si="22"/>
        <v/>
      </c>
      <c r="O47" s="451">
        <f t="shared" si="24"/>
        <v>0</v>
      </c>
      <c r="P47" s="451">
        <f t="shared" si="24"/>
        <v>0</v>
      </c>
      <c r="Q47" s="451">
        <f t="shared" si="24"/>
        <v>0</v>
      </c>
      <c r="R47" s="451">
        <f t="shared" si="16"/>
        <v>0</v>
      </c>
      <c r="S47" s="547"/>
      <c r="T47" s="452">
        <f t="shared" si="20"/>
        <v>0</v>
      </c>
      <c r="U47" s="546"/>
      <c r="V47" s="452">
        <f t="shared" si="21"/>
        <v>0</v>
      </c>
      <c r="W47" s="551"/>
      <c r="X47" s="453">
        <f t="shared" si="10"/>
        <v>0</v>
      </c>
      <c r="Y47" s="453">
        <f t="shared" si="11"/>
        <v>0</v>
      </c>
      <c r="Z47" s="453">
        <f t="shared" si="12"/>
        <v>0</v>
      </c>
      <c r="AA47" s="268">
        <f t="shared" si="13"/>
        <v>0</v>
      </c>
      <c r="AB47" s="269">
        <f t="shared" si="14"/>
        <v>0</v>
      </c>
      <c r="AC47" s="269">
        <f>AB47-Positions!Y45</f>
        <v>0</v>
      </c>
      <c r="AD47" s="268"/>
      <c r="AE47" s="219" t="str">
        <f>IF(Positions!F45&lt;&gt;"",TIME(LEFT(Positions!F45,2),RIGHT(Positions!F45,2),0),"")</f>
        <v/>
      </c>
      <c r="AF47" s="219" t="str">
        <f>IF(Positions!G45&lt;&gt;"",TIME(LEFT(Positions!G45,2),RIGHT(Positions!G45,2),0),"")</f>
        <v/>
      </c>
      <c r="AG47" s="273" t="str">
        <f t="shared" si="23"/>
        <v/>
      </c>
      <c r="AH47" s="274" t="str">
        <f t="shared" si="23"/>
        <v/>
      </c>
      <c r="AI47" s="274" t="str">
        <f t="shared" si="23"/>
        <v/>
      </c>
      <c r="AJ47" s="274" t="str">
        <f t="shared" si="23"/>
        <v/>
      </c>
      <c r="AK47" s="274" t="str">
        <f t="shared" si="23"/>
        <v/>
      </c>
      <c r="AL47" s="275" t="str">
        <f t="shared" si="23"/>
        <v/>
      </c>
    </row>
    <row r="48" spans="1:38" x14ac:dyDescent="0.25">
      <c r="A48" s="447" t="str">
        <f>IF(Positions!B46&lt;&gt;"",Positions!B46,"")</f>
        <v/>
      </c>
      <c r="B48" s="448" t="str">
        <f>Positions!F46&amp;"-"&amp;Positions!G46</f>
        <v>-</v>
      </c>
      <c r="C48" s="449">
        <f t="shared" si="6"/>
        <v>0</v>
      </c>
      <c r="D48" s="450" t="str">
        <f>IF(Positions!J46&gt;0,Positions!J46*Positions!$V46,"")</f>
        <v/>
      </c>
      <c r="E48" s="450" t="str">
        <f>IF(Positions!K46&gt;0,Positions!K46*Positions!$V46,"")</f>
        <v/>
      </c>
      <c r="F48" s="450" t="str">
        <f>IF(Positions!L46&gt;0,Positions!L46*Positions!$V46,"")</f>
        <v/>
      </c>
      <c r="G48" s="450" t="str">
        <f>IF(Positions!M46&gt;0,Positions!M46*Positions!$V46,"")</f>
        <v/>
      </c>
      <c r="H48" s="450" t="str">
        <f>IF(Positions!N46&gt;0,Positions!N46*Positions!$V46,"")</f>
        <v/>
      </c>
      <c r="I48" s="450" t="str">
        <f>IF(Positions!O46&gt;0,Positions!O46*Positions!$V46,"")</f>
        <v/>
      </c>
      <c r="J48" s="450" t="str">
        <f>IF(Positions!P46&gt;0,Positions!P46*Positions!$V46,"")</f>
        <v/>
      </c>
      <c r="K48" s="451">
        <f t="shared" si="15"/>
        <v>0</v>
      </c>
      <c r="L48" s="451">
        <f t="shared" si="19"/>
        <v>0</v>
      </c>
      <c r="M48" s="451" t="str">
        <f t="shared" si="22"/>
        <v/>
      </c>
      <c r="N48" s="451" t="str">
        <f t="shared" si="22"/>
        <v/>
      </c>
      <c r="O48" s="451">
        <f t="shared" si="24"/>
        <v>0</v>
      </c>
      <c r="P48" s="451">
        <f t="shared" si="24"/>
        <v>0</v>
      </c>
      <c r="Q48" s="451">
        <f t="shared" si="24"/>
        <v>0</v>
      </c>
      <c r="R48" s="451">
        <f t="shared" si="16"/>
        <v>0</v>
      </c>
      <c r="S48" s="547"/>
      <c r="T48" s="452">
        <f t="shared" si="20"/>
        <v>0</v>
      </c>
      <c r="U48" s="546"/>
      <c r="V48" s="452">
        <f t="shared" si="21"/>
        <v>0</v>
      </c>
      <c r="W48" s="551"/>
      <c r="X48" s="453">
        <f t="shared" si="10"/>
        <v>0</v>
      </c>
      <c r="Y48" s="453">
        <f t="shared" si="11"/>
        <v>0</v>
      </c>
      <c r="Z48" s="453">
        <f t="shared" si="12"/>
        <v>0</v>
      </c>
      <c r="AA48" s="268">
        <f t="shared" si="13"/>
        <v>0</v>
      </c>
      <c r="AB48" s="269">
        <f t="shared" si="14"/>
        <v>0</v>
      </c>
      <c r="AC48" s="269">
        <f>AB48-Positions!Y46</f>
        <v>0</v>
      </c>
      <c r="AD48" s="268"/>
      <c r="AE48" s="219" t="str">
        <f>IF(Positions!F46&lt;&gt;"",TIME(LEFT(Positions!F46,2),RIGHT(Positions!F46,2),0),"")</f>
        <v/>
      </c>
      <c r="AF48" s="219" t="str">
        <f>IF(Positions!G46&lt;&gt;"",TIME(LEFT(Positions!G46,2),RIGHT(Positions!G46,2),0),"")</f>
        <v/>
      </c>
      <c r="AG48" s="273" t="str">
        <f t="shared" si="23"/>
        <v/>
      </c>
      <c r="AH48" s="274" t="str">
        <f t="shared" si="23"/>
        <v/>
      </c>
      <c r="AI48" s="274" t="str">
        <f t="shared" si="23"/>
        <v/>
      </c>
      <c r="AJ48" s="274" t="str">
        <f t="shared" si="23"/>
        <v/>
      </c>
      <c r="AK48" s="274" t="str">
        <f t="shared" si="23"/>
        <v/>
      </c>
      <c r="AL48" s="275" t="str">
        <f t="shared" si="23"/>
        <v/>
      </c>
    </row>
    <row r="49" spans="1:38" x14ac:dyDescent="0.25">
      <c r="A49" s="447" t="str">
        <f>IF(Positions!B47&lt;&gt;"",Positions!B47,"")</f>
        <v/>
      </c>
      <c r="B49" s="448" t="str">
        <f>Positions!F47&amp;"-"&amp;Positions!G47</f>
        <v>-</v>
      </c>
      <c r="C49" s="449">
        <f t="shared" si="6"/>
        <v>0</v>
      </c>
      <c r="D49" s="450" t="str">
        <f>IF(Positions!J47&gt;0,Positions!J47*Positions!$V47,"")</f>
        <v/>
      </c>
      <c r="E49" s="450" t="str">
        <f>IF(Positions!K47&gt;0,Positions!K47*Positions!$V47,"")</f>
        <v/>
      </c>
      <c r="F49" s="450" t="str">
        <f>IF(Positions!L47&gt;0,Positions!L47*Positions!$V47,"")</f>
        <v/>
      </c>
      <c r="G49" s="450" t="str">
        <f>IF(Positions!M47&gt;0,Positions!M47*Positions!$V47,"")</f>
        <v/>
      </c>
      <c r="H49" s="450" t="str">
        <f>IF(Positions!N47&gt;0,Positions!N47*Positions!$V47,"")</f>
        <v/>
      </c>
      <c r="I49" s="450" t="str">
        <f>IF(Positions!O47&gt;0,Positions!O47*Positions!$V47,"")</f>
        <v/>
      </c>
      <c r="J49" s="450" t="str">
        <f>IF(Positions!P47&gt;0,Positions!P47*Positions!$V47,"")</f>
        <v/>
      </c>
      <c r="K49" s="451">
        <f t="shared" si="15"/>
        <v>0</v>
      </c>
      <c r="L49" s="451">
        <f t="shared" si="19"/>
        <v>0</v>
      </c>
      <c r="M49" s="451" t="str">
        <f t="shared" si="22"/>
        <v/>
      </c>
      <c r="N49" s="451" t="str">
        <f t="shared" si="22"/>
        <v/>
      </c>
      <c r="O49" s="451">
        <f t="shared" si="24"/>
        <v>0</v>
      </c>
      <c r="P49" s="451">
        <f t="shared" si="24"/>
        <v>0</v>
      </c>
      <c r="Q49" s="451">
        <f t="shared" si="24"/>
        <v>0</v>
      </c>
      <c r="R49" s="451">
        <f t="shared" si="16"/>
        <v>0</v>
      </c>
      <c r="S49" s="547"/>
      <c r="T49" s="452">
        <f t="shared" si="20"/>
        <v>0</v>
      </c>
      <c r="U49" s="546"/>
      <c r="V49" s="452">
        <f t="shared" si="21"/>
        <v>0</v>
      </c>
      <c r="W49" s="551"/>
      <c r="X49" s="453">
        <f t="shared" si="10"/>
        <v>0</v>
      </c>
      <c r="Y49" s="453">
        <f t="shared" si="11"/>
        <v>0</v>
      </c>
      <c r="Z49" s="453">
        <f t="shared" si="12"/>
        <v>0</v>
      </c>
      <c r="AA49" s="268">
        <f t="shared" si="13"/>
        <v>0</v>
      </c>
      <c r="AB49" s="269">
        <f t="shared" si="14"/>
        <v>0</v>
      </c>
      <c r="AC49" s="269">
        <f>AB49-Positions!Y47</f>
        <v>0</v>
      </c>
      <c r="AD49" s="268"/>
      <c r="AE49" s="219" t="str">
        <f>IF(Positions!F47&lt;&gt;"",TIME(LEFT(Positions!F47,2),RIGHT(Positions!F47,2),0),"")</f>
        <v/>
      </c>
      <c r="AF49" s="219" t="str">
        <f>IF(Positions!G47&lt;&gt;"",TIME(LEFT(Positions!G47,2),RIGHT(Positions!G47,2),0),"")</f>
        <v/>
      </c>
      <c r="AG49" s="273" t="str">
        <f t="shared" si="23"/>
        <v/>
      </c>
      <c r="AH49" s="274" t="str">
        <f t="shared" si="23"/>
        <v/>
      </c>
      <c r="AI49" s="274" t="str">
        <f t="shared" si="23"/>
        <v/>
      </c>
      <c r="AJ49" s="274" t="str">
        <f t="shared" si="23"/>
        <v/>
      </c>
      <c r="AK49" s="274" t="str">
        <f t="shared" si="23"/>
        <v/>
      </c>
      <c r="AL49" s="275" t="str">
        <f t="shared" si="23"/>
        <v/>
      </c>
    </row>
    <row r="50" spans="1:38" x14ac:dyDescent="0.25">
      <c r="A50" s="447" t="str">
        <f>IF(Positions!B48&lt;&gt;"",Positions!B48,"")</f>
        <v/>
      </c>
      <c r="B50" s="448" t="str">
        <f>Positions!F48&amp;"-"&amp;Positions!G48</f>
        <v>-</v>
      </c>
      <c r="C50" s="449">
        <f t="shared" si="6"/>
        <v>0</v>
      </c>
      <c r="D50" s="450" t="str">
        <f>IF(Positions!J48&gt;0,Positions!J48*Positions!$V48,"")</f>
        <v/>
      </c>
      <c r="E50" s="450" t="str">
        <f>IF(Positions!K48&gt;0,Positions!K48*Positions!$V48,"")</f>
        <v/>
      </c>
      <c r="F50" s="450" t="str">
        <f>IF(Positions!L48&gt;0,Positions!L48*Positions!$V48,"")</f>
        <v/>
      </c>
      <c r="G50" s="450" t="str">
        <f>IF(Positions!M48&gt;0,Positions!M48*Positions!$V48,"")</f>
        <v/>
      </c>
      <c r="H50" s="450" t="str">
        <f>IF(Positions!N48&gt;0,Positions!N48*Positions!$V48,"")</f>
        <v/>
      </c>
      <c r="I50" s="450" t="str">
        <f>IF(Positions!O48&gt;0,Positions!O48*Positions!$V48,"")</f>
        <v/>
      </c>
      <c r="J50" s="450" t="str">
        <f>IF(Positions!P48&gt;0,Positions!P48*Positions!$V48,"")</f>
        <v/>
      </c>
      <c r="K50" s="451">
        <f t="shared" si="15"/>
        <v>0</v>
      </c>
      <c r="L50" s="451">
        <f t="shared" si="19"/>
        <v>0</v>
      </c>
      <c r="M50" s="451" t="str">
        <f t="shared" si="22"/>
        <v/>
      </c>
      <c r="N50" s="451" t="str">
        <f t="shared" si="22"/>
        <v/>
      </c>
      <c r="O50" s="451">
        <f t="shared" si="24"/>
        <v>0</v>
      </c>
      <c r="P50" s="451">
        <f t="shared" si="24"/>
        <v>0</v>
      </c>
      <c r="Q50" s="451">
        <f t="shared" si="24"/>
        <v>0</v>
      </c>
      <c r="R50" s="451">
        <f t="shared" si="16"/>
        <v>0</v>
      </c>
      <c r="S50" s="547"/>
      <c r="T50" s="452">
        <f t="shared" si="20"/>
        <v>0</v>
      </c>
      <c r="U50" s="546"/>
      <c r="V50" s="452">
        <f t="shared" si="21"/>
        <v>0</v>
      </c>
      <c r="W50" s="551"/>
      <c r="X50" s="453">
        <f t="shared" si="10"/>
        <v>0</v>
      </c>
      <c r="Y50" s="453">
        <f t="shared" si="11"/>
        <v>0</v>
      </c>
      <c r="Z50" s="453">
        <f t="shared" si="12"/>
        <v>0</v>
      </c>
      <c r="AA50" s="268">
        <f t="shared" si="13"/>
        <v>0</v>
      </c>
      <c r="AB50" s="269">
        <f t="shared" si="14"/>
        <v>0</v>
      </c>
      <c r="AC50" s="269">
        <f>AB50-Positions!Y48</f>
        <v>0</v>
      </c>
      <c r="AD50" s="268"/>
      <c r="AE50" s="219" t="str">
        <f>IF(Positions!F48&lt;&gt;"",TIME(LEFT(Positions!F48,2),RIGHT(Positions!F48,2),0),"")</f>
        <v/>
      </c>
      <c r="AF50" s="219" t="str">
        <f>IF(Positions!G48&lt;&gt;"",TIME(LEFT(Positions!G48,2),RIGHT(Positions!G48,2),0),"")</f>
        <v/>
      </c>
      <c r="AG50" s="273" t="str">
        <f t="shared" si="23"/>
        <v/>
      </c>
      <c r="AH50" s="274" t="str">
        <f t="shared" si="23"/>
        <v/>
      </c>
      <c r="AI50" s="274" t="str">
        <f t="shared" si="23"/>
        <v/>
      </c>
      <c r="AJ50" s="274" t="str">
        <f t="shared" si="23"/>
        <v/>
      </c>
      <c r="AK50" s="274" t="str">
        <f t="shared" si="23"/>
        <v/>
      </c>
      <c r="AL50" s="275" t="str">
        <f t="shared" si="23"/>
        <v/>
      </c>
    </row>
    <row r="51" spans="1:38" x14ac:dyDescent="0.25">
      <c r="A51" s="447" t="str">
        <f>IF(Positions!B49&lt;&gt;"",Positions!B49,"")</f>
        <v/>
      </c>
      <c r="B51" s="448" t="str">
        <f>Positions!F49&amp;"-"&amp;Positions!G49</f>
        <v>-</v>
      </c>
      <c r="C51" s="449">
        <f t="shared" si="6"/>
        <v>0</v>
      </c>
      <c r="D51" s="450" t="str">
        <f>IF(Positions!J49&gt;0,Positions!J49*Positions!$V49,"")</f>
        <v/>
      </c>
      <c r="E51" s="450" t="str">
        <f>IF(Positions!K49&gt;0,Positions!K49*Positions!$V49,"")</f>
        <v/>
      </c>
      <c r="F51" s="450" t="str">
        <f>IF(Positions!L49&gt;0,Positions!L49*Positions!$V49,"")</f>
        <v/>
      </c>
      <c r="G51" s="450" t="str">
        <f>IF(Positions!M49&gt;0,Positions!M49*Positions!$V49,"")</f>
        <v/>
      </c>
      <c r="H51" s="450" t="str">
        <f>IF(Positions!N49&gt;0,Positions!N49*Positions!$V49,"")</f>
        <v/>
      </c>
      <c r="I51" s="450" t="str">
        <f>IF(Positions!O49&gt;0,Positions!O49*Positions!$V49,"")</f>
        <v/>
      </c>
      <c r="J51" s="450" t="str">
        <f>IF(Positions!P49&gt;0,Positions!P49*Positions!$V49,"")</f>
        <v/>
      </c>
      <c r="K51" s="451">
        <f t="shared" si="15"/>
        <v>0</v>
      </c>
      <c r="L51" s="451">
        <f t="shared" si="19"/>
        <v>0</v>
      </c>
      <c r="M51" s="451" t="str">
        <f t="shared" si="22"/>
        <v/>
      </c>
      <c r="N51" s="451" t="str">
        <f t="shared" si="22"/>
        <v/>
      </c>
      <c r="O51" s="451">
        <f t="shared" si="24"/>
        <v>0</v>
      </c>
      <c r="P51" s="451">
        <f t="shared" si="24"/>
        <v>0</v>
      </c>
      <c r="Q51" s="451">
        <f t="shared" si="24"/>
        <v>0</v>
      </c>
      <c r="R51" s="451">
        <f t="shared" si="16"/>
        <v>0</v>
      </c>
      <c r="S51" s="547"/>
      <c r="T51" s="452">
        <f t="shared" si="20"/>
        <v>0</v>
      </c>
      <c r="U51" s="549"/>
      <c r="V51" s="452">
        <f t="shared" si="21"/>
        <v>0</v>
      </c>
      <c r="W51" s="551"/>
      <c r="X51" s="453">
        <f t="shared" si="10"/>
        <v>0</v>
      </c>
      <c r="Y51" s="453">
        <f t="shared" si="11"/>
        <v>0</v>
      </c>
      <c r="Z51" s="453">
        <f t="shared" si="12"/>
        <v>0</v>
      </c>
      <c r="AA51" s="268">
        <f t="shared" si="13"/>
        <v>0</v>
      </c>
      <c r="AB51" s="269">
        <f t="shared" si="14"/>
        <v>0</v>
      </c>
      <c r="AC51" s="269">
        <f>AB51-Positions!Y49</f>
        <v>0</v>
      </c>
      <c r="AD51" s="268"/>
      <c r="AE51" s="219" t="str">
        <f>IF(Positions!F49&lt;&gt;"",TIME(LEFT(Positions!F49,2),RIGHT(Positions!F49,2),0),"")</f>
        <v/>
      </c>
      <c r="AF51" s="219" t="str">
        <f>IF(Positions!G49&lt;&gt;"",TIME(LEFT(Positions!G49,2),RIGHT(Positions!G49,2),0),"")</f>
        <v/>
      </c>
      <c r="AG51" s="273" t="str">
        <f t="shared" si="23"/>
        <v/>
      </c>
      <c r="AH51" s="274" t="str">
        <f t="shared" si="23"/>
        <v/>
      </c>
      <c r="AI51" s="274" t="str">
        <f t="shared" si="23"/>
        <v/>
      </c>
      <c r="AJ51" s="274" t="str">
        <f t="shared" si="23"/>
        <v/>
      </c>
      <c r="AK51" s="274" t="str">
        <f t="shared" si="23"/>
        <v/>
      </c>
      <c r="AL51" s="275" t="str">
        <f t="shared" si="23"/>
        <v/>
      </c>
    </row>
    <row r="52" spans="1:38" x14ac:dyDescent="0.25">
      <c r="A52" s="447" t="str">
        <f>IF(Positions!B50&lt;&gt;"",Positions!B50,"")</f>
        <v/>
      </c>
      <c r="B52" s="448" t="str">
        <f>Positions!F50&amp;"-"&amp;Positions!G50</f>
        <v>-</v>
      </c>
      <c r="C52" s="449">
        <f t="shared" si="6"/>
        <v>0</v>
      </c>
      <c r="D52" s="450" t="str">
        <f>IF(Positions!J50&gt;0,Positions!J50*Positions!$V50,"")</f>
        <v/>
      </c>
      <c r="E52" s="450" t="str">
        <f>IF(Positions!K50&gt;0,Positions!K50*Positions!$V50,"")</f>
        <v/>
      </c>
      <c r="F52" s="450" t="str">
        <f>IF(Positions!L50&gt;0,Positions!L50*Positions!$V50,"")</f>
        <v/>
      </c>
      <c r="G52" s="450" t="str">
        <f>IF(Positions!M50&gt;0,Positions!M50*Positions!$V50,"")</f>
        <v/>
      </c>
      <c r="H52" s="450" t="str">
        <f>IF(Positions!N50&gt;0,Positions!N50*Positions!$V50,"")</f>
        <v/>
      </c>
      <c r="I52" s="450" t="str">
        <f>IF(Positions!O50&gt;0,Positions!O50*Positions!$V50,"")</f>
        <v/>
      </c>
      <c r="J52" s="450" t="str">
        <f>IF(Positions!P50&gt;0,Positions!P50*Positions!$V50,"")</f>
        <v/>
      </c>
      <c r="K52" s="451">
        <f t="shared" si="15"/>
        <v>0</v>
      </c>
      <c r="L52" s="451">
        <f t="shared" si="19"/>
        <v>0</v>
      </c>
      <c r="M52" s="451" t="str">
        <f t="shared" si="22"/>
        <v/>
      </c>
      <c r="N52" s="451" t="str">
        <f t="shared" si="22"/>
        <v/>
      </c>
      <c r="O52" s="451">
        <f t="shared" si="24"/>
        <v>0</v>
      </c>
      <c r="P52" s="451">
        <f t="shared" si="24"/>
        <v>0</v>
      </c>
      <c r="Q52" s="451">
        <f t="shared" si="24"/>
        <v>0</v>
      </c>
      <c r="R52" s="451">
        <f t="shared" si="16"/>
        <v>0</v>
      </c>
      <c r="S52" s="547"/>
      <c r="T52" s="452">
        <f t="shared" si="20"/>
        <v>0</v>
      </c>
      <c r="U52" s="549"/>
      <c r="V52" s="452">
        <f t="shared" si="21"/>
        <v>0</v>
      </c>
      <c r="W52" s="551"/>
      <c r="X52" s="453">
        <f t="shared" si="10"/>
        <v>0</v>
      </c>
      <c r="Y52" s="453">
        <f t="shared" si="11"/>
        <v>0</v>
      </c>
      <c r="Z52" s="453">
        <f t="shared" si="12"/>
        <v>0</v>
      </c>
      <c r="AA52" s="268">
        <f t="shared" si="13"/>
        <v>0</v>
      </c>
      <c r="AB52" s="269">
        <f t="shared" si="14"/>
        <v>0</v>
      </c>
      <c r="AC52" s="269">
        <f>AB52-Positions!Y50</f>
        <v>0</v>
      </c>
      <c r="AD52" s="268"/>
      <c r="AE52" s="219" t="str">
        <f>IF(Positions!F50&lt;&gt;"",TIME(LEFT(Positions!F50,2),RIGHT(Positions!F50,2),0),"")</f>
        <v/>
      </c>
      <c r="AF52" s="219" t="str">
        <f>IF(Positions!G50&lt;&gt;"",TIME(LEFT(Positions!G50,2),RIGHT(Positions!G50,2),0),"")</f>
        <v/>
      </c>
      <c r="AG52" s="273" t="str">
        <f t="shared" si="23"/>
        <v/>
      </c>
      <c r="AH52" s="274" t="str">
        <f t="shared" si="23"/>
        <v/>
      </c>
      <c r="AI52" s="274" t="str">
        <f t="shared" si="23"/>
        <v/>
      </c>
      <c r="AJ52" s="274" t="str">
        <f t="shared" si="23"/>
        <v/>
      </c>
      <c r="AK52" s="274" t="str">
        <f t="shared" si="23"/>
        <v/>
      </c>
      <c r="AL52" s="275" t="str">
        <f t="shared" si="23"/>
        <v/>
      </c>
    </row>
    <row r="53" spans="1:38" x14ac:dyDescent="0.25">
      <c r="A53" s="447" t="str">
        <f>IF(Positions!B51&lt;&gt;"",Positions!B51,"")</f>
        <v/>
      </c>
      <c r="B53" s="448" t="str">
        <f>Positions!F51&amp;"-"&amp;Positions!G51</f>
        <v>-</v>
      </c>
      <c r="C53" s="449">
        <f t="shared" si="6"/>
        <v>0</v>
      </c>
      <c r="D53" s="450" t="str">
        <f>IF(Positions!J51&gt;0,Positions!J51*Positions!$V51,"")</f>
        <v/>
      </c>
      <c r="E53" s="450" t="str">
        <f>IF(Positions!K51&gt;0,Positions!K51*Positions!$V51,"")</f>
        <v/>
      </c>
      <c r="F53" s="450" t="str">
        <f>IF(Positions!L51&gt;0,Positions!L51*Positions!$V51,"")</f>
        <v/>
      </c>
      <c r="G53" s="450" t="str">
        <f>IF(Positions!M51&gt;0,Positions!M51*Positions!$V51,"")</f>
        <v/>
      </c>
      <c r="H53" s="450" t="str">
        <f>IF(Positions!N51&gt;0,Positions!N51*Positions!$V51,"")</f>
        <v/>
      </c>
      <c r="I53" s="450" t="str">
        <f>IF(Positions!O51&gt;0,Positions!O51*Positions!$V51,"")</f>
        <v/>
      </c>
      <c r="J53" s="450" t="str">
        <f>IF(Positions!P51&gt;0,Positions!P51*Positions!$V51,"")</f>
        <v/>
      </c>
      <c r="K53" s="451">
        <f t="shared" si="15"/>
        <v>0</v>
      </c>
      <c r="L53" s="451">
        <f t="shared" si="19"/>
        <v>0</v>
      </c>
      <c r="M53" s="451" t="str">
        <f t="shared" si="22"/>
        <v/>
      </c>
      <c r="N53" s="451" t="str">
        <f t="shared" si="22"/>
        <v/>
      </c>
      <c r="O53" s="451">
        <f t="shared" si="24"/>
        <v>0</v>
      </c>
      <c r="P53" s="451">
        <f t="shared" si="24"/>
        <v>0</v>
      </c>
      <c r="Q53" s="451">
        <f t="shared" si="24"/>
        <v>0</v>
      </c>
      <c r="R53" s="451">
        <f t="shared" si="16"/>
        <v>0</v>
      </c>
      <c r="S53" s="547"/>
      <c r="T53" s="452">
        <f t="shared" si="20"/>
        <v>0</v>
      </c>
      <c r="U53" s="549"/>
      <c r="V53" s="452">
        <f t="shared" si="21"/>
        <v>0</v>
      </c>
      <c r="W53" s="551"/>
      <c r="X53" s="453">
        <f t="shared" si="10"/>
        <v>0</v>
      </c>
      <c r="Y53" s="453">
        <f t="shared" si="11"/>
        <v>0</v>
      </c>
      <c r="Z53" s="453">
        <f t="shared" si="12"/>
        <v>0</v>
      </c>
      <c r="AA53" s="268">
        <f t="shared" si="13"/>
        <v>0</v>
      </c>
      <c r="AB53" s="269">
        <f t="shared" si="14"/>
        <v>0</v>
      </c>
      <c r="AC53" s="269">
        <f>AB53-Positions!Y51</f>
        <v>0</v>
      </c>
      <c r="AD53" s="268"/>
      <c r="AE53" s="219" t="str">
        <f>IF(Positions!F51&lt;&gt;"",TIME(LEFT(Positions!F51,2),RIGHT(Positions!F51,2),0),"")</f>
        <v/>
      </c>
      <c r="AF53" s="219" t="str">
        <f>IF(Positions!G51&lt;&gt;"",TIME(LEFT(Positions!G51,2),RIGHT(Positions!G51,2),0),"")</f>
        <v/>
      </c>
      <c r="AG53" s="273" t="str">
        <f t="shared" si="23"/>
        <v/>
      </c>
      <c r="AH53" s="274" t="str">
        <f t="shared" si="23"/>
        <v/>
      </c>
      <c r="AI53" s="274" t="str">
        <f t="shared" si="23"/>
        <v/>
      </c>
      <c r="AJ53" s="274" t="str">
        <f t="shared" si="23"/>
        <v/>
      </c>
      <c r="AK53" s="274" t="str">
        <f t="shared" si="23"/>
        <v/>
      </c>
      <c r="AL53" s="275" t="str">
        <f t="shared" si="23"/>
        <v/>
      </c>
    </row>
    <row r="54" spans="1:38" x14ac:dyDescent="0.25">
      <c r="A54" s="447" t="str">
        <f>IF(Positions!B52&lt;&gt;"",Positions!B52,"")</f>
        <v/>
      </c>
      <c r="B54" s="448" t="str">
        <f>Positions!F52&amp;"-"&amp;Positions!G52</f>
        <v>-</v>
      </c>
      <c r="C54" s="449">
        <f t="shared" si="6"/>
        <v>0</v>
      </c>
      <c r="D54" s="450" t="str">
        <f>IF(Positions!J52&gt;0,Positions!J52*Positions!$V52,"")</f>
        <v/>
      </c>
      <c r="E54" s="450" t="str">
        <f>IF(Positions!K52&gt;0,Positions!K52*Positions!$V52,"")</f>
        <v/>
      </c>
      <c r="F54" s="450" t="str">
        <f>IF(Positions!L52&gt;0,Positions!L52*Positions!$V52,"")</f>
        <v/>
      </c>
      <c r="G54" s="450" t="str">
        <f>IF(Positions!M52&gt;0,Positions!M52*Positions!$V52,"")</f>
        <v/>
      </c>
      <c r="H54" s="450" t="str">
        <f>IF(Positions!N52&gt;0,Positions!N52*Positions!$V52,"")</f>
        <v/>
      </c>
      <c r="I54" s="450" t="str">
        <f>IF(Positions!O52&gt;0,Positions!O52*Positions!$V52,"")</f>
        <v/>
      </c>
      <c r="J54" s="450" t="str">
        <f>IF(Positions!P52&gt;0,Positions!P52*Positions!$V52,"")</f>
        <v/>
      </c>
      <c r="K54" s="451">
        <f t="shared" si="15"/>
        <v>0</v>
      </c>
      <c r="L54" s="451">
        <f t="shared" si="19"/>
        <v>0</v>
      </c>
      <c r="M54" s="451" t="str">
        <f t="shared" si="22"/>
        <v/>
      </c>
      <c r="N54" s="451" t="str">
        <f t="shared" si="22"/>
        <v/>
      </c>
      <c r="O54" s="451">
        <f t="shared" si="24"/>
        <v>0</v>
      </c>
      <c r="P54" s="451">
        <f t="shared" si="24"/>
        <v>0</v>
      </c>
      <c r="Q54" s="451">
        <f t="shared" si="24"/>
        <v>0</v>
      </c>
      <c r="R54" s="451">
        <f t="shared" si="16"/>
        <v>0</v>
      </c>
      <c r="S54" s="547"/>
      <c r="T54" s="452">
        <f t="shared" si="20"/>
        <v>0</v>
      </c>
      <c r="U54" s="549"/>
      <c r="V54" s="452">
        <f t="shared" si="21"/>
        <v>0</v>
      </c>
      <c r="W54" s="551"/>
      <c r="X54" s="453">
        <f t="shared" si="10"/>
        <v>0</v>
      </c>
      <c r="Y54" s="453">
        <f t="shared" si="11"/>
        <v>0</v>
      </c>
      <c r="Z54" s="453">
        <f t="shared" si="12"/>
        <v>0</v>
      </c>
      <c r="AA54" s="268">
        <f t="shared" si="13"/>
        <v>0</v>
      </c>
      <c r="AB54" s="269">
        <f t="shared" si="14"/>
        <v>0</v>
      </c>
      <c r="AC54" s="269">
        <f>AB54-Positions!Y52</f>
        <v>0</v>
      </c>
      <c r="AD54" s="268"/>
      <c r="AE54" s="219" t="str">
        <f>IF(Positions!F52&lt;&gt;"",TIME(LEFT(Positions!F52,2),RIGHT(Positions!F52,2),0),"")</f>
        <v/>
      </c>
      <c r="AF54" s="219" t="str">
        <f>IF(Positions!G52&lt;&gt;"",TIME(LEFT(Positions!G52,2),RIGHT(Positions!G52,2),0),"")</f>
        <v/>
      </c>
      <c r="AG54" s="273" t="str">
        <f t="shared" si="23"/>
        <v/>
      </c>
      <c r="AH54" s="274" t="str">
        <f t="shared" si="23"/>
        <v/>
      </c>
      <c r="AI54" s="274" t="str">
        <f t="shared" si="23"/>
        <v/>
      </c>
      <c r="AJ54" s="274" t="str">
        <f t="shared" si="23"/>
        <v/>
      </c>
      <c r="AK54" s="274" t="str">
        <f t="shared" si="23"/>
        <v/>
      </c>
      <c r="AL54" s="275" t="str">
        <f t="shared" si="23"/>
        <v/>
      </c>
    </row>
    <row r="55" spans="1:38" x14ac:dyDescent="0.25">
      <c r="A55" s="447" t="str">
        <f>IF(Positions!B53&lt;&gt;"",Positions!B53,"")</f>
        <v/>
      </c>
      <c r="B55" s="448" t="str">
        <f>Positions!F53&amp;"-"&amp;Positions!G53</f>
        <v>-</v>
      </c>
      <c r="C55" s="449">
        <f t="shared" si="6"/>
        <v>0</v>
      </c>
      <c r="D55" s="450" t="str">
        <f>IF(Positions!J53&gt;0,Positions!J53*Positions!$V53,"")</f>
        <v/>
      </c>
      <c r="E55" s="450" t="str">
        <f>IF(Positions!K53&gt;0,Positions!K53*Positions!$V53,"")</f>
        <v/>
      </c>
      <c r="F55" s="450" t="str">
        <f>IF(Positions!L53&gt;0,Positions!L53*Positions!$V53,"")</f>
        <v/>
      </c>
      <c r="G55" s="450" t="str">
        <f>IF(Positions!M53&gt;0,Positions!M53*Positions!$V53,"")</f>
        <v/>
      </c>
      <c r="H55" s="450" t="str">
        <f>IF(Positions!N53&gt;0,Positions!N53*Positions!$V53,"")</f>
        <v/>
      </c>
      <c r="I55" s="450" t="str">
        <f>IF(Positions!O53&gt;0,Positions!O53*Positions!$V53,"")</f>
        <v/>
      </c>
      <c r="J55" s="450" t="str">
        <f>IF(Positions!P53&gt;0,Positions!P53*Positions!$V53,"")</f>
        <v/>
      </c>
      <c r="K55" s="451">
        <f t="shared" si="15"/>
        <v>0</v>
      </c>
      <c r="L55" s="451">
        <f t="shared" si="19"/>
        <v>0</v>
      </c>
      <c r="M55" s="451" t="str">
        <f t="shared" si="22"/>
        <v/>
      </c>
      <c r="N55" s="451" t="str">
        <f t="shared" si="22"/>
        <v/>
      </c>
      <c r="O55" s="451">
        <f t="shared" si="24"/>
        <v>0</v>
      </c>
      <c r="P55" s="451">
        <f t="shared" si="24"/>
        <v>0</v>
      </c>
      <c r="Q55" s="451">
        <f t="shared" si="24"/>
        <v>0</v>
      </c>
      <c r="R55" s="451">
        <f t="shared" si="16"/>
        <v>0</v>
      </c>
      <c r="S55" s="547"/>
      <c r="T55" s="452">
        <f t="shared" si="20"/>
        <v>0</v>
      </c>
      <c r="U55" s="549"/>
      <c r="V55" s="452">
        <f t="shared" si="21"/>
        <v>0</v>
      </c>
      <c r="W55" s="551"/>
      <c r="X55" s="453">
        <f t="shared" si="10"/>
        <v>0</v>
      </c>
      <c r="Y55" s="453">
        <f t="shared" si="11"/>
        <v>0</v>
      </c>
      <c r="Z55" s="453">
        <f t="shared" si="12"/>
        <v>0</v>
      </c>
      <c r="AA55" s="268">
        <f t="shared" si="13"/>
        <v>0</v>
      </c>
      <c r="AB55" s="269">
        <f t="shared" si="14"/>
        <v>0</v>
      </c>
      <c r="AC55" s="269">
        <f>AB55-Positions!Y53</f>
        <v>0</v>
      </c>
      <c r="AD55" s="268"/>
      <c r="AE55" s="219" t="str">
        <f>IF(Positions!F53&lt;&gt;"",TIME(LEFT(Positions!F53,2),RIGHT(Positions!F53,2),0),"")</f>
        <v/>
      </c>
      <c r="AF55" s="219" t="str">
        <f>IF(Positions!G53&lt;&gt;"",TIME(LEFT(Positions!G53,2),RIGHT(Positions!G53,2),0),"")</f>
        <v/>
      </c>
      <c r="AG55" s="273" t="str">
        <f t="shared" si="23"/>
        <v/>
      </c>
      <c r="AH55" s="274" t="str">
        <f t="shared" si="23"/>
        <v/>
      </c>
      <c r="AI55" s="274" t="str">
        <f t="shared" si="23"/>
        <v/>
      </c>
      <c r="AJ55" s="274" t="str">
        <f t="shared" si="23"/>
        <v/>
      </c>
      <c r="AK55" s="274" t="str">
        <f t="shared" si="23"/>
        <v/>
      </c>
      <c r="AL55" s="275" t="str">
        <f t="shared" si="23"/>
        <v/>
      </c>
    </row>
    <row r="56" spans="1:38" x14ac:dyDescent="0.25">
      <c r="A56" s="447" t="str">
        <f>IF(Positions!B54&lt;&gt;"",Positions!B54,"")</f>
        <v/>
      </c>
      <c r="B56" s="448" t="str">
        <f>Positions!F54&amp;"-"&amp;Positions!G54</f>
        <v>-</v>
      </c>
      <c r="C56" s="449">
        <f t="shared" si="6"/>
        <v>0</v>
      </c>
      <c r="D56" s="450" t="str">
        <f>IF(Positions!J54&gt;0,Positions!J54*Positions!$V54,"")</f>
        <v/>
      </c>
      <c r="E56" s="450" t="str">
        <f>IF(Positions!K54&gt;0,Positions!K54*Positions!$V54,"")</f>
        <v/>
      </c>
      <c r="F56" s="450" t="str">
        <f>IF(Positions!L54&gt;0,Positions!L54*Positions!$V54,"")</f>
        <v/>
      </c>
      <c r="G56" s="450" t="str">
        <f>IF(Positions!M54&gt;0,Positions!M54*Positions!$V54,"")</f>
        <v/>
      </c>
      <c r="H56" s="450" t="str">
        <f>IF(Positions!N54&gt;0,Positions!N54*Positions!$V54,"")</f>
        <v/>
      </c>
      <c r="I56" s="450" t="str">
        <f>IF(Positions!O54&gt;0,Positions!O54*Positions!$V54,"")</f>
        <v/>
      </c>
      <c r="J56" s="450" t="str">
        <f>IF(Positions!P54&gt;0,Positions!P54*Positions!$V54,"")</f>
        <v/>
      </c>
      <c r="K56" s="451">
        <f t="shared" si="15"/>
        <v>0</v>
      </c>
      <c r="L56" s="451">
        <f t="shared" si="19"/>
        <v>0</v>
      </c>
      <c r="M56" s="451" t="str">
        <f t="shared" si="22"/>
        <v/>
      </c>
      <c r="N56" s="451" t="str">
        <f t="shared" si="22"/>
        <v/>
      </c>
      <c r="O56" s="451">
        <f t="shared" si="24"/>
        <v>0</v>
      </c>
      <c r="P56" s="451">
        <f t="shared" si="24"/>
        <v>0</v>
      </c>
      <c r="Q56" s="451">
        <f t="shared" si="24"/>
        <v>0</v>
      </c>
      <c r="R56" s="451">
        <f t="shared" si="16"/>
        <v>0</v>
      </c>
      <c r="S56" s="547"/>
      <c r="T56" s="452">
        <f t="shared" si="20"/>
        <v>0</v>
      </c>
      <c r="U56" s="549"/>
      <c r="V56" s="452">
        <f t="shared" si="21"/>
        <v>0</v>
      </c>
      <c r="W56" s="551"/>
      <c r="X56" s="453">
        <f t="shared" si="10"/>
        <v>0</v>
      </c>
      <c r="Y56" s="453">
        <f t="shared" si="11"/>
        <v>0</v>
      </c>
      <c r="Z56" s="453">
        <f t="shared" si="12"/>
        <v>0</v>
      </c>
      <c r="AA56" s="268">
        <f t="shared" si="13"/>
        <v>0</v>
      </c>
      <c r="AB56" s="269">
        <f t="shared" si="14"/>
        <v>0</v>
      </c>
      <c r="AC56" s="269">
        <f>AB56-Positions!Y54</f>
        <v>0</v>
      </c>
      <c r="AD56" s="268"/>
      <c r="AE56" s="219" t="str">
        <f>IF(Positions!F54&lt;&gt;"",TIME(LEFT(Positions!F54,2),RIGHT(Positions!F54,2),0),"")</f>
        <v/>
      </c>
      <c r="AF56" s="219" t="str">
        <f>IF(Positions!G54&lt;&gt;"",TIME(LEFT(Positions!G54,2),RIGHT(Positions!G54,2),0),"")</f>
        <v/>
      </c>
      <c r="AG56" s="273" t="str">
        <f t="shared" si="23"/>
        <v/>
      </c>
      <c r="AH56" s="274" t="str">
        <f t="shared" si="23"/>
        <v/>
      </c>
      <c r="AI56" s="274" t="str">
        <f t="shared" si="23"/>
        <v/>
      </c>
      <c r="AJ56" s="274" t="str">
        <f t="shared" si="23"/>
        <v/>
      </c>
      <c r="AK56" s="274" t="str">
        <f t="shared" si="23"/>
        <v/>
      </c>
      <c r="AL56" s="275" t="str">
        <f t="shared" si="23"/>
        <v/>
      </c>
    </row>
    <row r="57" spans="1:38" x14ac:dyDescent="0.25">
      <c r="A57" s="447" t="str">
        <f>IF(Positions!B55&lt;&gt;"",Positions!B55,"")</f>
        <v/>
      </c>
      <c r="B57" s="448" t="str">
        <f>Positions!F55&amp;"-"&amp;Positions!G55</f>
        <v>-</v>
      </c>
      <c r="C57" s="449">
        <f t="shared" si="6"/>
        <v>0</v>
      </c>
      <c r="D57" s="450" t="str">
        <f>IF(Positions!J55&gt;0,Positions!J55*Positions!$V55,"")</f>
        <v/>
      </c>
      <c r="E57" s="450" t="str">
        <f>IF(Positions!K55&gt;0,Positions!K55*Positions!$V55,"")</f>
        <v/>
      </c>
      <c r="F57" s="450" t="str">
        <f>IF(Positions!L55&gt;0,Positions!L55*Positions!$V55,"")</f>
        <v/>
      </c>
      <c r="G57" s="450" t="str">
        <f>IF(Positions!M55&gt;0,Positions!M55*Positions!$V55,"")</f>
        <v/>
      </c>
      <c r="H57" s="450" t="str">
        <f>IF(Positions!N55&gt;0,Positions!N55*Positions!$V55,"")</f>
        <v/>
      </c>
      <c r="I57" s="450" t="str">
        <f>IF(Positions!O55&gt;0,Positions!O55*Positions!$V55,"")</f>
        <v/>
      </c>
      <c r="J57" s="450" t="str">
        <f>IF(Positions!P55&gt;0,Positions!P55*Positions!$V55,"")</f>
        <v/>
      </c>
      <c r="K57" s="451">
        <f t="shared" si="15"/>
        <v>0</v>
      </c>
      <c r="L57" s="451">
        <f t="shared" si="19"/>
        <v>0</v>
      </c>
      <c r="M57" s="451" t="str">
        <f t="shared" si="22"/>
        <v/>
      </c>
      <c r="N57" s="451" t="str">
        <f t="shared" si="22"/>
        <v/>
      </c>
      <c r="O57" s="451">
        <f t="shared" si="24"/>
        <v>0</v>
      </c>
      <c r="P57" s="451">
        <f t="shared" si="24"/>
        <v>0</v>
      </c>
      <c r="Q57" s="451">
        <f t="shared" si="24"/>
        <v>0</v>
      </c>
      <c r="R57" s="451">
        <f t="shared" si="16"/>
        <v>0</v>
      </c>
      <c r="S57" s="547"/>
      <c r="T57" s="452">
        <f t="shared" si="20"/>
        <v>0</v>
      </c>
      <c r="U57" s="549"/>
      <c r="V57" s="452">
        <f t="shared" si="21"/>
        <v>0</v>
      </c>
      <c r="W57" s="551"/>
      <c r="X57" s="453">
        <f t="shared" si="10"/>
        <v>0</v>
      </c>
      <c r="Y57" s="453">
        <f t="shared" si="11"/>
        <v>0</v>
      </c>
      <c r="Z57" s="453">
        <f t="shared" si="12"/>
        <v>0</v>
      </c>
      <c r="AA57" s="268">
        <f t="shared" si="13"/>
        <v>0</v>
      </c>
      <c r="AB57" s="269">
        <f t="shared" si="14"/>
        <v>0</v>
      </c>
      <c r="AC57" s="269">
        <f>AB57-Positions!Y55</f>
        <v>0</v>
      </c>
      <c r="AD57" s="268"/>
      <c r="AE57" s="219" t="str">
        <f>IF(Positions!F55&lt;&gt;"",TIME(LEFT(Positions!F55,2),RIGHT(Positions!F55,2),0),"")</f>
        <v/>
      </c>
      <c r="AF57" s="219" t="str">
        <f>IF(Positions!G55&lt;&gt;"",TIME(LEFT(Positions!G55,2),RIGHT(Positions!G55,2),0),"")</f>
        <v/>
      </c>
      <c r="AG57" s="273" t="str">
        <f t="shared" si="23"/>
        <v/>
      </c>
      <c r="AH57" s="274" t="str">
        <f t="shared" si="23"/>
        <v/>
      </c>
      <c r="AI57" s="274" t="str">
        <f t="shared" si="23"/>
        <v/>
      </c>
      <c r="AJ57" s="274" t="str">
        <f t="shared" si="23"/>
        <v/>
      </c>
      <c r="AK57" s="274" t="str">
        <f t="shared" si="23"/>
        <v/>
      </c>
      <c r="AL57" s="275" t="str">
        <f t="shared" si="23"/>
        <v/>
      </c>
    </row>
    <row r="58" spans="1:38" x14ac:dyDescent="0.25">
      <c r="A58" s="447" t="str">
        <f>IF(Positions!B56&lt;&gt;"",Positions!B56,"")</f>
        <v/>
      </c>
      <c r="B58" s="448" t="str">
        <f>Positions!F56&amp;"-"&amp;Positions!G56</f>
        <v>-</v>
      </c>
      <c r="C58" s="449">
        <f t="shared" si="6"/>
        <v>0</v>
      </c>
      <c r="D58" s="450" t="str">
        <f>IF(Positions!J56&gt;0,Positions!J56*Positions!$V56,"")</f>
        <v/>
      </c>
      <c r="E58" s="450" t="str">
        <f>IF(Positions!K56&gt;0,Positions!K56*Positions!$V56,"")</f>
        <v/>
      </c>
      <c r="F58" s="450" t="str">
        <f>IF(Positions!L56&gt;0,Positions!L56*Positions!$V56,"")</f>
        <v/>
      </c>
      <c r="G58" s="450" t="str">
        <f>IF(Positions!M56&gt;0,Positions!M56*Positions!$V56,"")</f>
        <v/>
      </c>
      <c r="H58" s="450" t="str">
        <f>IF(Positions!N56&gt;0,Positions!N56*Positions!$V56,"")</f>
        <v/>
      </c>
      <c r="I58" s="450" t="str">
        <f>IF(Positions!O56&gt;0,Positions!O56*Positions!$V56,"")</f>
        <v/>
      </c>
      <c r="J58" s="450" t="str">
        <f>IF(Positions!P56&gt;0,Positions!P56*Positions!$V56,"")</f>
        <v/>
      </c>
      <c r="K58" s="451">
        <f t="shared" si="15"/>
        <v>0</v>
      </c>
      <c r="L58" s="451">
        <f t="shared" si="19"/>
        <v>0</v>
      </c>
      <c r="M58" s="451" t="str">
        <f t="shared" si="22"/>
        <v/>
      </c>
      <c r="N58" s="451" t="str">
        <f t="shared" si="22"/>
        <v/>
      </c>
      <c r="O58" s="451">
        <f t="shared" si="24"/>
        <v>0</v>
      </c>
      <c r="P58" s="451">
        <f t="shared" si="24"/>
        <v>0</v>
      </c>
      <c r="Q58" s="451">
        <f t="shared" si="24"/>
        <v>0</v>
      </c>
      <c r="R58" s="451">
        <f t="shared" si="16"/>
        <v>0</v>
      </c>
      <c r="S58" s="547"/>
      <c r="T58" s="452">
        <f t="shared" si="20"/>
        <v>0</v>
      </c>
      <c r="U58" s="549"/>
      <c r="V58" s="452">
        <f t="shared" si="21"/>
        <v>0</v>
      </c>
      <c r="W58" s="551"/>
      <c r="X58" s="453">
        <f t="shared" si="10"/>
        <v>0</v>
      </c>
      <c r="Y58" s="453">
        <f t="shared" si="11"/>
        <v>0</v>
      </c>
      <c r="Z58" s="453">
        <f t="shared" si="12"/>
        <v>0</v>
      </c>
      <c r="AA58" s="268">
        <f t="shared" si="13"/>
        <v>0</v>
      </c>
      <c r="AB58" s="269">
        <f t="shared" si="14"/>
        <v>0</v>
      </c>
      <c r="AC58" s="269">
        <f>AB58-Positions!Y56</f>
        <v>0</v>
      </c>
      <c r="AD58" s="268"/>
      <c r="AE58" s="219" t="str">
        <f>IF(Positions!F56&lt;&gt;"",TIME(LEFT(Positions!F56,2),RIGHT(Positions!F56,2),0),"")</f>
        <v/>
      </c>
      <c r="AF58" s="219" t="str">
        <f>IF(Positions!G56&lt;&gt;"",TIME(LEFT(Positions!G56,2),RIGHT(Positions!G56,2),0),"")</f>
        <v/>
      </c>
      <c r="AG58" s="273" t="str">
        <f t="shared" si="23"/>
        <v/>
      </c>
      <c r="AH58" s="274" t="str">
        <f t="shared" si="23"/>
        <v/>
      </c>
      <c r="AI58" s="274" t="str">
        <f t="shared" si="23"/>
        <v/>
      </c>
      <c r="AJ58" s="274" t="str">
        <f t="shared" si="23"/>
        <v/>
      </c>
      <c r="AK58" s="274" t="str">
        <f t="shared" si="23"/>
        <v/>
      </c>
      <c r="AL58" s="275" t="str">
        <f t="shared" si="23"/>
        <v/>
      </c>
    </row>
    <row r="59" spans="1:38" x14ac:dyDescent="0.25">
      <c r="A59" s="447" t="str">
        <f>IF(Positions!B57&lt;&gt;"",Positions!B57,"")</f>
        <v/>
      </c>
      <c r="B59" s="448" t="str">
        <f>Positions!F57&amp;"-"&amp;Positions!G57</f>
        <v>-</v>
      </c>
      <c r="C59" s="449">
        <f t="shared" si="6"/>
        <v>0</v>
      </c>
      <c r="D59" s="450" t="str">
        <f>IF(Positions!J57&gt;0,Positions!J57*Positions!$V57,"")</f>
        <v/>
      </c>
      <c r="E59" s="450" t="str">
        <f>IF(Positions!K57&gt;0,Positions!K57*Positions!$V57,"")</f>
        <v/>
      </c>
      <c r="F59" s="450" t="str">
        <f>IF(Positions!L57&gt;0,Positions!L57*Positions!$V57,"")</f>
        <v/>
      </c>
      <c r="G59" s="450" t="str">
        <f>IF(Positions!M57&gt;0,Positions!M57*Positions!$V57,"")</f>
        <v/>
      </c>
      <c r="H59" s="450" t="str">
        <f>IF(Positions!N57&gt;0,Positions!N57*Positions!$V57,"")</f>
        <v/>
      </c>
      <c r="I59" s="450" t="str">
        <f>IF(Positions!O57&gt;0,Positions!O57*Positions!$V57,"")</f>
        <v/>
      </c>
      <c r="J59" s="450" t="str">
        <f>IF(Positions!P57&gt;0,Positions!P57*Positions!$V57,"")</f>
        <v/>
      </c>
      <c r="K59" s="451">
        <f t="shared" si="15"/>
        <v>0</v>
      </c>
      <c r="L59" s="451">
        <f t="shared" si="19"/>
        <v>0</v>
      </c>
      <c r="M59" s="451" t="str">
        <f t="shared" si="22"/>
        <v/>
      </c>
      <c r="N59" s="451" t="str">
        <f t="shared" si="22"/>
        <v/>
      </c>
      <c r="O59" s="451">
        <f t="shared" si="24"/>
        <v>0</v>
      </c>
      <c r="P59" s="451">
        <f t="shared" si="24"/>
        <v>0</v>
      </c>
      <c r="Q59" s="451">
        <f t="shared" si="24"/>
        <v>0</v>
      </c>
      <c r="R59" s="451">
        <f t="shared" si="16"/>
        <v>0</v>
      </c>
      <c r="S59" s="547"/>
      <c r="T59" s="452">
        <f t="shared" si="20"/>
        <v>0</v>
      </c>
      <c r="U59" s="549"/>
      <c r="V59" s="452">
        <f t="shared" si="21"/>
        <v>0</v>
      </c>
      <c r="W59" s="551"/>
      <c r="X59" s="453">
        <f t="shared" si="10"/>
        <v>0</v>
      </c>
      <c r="Y59" s="453">
        <f t="shared" si="11"/>
        <v>0</v>
      </c>
      <c r="Z59" s="453">
        <f t="shared" si="12"/>
        <v>0</v>
      </c>
      <c r="AA59" s="268">
        <f t="shared" si="13"/>
        <v>0</v>
      </c>
      <c r="AB59" s="269">
        <f t="shared" si="14"/>
        <v>0</v>
      </c>
      <c r="AC59" s="269">
        <f>AB59-Positions!Y57</f>
        <v>0</v>
      </c>
      <c r="AD59" s="268"/>
      <c r="AE59" s="219" t="str">
        <f>IF(Positions!F57&lt;&gt;"",TIME(LEFT(Positions!F57,2),RIGHT(Positions!F57,2),0),"")</f>
        <v/>
      </c>
      <c r="AF59" s="219" t="str">
        <f>IF(Positions!G57&lt;&gt;"",TIME(LEFT(Positions!G57,2),RIGHT(Positions!G57,2),0),"")</f>
        <v/>
      </c>
      <c r="AG59" s="273" t="str">
        <f t="shared" si="23"/>
        <v/>
      </c>
      <c r="AH59" s="274" t="str">
        <f t="shared" si="23"/>
        <v/>
      </c>
      <c r="AI59" s="274" t="str">
        <f t="shared" si="23"/>
        <v/>
      </c>
      <c r="AJ59" s="274" t="str">
        <f t="shared" si="23"/>
        <v/>
      </c>
      <c r="AK59" s="274" t="str">
        <f t="shared" si="23"/>
        <v/>
      </c>
      <c r="AL59" s="275" t="str">
        <f t="shared" si="23"/>
        <v/>
      </c>
    </row>
    <row r="60" spans="1:38" x14ac:dyDescent="0.25">
      <c r="A60" s="447" t="str">
        <f>IF(Positions!B58&lt;&gt;"",Positions!B58,"")</f>
        <v/>
      </c>
      <c r="B60" s="448" t="str">
        <f>Positions!F58&amp;"-"&amp;Positions!G58</f>
        <v>-</v>
      </c>
      <c r="C60" s="449">
        <f t="shared" si="6"/>
        <v>0</v>
      </c>
      <c r="D60" s="450" t="str">
        <f>IF(Positions!J58&gt;0,Positions!J58*Positions!$V58,"")</f>
        <v/>
      </c>
      <c r="E60" s="450" t="str">
        <f>IF(Positions!K58&gt;0,Positions!K58*Positions!$V58,"")</f>
        <v/>
      </c>
      <c r="F60" s="450" t="str">
        <f>IF(Positions!L58&gt;0,Positions!L58*Positions!$V58,"")</f>
        <v/>
      </c>
      <c r="G60" s="450" t="str">
        <f>IF(Positions!M58&gt;0,Positions!M58*Positions!$V58,"")</f>
        <v/>
      </c>
      <c r="H60" s="450" t="str">
        <f>IF(Positions!N58&gt;0,Positions!N58*Positions!$V58,"")</f>
        <v/>
      </c>
      <c r="I60" s="450" t="str">
        <f>IF(Positions!O58&gt;0,Positions!O58*Positions!$V58,"")</f>
        <v/>
      </c>
      <c r="J60" s="450" t="str">
        <f>IF(Positions!P58&gt;0,Positions!P58*Positions!$V58,"")</f>
        <v/>
      </c>
      <c r="K60" s="451">
        <f t="shared" si="15"/>
        <v>0</v>
      </c>
      <c r="L60" s="451">
        <f t="shared" si="19"/>
        <v>0</v>
      </c>
      <c r="M60" s="451" t="str">
        <f t="shared" si="22"/>
        <v/>
      </c>
      <c r="N60" s="451" t="str">
        <f t="shared" si="22"/>
        <v/>
      </c>
      <c r="O60" s="451">
        <f t="shared" si="24"/>
        <v>0</v>
      </c>
      <c r="P60" s="451">
        <f t="shared" si="24"/>
        <v>0</v>
      </c>
      <c r="Q60" s="451">
        <f t="shared" si="24"/>
        <v>0</v>
      </c>
      <c r="R60" s="451">
        <f t="shared" si="16"/>
        <v>0</v>
      </c>
      <c r="S60" s="547"/>
      <c r="T60" s="452">
        <f t="shared" si="20"/>
        <v>0</v>
      </c>
      <c r="U60" s="549"/>
      <c r="V60" s="452">
        <f t="shared" si="21"/>
        <v>0</v>
      </c>
      <c r="W60" s="551"/>
      <c r="X60" s="453">
        <f t="shared" si="10"/>
        <v>0</v>
      </c>
      <c r="Y60" s="453">
        <f t="shared" si="11"/>
        <v>0</v>
      </c>
      <c r="Z60" s="453">
        <f t="shared" si="12"/>
        <v>0</v>
      </c>
      <c r="AA60" s="268">
        <f t="shared" si="13"/>
        <v>0</v>
      </c>
      <c r="AB60" s="269">
        <f t="shared" si="14"/>
        <v>0</v>
      </c>
      <c r="AC60" s="269">
        <f>AB60-Positions!Y58</f>
        <v>0</v>
      </c>
      <c r="AD60" s="268"/>
      <c r="AE60" s="219" t="str">
        <f>IF(Positions!F58&lt;&gt;"",TIME(LEFT(Positions!F58,2),RIGHT(Positions!F58,2),0),"")</f>
        <v/>
      </c>
      <c r="AF60" s="219" t="str">
        <f>IF(Positions!G58&lt;&gt;"",TIME(LEFT(Positions!G58,2),RIGHT(Positions!G58,2),0),"")</f>
        <v/>
      </c>
      <c r="AG60" s="273" t="str">
        <f t="shared" si="23"/>
        <v/>
      </c>
      <c r="AH60" s="274" t="str">
        <f t="shared" si="23"/>
        <v/>
      </c>
      <c r="AI60" s="274" t="str">
        <f t="shared" si="23"/>
        <v/>
      </c>
      <c r="AJ60" s="274" t="str">
        <f t="shared" si="23"/>
        <v/>
      </c>
      <c r="AK60" s="274" t="str">
        <f t="shared" si="23"/>
        <v/>
      </c>
      <c r="AL60" s="275" t="str">
        <f t="shared" si="23"/>
        <v/>
      </c>
    </row>
    <row r="61" spans="1:38" x14ac:dyDescent="0.25">
      <c r="A61" s="447" t="str">
        <f>IF(Positions!B59&lt;&gt;"",Positions!B59,"")</f>
        <v/>
      </c>
      <c r="B61" s="448" t="str">
        <f>Positions!F59&amp;"-"&amp;Positions!G59</f>
        <v>-</v>
      </c>
      <c r="C61" s="449">
        <f t="shared" si="6"/>
        <v>0</v>
      </c>
      <c r="D61" s="450" t="str">
        <f>IF(Positions!J59&gt;0,Positions!J59*Positions!$V59,"")</f>
        <v/>
      </c>
      <c r="E61" s="450" t="str">
        <f>IF(Positions!K59&gt;0,Positions!K59*Positions!$V59,"")</f>
        <v/>
      </c>
      <c r="F61" s="450" t="str">
        <f>IF(Positions!L59&gt;0,Positions!L59*Positions!$V59,"")</f>
        <v/>
      </c>
      <c r="G61" s="450" t="str">
        <f>IF(Positions!M59&gt;0,Positions!M59*Positions!$V59,"")</f>
        <v/>
      </c>
      <c r="H61" s="450" t="str">
        <f>IF(Positions!N59&gt;0,Positions!N59*Positions!$V59,"")</f>
        <v/>
      </c>
      <c r="I61" s="450" t="str">
        <f>IF(Positions!O59&gt;0,Positions!O59*Positions!$V59,"")</f>
        <v/>
      </c>
      <c r="J61" s="450" t="str">
        <f>IF(Positions!P59&gt;0,Positions!P59*Positions!$V59,"")</f>
        <v/>
      </c>
      <c r="K61" s="451">
        <f t="shared" si="15"/>
        <v>0</v>
      </c>
      <c r="L61" s="451">
        <f t="shared" si="19"/>
        <v>0</v>
      </c>
      <c r="M61" s="451" t="str">
        <f t="shared" si="22"/>
        <v/>
      </c>
      <c r="N61" s="451" t="str">
        <f t="shared" si="22"/>
        <v/>
      </c>
      <c r="O61" s="451">
        <f t="shared" si="24"/>
        <v>0</v>
      </c>
      <c r="P61" s="451">
        <f t="shared" si="24"/>
        <v>0</v>
      </c>
      <c r="Q61" s="451">
        <f t="shared" si="24"/>
        <v>0</v>
      </c>
      <c r="R61" s="451">
        <f t="shared" si="16"/>
        <v>0</v>
      </c>
      <c r="S61" s="547"/>
      <c r="T61" s="452">
        <f t="shared" si="20"/>
        <v>0</v>
      </c>
      <c r="U61" s="549"/>
      <c r="V61" s="452">
        <f t="shared" si="21"/>
        <v>0</v>
      </c>
      <c r="W61" s="551"/>
      <c r="X61" s="453">
        <f t="shared" si="10"/>
        <v>0</v>
      </c>
      <c r="Y61" s="453">
        <f t="shared" si="11"/>
        <v>0</v>
      </c>
      <c r="Z61" s="453">
        <f t="shared" si="12"/>
        <v>0</v>
      </c>
      <c r="AA61" s="268">
        <f t="shared" si="13"/>
        <v>0</v>
      </c>
      <c r="AB61" s="269">
        <f t="shared" si="14"/>
        <v>0</v>
      </c>
      <c r="AC61" s="269">
        <f>AB61-Positions!Y59</f>
        <v>0</v>
      </c>
      <c r="AD61" s="268"/>
      <c r="AE61" s="219" t="str">
        <f>IF(Positions!F59&lt;&gt;"",TIME(LEFT(Positions!F59,2),RIGHT(Positions!F59,2),0),"")</f>
        <v/>
      </c>
      <c r="AF61" s="219" t="str">
        <f>IF(Positions!G59&lt;&gt;"",TIME(LEFT(Positions!G59,2),RIGHT(Positions!G59,2),0),"")</f>
        <v/>
      </c>
      <c r="AG61" s="273" t="str">
        <f t="shared" si="23"/>
        <v/>
      </c>
      <c r="AH61" s="274" t="str">
        <f t="shared" si="23"/>
        <v/>
      </c>
      <c r="AI61" s="274" t="str">
        <f t="shared" si="23"/>
        <v/>
      </c>
      <c r="AJ61" s="274" t="str">
        <f t="shared" si="23"/>
        <v/>
      </c>
      <c r="AK61" s="274" t="str">
        <f t="shared" si="23"/>
        <v/>
      </c>
      <c r="AL61" s="275" t="str">
        <f t="shared" si="23"/>
        <v/>
      </c>
    </row>
    <row r="62" spans="1:38" x14ac:dyDescent="0.25">
      <c r="A62" s="447" t="str">
        <f>IF(Positions!B60&lt;&gt;"",Positions!B60,"")</f>
        <v/>
      </c>
      <c r="B62" s="448" t="str">
        <f>Positions!F60&amp;"-"&amp;Positions!G60</f>
        <v>-</v>
      </c>
      <c r="C62" s="449">
        <f t="shared" si="6"/>
        <v>0</v>
      </c>
      <c r="D62" s="450" t="str">
        <f>IF(Positions!J60&gt;0,Positions!J60*Positions!$V60,"")</f>
        <v/>
      </c>
      <c r="E62" s="450" t="str">
        <f>IF(Positions!K60&gt;0,Positions!K60*Positions!$V60,"")</f>
        <v/>
      </c>
      <c r="F62" s="450" t="str">
        <f>IF(Positions!L60&gt;0,Positions!L60*Positions!$V60,"")</f>
        <v/>
      </c>
      <c r="G62" s="450" t="str">
        <f>IF(Positions!M60&gt;0,Positions!M60*Positions!$V60,"")</f>
        <v/>
      </c>
      <c r="H62" s="450" t="str">
        <f>IF(Positions!N60&gt;0,Positions!N60*Positions!$V60,"")</f>
        <v/>
      </c>
      <c r="I62" s="450" t="str">
        <f>IF(Positions!O60&gt;0,Positions!O60*Positions!$V60,"")</f>
        <v/>
      </c>
      <c r="J62" s="450" t="str">
        <f>IF(Positions!P60&gt;0,Positions!P60*Positions!$V60,"")</f>
        <v/>
      </c>
      <c r="K62" s="451">
        <f t="shared" si="15"/>
        <v>0</v>
      </c>
      <c r="L62" s="451">
        <f t="shared" si="19"/>
        <v>0</v>
      </c>
      <c r="M62" s="451" t="str">
        <f t="shared" si="22"/>
        <v/>
      </c>
      <c r="N62" s="451" t="str">
        <f t="shared" si="22"/>
        <v/>
      </c>
      <c r="O62" s="451">
        <f t="shared" si="24"/>
        <v>0</v>
      </c>
      <c r="P62" s="451">
        <f t="shared" si="24"/>
        <v>0</v>
      </c>
      <c r="Q62" s="451">
        <f t="shared" si="24"/>
        <v>0</v>
      </c>
      <c r="R62" s="451">
        <f t="shared" si="16"/>
        <v>0</v>
      </c>
      <c r="S62" s="547"/>
      <c r="T62" s="452">
        <f t="shared" si="20"/>
        <v>0</v>
      </c>
      <c r="U62" s="549"/>
      <c r="V62" s="452">
        <f t="shared" si="21"/>
        <v>0</v>
      </c>
      <c r="W62" s="551"/>
      <c r="X62" s="453">
        <f t="shared" si="10"/>
        <v>0</v>
      </c>
      <c r="Y62" s="453">
        <f t="shared" si="11"/>
        <v>0</v>
      </c>
      <c r="Z62" s="453">
        <f t="shared" si="12"/>
        <v>0</v>
      </c>
      <c r="AA62" s="268">
        <f t="shared" si="13"/>
        <v>0</v>
      </c>
      <c r="AB62" s="269">
        <f t="shared" si="14"/>
        <v>0</v>
      </c>
      <c r="AC62" s="269">
        <f>AB62-Positions!Y60</f>
        <v>0</v>
      </c>
      <c r="AD62" s="268"/>
      <c r="AE62" s="219" t="str">
        <f>IF(Positions!F60&lt;&gt;"",TIME(LEFT(Positions!F60,2),RIGHT(Positions!F60,2),0),"")</f>
        <v/>
      </c>
      <c r="AF62" s="219" t="str">
        <f>IF(Positions!G60&lt;&gt;"",TIME(LEFT(Positions!G60,2),RIGHT(Positions!G60,2),0),"")</f>
        <v/>
      </c>
      <c r="AG62" s="273" t="str">
        <f t="shared" si="23"/>
        <v/>
      </c>
      <c r="AH62" s="274" t="str">
        <f t="shared" si="23"/>
        <v/>
      </c>
      <c r="AI62" s="274" t="str">
        <f t="shared" si="23"/>
        <v/>
      </c>
      <c r="AJ62" s="274" t="str">
        <f t="shared" si="23"/>
        <v/>
      </c>
      <c r="AK62" s="274" t="str">
        <f t="shared" si="23"/>
        <v/>
      </c>
      <c r="AL62" s="275" t="str">
        <f t="shared" si="23"/>
        <v/>
      </c>
    </row>
    <row r="63" spans="1:38" x14ac:dyDescent="0.25">
      <c r="A63" s="447" t="str">
        <f>IF(Positions!B61&lt;&gt;"",Positions!B61,"")</f>
        <v/>
      </c>
      <c r="B63" s="448" t="str">
        <f>Positions!F61&amp;"-"&amp;Positions!G61</f>
        <v>-</v>
      </c>
      <c r="C63" s="449">
        <f t="shared" si="6"/>
        <v>0</v>
      </c>
      <c r="D63" s="450" t="str">
        <f>IF(Positions!J61&gt;0,Positions!J61*Positions!$V61,"")</f>
        <v/>
      </c>
      <c r="E63" s="450" t="str">
        <f>IF(Positions!K61&gt;0,Positions!K61*Positions!$V61,"")</f>
        <v/>
      </c>
      <c r="F63" s="450" t="str">
        <f>IF(Positions!L61&gt;0,Positions!L61*Positions!$V61,"")</f>
        <v/>
      </c>
      <c r="G63" s="450" t="str">
        <f>IF(Positions!M61&gt;0,Positions!M61*Positions!$V61,"")</f>
        <v/>
      </c>
      <c r="H63" s="450" t="str">
        <f>IF(Positions!N61&gt;0,Positions!N61*Positions!$V61,"")</f>
        <v/>
      </c>
      <c r="I63" s="450" t="str">
        <f>IF(Positions!O61&gt;0,Positions!O61*Positions!$V61,"")</f>
        <v/>
      </c>
      <c r="J63" s="450" t="str">
        <f>IF(Positions!P61&gt;0,Positions!P61*Positions!$V61,"")</f>
        <v/>
      </c>
      <c r="K63" s="451">
        <f t="shared" si="15"/>
        <v>0</v>
      </c>
      <c r="L63" s="451">
        <f t="shared" si="19"/>
        <v>0</v>
      </c>
      <c r="M63" s="451" t="str">
        <f t="shared" si="22"/>
        <v/>
      </c>
      <c r="N63" s="451" t="str">
        <f t="shared" si="22"/>
        <v/>
      </c>
      <c r="O63" s="451">
        <f t="shared" si="24"/>
        <v>0</v>
      </c>
      <c r="P63" s="451">
        <f t="shared" si="24"/>
        <v>0</v>
      </c>
      <c r="Q63" s="451">
        <f t="shared" si="24"/>
        <v>0</v>
      </c>
      <c r="R63" s="451">
        <f t="shared" si="16"/>
        <v>0</v>
      </c>
      <c r="S63" s="547"/>
      <c r="T63" s="452">
        <f t="shared" si="20"/>
        <v>0</v>
      </c>
      <c r="U63" s="549"/>
      <c r="V63" s="452">
        <f t="shared" si="21"/>
        <v>0</v>
      </c>
      <c r="W63" s="551"/>
      <c r="X63" s="453">
        <f t="shared" si="10"/>
        <v>0</v>
      </c>
      <c r="Y63" s="453">
        <f t="shared" si="11"/>
        <v>0</v>
      </c>
      <c r="Z63" s="453">
        <f t="shared" si="12"/>
        <v>0</v>
      </c>
      <c r="AA63" s="268">
        <f t="shared" si="13"/>
        <v>0</v>
      </c>
      <c r="AB63" s="269">
        <f t="shared" si="14"/>
        <v>0</v>
      </c>
      <c r="AC63" s="269">
        <f>AB63-Positions!Y61</f>
        <v>0</v>
      </c>
      <c r="AD63" s="268"/>
      <c r="AE63" s="219" t="str">
        <f>IF(Positions!F61&lt;&gt;"",TIME(LEFT(Positions!F61,2),RIGHT(Positions!F61,2),0),"")</f>
        <v/>
      </c>
      <c r="AF63" s="219" t="str">
        <f>IF(Positions!G61&lt;&gt;"",TIME(LEFT(Positions!G61,2),RIGHT(Positions!G61,2),0),"")</f>
        <v/>
      </c>
      <c r="AG63" s="273" t="str">
        <f t="shared" si="23"/>
        <v/>
      </c>
      <c r="AH63" s="274" t="str">
        <f t="shared" si="23"/>
        <v/>
      </c>
      <c r="AI63" s="274" t="str">
        <f t="shared" si="23"/>
        <v/>
      </c>
      <c r="AJ63" s="274" t="str">
        <f t="shared" si="23"/>
        <v/>
      </c>
      <c r="AK63" s="274" t="str">
        <f t="shared" si="23"/>
        <v/>
      </c>
      <c r="AL63" s="275" t="str">
        <f t="shared" si="23"/>
        <v/>
      </c>
    </row>
    <row r="64" spans="1:38" x14ac:dyDescent="0.25">
      <c r="A64" s="447" t="str">
        <f>IF(Positions!B62&lt;&gt;"",Positions!B62,"")</f>
        <v/>
      </c>
      <c r="B64" s="448" t="str">
        <f>Positions!F62&amp;"-"&amp;Positions!G62</f>
        <v>-</v>
      </c>
      <c r="C64" s="449">
        <f t="shared" si="6"/>
        <v>0</v>
      </c>
      <c r="D64" s="450" t="str">
        <f>IF(Positions!J62&gt;0,Positions!J62*Positions!$V62,"")</f>
        <v/>
      </c>
      <c r="E64" s="450" t="str">
        <f>IF(Positions!K62&gt;0,Positions!K62*Positions!$V62,"")</f>
        <v/>
      </c>
      <c r="F64" s="450" t="str">
        <f>IF(Positions!L62&gt;0,Positions!L62*Positions!$V62,"")</f>
        <v/>
      </c>
      <c r="G64" s="450" t="str">
        <f>IF(Positions!M62&gt;0,Positions!M62*Positions!$V62,"")</f>
        <v/>
      </c>
      <c r="H64" s="450" t="str">
        <f>IF(Positions!N62&gt;0,Positions!N62*Positions!$V62,"")</f>
        <v/>
      </c>
      <c r="I64" s="450" t="str">
        <f>IF(Positions!O62&gt;0,Positions!O62*Positions!$V62,"")</f>
        <v/>
      </c>
      <c r="J64" s="450" t="str">
        <f>IF(Positions!P62&gt;0,Positions!P62*Positions!$V62,"")</f>
        <v/>
      </c>
      <c r="K64" s="451">
        <f t="shared" si="15"/>
        <v>0</v>
      </c>
      <c r="L64" s="451">
        <f t="shared" si="19"/>
        <v>0</v>
      </c>
      <c r="M64" s="451" t="str">
        <f t="shared" si="22"/>
        <v/>
      </c>
      <c r="N64" s="451" t="str">
        <f t="shared" si="22"/>
        <v/>
      </c>
      <c r="O64" s="451">
        <f t="shared" ref="O64:Q83" si="25">IF($C64=O$6,$L64*O$6,0)</f>
        <v>0</v>
      </c>
      <c r="P64" s="451">
        <f t="shared" si="25"/>
        <v>0</v>
      </c>
      <c r="Q64" s="451">
        <f t="shared" si="25"/>
        <v>0</v>
      </c>
      <c r="R64" s="451">
        <f t="shared" si="16"/>
        <v>0</v>
      </c>
      <c r="S64" s="547"/>
      <c r="T64" s="452">
        <f t="shared" si="20"/>
        <v>0</v>
      </c>
      <c r="U64" s="549"/>
      <c r="V64" s="452">
        <f t="shared" si="21"/>
        <v>0</v>
      </c>
      <c r="W64" s="551"/>
      <c r="X64" s="453">
        <f t="shared" si="10"/>
        <v>0</v>
      </c>
      <c r="Y64" s="453">
        <f t="shared" si="11"/>
        <v>0</v>
      </c>
      <c r="Z64" s="453">
        <f t="shared" si="12"/>
        <v>0</v>
      </c>
      <c r="AA64" s="268">
        <f t="shared" si="13"/>
        <v>0</v>
      </c>
      <c r="AB64" s="269">
        <f t="shared" si="14"/>
        <v>0</v>
      </c>
      <c r="AC64" s="269">
        <f>AB64-Positions!Y62</f>
        <v>0</v>
      </c>
      <c r="AD64" s="268"/>
      <c r="AE64" s="219" t="str">
        <f>IF(Positions!F62&lt;&gt;"",TIME(LEFT(Positions!F62,2),RIGHT(Positions!F62,2),0),"")</f>
        <v/>
      </c>
      <c r="AF64" s="219" t="str">
        <f>IF(Positions!G62&lt;&gt;"",TIME(LEFT(Positions!G62,2),RIGHT(Positions!G62,2),0),"")</f>
        <v/>
      </c>
      <c r="AG64" s="273" t="str">
        <f t="shared" si="23"/>
        <v/>
      </c>
      <c r="AH64" s="274" t="str">
        <f t="shared" si="23"/>
        <v/>
      </c>
      <c r="AI64" s="274" t="str">
        <f t="shared" si="23"/>
        <v/>
      </c>
      <c r="AJ64" s="274" t="str">
        <f t="shared" si="23"/>
        <v/>
      </c>
      <c r="AK64" s="274" t="str">
        <f t="shared" si="23"/>
        <v/>
      </c>
      <c r="AL64" s="275" t="str">
        <f t="shared" si="23"/>
        <v/>
      </c>
    </row>
    <row r="65" spans="1:38" x14ac:dyDescent="0.25">
      <c r="A65" s="447" t="str">
        <f>IF(Positions!B63&lt;&gt;"",Positions!B63,"")</f>
        <v/>
      </c>
      <c r="B65" s="448" t="str">
        <f>Positions!F63&amp;"-"&amp;Positions!G63</f>
        <v>-</v>
      </c>
      <c r="C65" s="449">
        <f t="shared" si="6"/>
        <v>0</v>
      </c>
      <c r="D65" s="450" t="str">
        <f>IF(Positions!J63&gt;0,Positions!J63*Positions!$V63,"")</f>
        <v/>
      </c>
      <c r="E65" s="450" t="str">
        <f>IF(Positions!K63&gt;0,Positions!K63*Positions!$V63,"")</f>
        <v/>
      </c>
      <c r="F65" s="450" t="str">
        <f>IF(Positions!L63&gt;0,Positions!L63*Positions!$V63,"")</f>
        <v/>
      </c>
      <c r="G65" s="450" t="str">
        <f>IF(Positions!M63&gt;0,Positions!M63*Positions!$V63,"")</f>
        <v/>
      </c>
      <c r="H65" s="450" t="str">
        <f>IF(Positions!N63&gt;0,Positions!N63*Positions!$V63,"")</f>
        <v/>
      </c>
      <c r="I65" s="450" t="str">
        <f>IF(Positions!O63&gt;0,Positions!O63*Positions!$V63,"")</f>
        <v/>
      </c>
      <c r="J65" s="450" t="str">
        <f>IF(Positions!P63&gt;0,Positions!P63*Positions!$V63,"")</f>
        <v/>
      </c>
      <c r="K65" s="451">
        <f t="shared" si="15"/>
        <v>0</v>
      </c>
      <c r="L65" s="451">
        <f t="shared" si="19"/>
        <v>0</v>
      </c>
      <c r="M65" s="451" t="str">
        <f t="shared" si="22"/>
        <v/>
      </c>
      <c r="N65" s="451" t="str">
        <f t="shared" si="22"/>
        <v/>
      </c>
      <c r="O65" s="451">
        <f t="shared" si="25"/>
        <v>0</v>
      </c>
      <c r="P65" s="451">
        <f t="shared" si="25"/>
        <v>0</v>
      </c>
      <c r="Q65" s="451">
        <f t="shared" si="25"/>
        <v>0</v>
      </c>
      <c r="R65" s="451">
        <f t="shared" si="16"/>
        <v>0</v>
      </c>
      <c r="S65" s="547"/>
      <c r="T65" s="452">
        <f t="shared" si="20"/>
        <v>0</v>
      </c>
      <c r="U65" s="549"/>
      <c r="V65" s="452">
        <f t="shared" si="21"/>
        <v>0</v>
      </c>
      <c r="W65" s="551"/>
      <c r="X65" s="453">
        <f t="shared" si="10"/>
        <v>0</v>
      </c>
      <c r="Y65" s="453">
        <f t="shared" si="11"/>
        <v>0</v>
      </c>
      <c r="Z65" s="453">
        <f t="shared" si="12"/>
        <v>0</v>
      </c>
      <c r="AA65" s="268">
        <f t="shared" si="13"/>
        <v>0</v>
      </c>
      <c r="AB65" s="269">
        <f t="shared" si="14"/>
        <v>0</v>
      </c>
      <c r="AC65" s="269">
        <f>AB65-Positions!Y63</f>
        <v>0</v>
      </c>
      <c r="AD65" s="268"/>
      <c r="AE65" s="219" t="str">
        <f>IF(Positions!F63&lt;&gt;"",TIME(LEFT(Positions!F63,2),RIGHT(Positions!F63,2),0),"")</f>
        <v/>
      </c>
      <c r="AF65" s="219" t="str">
        <f>IF(Positions!G63&lt;&gt;"",TIME(LEFT(Positions!G63,2),RIGHT(Positions!G63,2),0),"")</f>
        <v/>
      </c>
      <c r="AG65" s="273" t="str">
        <f t="shared" si="23"/>
        <v/>
      </c>
      <c r="AH65" s="274" t="str">
        <f t="shared" si="23"/>
        <v/>
      </c>
      <c r="AI65" s="274" t="str">
        <f t="shared" si="23"/>
        <v/>
      </c>
      <c r="AJ65" s="274" t="str">
        <f t="shared" si="23"/>
        <v/>
      </c>
      <c r="AK65" s="274" t="str">
        <f t="shared" si="23"/>
        <v/>
      </c>
      <c r="AL65" s="275" t="str">
        <f t="shared" si="23"/>
        <v/>
      </c>
    </row>
    <row r="66" spans="1:38" x14ac:dyDescent="0.25">
      <c r="A66" s="447" t="str">
        <f>IF(Positions!B64&lt;&gt;"",Positions!B64,"")</f>
        <v/>
      </c>
      <c r="B66" s="448" t="str">
        <f>Positions!F64&amp;"-"&amp;Positions!G64</f>
        <v>-</v>
      </c>
      <c r="C66" s="449">
        <f t="shared" si="6"/>
        <v>0</v>
      </c>
      <c r="D66" s="450" t="str">
        <f>IF(Positions!J64&gt;0,Positions!J64*Positions!$V64,"")</f>
        <v/>
      </c>
      <c r="E66" s="450" t="str">
        <f>IF(Positions!K64&gt;0,Positions!K64*Positions!$V64,"")</f>
        <v/>
      </c>
      <c r="F66" s="450" t="str">
        <f>IF(Positions!L64&gt;0,Positions!L64*Positions!$V64,"")</f>
        <v/>
      </c>
      <c r="G66" s="450" t="str">
        <f>IF(Positions!M64&gt;0,Positions!M64*Positions!$V64,"")</f>
        <v/>
      </c>
      <c r="H66" s="450" t="str">
        <f>IF(Positions!N64&gt;0,Positions!N64*Positions!$V64,"")</f>
        <v/>
      </c>
      <c r="I66" s="450" t="str">
        <f>IF(Positions!O64&gt;0,Positions!O64*Positions!$V64,"")</f>
        <v/>
      </c>
      <c r="J66" s="450" t="str">
        <f>IF(Positions!P64&gt;0,Positions!P64*Positions!$V64,"")</f>
        <v/>
      </c>
      <c r="K66" s="451">
        <f t="shared" si="15"/>
        <v>0</v>
      </c>
      <c r="L66" s="451">
        <f t="shared" si="19"/>
        <v>0</v>
      </c>
      <c r="M66" s="451" t="str">
        <f t="shared" si="22"/>
        <v/>
      </c>
      <c r="N66" s="451" t="str">
        <f t="shared" si="22"/>
        <v/>
      </c>
      <c r="O66" s="451">
        <f t="shared" si="25"/>
        <v>0</v>
      </c>
      <c r="P66" s="451">
        <f t="shared" si="25"/>
        <v>0</v>
      </c>
      <c r="Q66" s="451">
        <f t="shared" si="25"/>
        <v>0</v>
      </c>
      <c r="R66" s="451">
        <f t="shared" si="16"/>
        <v>0</v>
      </c>
      <c r="S66" s="547"/>
      <c r="T66" s="452">
        <f t="shared" si="20"/>
        <v>0</v>
      </c>
      <c r="U66" s="549"/>
      <c r="V66" s="452">
        <f t="shared" si="21"/>
        <v>0</v>
      </c>
      <c r="W66" s="551"/>
      <c r="X66" s="453">
        <f t="shared" si="10"/>
        <v>0</v>
      </c>
      <c r="Y66" s="453">
        <f t="shared" si="11"/>
        <v>0</v>
      </c>
      <c r="Z66" s="453">
        <f t="shared" si="12"/>
        <v>0</v>
      </c>
      <c r="AA66" s="268">
        <f t="shared" si="13"/>
        <v>0</v>
      </c>
      <c r="AB66" s="269">
        <f t="shared" si="14"/>
        <v>0</v>
      </c>
      <c r="AC66" s="269">
        <f>AB66-Positions!Y64</f>
        <v>0</v>
      </c>
      <c r="AD66" s="268"/>
      <c r="AE66" s="219" t="str">
        <f>IF(Positions!F64&lt;&gt;"",TIME(LEFT(Positions!F64,2),RIGHT(Positions!F64,2),0),"")</f>
        <v/>
      </c>
      <c r="AF66" s="219" t="str">
        <f>IF(Positions!G64&lt;&gt;"",TIME(LEFT(Positions!G64,2),RIGHT(Positions!G64,2),0),"")</f>
        <v/>
      </c>
      <c r="AG66" s="273" t="str">
        <f t="shared" si="23"/>
        <v/>
      </c>
      <c r="AH66" s="274" t="str">
        <f t="shared" si="23"/>
        <v/>
      </c>
      <c r="AI66" s="274" t="str">
        <f t="shared" si="23"/>
        <v/>
      </c>
      <c r="AJ66" s="274" t="str">
        <f t="shared" si="23"/>
        <v/>
      </c>
      <c r="AK66" s="274" t="str">
        <f t="shared" si="23"/>
        <v/>
      </c>
      <c r="AL66" s="275" t="str">
        <f t="shared" si="23"/>
        <v/>
      </c>
    </row>
    <row r="67" spans="1:38" x14ac:dyDescent="0.25">
      <c r="A67" s="447" t="str">
        <f>IF(Positions!B65&lt;&gt;"",Positions!B65,"")</f>
        <v/>
      </c>
      <c r="B67" s="448" t="str">
        <f>Positions!F65&amp;"-"&amp;Positions!G65</f>
        <v>-</v>
      </c>
      <c r="C67" s="449">
        <f t="shared" si="6"/>
        <v>0</v>
      </c>
      <c r="D67" s="450" t="str">
        <f>IF(Positions!J65&gt;0,Positions!J65*Positions!$V65,"")</f>
        <v/>
      </c>
      <c r="E67" s="450" t="str">
        <f>IF(Positions!K65&gt;0,Positions!K65*Positions!$V65,"")</f>
        <v/>
      </c>
      <c r="F67" s="450" t="str">
        <f>IF(Positions!L65&gt;0,Positions!L65*Positions!$V65,"")</f>
        <v/>
      </c>
      <c r="G67" s="450" t="str">
        <f>IF(Positions!M65&gt;0,Positions!M65*Positions!$V65,"")</f>
        <v/>
      </c>
      <c r="H67" s="450" t="str">
        <f>IF(Positions!N65&gt;0,Positions!N65*Positions!$V65,"")</f>
        <v/>
      </c>
      <c r="I67" s="450" t="str">
        <f>IF(Positions!O65&gt;0,Positions!O65*Positions!$V65,"")</f>
        <v/>
      </c>
      <c r="J67" s="450" t="str">
        <f>IF(Positions!P65&gt;0,Positions!P65*Positions!$V65,"")</f>
        <v/>
      </c>
      <c r="K67" s="451">
        <f t="shared" si="15"/>
        <v>0</v>
      </c>
      <c r="L67" s="451">
        <f t="shared" si="19"/>
        <v>0</v>
      </c>
      <c r="M67" s="451" t="str">
        <f t="shared" si="22"/>
        <v/>
      </c>
      <c r="N67" s="451" t="str">
        <f t="shared" si="22"/>
        <v/>
      </c>
      <c r="O67" s="451">
        <f t="shared" si="25"/>
        <v>0</v>
      </c>
      <c r="P67" s="451">
        <f t="shared" si="25"/>
        <v>0</v>
      </c>
      <c r="Q67" s="451">
        <f t="shared" si="25"/>
        <v>0</v>
      </c>
      <c r="R67" s="451">
        <f t="shared" si="16"/>
        <v>0</v>
      </c>
      <c r="S67" s="547"/>
      <c r="T67" s="452">
        <f t="shared" si="20"/>
        <v>0</v>
      </c>
      <c r="U67" s="549"/>
      <c r="V67" s="452">
        <f t="shared" si="21"/>
        <v>0</v>
      </c>
      <c r="W67" s="551"/>
      <c r="X67" s="453">
        <f t="shared" si="10"/>
        <v>0</v>
      </c>
      <c r="Y67" s="453">
        <f t="shared" si="11"/>
        <v>0</v>
      </c>
      <c r="Z67" s="453">
        <f t="shared" si="12"/>
        <v>0</v>
      </c>
      <c r="AA67" s="268">
        <f t="shared" si="13"/>
        <v>0</v>
      </c>
      <c r="AB67" s="269">
        <f t="shared" si="14"/>
        <v>0</v>
      </c>
      <c r="AC67" s="269">
        <f>AB67-Positions!Y65</f>
        <v>0</v>
      </c>
      <c r="AD67" s="268"/>
      <c r="AE67" s="219" t="str">
        <f>IF(Positions!F65&lt;&gt;"",TIME(LEFT(Positions!F65,2),RIGHT(Positions!F65,2),0),"")</f>
        <v/>
      </c>
      <c r="AF67" s="219" t="str">
        <f>IF(Positions!G65&lt;&gt;"",TIME(LEFT(Positions!G65,2),RIGHT(Positions!G65,2),0),"")</f>
        <v/>
      </c>
      <c r="AG67" s="273" t="str">
        <f t="shared" si="23"/>
        <v/>
      </c>
      <c r="AH67" s="274" t="str">
        <f t="shared" si="23"/>
        <v/>
      </c>
      <c r="AI67" s="274" t="str">
        <f t="shared" si="23"/>
        <v/>
      </c>
      <c r="AJ67" s="274" t="str">
        <f t="shared" si="23"/>
        <v/>
      </c>
      <c r="AK67" s="274" t="str">
        <f t="shared" si="23"/>
        <v/>
      </c>
      <c r="AL67" s="275" t="str">
        <f t="shared" si="23"/>
        <v/>
      </c>
    </row>
    <row r="68" spans="1:38" x14ac:dyDescent="0.25">
      <c r="A68" s="447" t="str">
        <f>IF(Positions!B66&lt;&gt;"",Positions!B66,"")</f>
        <v/>
      </c>
      <c r="B68" s="448" t="str">
        <f>Positions!F66&amp;"-"&amp;Positions!G66</f>
        <v>-</v>
      </c>
      <c r="C68" s="449">
        <f t="shared" si="6"/>
        <v>0</v>
      </c>
      <c r="D68" s="450" t="str">
        <f>IF(Positions!J66&gt;0,Positions!J66*Positions!$V66,"")</f>
        <v/>
      </c>
      <c r="E68" s="450" t="str">
        <f>IF(Positions!K66&gt;0,Positions!K66*Positions!$V66,"")</f>
        <v/>
      </c>
      <c r="F68" s="450" t="str">
        <f>IF(Positions!L66&gt;0,Positions!L66*Positions!$V66,"")</f>
        <v/>
      </c>
      <c r="G68" s="450" t="str">
        <f>IF(Positions!M66&gt;0,Positions!M66*Positions!$V66,"")</f>
        <v/>
      </c>
      <c r="H68" s="450" t="str">
        <f>IF(Positions!N66&gt;0,Positions!N66*Positions!$V66,"")</f>
        <v/>
      </c>
      <c r="I68" s="450" t="str">
        <f>IF(Positions!O66&gt;0,Positions!O66*Positions!$V66,"")</f>
        <v/>
      </c>
      <c r="J68" s="450" t="str">
        <f>IF(Positions!P66&gt;0,Positions!P66*Positions!$V66,"")</f>
        <v/>
      </c>
      <c r="K68" s="451">
        <f t="shared" si="15"/>
        <v>0</v>
      </c>
      <c r="L68" s="451">
        <f t="shared" si="19"/>
        <v>0</v>
      </c>
      <c r="M68" s="451" t="str">
        <f t="shared" ref="M68:N99" si="26">IF(I68&lt;&gt;"",I68*M$6,"")</f>
        <v/>
      </c>
      <c r="N68" s="451" t="str">
        <f t="shared" si="26"/>
        <v/>
      </c>
      <c r="O68" s="451">
        <f t="shared" si="25"/>
        <v>0</v>
      </c>
      <c r="P68" s="451">
        <f t="shared" si="25"/>
        <v>0</v>
      </c>
      <c r="Q68" s="451">
        <f t="shared" si="25"/>
        <v>0</v>
      </c>
      <c r="R68" s="451">
        <f t="shared" si="16"/>
        <v>0</v>
      </c>
      <c r="S68" s="547"/>
      <c r="T68" s="452">
        <f t="shared" si="20"/>
        <v>0</v>
      </c>
      <c r="U68" s="549"/>
      <c r="V68" s="452">
        <f t="shared" si="21"/>
        <v>0</v>
      </c>
      <c r="W68" s="551"/>
      <c r="X68" s="453">
        <f t="shared" si="10"/>
        <v>0</v>
      </c>
      <c r="Y68" s="453">
        <f t="shared" si="11"/>
        <v>0</v>
      </c>
      <c r="Z68" s="453">
        <f t="shared" si="12"/>
        <v>0</v>
      </c>
      <c r="AA68" s="268">
        <f t="shared" si="13"/>
        <v>0</v>
      </c>
      <c r="AB68" s="269">
        <f t="shared" si="14"/>
        <v>0</v>
      </c>
      <c r="AC68" s="269">
        <f>AB68-Positions!Y66</f>
        <v>0</v>
      </c>
      <c r="AD68" s="268"/>
      <c r="AE68" s="219" t="str">
        <f>IF(Positions!F66&lt;&gt;"",TIME(LEFT(Positions!F66,2),RIGHT(Positions!F66,2),0),"")</f>
        <v/>
      </c>
      <c r="AF68" s="219" t="str">
        <f>IF(Positions!G66&lt;&gt;"",TIME(LEFT(Positions!G66,2),RIGHT(Positions!G66,2),0),"")</f>
        <v/>
      </c>
      <c r="AG68" s="273" t="str">
        <f t="shared" si="23"/>
        <v/>
      </c>
      <c r="AH68" s="274" t="str">
        <f t="shared" si="23"/>
        <v/>
      </c>
      <c r="AI68" s="274" t="str">
        <f t="shared" si="23"/>
        <v/>
      </c>
      <c r="AJ68" s="274" t="str">
        <f t="shared" si="23"/>
        <v/>
      </c>
      <c r="AK68" s="274" t="str">
        <f t="shared" si="23"/>
        <v/>
      </c>
      <c r="AL68" s="275" t="str">
        <f t="shared" si="23"/>
        <v/>
      </c>
    </row>
    <row r="69" spans="1:38" x14ac:dyDescent="0.25">
      <c r="A69" s="447" t="str">
        <f>IF(Positions!B67&lt;&gt;"",Positions!B67,"")</f>
        <v/>
      </c>
      <c r="B69" s="448" t="str">
        <f>Positions!F67&amp;"-"&amp;Positions!G67</f>
        <v>-</v>
      </c>
      <c r="C69" s="449">
        <f t="shared" si="6"/>
        <v>0</v>
      </c>
      <c r="D69" s="450" t="str">
        <f>IF(Positions!J67&gt;0,Positions!J67*Positions!$V67,"")</f>
        <v/>
      </c>
      <c r="E69" s="450" t="str">
        <f>IF(Positions!K67&gt;0,Positions!K67*Positions!$V67,"")</f>
        <v/>
      </c>
      <c r="F69" s="450" t="str">
        <f>IF(Positions!L67&gt;0,Positions!L67*Positions!$V67,"")</f>
        <v/>
      </c>
      <c r="G69" s="450" t="str">
        <f>IF(Positions!M67&gt;0,Positions!M67*Positions!$V67,"")</f>
        <v/>
      </c>
      <c r="H69" s="450" t="str">
        <f>IF(Positions!N67&gt;0,Positions!N67*Positions!$V67,"")</f>
        <v/>
      </c>
      <c r="I69" s="450" t="str">
        <f>IF(Positions!O67&gt;0,Positions!O67*Positions!$V67,"")</f>
        <v/>
      </c>
      <c r="J69" s="450" t="str">
        <f>IF(Positions!P67&gt;0,Positions!P67*Positions!$V67,"")</f>
        <v/>
      </c>
      <c r="K69" s="451">
        <f t="shared" si="15"/>
        <v>0</v>
      </c>
      <c r="L69" s="451">
        <f t="shared" si="19"/>
        <v>0</v>
      </c>
      <c r="M69" s="451" t="str">
        <f t="shared" si="26"/>
        <v/>
      </c>
      <c r="N69" s="451" t="str">
        <f t="shared" si="26"/>
        <v/>
      </c>
      <c r="O69" s="451">
        <f t="shared" si="25"/>
        <v>0</v>
      </c>
      <c r="P69" s="451">
        <f t="shared" si="25"/>
        <v>0</v>
      </c>
      <c r="Q69" s="451">
        <f t="shared" si="25"/>
        <v>0</v>
      </c>
      <c r="R69" s="451">
        <f t="shared" si="16"/>
        <v>0</v>
      </c>
      <c r="S69" s="547"/>
      <c r="T69" s="452">
        <f t="shared" si="20"/>
        <v>0</v>
      </c>
      <c r="U69" s="549"/>
      <c r="V69" s="452">
        <f t="shared" si="21"/>
        <v>0</v>
      </c>
      <c r="W69" s="551"/>
      <c r="X69" s="453">
        <f t="shared" si="10"/>
        <v>0</v>
      </c>
      <c r="Y69" s="453">
        <f t="shared" si="11"/>
        <v>0</v>
      </c>
      <c r="Z69" s="453">
        <f t="shared" si="12"/>
        <v>0</v>
      </c>
      <c r="AA69" s="268">
        <f t="shared" si="13"/>
        <v>0</v>
      </c>
      <c r="AB69" s="269">
        <f t="shared" si="14"/>
        <v>0</v>
      </c>
      <c r="AC69" s="269">
        <f>AB69-Positions!Y67</f>
        <v>0</v>
      </c>
      <c r="AD69" s="268"/>
      <c r="AE69" s="219" t="str">
        <f>IF(Positions!F67&lt;&gt;"",TIME(LEFT(Positions!F67,2),RIGHT(Positions!F67,2),0),"")</f>
        <v/>
      </c>
      <c r="AF69" s="219" t="str">
        <f>IF(Positions!G67&lt;&gt;"",TIME(LEFT(Positions!G67,2),RIGHT(Positions!G67,2),0),"")</f>
        <v/>
      </c>
      <c r="AG69" s="273" t="str">
        <f t="shared" si="23"/>
        <v/>
      </c>
      <c r="AH69" s="274" t="str">
        <f t="shared" si="23"/>
        <v/>
      </c>
      <c r="AI69" s="274" t="str">
        <f t="shared" si="23"/>
        <v/>
      </c>
      <c r="AJ69" s="274" t="str">
        <f t="shared" si="23"/>
        <v/>
      </c>
      <c r="AK69" s="274" t="str">
        <f t="shared" si="23"/>
        <v/>
      </c>
      <c r="AL69" s="275" t="str">
        <f t="shared" si="23"/>
        <v/>
      </c>
    </row>
    <row r="70" spans="1:38" x14ac:dyDescent="0.25">
      <c r="A70" s="447" t="str">
        <f>IF(Positions!B68&lt;&gt;"",Positions!B68,"")</f>
        <v/>
      </c>
      <c r="B70" s="448" t="str">
        <f>Positions!F68&amp;"-"&amp;Positions!G68</f>
        <v>-</v>
      </c>
      <c r="C70" s="449">
        <f t="shared" si="6"/>
        <v>0</v>
      </c>
      <c r="D70" s="450" t="str">
        <f>IF(Positions!J68&gt;0,Positions!J68*Positions!$V68,"")</f>
        <v/>
      </c>
      <c r="E70" s="450" t="str">
        <f>IF(Positions!K68&gt;0,Positions!K68*Positions!$V68,"")</f>
        <v/>
      </c>
      <c r="F70" s="450" t="str">
        <f>IF(Positions!L68&gt;0,Positions!L68*Positions!$V68,"")</f>
        <v/>
      </c>
      <c r="G70" s="450" t="str">
        <f>IF(Positions!M68&gt;0,Positions!M68*Positions!$V68,"")</f>
        <v/>
      </c>
      <c r="H70" s="450" t="str">
        <f>IF(Positions!N68&gt;0,Positions!N68*Positions!$V68,"")</f>
        <v/>
      </c>
      <c r="I70" s="450" t="str">
        <f>IF(Positions!O68&gt;0,Positions!O68*Positions!$V68,"")</f>
        <v/>
      </c>
      <c r="J70" s="450" t="str">
        <f>IF(Positions!P68&gt;0,Positions!P68*Positions!$V68,"")</f>
        <v/>
      </c>
      <c r="K70" s="451">
        <f t="shared" si="15"/>
        <v>0</v>
      </c>
      <c r="L70" s="451">
        <f t="shared" si="19"/>
        <v>0</v>
      </c>
      <c r="M70" s="451" t="str">
        <f t="shared" si="26"/>
        <v/>
      </c>
      <c r="N70" s="451" t="str">
        <f t="shared" si="26"/>
        <v/>
      </c>
      <c r="O70" s="451">
        <f t="shared" si="25"/>
        <v>0</v>
      </c>
      <c r="P70" s="451">
        <f t="shared" si="25"/>
        <v>0</v>
      </c>
      <c r="Q70" s="451">
        <f t="shared" si="25"/>
        <v>0</v>
      </c>
      <c r="R70" s="451">
        <f t="shared" si="16"/>
        <v>0</v>
      </c>
      <c r="S70" s="547"/>
      <c r="T70" s="452">
        <f t="shared" si="20"/>
        <v>0</v>
      </c>
      <c r="U70" s="549"/>
      <c r="V70" s="452">
        <f t="shared" si="21"/>
        <v>0</v>
      </c>
      <c r="W70" s="551"/>
      <c r="X70" s="453">
        <f t="shared" si="10"/>
        <v>0</v>
      </c>
      <c r="Y70" s="453">
        <f t="shared" si="11"/>
        <v>0</v>
      </c>
      <c r="Z70" s="453">
        <f t="shared" si="12"/>
        <v>0</v>
      </c>
      <c r="AA70" s="268">
        <f t="shared" si="13"/>
        <v>0</v>
      </c>
      <c r="AB70" s="269">
        <f t="shared" si="14"/>
        <v>0</v>
      </c>
      <c r="AC70" s="269">
        <f>AB70-Positions!Y68</f>
        <v>0</v>
      </c>
      <c r="AD70" s="268"/>
      <c r="AE70" s="219" t="str">
        <f>IF(Positions!F68&lt;&gt;"",TIME(LEFT(Positions!F68,2),RIGHT(Positions!F68,2),0),"")</f>
        <v/>
      </c>
      <c r="AF70" s="219" t="str">
        <f>IF(Positions!G68&lt;&gt;"",TIME(LEFT(Positions!G68,2),RIGHT(Positions!G68,2),0),"")</f>
        <v/>
      </c>
      <c r="AG70" s="273" t="str">
        <f t="shared" si="23"/>
        <v/>
      </c>
      <c r="AH70" s="274" t="str">
        <f t="shared" si="23"/>
        <v/>
      </c>
      <c r="AI70" s="274" t="str">
        <f t="shared" si="23"/>
        <v/>
      </c>
      <c r="AJ70" s="274" t="str">
        <f t="shared" si="23"/>
        <v/>
      </c>
      <c r="AK70" s="274" t="str">
        <f t="shared" si="23"/>
        <v/>
      </c>
      <c r="AL70" s="275" t="str">
        <f t="shared" si="23"/>
        <v/>
      </c>
    </row>
    <row r="71" spans="1:38" x14ac:dyDescent="0.25">
      <c r="A71" s="447" t="str">
        <f>IF(Positions!B69&lt;&gt;"",Positions!B69,"")</f>
        <v/>
      </c>
      <c r="B71" s="448" t="str">
        <f>Positions!F69&amp;"-"&amp;Positions!G69</f>
        <v>-</v>
      </c>
      <c r="C71" s="449">
        <f t="shared" si="6"/>
        <v>0</v>
      </c>
      <c r="D71" s="450" t="str">
        <f>IF(Positions!J69&gt;0,Positions!J69*Positions!$V69,"")</f>
        <v/>
      </c>
      <c r="E71" s="450" t="str">
        <f>IF(Positions!K69&gt;0,Positions!K69*Positions!$V69,"")</f>
        <v/>
      </c>
      <c r="F71" s="450" t="str">
        <f>IF(Positions!L69&gt;0,Positions!L69*Positions!$V69,"")</f>
        <v/>
      </c>
      <c r="G71" s="450" t="str">
        <f>IF(Positions!M69&gt;0,Positions!M69*Positions!$V69,"")</f>
        <v/>
      </c>
      <c r="H71" s="450" t="str">
        <f>IF(Positions!N69&gt;0,Positions!N69*Positions!$V69,"")</f>
        <v/>
      </c>
      <c r="I71" s="450" t="str">
        <f>IF(Positions!O69&gt;0,Positions!O69*Positions!$V69,"")</f>
        <v/>
      </c>
      <c r="J71" s="450" t="str">
        <f>IF(Positions!P69&gt;0,Positions!P69*Positions!$V69,"")</f>
        <v/>
      </c>
      <c r="K71" s="451">
        <f t="shared" si="15"/>
        <v>0</v>
      </c>
      <c r="L71" s="451">
        <f t="shared" si="19"/>
        <v>0</v>
      </c>
      <c r="M71" s="451" t="str">
        <f t="shared" si="26"/>
        <v/>
      </c>
      <c r="N71" s="451" t="str">
        <f t="shared" si="26"/>
        <v/>
      </c>
      <c r="O71" s="451">
        <f t="shared" si="25"/>
        <v>0</v>
      </c>
      <c r="P71" s="451">
        <f t="shared" si="25"/>
        <v>0</v>
      </c>
      <c r="Q71" s="451">
        <f t="shared" si="25"/>
        <v>0</v>
      </c>
      <c r="R71" s="451">
        <f t="shared" si="16"/>
        <v>0</v>
      </c>
      <c r="S71" s="547"/>
      <c r="T71" s="452">
        <f t="shared" si="20"/>
        <v>0</v>
      </c>
      <c r="U71" s="549"/>
      <c r="V71" s="452">
        <f t="shared" si="21"/>
        <v>0</v>
      </c>
      <c r="W71" s="551"/>
      <c r="X71" s="453">
        <f t="shared" si="10"/>
        <v>0</v>
      </c>
      <c r="Y71" s="453">
        <f t="shared" si="11"/>
        <v>0</v>
      </c>
      <c r="Z71" s="453">
        <f t="shared" si="12"/>
        <v>0</v>
      </c>
      <c r="AA71" s="268">
        <f t="shared" si="13"/>
        <v>0</v>
      </c>
      <c r="AB71" s="269">
        <f t="shared" si="14"/>
        <v>0</v>
      </c>
      <c r="AC71" s="269">
        <f>AB71-Positions!Y69</f>
        <v>0</v>
      </c>
      <c r="AD71" s="268"/>
      <c r="AE71" s="219" t="str">
        <f>IF(Positions!F69&lt;&gt;"",TIME(LEFT(Positions!F69,2),RIGHT(Positions!F69,2),0),"")</f>
        <v/>
      </c>
      <c r="AF71" s="219" t="str">
        <f>IF(Positions!G69&lt;&gt;"",TIME(LEFT(Positions!G69,2),RIGHT(Positions!G69,2),0),"")</f>
        <v/>
      </c>
      <c r="AG71" s="273" t="str">
        <f t="shared" si="23"/>
        <v/>
      </c>
      <c r="AH71" s="274" t="str">
        <f t="shared" si="23"/>
        <v/>
      </c>
      <c r="AI71" s="274" t="str">
        <f t="shared" si="23"/>
        <v/>
      </c>
      <c r="AJ71" s="274" t="str">
        <f t="shared" si="23"/>
        <v/>
      </c>
      <c r="AK71" s="274" t="str">
        <f t="shared" si="23"/>
        <v/>
      </c>
      <c r="AL71" s="275" t="str">
        <f t="shared" si="23"/>
        <v/>
      </c>
    </row>
    <row r="72" spans="1:38" x14ac:dyDescent="0.25">
      <c r="A72" s="447" t="str">
        <f>IF(Positions!B70&lt;&gt;"",Positions!B70,"")</f>
        <v/>
      </c>
      <c r="B72" s="448" t="str">
        <f>Positions!F70&amp;"-"&amp;Positions!G70</f>
        <v>-</v>
      </c>
      <c r="C72" s="449">
        <f t="shared" si="6"/>
        <v>0</v>
      </c>
      <c r="D72" s="450" t="str">
        <f>IF(Positions!J70&gt;0,Positions!J70*Positions!$V70,"")</f>
        <v/>
      </c>
      <c r="E72" s="450" t="str">
        <f>IF(Positions!K70&gt;0,Positions!K70*Positions!$V70,"")</f>
        <v/>
      </c>
      <c r="F72" s="450" t="str">
        <f>IF(Positions!L70&gt;0,Positions!L70*Positions!$V70,"")</f>
        <v/>
      </c>
      <c r="G72" s="450" t="str">
        <f>IF(Positions!M70&gt;0,Positions!M70*Positions!$V70,"")</f>
        <v/>
      </c>
      <c r="H72" s="450" t="str">
        <f>IF(Positions!N70&gt;0,Positions!N70*Positions!$V70,"")</f>
        <v/>
      </c>
      <c r="I72" s="450" t="str">
        <f>IF(Positions!O70&gt;0,Positions!O70*Positions!$V70,"")</f>
        <v/>
      </c>
      <c r="J72" s="450" t="str">
        <f>IF(Positions!P70&gt;0,Positions!P70*Positions!$V70,"")</f>
        <v/>
      </c>
      <c r="K72" s="451">
        <f t="shared" si="15"/>
        <v>0</v>
      </c>
      <c r="L72" s="451">
        <f t="shared" si="19"/>
        <v>0</v>
      </c>
      <c r="M72" s="451" t="str">
        <f t="shared" si="26"/>
        <v/>
      </c>
      <c r="N72" s="451" t="str">
        <f t="shared" si="26"/>
        <v/>
      </c>
      <c r="O72" s="451">
        <f t="shared" si="25"/>
        <v>0</v>
      </c>
      <c r="P72" s="451">
        <f t="shared" si="25"/>
        <v>0</v>
      </c>
      <c r="Q72" s="451">
        <f t="shared" si="25"/>
        <v>0</v>
      </c>
      <c r="R72" s="451">
        <f t="shared" si="16"/>
        <v>0</v>
      </c>
      <c r="S72" s="547"/>
      <c r="T72" s="452">
        <f t="shared" si="20"/>
        <v>0</v>
      </c>
      <c r="U72" s="549"/>
      <c r="V72" s="452">
        <f t="shared" si="21"/>
        <v>0</v>
      </c>
      <c r="W72" s="551"/>
      <c r="X72" s="453">
        <f t="shared" si="10"/>
        <v>0</v>
      </c>
      <c r="Y72" s="453">
        <f t="shared" si="11"/>
        <v>0</v>
      </c>
      <c r="Z72" s="453">
        <f t="shared" si="12"/>
        <v>0</v>
      </c>
      <c r="AA72" s="268">
        <f t="shared" si="13"/>
        <v>0</v>
      </c>
      <c r="AB72" s="269">
        <f t="shared" si="14"/>
        <v>0</v>
      </c>
      <c r="AC72" s="269">
        <f>AB72-Positions!Y70</f>
        <v>0</v>
      </c>
      <c r="AD72" s="268"/>
      <c r="AE72" s="219" t="str">
        <f>IF(Positions!F70&lt;&gt;"",TIME(LEFT(Positions!F70,2),RIGHT(Positions!F70,2),0),"")</f>
        <v/>
      </c>
      <c r="AF72" s="219" t="str">
        <f>IF(Positions!G70&lt;&gt;"",TIME(LEFT(Positions!G70,2),RIGHT(Positions!G70,2),0),"")</f>
        <v/>
      </c>
      <c r="AG72" s="273" t="str">
        <f t="shared" si="23"/>
        <v/>
      </c>
      <c r="AH72" s="274" t="str">
        <f t="shared" si="23"/>
        <v/>
      </c>
      <c r="AI72" s="274" t="str">
        <f t="shared" si="23"/>
        <v/>
      </c>
      <c r="AJ72" s="274" t="str">
        <f t="shared" si="23"/>
        <v/>
      </c>
      <c r="AK72" s="274" t="str">
        <f t="shared" si="23"/>
        <v/>
      </c>
      <c r="AL72" s="275" t="str">
        <f t="shared" si="23"/>
        <v/>
      </c>
    </row>
    <row r="73" spans="1:38" x14ac:dyDescent="0.25">
      <c r="A73" s="447" t="str">
        <f>IF(Positions!B71&lt;&gt;"",Positions!B71,"")</f>
        <v/>
      </c>
      <c r="B73" s="448" t="str">
        <f>Positions!F71&amp;"-"&amp;Positions!G71</f>
        <v>-</v>
      </c>
      <c r="C73" s="449">
        <f t="shared" si="6"/>
        <v>0</v>
      </c>
      <c r="D73" s="450" t="str">
        <f>IF(Positions!J71&gt;0,Positions!J71*Positions!$V71,"")</f>
        <v/>
      </c>
      <c r="E73" s="450" t="str">
        <f>IF(Positions!K71&gt;0,Positions!K71*Positions!$V71,"")</f>
        <v/>
      </c>
      <c r="F73" s="450" t="str">
        <f>IF(Positions!L71&gt;0,Positions!L71*Positions!$V71,"")</f>
        <v/>
      </c>
      <c r="G73" s="450" t="str">
        <f>IF(Positions!M71&gt;0,Positions!M71*Positions!$V71,"")</f>
        <v/>
      </c>
      <c r="H73" s="450" t="str">
        <f>IF(Positions!N71&gt;0,Positions!N71*Positions!$V71,"")</f>
        <v/>
      </c>
      <c r="I73" s="450" t="str">
        <f>IF(Positions!O71&gt;0,Positions!O71*Positions!$V71,"")</f>
        <v/>
      </c>
      <c r="J73" s="450" t="str">
        <f>IF(Positions!P71&gt;0,Positions!P71*Positions!$V71,"")</f>
        <v/>
      </c>
      <c r="K73" s="451">
        <f t="shared" si="15"/>
        <v>0</v>
      </c>
      <c r="L73" s="451">
        <f t="shared" si="19"/>
        <v>0</v>
      </c>
      <c r="M73" s="451" t="str">
        <f t="shared" si="26"/>
        <v/>
      </c>
      <c r="N73" s="451" t="str">
        <f t="shared" si="26"/>
        <v/>
      </c>
      <c r="O73" s="451">
        <f t="shared" si="25"/>
        <v>0</v>
      </c>
      <c r="P73" s="451">
        <f t="shared" si="25"/>
        <v>0</v>
      </c>
      <c r="Q73" s="451">
        <f t="shared" si="25"/>
        <v>0</v>
      </c>
      <c r="R73" s="451">
        <f t="shared" si="16"/>
        <v>0</v>
      </c>
      <c r="S73" s="547"/>
      <c r="T73" s="452">
        <f t="shared" si="20"/>
        <v>0</v>
      </c>
      <c r="U73" s="549"/>
      <c r="V73" s="452">
        <f t="shared" si="21"/>
        <v>0</v>
      </c>
      <c r="W73" s="551"/>
      <c r="X73" s="453">
        <f t="shared" si="10"/>
        <v>0</v>
      </c>
      <c r="Y73" s="453">
        <f t="shared" si="11"/>
        <v>0</v>
      </c>
      <c r="Z73" s="453">
        <f t="shared" si="12"/>
        <v>0</v>
      </c>
      <c r="AA73" s="268">
        <f t="shared" si="13"/>
        <v>0</v>
      </c>
      <c r="AB73" s="269">
        <f t="shared" si="14"/>
        <v>0</v>
      </c>
      <c r="AC73" s="269">
        <f>AB73-Positions!Y71</f>
        <v>0</v>
      </c>
      <c r="AD73" s="268"/>
      <c r="AE73" s="219" t="str">
        <f>IF(Positions!F71&lt;&gt;"",TIME(LEFT(Positions!F71,2),RIGHT(Positions!F71,2),0),"")</f>
        <v/>
      </c>
      <c r="AF73" s="219" t="str">
        <f>IF(Positions!G71&lt;&gt;"",TIME(LEFT(Positions!G71,2),RIGHT(Positions!G71,2),0),"")</f>
        <v/>
      </c>
      <c r="AG73" s="273" t="str">
        <f t="shared" si="23"/>
        <v/>
      </c>
      <c r="AH73" s="274" t="str">
        <f t="shared" si="23"/>
        <v/>
      </c>
      <c r="AI73" s="274" t="str">
        <f t="shared" si="23"/>
        <v/>
      </c>
      <c r="AJ73" s="274" t="str">
        <f t="shared" si="23"/>
        <v/>
      </c>
      <c r="AK73" s="274" t="str">
        <f t="shared" si="23"/>
        <v/>
      </c>
      <c r="AL73" s="275" t="str">
        <f t="shared" si="23"/>
        <v/>
      </c>
    </row>
    <row r="74" spans="1:38" x14ac:dyDescent="0.25">
      <c r="A74" s="447" t="str">
        <f>IF(Positions!B72&lt;&gt;"",Positions!B72,"")</f>
        <v/>
      </c>
      <c r="B74" s="448" t="str">
        <f>Positions!F72&amp;"-"&amp;Positions!G72</f>
        <v>-</v>
      </c>
      <c r="C74" s="449">
        <f t="shared" ref="C74:C137" si="27">SUM(AG74:AL74)</f>
        <v>0</v>
      </c>
      <c r="D74" s="450" t="str">
        <f>IF(Positions!J72&gt;0,Positions!J72*Positions!$V72,"")</f>
        <v/>
      </c>
      <c r="E74" s="450" t="str">
        <f>IF(Positions!K72&gt;0,Positions!K72*Positions!$V72,"")</f>
        <v/>
      </c>
      <c r="F74" s="450" t="str">
        <f>IF(Positions!L72&gt;0,Positions!L72*Positions!$V72,"")</f>
        <v/>
      </c>
      <c r="G74" s="450" t="str">
        <f>IF(Positions!M72&gt;0,Positions!M72*Positions!$V72,"")</f>
        <v/>
      </c>
      <c r="H74" s="450" t="str">
        <f>IF(Positions!N72&gt;0,Positions!N72*Positions!$V72,"")</f>
        <v/>
      </c>
      <c r="I74" s="450" t="str">
        <f>IF(Positions!O72&gt;0,Positions!O72*Positions!$V72,"")</f>
        <v/>
      </c>
      <c r="J74" s="450" t="str">
        <f>IF(Positions!P72&gt;0,Positions!P72*Positions!$V72,"")</f>
        <v/>
      </c>
      <c r="K74" s="451">
        <f t="shared" si="15"/>
        <v>0</v>
      </c>
      <c r="L74" s="451">
        <f t="shared" si="19"/>
        <v>0</v>
      </c>
      <c r="M74" s="451" t="str">
        <f t="shared" si="26"/>
        <v/>
      </c>
      <c r="N74" s="451" t="str">
        <f t="shared" si="26"/>
        <v/>
      </c>
      <c r="O74" s="451">
        <f t="shared" si="25"/>
        <v>0</v>
      </c>
      <c r="P74" s="451">
        <f t="shared" si="25"/>
        <v>0</v>
      </c>
      <c r="Q74" s="451">
        <f t="shared" si="25"/>
        <v>0</v>
      </c>
      <c r="R74" s="451">
        <f t="shared" si="16"/>
        <v>0</v>
      </c>
      <c r="S74" s="547"/>
      <c r="T74" s="452">
        <f t="shared" si="20"/>
        <v>0</v>
      </c>
      <c r="U74" s="549"/>
      <c r="V74" s="452">
        <f t="shared" si="21"/>
        <v>0</v>
      </c>
      <c r="W74" s="551"/>
      <c r="X74" s="453">
        <f t="shared" ref="X74:X122" si="28">IF(L74=40,38,SUM(D74:H74))</f>
        <v>0</v>
      </c>
      <c r="Y74" s="453">
        <f t="shared" ref="Y74:Y137" si="29">SUM(I74:J74)</f>
        <v>0</v>
      </c>
      <c r="Z74" s="453">
        <f t="shared" ref="Z74:Z137" si="30">SUM(D74:H74)-X74</f>
        <v>0</v>
      </c>
      <c r="AA74" s="268">
        <f t="shared" ref="AA74:AA137" si="31">ROUND((X74+Y74)/38,2)</f>
        <v>0</v>
      </c>
      <c r="AB74" s="269">
        <f t="shared" ref="AB74:AB137" si="32">SUM(X74:Z74)/38</f>
        <v>0</v>
      </c>
      <c r="AC74" s="269">
        <f>AB74-Positions!Y72</f>
        <v>0</v>
      </c>
      <c r="AD74" s="268"/>
      <c r="AE74" s="219" t="str">
        <f>IF(Positions!F72&lt;&gt;"",TIME(LEFT(Positions!F72,2),RIGHT(Positions!F72,2),0),"")</f>
        <v/>
      </c>
      <c r="AF74" s="219" t="str">
        <f>IF(Positions!G72&lt;&gt;"",TIME(LEFT(Positions!G72,2),RIGHT(Positions!G72,2),0),"")</f>
        <v/>
      </c>
      <c r="AG74" s="273" t="str">
        <f t="shared" si="23"/>
        <v/>
      </c>
      <c r="AH74" s="274" t="str">
        <f t="shared" si="23"/>
        <v/>
      </c>
      <c r="AI74" s="274" t="str">
        <f t="shared" si="23"/>
        <v/>
      </c>
      <c r="AJ74" s="274" t="str">
        <f t="shared" si="23"/>
        <v/>
      </c>
      <c r="AK74" s="274" t="str">
        <f t="shared" si="23"/>
        <v/>
      </c>
      <c r="AL74" s="275" t="str">
        <f t="shared" si="23"/>
        <v/>
      </c>
    </row>
    <row r="75" spans="1:38" x14ac:dyDescent="0.25">
      <c r="A75" s="447" t="str">
        <f>IF(Positions!B73&lt;&gt;"",Positions!B73,"")</f>
        <v/>
      </c>
      <c r="B75" s="448" t="str">
        <f>Positions!F73&amp;"-"&amp;Positions!G73</f>
        <v>-</v>
      </c>
      <c r="C75" s="449">
        <f t="shared" si="27"/>
        <v>0</v>
      </c>
      <c r="D75" s="450" t="str">
        <f>IF(Positions!J73&gt;0,Positions!J73*Positions!$V73,"")</f>
        <v/>
      </c>
      <c r="E75" s="450" t="str">
        <f>IF(Positions!K73&gt;0,Positions!K73*Positions!$V73,"")</f>
        <v/>
      </c>
      <c r="F75" s="450" t="str">
        <f>IF(Positions!L73&gt;0,Positions!L73*Positions!$V73,"")</f>
        <v/>
      </c>
      <c r="G75" s="450" t="str">
        <f>IF(Positions!M73&gt;0,Positions!M73*Positions!$V73,"")</f>
        <v/>
      </c>
      <c r="H75" s="450" t="str">
        <f>IF(Positions!N73&gt;0,Positions!N73*Positions!$V73,"")</f>
        <v/>
      </c>
      <c r="I75" s="450" t="str">
        <f>IF(Positions!O73&gt;0,Positions!O73*Positions!$V73,"")</f>
        <v/>
      </c>
      <c r="J75" s="450" t="str">
        <f>IF(Positions!P73&gt;0,Positions!P73*Positions!$V73,"")</f>
        <v/>
      </c>
      <c r="K75" s="451">
        <f t="shared" si="15"/>
        <v>0</v>
      </c>
      <c r="L75" s="451">
        <f t="shared" si="19"/>
        <v>0</v>
      </c>
      <c r="M75" s="451" t="str">
        <f t="shared" si="26"/>
        <v/>
      </c>
      <c r="N75" s="451" t="str">
        <f t="shared" si="26"/>
        <v/>
      </c>
      <c r="O75" s="451">
        <f t="shared" si="25"/>
        <v>0</v>
      </c>
      <c r="P75" s="451">
        <f t="shared" si="25"/>
        <v>0</v>
      </c>
      <c r="Q75" s="451">
        <f t="shared" si="25"/>
        <v>0</v>
      </c>
      <c r="R75" s="451">
        <f t="shared" si="16"/>
        <v>0</v>
      </c>
      <c r="S75" s="547"/>
      <c r="T75" s="452">
        <f t="shared" si="20"/>
        <v>0</v>
      </c>
      <c r="U75" s="549"/>
      <c r="V75" s="452">
        <f t="shared" si="21"/>
        <v>0</v>
      </c>
      <c r="W75" s="551"/>
      <c r="X75" s="453">
        <f t="shared" si="28"/>
        <v>0</v>
      </c>
      <c r="Y75" s="453">
        <f t="shared" si="29"/>
        <v>0</v>
      </c>
      <c r="Z75" s="453">
        <f t="shared" si="30"/>
        <v>0</v>
      </c>
      <c r="AA75" s="268">
        <f t="shared" si="31"/>
        <v>0</v>
      </c>
      <c r="AB75" s="269">
        <f t="shared" si="32"/>
        <v>0</v>
      </c>
      <c r="AC75" s="269">
        <f>AB75-Positions!Y73</f>
        <v>0</v>
      </c>
      <c r="AD75" s="268"/>
      <c r="AE75" s="219" t="str">
        <f>IF(Positions!F73&lt;&gt;"",TIME(LEFT(Positions!F73,2),RIGHT(Positions!F73,2),0),"")</f>
        <v/>
      </c>
      <c r="AF75" s="219" t="str">
        <f>IF(Positions!G73&lt;&gt;"",TIME(LEFT(Positions!G73,2),RIGHT(Positions!G73,2),0),"")</f>
        <v/>
      </c>
      <c r="AG75" s="273" t="str">
        <f t="shared" si="23"/>
        <v/>
      </c>
      <c r="AH75" s="274" t="str">
        <f t="shared" si="23"/>
        <v/>
      </c>
      <c r="AI75" s="274" t="str">
        <f t="shared" si="23"/>
        <v/>
      </c>
      <c r="AJ75" s="274" t="str">
        <f t="shared" si="23"/>
        <v/>
      </c>
      <c r="AK75" s="274" t="str">
        <f t="shared" si="23"/>
        <v/>
      </c>
      <c r="AL75" s="275" t="str">
        <f t="shared" si="23"/>
        <v/>
      </c>
    </row>
    <row r="76" spans="1:38" x14ac:dyDescent="0.25">
      <c r="A76" s="447" t="str">
        <f>IF(Positions!B74&lt;&gt;"",Positions!B74,"")</f>
        <v/>
      </c>
      <c r="B76" s="448" t="str">
        <f>Positions!F74&amp;"-"&amp;Positions!G74</f>
        <v>-</v>
      </c>
      <c r="C76" s="449">
        <f t="shared" si="27"/>
        <v>0</v>
      </c>
      <c r="D76" s="450" t="str">
        <f>IF(Positions!J74&gt;0,Positions!J74*Positions!$V74,"")</f>
        <v/>
      </c>
      <c r="E76" s="450" t="str">
        <f>IF(Positions!K74&gt;0,Positions!K74*Positions!$V74,"")</f>
        <v/>
      </c>
      <c r="F76" s="450" t="str">
        <f>IF(Positions!L74&gt;0,Positions!L74*Positions!$V74,"")</f>
        <v/>
      </c>
      <c r="G76" s="450" t="str">
        <f>IF(Positions!M74&gt;0,Positions!M74*Positions!$V74,"")</f>
        <v/>
      </c>
      <c r="H76" s="450" t="str">
        <f>IF(Positions!N74&gt;0,Positions!N74*Positions!$V74,"")</f>
        <v/>
      </c>
      <c r="I76" s="450" t="str">
        <f>IF(Positions!O74&gt;0,Positions!O74*Positions!$V74,"")</f>
        <v/>
      </c>
      <c r="J76" s="450" t="str">
        <f>IF(Positions!P74&gt;0,Positions!P74*Positions!$V74,"")</f>
        <v/>
      </c>
      <c r="K76" s="451">
        <f t="shared" si="15"/>
        <v>0</v>
      </c>
      <c r="L76" s="451">
        <f t="shared" si="19"/>
        <v>0</v>
      </c>
      <c r="M76" s="451" t="str">
        <f t="shared" si="26"/>
        <v/>
      </c>
      <c r="N76" s="451" t="str">
        <f t="shared" si="26"/>
        <v/>
      </c>
      <c r="O76" s="451">
        <f t="shared" si="25"/>
        <v>0</v>
      </c>
      <c r="P76" s="451">
        <f t="shared" si="25"/>
        <v>0</v>
      </c>
      <c r="Q76" s="451">
        <f t="shared" si="25"/>
        <v>0</v>
      </c>
      <c r="R76" s="451">
        <f t="shared" si="16"/>
        <v>0</v>
      </c>
      <c r="S76" s="547"/>
      <c r="T76" s="452">
        <f t="shared" si="20"/>
        <v>0</v>
      </c>
      <c r="U76" s="549"/>
      <c r="V76" s="452">
        <f t="shared" si="21"/>
        <v>0</v>
      </c>
      <c r="W76" s="551"/>
      <c r="X76" s="453">
        <f t="shared" si="28"/>
        <v>0</v>
      </c>
      <c r="Y76" s="453">
        <f t="shared" si="29"/>
        <v>0</v>
      </c>
      <c r="Z76" s="453">
        <f t="shared" si="30"/>
        <v>0</v>
      </c>
      <c r="AA76" s="268">
        <f t="shared" si="31"/>
        <v>0</v>
      </c>
      <c r="AB76" s="269">
        <f t="shared" si="32"/>
        <v>0</v>
      </c>
      <c r="AC76" s="269">
        <f>AB76-Positions!Y74</f>
        <v>0</v>
      </c>
      <c r="AD76" s="268"/>
      <c r="AE76" s="219" t="str">
        <f>IF(Positions!F74&lt;&gt;"",TIME(LEFT(Positions!F74,2),RIGHT(Positions!F74,2),0),"")</f>
        <v/>
      </c>
      <c r="AF76" s="219" t="str">
        <f>IF(Positions!G74&lt;&gt;"",TIME(LEFT(Positions!G74,2),RIGHT(Positions!G74,2),0),"")</f>
        <v/>
      </c>
      <c r="AG76" s="273" t="str">
        <f t="shared" si="23"/>
        <v/>
      </c>
      <c r="AH76" s="274" t="str">
        <f t="shared" si="23"/>
        <v/>
      </c>
      <c r="AI76" s="274" t="str">
        <f t="shared" si="23"/>
        <v/>
      </c>
      <c r="AJ76" s="274" t="str">
        <f t="shared" si="23"/>
        <v/>
      </c>
      <c r="AK76" s="274" t="str">
        <f t="shared" si="23"/>
        <v/>
      </c>
      <c r="AL76" s="275" t="str">
        <f t="shared" si="23"/>
        <v/>
      </c>
    </row>
    <row r="77" spans="1:38" x14ac:dyDescent="0.25">
      <c r="A77" s="447" t="str">
        <f>IF(Positions!B75&lt;&gt;"",Positions!B75,"")</f>
        <v/>
      </c>
      <c r="B77" s="448" t="str">
        <f>Positions!F75&amp;"-"&amp;Positions!G75</f>
        <v>-</v>
      </c>
      <c r="C77" s="449">
        <f t="shared" si="27"/>
        <v>0</v>
      </c>
      <c r="D77" s="450" t="str">
        <f>IF(Positions!J75&gt;0,Positions!J75*Positions!$V75,"")</f>
        <v/>
      </c>
      <c r="E77" s="450" t="str">
        <f>IF(Positions!K75&gt;0,Positions!K75*Positions!$V75,"")</f>
        <v/>
      </c>
      <c r="F77" s="450" t="str">
        <f>IF(Positions!L75&gt;0,Positions!L75*Positions!$V75,"")</f>
        <v/>
      </c>
      <c r="G77" s="450" t="str">
        <f>IF(Positions!M75&gt;0,Positions!M75*Positions!$V75,"")</f>
        <v/>
      </c>
      <c r="H77" s="450" t="str">
        <f>IF(Positions!N75&gt;0,Positions!N75*Positions!$V75,"")</f>
        <v/>
      </c>
      <c r="I77" s="450" t="str">
        <f>IF(Positions!O75&gt;0,Positions!O75*Positions!$V75,"")</f>
        <v/>
      </c>
      <c r="J77" s="450" t="str">
        <f>IF(Positions!P75&gt;0,Positions!P75*Positions!$V75,"")</f>
        <v/>
      </c>
      <c r="K77" s="451">
        <f t="shared" si="15"/>
        <v>0</v>
      </c>
      <c r="L77" s="451">
        <f t="shared" si="19"/>
        <v>0</v>
      </c>
      <c r="M77" s="451" t="str">
        <f t="shared" si="26"/>
        <v/>
      </c>
      <c r="N77" s="451" t="str">
        <f t="shared" si="26"/>
        <v/>
      </c>
      <c r="O77" s="451">
        <f t="shared" si="25"/>
        <v>0</v>
      </c>
      <c r="P77" s="451">
        <f t="shared" si="25"/>
        <v>0</v>
      </c>
      <c r="Q77" s="451">
        <f t="shared" si="25"/>
        <v>0</v>
      </c>
      <c r="R77" s="451">
        <f t="shared" si="16"/>
        <v>0</v>
      </c>
      <c r="S77" s="547"/>
      <c r="T77" s="452">
        <f t="shared" si="20"/>
        <v>0</v>
      </c>
      <c r="U77" s="549"/>
      <c r="V77" s="452">
        <f t="shared" si="21"/>
        <v>0</v>
      </c>
      <c r="W77" s="551"/>
      <c r="X77" s="453">
        <f t="shared" si="28"/>
        <v>0</v>
      </c>
      <c r="Y77" s="453">
        <f t="shared" si="29"/>
        <v>0</v>
      </c>
      <c r="Z77" s="453">
        <f t="shared" si="30"/>
        <v>0</v>
      </c>
      <c r="AA77" s="268">
        <f t="shared" si="31"/>
        <v>0</v>
      </c>
      <c r="AB77" s="269">
        <f t="shared" si="32"/>
        <v>0</v>
      </c>
      <c r="AC77" s="269">
        <f>AB77-Positions!Y75</f>
        <v>0</v>
      </c>
      <c r="AD77" s="268"/>
      <c r="AE77" s="219" t="str">
        <f>IF(Positions!F75&lt;&gt;"",TIME(LEFT(Positions!F75,2),RIGHT(Positions!F75,2),0),"")</f>
        <v/>
      </c>
      <c r="AF77" s="219" t="str">
        <f>IF(Positions!G75&lt;&gt;"",TIME(LEFT(Positions!G75,2),RIGHT(Positions!G75,2),0),"")</f>
        <v/>
      </c>
      <c r="AG77" s="273" t="str">
        <f t="shared" si="23"/>
        <v/>
      </c>
      <c r="AH77" s="274" t="str">
        <f t="shared" si="23"/>
        <v/>
      </c>
      <c r="AI77" s="274" t="str">
        <f t="shared" si="23"/>
        <v/>
      </c>
      <c r="AJ77" s="274" t="str">
        <f t="shared" si="23"/>
        <v/>
      </c>
      <c r="AK77" s="274" t="str">
        <f t="shared" si="23"/>
        <v/>
      </c>
      <c r="AL77" s="275" t="str">
        <f t="shared" si="23"/>
        <v/>
      </c>
    </row>
    <row r="78" spans="1:38" x14ac:dyDescent="0.25">
      <c r="A78" s="447" t="str">
        <f>IF(Positions!B76&lt;&gt;"",Positions!B76,"")</f>
        <v/>
      </c>
      <c r="B78" s="448" t="str">
        <f>Positions!F76&amp;"-"&amp;Positions!G76</f>
        <v>-</v>
      </c>
      <c r="C78" s="449">
        <f t="shared" si="27"/>
        <v>0</v>
      </c>
      <c r="D78" s="450" t="str">
        <f>IF(Positions!J76&gt;0,Positions!J76*Positions!$V76,"")</f>
        <v/>
      </c>
      <c r="E78" s="450" t="str">
        <f>IF(Positions!K76&gt;0,Positions!K76*Positions!$V76,"")</f>
        <v/>
      </c>
      <c r="F78" s="450" t="str">
        <f>IF(Positions!L76&gt;0,Positions!L76*Positions!$V76,"")</f>
        <v/>
      </c>
      <c r="G78" s="450" t="str">
        <f>IF(Positions!M76&gt;0,Positions!M76*Positions!$V76,"")</f>
        <v/>
      </c>
      <c r="H78" s="450" t="str">
        <f>IF(Positions!N76&gt;0,Positions!N76*Positions!$V76,"")</f>
        <v/>
      </c>
      <c r="I78" s="450" t="str">
        <f>IF(Positions!O76&gt;0,Positions!O76*Positions!$V76,"")</f>
        <v/>
      </c>
      <c r="J78" s="450" t="str">
        <f>IF(Positions!P76&gt;0,Positions!P76*Positions!$V76,"")</f>
        <v/>
      </c>
      <c r="K78" s="451">
        <f t="shared" si="15"/>
        <v>0</v>
      </c>
      <c r="L78" s="451">
        <f t="shared" si="19"/>
        <v>0</v>
      </c>
      <c r="M78" s="451" t="str">
        <f t="shared" si="26"/>
        <v/>
      </c>
      <c r="N78" s="451" t="str">
        <f t="shared" si="26"/>
        <v/>
      </c>
      <c r="O78" s="451">
        <f t="shared" si="25"/>
        <v>0</v>
      </c>
      <c r="P78" s="451">
        <f t="shared" si="25"/>
        <v>0</v>
      </c>
      <c r="Q78" s="451">
        <f t="shared" si="25"/>
        <v>0</v>
      </c>
      <c r="R78" s="451">
        <f t="shared" si="16"/>
        <v>0</v>
      </c>
      <c r="S78" s="547"/>
      <c r="T78" s="452">
        <f t="shared" si="20"/>
        <v>0</v>
      </c>
      <c r="U78" s="549"/>
      <c r="V78" s="452">
        <f t="shared" si="21"/>
        <v>0</v>
      </c>
      <c r="W78" s="551"/>
      <c r="X78" s="453">
        <f t="shared" si="28"/>
        <v>0</v>
      </c>
      <c r="Y78" s="453">
        <f t="shared" si="29"/>
        <v>0</v>
      </c>
      <c r="Z78" s="453">
        <f t="shared" si="30"/>
        <v>0</v>
      </c>
      <c r="AA78" s="268">
        <f t="shared" si="31"/>
        <v>0</v>
      </c>
      <c r="AB78" s="269">
        <f t="shared" si="32"/>
        <v>0</v>
      </c>
      <c r="AC78" s="269">
        <f>AB78-Positions!Y76</f>
        <v>0</v>
      </c>
      <c r="AD78" s="268"/>
      <c r="AE78" s="219" t="str">
        <f>IF(Positions!F76&lt;&gt;"",TIME(LEFT(Positions!F76,2),RIGHT(Positions!F76,2),0),"")</f>
        <v/>
      </c>
      <c r="AF78" s="219" t="str">
        <f>IF(Positions!G76&lt;&gt;"",TIME(LEFT(Positions!G76,2),RIGHT(Positions!G76,2),0),"")</f>
        <v/>
      </c>
      <c r="AG78" s="273" t="str">
        <f t="shared" si="23"/>
        <v/>
      </c>
      <c r="AH78" s="274" t="str">
        <f t="shared" si="23"/>
        <v/>
      </c>
      <c r="AI78" s="274" t="str">
        <f t="shared" si="23"/>
        <v/>
      </c>
      <c r="AJ78" s="274" t="str">
        <f t="shared" si="23"/>
        <v/>
      </c>
      <c r="AK78" s="274" t="str">
        <f t="shared" si="23"/>
        <v/>
      </c>
      <c r="AL78" s="275" t="str">
        <f t="shared" si="23"/>
        <v/>
      </c>
    </row>
    <row r="79" spans="1:38" x14ac:dyDescent="0.25">
      <c r="A79" s="447" t="str">
        <f>IF(Positions!B77&lt;&gt;"",Positions!B77,"")</f>
        <v/>
      </c>
      <c r="B79" s="448" t="str">
        <f>Positions!F77&amp;"-"&amp;Positions!G77</f>
        <v>-</v>
      </c>
      <c r="C79" s="449">
        <f t="shared" si="27"/>
        <v>0</v>
      </c>
      <c r="D79" s="450" t="str">
        <f>IF(Positions!J77&gt;0,Positions!J77*Positions!$V77,"")</f>
        <v/>
      </c>
      <c r="E79" s="450" t="str">
        <f>IF(Positions!K77&gt;0,Positions!K77*Positions!$V77,"")</f>
        <v/>
      </c>
      <c r="F79" s="450" t="str">
        <f>IF(Positions!L77&gt;0,Positions!L77*Positions!$V77,"")</f>
        <v/>
      </c>
      <c r="G79" s="450" t="str">
        <f>IF(Positions!M77&gt;0,Positions!M77*Positions!$V77,"")</f>
        <v/>
      </c>
      <c r="H79" s="450" t="str">
        <f>IF(Positions!N77&gt;0,Positions!N77*Positions!$V77,"")</f>
        <v/>
      </c>
      <c r="I79" s="450" t="str">
        <f>IF(Positions!O77&gt;0,Positions!O77*Positions!$V77,"")</f>
        <v/>
      </c>
      <c r="J79" s="450" t="str">
        <f>IF(Positions!P77&gt;0,Positions!P77*Positions!$V77,"")</f>
        <v/>
      </c>
      <c r="K79" s="451">
        <f t="shared" si="15"/>
        <v>0</v>
      </c>
      <c r="L79" s="451">
        <f t="shared" si="19"/>
        <v>0</v>
      </c>
      <c r="M79" s="451" t="str">
        <f t="shared" si="26"/>
        <v/>
      </c>
      <c r="N79" s="451" t="str">
        <f t="shared" si="26"/>
        <v/>
      </c>
      <c r="O79" s="451">
        <f t="shared" si="25"/>
        <v>0</v>
      </c>
      <c r="P79" s="451">
        <f t="shared" si="25"/>
        <v>0</v>
      </c>
      <c r="Q79" s="451">
        <f t="shared" si="25"/>
        <v>0</v>
      </c>
      <c r="R79" s="451">
        <f t="shared" si="16"/>
        <v>0</v>
      </c>
      <c r="S79" s="547"/>
      <c r="T79" s="452">
        <f t="shared" si="20"/>
        <v>0</v>
      </c>
      <c r="U79" s="549"/>
      <c r="V79" s="452">
        <f t="shared" si="21"/>
        <v>0</v>
      </c>
      <c r="W79" s="551"/>
      <c r="X79" s="453">
        <f t="shared" si="28"/>
        <v>0</v>
      </c>
      <c r="Y79" s="453">
        <f t="shared" si="29"/>
        <v>0</v>
      </c>
      <c r="Z79" s="453">
        <f t="shared" si="30"/>
        <v>0</v>
      </c>
      <c r="AA79" s="268">
        <f t="shared" si="31"/>
        <v>0</v>
      </c>
      <c r="AB79" s="269">
        <f t="shared" si="32"/>
        <v>0</v>
      </c>
      <c r="AC79" s="269">
        <f>AB79-Positions!Y77</f>
        <v>0</v>
      </c>
      <c r="AD79" s="268"/>
      <c r="AE79" s="219" t="str">
        <f>IF(Positions!F77&lt;&gt;"",TIME(LEFT(Positions!F77,2),RIGHT(Positions!F77,2),0),"")</f>
        <v/>
      </c>
      <c r="AF79" s="219" t="str">
        <f>IF(Positions!G77&lt;&gt;"",TIME(LEFT(Positions!G77,2),RIGHT(Positions!G77,2),0),"")</f>
        <v/>
      </c>
      <c r="AG79" s="273" t="str">
        <f t="shared" si="23"/>
        <v/>
      </c>
      <c r="AH79" s="274" t="str">
        <f t="shared" si="23"/>
        <v/>
      </c>
      <c r="AI79" s="274" t="str">
        <f t="shared" si="23"/>
        <v/>
      </c>
      <c r="AJ79" s="274" t="str">
        <f t="shared" si="23"/>
        <v/>
      </c>
      <c r="AK79" s="274" t="str">
        <f t="shared" si="23"/>
        <v/>
      </c>
      <c r="AL79" s="275" t="str">
        <f t="shared" si="23"/>
        <v/>
      </c>
    </row>
    <row r="80" spans="1:38" x14ac:dyDescent="0.25">
      <c r="A80" s="447" t="str">
        <f>IF(Positions!B78&lt;&gt;"",Positions!B78,"")</f>
        <v/>
      </c>
      <c r="B80" s="448" t="str">
        <f>Positions!F78&amp;"-"&amp;Positions!G78</f>
        <v>-</v>
      </c>
      <c r="C80" s="449">
        <f t="shared" si="27"/>
        <v>0</v>
      </c>
      <c r="D80" s="450" t="str">
        <f>IF(Positions!J78&gt;0,Positions!J78*Positions!$V78,"")</f>
        <v/>
      </c>
      <c r="E80" s="450" t="str">
        <f>IF(Positions!K78&gt;0,Positions!K78*Positions!$V78,"")</f>
        <v/>
      </c>
      <c r="F80" s="450" t="str">
        <f>IF(Positions!L78&gt;0,Positions!L78*Positions!$V78,"")</f>
        <v/>
      </c>
      <c r="G80" s="450" t="str">
        <f>IF(Positions!M78&gt;0,Positions!M78*Positions!$V78,"")</f>
        <v/>
      </c>
      <c r="H80" s="450" t="str">
        <f>IF(Positions!N78&gt;0,Positions!N78*Positions!$V78,"")</f>
        <v/>
      </c>
      <c r="I80" s="450" t="str">
        <f>IF(Positions!O78&gt;0,Positions!O78*Positions!$V78,"")</f>
        <v/>
      </c>
      <c r="J80" s="450" t="str">
        <f>IF(Positions!P78&gt;0,Positions!P78*Positions!$V78,"")</f>
        <v/>
      </c>
      <c r="K80" s="451">
        <f t="shared" si="15"/>
        <v>0</v>
      </c>
      <c r="L80" s="451">
        <f t="shared" si="19"/>
        <v>0</v>
      </c>
      <c r="M80" s="451" t="str">
        <f t="shared" si="26"/>
        <v/>
      </c>
      <c r="N80" s="451" t="str">
        <f t="shared" si="26"/>
        <v/>
      </c>
      <c r="O80" s="451">
        <f t="shared" si="25"/>
        <v>0</v>
      </c>
      <c r="P80" s="451">
        <f t="shared" si="25"/>
        <v>0</v>
      </c>
      <c r="Q80" s="451">
        <f t="shared" si="25"/>
        <v>0</v>
      </c>
      <c r="R80" s="451">
        <f t="shared" si="16"/>
        <v>0</v>
      </c>
      <c r="S80" s="547"/>
      <c r="T80" s="452">
        <f t="shared" si="20"/>
        <v>0</v>
      </c>
      <c r="U80" s="549"/>
      <c r="V80" s="452">
        <f t="shared" si="21"/>
        <v>0</v>
      </c>
      <c r="W80" s="551"/>
      <c r="X80" s="453">
        <f t="shared" si="28"/>
        <v>0</v>
      </c>
      <c r="Y80" s="453">
        <f t="shared" si="29"/>
        <v>0</v>
      </c>
      <c r="Z80" s="453">
        <f t="shared" si="30"/>
        <v>0</v>
      </c>
      <c r="AA80" s="268">
        <f t="shared" si="31"/>
        <v>0</v>
      </c>
      <c r="AB80" s="269">
        <f t="shared" si="32"/>
        <v>0</v>
      </c>
      <c r="AC80" s="269">
        <f>AB80-Positions!Y78</f>
        <v>0</v>
      </c>
      <c r="AD80" s="268"/>
      <c r="AE80" s="219" t="str">
        <f>IF(Positions!F78&lt;&gt;"",TIME(LEFT(Positions!F78,2),RIGHT(Positions!F78,2),0),"")</f>
        <v/>
      </c>
      <c r="AF80" s="219" t="str">
        <f>IF(Positions!G78&lt;&gt;"",TIME(LEFT(Positions!G78,2),RIGHT(Positions!G78,2),0),"")</f>
        <v/>
      </c>
      <c r="AG80" s="273" t="str">
        <f t="shared" si="23"/>
        <v/>
      </c>
      <c r="AH80" s="274" t="str">
        <f t="shared" si="23"/>
        <v/>
      </c>
      <c r="AI80" s="274" t="str">
        <f t="shared" si="23"/>
        <v/>
      </c>
      <c r="AJ80" s="274" t="str">
        <f t="shared" si="23"/>
        <v/>
      </c>
      <c r="AK80" s="274" t="str">
        <f t="shared" si="23"/>
        <v/>
      </c>
      <c r="AL80" s="275" t="str">
        <f t="shared" si="23"/>
        <v/>
      </c>
    </row>
    <row r="81" spans="1:38" x14ac:dyDescent="0.25">
      <c r="A81" s="447" t="str">
        <f>IF(Positions!B79&lt;&gt;"",Positions!B79,"")</f>
        <v/>
      </c>
      <c r="B81" s="448" t="str">
        <f>Positions!F79&amp;"-"&amp;Positions!G79</f>
        <v>-</v>
      </c>
      <c r="C81" s="449">
        <f t="shared" si="27"/>
        <v>0</v>
      </c>
      <c r="D81" s="450" t="str">
        <f>IF(Positions!J79&gt;0,Positions!J79*Positions!$V79,"")</f>
        <v/>
      </c>
      <c r="E81" s="450" t="str">
        <f>IF(Positions!K79&gt;0,Positions!K79*Positions!$V79,"")</f>
        <v/>
      </c>
      <c r="F81" s="450" t="str">
        <f>IF(Positions!L79&gt;0,Positions!L79*Positions!$V79,"")</f>
        <v/>
      </c>
      <c r="G81" s="450" t="str">
        <f>IF(Positions!M79&gt;0,Positions!M79*Positions!$V79,"")</f>
        <v/>
      </c>
      <c r="H81" s="450" t="str">
        <f>IF(Positions!N79&gt;0,Positions!N79*Positions!$V79,"")</f>
        <v/>
      </c>
      <c r="I81" s="450" t="str">
        <f>IF(Positions!O79&gt;0,Positions!O79*Positions!$V79,"")</f>
        <v/>
      </c>
      <c r="J81" s="450" t="str">
        <f>IF(Positions!P79&gt;0,Positions!P79*Positions!$V79,"")</f>
        <v/>
      </c>
      <c r="K81" s="451">
        <f t="shared" si="15"/>
        <v>0</v>
      </c>
      <c r="L81" s="451">
        <f t="shared" si="19"/>
        <v>0</v>
      </c>
      <c r="M81" s="451" t="str">
        <f t="shared" si="26"/>
        <v/>
      </c>
      <c r="N81" s="451" t="str">
        <f t="shared" si="26"/>
        <v/>
      </c>
      <c r="O81" s="451">
        <f t="shared" si="25"/>
        <v>0</v>
      </c>
      <c r="P81" s="451">
        <f t="shared" si="25"/>
        <v>0</v>
      </c>
      <c r="Q81" s="451">
        <f t="shared" si="25"/>
        <v>0</v>
      </c>
      <c r="R81" s="451">
        <f t="shared" si="16"/>
        <v>0</v>
      </c>
      <c r="S81" s="547"/>
      <c r="T81" s="452">
        <f t="shared" si="20"/>
        <v>0</v>
      </c>
      <c r="U81" s="549"/>
      <c r="V81" s="452">
        <f t="shared" si="21"/>
        <v>0</v>
      </c>
      <c r="W81" s="551"/>
      <c r="X81" s="453">
        <f t="shared" si="28"/>
        <v>0</v>
      </c>
      <c r="Y81" s="453">
        <f t="shared" si="29"/>
        <v>0</v>
      </c>
      <c r="Z81" s="453">
        <f t="shared" si="30"/>
        <v>0</v>
      </c>
      <c r="AA81" s="268">
        <f t="shared" si="31"/>
        <v>0</v>
      </c>
      <c r="AB81" s="269">
        <f t="shared" si="32"/>
        <v>0</v>
      </c>
      <c r="AC81" s="269">
        <f>AB81-Positions!Y79</f>
        <v>0</v>
      </c>
      <c r="AD81" s="268"/>
      <c r="AE81" s="219" t="str">
        <f>IF(Positions!F79&lt;&gt;"",TIME(LEFT(Positions!F79,2),RIGHT(Positions!F79,2),0),"")</f>
        <v/>
      </c>
      <c r="AF81" s="219" t="str">
        <f>IF(Positions!G79&lt;&gt;"",TIME(LEFT(Positions!G79,2),RIGHT(Positions!G79,2),0),"")</f>
        <v/>
      </c>
      <c r="AG81" s="273" t="str">
        <f t="shared" si="23"/>
        <v/>
      </c>
      <c r="AH81" s="274" t="str">
        <f t="shared" si="23"/>
        <v/>
      </c>
      <c r="AI81" s="274" t="str">
        <f t="shared" si="23"/>
        <v/>
      </c>
      <c r="AJ81" s="274" t="str">
        <f t="shared" si="23"/>
        <v/>
      </c>
      <c r="AK81" s="274" t="str">
        <f t="shared" si="23"/>
        <v/>
      </c>
      <c r="AL81" s="275" t="str">
        <f t="shared" si="23"/>
        <v/>
      </c>
    </row>
    <row r="82" spans="1:38" x14ac:dyDescent="0.25">
      <c r="A82" s="447" t="str">
        <f>IF(Positions!B80&lt;&gt;"",Positions!B80,"")</f>
        <v/>
      </c>
      <c r="B82" s="448" t="str">
        <f>Positions!F80&amp;"-"&amp;Positions!G80</f>
        <v>-</v>
      </c>
      <c r="C82" s="449">
        <f t="shared" si="27"/>
        <v>0</v>
      </c>
      <c r="D82" s="450" t="str">
        <f>IF(Positions!J80&gt;0,Positions!J80*Positions!$V80,"")</f>
        <v/>
      </c>
      <c r="E82" s="450" t="str">
        <f>IF(Positions!K80&gt;0,Positions!K80*Positions!$V80,"")</f>
        <v/>
      </c>
      <c r="F82" s="450" t="str">
        <f>IF(Positions!L80&gt;0,Positions!L80*Positions!$V80,"")</f>
        <v/>
      </c>
      <c r="G82" s="450" t="str">
        <f>IF(Positions!M80&gt;0,Positions!M80*Positions!$V80,"")</f>
        <v/>
      </c>
      <c r="H82" s="450" t="str">
        <f>IF(Positions!N80&gt;0,Positions!N80*Positions!$V80,"")</f>
        <v/>
      </c>
      <c r="I82" s="450" t="str">
        <f>IF(Positions!O80&gt;0,Positions!O80*Positions!$V80,"")</f>
        <v/>
      </c>
      <c r="J82" s="450" t="str">
        <f>IF(Positions!P80&gt;0,Positions!P80*Positions!$V80,"")</f>
        <v/>
      </c>
      <c r="K82" s="451">
        <f t="shared" si="15"/>
        <v>0</v>
      </c>
      <c r="L82" s="451">
        <f t="shared" si="19"/>
        <v>0</v>
      </c>
      <c r="M82" s="451" t="str">
        <f t="shared" si="26"/>
        <v/>
      </c>
      <c r="N82" s="451" t="str">
        <f t="shared" si="26"/>
        <v/>
      </c>
      <c r="O82" s="451">
        <f t="shared" si="25"/>
        <v>0</v>
      </c>
      <c r="P82" s="451">
        <f t="shared" si="25"/>
        <v>0</v>
      </c>
      <c r="Q82" s="451">
        <f t="shared" si="25"/>
        <v>0</v>
      </c>
      <c r="R82" s="451">
        <f t="shared" si="16"/>
        <v>0</v>
      </c>
      <c r="S82" s="547"/>
      <c r="T82" s="452">
        <f t="shared" si="20"/>
        <v>0</v>
      </c>
      <c r="U82" s="549"/>
      <c r="V82" s="452">
        <f t="shared" si="21"/>
        <v>0</v>
      </c>
      <c r="W82" s="551"/>
      <c r="X82" s="453">
        <f t="shared" si="28"/>
        <v>0</v>
      </c>
      <c r="Y82" s="453">
        <f t="shared" si="29"/>
        <v>0</v>
      </c>
      <c r="Z82" s="453">
        <f t="shared" si="30"/>
        <v>0</v>
      </c>
      <c r="AA82" s="268">
        <f t="shared" si="31"/>
        <v>0</v>
      </c>
      <c r="AB82" s="269">
        <f t="shared" si="32"/>
        <v>0</v>
      </c>
      <c r="AC82" s="269">
        <f>AB82-Positions!Y80</f>
        <v>0</v>
      </c>
      <c r="AD82" s="268"/>
      <c r="AE82" s="219" t="str">
        <f>IF(Positions!F80&lt;&gt;"",TIME(LEFT(Positions!F80,2),RIGHT(Positions!F80,2),0),"")</f>
        <v/>
      </c>
      <c r="AF82" s="219" t="str">
        <f>IF(Positions!G80&lt;&gt;"",TIME(LEFT(Positions!G80,2),RIGHT(Positions!G80,2),0),"")</f>
        <v/>
      </c>
      <c r="AG82" s="273" t="str">
        <f t="shared" si="23"/>
        <v/>
      </c>
      <c r="AH82" s="274" t="str">
        <f t="shared" si="23"/>
        <v/>
      </c>
      <c r="AI82" s="274" t="str">
        <f t="shared" si="23"/>
        <v/>
      </c>
      <c r="AJ82" s="274" t="str">
        <f t="shared" si="23"/>
        <v/>
      </c>
      <c r="AK82" s="274" t="str">
        <f t="shared" si="23"/>
        <v/>
      </c>
      <c r="AL82" s="275" t="str">
        <f t="shared" si="23"/>
        <v/>
      </c>
    </row>
    <row r="83" spans="1:38" x14ac:dyDescent="0.25">
      <c r="A83" s="447" t="str">
        <f>IF(Positions!B81&lt;&gt;"",Positions!B81,"")</f>
        <v/>
      </c>
      <c r="B83" s="448" t="str">
        <f>Positions!F81&amp;"-"&amp;Positions!G81</f>
        <v>-</v>
      </c>
      <c r="C83" s="449">
        <f t="shared" si="27"/>
        <v>0</v>
      </c>
      <c r="D83" s="450" t="str">
        <f>IF(Positions!J81&gt;0,Positions!J81*Positions!$V81,"")</f>
        <v/>
      </c>
      <c r="E83" s="450" t="str">
        <f>IF(Positions!K81&gt;0,Positions!K81*Positions!$V81,"")</f>
        <v/>
      </c>
      <c r="F83" s="450" t="str">
        <f>IF(Positions!L81&gt;0,Positions!L81*Positions!$V81,"")</f>
        <v/>
      </c>
      <c r="G83" s="450" t="str">
        <f>IF(Positions!M81&gt;0,Positions!M81*Positions!$V81,"")</f>
        <v/>
      </c>
      <c r="H83" s="450" t="str">
        <f>IF(Positions!N81&gt;0,Positions!N81*Positions!$V81,"")</f>
        <v/>
      </c>
      <c r="I83" s="450" t="str">
        <f>IF(Positions!O81&gt;0,Positions!O81*Positions!$V81,"")</f>
        <v/>
      </c>
      <c r="J83" s="450" t="str">
        <f>IF(Positions!P81&gt;0,Positions!P81*Positions!$V81,"")</f>
        <v/>
      </c>
      <c r="K83" s="451">
        <f t="shared" si="15"/>
        <v>0</v>
      </c>
      <c r="L83" s="451">
        <f t="shared" si="19"/>
        <v>0</v>
      </c>
      <c r="M83" s="451" t="str">
        <f t="shared" si="26"/>
        <v/>
      </c>
      <c r="N83" s="451" t="str">
        <f t="shared" si="26"/>
        <v/>
      </c>
      <c r="O83" s="451">
        <f t="shared" si="25"/>
        <v>0</v>
      </c>
      <c r="P83" s="451">
        <f t="shared" si="25"/>
        <v>0</v>
      </c>
      <c r="Q83" s="451">
        <f t="shared" si="25"/>
        <v>0</v>
      </c>
      <c r="R83" s="451">
        <f t="shared" si="16"/>
        <v>0</v>
      </c>
      <c r="S83" s="547"/>
      <c r="T83" s="452">
        <f t="shared" si="20"/>
        <v>0</v>
      </c>
      <c r="U83" s="549"/>
      <c r="V83" s="452">
        <f t="shared" si="21"/>
        <v>0</v>
      </c>
      <c r="W83" s="551"/>
      <c r="X83" s="453">
        <f t="shared" si="28"/>
        <v>0</v>
      </c>
      <c r="Y83" s="453">
        <f t="shared" si="29"/>
        <v>0</v>
      </c>
      <c r="Z83" s="453">
        <f t="shared" si="30"/>
        <v>0</v>
      </c>
      <c r="AA83" s="268">
        <f t="shared" si="31"/>
        <v>0</v>
      </c>
      <c r="AB83" s="269">
        <f t="shared" si="32"/>
        <v>0</v>
      </c>
      <c r="AC83" s="269">
        <f>AB83-Positions!Y81</f>
        <v>0</v>
      </c>
      <c r="AD83" s="268"/>
      <c r="AE83" s="219" t="str">
        <f>IF(Positions!F81&lt;&gt;"",TIME(LEFT(Positions!F81,2),RIGHT(Positions!F81,2),0),"")</f>
        <v/>
      </c>
      <c r="AF83" s="219" t="str">
        <f>IF(Positions!G81&lt;&gt;"",TIME(LEFT(Positions!G81,2),RIGHT(Positions!G81,2),0),"")</f>
        <v/>
      </c>
      <c r="AG83" s="273" t="str">
        <f t="shared" si="23"/>
        <v/>
      </c>
      <c r="AH83" s="274" t="str">
        <f t="shared" si="23"/>
        <v/>
      </c>
      <c r="AI83" s="274" t="str">
        <f t="shared" si="23"/>
        <v/>
      </c>
      <c r="AJ83" s="274" t="str">
        <f t="shared" ref="AG83:AL124" si="33">IF(AND($AE83&gt;=AJ$6,$AE83&lt;=AJ$7),AJ$5,"")</f>
        <v/>
      </c>
      <c r="AK83" s="274" t="str">
        <f t="shared" si="33"/>
        <v/>
      </c>
      <c r="AL83" s="275" t="str">
        <f t="shared" si="33"/>
        <v/>
      </c>
    </row>
    <row r="84" spans="1:38" x14ac:dyDescent="0.25">
      <c r="A84" s="447" t="str">
        <f>IF(Positions!B82&lt;&gt;"",Positions!B82,"")</f>
        <v/>
      </c>
      <c r="B84" s="448" t="str">
        <f>Positions!F82&amp;"-"&amp;Positions!G82</f>
        <v>-</v>
      </c>
      <c r="C84" s="449">
        <f t="shared" si="27"/>
        <v>0</v>
      </c>
      <c r="D84" s="450" t="str">
        <f>IF(Positions!J82&gt;0,Positions!J82*Positions!$V82,"")</f>
        <v/>
      </c>
      <c r="E84" s="450" t="str">
        <f>IF(Positions!K82&gt;0,Positions!K82*Positions!$V82,"")</f>
        <v/>
      </c>
      <c r="F84" s="450" t="str">
        <f>IF(Positions!L82&gt;0,Positions!L82*Positions!$V82,"")</f>
        <v/>
      </c>
      <c r="G84" s="450" t="str">
        <f>IF(Positions!M82&gt;0,Positions!M82*Positions!$V82,"")</f>
        <v/>
      </c>
      <c r="H84" s="450" t="str">
        <f>IF(Positions!N82&gt;0,Positions!N82*Positions!$V82,"")</f>
        <v/>
      </c>
      <c r="I84" s="450" t="str">
        <f>IF(Positions!O82&gt;0,Positions!O82*Positions!$V82,"")</f>
        <v/>
      </c>
      <c r="J84" s="450" t="str">
        <f>IF(Positions!P82&gt;0,Positions!P82*Positions!$V82,"")</f>
        <v/>
      </c>
      <c r="K84" s="451">
        <f t="shared" si="15"/>
        <v>0</v>
      </c>
      <c r="L84" s="451">
        <f t="shared" si="19"/>
        <v>0</v>
      </c>
      <c r="M84" s="451" t="str">
        <f t="shared" si="26"/>
        <v/>
      </c>
      <c r="N84" s="451" t="str">
        <f t="shared" si="26"/>
        <v/>
      </c>
      <c r="O84" s="451">
        <f t="shared" ref="O84:Q103" si="34">IF($C84=O$6,$L84*O$6,0)</f>
        <v>0</v>
      </c>
      <c r="P84" s="451">
        <f t="shared" si="34"/>
        <v>0</v>
      </c>
      <c r="Q84" s="451">
        <f t="shared" si="34"/>
        <v>0</v>
      </c>
      <c r="R84" s="451">
        <f t="shared" si="16"/>
        <v>0</v>
      </c>
      <c r="S84" s="547"/>
      <c r="T84" s="452">
        <f t="shared" si="20"/>
        <v>0</v>
      </c>
      <c r="U84" s="549"/>
      <c r="V84" s="452">
        <f t="shared" si="21"/>
        <v>0</v>
      </c>
      <c r="W84" s="551"/>
      <c r="X84" s="453">
        <f t="shared" si="28"/>
        <v>0</v>
      </c>
      <c r="Y84" s="453">
        <f t="shared" si="29"/>
        <v>0</v>
      </c>
      <c r="Z84" s="453">
        <f t="shared" si="30"/>
        <v>0</v>
      </c>
      <c r="AA84" s="268">
        <f t="shared" si="31"/>
        <v>0</v>
      </c>
      <c r="AB84" s="269">
        <f t="shared" si="32"/>
        <v>0</v>
      </c>
      <c r="AC84" s="269">
        <f>AB84-Positions!Y82</f>
        <v>0</v>
      </c>
      <c r="AD84" s="268"/>
      <c r="AE84" s="219" t="str">
        <f>IF(Positions!F82&lt;&gt;"",TIME(LEFT(Positions!F82,2),RIGHT(Positions!F82,2),0),"")</f>
        <v/>
      </c>
      <c r="AF84" s="219" t="str">
        <f>IF(Positions!G82&lt;&gt;"",TIME(LEFT(Positions!G82,2),RIGHT(Positions!G82,2),0),"")</f>
        <v/>
      </c>
      <c r="AG84" s="273" t="str">
        <f t="shared" si="33"/>
        <v/>
      </c>
      <c r="AH84" s="274" t="str">
        <f t="shared" si="33"/>
        <v/>
      </c>
      <c r="AI84" s="274" t="str">
        <f t="shared" si="33"/>
        <v/>
      </c>
      <c r="AJ84" s="274" t="str">
        <f t="shared" si="33"/>
        <v/>
      </c>
      <c r="AK84" s="274" t="str">
        <f t="shared" si="33"/>
        <v/>
      </c>
      <c r="AL84" s="275" t="str">
        <f t="shared" si="33"/>
        <v/>
      </c>
    </row>
    <row r="85" spans="1:38" x14ac:dyDescent="0.25">
      <c r="A85" s="447" t="str">
        <f>IF(Positions!B83&lt;&gt;"",Positions!B83,"")</f>
        <v/>
      </c>
      <c r="B85" s="448" t="str">
        <f>Positions!F83&amp;"-"&amp;Positions!G83</f>
        <v>-</v>
      </c>
      <c r="C85" s="449">
        <f t="shared" si="27"/>
        <v>0</v>
      </c>
      <c r="D85" s="450" t="str">
        <f>IF(Positions!J83&gt;0,Positions!J83*Positions!$V83,"")</f>
        <v/>
      </c>
      <c r="E85" s="450" t="str">
        <f>IF(Positions!K83&gt;0,Positions!K83*Positions!$V83,"")</f>
        <v/>
      </c>
      <c r="F85" s="450" t="str">
        <f>IF(Positions!L83&gt;0,Positions!L83*Positions!$V83,"")</f>
        <v/>
      </c>
      <c r="G85" s="450" t="str">
        <f>IF(Positions!M83&gt;0,Positions!M83*Positions!$V83,"")</f>
        <v/>
      </c>
      <c r="H85" s="450" t="str">
        <f>IF(Positions!N83&gt;0,Positions!N83*Positions!$V83,"")</f>
        <v/>
      </c>
      <c r="I85" s="450" t="str">
        <f>IF(Positions!O83&gt;0,Positions!O83*Positions!$V83,"")</f>
        <v/>
      </c>
      <c r="J85" s="450" t="str">
        <f>IF(Positions!P83&gt;0,Positions!P83*Positions!$V83,"")</f>
        <v/>
      </c>
      <c r="K85" s="451">
        <f t="shared" si="15"/>
        <v>0</v>
      </c>
      <c r="L85" s="451">
        <f t="shared" si="19"/>
        <v>0</v>
      </c>
      <c r="M85" s="451" t="str">
        <f t="shared" si="26"/>
        <v/>
      </c>
      <c r="N85" s="451" t="str">
        <f t="shared" si="26"/>
        <v/>
      </c>
      <c r="O85" s="451">
        <f t="shared" si="34"/>
        <v>0</v>
      </c>
      <c r="P85" s="451">
        <f t="shared" si="34"/>
        <v>0</v>
      </c>
      <c r="Q85" s="451">
        <f t="shared" si="34"/>
        <v>0</v>
      </c>
      <c r="R85" s="451">
        <f t="shared" si="16"/>
        <v>0</v>
      </c>
      <c r="S85" s="547"/>
      <c r="T85" s="452">
        <f t="shared" si="20"/>
        <v>0</v>
      </c>
      <c r="U85" s="549"/>
      <c r="V85" s="452">
        <f t="shared" si="21"/>
        <v>0</v>
      </c>
      <c r="W85" s="551"/>
      <c r="X85" s="453">
        <f t="shared" si="28"/>
        <v>0</v>
      </c>
      <c r="Y85" s="453">
        <f t="shared" si="29"/>
        <v>0</v>
      </c>
      <c r="Z85" s="453">
        <f t="shared" si="30"/>
        <v>0</v>
      </c>
      <c r="AA85" s="268">
        <f t="shared" si="31"/>
        <v>0</v>
      </c>
      <c r="AB85" s="269">
        <f t="shared" si="32"/>
        <v>0</v>
      </c>
      <c r="AC85" s="269">
        <f>AB85-Positions!Y83</f>
        <v>0</v>
      </c>
      <c r="AD85" s="268"/>
      <c r="AE85" s="219" t="str">
        <f>IF(Positions!F83&lt;&gt;"",TIME(LEFT(Positions!F83,2),RIGHT(Positions!F83,2),0),"")</f>
        <v/>
      </c>
      <c r="AF85" s="219" t="str">
        <f>IF(Positions!G83&lt;&gt;"",TIME(LEFT(Positions!G83,2),RIGHT(Positions!G83,2),0),"")</f>
        <v/>
      </c>
      <c r="AG85" s="273" t="str">
        <f t="shared" si="33"/>
        <v/>
      </c>
      <c r="AH85" s="274" t="str">
        <f t="shared" si="33"/>
        <v/>
      </c>
      <c r="AI85" s="274" t="str">
        <f t="shared" si="33"/>
        <v/>
      </c>
      <c r="AJ85" s="274" t="str">
        <f t="shared" si="33"/>
        <v/>
      </c>
      <c r="AK85" s="274" t="str">
        <f t="shared" si="33"/>
        <v/>
      </c>
      <c r="AL85" s="275" t="str">
        <f t="shared" si="33"/>
        <v/>
      </c>
    </row>
    <row r="86" spans="1:38" x14ac:dyDescent="0.25">
      <c r="A86" s="447" t="str">
        <f>IF(Positions!B84&lt;&gt;"",Positions!B84,"")</f>
        <v/>
      </c>
      <c r="B86" s="448" t="str">
        <f>Positions!F84&amp;"-"&amp;Positions!G84</f>
        <v>-</v>
      </c>
      <c r="C86" s="449">
        <f t="shared" si="27"/>
        <v>0</v>
      </c>
      <c r="D86" s="450" t="str">
        <f>IF(Positions!J84&gt;0,Positions!J84*Positions!$V84,"")</f>
        <v/>
      </c>
      <c r="E86" s="450" t="str">
        <f>IF(Positions!K84&gt;0,Positions!K84*Positions!$V84,"")</f>
        <v/>
      </c>
      <c r="F86" s="450" t="str">
        <f>IF(Positions!L84&gt;0,Positions!L84*Positions!$V84,"")</f>
        <v/>
      </c>
      <c r="G86" s="450" t="str">
        <f>IF(Positions!M84&gt;0,Positions!M84*Positions!$V84,"")</f>
        <v/>
      </c>
      <c r="H86" s="450" t="str">
        <f>IF(Positions!N84&gt;0,Positions!N84*Positions!$V84,"")</f>
        <v/>
      </c>
      <c r="I86" s="450" t="str">
        <f>IF(Positions!O84&gt;0,Positions!O84*Positions!$V84,"")</f>
        <v/>
      </c>
      <c r="J86" s="450" t="str">
        <f>IF(Positions!P84&gt;0,Positions!P84*Positions!$V84,"")</f>
        <v/>
      </c>
      <c r="K86" s="451">
        <f t="shared" si="15"/>
        <v>0</v>
      </c>
      <c r="L86" s="451">
        <f t="shared" si="19"/>
        <v>0</v>
      </c>
      <c r="M86" s="451" t="str">
        <f t="shared" si="26"/>
        <v/>
      </c>
      <c r="N86" s="451" t="str">
        <f t="shared" si="26"/>
        <v/>
      </c>
      <c r="O86" s="451">
        <f t="shared" si="34"/>
        <v>0</v>
      </c>
      <c r="P86" s="451">
        <f t="shared" si="34"/>
        <v>0</v>
      </c>
      <c r="Q86" s="451">
        <f t="shared" si="34"/>
        <v>0</v>
      </c>
      <c r="R86" s="451">
        <f t="shared" si="16"/>
        <v>0</v>
      </c>
      <c r="S86" s="547"/>
      <c r="T86" s="452">
        <f t="shared" si="20"/>
        <v>0</v>
      </c>
      <c r="U86" s="549"/>
      <c r="V86" s="452">
        <f t="shared" si="21"/>
        <v>0</v>
      </c>
      <c r="W86" s="551"/>
      <c r="X86" s="453">
        <f t="shared" si="28"/>
        <v>0</v>
      </c>
      <c r="Y86" s="453">
        <f t="shared" si="29"/>
        <v>0</v>
      </c>
      <c r="Z86" s="453">
        <f t="shared" si="30"/>
        <v>0</v>
      </c>
      <c r="AA86" s="268">
        <f t="shared" si="31"/>
        <v>0</v>
      </c>
      <c r="AB86" s="269">
        <f t="shared" si="32"/>
        <v>0</v>
      </c>
      <c r="AC86" s="269">
        <f>AB86-Positions!Y84</f>
        <v>0</v>
      </c>
      <c r="AD86" s="268"/>
      <c r="AE86" s="219" t="str">
        <f>IF(Positions!F84&lt;&gt;"",TIME(LEFT(Positions!F84,2),RIGHT(Positions!F84,2),0),"")</f>
        <v/>
      </c>
      <c r="AF86" s="219" t="str">
        <f>IF(Positions!G84&lt;&gt;"",TIME(LEFT(Positions!G84,2),RIGHT(Positions!G84,2),0),"")</f>
        <v/>
      </c>
      <c r="AG86" s="273" t="str">
        <f t="shared" si="33"/>
        <v/>
      </c>
      <c r="AH86" s="274" t="str">
        <f t="shared" si="33"/>
        <v/>
      </c>
      <c r="AI86" s="274" t="str">
        <f t="shared" si="33"/>
        <v/>
      </c>
      <c r="AJ86" s="274" t="str">
        <f t="shared" si="33"/>
        <v/>
      </c>
      <c r="AK86" s="274" t="str">
        <f t="shared" si="33"/>
        <v/>
      </c>
      <c r="AL86" s="275" t="str">
        <f t="shared" si="33"/>
        <v/>
      </c>
    </row>
    <row r="87" spans="1:38" x14ac:dyDescent="0.25">
      <c r="A87" s="447" t="str">
        <f>IF(Positions!B85&lt;&gt;"",Positions!B85,"")</f>
        <v/>
      </c>
      <c r="B87" s="448" t="str">
        <f>Positions!F85&amp;"-"&amp;Positions!G85</f>
        <v>-</v>
      </c>
      <c r="C87" s="449">
        <f t="shared" si="27"/>
        <v>0</v>
      </c>
      <c r="D87" s="450" t="str">
        <f>IF(Positions!J85&gt;0,Positions!J85*Positions!$V85,"")</f>
        <v/>
      </c>
      <c r="E87" s="450" t="str">
        <f>IF(Positions!K85&gt;0,Positions!K85*Positions!$V85,"")</f>
        <v/>
      </c>
      <c r="F87" s="450" t="str">
        <f>IF(Positions!L85&gt;0,Positions!L85*Positions!$V85,"")</f>
        <v/>
      </c>
      <c r="G87" s="450" t="str">
        <f>IF(Positions!M85&gt;0,Positions!M85*Positions!$V85,"")</f>
        <v/>
      </c>
      <c r="H87" s="450" t="str">
        <f>IF(Positions!N85&gt;0,Positions!N85*Positions!$V85,"")</f>
        <v/>
      </c>
      <c r="I87" s="450" t="str">
        <f>IF(Positions!O85&gt;0,Positions!O85*Positions!$V85,"")</f>
        <v/>
      </c>
      <c r="J87" s="450" t="str">
        <f>IF(Positions!P85&gt;0,Positions!P85*Positions!$V85,"")</f>
        <v/>
      </c>
      <c r="K87" s="451">
        <f t="shared" ref="K87:K150" si="35">SUM(D87:J87)</f>
        <v>0</v>
      </c>
      <c r="L87" s="451">
        <f t="shared" si="19"/>
        <v>0</v>
      </c>
      <c r="M87" s="451" t="str">
        <f t="shared" si="26"/>
        <v/>
      </c>
      <c r="N87" s="451" t="str">
        <f t="shared" si="26"/>
        <v/>
      </c>
      <c r="O87" s="451">
        <f t="shared" si="34"/>
        <v>0</v>
      </c>
      <c r="P87" s="451">
        <f t="shared" si="34"/>
        <v>0</v>
      </c>
      <c r="Q87" s="451">
        <f t="shared" si="34"/>
        <v>0</v>
      </c>
      <c r="R87" s="451">
        <f t="shared" ref="R87:R150" si="36">SUM(K87:Q87,-L87)</f>
        <v>0</v>
      </c>
      <c r="S87" s="547"/>
      <c r="T87" s="452">
        <f t="shared" si="20"/>
        <v>0</v>
      </c>
      <c r="U87" s="549"/>
      <c r="V87" s="452">
        <f t="shared" si="21"/>
        <v>0</v>
      </c>
      <c r="W87" s="551"/>
      <c r="X87" s="453">
        <f t="shared" si="28"/>
        <v>0</v>
      </c>
      <c r="Y87" s="453">
        <f t="shared" si="29"/>
        <v>0</v>
      </c>
      <c r="Z87" s="453">
        <f t="shared" si="30"/>
        <v>0</v>
      </c>
      <c r="AA87" s="268">
        <f t="shared" si="31"/>
        <v>0</v>
      </c>
      <c r="AB87" s="269">
        <f t="shared" si="32"/>
        <v>0</v>
      </c>
      <c r="AC87" s="269">
        <f>AB87-Positions!Y85</f>
        <v>0</v>
      </c>
      <c r="AD87" s="268"/>
      <c r="AE87" s="219" t="str">
        <f>IF(Positions!F85&lt;&gt;"",TIME(LEFT(Positions!F85,2),RIGHT(Positions!F85,2),0),"")</f>
        <v/>
      </c>
      <c r="AF87" s="219" t="str">
        <f>IF(Positions!G85&lt;&gt;"",TIME(LEFT(Positions!G85,2),RIGHT(Positions!G85,2),0),"")</f>
        <v/>
      </c>
      <c r="AG87" s="273" t="str">
        <f t="shared" si="33"/>
        <v/>
      </c>
      <c r="AH87" s="274" t="str">
        <f t="shared" si="33"/>
        <v/>
      </c>
      <c r="AI87" s="274" t="str">
        <f t="shared" si="33"/>
        <v/>
      </c>
      <c r="AJ87" s="274" t="str">
        <f t="shared" si="33"/>
        <v/>
      </c>
      <c r="AK87" s="274" t="str">
        <f t="shared" si="33"/>
        <v/>
      </c>
      <c r="AL87" s="275" t="str">
        <f t="shared" si="33"/>
        <v/>
      </c>
    </row>
    <row r="88" spans="1:38" x14ac:dyDescent="0.25">
      <c r="A88" s="447" t="str">
        <f>IF(Positions!B86&lt;&gt;"",Positions!B86,"")</f>
        <v/>
      </c>
      <c r="B88" s="448" t="str">
        <f>Positions!F86&amp;"-"&amp;Positions!G86</f>
        <v>-</v>
      </c>
      <c r="C88" s="449">
        <f t="shared" si="27"/>
        <v>0</v>
      </c>
      <c r="D88" s="450" t="str">
        <f>IF(Positions!J86&gt;0,Positions!J86*Positions!$V86,"")</f>
        <v/>
      </c>
      <c r="E88" s="450" t="str">
        <f>IF(Positions!K86&gt;0,Positions!K86*Positions!$V86,"")</f>
        <v/>
      </c>
      <c r="F88" s="450" t="str">
        <f>IF(Positions!L86&gt;0,Positions!L86*Positions!$V86,"")</f>
        <v/>
      </c>
      <c r="G88" s="450" t="str">
        <f>IF(Positions!M86&gt;0,Positions!M86*Positions!$V86,"")</f>
        <v/>
      </c>
      <c r="H88" s="450" t="str">
        <f>IF(Positions!N86&gt;0,Positions!N86*Positions!$V86,"")</f>
        <v/>
      </c>
      <c r="I88" s="450" t="str">
        <f>IF(Positions!O86&gt;0,Positions!O86*Positions!$V86,"")</f>
        <v/>
      </c>
      <c r="J88" s="450" t="str">
        <f>IF(Positions!P86&gt;0,Positions!P86*Positions!$V86,"")</f>
        <v/>
      </c>
      <c r="K88" s="451">
        <f t="shared" si="35"/>
        <v>0</v>
      </c>
      <c r="L88" s="451">
        <f t="shared" si="19"/>
        <v>0</v>
      </c>
      <c r="M88" s="451" t="str">
        <f t="shared" si="26"/>
        <v/>
      </c>
      <c r="N88" s="451" t="str">
        <f t="shared" si="26"/>
        <v/>
      </c>
      <c r="O88" s="451">
        <f t="shared" si="34"/>
        <v>0</v>
      </c>
      <c r="P88" s="451">
        <f t="shared" si="34"/>
        <v>0</v>
      </c>
      <c r="Q88" s="451">
        <f t="shared" si="34"/>
        <v>0</v>
      </c>
      <c r="R88" s="451">
        <f t="shared" si="36"/>
        <v>0</v>
      </c>
      <c r="S88" s="547"/>
      <c r="T88" s="452">
        <f t="shared" si="20"/>
        <v>0</v>
      </c>
      <c r="U88" s="549"/>
      <c r="V88" s="452">
        <f t="shared" si="21"/>
        <v>0</v>
      </c>
      <c r="W88" s="551"/>
      <c r="X88" s="453">
        <f t="shared" si="28"/>
        <v>0</v>
      </c>
      <c r="Y88" s="453">
        <f t="shared" si="29"/>
        <v>0</v>
      </c>
      <c r="Z88" s="453">
        <f t="shared" si="30"/>
        <v>0</v>
      </c>
      <c r="AA88" s="268">
        <f t="shared" si="31"/>
        <v>0</v>
      </c>
      <c r="AB88" s="269">
        <f t="shared" si="32"/>
        <v>0</v>
      </c>
      <c r="AC88" s="269">
        <f>AB88-Positions!Y86</f>
        <v>0</v>
      </c>
      <c r="AD88" s="268"/>
      <c r="AE88" s="219" t="str">
        <f>IF(Positions!F86&lt;&gt;"",TIME(LEFT(Positions!F86,2),RIGHT(Positions!F86,2),0),"")</f>
        <v/>
      </c>
      <c r="AF88" s="219" t="str">
        <f>IF(Positions!G86&lt;&gt;"",TIME(LEFT(Positions!G86,2),RIGHT(Positions!G86,2),0),"")</f>
        <v/>
      </c>
      <c r="AG88" s="273" t="str">
        <f t="shared" si="33"/>
        <v/>
      </c>
      <c r="AH88" s="274" t="str">
        <f t="shared" si="33"/>
        <v/>
      </c>
      <c r="AI88" s="274" t="str">
        <f t="shared" si="33"/>
        <v/>
      </c>
      <c r="AJ88" s="274" t="str">
        <f t="shared" si="33"/>
        <v/>
      </c>
      <c r="AK88" s="274" t="str">
        <f t="shared" si="33"/>
        <v/>
      </c>
      <c r="AL88" s="275" t="str">
        <f t="shared" si="33"/>
        <v/>
      </c>
    </row>
    <row r="89" spans="1:38" x14ac:dyDescent="0.25">
      <c r="A89" s="447" t="str">
        <f>IF(Positions!B87&lt;&gt;"",Positions!B87,"")</f>
        <v/>
      </c>
      <c r="B89" s="448" t="str">
        <f>Positions!F87&amp;"-"&amp;Positions!G87</f>
        <v>-</v>
      </c>
      <c r="C89" s="449">
        <f t="shared" si="27"/>
        <v>0</v>
      </c>
      <c r="D89" s="450" t="str">
        <f>IF(Positions!J87&gt;0,Positions!J87*Positions!$V87,"")</f>
        <v/>
      </c>
      <c r="E89" s="450" t="str">
        <f>IF(Positions!K87&gt;0,Positions!K87*Positions!$V87,"")</f>
        <v/>
      </c>
      <c r="F89" s="450" t="str">
        <f>IF(Positions!L87&gt;0,Positions!L87*Positions!$V87,"")</f>
        <v/>
      </c>
      <c r="G89" s="450" t="str">
        <f>IF(Positions!M87&gt;0,Positions!M87*Positions!$V87,"")</f>
        <v/>
      </c>
      <c r="H89" s="450" t="str">
        <f>IF(Positions!N87&gt;0,Positions!N87*Positions!$V87,"")</f>
        <v/>
      </c>
      <c r="I89" s="450" t="str">
        <f>IF(Positions!O87&gt;0,Positions!O87*Positions!$V87,"")</f>
        <v/>
      </c>
      <c r="J89" s="450" t="str">
        <f>IF(Positions!P87&gt;0,Positions!P87*Positions!$V87,"")</f>
        <v/>
      </c>
      <c r="K89" s="451">
        <f t="shared" si="35"/>
        <v>0</v>
      </c>
      <c r="L89" s="451">
        <f t="shared" si="19"/>
        <v>0</v>
      </c>
      <c r="M89" s="451" t="str">
        <f t="shared" si="26"/>
        <v/>
      </c>
      <c r="N89" s="451" t="str">
        <f t="shared" si="26"/>
        <v/>
      </c>
      <c r="O89" s="451">
        <f t="shared" si="34"/>
        <v>0</v>
      </c>
      <c r="P89" s="451">
        <f t="shared" si="34"/>
        <v>0</v>
      </c>
      <c r="Q89" s="451">
        <f t="shared" si="34"/>
        <v>0</v>
      </c>
      <c r="R89" s="451">
        <f t="shared" si="36"/>
        <v>0</v>
      </c>
      <c r="S89" s="547"/>
      <c r="T89" s="452">
        <f t="shared" si="20"/>
        <v>0</v>
      </c>
      <c r="U89" s="549"/>
      <c r="V89" s="452">
        <f t="shared" si="21"/>
        <v>0</v>
      </c>
      <c r="W89" s="551"/>
      <c r="X89" s="453">
        <f t="shared" si="28"/>
        <v>0</v>
      </c>
      <c r="Y89" s="453">
        <f t="shared" si="29"/>
        <v>0</v>
      </c>
      <c r="Z89" s="453">
        <f t="shared" si="30"/>
        <v>0</v>
      </c>
      <c r="AA89" s="268">
        <f t="shared" si="31"/>
        <v>0</v>
      </c>
      <c r="AB89" s="269">
        <f t="shared" si="32"/>
        <v>0</v>
      </c>
      <c r="AC89" s="269">
        <f>AB89-Positions!Y87</f>
        <v>0</v>
      </c>
      <c r="AD89" s="268"/>
      <c r="AE89" s="219" t="str">
        <f>IF(Positions!F87&lt;&gt;"",TIME(LEFT(Positions!F87,2),RIGHT(Positions!F87,2),0),"")</f>
        <v/>
      </c>
      <c r="AF89" s="219" t="str">
        <f>IF(Positions!G87&lt;&gt;"",TIME(LEFT(Positions!G87,2),RIGHT(Positions!G87,2),0),"")</f>
        <v/>
      </c>
      <c r="AG89" s="273" t="str">
        <f t="shared" si="33"/>
        <v/>
      </c>
      <c r="AH89" s="274" t="str">
        <f t="shared" si="33"/>
        <v/>
      </c>
      <c r="AI89" s="274" t="str">
        <f t="shared" si="33"/>
        <v/>
      </c>
      <c r="AJ89" s="274" t="str">
        <f t="shared" si="33"/>
        <v/>
      </c>
      <c r="AK89" s="274" t="str">
        <f t="shared" si="33"/>
        <v/>
      </c>
      <c r="AL89" s="275" t="str">
        <f t="shared" si="33"/>
        <v/>
      </c>
    </row>
    <row r="90" spans="1:38" x14ac:dyDescent="0.25">
      <c r="A90" s="447" t="str">
        <f>IF(Positions!B88&lt;&gt;"",Positions!B88,"")</f>
        <v/>
      </c>
      <c r="B90" s="448" t="str">
        <f>Positions!F88&amp;"-"&amp;Positions!G88</f>
        <v>-</v>
      </c>
      <c r="C90" s="449">
        <f t="shared" si="27"/>
        <v>0</v>
      </c>
      <c r="D90" s="450" t="str">
        <f>IF(Positions!J88&gt;0,Positions!J88*Positions!$V88,"")</f>
        <v/>
      </c>
      <c r="E90" s="450" t="str">
        <f>IF(Positions!K88&gt;0,Positions!K88*Positions!$V88,"")</f>
        <v/>
      </c>
      <c r="F90" s="450" t="str">
        <f>IF(Positions!L88&gt;0,Positions!L88*Positions!$V88,"")</f>
        <v/>
      </c>
      <c r="G90" s="450" t="str">
        <f>IF(Positions!M88&gt;0,Positions!M88*Positions!$V88,"")</f>
        <v/>
      </c>
      <c r="H90" s="450" t="str">
        <f>IF(Positions!N88&gt;0,Positions!N88*Positions!$V88,"")</f>
        <v/>
      </c>
      <c r="I90" s="450" t="str">
        <f>IF(Positions!O88&gt;0,Positions!O88*Positions!$V88,"")</f>
        <v/>
      </c>
      <c r="J90" s="450" t="str">
        <f>IF(Positions!P88&gt;0,Positions!P88*Positions!$V88,"")</f>
        <v/>
      </c>
      <c r="K90" s="451">
        <f t="shared" si="35"/>
        <v>0</v>
      </c>
      <c r="L90" s="451">
        <f t="shared" si="19"/>
        <v>0</v>
      </c>
      <c r="M90" s="451" t="str">
        <f t="shared" si="26"/>
        <v/>
      </c>
      <c r="N90" s="451" t="str">
        <f t="shared" si="26"/>
        <v/>
      </c>
      <c r="O90" s="451">
        <f t="shared" si="34"/>
        <v>0</v>
      </c>
      <c r="P90" s="451">
        <f t="shared" si="34"/>
        <v>0</v>
      </c>
      <c r="Q90" s="451">
        <f t="shared" si="34"/>
        <v>0</v>
      </c>
      <c r="R90" s="451">
        <f t="shared" si="36"/>
        <v>0</v>
      </c>
      <c r="S90" s="547"/>
      <c r="T90" s="452">
        <f t="shared" si="20"/>
        <v>0</v>
      </c>
      <c r="U90" s="549"/>
      <c r="V90" s="452">
        <f t="shared" si="21"/>
        <v>0</v>
      </c>
      <c r="W90" s="551"/>
      <c r="X90" s="453">
        <f t="shared" si="28"/>
        <v>0</v>
      </c>
      <c r="Y90" s="453">
        <f t="shared" si="29"/>
        <v>0</v>
      </c>
      <c r="Z90" s="453">
        <f t="shared" si="30"/>
        <v>0</v>
      </c>
      <c r="AA90" s="268">
        <f t="shared" si="31"/>
        <v>0</v>
      </c>
      <c r="AB90" s="269">
        <f t="shared" si="32"/>
        <v>0</v>
      </c>
      <c r="AC90" s="269">
        <f>AB90-Positions!Y88</f>
        <v>0</v>
      </c>
      <c r="AD90" s="268"/>
      <c r="AE90" s="219" t="str">
        <f>IF(Positions!F88&lt;&gt;"",TIME(LEFT(Positions!F88,2),RIGHT(Positions!F88,2),0),"")</f>
        <v/>
      </c>
      <c r="AF90" s="219" t="str">
        <f>IF(Positions!G88&lt;&gt;"",TIME(LEFT(Positions!G88,2),RIGHT(Positions!G88,2),0),"")</f>
        <v/>
      </c>
      <c r="AG90" s="273" t="str">
        <f t="shared" si="33"/>
        <v/>
      </c>
      <c r="AH90" s="274" t="str">
        <f t="shared" si="33"/>
        <v/>
      </c>
      <c r="AI90" s="274" t="str">
        <f t="shared" si="33"/>
        <v/>
      </c>
      <c r="AJ90" s="274" t="str">
        <f t="shared" si="33"/>
        <v/>
      </c>
      <c r="AK90" s="274" t="str">
        <f t="shared" si="33"/>
        <v/>
      </c>
      <c r="AL90" s="275" t="str">
        <f t="shared" si="33"/>
        <v/>
      </c>
    </row>
    <row r="91" spans="1:38" x14ac:dyDescent="0.25">
      <c r="A91" s="447" t="str">
        <f>IF(Positions!B89&lt;&gt;"",Positions!B89,"")</f>
        <v/>
      </c>
      <c r="B91" s="448" t="str">
        <f>Positions!F89&amp;"-"&amp;Positions!G89</f>
        <v>-</v>
      </c>
      <c r="C91" s="449">
        <f t="shared" si="27"/>
        <v>0</v>
      </c>
      <c r="D91" s="450" t="str">
        <f>IF(Positions!J89&gt;0,Positions!J89*Positions!$V89,"")</f>
        <v/>
      </c>
      <c r="E91" s="450" t="str">
        <f>IF(Positions!K89&gt;0,Positions!K89*Positions!$V89,"")</f>
        <v/>
      </c>
      <c r="F91" s="450" t="str">
        <f>IF(Positions!L89&gt;0,Positions!L89*Positions!$V89,"")</f>
        <v/>
      </c>
      <c r="G91" s="450" t="str">
        <f>IF(Positions!M89&gt;0,Positions!M89*Positions!$V89,"")</f>
        <v/>
      </c>
      <c r="H91" s="450" t="str">
        <f>IF(Positions!N89&gt;0,Positions!N89*Positions!$V89,"")</f>
        <v/>
      </c>
      <c r="I91" s="450" t="str">
        <f>IF(Positions!O89&gt;0,Positions!O89*Positions!$V89,"")</f>
        <v/>
      </c>
      <c r="J91" s="450" t="str">
        <f>IF(Positions!P89&gt;0,Positions!P89*Positions!$V89,"")</f>
        <v/>
      </c>
      <c r="K91" s="451">
        <f t="shared" si="35"/>
        <v>0</v>
      </c>
      <c r="L91" s="451">
        <f t="shared" si="19"/>
        <v>0</v>
      </c>
      <c r="M91" s="451" t="str">
        <f t="shared" si="26"/>
        <v/>
      </c>
      <c r="N91" s="451" t="str">
        <f t="shared" si="26"/>
        <v/>
      </c>
      <c r="O91" s="451">
        <f t="shared" si="34"/>
        <v>0</v>
      </c>
      <c r="P91" s="451">
        <f t="shared" si="34"/>
        <v>0</v>
      </c>
      <c r="Q91" s="451">
        <f t="shared" si="34"/>
        <v>0</v>
      </c>
      <c r="R91" s="451">
        <f t="shared" si="36"/>
        <v>0</v>
      </c>
      <c r="S91" s="547"/>
      <c r="T91" s="452">
        <f t="shared" si="20"/>
        <v>0</v>
      </c>
      <c r="U91" s="549"/>
      <c r="V91" s="452">
        <f t="shared" si="21"/>
        <v>0</v>
      </c>
      <c r="W91" s="551"/>
      <c r="X91" s="453">
        <f t="shared" si="28"/>
        <v>0</v>
      </c>
      <c r="Y91" s="453">
        <f t="shared" si="29"/>
        <v>0</v>
      </c>
      <c r="Z91" s="453">
        <f t="shared" si="30"/>
        <v>0</v>
      </c>
      <c r="AA91" s="268">
        <f t="shared" si="31"/>
        <v>0</v>
      </c>
      <c r="AB91" s="269">
        <f t="shared" si="32"/>
        <v>0</v>
      </c>
      <c r="AC91" s="269">
        <f>AB91-Positions!Y89</f>
        <v>0</v>
      </c>
      <c r="AD91" s="268"/>
      <c r="AE91" s="219" t="str">
        <f>IF(Positions!F89&lt;&gt;"",TIME(LEFT(Positions!F89,2),RIGHT(Positions!F89,2),0),"")</f>
        <v/>
      </c>
      <c r="AF91" s="219" t="str">
        <f>IF(Positions!G89&lt;&gt;"",TIME(LEFT(Positions!G89,2),RIGHT(Positions!G89,2),0),"")</f>
        <v/>
      </c>
      <c r="AG91" s="273" t="str">
        <f t="shared" si="33"/>
        <v/>
      </c>
      <c r="AH91" s="274" t="str">
        <f t="shared" si="33"/>
        <v/>
      </c>
      <c r="AI91" s="274" t="str">
        <f t="shared" si="33"/>
        <v/>
      </c>
      <c r="AJ91" s="274" t="str">
        <f t="shared" si="33"/>
        <v/>
      </c>
      <c r="AK91" s="274" t="str">
        <f t="shared" si="33"/>
        <v/>
      </c>
      <c r="AL91" s="275" t="str">
        <f t="shared" si="33"/>
        <v/>
      </c>
    </row>
    <row r="92" spans="1:38" x14ac:dyDescent="0.25">
      <c r="A92" s="447" t="str">
        <f>IF(Positions!B90&lt;&gt;"",Positions!B90,"")</f>
        <v/>
      </c>
      <c r="B92" s="448" t="str">
        <f>Positions!F90&amp;"-"&amp;Positions!G90</f>
        <v>-</v>
      </c>
      <c r="C92" s="449">
        <f t="shared" si="27"/>
        <v>0</v>
      </c>
      <c r="D92" s="450" t="str">
        <f>IF(Positions!J90&gt;0,Positions!J90*Positions!$V90,"")</f>
        <v/>
      </c>
      <c r="E92" s="450" t="str">
        <f>IF(Positions!K90&gt;0,Positions!K90*Positions!$V90,"")</f>
        <v/>
      </c>
      <c r="F92" s="450" t="str">
        <f>IF(Positions!L90&gt;0,Positions!L90*Positions!$V90,"")</f>
        <v/>
      </c>
      <c r="G92" s="450" t="str">
        <f>IF(Positions!M90&gt;0,Positions!M90*Positions!$V90,"")</f>
        <v/>
      </c>
      <c r="H92" s="450" t="str">
        <f>IF(Positions!N90&gt;0,Positions!N90*Positions!$V90,"")</f>
        <v/>
      </c>
      <c r="I92" s="450" t="str">
        <f>IF(Positions!O90&gt;0,Positions!O90*Positions!$V90,"")</f>
        <v/>
      </c>
      <c r="J92" s="450" t="str">
        <f>IF(Positions!P90&gt;0,Positions!P90*Positions!$V90,"")</f>
        <v/>
      </c>
      <c r="K92" s="451">
        <f t="shared" si="35"/>
        <v>0</v>
      </c>
      <c r="L92" s="451">
        <f t="shared" si="19"/>
        <v>0</v>
      </c>
      <c r="M92" s="451" t="str">
        <f t="shared" si="26"/>
        <v/>
      </c>
      <c r="N92" s="451" t="str">
        <f t="shared" si="26"/>
        <v/>
      </c>
      <c r="O92" s="451">
        <f t="shared" si="34"/>
        <v>0</v>
      </c>
      <c r="P92" s="451">
        <f t="shared" si="34"/>
        <v>0</v>
      </c>
      <c r="Q92" s="451">
        <f t="shared" si="34"/>
        <v>0</v>
      </c>
      <c r="R92" s="451">
        <f t="shared" si="36"/>
        <v>0</v>
      </c>
      <c r="S92" s="547"/>
      <c r="T92" s="452">
        <f t="shared" si="20"/>
        <v>0</v>
      </c>
      <c r="U92" s="549"/>
      <c r="V92" s="452">
        <f t="shared" si="21"/>
        <v>0</v>
      </c>
      <c r="W92" s="551"/>
      <c r="X92" s="453">
        <f t="shared" si="28"/>
        <v>0</v>
      </c>
      <c r="Y92" s="453">
        <f t="shared" si="29"/>
        <v>0</v>
      </c>
      <c r="Z92" s="453">
        <f t="shared" si="30"/>
        <v>0</v>
      </c>
      <c r="AA92" s="268">
        <f t="shared" si="31"/>
        <v>0</v>
      </c>
      <c r="AB92" s="269">
        <f t="shared" si="32"/>
        <v>0</v>
      </c>
      <c r="AC92" s="269">
        <f>AB92-Positions!Y90</f>
        <v>0</v>
      </c>
      <c r="AD92" s="268"/>
      <c r="AE92" s="219" t="str">
        <f>IF(Positions!F90&lt;&gt;"",TIME(LEFT(Positions!F90,2),RIGHT(Positions!F90,2),0),"")</f>
        <v/>
      </c>
      <c r="AF92" s="219" t="str">
        <f>IF(Positions!G90&lt;&gt;"",TIME(LEFT(Positions!G90,2),RIGHT(Positions!G90,2),0),"")</f>
        <v/>
      </c>
      <c r="AG92" s="273" t="str">
        <f t="shared" si="33"/>
        <v/>
      </c>
      <c r="AH92" s="274" t="str">
        <f t="shared" si="33"/>
        <v/>
      </c>
      <c r="AI92" s="274" t="str">
        <f t="shared" si="33"/>
        <v/>
      </c>
      <c r="AJ92" s="274" t="str">
        <f t="shared" si="33"/>
        <v/>
      </c>
      <c r="AK92" s="274" t="str">
        <f t="shared" si="33"/>
        <v/>
      </c>
      <c r="AL92" s="275" t="str">
        <f t="shared" si="33"/>
        <v/>
      </c>
    </row>
    <row r="93" spans="1:38" x14ac:dyDescent="0.25">
      <c r="A93" s="447" t="str">
        <f>IF(Positions!B91&lt;&gt;"",Positions!B91,"")</f>
        <v/>
      </c>
      <c r="B93" s="448" t="str">
        <f>Positions!F91&amp;"-"&amp;Positions!G91</f>
        <v>-</v>
      </c>
      <c r="C93" s="449">
        <f t="shared" si="27"/>
        <v>0</v>
      </c>
      <c r="D93" s="450" t="str">
        <f>IF(Positions!J91&gt;0,Positions!J91*Positions!$V91,"")</f>
        <v/>
      </c>
      <c r="E93" s="450" t="str">
        <f>IF(Positions!K91&gt;0,Positions!K91*Positions!$V91,"")</f>
        <v/>
      </c>
      <c r="F93" s="450" t="str">
        <f>IF(Positions!L91&gt;0,Positions!L91*Positions!$V91,"")</f>
        <v/>
      </c>
      <c r="G93" s="450" t="str">
        <f>IF(Positions!M91&gt;0,Positions!M91*Positions!$V91,"")</f>
        <v/>
      </c>
      <c r="H93" s="450" t="str">
        <f>IF(Positions!N91&gt;0,Positions!N91*Positions!$V91,"")</f>
        <v/>
      </c>
      <c r="I93" s="450" t="str">
        <f>IF(Positions!O91&gt;0,Positions!O91*Positions!$V91,"")</f>
        <v/>
      </c>
      <c r="J93" s="450" t="str">
        <f>IF(Positions!P91&gt;0,Positions!P91*Positions!$V91,"")</f>
        <v/>
      </c>
      <c r="K93" s="451">
        <f t="shared" si="35"/>
        <v>0</v>
      </c>
      <c r="L93" s="451">
        <f t="shared" si="19"/>
        <v>0</v>
      </c>
      <c r="M93" s="451" t="str">
        <f t="shared" si="26"/>
        <v/>
      </c>
      <c r="N93" s="451" t="str">
        <f t="shared" si="26"/>
        <v/>
      </c>
      <c r="O93" s="451">
        <f t="shared" si="34"/>
        <v>0</v>
      </c>
      <c r="P93" s="451">
        <f t="shared" si="34"/>
        <v>0</v>
      </c>
      <c r="Q93" s="451">
        <f t="shared" si="34"/>
        <v>0</v>
      </c>
      <c r="R93" s="451">
        <f t="shared" si="36"/>
        <v>0</v>
      </c>
      <c r="S93" s="547"/>
      <c r="T93" s="452">
        <f t="shared" si="20"/>
        <v>0</v>
      </c>
      <c r="U93" s="549"/>
      <c r="V93" s="452">
        <f t="shared" si="21"/>
        <v>0</v>
      </c>
      <c r="W93" s="551"/>
      <c r="X93" s="453">
        <f t="shared" si="28"/>
        <v>0</v>
      </c>
      <c r="Y93" s="453">
        <f t="shared" si="29"/>
        <v>0</v>
      </c>
      <c r="Z93" s="453">
        <f t="shared" si="30"/>
        <v>0</v>
      </c>
      <c r="AA93" s="268">
        <f t="shared" si="31"/>
        <v>0</v>
      </c>
      <c r="AB93" s="269">
        <f t="shared" si="32"/>
        <v>0</v>
      </c>
      <c r="AC93" s="269">
        <f>AB93-Positions!Y91</f>
        <v>0</v>
      </c>
      <c r="AD93" s="268"/>
      <c r="AE93" s="219" t="str">
        <f>IF(Positions!F91&lt;&gt;"",TIME(LEFT(Positions!F91,2),RIGHT(Positions!F91,2),0),"")</f>
        <v/>
      </c>
      <c r="AF93" s="219" t="str">
        <f>IF(Positions!G91&lt;&gt;"",TIME(LEFT(Positions!G91,2),RIGHT(Positions!G91,2),0),"")</f>
        <v/>
      </c>
      <c r="AG93" s="273" t="str">
        <f t="shared" si="33"/>
        <v/>
      </c>
      <c r="AH93" s="274" t="str">
        <f t="shared" si="33"/>
        <v/>
      </c>
      <c r="AI93" s="274" t="str">
        <f t="shared" si="33"/>
        <v/>
      </c>
      <c r="AJ93" s="274" t="str">
        <f t="shared" si="33"/>
        <v/>
      </c>
      <c r="AK93" s="274" t="str">
        <f t="shared" si="33"/>
        <v/>
      </c>
      <c r="AL93" s="275" t="str">
        <f t="shared" si="33"/>
        <v/>
      </c>
    </row>
    <row r="94" spans="1:38" x14ac:dyDescent="0.25">
      <c r="A94" s="447" t="str">
        <f>IF(Positions!B92&lt;&gt;"",Positions!B92,"")</f>
        <v/>
      </c>
      <c r="B94" s="448" t="str">
        <f>Positions!F92&amp;"-"&amp;Positions!G92</f>
        <v>-</v>
      </c>
      <c r="C94" s="449">
        <f t="shared" si="27"/>
        <v>0</v>
      </c>
      <c r="D94" s="450" t="str">
        <f>IF(Positions!J92&gt;0,Positions!J92*Positions!$V92,"")</f>
        <v/>
      </c>
      <c r="E94" s="450" t="str">
        <f>IF(Positions!K92&gt;0,Positions!K92*Positions!$V92,"")</f>
        <v/>
      </c>
      <c r="F94" s="450" t="str">
        <f>IF(Positions!L92&gt;0,Positions!L92*Positions!$V92,"")</f>
        <v/>
      </c>
      <c r="G94" s="450" t="str">
        <f>IF(Positions!M92&gt;0,Positions!M92*Positions!$V92,"")</f>
        <v/>
      </c>
      <c r="H94" s="450" t="str">
        <f>IF(Positions!N92&gt;0,Positions!N92*Positions!$V92,"")</f>
        <v/>
      </c>
      <c r="I94" s="450" t="str">
        <f>IF(Positions!O92&gt;0,Positions!O92*Positions!$V92,"")</f>
        <v/>
      </c>
      <c r="J94" s="450" t="str">
        <f>IF(Positions!P92&gt;0,Positions!P92*Positions!$V92,"")</f>
        <v/>
      </c>
      <c r="K94" s="451">
        <f t="shared" si="35"/>
        <v>0</v>
      </c>
      <c r="L94" s="451">
        <f t="shared" si="19"/>
        <v>0</v>
      </c>
      <c r="M94" s="451" t="str">
        <f t="shared" si="26"/>
        <v/>
      </c>
      <c r="N94" s="451" t="str">
        <f t="shared" si="26"/>
        <v/>
      </c>
      <c r="O94" s="451">
        <f t="shared" si="34"/>
        <v>0</v>
      </c>
      <c r="P94" s="451">
        <f t="shared" si="34"/>
        <v>0</v>
      </c>
      <c r="Q94" s="451">
        <f t="shared" si="34"/>
        <v>0</v>
      </c>
      <c r="R94" s="451">
        <f t="shared" si="36"/>
        <v>0</v>
      </c>
      <c r="S94" s="547"/>
      <c r="T94" s="452">
        <f t="shared" si="20"/>
        <v>0</v>
      </c>
      <c r="U94" s="549"/>
      <c r="V94" s="452">
        <f t="shared" si="21"/>
        <v>0</v>
      </c>
      <c r="W94" s="551"/>
      <c r="X94" s="453">
        <f t="shared" si="28"/>
        <v>0</v>
      </c>
      <c r="Y94" s="453">
        <f t="shared" si="29"/>
        <v>0</v>
      </c>
      <c r="Z94" s="453">
        <f t="shared" si="30"/>
        <v>0</v>
      </c>
      <c r="AA94" s="268">
        <f t="shared" si="31"/>
        <v>0</v>
      </c>
      <c r="AB94" s="269">
        <f t="shared" si="32"/>
        <v>0</v>
      </c>
      <c r="AC94" s="269">
        <f>AB94-Positions!Y92</f>
        <v>0</v>
      </c>
      <c r="AD94" s="268"/>
      <c r="AE94" s="219" t="str">
        <f>IF(Positions!F92&lt;&gt;"",TIME(LEFT(Positions!F92,2),RIGHT(Positions!F92,2),0),"")</f>
        <v/>
      </c>
      <c r="AF94" s="219" t="str">
        <f>IF(Positions!G92&lt;&gt;"",TIME(LEFT(Positions!G92,2),RIGHT(Positions!G92,2),0),"")</f>
        <v/>
      </c>
      <c r="AG94" s="273" t="str">
        <f t="shared" si="33"/>
        <v/>
      </c>
      <c r="AH94" s="274" t="str">
        <f t="shared" si="33"/>
        <v/>
      </c>
      <c r="AI94" s="274" t="str">
        <f t="shared" si="33"/>
        <v/>
      </c>
      <c r="AJ94" s="274" t="str">
        <f t="shared" si="33"/>
        <v/>
      </c>
      <c r="AK94" s="274" t="str">
        <f t="shared" si="33"/>
        <v/>
      </c>
      <c r="AL94" s="275" t="str">
        <f t="shared" si="33"/>
        <v/>
      </c>
    </row>
    <row r="95" spans="1:38" x14ac:dyDescent="0.25">
      <c r="A95" s="447" t="str">
        <f>IF(Positions!B93&lt;&gt;"",Positions!B93,"")</f>
        <v/>
      </c>
      <c r="B95" s="448" t="str">
        <f>Positions!F93&amp;"-"&amp;Positions!G93</f>
        <v>-</v>
      </c>
      <c r="C95" s="449">
        <f t="shared" si="27"/>
        <v>0</v>
      </c>
      <c r="D95" s="450" t="str">
        <f>IF(Positions!J93&gt;0,Positions!J93*Positions!$V93,"")</f>
        <v/>
      </c>
      <c r="E95" s="450" t="str">
        <f>IF(Positions!K93&gt;0,Positions!K93*Positions!$V93,"")</f>
        <v/>
      </c>
      <c r="F95" s="450" t="str">
        <f>IF(Positions!L93&gt;0,Positions!L93*Positions!$V93,"")</f>
        <v/>
      </c>
      <c r="G95" s="450" t="str">
        <f>IF(Positions!M93&gt;0,Positions!M93*Positions!$V93,"")</f>
        <v/>
      </c>
      <c r="H95" s="450" t="str">
        <f>IF(Positions!N93&gt;0,Positions!N93*Positions!$V93,"")</f>
        <v/>
      </c>
      <c r="I95" s="450" t="str">
        <f>IF(Positions!O93&gt;0,Positions!O93*Positions!$V93,"")</f>
        <v/>
      </c>
      <c r="J95" s="450" t="str">
        <f>IF(Positions!P93&gt;0,Positions!P93*Positions!$V93,"")</f>
        <v/>
      </c>
      <c r="K95" s="451">
        <f t="shared" si="35"/>
        <v>0</v>
      </c>
      <c r="L95" s="451">
        <f t="shared" si="19"/>
        <v>0</v>
      </c>
      <c r="M95" s="451" t="str">
        <f t="shared" si="26"/>
        <v/>
      </c>
      <c r="N95" s="451" t="str">
        <f t="shared" si="26"/>
        <v/>
      </c>
      <c r="O95" s="451">
        <f t="shared" si="34"/>
        <v>0</v>
      </c>
      <c r="P95" s="451">
        <f t="shared" si="34"/>
        <v>0</v>
      </c>
      <c r="Q95" s="451">
        <f t="shared" si="34"/>
        <v>0</v>
      </c>
      <c r="R95" s="451">
        <f t="shared" si="36"/>
        <v>0</v>
      </c>
      <c r="S95" s="547"/>
      <c r="T95" s="452">
        <f t="shared" si="20"/>
        <v>0</v>
      </c>
      <c r="U95" s="549"/>
      <c r="V95" s="452">
        <f t="shared" si="21"/>
        <v>0</v>
      </c>
      <c r="W95" s="551"/>
      <c r="X95" s="453">
        <f t="shared" si="28"/>
        <v>0</v>
      </c>
      <c r="Y95" s="453">
        <f t="shared" si="29"/>
        <v>0</v>
      </c>
      <c r="Z95" s="453">
        <f t="shared" si="30"/>
        <v>0</v>
      </c>
      <c r="AA95" s="268">
        <f t="shared" si="31"/>
        <v>0</v>
      </c>
      <c r="AB95" s="269">
        <f t="shared" si="32"/>
        <v>0</v>
      </c>
      <c r="AC95" s="269">
        <f>AB95-Positions!Y93</f>
        <v>0</v>
      </c>
      <c r="AD95" s="268"/>
      <c r="AE95" s="219" t="str">
        <f>IF(Positions!F93&lt;&gt;"",TIME(LEFT(Positions!F93,2),RIGHT(Positions!F93,2),0),"")</f>
        <v/>
      </c>
      <c r="AF95" s="219" t="str">
        <f>IF(Positions!G93&lt;&gt;"",TIME(LEFT(Positions!G93,2),RIGHT(Positions!G93,2),0),"")</f>
        <v/>
      </c>
      <c r="AG95" s="273" t="str">
        <f t="shared" si="33"/>
        <v/>
      </c>
      <c r="AH95" s="274" t="str">
        <f t="shared" si="33"/>
        <v/>
      </c>
      <c r="AI95" s="274" t="str">
        <f t="shared" si="33"/>
        <v/>
      </c>
      <c r="AJ95" s="274" t="str">
        <f t="shared" si="33"/>
        <v/>
      </c>
      <c r="AK95" s="274" t="str">
        <f t="shared" si="33"/>
        <v/>
      </c>
      <c r="AL95" s="275" t="str">
        <f t="shared" si="33"/>
        <v/>
      </c>
    </row>
    <row r="96" spans="1:38" x14ac:dyDescent="0.25">
      <c r="A96" s="447" t="str">
        <f>IF(Positions!B94&lt;&gt;"",Positions!B94,"")</f>
        <v/>
      </c>
      <c r="B96" s="448" t="str">
        <f>Positions!F94&amp;"-"&amp;Positions!G94</f>
        <v>-</v>
      </c>
      <c r="C96" s="449">
        <f t="shared" si="27"/>
        <v>0</v>
      </c>
      <c r="D96" s="450" t="str">
        <f>IF(Positions!J94&gt;0,Positions!J94*Positions!$V94,"")</f>
        <v/>
      </c>
      <c r="E96" s="450" t="str">
        <f>IF(Positions!K94&gt;0,Positions!K94*Positions!$V94,"")</f>
        <v/>
      </c>
      <c r="F96" s="450" t="str">
        <f>IF(Positions!L94&gt;0,Positions!L94*Positions!$V94,"")</f>
        <v/>
      </c>
      <c r="G96" s="450" t="str">
        <f>IF(Positions!M94&gt;0,Positions!M94*Positions!$V94,"")</f>
        <v/>
      </c>
      <c r="H96" s="450" t="str">
        <f>IF(Positions!N94&gt;0,Positions!N94*Positions!$V94,"")</f>
        <v/>
      </c>
      <c r="I96" s="450" t="str">
        <f>IF(Positions!O94&gt;0,Positions!O94*Positions!$V94,"")</f>
        <v/>
      </c>
      <c r="J96" s="450" t="str">
        <f>IF(Positions!P94&gt;0,Positions!P94*Positions!$V94,"")</f>
        <v/>
      </c>
      <c r="K96" s="451">
        <f t="shared" si="35"/>
        <v>0</v>
      </c>
      <c r="L96" s="451">
        <f t="shared" si="19"/>
        <v>0</v>
      </c>
      <c r="M96" s="451" t="str">
        <f t="shared" si="26"/>
        <v/>
      </c>
      <c r="N96" s="451" t="str">
        <f t="shared" si="26"/>
        <v/>
      </c>
      <c r="O96" s="451">
        <f t="shared" si="34"/>
        <v>0</v>
      </c>
      <c r="P96" s="451">
        <f t="shared" si="34"/>
        <v>0</v>
      </c>
      <c r="Q96" s="451">
        <f t="shared" si="34"/>
        <v>0</v>
      </c>
      <c r="R96" s="451">
        <f t="shared" si="36"/>
        <v>0</v>
      </c>
      <c r="S96" s="547"/>
      <c r="T96" s="452">
        <f t="shared" si="20"/>
        <v>0</v>
      </c>
      <c r="U96" s="549"/>
      <c r="V96" s="452">
        <f t="shared" si="21"/>
        <v>0</v>
      </c>
      <c r="W96" s="551"/>
      <c r="X96" s="453">
        <f t="shared" si="28"/>
        <v>0</v>
      </c>
      <c r="Y96" s="453">
        <f t="shared" si="29"/>
        <v>0</v>
      </c>
      <c r="Z96" s="453">
        <f t="shared" si="30"/>
        <v>0</v>
      </c>
      <c r="AA96" s="268">
        <f t="shared" si="31"/>
        <v>0</v>
      </c>
      <c r="AB96" s="269">
        <f t="shared" si="32"/>
        <v>0</v>
      </c>
      <c r="AC96" s="269">
        <f>AB96-Positions!Y94</f>
        <v>0</v>
      </c>
      <c r="AD96" s="268"/>
      <c r="AE96" s="219" t="str">
        <f>IF(Positions!F94&lt;&gt;"",TIME(LEFT(Positions!F94,2),RIGHT(Positions!F94,2),0),"")</f>
        <v/>
      </c>
      <c r="AF96" s="219" t="str">
        <f>IF(Positions!G94&lt;&gt;"",TIME(LEFT(Positions!G94,2),RIGHT(Positions!G94,2),0),"")</f>
        <v/>
      </c>
      <c r="AG96" s="273" t="str">
        <f t="shared" si="33"/>
        <v/>
      </c>
      <c r="AH96" s="274" t="str">
        <f t="shared" si="33"/>
        <v/>
      </c>
      <c r="AI96" s="274" t="str">
        <f t="shared" si="33"/>
        <v/>
      </c>
      <c r="AJ96" s="274" t="str">
        <f t="shared" si="33"/>
        <v/>
      </c>
      <c r="AK96" s="274" t="str">
        <f t="shared" si="33"/>
        <v/>
      </c>
      <c r="AL96" s="275" t="str">
        <f t="shared" si="33"/>
        <v/>
      </c>
    </row>
    <row r="97" spans="1:38" x14ac:dyDescent="0.25">
      <c r="A97" s="447" t="str">
        <f>IF(Positions!B95&lt;&gt;"",Positions!B95,"")</f>
        <v/>
      </c>
      <c r="B97" s="448" t="str">
        <f>Positions!F95&amp;"-"&amp;Positions!G95</f>
        <v>-</v>
      </c>
      <c r="C97" s="449">
        <f t="shared" si="27"/>
        <v>0</v>
      </c>
      <c r="D97" s="450" t="str">
        <f>IF(Positions!J95&gt;0,Positions!J95*Positions!$V95,"")</f>
        <v/>
      </c>
      <c r="E97" s="450" t="str">
        <f>IF(Positions!K95&gt;0,Positions!K95*Positions!$V95,"")</f>
        <v/>
      </c>
      <c r="F97" s="450" t="str">
        <f>IF(Positions!L95&gt;0,Positions!L95*Positions!$V95,"")</f>
        <v/>
      </c>
      <c r="G97" s="450" t="str">
        <f>IF(Positions!M95&gt;0,Positions!M95*Positions!$V95,"")</f>
        <v/>
      </c>
      <c r="H97" s="450" t="str">
        <f>IF(Positions!N95&gt;0,Positions!N95*Positions!$V95,"")</f>
        <v/>
      </c>
      <c r="I97" s="450" t="str">
        <f>IF(Positions!O95&gt;0,Positions!O95*Positions!$V95,"")</f>
        <v/>
      </c>
      <c r="J97" s="450" t="str">
        <f>IF(Positions!P95&gt;0,Positions!P95*Positions!$V95,"")</f>
        <v/>
      </c>
      <c r="K97" s="451">
        <f t="shared" si="35"/>
        <v>0</v>
      </c>
      <c r="L97" s="451">
        <f t="shared" si="19"/>
        <v>0</v>
      </c>
      <c r="M97" s="451" t="str">
        <f t="shared" si="26"/>
        <v/>
      </c>
      <c r="N97" s="451" t="str">
        <f t="shared" si="26"/>
        <v/>
      </c>
      <c r="O97" s="451">
        <f t="shared" si="34"/>
        <v>0</v>
      </c>
      <c r="P97" s="451">
        <f t="shared" si="34"/>
        <v>0</v>
      </c>
      <c r="Q97" s="451">
        <f t="shared" si="34"/>
        <v>0</v>
      </c>
      <c r="R97" s="451">
        <f t="shared" si="36"/>
        <v>0</v>
      </c>
      <c r="S97" s="547"/>
      <c r="T97" s="452">
        <f t="shared" si="20"/>
        <v>0</v>
      </c>
      <c r="U97" s="549"/>
      <c r="V97" s="452">
        <f t="shared" si="21"/>
        <v>0</v>
      </c>
      <c r="W97" s="551"/>
      <c r="X97" s="453">
        <f t="shared" si="28"/>
        <v>0</v>
      </c>
      <c r="Y97" s="453">
        <f t="shared" si="29"/>
        <v>0</v>
      </c>
      <c r="Z97" s="453">
        <f t="shared" si="30"/>
        <v>0</v>
      </c>
      <c r="AA97" s="268">
        <f t="shared" si="31"/>
        <v>0</v>
      </c>
      <c r="AB97" s="269">
        <f t="shared" si="32"/>
        <v>0</v>
      </c>
      <c r="AC97" s="269">
        <f>AB97-Positions!Y95</f>
        <v>0</v>
      </c>
      <c r="AD97" s="268"/>
      <c r="AE97" s="219" t="str">
        <f>IF(Positions!F95&lt;&gt;"",TIME(LEFT(Positions!F95,2),RIGHT(Positions!F95,2),0),"")</f>
        <v/>
      </c>
      <c r="AF97" s="219" t="str">
        <f>IF(Positions!G95&lt;&gt;"",TIME(LEFT(Positions!G95,2),RIGHT(Positions!G95,2),0),"")</f>
        <v/>
      </c>
      <c r="AG97" s="273" t="str">
        <f t="shared" si="33"/>
        <v/>
      </c>
      <c r="AH97" s="274" t="str">
        <f t="shared" si="33"/>
        <v/>
      </c>
      <c r="AI97" s="274" t="str">
        <f t="shared" si="33"/>
        <v/>
      </c>
      <c r="AJ97" s="274" t="str">
        <f t="shared" si="33"/>
        <v/>
      </c>
      <c r="AK97" s="274" t="str">
        <f t="shared" si="33"/>
        <v/>
      </c>
      <c r="AL97" s="275" t="str">
        <f t="shared" si="33"/>
        <v/>
      </c>
    </row>
    <row r="98" spans="1:38" x14ac:dyDescent="0.25">
      <c r="A98" s="447" t="str">
        <f>IF(Positions!B96&lt;&gt;"",Positions!B96,"")</f>
        <v/>
      </c>
      <c r="B98" s="448" t="str">
        <f>Positions!F96&amp;"-"&amp;Positions!G96</f>
        <v>-</v>
      </c>
      <c r="C98" s="449">
        <f t="shared" si="27"/>
        <v>0</v>
      </c>
      <c r="D98" s="450" t="str">
        <f>IF(Positions!J96&gt;0,Positions!J96*Positions!$V96,"")</f>
        <v/>
      </c>
      <c r="E98" s="450" t="str">
        <f>IF(Positions!K96&gt;0,Positions!K96*Positions!$V96,"")</f>
        <v/>
      </c>
      <c r="F98" s="450" t="str">
        <f>IF(Positions!L96&gt;0,Positions!L96*Positions!$V96,"")</f>
        <v/>
      </c>
      <c r="G98" s="450" t="str">
        <f>IF(Positions!M96&gt;0,Positions!M96*Positions!$V96,"")</f>
        <v/>
      </c>
      <c r="H98" s="450" t="str">
        <f>IF(Positions!N96&gt;0,Positions!N96*Positions!$V96,"")</f>
        <v/>
      </c>
      <c r="I98" s="450" t="str">
        <f>IF(Positions!O96&gt;0,Positions!O96*Positions!$V96,"")</f>
        <v/>
      </c>
      <c r="J98" s="450" t="str">
        <f>IF(Positions!P96&gt;0,Positions!P96*Positions!$V96,"")</f>
        <v/>
      </c>
      <c r="K98" s="451">
        <f t="shared" si="35"/>
        <v>0</v>
      </c>
      <c r="L98" s="451">
        <f t="shared" ref="L98:L150" si="37">SUM(D98:H98)</f>
        <v>0</v>
      </c>
      <c r="M98" s="451" t="str">
        <f t="shared" si="26"/>
        <v/>
      </c>
      <c r="N98" s="451" t="str">
        <f t="shared" si="26"/>
        <v/>
      </c>
      <c r="O98" s="451">
        <f t="shared" si="34"/>
        <v>0</v>
      </c>
      <c r="P98" s="451">
        <f t="shared" si="34"/>
        <v>0</v>
      </c>
      <c r="Q98" s="451">
        <f t="shared" si="34"/>
        <v>0</v>
      </c>
      <c r="R98" s="451">
        <f t="shared" si="36"/>
        <v>0</v>
      </c>
      <c r="S98" s="547"/>
      <c r="T98" s="452">
        <f t="shared" ref="T98:T150" si="38">SUM(R98*S98)</f>
        <v>0</v>
      </c>
      <c r="U98" s="549"/>
      <c r="V98" s="452">
        <f t="shared" ref="V98:V150" si="39">SUM(T98:U98)</f>
        <v>0</v>
      </c>
      <c r="W98" s="551"/>
      <c r="X98" s="453">
        <f t="shared" si="28"/>
        <v>0</v>
      </c>
      <c r="Y98" s="453">
        <f t="shared" si="29"/>
        <v>0</v>
      </c>
      <c r="Z98" s="453">
        <f t="shared" si="30"/>
        <v>0</v>
      </c>
      <c r="AA98" s="268">
        <f t="shared" si="31"/>
        <v>0</v>
      </c>
      <c r="AB98" s="269">
        <f t="shared" si="32"/>
        <v>0</v>
      </c>
      <c r="AC98" s="269">
        <f>AB98-Positions!Y96</f>
        <v>0</v>
      </c>
      <c r="AD98" s="268"/>
      <c r="AE98" s="219" t="str">
        <f>IF(Positions!F96&lt;&gt;"",TIME(LEFT(Positions!F96,2),RIGHT(Positions!F96,2),0),"")</f>
        <v/>
      </c>
      <c r="AF98" s="219" t="str">
        <f>IF(Positions!G96&lt;&gt;"",TIME(LEFT(Positions!G96,2),RIGHT(Positions!G96,2),0),"")</f>
        <v/>
      </c>
      <c r="AG98" s="273" t="str">
        <f t="shared" si="33"/>
        <v/>
      </c>
      <c r="AH98" s="274" t="str">
        <f t="shared" si="33"/>
        <v/>
      </c>
      <c r="AI98" s="274" t="str">
        <f t="shared" si="33"/>
        <v/>
      </c>
      <c r="AJ98" s="274" t="str">
        <f t="shared" si="33"/>
        <v/>
      </c>
      <c r="AK98" s="274" t="str">
        <f t="shared" si="33"/>
        <v/>
      </c>
      <c r="AL98" s="275" t="str">
        <f t="shared" si="33"/>
        <v/>
      </c>
    </row>
    <row r="99" spans="1:38" x14ac:dyDescent="0.25">
      <c r="A99" s="447" t="str">
        <f>IF(Positions!B97&lt;&gt;"",Positions!B97,"")</f>
        <v/>
      </c>
      <c r="B99" s="448" t="str">
        <f>Positions!F97&amp;"-"&amp;Positions!G97</f>
        <v>-</v>
      </c>
      <c r="C99" s="449">
        <f t="shared" si="27"/>
        <v>0</v>
      </c>
      <c r="D99" s="450" t="str">
        <f>IF(Positions!J97&gt;0,Positions!J97*Positions!$V97,"")</f>
        <v/>
      </c>
      <c r="E99" s="450" t="str">
        <f>IF(Positions!K97&gt;0,Positions!K97*Positions!$V97,"")</f>
        <v/>
      </c>
      <c r="F99" s="450" t="str">
        <f>IF(Positions!L97&gt;0,Positions!L97*Positions!$V97,"")</f>
        <v/>
      </c>
      <c r="G99" s="450" t="str">
        <f>IF(Positions!M97&gt;0,Positions!M97*Positions!$V97,"")</f>
        <v/>
      </c>
      <c r="H99" s="450" t="str">
        <f>IF(Positions!N97&gt;0,Positions!N97*Positions!$V97,"")</f>
        <v/>
      </c>
      <c r="I99" s="450" t="str">
        <f>IF(Positions!O97&gt;0,Positions!O97*Positions!$V97,"")</f>
        <v/>
      </c>
      <c r="J99" s="450" t="str">
        <f>IF(Positions!P97&gt;0,Positions!P97*Positions!$V97,"")</f>
        <v/>
      </c>
      <c r="K99" s="451">
        <f t="shared" si="35"/>
        <v>0</v>
      </c>
      <c r="L99" s="451">
        <f t="shared" si="37"/>
        <v>0</v>
      </c>
      <c r="M99" s="451" t="str">
        <f t="shared" si="26"/>
        <v/>
      </c>
      <c r="N99" s="451" t="str">
        <f t="shared" si="26"/>
        <v/>
      </c>
      <c r="O99" s="451">
        <f t="shared" si="34"/>
        <v>0</v>
      </c>
      <c r="P99" s="451">
        <f t="shared" si="34"/>
        <v>0</v>
      </c>
      <c r="Q99" s="451">
        <f t="shared" si="34"/>
        <v>0</v>
      </c>
      <c r="R99" s="451">
        <f t="shared" si="36"/>
        <v>0</v>
      </c>
      <c r="S99" s="547"/>
      <c r="T99" s="452">
        <f t="shared" si="38"/>
        <v>0</v>
      </c>
      <c r="U99" s="549"/>
      <c r="V99" s="452">
        <f t="shared" si="39"/>
        <v>0</v>
      </c>
      <c r="W99" s="551"/>
      <c r="X99" s="453">
        <f t="shared" si="28"/>
        <v>0</v>
      </c>
      <c r="Y99" s="453">
        <f t="shared" si="29"/>
        <v>0</v>
      </c>
      <c r="Z99" s="453">
        <f t="shared" si="30"/>
        <v>0</v>
      </c>
      <c r="AA99" s="268">
        <f t="shared" si="31"/>
        <v>0</v>
      </c>
      <c r="AB99" s="269">
        <f t="shared" si="32"/>
        <v>0</v>
      </c>
      <c r="AC99" s="269">
        <f>AB99-Positions!Y97</f>
        <v>0</v>
      </c>
      <c r="AD99" s="268"/>
      <c r="AE99" s="219" t="str">
        <f>IF(Positions!F97&lt;&gt;"",TIME(LEFT(Positions!F97,2),RIGHT(Positions!F97,2),0),"")</f>
        <v/>
      </c>
      <c r="AF99" s="219" t="str">
        <f>IF(Positions!G97&lt;&gt;"",TIME(LEFT(Positions!G97,2),RIGHT(Positions!G97,2),0),"")</f>
        <v/>
      </c>
      <c r="AG99" s="273" t="str">
        <f t="shared" si="33"/>
        <v/>
      </c>
      <c r="AH99" s="274" t="str">
        <f t="shared" si="33"/>
        <v/>
      </c>
      <c r="AI99" s="274" t="str">
        <f t="shared" si="33"/>
        <v/>
      </c>
      <c r="AJ99" s="274" t="str">
        <f t="shared" si="33"/>
        <v/>
      </c>
      <c r="AK99" s="274" t="str">
        <f t="shared" si="33"/>
        <v/>
      </c>
      <c r="AL99" s="275" t="str">
        <f t="shared" si="33"/>
        <v/>
      </c>
    </row>
    <row r="100" spans="1:38" x14ac:dyDescent="0.25">
      <c r="A100" s="447" t="str">
        <f>IF(Positions!B98&lt;&gt;"",Positions!B98,"")</f>
        <v/>
      </c>
      <c r="B100" s="448" t="str">
        <f>Positions!F98&amp;"-"&amp;Positions!G98</f>
        <v>-</v>
      </c>
      <c r="C100" s="449">
        <f t="shared" si="27"/>
        <v>0</v>
      </c>
      <c r="D100" s="450" t="str">
        <f>IF(Positions!J98&gt;0,Positions!J98*Positions!$V98,"")</f>
        <v/>
      </c>
      <c r="E100" s="450" t="str">
        <f>IF(Positions!K98&gt;0,Positions!K98*Positions!$V98,"")</f>
        <v/>
      </c>
      <c r="F100" s="450" t="str">
        <f>IF(Positions!L98&gt;0,Positions!L98*Positions!$V98,"")</f>
        <v/>
      </c>
      <c r="G100" s="450" t="str">
        <f>IF(Positions!M98&gt;0,Positions!M98*Positions!$V98,"")</f>
        <v/>
      </c>
      <c r="H100" s="450" t="str">
        <f>IF(Positions!N98&gt;0,Positions!N98*Positions!$V98,"")</f>
        <v/>
      </c>
      <c r="I100" s="450" t="str">
        <f>IF(Positions!O98&gt;0,Positions!O98*Positions!$V98,"")</f>
        <v/>
      </c>
      <c r="J100" s="450" t="str">
        <f>IF(Positions!P98&gt;0,Positions!P98*Positions!$V98,"")</f>
        <v/>
      </c>
      <c r="K100" s="451">
        <f t="shared" si="35"/>
        <v>0</v>
      </c>
      <c r="L100" s="451">
        <f t="shared" si="37"/>
        <v>0</v>
      </c>
      <c r="M100" s="451" t="str">
        <f t="shared" ref="M100:N122" si="40">IF(I100&lt;&gt;"",I100*M$6,"")</f>
        <v/>
      </c>
      <c r="N100" s="451" t="str">
        <f t="shared" si="40"/>
        <v/>
      </c>
      <c r="O100" s="451">
        <f t="shared" si="34"/>
        <v>0</v>
      </c>
      <c r="P100" s="451">
        <f t="shared" si="34"/>
        <v>0</v>
      </c>
      <c r="Q100" s="451">
        <f t="shared" si="34"/>
        <v>0</v>
      </c>
      <c r="R100" s="451">
        <f t="shared" si="36"/>
        <v>0</v>
      </c>
      <c r="S100" s="547"/>
      <c r="T100" s="452">
        <f t="shared" si="38"/>
        <v>0</v>
      </c>
      <c r="U100" s="549"/>
      <c r="V100" s="452">
        <f t="shared" si="39"/>
        <v>0</v>
      </c>
      <c r="W100" s="551"/>
      <c r="X100" s="453">
        <f t="shared" si="28"/>
        <v>0</v>
      </c>
      <c r="Y100" s="453">
        <f t="shared" si="29"/>
        <v>0</v>
      </c>
      <c r="Z100" s="453">
        <f t="shared" si="30"/>
        <v>0</v>
      </c>
      <c r="AA100" s="268">
        <f t="shared" si="31"/>
        <v>0</v>
      </c>
      <c r="AB100" s="269">
        <f t="shared" si="32"/>
        <v>0</v>
      </c>
      <c r="AC100" s="269">
        <f>AB100-Positions!Y98</f>
        <v>0</v>
      </c>
      <c r="AD100" s="268"/>
      <c r="AE100" s="219" t="str">
        <f>IF(Positions!F98&lt;&gt;"",TIME(LEFT(Positions!F98,2),RIGHT(Positions!F98,2),0),"")</f>
        <v/>
      </c>
      <c r="AF100" s="219" t="str">
        <f>IF(Positions!G98&lt;&gt;"",TIME(LEFT(Positions!G98,2),RIGHT(Positions!G98,2),0),"")</f>
        <v/>
      </c>
      <c r="AG100" s="273" t="str">
        <f t="shared" si="33"/>
        <v/>
      </c>
      <c r="AH100" s="274" t="str">
        <f t="shared" si="33"/>
        <v/>
      </c>
      <c r="AI100" s="274" t="str">
        <f t="shared" si="33"/>
        <v/>
      </c>
      <c r="AJ100" s="274" t="str">
        <f t="shared" si="33"/>
        <v/>
      </c>
      <c r="AK100" s="274" t="str">
        <f t="shared" si="33"/>
        <v/>
      </c>
      <c r="AL100" s="275" t="str">
        <f t="shared" si="33"/>
        <v/>
      </c>
    </row>
    <row r="101" spans="1:38" x14ac:dyDescent="0.25">
      <c r="A101" s="447" t="str">
        <f>IF(Positions!B99&lt;&gt;"",Positions!B99,"")</f>
        <v/>
      </c>
      <c r="B101" s="448" t="str">
        <f>Positions!F99&amp;"-"&amp;Positions!G99</f>
        <v>-</v>
      </c>
      <c r="C101" s="449">
        <f t="shared" si="27"/>
        <v>0</v>
      </c>
      <c r="D101" s="450" t="str">
        <f>IF(Positions!J99&gt;0,Positions!J99*Positions!$V99,"")</f>
        <v/>
      </c>
      <c r="E101" s="450" t="str">
        <f>IF(Positions!K99&gt;0,Positions!K99*Positions!$V99,"")</f>
        <v/>
      </c>
      <c r="F101" s="450" t="str">
        <f>IF(Positions!L99&gt;0,Positions!L99*Positions!$V99,"")</f>
        <v/>
      </c>
      <c r="G101" s="450" t="str">
        <f>IF(Positions!M99&gt;0,Positions!M99*Positions!$V99,"")</f>
        <v/>
      </c>
      <c r="H101" s="450" t="str">
        <f>IF(Positions!N99&gt;0,Positions!N99*Positions!$V99,"")</f>
        <v/>
      </c>
      <c r="I101" s="450" t="str">
        <f>IF(Positions!O99&gt;0,Positions!O99*Positions!$V99,"")</f>
        <v/>
      </c>
      <c r="J101" s="450" t="str">
        <f>IF(Positions!P99&gt;0,Positions!P99*Positions!$V99,"")</f>
        <v/>
      </c>
      <c r="K101" s="451">
        <f t="shared" si="35"/>
        <v>0</v>
      </c>
      <c r="L101" s="451">
        <f t="shared" si="37"/>
        <v>0</v>
      </c>
      <c r="M101" s="451" t="str">
        <f t="shared" si="40"/>
        <v/>
      </c>
      <c r="N101" s="451" t="str">
        <f t="shared" si="40"/>
        <v/>
      </c>
      <c r="O101" s="451">
        <f t="shared" si="34"/>
        <v>0</v>
      </c>
      <c r="P101" s="451">
        <f t="shared" si="34"/>
        <v>0</v>
      </c>
      <c r="Q101" s="451">
        <f t="shared" si="34"/>
        <v>0</v>
      </c>
      <c r="R101" s="451">
        <f t="shared" si="36"/>
        <v>0</v>
      </c>
      <c r="S101" s="547"/>
      <c r="T101" s="452">
        <f t="shared" si="38"/>
        <v>0</v>
      </c>
      <c r="U101" s="549"/>
      <c r="V101" s="452">
        <f t="shared" si="39"/>
        <v>0</v>
      </c>
      <c r="W101" s="551"/>
      <c r="X101" s="453">
        <f t="shared" si="28"/>
        <v>0</v>
      </c>
      <c r="Y101" s="453">
        <f t="shared" si="29"/>
        <v>0</v>
      </c>
      <c r="Z101" s="453">
        <f t="shared" si="30"/>
        <v>0</v>
      </c>
      <c r="AA101" s="268">
        <f t="shared" si="31"/>
        <v>0</v>
      </c>
      <c r="AB101" s="269">
        <f t="shared" si="32"/>
        <v>0</v>
      </c>
      <c r="AC101" s="269">
        <f>AB101-Positions!Y99</f>
        <v>0</v>
      </c>
      <c r="AD101" s="268"/>
      <c r="AE101" s="219" t="str">
        <f>IF(Positions!F99&lt;&gt;"",TIME(LEFT(Positions!F99,2),RIGHT(Positions!F99,2),0),"")</f>
        <v/>
      </c>
      <c r="AF101" s="219" t="str">
        <f>IF(Positions!G99&lt;&gt;"",TIME(LEFT(Positions!G99,2),RIGHT(Positions!G99,2),0),"")</f>
        <v/>
      </c>
      <c r="AG101" s="273" t="str">
        <f t="shared" si="33"/>
        <v/>
      </c>
      <c r="AH101" s="274" t="str">
        <f t="shared" si="33"/>
        <v/>
      </c>
      <c r="AI101" s="274" t="str">
        <f t="shared" si="33"/>
        <v/>
      </c>
      <c r="AJ101" s="274" t="str">
        <f t="shared" si="33"/>
        <v/>
      </c>
      <c r="AK101" s="274" t="str">
        <f t="shared" si="33"/>
        <v/>
      </c>
      <c r="AL101" s="275" t="str">
        <f t="shared" si="33"/>
        <v/>
      </c>
    </row>
    <row r="102" spans="1:38" x14ac:dyDescent="0.25">
      <c r="A102" s="447" t="str">
        <f>IF(Positions!B100&lt;&gt;"",Positions!B100,"")</f>
        <v/>
      </c>
      <c r="B102" s="448" t="str">
        <f>Positions!F100&amp;"-"&amp;Positions!G100</f>
        <v>-</v>
      </c>
      <c r="C102" s="449">
        <f t="shared" si="27"/>
        <v>0</v>
      </c>
      <c r="D102" s="450" t="str">
        <f>IF(Positions!J100&gt;0,Positions!J100*Positions!$V100,"")</f>
        <v/>
      </c>
      <c r="E102" s="450" t="str">
        <f>IF(Positions!K100&gt;0,Positions!K100*Positions!$V100,"")</f>
        <v/>
      </c>
      <c r="F102" s="450" t="str">
        <f>IF(Positions!L100&gt;0,Positions!L100*Positions!$V100,"")</f>
        <v/>
      </c>
      <c r="G102" s="450" t="str">
        <f>IF(Positions!M100&gt;0,Positions!M100*Positions!$V100,"")</f>
        <v/>
      </c>
      <c r="H102" s="450" t="str">
        <f>IF(Positions!N100&gt;0,Positions!N100*Positions!$V100,"")</f>
        <v/>
      </c>
      <c r="I102" s="450" t="str">
        <f>IF(Positions!O100&gt;0,Positions!O100*Positions!$V100,"")</f>
        <v/>
      </c>
      <c r="J102" s="450" t="str">
        <f>IF(Positions!P100&gt;0,Positions!P100*Positions!$V100,"")</f>
        <v/>
      </c>
      <c r="K102" s="451">
        <f t="shared" si="35"/>
        <v>0</v>
      </c>
      <c r="L102" s="451">
        <f t="shared" si="37"/>
        <v>0</v>
      </c>
      <c r="M102" s="451" t="str">
        <f t="shared" si="40"/>
        <v/>
      </c>
      <c r="N102" s="451" t="str">
        <f t="shared" si="40"/>
        <v/>
      </c>
      <c r="O102" s="451">
        <f t="shared" si="34"/>
        <v>0</v>
      </c>
      <c r="P102" s="451">
        <f t="shared" si="34"/>
        <v>0</v>
      </c>
      <c r="Q102" s="451">
        <f t="shared" si="34"/>
        <v>0</v>
      </c>
      <c r="R102" s="451">
        <f t="shared" si="36"/>
        <v>0</v>
      </c>
      <c r="S102" s="547"/>
      <c r="T102" s="452">
        <f t="shared" si="38"/>
        <v>0</v>
      </c>
      <c r="U102" s="549"/>
      <c r="V102" s="452">
        <f t="shared" si="39"/>
        <v>0</v>
      </c>
      <c r="W102" s="551"/>
      <c r="X102" s="453">
        <f t="shared" si="28"/>
        <v>0</v>
      </c>
      <c r="Y102" s="453">
        <f t="shared" si="29"/>
        <v>0</v>
      </c>
      <c r="Z102" s="453">
        <f t="shared" si="30"/>
        <v>0</v>
      </c>
      <c r="AA102" s="268">
        <f t="shared" si="31"/>
        <v>0</v>
      </c>
      <c r="AB102" s="269">
        <f t="shared" si="32"/>
        <v>0</v>
      </c>
      <c r="AC102" s="269">
        <f>AB102-Positions!Y100</f>
        <v>0</v>
      </c>
      <c r="AD102" s="268"/>
      <c r="AE102" s="219" t="str">
        <f>IF(Positions!F100&lt;&gt;"",TIME(LEFT(Positions!F100,2),RIGHT(Positions!F100,2),0),"")</f>
        <v/>
      </c>
      <c r="AF102" s="219" t="str">
        <f>IF(Positions!G100&lt;&gt;"",TIME(LEFT(Positions!G100,2),RIGHT(Positions!G100,2),0),"")</f>
        <v/>
      </c>
      <c r="AG102" s="273" t="str">
        <f t="shared" si="33"/>
        <v/>
      </c>
      <c r="AH102" s="274" t="str">
        <f t="shared" si="33"/>
        <v/>
      </c>
      <c r="AI102" s="274" t="str">
        <f t="shared" si="33"/>
        <v/>
      </c>
      <c r="AJ102" s="274" t="str">
        <f t="shared" si="33"/>
        <v/>
      </c>
      <c r="AK102" s="274" t="str">
        <f t="shared" si="33"/>
        <v/>
      </c>
      <c r="AL102" s="275" t="str">
        <f t="shared" si="33"/>
        <v/>
      </c>
    </row>
    <row r="103" spans="1:38" x14ac:dyDescent="0.25">
      <c r="A103" s="447" t="str">
        <f>IF(Positions!B101&lt;&gt;"",Positions!B101,"")</f>
        <v/>
      </c>
      <c r="B103" s="448" t="str">
        <f>Positions!F101&amp;"-"&amp;Positions!G101</f>
        <v>-</v>
      </c>
      <c r="C103" s="449">
        <f t="shared" si="27"/>
        <v>0</v>
      </c>
      <c r="D103" s="450" t="str">
        <f>IF(Positions!J101&gt;0,Positions!J101*Positions!$V101,"")</f>
        <v/>
      </c>
      <c r="E103" s="450" t="str">
        <f>IF(Positions!K101&gt;0,Positions!K101*Positions!$V101,"")</f>
        <v/>
      </c>
      <c r="F103" s="450" t="str">
        <f>IF(Positions!L101&gt;0,Positions!L101*Positions!$V101,"")</f>
        <v/>
      </c>
      <c r="G103" s="450" t="str">
        <f>IF(Positions!M101&gt;0,Positions!M101*Positions!$V101,"")</f>
        <v/>
      </c>
      <c r="H103" s="450" t="str">
        <f>IF(Positions!N101&gt;0,Positions!N101*Positions!$V101,"")</f>
        <v/>
      </c>
      <c r="I103" s="450" t="str">
        <f>IF(Positions!O101&gt;0,Positions!O101*Positions!$V101,"")</f>
        <v/>
      </c>
      <c r="J103" s="450" t="str">
        <f>IF(Positions!P101&gt;0,Positions!P101*Positions!$V101,"")</f>
        <v/>
      </c>
      <c r="K103" s="451">
        <f t="shared" si="35"/>
        <v>0</v>
      </c>
      <c r="L103" s="451">
        <f t="shared" si="37"/>
        <v>0</v>
      </c>
      <c r="M103" s="451" t="str">
        <f t="shared" si="40"/>
        <v/>
      </c>
      <c r="N103" s="451" t="str">
        <f t="shared" si="40"/>
        <v/>
      </c>
      <c r="O103" s="451">
        <f t="shared" si="34"/>
        <v>0</v>
      </c>
      <c r="P103" s="451">
        <f t="shared" si="34"/>
        <v>0</v>
      </c>
      <c r="Q103" s="451">
        <f t="shared" si="34"/>
        <v>0</v>
      </c>
      <c r="R103" s="451">
        <f t="shared" si="36"/>
        <v>0</v>
      </c>
      <c r="S103" s="547"/>
      <c r="T103" s="452">
        <f t="shared" si="38"/>
        <v>0</v>
      </c>
      <c r="U103" s="549"/>
      <c r="V103" s="452">
        <f t="shared" si="39"/>
        <v>0</v>
      </c>
      <c r="W103" s="551"/>
      <c r="X103" s="453">
        <f t="shared" si="28"/>
        <v>0</v>
      </c>
      <c r="Y103" s="453">
        <f t="shared" si="29"/>
        <v>0</v>
      </c>
      <c r="Z103" s="453">
        <f t="shared" si="30"/>
        <v>0</v>
      </c>
      <c r="AA103" s="268">
        <f t="shared" si="31"/>
        <v>0</v>
      </c>
      <c r="AB103" s="269">
        <f t="shared" si="32"/>
        <v>0</v>
      </c>
      <c r="AC103" s="269">
        <f>AB103-Positions!Y101</f>
        <v>0</v>
      </c>
      <c r="AD103" s="268"/>
      <c r="AE103" s="219" t="str">
        <f>IF(Positions!F101&lt;&gt;"",TIME(LEFT(Positions!F101,2),RIGHT(Positions!F101,2),0),"")</f>
        <v/>
      </c>
      <c r="AF103" s="219" t="str">
        <f>IF(Positions!G101&lt;&gt;"",TIME(LEFT(Positions!G101,2),RIGHT(Positions!G101,2),0),"")</f>
        <v/>
      </c>
      <c r="AG103" s="273" t="str">
        <f t="shared" si="33"/>
        <v/>
      </c>
      <c r="AH103" s="274" t="str">
        <f t="shared" si="33"/>
        <v/>
      </c>
      <c r="AI103" s="274" t="str">
        <f t="shared" si="33"/>
        <v/>
      </c>
      <c r="AJ103" s="274" t="str">
        <f t="shared" si="33"/>
        <v/>
      </c>
      <c r="AK103" s="274" t="str">
        <f t="shared" si="33"/>
        <v/>
      </c>
      <c r="AL103" s="275" t="str">
        <f t="shared" si="33"/>
        <v/>
      </c>
    </row>
    <row r="104" spans="1:38" x14ac:dyDescent="0.25">
      <c r="A104" s="447" t="str">
        <f>IF(Positions!B102&lt;&gt;"",Positions!B102,"")</f>
        <v/>
      </c>
      <c r="B104" s="448" t="str">
        <f>Positions!F102&amp;"-"&amp;Positions!G102</f>
        <v>-</v>
      </c>
      <c r="C104" s="449">
        <f t="shared" si="27"/>
        <v>0</v>
      </c>
      <c r="D104" s="450" t="str">
        <f>IF(Positions!J102&gt;0,Positions!J102*Positions!$V102,"")</f>
        <v/>
      </c>
      <c r="E104" s="450" t="str">
        <f>IF(Positions!K102&gt;0,Positions!K102*Positions!$V102,"")</f>
        <v/>
      </c>
      <c r="F104" s="450" t="str">
        <f>IF(Positions!L102&gt;0,Positions!L102*Positions!$V102,"")</f>
        <v/>
      </c>
      <c r="G104" s="450" t="str">
        <f>IF(Positions!M102&gt;0,Positions!M102*Positions!$V102,"")</f>
        <v/>
      </c>
      <c r="H104" s="450" t="str">
        <f>IF(Positions!N102&gt;0,Positions!N102*Positions!$V102,"")</f>
        <v/>
      </c>
      <c r="I104" s="450" t="str">
        <f>IF(Positions!O102&gt;0,Positions!O102*Positions!$V102,"")</f>
        <v/>
      </c>
      <c r="J104" s="450" t="str">
        <f>IF(Positions!P102&gt;0,Positions!P102*Positions!$V102,"")</f>
        <v/>
      </c>
      <c r="K104" s="451">
        <f t="shared" si="35"/>
        <v>0</v>
      </c>
      <c r="L104" s="451">
        <f t="shared" si="37"/>
        <v>0</v>
      </c>
      <c r="M104" s="451" t="str">
        <f t="shared" si="40"/>
        <v/>
      </c>
      <c r="N104" s="451" t="str">
        <f t="shared" si="40"/>
        <v/>
      </c>
      <c r="O104" s="451">
        <f t="shared" ref="O104:Q123" si="41">IF($C104=O$6,$L104*O$6,0)</f>
        <v>0</v>
      </c>
      <c r="P104" s="451">
        <f t="shared" si="41"/>
        <v>0</v>
      </c>
      <c r="Q104" s="451">
        <f t="shared" si="41"/>
        <v>0</v>
      </c>
      <c r="R104" s="451">
        <f t="shared" si="36"/>
        <v>0</v>
      </c>
      <c r="S104" s="547"/>
      <c r="T104" s="452">
        <f t="shared" si="38"/>
        <v>0</v>
      </c>
      <c r="U104" s="549"/>
      <c r="V104" s="452">
        <f t="shared" si="39"/>
        <v>0</v>
      </c>
      <c r="W104" s="551"/>
      <c r="X104" s="453">
        <f t="shared" si="28"/>
        <v>0</v>
      </c>
      <c r="Y104" s="453">
        <f t="shared" si="29"/>
        <v>0</v>
      </c>
      <c r="Z104" s="453">
        <f t="shared" si="30"/>
        <v>0</v>
      </c>
      <c r="AA104" s="268">
        <f t="shared" si="31"/>
        <v>0</v>
      </c>
      <c r="AB104" s="269">
        <f t="shared" si="32"/>
        <v>0</v>
      </c>
      <c r="AC104" s="269">
        <f>AB104-Positions!Y102</f>
        <v>0</v>
      </c>
      <c r="AD104" s="268"/>
      <c r="AE104" s="219" t="str">
        <f>IF(Positions!F102&lt;&gt;"",TIME(LEFT(Positions!F102,2),RIGHT(Positions!F102,2),0),"")</f>
        <v/>
      </c>
      <c r="AF104" s="219" t="str">
        <f>IF(Positions!G102&lt;&gt;"",TIME(LEFT(Positions!G102,2),RIGHT(Positions!G102,2),0),"")</f>
        <v/>
      </c>
      <c r="AG104" s="273" t="str">
        <f t="shared" si="33"/>
        <v/>
      </c>
      <c r="AH104" s="274" t="str">
        <f t="shared" si="33"/>
        <v/>
      </c>
      <c r="AI104" s="274" t="str">
        <f t="shared" si="33"/>
        <v/>
      </c>
      <c r="AJ104" s="274" t="str">
        <f t="shared" si="33"/>
        <v/>
      </c>
      <c r="AK104" s="274" t="str">
        <f t="shared" si="33"/>
        <v/>
      </c>
      <c r="AL104" s="275" t="str">
        <f t="shared" si="33"/>
        <v/>
      </c>
    </row>
    <row r="105" spans="1:38" x14ac:dyDescent="0.25">
      <c r="A105" s="447" t="str">
        <f>IF(Positions!B103&lt;&gt;"",Positions!B103,"")</f>
        <v/>
      </c>
      <c r="B105" s="448" t="str">
        <f>Positions!F103&amp;"-"&amp;Positions!G103</f>
        <v>-</v>
      </c>
      <c r="C105" s="449">
        <f t="shared" si="27"/>
        <v>0</v>
      </c>
      <c r="D105" s="450" t="str">
        <f>IF(Positions!J103&gt;0,Positions!J103*Positions!$V103,"")</f>
        <v/>
      </c>
      <c r="E105" s="450" t="str">
        <f>IF(Positions!K103&gt;0,Positions!K103*Positions!$V103,"")</f>
        <v/>
      </c>
      <c r="F105" s="450" t="str">
        <f>IF(Positions!L103&gt;0,Positions!L103*Positions!$V103,"")</f>
        <v/>
      </c>
      <c r="G105" s="450" t="str">
        <f>IF(Positions!M103&gt;0,Positions!M103*Positions!$V103,"")</f>
        <v/>
      </c>
      <c r="H105" s="450" t="str">
        <f>IF(Positions!N103&gt;0,Positions!N103*Positions!$V103,"")</f>
        <v/>
      </c>
      <c r="I105" s="450" t="str">
        <f>IF(Positions!O103&gt;0,Positions!O103*Positions!$V103,"")</f>
        <v/>
      </c>
      <c r="J105" s="450" t="str">
        <f>IF(Positions!P103&gt;0,Positions!P103*Positions!$V103,"")</f>
        <v/>
      </c>
      <c r="K105" s="451">
        <f t="shared" si="35"/>
        <v>0</v>
      </c>
      <c r="L105" s="451">
        <f t="shared" si="37"/>
        <v>0</v>
      </c>
      <c r="M105" s="451" t="str">
        <f t="shared" si="40"/>
        <v/>
      </c>
      <c r="N105" s="451" t="str">
        <f t="shared" si="40"/>
        <v/>
      </c>
      <c r="O105" s="451">
        <f t="shared" si="41"/>
        <v>0</v>
      </c>
      <c r="P105" s="451">
        <f t="shared" si="41"/>
        <v>0</v>
      </c>
      <c r="Q105" s="451">
        <f t="shared" si="41"/>
        <v>0</v>
      </c>
      <c r="R105" s="451">
        <f t="shared" si="36"/>
        <v>0</v>
      </c>
      <c r="S105" s="547"/>
      <c r="T105" s="452">
        <f t="shared" si="38"/>
        <v>0</v>
      </c>
      <c r="U105" s="549"/>
      <c r="V105" s="452">
        <f t="shared" si="39"/>
        <v>0</v>
      </c>
      <c r="W105" s="551"/>
      <c r="X105" s="453">
        <f t="shared" si="28"/>
        <v>0</v>
      </c>
      <c r="Y105" s="453">
        <f t="shared" si="29"/>
        <v>0</v>
      </c>
      <c r="Z105" s="453">
        <f t="shared" si="30"/>
        <v>0</v>
      </c>
      <c r="AA105" s="268">
        <f t="shared" si="31"/>
        <v>0</v>
      </c>
      <c r="AB105" s="269">
        <f t="shared" si="32"/>
        <v>0</v>
      </c>
      <c r="AC105" s="269">
        <f>AB105-Positions!Y103</f>
        <v>0</v>
      </c>
      <c r="AD105" s="268"/>
      <c r="AE105" s="219" t="str">
        <f>IF(Positions!F103&lt;&gt;"",TIME(LEFT(Positions!F103,2),RIGHT(Positions!F103,2),0),"")</f>
        <v/>
      </c>
      <c r="AF105" s="219" t="str">
        <f>IF(Positions!G103&lt;&gt;"",TIME(LEFT(Positions!G103,2),RIGHT(Positions!G103,2),0),"")</f>
        <v/>
      </c>
      <c r="AG105" s="273" t="str">
        <f t="shared" si="33"/>
        <v/>
      </c>
      <c r="AH105" s="274" t="str">
        <f t="shared" si="33"/>
        <v/>
      </c>
      <c r="AI105" s="274" t="str">
        <f t="shared" si="33"/>
        <v/>
      </c>
      <c r="AJ105" s="274" t="str">
        <f t="shared" si="33"/>
        <v/>
      </c>
      <c r="AK105" s="274" t="str">
        <f t="shared" si="33"/>
        <v/>
      </c>
      <c r="AL105" s="275" t="str">
        <f t="shared" si="33"/>
        <v/>
      </c>
    </row>
    <row r="106" spans="1:38" x14ac:dyDescent="0.25">
      <c r="A106" s="447" t="str">
        <f>IF(Positions!B104&lt;&gt;"",Positions!B104,"")</f>
        <v/>
      </c>
      <c r="B106" s="448" t="str">
        <f>Positions!F104&amp;"-"&amp;Positions!G104</f>
        <v>-</v>
      </c>
      <c r="C106" s="449">
        <f t="shared" si="27"/>
        <v>0</v>
      </c>
      <c r="D106" s="450" t="str">
        <f>IF(Positions!J104&gt;0,Positions!J104*Positions!$V104,"")</f>
        <v/>
      </c>
      <c r="E106" s="450" t="str">
        <f>IF(Positions!K104&gt;0,Positions!K104*Positions!$V104,"")</f>
        <v/>
      </c>
      <c r="F106" s="450" t="str">
        <f>IF(Positions!L104&gt;0,Positions!L104*Positions!$V104,"")</f>
        <v/>
      </c>
      <c r="G106" s="450" t="str">
        <f>IF(Positions!M104&gt;0,Positions!M104*Positions!$V104,"")</f>
        <v/>
      </c>
      <c r="H106" s="450" t="str">
        <f>IF(Positions!N104&gt;0,Positions!N104*Positions!$V104,"")</f>
        <v/>
      </c>
      <c r="I106" s="450" t="str">
        <f>IF(Positions!O104&gt;0,Positions!O104*Positions!$V104,"")</f>
        <v/>
      </c>
      <c r="J106" s="450" t="str">
        <f>IF(Positions!P104&gt;0,Positions!P104*Positions!$V104,"")</f>
        <v/>
      </c>
      <c r="K106" s="451">
        <f t="shared" si="35"/>
        <v>0</v>
      </c>
      <c r="L106" s="451">
        <f t="shared" si="37"/>
        <v>0</v>
      </c>
      <c r="M106" s="451" t="str">
        <f t="shared" si="40"/>
        <v/>
      </c>
      <c r="N106" s="451" t="str">
        <f t="shared" si="40"/>
        <v/>
      </c>
      <c r="O106" s="451">
        <f t="shared" si="41"/>
        <v>0</v>
      </c>
      <c r="P106" s="451">
        <f t="shared" si="41"/>
        <v>0</v>
      </c>
      <c r="Q106" s="451">
        <f t="shared" si="41"/>
        <v>0</v>
      </c>
      <c r="R106" s="451">
        <f t="shared" si="36"/>
        <v>0</v>
      </c>
      <c r="S106" s="547"/>
      <c r="T106" s="452">
        <f t="shared" si="38"/>
        <v>0</v>
      </c>
      <c r="U106" s="549"/>
      <c r="V106" s="452">
        <f t="shared" si="39"/>
        <v>0</v>
      </c>
      <c r="W106" s="551"/>
      <c r="X106" s="453">
        <f t="shared" si="28"/>
        <v>0</v>
      </c>
      <c r="Y106" s="453">
        <f t="shared" si="29"/>
        <v>0</v>
      </c>
      <c r="Z106" s="453">
        <f t="shared" si="30"/>
        <v>0</v>
      </c>
      <c r="AA106" s="268">
        <f t="shared" si="31"/>
        <v>0</v>
      </c>
      <c r="AB106" s="269">
        <f t="shared" si="32"/>
        <v>0</v>
      </c>
      <c r="AC106" s="269">
        <f>AB106-Positions!Y104</f>
        <v>0</v>
      </c>
      <c r="AD106" s="268"/>
      <c r="AE106" s="219" t="str">
        <f>IF(Positions!F104&lt;&gt;"",TIME(LEFT(Positions!F104,2),RIGHT(Positions!F104,2),0),"")</f>
        <v/>
      </c>
      <c r="AF106" s="219" t="str">
        <f>IF(Positions!G104&lt;&gt;"",TIME(LEFT(Positions!G104,2),RIGHT(Positions!G104,2),0),"")</f>
        <v/>
      </c>
      <c r="AG106" s="273" t="str">
        <f t="shared" si="33"/>
        <v/>
      </c>
      <c r="AH106" s="274" t="str">
        <f t="shared" si="33"/>
        <v/>
      </c>
      <c r="AI106" s="274" t="str">
        <f t="shared" si="33"/>
        <v/>
      </c>
      <c r="AJ106" s="274" t="str">
        <f t="shared" si="33"/>
        <v/>
      </c>
      <c r="AK106" s="274" t="str">
        <f t="shared" si="33"/>
        <v/>
      </c>
      <c r="AL106" s="275" t="str">
        <f t="shared" si="33"/>
        <v/>
      </c>
    </row>
    <row r="107" spans="1:38" x14ac:dyDescent="0.25">
      <c r="A107" s="447" t="str">
        <f>IF(Positions!B105&lt;&gt;"",Positions!B105,"")</f>
        <v/>
      </c>
      <c r="B107" s="448" t="str">
        <f>Positions!F105&amp;"-"&amp;Positions!G105</f>
        <v>-</v>
      </c>
      <c r="C107" s="449">
        <f t="shared" si="27"/>
        <v>0</v>
      </c>
      <c r="D107" s="450" t="str">
        <f>IF(Positions!J105&gt;0,Positions!J105*Positions!$V105,"")</f>
        <v/>
      </c>
      <c r="E107" s="450" t="str">
        <f>IF(Positions!K105&gt;0,Positions!K105*Positions!$V105,"")</f>
        <v/>
      </c>
      <c r="F107" s="450" t="str">
        <f>IF(Positions!L105&gt;0,Positions!L105*Positions!$V105,"")</f>
        <v/>
      </c>
      <c r="G107" s="450" t="str">
        <f>IF(Positions!M105&gt;0,Positions!M105*Positions!$V105,"")</f>
        <v/>
      </c>
      <c r="H107" s="450" t="str">
        <f>IF(Positions!N105&gt;0,Positions!N105*Positions!$V105,"")</f>
        <v/>
      </c>
      <c r="I107" s="450" t="str">
        <f>IF(Positions!O105&gt;0,Positions!O105*Positions!$V105,"")</f>
        <v/>
      </c>
      <c r="J107" s="450" t="str">
        <f>IF(Positions!P105&gt;0,Positions!P105*Positions!$V105,"")</f>
        <v/>
      </c>
      <c r="K107" s="451">
        <f t="shared" si="35"/>
        <v>0</v>
      </c>
      <c r="L107" s="451">
        <f t="shared" si="37"/>
        <v>0</v>
      </c>
      <c r="M107" s="451" t="str">
        <f t="shared" si="40"/>
        <v/>
      </c>
      <c r="N107" s="451" t="str">
        <f t="shared" si="40"/>
        <v/>
      </c>
      <c r="O107" s="451">
        <f t="shared" si="41"/>
        <v>0</v>
      </c>
      <c r="P107" s="451">
        <f t="shared" si="41"/>
        <v>0</v>
      </c>
      <c r="Q107" s="451">
        <f t="shared" si="41"/>
        <v>0</v>
      </c>
      <c r="R107" s="451">
        <f t="shared" si="36"/>
        <v>0</v>
      </c>
      <c r="S107" s="547"/>
      <c r="T107" s="452">
        <f t="shared" si="38"/>
        <v>0</v>
      </c>
      <c r="U107" s="549"/>
      <c r="V107" s="452">
        <f t="shared" si="39"/>
        <v>0</v>
      </c>
      <c r="W107" s="551"/>
      <c r="X107" s="453">
        <f t="shared" si="28"/>
        <v>0</v>
      </c>
      <c r="Y107" s="453">
        <f t="shared" si="29"/>
        <v>0</v>
      </c>
      <c r="Z107" s="453">
        <f t="shared" si="30"/>
        <v>0</v>
      </c>
      <c r="AA107" s="268">
        <f t="shared" si="31"/>
        <v>0</v>
      </c>
      <c r="AB107" s="269">
        <f t="shared" si="32"/>
        <v>0</v>
      </c>
      <c r="AC107" s="269">
        <f>AB107-Positions!Y105</f>
        <v>0</v>
      </c>
      <c r="AD107" s="268"/>
      <c r="AE107" s="219" t="str">
        <f>IF(Positions!F105&lt;&gt;"",TIME(LEFT(Positions!F105,2),RIGHT(Positions!F105,2),0),"")</f>
        <v/>
      </c>
      <c r="AF107" s="219" t="str">
        <f>IF(Positions!G105&lt;&gt;"",TIME(LEFT(Positions!G105,2),RIGHT(Positions!G105,2),0),"")</f>
        <v/>
      </c>
      <c r="AG107" s="273" t="str">
        <f t="shared" si="33"/>
        <v/>
      </c>
      <c r="AH107" s="274" t="str">
        <f t="shared" si="33"/>
        <v/>
      </c>
      <c r="AI107" s="274" t="str">
        <f t="shared" si="33"/>
        <v/>
      </c>
      <c r="AJ107" s="274" t="str">
        <f t="shared" si="33"/>
        <v/>
      </c>
      <c r="AK107" s="274" t="str">
        <f t="shared" si="33"/>
        <v/>
      </c>
      <c r="AL107" s="275" t="str">
        <f t="shared" si="33"/>
        <v/>
      </c>
    </row>
    <row r="108" spans="1:38" x14ac:dyDescent="0.25">
      <c r="A108" s="447" t="str">
        <f>IF(Positions!B106&lt;&gt;"",Positions!B106,"")</f>
        <v/>
      </c>
      <c r="B108" s="448" t="str">
        <f>Positions!F106&amp;"-"&amp;Positions!G106</f>
        <v>-</v>
      </c>
      <c r="C108" s="449">
        <f t="shared" si="27"/>
        <v>0</v>
      </c>
      <c r="D108" s="450" t="str">
        <f>IF(Positions!J106&gt;0,Positions!J106*Positions!$V106,"")</f>
        <v/>
      </c>
      <c r="E108" s="450" t="str">
        <f>IF(Positions!K106&gt;0,Positions!K106*Positions!$V106,"")</f>
        <v/>
      </c>
      <c r="F108" s="450" t="str">
        <f>IF(Positions!L106&gt;0,Positions!L106*Positions!$V106,"")</f>
        <v/>
      </c>
      <c r="G108" s="450" t="str">
        <f>IF(Positions!M106&gt;0,Positions!M106*Positions!$V106,"")</f>
        <v/>
      </c>
      <c r="H108" s="450" t="str">
        <f>IF(Positions!N106&gt;0,Positions!N106*Positions!$V106,"")</f>
        <v/>
      </c>
      <c r="I108" s="450" t="str">
        <f>IF(Positions!O106&gt;0,Positions!O106*Positions!$V106,"")</f>
        <v/>
      </c>
      <c r="J108" s="450" t="str">
        <f>IF(Positions!P106&gt;0,Positions!P106*Positions!$V106,"")</f>
        <v/>
      </c>
      <c r="K108" s="451">
        <f t="shared" si="35"/>
        <v>0</v>
      </c>
      <c r="L108" s="451">
        <f t="shared" si="37"/>
        <v>0</v>
      </c>
      <c r="M108" s="451" t="str">
        <f t="shared" si="40"/>
        <v/>
      </c>
      <c r="N108" s="451" t="str">
        <f t="shared" si="40"/>
        <v/>
      </c>
      <c r="O108" s="451">
        <f t="shared" si="41"/>
        <v>0</v>
      </c>
      <c r="P108" s="451">
        <f t="shared" si="41"/>
        <v>0</v>
      </c>
      <c r="Q108" s="451">
        <f t="shared" si="41"/>
        <v>0</v>
      </c>
      <c r="R108" s="451">
        <f t="shared" si="36"/>
        <v>0</v>
      </c>
      <c r="S108" s="547"/>
      <c r="T108" s="452">
        <f t="shared" si="38"/>
        <v>0</v>
      </c>
      <c r="U108" s="549"/>
      <c r="V108" s="452">
        <f t="shared" si="39"/>
        <v>0</v>
      </c>
      <c r="W108" s="551"/>
      <c r="X108" s="453">
        <f t="shared" si="28"/>
        <v>0</v>
      </c>
      <c r="Y108" s="453">
        <f t="shared" si="29"/>
        <v>0</v>
      </c>
      <c r="Z108" s="453">
        <f t="shared" si="30"/>
        <v>0</v>
      </c>
      <c r="AA108" s="268">
        <f t="shared" si="31"/>
        <v>0</v>
      </c>
      <c r="AB108" s="269">
        <f t="shared" si="32"/>
        <v>0</v>
      </c>
      <c r="AC108" s="269">
        <f>AB108-Positions!Y106</f>
        <v>0</v>
      </c>
      <c r="AD108" s="268"/>
      <c r="AE108" s="219" t="str">
        <f>IF(Positions!F106&lt;&gt;"",TIME(LEFT(Positions!F106,2),RIGHT(Positions!F106,2),0),"")</f>
        <v/>
      </c>
      <c r="AF108" s="219" t="str">
        <f>IF(Positions!G106&lt;&gt;"",TIME(LEFT(Positions!G106,2),RIGHT(Positions!G106,2),0),"")</f>
        <v/>
      </c>
      <c r="AG108" s="273" t="str">
        <f t="shared" si="33"/>
        <v/>
      </c>
      <c r="AH108" s="274" t="str">
        <f t="shared" si="33"/>
        <v/>
      </c>
      <c r="AI108" s="274" t="str">
        <f t="shared" si="33"/>
        <v/>
      </c>
      <c r="AJ108" s="274" t="str">
        <f t="shared" si="33"/>
        <v/>
      </c>
      <c r="AK108" s="274" t="str">
        <f t="shared" si="33"/>
        <v/>
      </c>
      <c r="AL108" s="275" t="str">
        <f t="shared" si="33"/>
        <v/>
      </c>
    </row>
    <row r="109" spans="1:38" x14ac:dyDescent="0.25">
      <c r="A109" s="447" t="str">
        <f>IF(Positions!B107&lt;&gt;"",Positions!B107,"")</f>
        <v/>
      </c>
      <c r="B109" s="448" t="str">
        <f>Positions!F107&amp;"-"&amp;Positions!G107</f>
        <v>-</v>
      </c>
      <c r="C109" s="449">
        <f t="shared" si="27"/>
        <v>0</v>
      </c>
      <c r="D109" s="450" t="str">
        <f>IF(Positions!J107&gt;0,Positions!J107*Positions!$V107,"")</f>
        <v/>
      </c>
      <c r="E109" s="450" t="str">
        <f>IF(Positions!K107&gt;0,Positions!K107*Positions!$V107,"")</f>
        <v/>
      </c>
      <c r="F109" s="450" t="str">
        <f>IF(Positions!L107&gt;0,Positions!L107*Positions!$V107,"")</f>
        <v/>
      </c>
      <c r="G109" s="450" t="str">
        <f>IF(Positions!M107&gt;0,Positions!M107*Positions!$V107,"")</f>
        <v/>
      </c>
      <c r="H109" s="450" t="str">
        <f>IF(Positions!N107&gt;0,Positions!N107*Positions!$V107,"")</f>
        <v/>
      </c>
      <c r="I109" s="450" t="str">
        <f>IF(Positions!O107&gt;0,Positions!O107*Positions!$V107,"")</f>
        <v/>
      </c>
      <c r="J109" s="450" t="str">
        <f>IF(Positions!P107&gt;0,Positions!P107*Positions!$V107,"")</f>
        <v/>
      </c>
      <c r="K109" s="451">
        <f t="shared" si="35"/>
        <v>0</v>
      </c>
      <c r="L109" s="451">
        <f t="shared" si="37"/>
        <v>0</v>
      </c>
      <c r="M109" s="451" t="str">
        <f t="shared" si="40"/>
        <v/>
      </c>
      <c r="N109" s="451" t="str">
        <f t="shared" si="40"/>
        <v/>
      </c>
      <c r="O109" s="451">
        <f t="shared" si="41"/>
        <v>0</v>
      </c>
      <c r="P109" s="451">
        <f t="shared" si="41"/>
        <v>0</v>
      </c>
      <c r="Q109" s="451">
        <f t="shared" si="41"/>
        <v>0</v>
      </c>
      <c r="R109" s="451">
        <f t="shared" si="36"/>
        <v>0</v>
      </c>
      <c r="S109" s="547"/>
      <c r="T109" s="452">
        <f t="shared" si="38"/>
        <v>0</v>
      </c>
      <c r="U109" s="549"/>
      <c r="V109" s="452">
        <f t="shared" si="39"/>
        <v>0</v>
      </c>
      <c r="W109" s="551"/>
      <c r="X109" s="453">
        <f t="shared" si="28"/>
        <v>0</v>
      </c>
      <c r="Y109" s="453">
        <f t="shared" si="29"/>
        <v>0</v>
      </c>
      <c r="Z109" s="453">
        <f t="shared" si="30"/>
        <v>0</v>
      </c>
      <c r="AA109" s="268">
        <f t="shared" si="31"/>
        <v>0</v>
      </c>
      <c r="AB109" s="269">
        <f t="shared" si="32"/>
        <v>0</v>
      </c>
      <c r="AC109" s="269">
        <f>AB109-Positions!Y107</f>
        <v>0</v>
      </c>
      <c r="AD109" s="268"/>
      <c r="AE109" s="219" t="str">
        <f>IF(Positions!F107&lt;&gt;"",TIME(LEFT(Positions!F107,2),RIGHT(Positions!F107,2),0),"")</f>
        <v/>
      </c>
      <c r="AF109" s="219" t="str">
        <f>IF(Positions!G107&lt;&gt;"",TIME(LEFT(Positions!G107,2),RIGHT(Positions!G107,2),0),"")</f>
        <v/>
      </c>
      <c r="AG109" s="273" t="str">
        <f t="shared" si="33"/>
        <v/>
      </c>
      <c r="AH109" s="274" t="str">
        <f t="shared" si="33"/>
        <v/>
      </c>
      <c r="AI109" s="274" t="str">
        <f t="shared" si="33"/>
        <v/>
      </c>
      <c r="AJ109" s="274" t="str">
        <f t="shared" si="33"/>
        <v/>
      </c>
      <c r="AK109" s="274" t="str">
        <f t="shared" si="33"/>
        <v/>
      </c>
      <c r="AL109" s="275" t="str">
        <f t="shared" si="33"/>
        <v/>
      </c>
    </row>
    <row r="110" spans="1:38" x14ac:dyDescent="0.25">
      <c r="A110" s="447" t="str">
        <f>IF(Positions!B108&lt;&gt;"",Positions!B108,"")</f>
        <v/>
      </c>
      <c r="B110" s="448" t="str">
        <f>Positions!F108&amp;"-"&amp;Positions!G108</f>
        <v>-</v>
      </c>
      <c r="C110" s="449">
        <f t="shared" si="27"/>
        <v>0</v>
      </c>
      <c r="D110" s="450" t="str">
        <f>IF(Positions!J108&gt;0,Positions!J108*Positions!$V108,"")</f>
        <v/>
      </c>
      <c r="E110" s="450" t="str">
        <f>IF(Positions!K108&gt;0,Positions!K108*Positions!$V108,"")</f>
        <v/>
      </c>
      <c r="F110" s="450" t="str">
        <f>IF(Positions!L108&gt;0,Positions!L108*Positions!$V108,"")</f>
        <v/>
      </c>
      <c r="G110" s="450" t="str">
        <f>IF(Positions!M108&gt;0,Positions!M108*Positions!$V108,"")</f>
        <v/>
      </c>
      <c r="H110" s="450" t="str">
        <f>IF(Positions!N108&gt;0,Positions!N108*Positions!$V108,"")</f>
        <v/>
      </c>
      <c r="I110" s="450" t="str">
        <f>IF(Positions!O108&gt;0,Positions!O108*Positions!$V108,"")</f>
        <v/>
      </c>
      <c r="J110" s="450" t="str">
        <f>IF(Positions!P108&gt;0,Positions!P108*Positions!$V108,"")</f>
        <v/>
      </c>
      <c r="K110" s="451">
        <f t="shared" si="35"/>
        <v>0</v>
      </c>
      <c r="L110" s="451">
        <f t="shared" si="37"/>
        <v>0</v>
      </c>
      <c r="M110" s="451" t="str">
        <f t="shared" si="40"/>
        <v/>
      </c>
      <c r="N110" s="451" t="str">
        <f t="shared" si="40"/>
        <v/>
      </c>
      <c r="O110" s="451">
        <f t="shared" si="41"/>
        <v>0</v>
      </c>
      <c r="P110" s="451">
        <f t="shared" si="41"/>
        <v>0</v>
      </c>
      <c r="Q110" s="451">
        <f t="shared" si="41"/>
        <v>0</v>
      </c>
      <c r="R110" s="451">
        <f t="shared" si="36"/>
        <v>0</v>
      </c>
      <c r="S110" s="547"/>
      <c r="T110" s="452">
        <f t="shared" si="38"/>
        <v>0</v>
      </c>
      <c r="U110" s="549"/>
      <c r="V110" s="452">
        <f t="shared" si="39"/>
        <v>0</v>
      </c>
      <c r="W110" s="551"/>
      <c r="X110" s="453">
        <f t="shared" si="28"/>
        <v>0</v>
      </c>
      <c r="Y110" s="453">
        <f t="shared" si="29"/>
        <v>0</v>
      </c>
      <c r="Z110" s="453">
        <f t="shared" si="30"/>
        <v>0</v>
      </c>
      <c r="AA110" s="268">
        <f t="shared" si="31"/>
        <v>0</v>
      </c>
      <c r="AB110" s="269">
        <f t="shared" si="32"/>
        <v>0</v>
      </c>
      <c r="AC110" s="269">
        <f>AB110-Positions!Y108</f>
        <v>0</v>
      </c>
      <c r="AD110" s="268"/>
      <c r="AE110" s="219" t="str">
        <f>IF(Positions!F108&lt;&gt;"",TIME(LEFT(Positions!F108,2),RIGHT(Positions!F108,2),0),"")</f>
        <v/>
      </c>
      <c r="AF110" s="219" t="str">
        <f>IF(Positions!G108&lt;&gt;"",TIME(LEFT(Positions!G108,2),RIGHT(Positions!G108,2),0),"")</f>
        <v/>
      </c>
      <c r="AG110" s="273" t="str">
        <f t="shared" si="33"/>
        <v/>
      </c>
      <c r="AH110" s="274" t="str">
        <f t="shared" si="33"/>
        <v/>
      </c>
      <c r="AI110" s="274" t="str">
        <f t="shared" si="33"/>
        <v/>
      </c>
      <c r="AJ110" s="274" t="str">
        <f t="shared" si="33"/>
        <v/>
      </c>
      <c r="AK110" s="274" t="str">
        <f t="shared" si="33"/>
        <v/>
      </c>
      <c r="AL110" s="275" t="str">
        <f t="shared" si="33"/>
        <v/>
      </c>
    </row>
    <row r="111" spans="1:38" x14ac:dyDescent="0.25">
      <c r="A111" s="447" t="str">
        <f>IF(Positions!B109&lt;&gt;"",Positions!B109,"")</f>
        <v/>
      </c>
      <c r="B111" s="448" t="str">
        <f>Positions!F109&amp;"-"&amp;Positions!G109</f>
        <v>-</v>
      </c>
      <c r="C111" s="449">
        <f t="shared" si="27"/>
        <v>0</v>
      </c>
      <c r="D111" s="450" t="str">
        <f>IF(Positions!J109&gt;0,Positions!J109*Positions!$V109,"")</f>
        <v/>
      </c>
      <c r="E111" s="450" t="str">
        <f>IF(Positions!K109&gt;0,Positions!K109*Positions!$V109,"")</f>
        <v/>
      </c>
      <c r="F111" s="450" t="str">
        <f>IF(Positions!L109&gt;0,Positions!L109*Positions!$V109,"")</f>
        <v/>
      </c>
      <c r="G111" s="450" t="str">
        <f>IF(Positions!M109&gt;0,Positions!M109*Positions!$V109,"")</f>
        <v/>
      </c>
      <c r="H111" s="450" t="str">
        <f>IF(Positions!N109&gt;0,Positions!N109*Positions!$V109,"")</f>
        <v/>
      </c>
      <c r="I111" s="450" t="str">
        <f>IF(Positions!O109&gt;0,Positions!O109*Positions!$V109,"")</f>
        <v/>
      </c>
      <c r="J111" s="450" t="str">
        <f>IF(Positions!P109&gt;0,Positions!P109*Positions!$V109,"")</f>
        <v/>
      </c>
      <c r="K111" s="451">
        <f t="shared" si="35"/>
        <v>0</v>
      </c>
      <c r="L111" s="451">
        <f t="shared" si="37"/>
        <v>0</v>
      </c>
      <c r="M111" s="451" t="str">
        <f t="shared" si="40"/>
        <v/>
      </c>
      <c r="N111" s="451" t="str">
        <f t="shared" si="40"/>
        <v/>
      </c>
      <c r="O111" s="451">
        <f t="shared" si="41"/>
        <v>0</v>
      </c>
      <c r="P111" s="451">
        <f t="shared" si="41"/>
        <v>0</v>
      </c>
      <c r="Q111" s="451">
        <f t="shared" si="41"/>
        <v>0</v>
      </c>
      <c r="R111" s="451">
        <f t="shared" si="36"/>
        <v>0</v>
      </c>
      <c r="S111" s="547"/>
      <c r="T111" s="452">
        <f t="shared" si="38"/>
        <v>0</v>
      </c>
      <c r="U111" s="549"/>
      <c r="V111" s="452">
        <f t="shared" si="39"/>
        <v>0</v>
      </c>
      <c r="W111" s="551"/>
      <c r="X111" s="453">
        <f t="shared" si="28"/>
        <v>0</v>
      </c>
      <c r="Y111" s="453">
        <f t="shared" si="29"/>
        <v>0</v>
      </c>
      <c r="Z111" s="453">
        <f t="shared" si="30"/>
        <v>0</v>
      </c>
      <c r="AA111" s="268">
        <f t="shared" si="31"/>
        <v>0</v>
      </c>
      <c r="AB111" s="269">
        <f t="shared" si="32"/>
        <v>0</v>
      </c>
      <c r="AC111" s="269">
        <f>AB111-Positions!Y109</f>
        <v>0</v>
      </c>
      <c r="AD111" s="268"/>
      <c r="AE111" s="219" t="str">
        <f>IF(Positions!F109&lt;&gt;"",TIME(LEFT(Positions!F109,2),RIGHT(Positions!F109,2),0),"")</f>
        <v/>
      </c>
      <c r="AF111" s="219" t="str">
        <f>IF(Positions!G109&lt;&gt;"",TIME(LEFT(Positions!G109,2),RIGHT(Positions!G109,2),0),"")</f>
        <v/>
      </c>
      <c r="AG111" s="273" t="str">
        <f t="shared" si="33"/>
        <v/>
      </c>
      <c r="AH111" s="274" t="str">
        <f t="shared" si="33"/>
        <v/>
      </c>
      <c r="AI111" s="274" t="str">
        <f t="shared" si="33"/>
        <v/>
      </c>
      <c r="AJ111" s="274" t="str">
        <f t="shared" si="33"/>
        <v/>
      </c>
      <c r="AK111" s="274" t="str">
        <f t="shared" si="33"/>
        <v/>
      </c>
      <c r="AL111" s="275" t="str">
        <f t="shared" si="33"/>
        <v/>
      </c>
    </row>
    <row r="112" spans="1:38" x14ac:dyDescent="0.25">
      <c r="A112" s="447" t="str">
        <f>IF(Positions!B110&lt;&gt;"",Positions!B110,"")</f>
        <v/>
      </c>
      <c r="B112" s="448" t="str">
        <f>Positions!F110&amp;"-"&amp;Positions!G110</f>
        <v>-</v>
      </c>
      <c r="C112" s="449">
        <f t="shared" si="27"/>
        <v>0</v>
      </c>
      <c r="D112" s="450" t="str">
        <f>IF(Positions!J110&gt;0,Positions!J110*Positions!$V110,"")</f>
        <v/>
      </c>
      <c r="E112" s="450" t="str">
        <f>IF(Positions!K110&gt;0,Positions!K110*Positions!$V110,"")</f>
        <v/>
      </c>
      <c r="F112" s="450" t="str">
        <f>IF(Positions!L110&gt;0,Positions!L110*Positions!$V110,"")</f>
        <v/>
      </c>
      <c r="G112" s="450" t="str">
        <f>IF(Positions!M110&gt;0,Positions!M110*Positions!$V110,"")</f>
        <v/>
      </c>
      <c r="H112" s="450" t="str">
        <f>IF(Positions!N110&gt;0,Positions!N110*Positions!$V110,"")</f>
        <v/>
      </c>
      <c r="I112" s="450" t="str">
        <f>IF(Positions!O110&gt;0,Positions!O110*Positions!$V110,"")</f>
        <v/>
      </c>
      <c r="J112" s="450" t="str">
        <f>IF(Positions!P110&gt;0,Positions!P110*Positions!$V110,"")</f>
        <v/>
      </c>
      <c r="K112" s="451">
        <f t="shared" si="35"/>
        <v>0</v>
      </c>
      <c r="L112" s="451">
        <f t="shared" si="37"/>
        <v>0</v>
      </c>
      <c r="M112" s="451" t="str">
        <f t="shared" si="40"/>
        <v/>
      </c>
      <c r="N112" s="451" t="str">
        <f t="shared" si="40"/>
        <v/>
      </c>
      <c r="O112" s="451">
        <f t="shared" si="41"/>
        <v>0</v>
      </c>
      <c r="P112" s="451">
        <f t="shared" si="41"/>
        <v>0</v>
      </c>
      <c r="Q112" s="451">
        <f t="shared" si="41"/>
        <v>0</v>
      </c>
      <c r="R112" s="451">
        <f t="shared" si="36"/>
        <v>0</v>
      </c>
      <c r="S112" s="547"/>
      <c r="T112" s="452">
        <f t="shared" si="38"/>
        <v>0</v>
      </c>
      <c r="U112" s="549"/>
      <c r="V112" s="452">
        <f t="shared" si="39"/>
        <v>0</v>
      </c>
      <c r="W112" s="551"/>
      <c r="X112" s="453">
        <f t="shared" si="28"/>
        <v>0</v>
      </c>
      <c r="Y112" s="453">
        <f t="shared" si="29"/>
        <v>0</v>
      </c>
      <c r="Z112" s="453">
        <f t="shared" si="30"/>
        <v>0</v>
      </c>
      <c r="AA112" s="268">
        <f t="shared" si="31"/>
        <v>0</v>
      </c>
      <c r="AB112" s="269">
        <f t="shared" si="32"/>
        <v>0</v>
      </c>
      <c r="AC112" s="269">
        <f>AB112-Positions!Y110</f>
        <v>0</v>
      </c>
      <c r="AD112" s="268"/>
      <c r="AE112" s="219" t="str">
        <f>IF(Positions!F110&lt;&gt;"",TIME(LEFT(Positions!F110,2),RIGHT(Positions!F110,2),0),"")</f>
        <v/>
      </c>
      <c r="AF112" s="219" t="str">
        <f>IF(Positions!G110&lt;&gt;"",TIME(LEFT(Positions!G110,2),RIGHT(Positions!G110,2),0),"")</f>
        <v/>
      </c>
      <c r="AG112" s="273" t="str">
        <f t="shared" si="33"/>
        <v/>
      </c>
      <c r="AH112" s="274" t="str">
        <f t="shared" si="33"/>
        <v/>
      </c>
      <c r="AI112" s="274" t="str">
        <f t="shared" si="33"/>
        <v/>
      </c>
      <c r="AJ112" s="274" t="str">
        <f t="shared" si="33"/>
        <v/>
      </c>
      <c r="AK112" s="274" t="str">
        <f t="shared" si="33"/>
        <v/>
      </c>
      <c r="AL112" s="275" t="str">
        <f t="shared" si="33"/>
        <v/>
      </c>
    </row>
    <row r="113" spans="1:38" x14ac:dyDescent="0.25">
      <c r="A113" s="447" t="str">
        <f>IF(Positions!B111&lt;&gt;"",Positions!B111,"")</f>
        <v/>
      </c>
      <c r="B113" s="448" t="str">
        <f>Positions!F111&amp;"-"&amp;Positions!G111</f>
        <v>-</v>
      </c>
      <c r="C113" s="449">
        <f t="shared" si="27"/>
        <v>0</v>
      </c>
      <c r="D113" s="450" t="str">
        <f>IF(Positions!J111&gt;0,Positions!J111*Positions!$V111,"")</f>
        <v/>
      </c>
      <c r="E113" s="450" t="str">
        <f>IF(Positions!K111&gt;0,Positions!K111*Positions!$V111,"")</f>
        <v/>
      </c>
      <c r="F113" s="450" t="str">
        <f>IF(Positions!L111&gt;0,Positions!L111*Positions!$V111,"")</f>
        <v/>
      </c>
      <c r="G113" s="450" t="str">
        <f>IF(Positions!M111&gt;0,Positions!M111*Positions!$V111,"")</f>
        <v/>
      </c>
      <c r="H113" s="450" t="str">
        <f>IF(Positions!N111&gt;0,Positions!N111*Positions!$V111,"")</f>
        <v/>
      </c>
      <c r="I113" s="450" t="str">
        <f>IF(Positions!O111&gt;0,Positions!O111*Positions!$V111,"")</f>
        <v/>
      </c>
      <c r="J113" s="450" t="str">
        <f>IF(Positions!P111&gt;0,Positions!P111*Positions!$V111,"")</f>
        <v/>
      </c>
      <c r="K113" s="451">
        <f t="shared" si="35"/>
        <v>0</v>
      </c>
      <c r="L113" s="451">
        <f t="shared" si="37"/>
        <v>0</v>
      </c>
      <c r="M113" s="451" t="str">
        <f t="shared" si="40"/>
        <v/>
      </c>
      <c r="N113" s="451" t="str">
        <f t="shared" si="40"/>
        <v/>
      </c>
      <c r="O113" s="451">
        <f t="shared" si="41"/>
        <v>0</v>
      </c>
      <c r="P113" s="451">
        <f t="shared" si="41"/>
        <v>0</v>
      </c>
      <c r="Q113" s="451">
        <f t="shared" si="41"/>
        <v>0</v>
      </c>
      <c r="R113" s="451">
        <f t="shared" si="36"/>
        <v>0</v>
      </c>
      <c r="S113" s="547"/>
      <c r="T113" s="452">
        <f t="shared" si="38"/>
        <v>0</v>
      </c>
      <c r="U113" s="549"/>
      <c r="V113" s="452">
        <f t="shared" si="39"/>
        <v>0</v>
      </c>
      <c r="W113" s="551"/>
      <c r="X113" s="453">
        <f t="shared" si="28"/>
        <v>0</v>
      </c>
      <c r="Y113" s="453">
        <f t="shared" si="29"/>
        <v>0</v>
      </c>
      <c r="Z113" s="453">
        <f t="shared" si="30"/>
        <v>0</v>
      </c>
      <c r="AA113" s="268">
        <f t="shared" si="31"/>
        <v>0</v>
      </c>
      <c r="AB113" s="269">
        <f t="shared" si="32"/>
        <v>0</v>
      </c>
      <c r="AC113" s="269">
        <f>AB113-Positions!Y111</f>
        <v>0</v>
      </c>
      <c r="AD113" s="268"/>
      <c r="AE113" s="219" t="str">
        <f>IF(Positions!F111&lt;&gt;"",TIME(LEFT(Positions!F111,2),RIGHT(Positions!F111,2),0),"")</f>
        <v/>
      </c>
      <c r="AF113" s="219" t="str">
        <f>IF(Positions!G111&lt;&gt;"",TIME(LEFT(Positions!G111,2),RIGHT(Positions!G111,2),0),"")</f>
        <v/>
      </c>
      <c r="AG113" s="273" t="str">
        <f t="shared" si="33"/>
        <v/>
      </c>
      <c r="AH113" s="274" t="str">
        <f t="shared" si="33"/>
        <v/>
      </c>
      <c r="AI113" s="274" t="str">
        <f t="shared" si="33"/>
        <v/>
      </c>
      <c r="AJ113" s="274" t="str">
        <f t="shared" si="33"/>
        <v/>
      </c>
      <c r="AK113" s="274" t="str">
        <f t="shared" si="33"/>
        <v/>
      </c>
      <c r="AL113" s="275" t="str">
        <f t="shared" si="33"/>
        <v/>
      </c>
    </row>
    <row r="114" spans="1:38" x14ac:dyDescent="0.25">
      <c r="A114" s="447" t="str">
        <f>IF(Positions!B112&lt;&gt;"",Positions!B112,"")</f>
        <v/>
      </c>
      <c r="B114" s="448" t="str">
        <f>Positions!F112&amp;"-"&amp;Positions!G112</f>
        <v>-</v>
      </c>
      <c r="C114" s="449">
        <f t="shared" si="27"/>
        <v>0</v>
      </c>
      <c r="D114" s="450" t="str">
        <f>IF(Positions!J112&gt;0,Positions!J112*Positions!$V112,"")</f>
        <v/>
      </c>
      <c r="E114" s="450" t="str">
        <f>IF(Positions!K112&gt;0,Positions!K112*Positions!$V112,"")</f>
        <v/>
      </c>
      <c r="F114" s="450" t="str">
        <f>IF(Positions!L112&gt;0,Positions!L112*Positions!$V112,"")</f>
        <v/>
      </c>
      <c r="G114" s="450" t="str">
        <f>IF(Positions!M112&gt;0,Positions!M112*Positions!$V112,"")</f>
        <v/>
      </c>
      <c r="H114" s="450" t="str">
        <f>IF(Positions!N112&gt;0,Positions!N112*Positions!$V112,"")</f>
        <v/>
      </c>
      <c r="I114" s="450" t="str">
        <f>IF(Positions!O112&gt;0,Positions!O112*Positions!$V112,"")</f>
        <v/>
      </c>
      <c r="J114" s="450" t="str">
        <f>IF(Positions!P112&gt;0,Positions!P112*Positions!$V112,"")</f>
        <v/>
      </c>
      <c r="K114" s="451">
        <f t="shared" si="35"/>
        <v>0</v>
      </c>
      <c r="L114" s="451">
        <f t="shared" si="37"/>
        <v>0</v>
      </c>
      <c r="M114" s="451" t="str">
        <f t="shared" si="40"/>
        <v/>
      </c>
      <c r="N114" s="451" t="str">
        <f t="shared" si="40"/>
        <v/>
      </c>
      <c r="O114" s="451">
        <f t="shared" si="41"/>
        <v>0</v>
      </c>
      <c r="P114" s="451">
        <f t="shared" si="41"/>
        <v>0</v>
      </c>
      <c r="Q114" s="451">
        <f t="shared" si="41"/>
        <v>0</v>
      </c>
      <c r="R114" s="451">
        <f t="shared" si="36"/>
        <v>0</v>
      </c>
      <c r="S114" s="547"/>
      <c r="T114" s="452">
        <f t="shared" si="38"/>
        <v>0</v>
      </c>
      <c r="U114" s="549"/>
      <c r="V114" s="452">
        <f t="shared" si="39"/>
        <v>0</v>
      </c>
      <c r="W114" s="551"/>
      <c r="X114" s="453">
        <f t="shared" si="28"/>
        <v>0</v>
      </c>
      <c r="Y114" s="453">
        <f t="shared" si="29"/>
        <v>0</v>
      </c>
      <c r="Z114" s="453">
        <f t="shared" si="30"/>
        <v>0</v>
      </c>
      <c r="AA114" s="268">
        <f t="shared" si="31"/>
        <v>0</v>
      </c>
      <c r="AB114" s="269">
        <f t="shared" si="32"/>
        <v>0</v>
      </c>
      <c r="AC114" s="269">
        <f>AB114-Positions!Y112</f>
        <v>0</v>
      </c>
      <c r="AD114" s="268"/>
      <c r="AE114" s="219" t="str">
        <f>IF(Positions!F112&lt;&gt;"",TIME(LEFT(Positions!F112,2),RIGHT(Positions!F112,2),0),"")</f>
        <v/>
      </c>
      <c r="AF114" s="219" t="str">
        <f>IF(Positions!G112&lt;&gt;"",TIME(LEFT(Positions!G112,2),RIGHT(Positions!G112,2),0),"")</f>
        <v/>
      </c>
      <c r="AG114" s="273" t="str">
        <f t="shared" si="33"/>
        <v/>
      </c>
      <c r="AH114" s="274" t="str">
        <f t="shared" si="33"/>
        <v/>
      </c>
      <c r="AI114" s="274" t="str">
        <f t="shared" si="33"/>
        <v/>
      </c>
      <c r="AJ114" s="274" t="str">
        <f t="shared" si="33"/>
        <v/>
      </c>
      <c r="AK114" s="274" t="str">
        <f t="shared" si="33"/>
        <v/>
      </c>
      <c r="AL114" s="275" t="str">
        <f t="shared" si="33"/>
        <v/>
      </c>
    </row>
    <row r="115" spans="1:38" x14ac:dyDescent="0.25">
      <c r="A115" s="447" t="str">
        <f>IF(Positions!B113&lt;&gt;"",Positions!B113,"")</f>
        <v/>
      </c>
      <c r="B115" s="448" t="str">
        <f>Positions!F113&amp;"-"&amp;Positions!G113</f>
        <v>-</v>
      </c>
      <c r="C115" s="449">
        <f t="shared" si="27"/>
        <v>0</v>
      </c>
      <c r="D115" s="450" t="str">
        <f>IF(Positions!J113&gt;0,Positions!J113*Positions!$V113,"")</f>
        <v/>
      </c>
      <c r="E115" s="450" t="str">
        <f>IF(Positions!K113&gt;0,Positions!K113*Positions!$V113,"")</f>
        <v/>
      </c>
      <c r="F115" s="450" t="str">
        <f>IF(Positions!L113&gt;0,Positions!L113*Positions!$V113,"")</f>
        <v/>
      </c>
      <c r="G115" s="450" t="str">
        <f>IF(Positions!M113&gt;0,Positions!M113*Positions!$V113,"")</f>
        <v/>
      </c>
      <c r="H115" s="450" t="str">
        <f>IF(Positions!N113&gt;0,Positions!N113*Positions!$V113,"")</f>
        <v/>
      </c>
      <c r="I115" s="450" t="str">
        <f>IF(Positions!O113&gt;0,Positions!O113*Positions!$V113,"")</f>
        <v/>
      </c>
      <c r="J115" s="450" t="str">
        <f>IF(Positions!P113&gt;0,Positions!P113*Positions!$V113,"")</f>
        <v/>
      </c>
      <c r="K115" s="451">
        <f t="shared" si="35"/>
        <v>0</v>
      </c>
      <c r="L115" s="451">
        <f t="shared" si="37"/>
        <v>0</v>
      </c>
      <c r="M115" s="451" t="str">
        <f t="shared" si="40"/>
        <v/>
      </c>
      <c r="N115" s="451" t="str">
        <f t="shared" si="40"/>
        <v/>
      </c>
      <c r="O115" s="451">
        <f t="shared" si="41"/>
        <v>0</v>
      </c>
      <c r="P115" s="451">
        <f t="shared" si="41"/>
        <v>0</v>
      </c>
      <c r="Q115" s="451">
        <f t="shared" si="41"/>
        <v>0</v>
      </c>
      <c r="R115" s="451">
        <f t="shared" si="36"/>
        <v>0</v>
      </c>
      <c r="S115" s="547"/>
      <c r="T115" s="452">
        <f t="shared" si="38"/>
        <v>0</v>
      </c>
      <c r="U115" s="549"/>
      <c r="V115" s="452">
        <f t="shared" si="39"/>
        <v>0</v>
      </c>
      <c r="W115" s="551"/>
      <c r="X115" s="453">
        <f t="shared" si="28"/>
        <v>0</v>
      </c>
      <c r="Y115" s="453">
        <f t="shared" si="29"/>
        <v>0</v>
      </c>
      <c r="Z115" s="453">
        <f t="shared" si="30"/>
        <v>0</v>
      </c>
      <c r="AA115" s="268">
        <f t="shared" si="31"/>
        <v>0</v>
      </c>
      <c r="AB115" s="269">
        <f t="shared" si="32"/>
        <v>0</v>
      </c>
      <c r="AC115" s="269">
        <f>AB115-Positions!Y113</f>
        <v>0</v>
      </c>
      <c r="AD115" s="268"/>
      <c r="AE115" s="219" t="str">
        <f>IF(Positions!F113&lt;&gt;"",TIME(LEFT(Positions!F113,2),RIGHT(Positions!F113,2),0),"")</f>
        <v/>
      </c>
      <c r="AF115" s="219" t="str">
        <f>IF(Positions!G113&lt;&gt;"",TIME(LEFT(Positions!G113,2),RIGHT(Positions!G113,2),0),"")</f>
        <v/>
      </c>
      <c r="AG115" s="273" t="str">
        <f t="shared" si="33"/>
        <v/>
      </c>
      <c r="AH115" s="274" t="str">
        <f t="shared" si="33"/>
        <v/>
      </c>
      <c r="AI115" s="274" t="str">
        <f t="shared" si="33"/>
        <v/>
      </c>
      <c r="AJ115" s="274" t="str">
        <f t="shared" si="33"/>
        <v/>
      </c>
      <c r="AK115" s="274" t="str">
        <f t="shared" si="33"/>
        <v/>
      </c>
      <c r="AL115" s="275" t="str">
        <f t="shared" si="33"/>
        <v/>
      </c>
    </row>
    <row r="116" spans="1:38" x14ac:dyDescent="0.25">
      <c r="A116" s="447" t="str">
        <f>IF(Positions!B114&lt;&gt;"",Positions!B114,"")</f>
        <v/>
      </c>
      <c r="B116" s="448" t="str">
        <f>Positions!F114&amp;"-"&amp;Positions!G114</f>
        <v>-</v>
      </c>
      <c r="C116" s="449">
        <f t="shared" si="27"/>
        <v>0</v>
      </c>
      <c r="D116" s="450" t="str">
        <f>IF(Positions!J114&gt;0,Positions!J114*Positions!$V114,"")</f>
        <v/>
      </c>
      <c r="E116" s="450" t="str">
        <f>IF(Positions!K114&gt;0,Positions!K114*Positions!$V114,"")</f>
        <v/>
      </c>
      <c r="F116" s="450" t="str">
        <f>IF(Positions!L114&gt;0,Positions!L114*Positions!$V114,"")</f>
        <v/>
      </c>
      <c r="G116" s="450" t="str">
        <f>IF(Positions!M114&gt;0,Positions!M114*Positions!$V114,"")</f>
        <v/>
      </c>
      <c r="H116" s="450" t="str">
        <f>IF(Positions!N114&gt;0,Positions!N114*Positions!$V114,"")</f>
        <v/>
      </c>
      <c r="I116" s="450" t="str">
        <f>IF(Positions!O114&gt;0,Positions!O114*Positions!$V114,"")</f>
        <v/>
      </c>
      <c r="J116" s="450" t="str">
        <f>IF(Positions!P114&gt;0,Positions!P114*Positions!$V114,"")</f>
        <v/>
      </c>
      <c r="K116" s="451">
        <f t="shared" si="35"/>
        <v>0</v>
      </c>
      <c r="L116" s="451">
        <f t="shared" si="37"/>
        <v>0</v>
      </c>
      <c r="M116" s="451" t="str">
        <f t="shared" si="40"/>
        <v/>
      </c>
      <c r="N116" s="451" t="str">
        <f t="shared" si="40"/>
        <v/>
      </c>
      <c r="O116" s="451">
        <f t="shared" si="41"/>
        <v>0</v>
      </c>
      <c r="P116" s="451">
        <f t="shared" si="41"/>
        <v>0</v>
      </c>
      <c r="Q116" s="451">
        <f t="shared" si="41"/>
        <v>0</v>
      </c>
      <c r="R116" s="451">
        <f t="shared" si="36"/>
        <v>0</v>
      </c>
      <c r="S116" s="547"/>
      <c r="T116" s="452">
        <f t="shared" si="38"/>
        <v>0</v>
      </c>
      <c r="U116" s="549"/>
      <c r="V116" s="452">
        <f t="shared" si="39"/>
        <v>0</v>
      </c>
      <c r="W116" s="551"/>
      <c r="X116" s="453">
        <f t="shared" si="28"/>
        <v>0</v>
      </c>
      <c r="Y116" s="453">
        <f t="shared" si="29"/>
        <v>0</v>
      </c>
      <c r="Z116" s="453">
        <f t="shared" si="30"/>
        <v>0</v>
      </c>
      <c r="AA116" s="268">
        <f t="shared" si="31"/>
        <v>0</v>
      </c>
      <c r="AB116" s="269">
        <f t="shared" si="32"/>
        <v>0</v>
      </c>
      <c r="AC116" s="269">
        <f>AB116-Positions!Y114</f>
        <v>0</v>
      </c>
      <c r="AD116" s="268"/>
      <c r="AE116" s="219" t="str">
        <f>IF(Positions!F114&lt;&gt;"",TIME(LEFT(Positions!F114,2),RIGHT(Positions!F114,2),0),"")</f>
        <v/>
      </c>
      <c r="AF116" s="219" t="str">
        <f>IF(Positions!G114&lt;&gt;"",TIME(LEFT(Positions!G114,2),RIGHT(Positions!G114,2),0),"")</f>
        <v/>
      </c>
      <c r="AG116" s="273" t="str">
        <f t="shared" si="33"/>
        <v/>
      </c>
      <c r="AH116" s="274" t="str">
        <f t="shared" si="33"/>
        <v/>
      </c>
      <c r="AI116" s="274" t="str">
        <f t="shared" si="33"/>
        <v/>
      </c>
      <c r="AJ116" s="274" t="str">
        <f t="shared" si="33"/>
        <v/>
      </c>
      <c r="AK116" s="274" t="str">
        <f t="shared" si="33"/>
        <v/>
      </c>
      <c r="AL116" s="275" t="str">
        <f t="shared" si="33"/>
        <v/>
      </c>
    </row>
    <row r="117" spans="1:38" x14ac:dyDescent="0.25">
      <c r="A117" s="447" t="str">
        <f>IF(Positions!B115&lt;&gt;"",Positions!B115,"")</f>
        <v/>
      </c>
      <c r="B117" s="448" t="str">
        <f>Positions!F115&amp;"-"&amp;Positions!G115</f>
        <v>-</v>
      </c>
      <c r="C117" s="449">
        <f t="shared" si="27"/>
        <v>0</v>
      </c>
      <c r="D117" s="450" t="str">
        <f>IF(Positions!J115&gt;0,Positions!J115*Positions!$V115,"")</f>
        <v/>
      </c>
      <c r="E117" s="450" t="str">
        <f>IF(Positions!K115&gt;0,Positions!K115*Positions!$V115,"")</f>
        <v/>
      </c>
      <c r="F117" s="450" t="str">
        <f>IF(Positions!L115&gt;0,Positions!L115*Positions!$V115,"")</f>
        <v/>
      </c>
      <c r="G117" s="450" t="str">
        <f>IF(Positions!M115&gt;0,Positions!M115*Positions!$V115,"")</f>
        <v/>
      </c>
      <c r="H117" s="450" t="str">
        <f>IF(Positions!N115&gt;0,Positions!N115*Positions!$V115,"")</f>
        <v/>
      </c>
      <c r="I117" s="450" t="str">
        <f>IF(Positions!O115&gt;0,Positions!O115*Positions!$V115,"")</f>
        <v/>
      </c>
      <c r="J117" s="450" t="str">
        <f>IF(Positions!P115&gt;0,Positions!P115*Positions!$V115,"")</f>
        <v/>
      </c>
      <c r="K117" s="451">
        <f t="shared" si="35"/>
        <v>0</v>
      </c>
      <c r="L117" s="451">
        <f t="shared" si="37"/>
        <v>0</v>
      </c>
      <c r="M117" s="451" t="str">
        <f t="shared" si="40"/>
        <v/>
      </c>
      <c r="N117" s="451" t="str">
        <f t="shared" si="40"/>
        <v/>
      </c>
      <c r="O117" s="451">
        <f t="shared" si="41"/>
        <v>0</v>
      </c>
      <c r="P117" s="451">
        <f t="shared" si="41"/>
        <v>0</v>
      </c>
      <c r="Q117" s="451">
        <f t="shared" si="41"/>
        <v>0</v>
      </c>
      <c r="R117" s="451">
        <f t="shared" si="36"/>
        <v>0</v>
      </c>
      <c r="S117" s="547"/>
      <c r="T117" s="452">
        <f t="shared" si="38"/>
        <v>0</v>
      </c>
      <c r="U117" s="549"/>
      <c r="V117" s="452">
        <f t="shared" si="39"/>
        <v>0</v>
      </c>
      <c r="W117" s="551"/>
      <c r="X117" s="453">
        <f t="shared" si="28"/>
        <v>0</v>
      </c>
      <c r="Y117" s="453">
        <f t="shared" si="29"/>
        <v>0</v>
      </c>
      <c r="Z117" s="453">
        <f t="shared" si="30"/>
        <v>0</v>
      </c>
      <c r="AA117" s="268">
        <f t="shared" si="31"/>
        <v>0</v>
      </c>
      <c r="AB117" s="269">
        <f t="shared" si="32"/>
        <v>0</v>
      </c>
      <c r="AC117" s="269">
        <f>AB117-Positions!Y115</f>
        <v>0</v>
      </c>
      <c r="AD117" s="268"/>
      <c r="AE117" s="219" t="str">
        <f>IF(Positions!F115&lt;&gt;"",TIME(LEFT(Positions!F115,2),RIGHT(Positions!F115,2),0),"")</f>
        <v/>
      </c>
      <c r="AF117" s="219" t="str">
        <f>IF(Positions!G115&lt;&gt;"",TIME(LEFT(Positions!G115,2),RIGHT(Positions!G115,2),0),"")</f>
        <v/>
      </c>
      <c r="AG117" s="273" t="str">
        <f t="shared" si="33"/>
        <v/>
      </c>
      <c r="AH117" s="274" t="str">
        <f t="shared" si="33"/>
        <v/>
      </c>
      <c r="AI117" s="274" t="str">
        <f t="shared" si="33"/>
        <v/>
      </c>
      <c r="AJ117" s="274" t="str">
        <f t="shared" si="33"/>
        <v/>
      </c>
      <c r="AK117" s="274" t="str">
        <f t="shared" si="33"/>
        <v/>
      </c>
      <c r="AL117" s="275" t="str">
        <f t="shared" si="33"/>
        <v/>
      </c>
    </row>
    <row r="118" spans="1:38" x14ac:dyDescent="0.25">
      <c r="A118" s="447" t="str">
        <f>IF(Positions!B116&lt;&gt;"",Positions!B116,"")</f>
        <v/>
      </c>
      <c r="B118" s="448" t="str">
        <f>Positions!F116&amp;"-"&amp;Positions!G116</f>
        <v>-</v>
      </c>
      <c r="C118" s="449">
        <f t="shared" si="27"/>
        <v>0</v>
      </c>
      <c r="D118" s="450" t="str">
        <f>IF(Positions!J116&gt;0,Positions!J116*Positions!$V116,"")</f>
        <v/>
      </c>
      <c r="E118" s="450" t="str">
        <f>IF(Positions!K116&gt;0,Positions!K116*Positions!$V116,"")</f>
        <v/>
      </c>
      <c r="F118" s="450" t="str">
        <f>IF(Positions!L116&gt;0,Positions!L116*Positions!$V116,"")</f>
        <v/>
      </c>
      <c r="G118" s="450" t="str">
        <f>IF(Positions!M116&gt;0,Positions!M116*Positions!$V116,"")</f>
        <v/>
      </c>
      <c r="H118" s="450" t="str">
        <f>IF(Positions!N116&gt;0,Positions!N116*Positions!$V116,"")</f>
        <v/>
      </c>
      <c r="I118" s="450" t="str">
        <f>IF(Positions!O116&gt;0,Positions!O116*Positions!$V116,"")</f>
        <v/>
      </c>
      <c r="J118" s="450" t="str">
        <f>IF(Positions!P116&gt;0,Positions!P116*Positions!$V116,"")</f>
        <v/>
      </c>
      <c r="K118" s="451">
        <f t="shared" si="35"/>
        <v>0</v>
      </c>
      <c r="L118" s="451">
        <f t="shared" si="37"/>
        <v>0</v>
      </c>
      <c r="M118" s="451" t="str">
        <f t="shared" si="40"/>
        <v/>
      </c>
      <c r="N118" s="451" t="str">
        <f t="shared" si="40"/>
        <v/>
      </c>
      <c r="O118" s="451">
        <f t="shared" si="41"/>
        <v>0</v>
      </c>
      <c r="P118" s="451">
        <f t="shared" si="41"/>
        <v>0</v>
      </c>
      <c r="Q118" s="451">
        <f t="shared" si="41"/>
        <v>0</v>
      </c>
      <c r="R118" s="451">
        <f t="shared" si="36"/>
        <v>0</v>
      </c>
      <c r="S118" s="547"/>
      <c r="T118" s="452">
        <f t="shared" si="38"/>
        <v>0</v>
      </c>
      <c r="U118" s="549"/>
      <c r="V118" s="452">
        <f t="shared" si="39"/>
        <v>0</v>
      </c>
      <c r="W118" s="551"/>
      <c r="X118" s="453">
        <f t="shared" si="28"/>
        <v>0</v>
      </c>
      <c r="Y118" s="453">
        <f t="shared" si="29"/>
        <v>0</v>
      </c>
      <c r="Z118" s="453">
        <f t="shared" si="30"/>
        <v>0</v>
      </c>
      <c r="AA118" s="268">
        <f t="shared" si="31"/>
        <v>0</v>
      </c>
      <c r="AB118" s="269">
        <f t="shared" si="32"/>
        <v>0</v>
      </c>
      <c r="AC118" s="269">
        <f>AB118-Positions!Y116</f>
        <v>0</v>
      </c>
      <c r="AD118" s="268"/>
      <c r="AE118" s="219" t="str">
        <f>IF(Positions!F116&lt;&gt;"",TIME(LEFT(Positions!F116,2),RIGHT(Positions!F116,2),0),"")</f>
        <v/>
      </c>
      <c r="AF118" s="219" t="str">
        <f>IF(Positions!G116&lt;&gt;"",TIME(LEFT(Positions!G116,2),RIGHT(Positions!G116,2),0),"")</f>
        <v/>
      </c>
      <c r="AG118" s="273" t="str">
        <f t="shared" si="33"/>
        <v/>
      </c>
      <c r="AH118" s="274" t="str">
        <f t="shared" si="33"/>
        <v/>
      </c>
      <c r="AI118" s="274" t="str">
        <f t="shared" si="33"/>
        <v/>
      </c>
      <c r="AJ118" s="274" t="str">
        <f t="shared" si="33"/>
        <v/>
      </c>
      <c r="AK118" s="274" t="str">
        <f t="shared" si="33"/>
        <v/>
      </c>
      <c r="AL118" s="275" t="str">
        <f t="shared" si="33"/>
        <v/>
      </c>
    </row>
    <row r="119" spans="1:38" x14ac:dyDescent="0.25">
      <c r="A119" s="447" t="str">
        <f>IF(Positions!B117&lt;&gt;"",Positions!B117,"")</f>
        <v/>
      </c>
      <c r="B119" s="448" t="str">
        <f>Positions!F117&amp;"-"&amp;Positions!G117</f>
        <v>-</v>
      </c>
      <c r="C119" s="449">
        <f t="shared" si="27"/>
        <v>0</v>
      </c>
      <c r="D119" s="450" t="str">
        <f>IF(Positions!J117&gt;0,Positions!J117*Positions!$V117,"")</f>
        <v/>
      </c>
      <c r="E119" s="450" t="str">
        <f>IF(Positions!K117&gt;0,Positions!K117*Positions!$V117,"")</f>
        <v/>
      </c>
      <c r="F119" s="450" t="str">
        <f>IF(Positions!L117&gt;0,Positions!L117*Positions!$V117,"")</f>
        <v/>
      </c>
      <c r="G119" s="450" t="str">
        <f>IF(Positions!M117&gt;0,Positions!M117*Positions!$V117,"")</f>
        <v/>
      </c>
      <c r="H119" s="450" t="str">
        <f>IF(Positions!N117&gt;0,Positions!N117*Positions!$V117,"")</f>
        <v/>
      </c>
      <c r="I119" s="450" t="str">
        <f>IF(Positions!O117&gt;0,Positions!O117*Positions!$V117,"")</f>
        <v/>
      </c>
      <c r="J119" s="450" t="str">
        <f>IF(Positions!P117&gt;0,Positions!P117*Positions!$V117,"")</f>
        <v/>
      </c>
      <c r="K119" s="451">
        <f t="shared" si="35"/>
        <v>0</v>
      </c>
      <c r="L119" s="451">
        <f t="shared" si="37"/>
        <v>0</v>
      </c>
      <c r="M119" s="451" t="str">
        <f t="shared" si="40"/>
        <v/>
      </c>
      <c r="N119" s="451" t="str">
        <f t="shared" si="40"/>
        <v/>
      </c>
      <c r="O119" s="451">
        <f t="shared" si="41"/>
        <v>0</v>
      </c>
      <c r="P119" s="451">
        <f t="shared" si="41"/>
        <v>0</v>
      </c>
      <c r="Q119" s="451">
        <f t="shared" si="41"/>
        <v>0</v>
      </c>
      <c r="R119" s="451">
        <f t="shared" si="36"/>
        <v>0</v>
      </c>
      <c r="S119" s="547"/>
      <c r="T119" s="452">
        <f t="shared" si="38"/>
        <v>0</v>
      </c>
      <c r="U119" s="549"/>
      <c r="V119" s="452">
        <f t="shared" si="39"/>
        <v>0</v>
      </c>
      <c r="W119" s="551"/>
      <c r="X119" s="453">
        <f t="shared" si="28"/>
        <v>0</v>
      </c>
      <c r="Y119" s="453">
        <f t="shared" si="29"/>
        <v>0</v>
      </c>
      <c r="Z119" s="453">
        <f t="shared" si="30"/>
        <v>0</v>
      </c>
      <c r="AA119" s="268">
        <f t="shared" si="31"/>
        <v>0</v>
      </c>
      <c r="AB119" s="269">
        <f t="shared" si="32"/>
        <v>0</v>
      </c>
      <c r="AC119" s="269">
        <f>AB119-Positions!Y117</f>
        <v>0</v>
      </c>
      <c r="AD119" s="268"/>
      <c r="AE119" s="219" t="str">
        <f>IF(Positions!F117&lt;&gt;"",TIME(LEFT(Positions!F117,2),RIGHT(Positions!F117,2),0),"")</f>
        <v/>
      </c>
      <c r="AF119" s="219" t="str">
        <f>IF(Positions!G117&lt;&gt;"",TIME(LEFT(Positions!G117,2),RIGHT(Positions!G117,2),0),"")</f>
        <v/>
      </c>
      <c r="AG119" s="273" t="str">
        <f t="shared" si="33"/>
        <v/>
      </c>
      <c r="AH119" s="274" t="str">
        <f t="shared" si="33"/>
        <v/>
      </c>
      <c r="AI119" s="274" t="str">
        <f t="shared" si="33"/>
        <v/>
      </c>
      <c r="AJ119" s="274" t="str">
        <f t="shared" si="33"/>
        <v/>
      </c>
      <c r="AK119" s="274" t="str">
        <f t="shared" si="33"/>
        <v/>
      </c>
      <c r="AL119" s="275" t="str">
        <f t="shared" si="33"/>
        <v/>
      </c>
    </row>
    <row r="120" spans="1:38" x14ac:dyDescent="0.25">
      <c r="A120" s="447" t="str">
        <f>IF(Positions!B118&lt;&gt;"",Positions!B118,"")</f>
        <v/>
      </c>
      <c r="B120" s="448" t="str">
        <f>Positions!F118&amp;"-"&amp;Positions!G118</f>
        <v>-</v>
      </c>
      <c r="C120" s="449">
        <f t="shared" si="27"/>
        <v>0</v>
      </c>
      <c r="D120" s="450" t="str">
        <f>IF(Positions!J118&gt;0,Positions!J118*Positions!$V118,"")</f>
        <v/>
      </c>
      <c r="E120" s="450" t="str">
        <f>IF(Positions!K118&gt;0,Positions!K118*Positions!$V118,"")</f>
        <v/>
      </c>
      <c r="F120" s="450" t="str">
        <f>IF(Positions!L118&gt;0,Positions!L118*Positions!$V118,"")</f>
        <v/>
      </c>
      <c r="G120" s="450" t="str">
        <f>IF(Positions!M118&gt;0,Positions!M118*Positions!$V118,"")</f>
        <v/>
      </c>
      <c r="H120" s="450" t="str">
        <f>IF(Positions!N118&gt;0,Positions!N118*Positions!$V118,"")</f>
        <v/>
      </c>
      <c r="I120" s="450" t="str">
        <f>IF(Positions!O118&gt;0,Positions!O118*Positions!$V118,"")</f>
        <v/>
      </c>
      <c r="J120" s="450" t="str">
        <f>IF(Positions!P118&gt;0,Positions!P118*Positions!$V118,"")</f>
        <v/>
      </c>
      <c r="K120" s="451">
        <f t="shared" si="35"/>
        <v>0</v>
      </c>
      <c r="L120" s="451">
        <f t="shared" si="37"/>
        <v>0</v>
      </c>
      <c r="M120" s="451" t="str">
        <f t="shared" si="40"/>
        <v/>
      </c>
      <c r="N120" s="451" t="str">
        <f t="shared" si="40"/>
        <v/>
      </c>
      <c r="O120" s="451">
        <f t="shared" si="41"/>
        <v>0</v>
      </c>
      <c r="P120" s="451">
        <f t="shared" si="41"/>
        <v>0</v>
      </c>
      <c r="Q120" s="451">
        <f t="shared" si="41"/>
        <v>0</v>
      </c>
      <c r="R120" s="451">
        <f t="shared" si="36"/>
        <v>0</v>
      </c>
      <c r="S120" s="547"/>
      <c r="T120" s="452">
        <f t="shared" si="38"/>
        <v>0</v>
      </c>
      <c r="U120" s="549"/>
      <c r="V120" s="452">
        <f t="shared" si="39"/>
        <v>0</v>
      </c>
      <c r="W120" s="551"/>
      <c r="X120" s="453">
        <f t="shared" si="28"/>
        <v>0</v>
      </c>
      <c r="Y120" s="453">
        <f t="shared" si="29"/>
        <v>0</v>
      </c>
      <c r="Z120" s="453">
        <f t="shared" si="30"/>
        <v>0</v>
      </c>
      <c r="AA120" s="268">
        <f t="shared" si="31"/>
        <v>0</v>
      </c>
      <c r="AB120" s="269">
        <f t="shared" si="32"/>
        <v>0</v>
      </c>
      <c r="AC120" s="269">
        <f>AB120-Positions!Y118</f>
        <v>0</v>
      </c>
      <c r="AD120" s="268"/>
      <c r="AE120" s="219" t="str">
        <f>IF(Positions!F118&lt;&gt;"",TIME(LEFT(Positions!F118,2),RIGHT(Positions!F118,2),0),"")</f>
        <v/>
      </c>
      <c r="AF120" s="219" t="str">
        <f>IF(Positions!G118&lt;&gt;"",TIME(LEFT(Positions!G118,2),RIGHT(Positions!G118,2),0),"")</f>
        <v/>
      </c>
      <c r="AG120" s="273" t="str">
        <f t="shared" si="33"/>
        <v/>
      </c>
      <c r="AH120" s="274" t="str">
        <f t="shared" si="33"/>
        <v/>
      </c>
      <c r="AI120" s="274" t="str">
        <f t="shared" si="33"/>
        <v/>
      </c>
      <c r="AJ120" s="274" t="str">
        <f t="shared" si="33"/>
        <v/>
      </c>
      <c r="AK120" s="274" t="str">
        <f t="shared" si="33"/>
        <v/>
      </c>
      <c r="AL120" s="275" t="str">
        <f t="shared" si="33"/>
        <v/>
      </c>
    </row>
    <row r="121" spans="1:38" x14ac:dyDescent="0.25">
      <c r="A121" s="447" t="str">
        <f>IF(Positions!B119&lt;&gt;"",Positions!B119,"")</f>
        <v/>
      </c>
      <c r="B121" s="448" t="str">
        <f>Positions!F119&amp;"-"&amp;Positions!G119</f>
        <v>-</v>
      </c>
      <c r="C121" s="449">
        <f t="shared" si="27"/>
        <v>0</v>
      </c>
      <c r="D121" s="450" t="str">
        <f>IF(Positions!J119&gt;0,Positions!J119*Positions!$V119,"")</f>
        <v/>
      </c>
      <c r="E121" s="450" t="str">
        <f>IF(Positions!K119&gt;0,Positions!K119*Positions!$V119,"")</f>
        <v/>
      </c>
      <c r="F121" s="450" t="str">
        <f>IF(Positions!L119&gt;0,Positions!L119*Positions!$V119,"")</f>
        <v/>
      </c>
      <c r="G121" s="450" t="str">
        <f>IF(Positions!M119&gt;0,Positions!M119*Positions!$V119,"")</f>
        <v/>
      </c>
      <c r="H121" s="450" t="str">
        <f>IF(Positions!N119&gt;0,Positions!N119*Positions!$V119,"")</f>
        <v/>
      </c>
      <c r="I121" s="450" t="str">
        <f>IF(Positions!O119&gt;0,Positions!O119*Positions!$V119,"")</f>
        <v/>
      </c>
      <c r="J121" s="450" t="str">
        <f>IF(Positions!P119&gt;0,Positions!P119*Positions!$V119,"")</f>
        <v/>
      </c>
      <c r="K121" s="451">
        <f t="shared" si="35"/>
        <v>0</v>
      </c>
      <c r="L121" s="451">
        <f t="shared" si="37"/>
        <v>0</v>
      </c>
      <c r="M121" s="451" t="str">
        <f t="shared" si="40"/>
        <v/>
      </c>
      <c r="N121" s="451" t="str">
        <f t="shared" si="40"/>
        <v/>
      </c>
      <c r="O121" s="451">
        <f t="shared" si="41"/>
        <v>0</v>
      </c>
      <c r="P121" s="451">
        <f t="shared" si="41"/>
        <v>0</v>
      </c>
      <c r="Q121" s="451">
        <f t="shared" si="41"/>
        <v>0</v>
      </c>
      <c r="R121" s="451">
        <f t="shared" si="36"/>
        <v>0</v>
      </c>
      <c r="S121" s="547"/>
      <c r="T121" s="452">
        <f t="shared" si="38"/>
        <v>0</v>
      </c>
      <c r="U121" s="549"/>
      <c r="V121" s="452">
        <f t="shared" si="39"/>
        <v>0</v>
      </c>
      <c r="W121" s="551"/>
      <c r="X121" s="453">
        <f t="shared" si="28"/>
        <v>0</v>
      </c>
      <c r="Y121" s="453">
        <f t="shared" si="29"/>
        <v>0</v>
      </c>
      <c r="Z121" s="453">
        <f t="shared" si="30"/>
        <v>0</v>
      </c>
      <c r="AA121" s="268">
        <f t="shared" si="31"/>
        <v>0</v>
      </c>
      <c r="AB121" s="269">
        <f t="shared" si="32"/>
        <v>0</v>
      </c>
      <c r="AC121" s="269">
        <f>AB121-Positions!Y119</f>
        <v>0</v>
      </c>
      <c r="AD121" s="268"/>
      <c r="AE121" s="219" t="str">
        <f>IF(Positions!F119&lt;&gt;"",TIME(LEFT(Positions!F119,2),RIGHT(Positions!F119,2),0),"")</f>
        <v/>
      </c>
      <c r="AF121" s="219" t="str">
        <f>IF(Positions!G119&lt;&gt;"",TIME(LEFT(Positions!G119,2),RIGHT(Positions!G119,2),0),"")</f>
        <v/>
      </c>
      <c r="AG121" s="273" t="str">
        <f t="shared" si="33"/>
        <v/>
      </c>
      <c r="AH121" s="274" t="str">
        <f t="shared" si="33"/>
        <v/>
      </c>
      <c r="AI121" s="274" t="str">
        <f t="shared" si="33"/>
        <v/>
      </c>
      <c r="AJ121" s="274" t="str">
        <f t="shared" si="33"/>
        <v/>
      </c>
      <c r="AK121" s="274" t="str">
        <f t="shared" si="33"/>
        <v/>
      </c>
      <c r="AL121" s="275" t="str">
        <f t="shared" si="33"/>
        <v/>
      </c>
    </row>
    <row r="122" spans="1:38" x14ac:dyDescent="0.25">
      <c r="A122" s="447" t="str">
        <f>IF(Positions!B120&lt;&gt;"",Positions!B120,"")</f>
        <v/>
      </c>
      <c r="B122" s="448" t="str">
        <f>Positions!F120&amp;"-"&amp;Positions!G120</f>
        <v>-</v>
      </c>
      <c r="C122" s="449">
        <f t="shared" si="27"/>
        <v>0</v>
      </c>
      <c r="D122" s="450" t="str">
        <f>IF(Positions!J120&gt;0,Positions!J120*Positions!$V120,"")</f>
        <v/>
      </c>
      <c r="E122" s="450" t="str">
        <f>IF(Positions!K120&gt;0,Positions!K120*Positions!$V120,"")</f>
        <v/>
      </c>
      <c r="F122" s="450" t="str">
        <f>IF(Positions!L120&gt;0,Positions!L120*Positions!$V120,"")</f>
        <v/>
      </c>
      <c r="G122" s="450" t="str">
        <f>IF(Positions!M120&gt;0,Positions!M120*Positions!$V120,"")</f>
        <v/>
      </c>
      <c r="H122" s="450" t="str">
        <f>IF(Positions!N120&gt;0,Positions!N120*Positions!$V120,"")</f>
        <v/>
      </c>
      <c r="I122" s="450" t="str">
        <f>IF(Positions!O120&gt;0,Positions!O120*Positions!$V120,"")</f>
        <v/>
      </c>
      <c r="J122" s="450" t="str">
        <f>IF(Positions!P120&gt;0,Positions!P120*Positions!$V120,"")</f>
        <v/>
      </c>
      <c r="K122" s="451">
        <f t="shared" si="35"/>
        <v>0</v>
      </c>
      <c r="L122" s="451">
        <f t="shared" si="37"/>
        <v>0</v>
      </c>
      <c r="M122" s="451" t="str">
        <f t="shared" si="40"/>
        <v/>
      </c>
      <c r="N122" s="451" t="str">
        <f t="shared" si="40"/>
        <v/>
      </c>
      <c r="O122" s="451">
        <f t="shared" si="41"/>
        <v>0</v>
      </c>
      <c r="P122" s="451">
        <f t="shared" si="41"/>
        <v>0</v>
      </c>
      <c r="Q122" s="451">
        <f t="shared" si="41"/>
        <v>0</v>
      </c>
      <c r="R122" s="451">
        <f t="shared" si="36"/>
        <v>0</v>
      </c>
      <c r="S122" s="547"/>
      <c r="T122" s="452">
        <f t="shared" si="38"/>
        <v>0</v>
      </c>
      <c r="U122" s="549"/>
      <c r="V122" s="452">
        <f t="shared" si="39"/>
        <v>0</v>
      </c>
      <c r="W122" s="551"/>
      <c r="X122" s="453">
        <f t="shared" si="28"/>
        <v>0</v>
      </c>
      <c r="Y122" s="453">
        <f t="shared" si="29"/>
        <v>0</v>
      </c>
      <c r="Z122" s="453">
        <f t="shared" si="30"/>
        <v>0</v>
      </c>
      <c r="AA122" s="268">
        <f t="shared" si="31"/>
        <v>0</v>
      </c>
      <c r="AB122" s="269">
        <f t="shared" si="32"/>
        <v>0</v>
      </c>
      <c r="AC122" s="269">
        <f>AB122-Positions!Y120</f>
        <v>0</v>
      </c>
      <c r="AD122" s="268"/>
      <c r="AE122" s="219" t="str">
        <f>IF(Positions!F120&lt;&gt;"",TIME(LEFT(Positions!F120,2),RIGHT(Positions!F120,2),0),"")</f>
        <v/>
      </c>
      <c r="AF122" s="219" t="str">
        <f>IF(Positions!G120&lt;&gt;"",TIME(LEFT(Positions!G120,2),RIGHT(Positions!G120,2),0),"")</f>
        <v/>
      </c>
      <c r="AG122" s="273" t="str">
        <f t="shared" si="33"/>
        <v/>
      </c>
      <c r="AH122" s="274" t="str">
        <f t="shared" si="33"/>
        <v/>
      </c>
      <c r="AI122" s="274" t="str">
        <f t="shared" si="33"/>
        <v/>
      </c>
      <c r="AJ122" s="274" t="str">
        <f t="shared" si="33"/>
        <v/>
      </c>
      <c r="AK122" s="274" t="str">
        <f t="shared" si="33"/>
        <v/>
      </c>
      <c r="AL122" s="275" t="str">
        <f t="shared" si="33"/>
        <v/>
      </c>
    </row>
    <row r="123" spans="1:38" x14ac:dyDescent="0.25">
      <c r="A123" s="447" t="str">
        <f>IF(Positions!B121&lt;&gt;"",Positions!B121,"")</f>
        <v/>
      </c>
      <c r="B123" s="448" t="str">
        <f>Positions!F121&amp;"-"&amp;Positions!G121</f>
        <v>-</v>
      </c>
      <c r="C123" s="449">
        <f t="shared" si="27"/>
        <v>0</v>
      </c>
      <c r="D123" s="450" t="str">
        <f>IF(Positions!J121&gt;0,Positions!J121*Positions!$V121,"")</f>
        <v/>
      </c>
      <c r="E123" s="450" t="str">
        <f>IF(Positions!K121&gt;0,Positions!K121*Positions!$V121,"")</f>
        <v/>
      </c>
      <c r="F123" s="450" t="str">
        <f>IF(Positions!L121&gt;0,Positions!L121*Positions!$V121,"")</f>
        <v/>
      </c>
      <c r="G123" s="450" t="str">
        <f>IF(Positions!M121&gt;0,Positions!M121*Positions!$V121,"")</f>
        <v/>
      </c>
      <c r="H123" s="450" t="str">
        <f>IF(Positions!N121&gt;0,Positions!N121*Positions!$V121,"")</f>
        <v/>
      </c>
      <c r="I123" s="450" t="str">
        <f>IF(Positions!O121&gt;0,Positions!O121*Positions!$V121,"")</f>
        <v/>
      </c>
      <c r="J123" s="450" t="str">
        <f>IF(Positions!P121&gt;0,Positions!P121*Positions!$V121,"")</f>
        <v/>
      </c>
      <c r="K123" s="451">
        <f t="shared" si="35"/>
        <v>0</v>
      </c>
      <c r="L123" s="451">
        <f t="shared" si="37"/>
        <v>0</v>
      </c>
      <c r="M123" s="451" t="str">
        <f t="shared" ref="M123:N138" si="42">IF(I123&lt;&gt;"",I123*M$6,"")</f>
        <v/>
      </c>
      <c r="N123" s="451" t="str">
        <f t="shared" si="42"/>
        <v/>
      </c>
      <c r="O123" s="451">
        <f t="shared" si="41"/>
        <v>0</v>
      </c>
      <c r="P123" s="451">
        <f t="shared" si="41"/>
        <v>0</v>
      </c>
      <c r="Q123" s="451">
        <f t="shared" si="41"/>
        <v>0</v>
      </c>
      <c r="R123" s="451">
        <f t="shared" si="36"/>
        <v>0</v>
      </c>
      <c r="S123" s="547"/>
      <c r="T123" s="452">
        <f t="shared" si="38"/>
        <v>0</v>
      </c>
      <c r="U123" s="549"/>
      <c r="V123" s="452">
        <f t="shared" si="39"/>
        <v>0</v>
      </c>
      <c r="W123" s="551"/>
      <c r="X123" s="453">
        <f t="shared" ref="X123:X150" si="43">IF(L123=40,38,SUM(D123:H123))</f>
        <v>0</v>
      </c>
      <c r="Y123" s="453">
        <f t="shared" si="29"/>
        <v>0</v>
      </c>
      <c r="Z123" s="453">
        <f t="shared" si="30"/>
        <v>0</v>
      </c>
      <c r="AA123" s="268">
        <f t="shared" si="31"/>
        <v>0</v>
      </c>
      <c r="AB123" s="269">
        <f t="shared" si="32"/>
        <v>0</v>
      </c>
      <c r="AC123" s="269">
        <f>AB123-Positions!Y121</f>
        <v>0</v>
      </c>
      <c r="AD123" s="268"/>
      <c r="AE123" s="219" t="str">
        <f>IF(Positions!F121&lt;&gt;"",TIME(LEFT(Positions!F121,2),RIGHT(Positions!F121,2),0),"")</f>
        <v/>
      </c>
      <c r="AF123" s="219" t="str">
        <f>IF(Positions!G121&lt;&gt;"",TIME(LEFT(Positions!G121,2),RIGHT(Positions!G121,2),0),"")</f>
        <v/>
      </c>
      <c r="AG123" s="273" t="str">
        <f t="shared" si="33"/>
        <v/>
      </c>
      <c r="AH123" s="274" t="str">
        <f t="shared" si="33"/>
        <v/>
      </c>
      <c r="AI123" s="274" t="str">
        <f t="shared" si="33"/>
        <v/>
      </c>
      <c r="AJ123" s="274" t="str">
        <f t="shared" si="33"/>
        <v/>
      </c>
      <c r="AK123" s="274" t="str">
        <f t="shared" si="33"/>
        <v/>
      </c>
      <c r="AL123" s="275" t="str">
        <f t="shared" si="33"/>
        <v/>
      </c>
    </row>
    <row r="124" spans="1:38" x14ac:dyDescent="0.25">
      <c r="A124" s="447" t="str">
        <f>IF(Positions!B122&lt;&gt;"",Positions!B122,"")</f>
        <v/>
      </c>
      <c r="B124" s="448" t="str">
        <f>Positions!F122&amp;"-"&amp;Positions!G122</f>
        <v>-</v>
      </c>
      <c r="C124" s="449">
        <f t="shared" si="27"/>
        <v>0</v>
      </c>
      <c r="D124" s="450" t="str">
        <f>IF(Positions!J122&gt;0,Positions!J122*Positions!$V122,"")</f>
        <v/>
      </c>
      <c r="E124" s="450" t="str">
        <f>IF(Positions!K122&gt;0,Positions!K122*Positions!$V122,"")</f>
        <v/>
      </c>
      <c r="F124" s="450" t="str">
        <f>IF(Positions!L122&gt;0,Positions!L122*Positions!$V122,"")</f>
        <v/>
      </c>
      <c r="G124" s="450" t="str">
        <f>IF(Positions!M122&gt;0,Positions!M122*Positions!$V122,"")</f>
        <v/>
      </c>
      <c r="H124" s="450" t="str">
        <f>IF(Positions!N122&gt;0,Positions!N122*Positions!$V122,"")</f>
        <v/>
      </c>
      <c r="I124" s="450" t="str">
        <f>IF(Positions!O122&gt;0,Positions!O122*Positions!$V122,"")</f>
        <v/>
      </c>
      <c r="J124" s="450" t="str">
        <f>IF(Positions!P122&gt;0,Positions!P122*Positions!$V122,"")</f>
        <v/>
      </c>
      <c r="K124" s="451">
        <f t="shared" si="35"/>
        <v>0</v>
      </c>
      <c r="L124" s="451">
        <f t="shared" si="37"/>
        <v>0</v>
      </c>
      <c r="M124" s="451" t="str">
        <f t="shared" si="42"/>
        <v/>
      </c>
      <c r="N124" s="451" t="str">
        <f t="shared" si="42"/>
        <v/>
      </c>
      <c r="O124" s="451">
        <f t="shared" ref="O124:Q139" si="44">IF($C124=O$6,$L124*O$6,0)</f>
        <v>0</v>
      </c>
      <c r="P124" s="451">
        <f t="shared" si="44"/>
        <v>0</v>
      </c>
      <c r="Q124" s="451">
        <f t="shared" si="44"/>
        <v>0</v>
      </c>
      <c r="R124" s="451">
        <f t="shared" si="36"/>
        <v>0</v>
      </c>
      <c r="S124" s="547"/>
      <c r="T124" s="452">
        <f t="shared" si="38"/>
        <v>0</v>
      </c>
      <c r="U124" s="549"/>
      <c r="V124" s="452">
        <f t="shared" si="39"/>
        <v>0</v>
      </c>
      <c r="W124" s="551"/>
      <c r="X124" s="453">
        <f t="shared" si="43"/>
        <v>0</v>
      </c>
      <c r="Y124" s="453">
        <f t="shared" si="29"/>
        <v>0</v>
      </c>
      <c r="Z124" s="453">
        <f t="shared" si="30"/>
        <v>0</v>
      </c>
      <c r="AA124" s="268">
        <f t="shared" si="31"/>
        <v>0</v>
      </c>
      <c r="AB124" s="269">
        <f t="shared" si="32"/>
        <v>0</v>
      </c>
      <c r="AC124" s="269">
        <f>AB124-Positions!Y122</f>
        <v>0</v>
      </c>
      <c r="AD124" s="268"/>
      <c r="AE124" s="219" t="str">
        <f>IF(Positions!F122&lt;&gt;"",TIME(LEFT(Positions!F122,2),RIGHT(Positions!F122,2),0),"")</f>
        <v/>
      </c>
      <c r="AF124" s="219" t="str">
        <f>IF(Positions!G122&lt;&gt;"",TIME(LEFT(Positions!G122,2),RIGHT(Positions!G122,2),0),"")</f>
        <v/>
      </c>
      <c r="AG124" s="273" t="str">
        <f t="shared" si="33"/>
        <v/>
      </c>
      <c r="AH124" s="274" t="str">
        <f t="shared" si="33"/>
        <v/>
      </c>
      <c r="AI124" s="274" t="str">
        <f t="shared" si="33"/>
        <v/>
      </c>
      <c r="AJ124" s="274" t="str">
        <f t="shared" si="33"/>
        <v/>
      </c>
      <c r="AK124" s="274" t="str">
        <f t="shared" si="33"/>
        <v/>
      </c>
      <c r="AL124" s="275" t="str">
        <f t="shared" si="33"/>
        <v/>
      </c>
    </row>
    <row r="125" spans="1:38" x14ac:dyDescent="0.25">
      <c r="A125" s="447" t="str">
        <f>IF(Positions!B123&lt;&gt;"",Positions!B123,"")</f>
        <v/>
      </c>
      <c r="B125" s="448" t="str">
        <f>Positions!F123&amp;"-"&amp;Positions!G123</f>
        <v>-</v>
      </c>
      <c r="C125" s="449">
        <f t="shared" si="27"/>
        <v>0</v>
      </c>
      <c r="D125" s="450" t="str">
        <f>IF(Positions!J123&gt;0,Positions!J123*Positions!$V123,"")</f>
        <v/>
      </c>
      <c r="E125" s="450" t="str">
        <f>IF(Positions!K123&gt;0,Positions!K123*Positions!$V123,"")</f>
        <v/>
      </c>
      <c r="F125" s="450" t="str">
        <f>IF(Positions!L123&gt;0,Positions!L123*Positions!$V123,"")</f>
        <v/>
      </c>
      <c r="G125" s="450" t="str">
        <f>IF(Positions!M123&gt;0,Positions!M123*Positions!$V123,"")</f>
        <v/>
      </c>
      <c r="H125" s="450" t="str">
        <f>IF(Positions!N123&gt;0,Positions!N123*Positions!$V123,"")</f>
        <v/>
      </c>
      <c r="I125" s="450" t="str">
        <f>IF(Positions!O123&gt;0,Positions!O123*Positions!$V123,"")</f>
        <v/>
      </c>
      <c r="J125" s="450" t="str">
        <f>IF(Positions!P123&gt;0,Positions!P123*Positions!$V123,"")</f>
        <v/>
      </c>
      <c r="K125" s="451">
        <f t="shared" si="35"/>
        <v>0</v>
      </c>
      <c r="L125" s="451">
        <f t="shared" si="37"/>
        <v>0</v>
      </c>
      <c r="M125" s="451" t="str">
        <f t="shared" si="42"/>
        <v/>
      </c>
      <c r="N125" s="451" t="str">
        <f t="shared" si="42"/>
        <v/>
      </c>
      <c r="O125" s="451">
        <f t="shared" si="44"/>
        <v>0</v>
      </c>
      <c r="P125" s="451">
        <f t="shared" si="44"/>
        <v>0</v>
      </c>
      <c r="Q125" s="451">
        <f t="shared" si="44"/>
        <v>0</v>
      </c>
      <c r="R125" s="451">
        <f t="shared" si="36"/>
        <v>0</v>
      </c>
      <c r="S125" s="547"/>
      <c r="T125" s="452">
        <f t="shared" si="38"/>
        <v>0</v>
      </c>
      <c r="U125" s="549"/>
      <c r="V125" s="452">
        <f t="shared" si="39"/>
        <v>0</v>
      </c>
      <c r="W125" s="551"/>
      <c r="X125" s="453">
        <f t="shared" si="43"/>
        <v>0</v>
      </c>
      <c r="Y125" s="453">
        <f t="shared" si="29"/>
        <v>0</v>
      </c>
      <c r="Z125" s="453">
        <f t="shared" si="30"/>
        <v>0</v>
      </c>
      <c r="AA125" s="268">
        <f t="shared" si="31"/>
        <v>0</v>
      </c>
      <c r="AB125" s="269">
        <f t="shared" si="32"/>
        <v>0</v>
      </c>
      <c r="AC125" s="269">
        <f>AB125-Positions!Y123</f>
        <v>0</v>
      </c>
      <c r="AD125" s="268"/>
      <c r="AE125" s="219" t="str">
        <f>IF(Positions!F123&lt;&gt;"",TIME(LEFT(Positions!F123,2),RIGHT(Positions!F123,2),0),"")</f>
        <v/>
      </c>
      <c r="AF125" s="219" t="str">
        <f>IF(Positions!G123&lt;&gt;"",TIME(LEFT(Positions!G123,2),RIGHT(Positions!G123,2),0),"")</f>
        <v/>
      </c>
      <c r="AG125" s="273" t="str">
        <f t="shared" ref="AG125:AL128" si="45">IF(AND($AE125&gt;=AG$6,$AE125&lt;=AG$7),AG$5,"")</f>
        <v/>
      </c>
      <c r="AH125" s="274" t="str">
        <f t="shared" si="45"/>
        <v/>
      </c>
      <c r="AI125" s="274" t="str">
        <f t="shared" si="45"/>
        <v/>
      </c>
      <c r="AJ125" s="274" t="str">
        <f t="shared" si="45"/>
        <v/>
      </c>
      <c r="AK125" s="274" t="str">
        <f t="shared" si="45"/>
        <v/>
      </c>
      <c r="AL125" s="275" t="str">
        <f t="shared" si="45"/>
        <v/>
      </c>
    </row>
    <row r="126" spans="1:38" x14ac:dyDescent="0.25">
      <c r="A126" s="447" t="str">
        <f>IF(Positions!B124&lt;&gt;"",Positions!B124,"")</f>
        <v/>
      </c>
      <c r="B126" s="448" t="str">
        <f>Positions!F124&amp;"-"&amp;Positions!G124</f>
        <v>-</v>
      </c>
      <c r="C126" s="449">
        <f t="shared" si="27"/>
        <v>0</v>
      </c>
      <c r="D126" s="450" t="str">
        <f>IF(Positions!J124&gt;0,Positions!J124*Positions!$V124,"")</f>
        <v/>
      </c>
      <c r="E126" s="450" t="str">
        <f>IF(Positions!K124&gt;0,Positions!K124*Positions!$V124,"")</f>
        <v/>
      </c>
      <c r="F126" s="450" t="str">
        <f>IF(Positions!L124&gt;0,Positions!L124*Positions!$V124,"")</f>
        <v/>
      </c>
      <c r="G126" s="450" t="str">
        <f>IF(Positions!M124&gt;0,Positions!M124*Positions!$V124,"")</f>
        <v/>
      </c>
      <c r="H126" s="450" t="str">
        <f>IF(Positions!N124&gt;0,Positions!N124*Positions!$V124,"")</f>
        <v/>
      </c>
      <c r="I126" s="450" t="str">
        <f>IF(Positions!O124&gt;0,Positions!O124*Positions!$V124,"")</f>
        <v/>
      </c>
      <c r="J126" s="450" t="str">
        <f>IF(Positions!P124&gt;0,Positions!P124*Positions!$V124,"")</f>
        <v/>
      </c>
      <c r="K126" s="451">
        <f t="shared" si="35"/>
        <v>0</v>
      </c>
      <c r="L126" s="451">
        <f t="shared" si="37"/>
        <v>0</v>
      </c>
      <c r="M126" s="451" t="str">
        <f t="shared" si="42"/>
        <v/>
      </c>
      <c r="N126" s="451" t="str">
        <f t="shared" si="42"/>
        <v/>
      </c>
      <c r="O126" s="451">
        <f t="shared" si="44"/>
        <v>0</v>
      </c>
      <c r="P126" s="451">
        <f t="shared" si="44"/>
        <v>0</v>
      </c>
      <c r="Q126" s="451">
        <f t="shared" si="44"/>
        <v>0</v>
      </c>
      <c r="R126" s="451">
        <f t="shared" si="36"/>
        <v>0</v>
      </c>
      <c r="S126" s="547"/>
      <c r="T126" s="452">
        <f t="shared" si="38"/>
        <v>0</v>
      </c>
      <c r="U126" s="549"/>
      <c r="V126" s="452">
        <f t="shared" si="39"/>
        <v>0</v>
      </c>
      <c r="W126" s="551"/>
      <c r="X126" s="453">
        <f t="shared" si="43"/>
        <v>0</v>
      </c>
      <c r="Y126" s="453">
        <f t="shared" si="29"/>
        <v>0</v>
      </c>
      <c r="Z126" s="453">
        <f t="shared" si="30"/>
        <v>0</v>
      </c>
      <c r="AA126" s="268">
        <f t="shared" si="31"/>
        <v>0</v>
      </c>
      <c r="AB126" s="269">
        <f t="shared" si="32"/>
        <v>0</v>
      </c>
      <c r="AC126" s="269">
        <f>AB126-Positions!Y124</f>
        <v>0</v>
      </c>
      <c r="AD126" s="268"/>
      <c r="AE126" s="219" t="str">
        <f>IF(Positions!F124&lt;&gt;"",TIME(LEFT(Positions!F124,2),RIGHT(Positions!F124,2),0),"")</f>
        <v/>
      </c>
      <c r="AF126" s="219" t="str">
        <f>IF(Positions!G124&lt;&gt;"",TIME(LEFT(Positions!G124,2),RIGHT(Positions!G124,2),0),"")</f>
        <v/>
      </c>
      <c r="AG126" s="273" t="str">
        <f t="shared" si="45"/>
        <v/>
      </c>
      <c r="AH126" s="274" t="str">
        <f t="shared" si="45"/>
        <v/>
      </c>
      <c r="AI126" s="274" t="str">
        <f t="shared" si="45"/>
        <v/>
      </c>
      <c r="AJ126" s="274" t="str">
        <f t="shared" si="45"/>
        <v/>
      </c>
      <c r="AK126" s="274" t="str">
        <f t="shared" si="45"/>
        <v/>
      </c>
      <c r="AL126" s="275" t="str">
        <f t="shared" si="45"/>
        <v/>
      </c>
    </row>
    <row r="127" spans="1:38" x14ac:dyDescent="0.25">
      <c r="A127" s="447" t="str">
        <f>IF(Positions!B125&lt;&gt;"",Positions!B125,"")</f>
        <v/>
      </c>
      <c r="B127" s="448" t="str">
        <f>Positions!F125&amp;"-"&amp;Positions!G125</f>
        <v>-</v>
      </c>
      <c r="C127" s="449">
        <f t="shared" si="27"/>
        <v>0</v>
      </c>
      <c r="D127" s="450" t="str">
        <f>IF(Positions!J125&gt;0,Positions!J125*Positions!$V125,"")</f>
        <v/>
      </c>
      <c r="E127" s="450" t="str">
        <f>IF(Positions!K125&gt;0,Positions!K125*Positions!$V125,"")</f>
        <v/>
      </c>
      <c r="F127" s="450" t="str">
        <f>IF(Positions!L125&gt;0,Positions!L125*Positions!$V125,"")</f>
        <v/>
      </c>
      <c r="G127" s="450" t="str">
        <f>IF(Positions!M125&gt;0,Positions!M125*Positions!$V125,"")</f>
        <v/>
      </c>
      <c r="H127" s="450" t="str">
        <f>IF(Positions!N125&gt;0,Positions!N125*Positions!$V125,"")</f>
        <v/>
      </c>
      <c r="I127" s="450" t="str">
        <f>IF(Positions!O125&gt;0,Positions!O125*Positions!$V125,"")</f>
        <v/>
      </c>
      <c r="J127" s="450" t="str">
        <f>IF(Positions!P125&gt;0,Positions!P125*Positions!$V125,"")</f>
        <v/>
      </c>
      <c r="K127" s="451">
        <f t="shared" si="35"/>
        <v>0</v>
      </c>
      <c r="L127" s="451">
        <f t="shared" si="37"/>
        <v>0</v>
      </c>
      <c r="M127" s="451" t="str">
        <f t="shared" si="42"/>
        <v/>
      </c>
      <c r="N127" s="451" t="str">
        <f t="shared" si="42"/>
        <v/>
      </c>
      <c r="O127" s="451">
        <f t="shared" si="44"/>
        <v>0</v>
      </c>
      <c r="P127" s="451">
        <f t="shared" si="44"/>
        <v>0</v>
      </c>
      <c r="Q127" s="451">
        <f t="shared" si="44"/>
        <v>0</v>
      </c>
      <c r="R127" s="451">
        <f t="shared" si="36"/>
        <v>0</v>
      </c>
      <c r="S127" s="547"/>
      <c r="T127" s="452">
        <f t="shared" si="38"/>
        <v>0</v>
      </c>
      <c r="U127" s="549"/>
      <c r="V127" s="452">
        <f t="shared" si="39"/>
        <v>0</v>
      </c>
      <c r="W127" s="551"/>
      <c r="X127" s="453">
        <f t="shared" si="43"/>
        <v>0</v>
      </c>
      <c r="Y127" s="453">
        <f t="shared" si="29"/>
        <v>0</v>
      </c>
      <c r="Z127" s="453">
        <f t="shared" si="30"/>
        <v>0</v>
      </c>
      <c r="AA127" s="268">
        <f t="shared" si="31"/>
        <v>0</v>
      </c>
      <c r="AB127" s="269">
        <f t="shared" si="32"/>
        <v>0</v>
      </c>
      <c r="AC127" s="269">
        <f>AB127-Positions!Y125</f>
        <v>0</v>
      </c>
      <c r="AD127" s="268"/>
      <c r="AE127" s="219" t="str">
        <f>IF(Positions!F125&lt;&gt;"",TIME(LEFT(Positions!F125,2),RIGHT(Positions!F125,2),0),"")</f>
        <v/>
      </c>
      <c r="AF127" s="219" t="str">
        <f>IF(Positions!G125&lt;&gt;"",TIME(LEFT(Positions!G125,2),RIGHT(Positions!G125,2),0),"")</f>
        <v/>
      </c>
      <c r="AG127" s="273" t="str">
        <f t="shared" si="45"/>
        <v/>
      </c>
      <c r="AH127" s="274" t="str">
        <f t="shared" si="45"/>
        <v/>
      </c>
      <c r="AI127" s="274" t="str">
        <f t="shared" si="45"/>
        <v/>
      </c>
      <c r="AJ127" s="274" t="str">
        <f t="shared" si="45"/>
        <v/>
      </c>
      <c r="AK127" s="274" t="str">
        <f t="shared" si="45"/>
        <v/>
      </c>
      <c r="AL127" s="275" t="str">
        <f t="shared" si="45"/>
        <v/>
      </c>
    </row>
    <row r="128" spans="1:38" x14ac:dyDescent="0.25">
      <c r="A128" s="263" t="str">
        <f>IF(Positions!B126&lt;&gt;"",Positions!B126,"")</f>
        <v/>
      </c>
      <c r="B128" s="264" t="str">
        <f>Positions!F126&amp;"-"&amp;Positions!G126</f>
        <v>-</v>
      </c>
      <c r="C128" s="265">
        <f t="shared" si="27"/>
        <v>0</v>
      </c>
      <c r="D128" s="266" t="str">
        <f>IF(Positions!J126&gt;0,Positions!J126*Positions!$V126,"")</f>
        <v/>
      </c>
      <c r="E128" s="266" t="str">
        <f>IF(Positions!K126&gt;0,Positions!K126*Positions!$V126,"")</f>
        <v/>
      </c>
      <c r="F128" s="266" t="str">
        <f>IF(Positions!L126&gt;0,Positions!L126*Positions!$V126,"")</f>
        <v/>
      </c>
      <c r="G128" s="266" t="str">
        <f>IF(Positions!M126&gt;0,Positions!M126*Positions!$V126,"")</f>
        <v/>
      </c>
      <c r="H128" s="266" t="str">
        <f>IF(Positions!N126&gt;0,Positions!N126*Positions!$V126,"")</f>
        <v/>
      </c>
      <c r="I128" s="266" t="str">
        <f>IF(Positions!O126&gt;0,Positions!O126*Positions!$V126,"")</f>
        <v/>
      </c>
      <c r="J128" s="266" t="str">
        <f>IF(Positions!P126&gt;0,Positions!P126*Positions!$V126,"")</f>
        <v/>
      </c>
      <c r="K128" s="224">
        <f t="shared" si="35"/>
        <v>0</v>
      </c>
      <c r="L128" s="224">
        <f t="shared" si="37"/>
        <v>0</v>
      </c>
      <c r="M128" s="224" t="str">
        <f t="shared" si="42"/>
        <v/>
      </c>
      <c r="N128" s="224" t="str">
        <f t="shared" si="42"/>
        <v/>
      </c>
      <c r="O128" s="224">
        <f t="shared" si="44"/>
        <v>0</v>
      </c>
      <c r="P128" s="224">
        <f t="shared" si="44"/>
        <v>0</v>
      </c>
      <c r="Q128" s="224">
        <f t="shared" si="44"/>
        <v>0</v>
      </c>
      <c r="R128" s="224">
        <f t="shared" si="36"/>
        <v>0</v>
      </c>
      <c r="S128" s="548"/>
      <c r="T128" s="267">
        <f t="shared" si="38"/>
        <v>0</v>
      </c>
      <c r="U128" s="550"/>
      <c r="V128" s="267">
        <f t="shared" si="39"/>
        <v>0</v>
      </c>
      <c r="W128" s="552"/>
      <c r="X128" s="244">
        <f t="shared" si="43"/>
        <v>0</v>
      </c>
      <c r="Y128" s="244">
        <f t="shared" si="29"/>
        <v>0</v>
      </c>
      <c r="Z128" s="244">
        <f t="shared" si="30"/>
        <v>0</v>
      </c>
      <c r="AA128" s="268">
        <f t="shared" si="31"/>
        <v>0</v>
      </c>
      <c r="AB128" s="269">
        <f t="shared" si="32"/>
        <v>0</v>
      </c>
      <c r="AC128" s="269">
        <f>AB128-Positions!Y126</f>
        <v>0</v>
      </c>
      <c r="AD128" s="268"/>
      <c r="AE128" s="219" t="str">
        <f>IF(Positions!F126&lt;&gt;"",TIME(LEFT(Positions!F126,2),RIGHT(Positions!F126,2),0),"")</f>
        <v/>
      </c>
      <c r="AF128" s="219" t="str">
        <f>IF(Positions!G126&lt;&gt;"",TIME(LEFT(Positions!G126,2),RIGHT(Positions!G126,2),0),"")</f>
        <v/>
      </c>
      <c r="AG128" s="273" t="str">
        <f t="shared" si="45"/>
        <v/>
      </c>
      <c r="AH128" s="274" t="str">
        <f t="shared" si="45"/>
        <v/>
      </c>
      <c r="AI128" s="274" t="str">
        <f t="shared" si="45"/>
        <v/>
      </c>
      <c r="AJ128" s="274" t="str">
        <f t="shared" si="45"/>
        <v/>
      </c>
      <c r="AK128" s="274" t="str">
        <f t="shared" si="45"/>
        <v/>
      </c>
      <c r="AL128" s="275" t="str">
        <f t="shared" si="45"/>
        <v/>
      </c>
    </row>
    <row r="129" spans="1:30" hidden="1" x14ac:dyDescent="0.25">
      <c r="A129" s="263" t="str">
        <f>IF(Positions!B127&lt;&gt;"",Positions!B127,"")</f>
        <v/>
      </c>
      <c r="B129" s="264" t="str">
        <f>Positions!F127&amp;"-"&amp;Positions!G127</f>
        <v>-</v>
      </c>
      <c r="C129" s="265">
        <f t="shared" si="27"/>
        <v>0</v>
      </c>
      <c r="D129" s="266" t="str">
        <f>IF(Positions!J127&gt;0,Positions!J127*Positions!$V127,"")</f>
        <v/>
      </c>
      <c r="E129" s="266" t="str">
        <f>IF(Positions!K127&gt;0,Positions!K127*Positions!$V127,"")</f>
        <v/>
      </c>
      <c r="F129" s="266" t="str">
        <f>IF(Positions!L127&gt;0,Positions!L127*Positions!$V127,"")</f>
        <v/>
      </c>
      <c r="G129" s="266" t="str">
        <f>IF(Positions!M127&gt;0,Positions!M127*Positions!$V127,"")</f>
        <v/>
      </c>
      <c r="H129" s="266" t="str">
        <f>IF(Positions!N127&gt;0,Positions!N127*Positions!$V127,"")</f>
        <v/>
      </c>
      <c r="I129" s="266" t="str">
        <f>IF(Positions!O127&gt;0,Positions!O127*Positions!$V127,"")</f>
        <v/>
      </c>
      <c r="J129" s="266" t="str">
        <f>IF(Positions!P127&gt;0,Positions!P127*Positions!$V127,"")</f>
        <v/>
      </c>
      <c r="K129" s="224">
        <f t="shared" si="35"/>
        <v>0</v>
      </c>
      <c r="L129" s="224">
        <f t="shared" si="37"/>
        <v>0</v>
      </c>
      <c r="M129" s="224" t="str">
        <f t="shared" si="42"/>
        <v/>
      </c>
      <c r="N129" s="224" t="str">
        <f t="shared" si="42"/>
        <v/>
      </c>
      <c r="O129" s="224">
        <f t="shared" si="44"/>
        <v>0</v>
      </c>
      <c r="P129" s="224">
        <f t="shared" si="44"/>
        <v>0</v>
      </c>
      <c r="Q129" s="224">
        <f t="shared" si="44"/>
        <v>0</v>
      </c>
      <c r="R129" s="224">
        <f t="shared" si="36"/>
        <v>0</v>
      </c>
      <c r="S129" s="543"/>
      <c r="T129" s="267">
        <f t="shared" si="38"/>
        <v>0</v>
      </c>
      <c r="U129" s="544"/>
      <c r="V129" s="267">
        <f t="shared" si="39"/>
        <v>0</v>
      </c>
      <c r="W129" s="545"/>
      <c r="X129" s="244">
        <f t="shared" si="43"/>
        <v>0</v>
      </c>
      <c r="Y129" s="244">
        <f t="shared" si="29"/>
        <v>0</v>
      </c>
      <c r="Z129" s="244">
        <f t="shared" si="30"/>
        <v>0</v>
      </c>
      <c r="AA129" s="268">
        <f t="shared" si="31"/>
        <v>0</v>
      </c>
      <c r="AB129" s="269">
        <f t="shared" si="32"/>
        <v>0</v>
      </c>
      <c r="AC129" s="269">
        <f>AB129-Positions!Y127</f>
        <v>0</v>
      </c>
      <c r="AD129" s="268"/>
    </row>
    <row r="130" spans="1:30" hidden="1" x14ac:dyDescent="0.25">
      <c r="A130" s="263" t="str">
        <f>IF(Positions!B128&lt;&gt;"",Positions!B128,"")</f>
        <v/>
      </c>
      <c r="B130" s="264" t="str">
        <f>Positions!F128&amp;"-"&amp;Positions!G128</f>
        <v>-</v>
      </c>
      <c r="C130" s="265">
        <f t="shared" si="27"/>
        <v>0</v>
      </c>
      <c r="D130" s="266" t="str">
        <f>IF(Positions!J128&gt;0,Positions!J128*Positions!$V128,"")</f>
        <v/>
      </c>
      <c r="E130" s="266" t="str">
        <f>IF(Positions!K128&gt;0,Positions!K128*Positions!$V128,"")</f>
        <v/>
      </c>
      <c r="F130" s="266" t="str">
        <f>IF(Positions!L128&gt;0,Positions!L128*Positions!$V128,"")</f>
        <v/>
      </c>
      <c r="G130" s="266" t="str">
        <f>IF(Positions!M128&gt;0,Positions!M128*Positions!$V128,"")</f>
        <v/>
      </c>
      <c r="H130" s="266" t="str">
        <f>IF(Positions!N128&gt;0,Positions!N128*Positions!$V128,"")</f>
        <v/>
      </c>
      <c r="I130" s="266" t="str">
        <f>IF(Positions!O128&gt;0,Positions!O128*Positions!$V128,"")</f>
        <v/>
      </c>
      <c r="J130" s="266" t="str">
        <f>IF(Positions!P128&gt;0,Positions!P128*Positions!$V128,"")</f>
        <v/>
      </c>
      <c r="K130" s="224">
        <f t="shared" si="35"/>
        <v>0</v>
      </c>
      <c r="L130" s="224">
        <f t="shared" si="37"/>
        <v>0</v>
      </c>
      <c r="M130" s="224" t="str">
        <f t="shared" si="42"/>
        <v/>
      </c>
      <c r="N130" s="224" t="str">
        <f t="shared" si="42"/>
        <v/>
      </c>
      <c r="O130" s="224">
        <f t="shared" si="44"/>
        <v>0</v>
      </c>
      <c r="P130" s="224">
        <f t="shared" si="44"/>
        <v>0</v>
      </c>
      <c r="Q130" s="224">
        <f t="shared" si="44"/>
        <v>0</v>
      </c>
      <c r="R130" s="224">
        <f t="shared" si="36"/>
        <v>0</v>
      </c>
      <c r="S130" s="543"/>
      <c r="T130" s="267">
        <f t="shared" si="38"/>
        <v>0</v>
      </c>
      <c r="U130" s="544"/>
      <c r="V130" s="267">
        <f t="shared" si="39"/>
        <v>0</v>
      </c>
      <c r="W130" s="545"/>
      <c r="X130" s="244">
        <f t="shared" si="43"/>
        <v>0</v>
      </c>
      <c r="Y130" s="244">
        <f t="shared" si="29"/>
        <v>0</v>
      </c>
      <c r="Z130" s="244">
        <f t="shared" si="30"/>
        <v>0</v>
      </c>
      <c r="AA130" s="268">
        <f t="shared" si="31"/>
        <v>0</v>
      </c>
      <c r="AB130" s="269">
        <f t="shared" si="32"/>
        <v>0</v>
      </c>
      <c r="AC130" s="269">
        <f>AB130-Positions!Y128</f>
        <v>0</v>
      </c>
      <c r="AD130" s="268"/>
    </row>
    <row r="131" spans="1:30" hidden="1" x14ac:dyDescent="0.25">
      <c r="A131" s="263" t="str">
        <f>IF(Positions!B129&lt;&gt;"",Positions!B129,"")</f>
        <v/>
      </c>
      <c r="B131" s="264" t="str">
        <f>Positions!F129&amp;"-"&amp;Positions!G129</f>
        <v>-</v>
      </c>
      <c r="C131" s="265">
        <f t="shared" si="27"/>
        <v>0</v>
      </c>
      <c r="D131" s="266" t="str">
        <f>IF(Positions!J129&gt;0,Positions!J129*Positions!$V129,"")</f>
        <v/>
      </c>
      <c r="E131" s="266" t="str">
        <f>IF(Positions!K129&gt;0,Positions!K129*Positions!$V129,"")</f>
        <v/>
      </c>
      <c r="F131" s="266" t="str">
        <f>IF(Positions!L129&gt;0,Positions!L129*Positions!$V129,"")</f>
        <v/>
      </c>
      <c r="G131" s="266" t="str">
        <f>IF(Positions!M129&gt;0,Positions!M129*Positions!$V129,"")</f>
        <v/>
      </c>
      <c r="H131" s="266" t="str">
        <f>IF(Positions!N129&gt;0,Positions!N129*Positions!$V129,"")</f>
        <v/>
      </c>
      <c r="I131" s="266" t="str">
        <f>IF(Positions!O129&gt;0,Positions!O129*Positions!$V129,"")</f>
        <v/>
      </c>
      <c r="J131" s="266" t="str">
        <f>IF(Positions!P129&gt;0,Positions!P129*Positions!$V129,"")</f>
        <v/>
      </c>
      <c r="K131" s="224">
        <f t="shared" si="35"/>
        <v>0</v>
      </c>
      <c r="L131" s="224">
        <f t="shared" si="37"/>
        <v>0</v>
      </c>
      <c r="M131" s="224" t="str">
        <f t="shared" si="42"/>
        <v/>
      </c>
      <c r="N131" s="224" t="str">
        <f t="shared" si="42"/>
        <v/>
      </c>
      <c r="O131" s="224">
        <f t="shared" si="44"/>
        <v>0</v>
      </c>
      <c r="P131" s="224">
        <f t="shared" si="44"/>
        <v>0</v>
      </c>
      <c r="Q131" s="224">
        <f t="shared" si="44"/>
        <v>0</v>
      </c>
      <c r="R131" s="224">
        <f t="shared" si="36"/>
        <v>0</v>
      </c>
      <c r="S131" s="543"/>
      <c r="T131" s="267">
        <f t="shared" si="38"/>
        <v>0</v>
      </c>
      <c r="U131" s="544"/>
      <c r="V131" s="267">
        <f t="shared" si="39"/>
        <v>0</v>
      </c>
      <c r="W131" s="545"/>
      <c r="X131" s="244">
        <f t="shared" si="43"/>
        <v>0</v>
      </c>
      <c r="Y131" s="244">
        <f t="shared" si="29"/>
        <v>0</v>
      </c>
      <c r="Z131" s="244">
        <f t="shared" si="30"/>
        <v>0</v>
      </c>
      <c r="AA131" s="268">
        <f t="shared" si="31"/>
        <v>0</v>
      </c>
      <c r="AB131" s="269">
        <f t="shared" si="32"/>
        <v>0</v>
      </c>
      <c r="AC131" s="269">
        <f>AB131-Positions!Y129</f>
        <v>0</v>
      </c>
      <c r="AD131" s="268"/>
    </row>
    <row r="132" spans="1:30" hidden="1" x14ac:dyDescent="0.25">
      <c r="A132" s="263" t="str">
        <f>IF(Positions!B130&lt;&gt;"",Positions!B130,"")</f>
        <v/>
      </c>
      <c r="B132" s="264" t="str">
        <f>Positions!F130&amp;"-"&amp;Positions!G130</f>
        <v>-</v>
      </c>
      <c r="C132" s="265">
        <f t="shared" si="27"/>
        <v>0</v>
      </c>
      <c r="D132" s="266" t="str">
        <f>IF(Positions!J130&gt;0,Positions!J130*Positions!$V130,"")</f>
        <v/>
      </c>
      <c r="E132" s="266" t="str">
        <f>IF(Positions!K130&gt;0,Positions!K130*Positions!$V130,"")</f>
        <v/>
      </c>
      <c r="F132" s="266" t="str">
        <f>IF(Positions!L130&gt;0,Positions!L130*Positions!$V130,"")</f>
        <v/>
      </c>
      <c r="G132" s="266" t="str">
        <f>IF(Positions!M130&gt;0,Positions!M130*Positions!$V130,"")</f>
        <v/>
      </c>
      <c r="H132" s="266" t="str">
        <f>IF(Positions!N130&gt;0,Positions!N130*Positions!$V130,"")</f>
        <v/>
      </c>
      <c r="I132" s="266" t="str">
        <f>IF(Positions!O130&gt;0,Positions!O130*Positions!$V130,"")</f>
        <v/>
      </c>
      <c r="J132" s="266" t="str">
        <f>IF(Positions!P130&gt;0,Positions!P130*Positions!$V130,"")</f>
        <v/>
      </c>
      <c r="K132" s="224">
        <f t="shared" si="35"/>
        <v>0</v>
      </c>
      <c r="L132" s="224">
        <f t="shared" si="37"/>
        <v>0</v>
      </c>
      <c r="M132" s="224" t="str">
        <f t="shared" si="42"/>
        <v/>
      </c>
      <c r="N132" s="224" t="str">
        <f t="shared" si="42"/>
        <v/>
      </c>
      <c r="O132" s="224">
        <f t="shared" si="44"/>
        <v>0</v>
      </c>
      <c r="P132" s="224">
        <f t="shared" si="44"/>
        <v>0</v>
      </c>
      <c r="Q132" s="224">
        <f t="shared" si="44"/>
        <v>0</v>
      </c>
      <c r="R132" s="224">
        <f t="shared" si="36"/>
        <v>0</v>
      </c>
      <c r="S132" s="543"/>
      <c r="T132" s="267">
        <f t="shared" si="38"/>
        <v>0</v>
      </c>
      <c r="U132" s="544"/>
      <c r="V132" s="267">
        <f t="shared" si="39"/>
        <v>0</v>
      </c>
      <c r="W132" s="545"/>
      <c r="X132" s="244">
        <f t="shared" si="43"/>
        <v>0</v>
      </c>
      <c r="Y132" s="244">
        <f t="shared" si="29"/>
        <v>0</v>
      </c>
      <c r="Z132" s="244">
        <f t="shared" si="30"/>
        <v>0</v>
      </c>
      <c r="AA132" s="268">
        <f t="shared" si="31"/>
        <v>0</v>
      </c>
      <c r="AB132" s="269">
        <f t="shared" si="32"/>
        <v>0</v>
      </c>
      <c r="AC132" s="269">
        <f>AB132-Positions!Y130</f>
        <v>0</v>
      </c>
      <c r="AD132" s="268"/>
    </row>
    <row r="133" spans="1:30" hidden="1" x14ac:dyDescent="0.25">
      <c r="A133" s="263" t="str">
        <f>IF(Positions!B131&lt;&gt;"",Positions!B131,"")</f>
        <v/>
      </c>
      <c r="B133" s="264" t="str">
        <f>Positions!F131&amp;"-"&amp;Positions!G131</f>
        <v>-</v>
      </c>
      <c r="C133" s="265">
        <f t="shared" si="27"/>
        <v>0</v>
      </c>
      <c r="D133" s="266" t="str">
        <f>IF(Positions!J131&gt;0,Positions!J131*Positions!$V131,"")</f>
        <v/>
      </c>
      <c r="E133" s="266" t="str">
        <f>IF(Positions!K131&gt;0,Positions!K131*Positions!$V131,"")</f>
        <v/>
      </c>
      <c r="F133" s="266" t="str">
        <f>IF(Positions!L131&gt;0,Positions!L131*Positions!$V131,"")</f>
        <v/>
      </c>
      <c r="G133" s="266" t="str">
        <f>IF(Positions!M131&gt;0,Positions!M131*Positions!$V131,"")</f>
        <v/>
      </c>
      <c r="H133" s="266" t="str">
        <f>IF(Positions!N131&gt;0,Positions!N131*Positions!$V131,"")</f>
        <v/>
      </c>
      <c r="I133" s="266" t="str">
        <f>IF(Positions!O131&gt;0,Positions!O131*Positions!$V131,"")</f>
        <v/>
      </c>
      <c r="J133" s="266" t="str">
        <f>IF(Positions!P131&gt;0,Positions!P131*Positions!$V131,"")</f>
        <v/>
      </c>
      <c r="K133" s="224">
        <f t="shared" si="35"/>
        <v>0</v>
      </c>
      <c r="L133" s="224">
        <f t="shared" si="37"/>
        <v>0</v>
      </c>
      <c r="M133" s="224" t="str">
        <f t="shared" si="42"/>
        <v/>
      </c>
      <c r="N133" s="224" t="str">
        <f t="shared" si="42"/>
        <v/>
      </c>
      <c r="O133" s="224">
        <f t="shared" si="44"/>
        <v>0</v>
      </c>
      <c r="P133" s="224">
        <f t="shared" si="44"/>
        <v>0</v>
      </c>
      <c r="Q133" s="224">
        <f t="shared" si="44"/>
        <v>0</v>
      </c>
      <c r="R133" s="224">
        <f t="shared" si="36"/>
        <v>0</v>
      </c>
      <c r="S133" s="543"/>
      <c r="T133" s="267">
        <f t="shared" si="38"/>
        <v>0</v>
      </c>
      <c r="U133" s="544"/>
      <c r="V133" s="267">
        <f t="shared" si="39"/>
        <v>0</v>
      </c>
      <c r="W133" s="545"/>
      <c r="X133" s="244">
        <f t="shared" si="43"/>
        <v>0</v>
      </c>
      <c r="Y133" s="244">
        <f t="shared" si="29"/>
        <v>0</v>
      </c>
      <c r="Z133" s="244">
        <f t="shared" si="30"/>
        <v>0</v>
      </c>
      <c r="AA133" s="268">
        <f t="shared" si="31"/>
        <v>0</v>
      </c>
      <c r="AB133" s="269">
        <f t="shared" si="32"/>
        <v>0</v>
      </c>
      <c r="AC133" s="269">
        <f>AB133-Positions!Y131</f>
        <v>0</v>
      </c>
      <c r="AD133" s="268"/>
    </row>
    <row r="134" spans="1:30" hidden="1" x14ac:dyDescent="0.25">
      <c r="A134" s="263" t="str">
        <f>IF(Positions!B132&lt;&gt;"",Positions!B132,"")</f>
        <v/>
      </c>
      <c r="B134" s="264" t="str">
        <f>Positions!F132&amp;"-"&amp;Positions!G132</f>
        <v>-</v>
      </c>
      <c r="C134" s="265">
        <f t="shared" si="27"/>
        <v>0</v>
      </c>
      <c r="D134" s="266" t="str">
        <f>IF(Positions!J132&gt;0,Positions!J132*Positions!$V132,"")</f>
        <v/>
      </c>
      <c r="E134" s="266" t="str">
        <f>IF(Positions!K132&gt;0,Positions!K132*Positions!$V132,"")</f>
        <v/>
      </c>
      <c r="F134" s="266" t="str">
        <f>IF(Positions!L132&gt;0,Positions!L132*Positions!$V132,"")</f>
        <v/>
      </c>
      <c r="G134" s="266" t="str">
        <f>IF(Positions!M132&gt;0,Positions!M132*Positions!$V132,"")</f>
        <v/>
      </c>
      <c r="H134" s="266" t="str">
        <f>IF(Positions!N132&gt;0,Positions!N132*Positions!$V132,"")</f>
        <v/>
      </c>
      <c r="I134" s="266" t="str">
        <f>IF(Positions!O132&gt;0,Positions!O132*Positions!$V132,"")</f>
        <v/>
      </c>
      <c r="J134" s="266" t="str">
        <f>IF(Positions!P132&gt;0,Positions!P132*Positions!$V132,"")</f>
        <v/>
      </c>
      <c r="K134" s="224">
        <f t="shared" si="35"/>
        <v>0</v>
      </c>
      <c r="L134" s="224">
        <f t="shared" si="37"/>
        <v>0</v>
      </c>
      <c r="M134" s="224" t="str">
        <f t="shared" si="42"/>
        <v/>
      </c>
      <c r="N134" s="224" t="str">
        <f t="shared" si="42"/>
        <v/>
      </c>
      <c r="O134" s="224">
        <f t="shared" si="44"/>
        <v>0</v>
      </c>
      <c r="P134" s="224">
        <f t="shared" si="44"/>
        <v>0</v>
      </c>
      <c r="Q134" s="224">
        <f t="shared" si="44"/>
        <v>0</v>
      </c>
      <c r="R134" s="224">
        <f t="shared" si="36"/>
        <v>0</v>
      </c>
      <c r="S134" s="543"/>
      <c r="T134" s="267">
        <f t="shared" si="38"/>
        <v>0</v>
      </c>
      <c r="U134" s="544"/>
      <c r="V134" s="267">
        <f t="shared" si="39"/>
        <v>0</v>
      </c>
      <c r="W134" s="545"/>
      <c r="X134" s="244">
        <f t="shared" si="43"/>
        <v>0</v>
      </c>
      <c r="Y134" s="244">
        <f t="shared" si="29"/>
        <v>0</v>
      </c>
      <c r="Z134" s="244">
        <f t="shared" si="30"/>
        <v>0</v>
      </c>
      <c r="AA134" s="268">
        <f t="shared" si="31"/>
        <v>0</v>
      </c>
      <c r="AB134" s="269">
        <f t="shared" si="32"/>
        <v>0</v>
      </c>
      <c r="AC134" s="269">
        <f>AB134-Positions!Y132</f>
        <v>0</v>
      </c>
      <c r="AD134" s="268"/>
    </row>
    <row r="135" spans="1:30" hidden="1" x14ac:dyDescent="0.25">
      <c r="A135" s="263" t="str">
        <f>IF(Positions!B133&lt;&gt;"",Positions!B133,"")</f>
        <v/>
      </c>
      <c r="B135" s="264" t="str">
        <f>Positions!F133&amp;"-"&amp;Positions!G133</f>
        <v>-</v>
      </c>
      <c r="C135" s="265">
        <f t="shared" si="27"/>
        <v>0</v>
      </c>
      <c r="D135" s="266" t="str">
        <f>IF(Positions!J133&gt;0,Positions!J133*Positions!$V133,"")</f>
        <v/>
      </c>
      <c r="E135" s="266" t="str">
        <f>IF(Positions!K133&gt;0,Positions!K133*Positions!$V133,"")</f>
        <v/>
      </c>
      <c r="F135" s="266" t="str">
        <f>IF(Positions!L133&gt;0,Positions!L133*Positions!$V133,"")</f>
        <v/>
      </c>
      <c r="G135" s="266" t="str">
        <f>IF(Positions!M133&gt;0,Positions!M133*Positions!$V133,"")</f>
        <v/>
      </c>
      <c r="H135" s="266" t="str">
        <f>IF(Positions!N133&gt;0,Positions!N133*Positions!$V133,"")</f>
        <v/>
      </c>
      <c r="I135" s="266" t="str">
        <f>IF(Positions!O133&gt;0,Positions!O133*Positions!$V133,"")</f>
        <v/>
      </c>
      <c r="J135" s="266" t="str">
        <f>IF(Positions!P133&gt;0,Positions!P133*Positions!$V133,"")</f>
        <v/>
      </c>
      <c r="K135" s="224">
        <f t="shared" si="35"/>
        <v>0</v>
      </c>
      <c r="L135" s="224">
        <f t="shared" si="37"/>
        <v>0</v>
      </c>
      <c r="M135" s="224" t="str">
        <f t="shared" si="42"/>
        <v/>
      </c>
      <c r="N135" s="224" t="str">
        <f t="shared" si="42"/>
        <v/>
      </c>
      <c r="O135" s="224">
        <f t="shared" si="44"/>
        <v>0</v>
      </c>
      <c r="P135" s="224">
        <f t="shared" si="44"/>
        <v>0</v>
      </c>
      <c r="Q135" s="224">
        <f t="shared" si="44"/>
        <v>0</v>
      </c>
      <c r="R135" s="224">
        <f t="shared" si="36"/>
        <v>0</v>
      </c>
      <c r="S135" s="543"/>
      <c r="T135" s="267">
        <f t="shared" si="38"/>
        <v>0</v>
      </c>
      <c r="U135" s="544"/>
      <c r="V135" s="267">
        <f t="shared" si="39"/>
        <v>0</v>
      </c>
      <c r="W135" s="545"/>
      <c r="X135" s="244">
        <f t="shared" si="43"/>
        <v>0</v>
      </c>
      <c r="Y135" s="244">
        <f t="shared" si="29"/>
        <v>0</v>
      </c>
      <c r="Z135" s="244">
        <f t="shared" si="30"/>
        <v>0</v>
      </c>
      <c r="AA135" s="268">
        <f t="shared" si="31"/>
        <v>0</v>
      </c>
      <c r="AB135" s="269">
        <f t="shared" si="32"/>
        <v>0</v>
      </c>
      <c r="AC135" s="269">
        <f>AB135-Positions!Y133</f>
        <v>0</v>
      </c>
      <c r="AD135" s="268"/>
    </row>
    <row r="136" spans="1:30" hidden="1" x14ac:dyDescent="0.25">
      <c r="A136" s="263" t="str">
        <f>IF(Positions!B134&lt;&gt;"",Positions!B134,"")</f>
        <v/>
      </c>
      <c r="B136" s="264" t="str">
        <f>Positions!F134&amp;"-"&amp;Positions!G134</f>
        <v>-</v>
      </c>
      <c r="C136" s="265">
        <f t="shared" si="27"/>
        <v>0</v>
      </c>
      <c r="D136" s="266" t="str">
        <f>IF(Positions!J134&gt;0,Positions!J134*Positions!$V134,"")</f>
        <v/>
      </c>
      <c r="E136" s="266" t="str">
        <f>IF(Positions!K134&gt;0,Positions!K134*Positions!$V134,"")</f>
        <v/>
      </c>
      <c r="F136" s="266" t="str">
        <f>IF(Positions!L134&gt;0,Positions!L134*Positions!$V134,"")</f>
        <v/>
      </c>
      <c r="G136" s="266" t="str">
        <f>IF(Positions!M134&gt;0,Positions!M134*Positions!$V134,"")</f>
        <v/>
      </c>
      <c r="H136" s="266" t="str">
        <f>IF(Positions!N134&gt;0,Positions!N134*Positions!$V134,"")</f>
        <v/>
      </c>
      <c r="I136" s="266" t="str">
        <f>IF(Positions!O134&gt;0,Positions!O134*Positions!$V134,"")</f>
        <v/>
      </c>
      <c r="J136" s="266" t="str">
        <f>IF(Positions!P134&gt;0,Positions!P134*Positions!$V134,"")</f>
        <v/>
      </c>
      <c r="K136" s="224">
        <f t="shared" si="35"/>
        <v>0</v>
      </c>
      <c r="L136" s="224">
        <f t="shared" si="37"/>
        <v>0</v>
      </c>
      <c r="M136" s="224" t="str">
        <f t="shared" si="42"/>
        <v/>
      </c>
      <c r="N136" s="224" t="str">
        <f t="shared" si="42"/>
        <v/>
      </c>
      <c r="O136" s="224">
        <f t="shared" si="44"/>
        <v>0</v>
      </c>
      <c r="P136" s="224">
        <f t="shared" si="44"/>
        <v>0</v>
      </c>
      <c r="Q136" s="224">
        <f t="shared" si="44"/>
        <v>0</v>
      </c>
      <c r="R136" s="224">
        <f t="shared" si="36"/>
        <v>0</v>
      </c>
      <c r="S136" s="543"/>
      <c r="T136" s="267">
        <f t="shared" si="38"/>
        <v>0</v>
      </c>
      <c r="U136" s="544"/>
      <c r="V136" s="267">
        <f t="shared" si="39"/>
        <v>0</v>
      </c>
      <c r="W136" s="545"/>
      <c r="X136" s="244">
        <f t="shared" si="43"/>
        <v>0</v>
      </c>
      <c r="Y136" s="244">
        <f t="shared" si="29"/>
        <v>0</v>
      </c>
      <c r="Z136" s="244">
        <f t="shared" si="30"/>
        <v>0</v>
      </c>
      <c r="AA136" s="268">
        <f t="shared" si="31"/>
        <v>0</v>
      </c>
      <c r="AB136" s="269">
        <f t="shared" si="32"/>
        <v>0</v>
      </c>
      <c r="AC136" s="269">
        <f>AB136-Positions!Y134</f>
        <v>0</v>
      </c>
      <c r="AD136" s="268"/>
    </row>
    <row r="137" spans="1:30" hidden="1" x14ac:dyDescent="0.25">
      <c r="A137" s="263" t="str">
        <f>IF(Positions!B135&lt;&gt;"",Positions!B135,"")</f>
        <v/>
      </c>
      <c r="B137" s="264" t="str">
        <f>Positions!F135&amp;"-"&amp;Positions!G135</f>
        <v>-</v>
      </c>
      <c r="C137" s="265">
        <f t="shared" si="27"/>
        <v>0</v>
      </c>
      <c r="D137" s="266" t="str">
        <f>IF(Positions!J135&gt;0,Positions!J135*Positions!$V135,"")</f>
        <v/>
      </c>
      <c r="E137" s="266" t="str">
        <f>IF(Positions!K135&gt;0,Positions!K135*Positions!$V135,"")</f>
        <v/>
      </c>
      <c r="F137" s="266" t="str">
        <f>IF(Positions!L135&gt;0,Positions!L135*Positions!$V135,"")</f>
        <v/>
      </c>
      <c r="G137" s="266" t="str">
        <f>IF(Positions!M135&gt;0,Positions!M135*Positions!$V135,"")</f>
        <v/>
      </c>
      <c r="H137" s="266" t="str">
        <f>IF(Positions!N135&gt;0,Positions!N135*Positions!$V135,"")</f>
        <v/>
      </c>
      <c r="I137" s="266" t="str">
        <f>IF(Positions!O135&gt;0,Positions!O135*Positions!$V135,"")</f>
        <v/>
      </c>
      <c r="J137" s="266" t="str">
        <f>IF(Positions!P135&gt;0,Positions!P135*Positions!$V135,"")</f>
        <v/>
      </c>
      <c r="K137" s="224">
        <f t="shared" si="35"/>
        <v>0</v>
      </c>
      <c r="L137" s="224">
        <f t="shared" si="37"/>
        <v>0</v>
      </c>
      <c r="M137" s="224" t="str">
        <f t="shared" si="42"/>
        <v/>
      </c>
      <c r="N137" s="224" t="str">
        <f t="shared" si="42"/>
        <v/>
      </c>
      <c r="O137" s="224">
        <f t="shared" si="44"/>
        <v>0</v>
      </c>
      <c r="P137" s="224">
        <f t="shared" si="44"/>
        <v>0</v>
      </c>
      <c r="Q137" s="224">
        <f t="shared" si="44"/>
        <v>0</v>
      </c>
      <c r="R137" s="224">
        <f t="shared" si="36"/>
        <v>0</v>
      </c>
      <c r="S137" s="543"/>
      <c r="T137" s="267">
        <f t="shared" si="38"/>
        <v>0</v>
      </c>
      <c r="U137" s="544"/>
      <c r="V137" s="267">
        <f t="shared" si="39"/>
        <v>0</v>
      </c>
      <c r="W137" s="545"/>
      <c r="X137" s="244">
        <f t="shared" si="43"/>
        <v>0</v>
      </c>
      <c r="Y137" s="244">
        <f t="shared" si="29"/>
        <v>0</v>
      </c>
      <c r="Z137" s="244">
        <f t="shared" si="30"/>
        <v>0</v>
      </c>
      <c r="AA137" s="268">
        <f t="shared" si="31"/>
        <v>0</v>
      </c>
      <c r="AB137" s="269">
        <f t="shared" si="32"/>
        <v>0</v>
      </c>
      <c r="AC137" s="269">
        <f>AB137-Positions!Y135</f>
        <v>0</v>
      </c>
      <c r="AD137" s="268"/>
    </row>
    <row r="138" spans="1:30" hidden="1" x14ac:dyDescent="0.25">
      <c r="A138" s="263" t="str">
        <f>IF(Positions!B136&lt;&gt;"",Positions!B136,"")</f>
        <v/>
      </c>
      <c r="B138" s="264" t="str">
        <f>Positions!F136&amp;"-"&amp;Positions!G136</f>
        <v>-</v>
      </c>
      <c r="C138" s="265">
        <f t="shared" ref="C138:C150" si="46">SUM(AG138:AL138)</f>
        <v>0</v>
      </c>
      <c r="D138" s="266" t="str">
        <f>IF(Positions!J136&gt;0,Positions!J136*Positions!$V136,"")</f>
        <v/>
      </c>
      <c r="E138" s="266" t="str">
        <f>IF(Positions!K136&gt;0,Positions!K136*Positions!$V136,"")</f>
        <v/>
      </c>
      <c r="F138" s="266" t="str">
        <f>IF(Positions!L136&gt;0,Positions!L136*Positions!$V136,"")</f>
        <v/>
      </c>
      <c r="G138" s="266" t="str">
        <f>IF(Positions!M136&gt;0,Positions!M136*Positions!$V136,"")</f>
        <v/>
      </c>
      <c r="H138" s="266" t="str">
        <f>IF(Positions!N136&gt;0,Positions!N136*Positions!$V136,"")</f>
        <v/>
      </c>
      <c r="I138" s="266" t="str">
        <f>IF(Positions!O136&gt;0,Positions!O136*Positions!$V136,"")</f>
        <v/>
      </c>
      <c r="J138" s="266" t="str">
        <f>IF(Positions!P136&gt;0,Positions!P136*Positions!$V136,"")</f>
        <v/>
      </c>
      <c r="K138" s="224">
        <f t="shared" si="35"/>
        <v>0</v>
      </c>
      <c r="L138" s="224">
        <f t="shared" si="37"/>
        <v>0</v>
      </c>
      <c r="M138" s="224" t="str">
        <f t="shared" si="42"/>
        <v/>
      </c>
      <c r="N138" s="224" t="str">
        <f t="shared" si="42"/>
        <v/>
      </c>
      <c r="O138" s="224">
        <f t="shared" si="44"/>
        <v>0</v>
      </c>
      <c r="P138" s="224">
        <f t="shared" si="44"/>
        <v>0</v>
      </c>
      <c r="Q138" s="224">
        <f t="shared" si="44"/>
        <v>0</v>
      </c>
      <c r="R138" s="224">
        <f t="shared" si="36"/>
        <v>0</v>
      </c>
      <c r="S138" s="543"/>
      <c r="T138" s="267">
        <f t="shared" si="38"/>
        <v>0</v>
      </c>
      <c r="U138" s="544"/>
      <c r="V138" s="267">
        <f t="shared" si="39"/>
        <v>0</v>
      </c>
      <c r="W138" s="545"/>
      <c r="X138" s="244">
        <f t="shared" si="43"/>
        <v>0</v>
      </c>
      <c r="Y138" s="244">
        <f t="shared" ref="Y138:Y150" si="47">SUM(I138:J138)</f>
        <v>0</v>
      </c>
      <c r="Z138" s="244">
        <f t="shared" ref="Z138:Z150" si="48">SUM(D138:H138)-X138</f>
        <v>0</v>
      </c>
      <c r="AA138" s="268">
        <f t="shared" ref="AA138:AA150" si="49">ROUND((X138+Y138)/38,2)</f>
        <v>0</v>
      </c>
      <c r="AB138" s="269">
        <f t="shared" ref="AB138:AB150" si="50">SUM(X138:Z138)/38</f>
        <v>0</v>
      </c>
      <c r="AC138" s="269">
        <f>AB138-Positions!Y136</f>
        <v>0</v>
      </c>
      <c r="AD138" s="268"/>
    </row>
    <row r="139" spans="1:30" hidden="1" x14ac:dyDescent="0.25">
      <c r="A139" s="263" t="str">
        <f>IF(Positions!B137&lt;&gt;"",Positions!B137,"")</f>
        <v/>
      </c>
      <c r="B139" s="264" t="str">
        <f>Positions!F137&amp;"-"&amp;Positions!G137</f>
        <v>-</v>
      </c>
      <c r="C139" s="265">
        <f t="shared" si="46"/>
        <v>0</v>
      </c>
      <c r="D139" s="266" t="str">
        <f>IF(Positions!J137&gt;0,Positions!J137*Positions!$V137,"")</f>
        <v/>
      </c>
      <c r="E139" s="266" t="str">
        <f>IF(Positions!K137&gt;0,Positions!K137*Positions!$V137,"")</f>
        <v/>
      </c>
      <c r="F139" s="266" t="str">
        <f>IF(Positions!L137&gt;0,Positions!L137*Positions!$V137,"")</f>
        <v/>
      </c>
      <c r="G139" s="266" t="str">
        <f>IF(Positions!M137&gt;0,Positions!M137*Positions!$V137,"")</f>
        <v/>
      </c>
      <c r="H139" s="266" t="str">
        <f>IF(Positions!N137&gt;0,Positions!N137*Positions!$V137,"")</f>
        <v/>
      </c>
      <c r="I139" s="266" t="str">
        <f>IF(Positions!O137&gt;0,Positions!O137*Positions!$V137,"")</f>
        <v/>
      </c>
      <c r="J139" s="266" t="str">
        <f>IF(Positions!P137&gt;0,Positions!P137*Positions!$V137,"")</f>
        <v/>
      </c>
      <c r="K139" s="224">
        <f t="shared" si="35"/>
        <v>0</v>
      </c>
      <c r="L139" s="224">
        <f t="shared" si="37"/>
        <v>0</v>
      </c>
      <c r="M139" s="224" t="str">
        <f t="shared" ref="M139:N150" si="51">IF(I139&lt;&gt;"",I139*M$6,"")</f>
        <v/>
      </c>
      <c r="N139" s="224" t="str">
        <f t="shared" si="51"/>
        <v/>
      </c>
      <c r="O139" s="224">
        <f t="shared" si="44"/>
        <v>0</v>
      </c>
      <c r="P139" s="224">
        <f t="shared" si="44"/>
        <v>0</v>
      </c>
      <c r="Q139" s="224">
        <f t="shared" si="44"/>
        <v>0</v>
      </c>
      <c r="R139" s="224">
        <f t="shared" si="36"/>
        <v>0</v>
      </c>
      <c r="S139" s="543"/>
      <c r="T139" s="267">
        <f t="shared" si="38"/>
        <v>0</v>
      </c>
      <c r="U139" s="544"/>
      <c r="V139" s="267">
        <f t="shared" si="39"/>
        <v>0</v>
      </c>
      <c r="W139" s="545"/>
      <c r="X139" s="244">
        <f t="shared" si="43"/>
        <v>0</v>
      </c>
      <c r="Y139" s="244">
        <f t="shared" si="47"/>
        <v>0</v>
      </c>
      <c r="Z139" s="244">
        <f t="shared" si="48"/>
        <v>0</v>
      </c>
      <c r="AA139" s="268">
        <f t="shared" si="49"/>
        <v>0</v>
      </c>
      <c r="AB139" s="269">
        <f t="shared" si="50"/>
        <v>0</v>
      </c>
      <c r="AC139" s="269">
        <f>AB139-Positions!Y137</f>
        <v>0</v>
      </c>
      <c r="AD139" s="268"/>
    </row>
    <row r="140" spans="1:30" hidden="1" x14ac:dyDescent="0.25">
      <c r="A140" s="263" t="str">
        <f>IF(Positions!B138&lt;&gt;"",Positions!B138,"")</f>
        <v/>
      </c>
      <c r="B140" s="264" t="str">
        <f>Positions!F138&amp;"-"&amp;Positions!G138</f>
        <v>-</v>
      </c>
      <c r="C140" s="265">
        <f t="shared" si="46"/>
        <v>0</v>
      </c>
      <c r="D140" s="266" t="str">
        <f>IF(Positions!J138&gt;0,Positions!J138*Positions!$V138,"")</f>
        <v/>
      </c>
      <c r="E140" s="266" t="str">
        <f>IF(Positions!K138&gt;0,Positions!K138*Positions!$V138,"")</f>
        <v/>
      </c>
      <c r="F140" s="266" t="str">
        <f>IF(Positions!L138&gt;0,Positions!L138*Positions!$V138,"")</f>
        <v/>
      </c>
      <c r="G140" s="266" t="str">
        <f>IF(Positions!M138&gt;0,Positions!M138*Positions!$V138,"")</f>
        <v/>
      </c>
      <c r="H140" s="266" t="str">
        <f>IF(Positions!N138&gt;0,Positions!N138*Positions!$V138,"")</f>
        <v/>
      </c>
      <c r="I140" s="266" t="str">
        <f>IF(Positions!O138&gt;0,Positions!O138*Positions!$V138,"")</f>
        <v/>
      </c>
      <c r="J140" s="266" t="str">
        <f>IF(Positions!P138&gt;0,Positions!P138*Positions!$V138,"")</f>
        <v/>
      </c>
      <c r="K140" s="224">
        <f t="shared" si="35"/>
        <v>0</v>
      </c>
      <c r="L140" s="224">
        <f t="shared" si="37"/>
        <v>0</v>
      </c>
      <c r="M140" s="224" t="str">
        <f t="shared" si="51"/>
        <v/>
      </c>
      <c r="N140" s="224" t="str">
        <f t="shared" si="51"/>
        <v/>
      </c>
      <c r="O140" s="224">
        <f t="shared" ref="O140:Q150" si="52">IF($C140=O$6,$L140*O$6,0)</f>
        <v>0</v>
      </c>
      <c r="P140" s="224">
        <f t="shared" si="52"/>
        <v>0</v>
      </c>
      <c r="Q140" s="224">
        <f t="shared" si="52"/>
        <v>0</v>
      </c>
      <c r="R140" s="224">
        <f t="shared" si="36"/>
        <v>0</v>
      </c>
      <c r="S140" s="543"/>
      <c r="T140" s="267">
        <f t="shared" si="38"/>
        <v>0</v>
      </c>
      <c r="U140" s="544"/>
      <c r="V140" s="267">
        <f t="shared" si="39"/>
        <v>0</v>
      </c>
      <c r="W140" s="545"/>
      <c r="X140" s="244">
        <f t="shared" si="43"/>
        <v>0</v>
      </c>
      <c r="Y140" s="244">
        <f t="shared" si="47"/>
        <v>0</v>
      </c>
      <c r="Z140" s="244">
        <f t="shared" si="48"/>
        <v>0</v>
      </c>
      <c r="AA140" s="268">
        <f t="shared" si="49"/>
        <v>0</v>
      </c>
      <c r="AB140" s="269">
        <f t="shared" si="50"/>
        <v>0</v>
      </c>
      <c r="AC140" s="269">
        <f>AB140-Positions!Y138</f>
        <v>0</v>
      </c>
      <c r="AD140" s="268"/>
    </row>
    <row r="141" spans="1:30" hidden="1" x14ac:dyDescent="0.25">
      <c r="A141" s="263" t="str">
        <f>IF(Positions!B139&lt;&gt;"",Positions!B139,"")</f>
        <v/>
      </c>
      <c r="B141" s="264" t="str">
        <f>Positions!F139&amp;"-"&amp;Positions!G139</f>
        <v>-</v>
      </c>
      <c r="C141" s="265">
        <f t="shared" si="46"/>
        <v>0</v>
      </c>
      <c r="D141" s="266" t="str">
        <f>IF(Positions!J139&gt;0,Positions!J139*Positions!$V139,"")</f>
        <v/>
      </c>
      <c r="E141" s="266" t="str">
        <f>IF(Positions!K139&gt;0,Positions!K139*Positions!$V139,"")</f>
        <v/>
      </c>
      <c r="F141" s="266" t="str">
        <f>IF(Positions!L139&gt;0,Positions!L139*Positions!$V139,"")</f>
        <v/>
      </c>
      <c r="G141" s="266" t="str">
        <f>IF(Positions!M139&gt;0,Positions!M139*Positions!$V139,"")</f>
        <v/>
      </c>
      <c r="H141" s="266" t="str">
        <f>IF(Positions!N139&gt;0,Positions!N139*Positions!$V139,"")</f>
        <v/>
      </c>
      <c r="I141" s="266" t="str">
        <f>IF(Positions!O139&gt;0,Positions!O139*Positions!$V139,"")</f>
        <v/>
      </c>
      <c r="J141" s="266" t="str">
        <f>IF(Positions!P139&gt;0,Positions!P139*Positions!$V139,"")</f>
        <v/>
      </c>
      <c r="K141" s="224">
        <f t="shared" si="35"/>
        <v>0</v>
      </c>
      <c r="L141" s="224">
        <f t="shared" si="37"/>
        <v>0</v>
      </c>
      <c r="M141" s="224" t="str">
        <f t="shared" si="51"/>
        <v/>
      </c>
      <c r="N141" s="224" t="str">
        <f t="shared" si="51"/>
        <v/>
      </c>
      <c r="O141" s="224">
        <f t="shared" si="52"/>
        <v>0</v>
      </c>
      <c r="P141" s="224">
        <f t="shared" si="52"/>
        <v>0</v>
      </c>
      <c r="Q141" s="224">
        <f t="shared" si="52"/>
        <v>0</v>
      </c>
      <c r="R141" s="224">
        <f t="shared" si="36"/>
        <v>0</v>
      </c>
      <c r="S141" s="543"/>
      <c r="T141" s="267">
        <f t="shared" si="38"/>
        <v>0</v>
      </c>
      <c r="U141" s="544"/>
      <c r="V141" s="267">
        <f t="shared" si="39"/>
        <v>0</v>
      </c>
      <c r="W141" s="545"/>
      <c r="X141" s="244">
        <f t="shared" si="43"/>
        <v>0</v>
      </c>
      <c r="Y141" s="244">
        <f t="shared" si="47"/>
        <v>0</v>
      </c>
      <c r="Z141" s="244">
        <f t="shared" si="48"/>
        <v>0</v>
      </c>
      <c r="AA141" s="268">
        <f t="shared" si="49"/>
        <v>0</v>
      </c>
      <c r="AB141" s="269">
        <f t="shared" si="50"/>
        <v>0</v>
      </c>
      <c r="AC141" s="269">
        <f>AB141-Positions!Y139</f>
        <v>0</v>
      </c>
      <c r="AD141" s="268"/>
    </row>
    <row r="142" spans="1:30" hidden="1" x14ac:dyDescent="0.25">
      <c r="A142" s="263" t="str">
        <f>IF(Positions!B140&lt;&gt;"",Positions!B140,"")</f>
        <v/>
      </c>
      <c r="B142" s="264" t="str">
        <f>Positions!F140&amp;"-"&amp;Positions!G140</f>
        <v>-</v>
      </c>
      <c r="C142" s="265">
        <f t="shared" si="46"/>
        <v>0</v>
      </c>
      <c r="D142" s="266" t="str">
        <f>IF(Positions!J140&gt;0,Positions!J140*Positions!$V140,"")</f>
        <v/>
      </c>
      <c r="E142" s="266" t="str">
        <f>IF(Positions!K140&gt;0,Positions!K140*Positions!$V140,"")</f>
        <v/>
      </c>
      <c r="F142" s="266" t="str">
        <f>IF(Positions!L140&gt;0,Positions!L140*Positions!$V140,"")</f>
        <v/>
      </c>
      <c r="G142" s="266" t="str">
        <f>IF(Positions!M140&gt;0,Positions!M140*Positions!$V140,"")</f>
        <v/>
      </c>
      <c r="H142" s="266" t="str">
        <f>IF(Positions!N140&gt;0,Positions!N140*Positions!$V140,"")</f>
        <v/>
      </c>
      <c r="I142" s="266" t="str">
        <f>IF(Positions!O140&gt;0,Positions!O140*Positions!$V140,"")</f>
        <v/>
      </c>
      <c r="J142" s="266" t="str">
        <f>IF(Positions!P140&gt;0,Positions!P140*Positions!$V140,"")</f>
        <v/>
      </c>
      <c r="K142" s="224">
        <f t="shared" si="35"/>
        <v>0</v>
      </c>
      <c r="L142" s="224">
        <f t="shared" si="37"/>
        <v>0</v>
      </c>
      <c r="M142" s="224" t="str">
        <f t="shared" si="51"/>
        <v/>
      </c>
      <c r="N142" s="224" t="str">
        <f t="shared" si="51"/>
        <v/>
      </c>
      <c r="O142" s="224">
        <f t="shared" si="52"/>
        <v>0</v>
      </c>
      <c r="P142" s="224">
        <f t="shared" si="52"/>
        <v>0</v>
      </c>
      <c r="Q142" s="224">
        <f t="shared" si="52"/>
        <v>0</v>
      </c>
      <c r="R142" s="224">
        <f t="shared" si="36"/>
        <v>0</v>
      </c>
      <c r="S142" s="543"/>
      <c r="T142" s="267">
        <f t="shared" si="38"/>
        <v>0</v>
      </c>
      <c r="U142" s="544"/>
      <c r="V142" s="267">
        <f t="shared" si="39"/>
        <v>0</v>
      </c>
      <c r="W142" s="545"/>
      <c r="X142" s="244">
        <f t="shared" si="43"/>
        <v>0</v>
      </c>
      <c r="Y142" s="244">
        <f t="shared" si="47"/>
        <v>0</v>
      </c>
      <c r="Z142" s="244">
        <f t="shared" si="48"/>
        <v>0</v>
      </c>
      <c r="AA142" s="268">
        <f t="shared" si="49"/>
        <v>0</v>
      </c>
      <c r="AB142" s="269">
        <f t="shared" si="50"/>
        <v>0</v>
      </c>
      <c r="AC142" s="269">
        <f>AB142-Positions!Y140</f>
        <v>0</v>
      </c>
      <c r="AD142" s="268"/>
    </row>
    <row r="143" spans="1:30" hidden="1" x14ac:dyDescent="0.25">
      <c r="A143" s="263" t="str">
        <f>IF(Positions!B141&lt;&gt;"",Positions!B141,"")</f>
        <v/>
      </c>
      <c r="B143" s="264" t="str">
        <f>Positions!F141&amp;"-"&amp;Positions!G141</f>
        <v>-</v>
      </c>
      <c r="C143" s="265">
        <f t="shared" si="46"/>
        <v>0</v>
      </c>
      <c r="D143" s="266" t="str">
        <f>IF(Positions!J141&gt;0,Positions!J141*Positions!$V141,"")</f>
        <v/>
      </c>
      <c r="E143" s="266" t="str">
        <f>IF(Positions!K141&gt;0,Positions!K141*Positions!$V141,"")</f>
        <v/>
      </c>
      <c r="F143" s="266" t="str">
        <f>IF(Positions!L141&gt;0,Positions!L141*Positions!$V141,"")</f>
        <v/>
      </c>
      <c r="G143" s="266" t="str">
        <f>IF(Positions!M141&gt;0,Positions!M141*Positions!$V141,"")</f>
        <v/>
      </c>
      <c r="H143" s="266" t="str">
        <f>IF(Positions!N141&gt;0,Positions!N141*Positions!$V141,"")</f>
        <v/>
      </c>
      <c r="I143" s="266" t="str">
        <f>IF(Positions!O141&gt;0,Positions!O141*Positions!$V141,"")</f>
        <v/>
      </c>
      <c r="J143" s="266" t="str">
        <f>IF(Positions!P141&gt;0,Positions!P141*Positions!$V141,"")</f>
        <v/>
      </c>
      <c r="K143" s="224">
        <f t="shared" si="35"/>
        <v>0</v>
      </c>
      <c r="L143" s="224">
        <f t="shared" si="37"/>
        <v>0</v>
      </c>
      <c r="M143" s="224" t="str">
        <f t="shared" si="51"/>
        <v/>
      </c>
      <c r="N143" s="224" t="str">
        <f t="shared" si="51"/>
        <v/>
      </c>
      <c r="O143" s="224">
        <f t="shared" si="52"/>
        <v>0</v>
      </c>
      <c r="P143" s="224">
        <f t="shared" si="52"/>
        <v>0</v>
      </c>
      <c r="Q143" s="224">
        <f t="shared" si="52"/>
        <v>0</v>
      </c>
      <c r="R143" s="224">
        <f t="shared" si="36"/>
        <v>0</v>
      </c>
      <c r="S143" s="543"/>
      <c r="T143" s="267">
        <f t="shared" si="38"/>
        <v>0</v>
      </c>
      <c r="U143" s="544"/>
      <c r="V143" s="267">
        <f t="shared" si="39"/>
        <v>0</v>
      </c>
      <c r="W143" s="545"/>
      <c r="X143" s="244">
        <f t="shared" si="43"/>
        <v>0</v>
      </c>
      <c r="Y143" s="244">
        <f t="shared" si="47"/>
        <v>0</v>
      </c>
      <c r="Z143" s="244">
        <f t="shared" si="48"/>
        <v>0</v>
      </c>
      <c r="AA143" s="268">
        <f t="shared" si="49"/>
        <v>0</v>
      </c>
      <c r="AB143" s="269">
        <f t="shared" si="50"/>
        <v>0</v>
      </c>
      <c r="AC143" s="269">
        <f>AB143-Positions!Y141</f>
        <v>0</v>
      </c>
      <c r="AD143" s="268"/>
    </row>
    <row r="144" spans="1:30" hidden="1" x14ac:dyDescent="0.25">
      <c r="A144" s="263" t="str">
        <f>IF(Positions!B142&lt;&gt;"",Positions!B142,"")</f>
        <v/>
      </c>
      <c r="B144" s="264" t="str">
        <f>Positions!F142&amp;"-"&amp;Positions!G142</f>
        <v>-</v>
      </c>
      <c r="C144" s="265">
        <f t="shared" si="46"/>
        <v>0</v>
      </c>
      <c r="D144" s="266" t="str">
        <f>IF(Positions!J142&gt;0,Positions!J142*Positions!$V142,"")</f>
        <v/>
      </c>
      <c r="E144" s="266" t="str">
        <f>IF(Positions!K142&gt;0,Positions!K142*Positions!$V142,"")</f>
        <v/>
      </c>
      <c r="F144" s="266" t="str">
        <f>IF(Positions!L142&gt;0,Positions!L142*Positions!$V142,"")</f>
        <v/>
      </c>
      <c r="G144" s="266" t="str">
        <f>IF(Positions!M142&gt;0,Positions!M142*Positions!$V142,"")</f>
        <v/>
      </c>
      <c r="H144" s="266" t="str">
        <f>IF(Positions!N142&gt;0,Positions!N142*Positions!$V142,"")</f>
        <v/>
      </c>
      <c r="I144" s="266" t="str">
        <f>IF(Positions!O142&gt;0,Positions!O142*Positions!$V142,"")</f>
        <v/>
      </c>
      <c r="J144" s="266" t="str">
        <f>IF(Positions!P142&gt;0,Positions!P142*Positions!$V142,"")</f>
        <v/>
      </c>
      <c r="K144" s="224">
        <f t="shared" si="35"/>
        <v>0</v>
      </c>
      <c r="L144" s="224">
        <f t="shared" si="37"/>
        <v>0</v>
      </c>
      <c r="M144" s="224" t="str">
        <f t="shared" si="51"/>
        <v/>
      </c>
      <c r="N144" s="224" t="str">
        <f t="shared" si="51"/>
        <v/>
      </c>
      <c r="O144" s="224">
        <f t="shared" si="52"/>
        <v>0</v>
      </c>
      <c r="P144" s="224">
        <f t="shared" si="52"/>
        <v>0</v>
      </c>
      <c r="Q144" s="224">
        <f t="shared" si="52"/>
        <v>0</v>
      </c>
      <c r="R144" s="224">
        <f t="shared" si="36"/>
        <v>0</v>
      </c>
      <c r="S144" s="543"/>
      <c r="T144" s="267">
        <f t="shared" si="38"/>
        <v>0</v>
      </c>
      <c r="U144" s="544"/>
      <c r="V144" s="267">
        <f t="shared" si="39"/>
        <v>0</v>
      </c>
      <c r="W144" s="545"/>
      <c r="X144" s="244">
        <f t="shared" si="43"/>
        <v>0</v>
      </c>
      <c r="Y144" s="244">
        <f t="shared" si="47"/>
        <v>0</v>
      </c>
      <c r="Z144" s="244">
        <f t="shared" si="48"/>
        <v>0</v>
      </c>
      <c r="AA144" s="268">
        <f t="shared" si="49"/>
        <v>0</v>
      </c>
      <c r="AB144" s="269">
        <f t="shared" si="50"/>
        <v>0</v>
      </c>
      <c r="AC144" s="269">
        <f>AB144-Positions!Y142</f>
        <v>0</v>
      </c>
      <c r="AD144" s="268"/>
    </row>
    <row r="145" spans="1:30" hidden="1" x14ac:dyDescent="0.25">
      <c r="A145" s="263" t="str">
        <f>IF(Positions!B143&lt;&gt;"",Positions!B143,"")</f>
        <v/>
      </c>
      <c r="B145" s="264" t="str">
        <f>Positions!F143&amp;"-"&amp;Positions!G143</f>
        <v>-</v>
      </c>
      <c r="C145" s="265">
        <f t="shared" si="46"/>
        <v>0</v>
      </c>
      <c r="D145" s="266" t="str">
        <f>IF(Positions!J143&gt;0,Positions!J143*Positions!$V143,"")</f>
        <v/>
      </c>
      <c r="E145" s="266" t="str">
        <f>IF(Positions!K143&gt;0,Positions!K143*Positions!$V143,"")</f>
        <v/>
      </c>
      <c r="F145" s="266" t="str">
        <f>IF(Positions!L143&gt;0,Positions!L143*Positions!$V143,"")</f>
        <v/>
      </c>
      <c r="G145" s="266" t="str">
        <f>IF(Positions!M143&gt;0,Positions!M143*Positions!$V143,"")</f>
        <v/>
      </c>
      <c r="H145" s="266" t="str">
        <f>IF(Positions!N143&gt;0,Positions!N143*Positions!$V143,"")</f>
        <v/>
      </c>
      <c r="I145" s="266" t="str">
        <f>IF(Positions!O143&gt;0,Positions!O143*Positions!$V143,"")</f>
        <v/>
      </c>
      <c r="J145" s="266" t="str">
        <f>IF(Positions!P143&gt;0,Positions!P143*Positions!$V143,"")</f>
        <v/>
      </c>
      <c r="K145" s="224">
        <f t="shared" si="35"/>
        <v>0</v>
      </c>
      <c r="L145" s="224">
        <f t="shared" si="37"/>
        <v>0</v>
      </c>
      <c r="M145" s="224" t="str">
        <f t="shared" si="51"/>
        <v/>
      </c>
      <c r="N145" s="224" t="str">
        <f t="shared" si="51"/>
        <v/>
      </c>
      <c r="O145" s="224">
        <f t="shared" si="52"/>
        <v>0</v>
      </c>
      <c r="P145" s="224">
        <f t="shared" si="52"/>
        <v>0</v>
      </c>
      <c r="Q145" s="224">
        <f t="shared" si="52"/>
        <v>0</v>
      </c>
      <c r="R145" s="224">
        <f t="shared" si="36"/>
        <v>0</v>
      </c>
      <c r="S145" s="543"/>
      <c r="T145" s="267">
        <f t="shared" si="38"/>
        <v>0</v>
      </c>
      <c r="U145" s="544"/>
      <c r="V145" s="267">
        <f t="shared" si="39"/>
        <v>0</v>
      </c>
      <c r="W145" s="545"/>
      <c r="X145" s="244">
        <f t="shared" si="43"/>
        <v>0</v>
      </c>
      <c r="Y145" s="244">
        <f t="shared" si="47"/>
        <v>0</v>
      </c>
      <c r="Z145" s="244">
        <f t="shared" si="48"/>
        <v>0</v>
      </c>
      <c r="AA145" s="268">
        <f t="shared" si="49"/>
        <v>0</v>
      </c>
      <c r="AB145" s="269">
        <f t="shared" si="50"/>
        <v>0</v>
      </c>
      <c r="AC145" s="269">
        <f>AB145-Positions!Y143</f>
        <v>0</v>
      </c>
      <c r="AD145" s="268"/>
    </row>
    <row r="146" spans="1:30" hidden="1" x14ac:dyDescent="0.25">
      <c r="A146" s="263" t="str">
        <f>IF(Positions!B144&lt;&gt;"",Positions!B144,"")</f>
        <v/>
      </c>
      <c r="B146" s="264" t="str">
        <f>Positions!F144&amp;"-"&amp;Positions!G144</f>
        <v>-</v>
      </c>
      <c r="C146" s="265">
        <f t="shared" si="46"/>
        <v>0</v>
      </c>
      <c r="D146" s="266" t="str">
        <f>IF(Positions!J144&gt;0,Positions!J144*Positions!$V144,"")</f>
        <v/>
      </c>
      <c r="E146" s="266" t="str">
        <f>IF(Positions!K144&gt;0,Positions!K144*Positions!$V144,"")</f>
        <v/>
      </c>
      <c r="F146" s="266" t="str">
        <f>IF(Positions!L144&gt;0,Positions!L144*Positions!$V144,"")</f>
        <v/>
      </c>
      <c r="G146" s="266" t="str">
        <f>IF(Positions!M144&gt;0,Positions!M144*Positions!$V144,"")</f>
        <v/>
      </c>
      <c r="H146" s="266" t="str">
        <f>IF(Positions!N144&gt;0,Positions!N144*Positions!$V144,"")</f>
        <v/>
      </c>
      <c r="I146" s="266" t="str">
        <f>IF(Positions!O144&gt;0,Positions!O144*Positions!$V144,"")</f>
        <v/>
      </c>
      <c r="J146" s="266" t="str">
        <f>IF(Positions!P144&gt;0,Positions!P144*Positions!$V144,"")</f>
        <v/>
      </c>
      <c r="K146" s="224">
        <f t="shared" si="35"/>
        <v>0</v>
      </c>
      <c r="L146" s="224">
        <f t="shared" si="37"/>
        <v>0</v>
      </c>
      <c r="M146" s="224" t="str">
        <f t="shared" si="51"/>
        <v/>
      </c>
      <c r="N146" s="224" t="str">
        <f t="shared" si="51"/>
        <v/>
      </c>
      <c r="O146" s="224">
        <f t="shared" si="52"/>
        <v>0</v>
      </c>
      <c r="P146" s="224">
        <f t="shared" si="52"/>
        <v>0</v>
      </c>
      <c r="Q146" s="224">
        <f t="shared" si="52"/>
        <v>0</v>
      </c>
      <c r="R146" s="224">
        <f t="shared" si="36"/>
        <v>0</v>
      </c>
      <c r="S146" s="543"/>
      <c r="T146" s="267">
        <f t="shared" si="38"/>
        <v>0</v>
      </c>
      <c r="U146" s="544"/>
      <c r="V146" s="267">
        <f t="shared" si="39"/>
        <v>0</v>
      </c>
      <c r="W146" s="545"/>
      <c r="X146" s="244">
        <f t="shared" si="43"/>
        <v>0</v>
      </c>
      <c r="Y146" s="244">
        <f t="shared" si="47"/>
        <v>0</v>
      </c>
      <c r="Z146" s="244">
        <f t="shared" si="48"/>
        <v>0</v>
      </c>
      <c r="AA146" s="268">
        <f t="shared" si="49"/>
        <v>0</v>
      </c>
      <c r="AB146" s="269">
        <f t="shared" si="50"/>
        <v>0</v>
      </c>
      <c r="AC146" s="269">
        <f>AB146-Positions!Y144</f>
        <v>0</v>
      </c>
      <c r="AD146" s="268"/>
    </row>
    <row r="147" spans="1:30" hidden="1" x14ac:dyDescent="0.25">
      <c r="A147" s="263" t="str">
        <f>IF(Positions!B145&lt;&gt;"",Positions!B145,"")</f>
        <v/>
      </c>
      <c r="B147" s="264" t="str">
        <f>Positions!F145&amp;"-"&amp;Positions!G145</f>
        <v>-</v>
      </c>
      <c r="C147" s="265">
        <f t="shared" si="46"/>
        <v>0</v>
      </c>
      <c r="D147" s="266" t="str">
        <f>IF(Positions!J145&gt;0,Positions!J145*Positions!$V145,"")</f>
        <v/>
      </c>
      <c r="E147" s="266" t="str">
        <f>IF(Positions!K145&gt;0,Positions!K145*Positions!$V145,"")</f>
        <v/>
      </c>
      <c r="F147" s="266" t="str">
        <f>IF(Positions!L145&gt;0,Positions!L145*Positions!$V145,"")</f>
        <v/>
      </c>
      <c r="G147" s="266" t="str">
        <f>IF(Positions!M145&gt;0,Positions!M145*Positions!$V145,"")</f>
        <v/>
      </c>
      <c r="H147" s="266" t="str">
        <f>IF(Positions!N145&gt;0,Positions!N145*Positions!$V145,"")</f>
        <v/>
      </c>
      <c r="I147" s="266" t="str">
        <f>IF(Positions!O145&gt;0,Positions!O145*Positions!$V145,"")</f>
        <v/>
      </c>
      <c r="J147" s="266" t="str">
        <f>IF(Positions!P145&gt;0,Positions!P145*Positions!$V145,"")</f>
        <v/>
      </c>
      <c r="K147" s="224">
        <f t="shared" si="35"/>
        <v>0</v>
      </c>
      <c r="L147" s="224">
        <f t="shared" si="37"/>
        <v>0</v>
      </c>
      <c r="M147" s="224" t="str">
        <f t="shared" si="51"/>
        <v/>
      </c>
      <c r="N147" s="224" t="str">
        <f t="shared" si="51"/>
        <v/>
      </c>
      <c r="O147" s="224">
        <f t="shared" si="52"/>
        <v>0</v>
      </c>
      <c r="P147" s="224">
        <f t="shared" si="52"/>
        <v>0</v>
      </c>
      <c r="Q147" s="224">
        <f t="shared" si="52"/>
        <v>0</v>
      </c>
      <c r="R147" s="224">
        <f t="shared" si="36"/>
        <v>0</v>
      </c>
      <c r="S147" s="543"/>
      <c r="T147" s="267">
        <f t="shared" si="38"/>
        <v>0</v>
      </c>
      <c r="U147" s="544"/>
      <c r="V147" s="267">
        <f t="shared" si="39"/>
        <v>0</v>
      </c>
      <c r="W147" s="545"/>
      <c r="X147" s="244">
        <f t="shared" si="43"/>
        <v>0</v>
      </c>
      <c r="Y147" s="244">
        <f t="shared" si="47"/>
        <v>0</v>
      </c>
      <c r="Z147" s="244">
        <f t="shared" si="48"/>
        <v>0</v>
      </c>
      <c r="AA147" s="268">
        <f t="shared" si="49"/>
        <v>0</v>
      </c>
      <c r="AB147" s="269">
        <f t="shared" si="50"/>
        <v>0</v>
      </c>
      <c r="AC147" s="269">
        <f>AB147-Positions!Y145</f>
        <v>0</v>
      </c>
      <c r="AD147" s="268"/>
    </row>
    <row r="148" spans="1:30" hidden="1" x14ac:dyDescent="0.25">
      <c r="A148" s="263" t="str">
        <f>IF(Positions!B146&lt;&gt;"",Positions!B146,"")</f>
        <v/>
      </c>
      <c r="B148" s="264" t="str">
        <f>Positions!F146&amp;"-"&amp;Positions!G146</f>
        <v>-</v>
      </c>
      <c r="C148" s="265">
        <f t="shared" si="46"/>
        <v>0</v>
      </c>
      <c r="D148" s="266" t="str">
        <f>IF(Positions!J146&gt;0,Positions!J146*Positions!$V146,"")</f>
        <v/>
      </c>
      <c r="E148" s="266" t="str">
        <f>IF(Positions!K146&gt;0,Positions!K146*Positions!$V146,"")</f>
        <v/>
      </c>
      <c r="F148" s="266" t="str">
        <f>IF(Positions!L146&gt;0,Positions!L146*Positions!$V146,"")</f>
        <v/>
      </c>
      <c r="G148" s="266" t="str">
        <f>IF(Positions!M146&gt;0,Positions!M146*Positions!$V146,"")</f>
        <v/>
      </c>
      <c r="H148" s="266" t="str">
        <f>IF(Positions!N146&gt;0,Positions!N146*Positions!$V146,"")</f>
        <v/>
      </c>
      <c r="I148" s="266" t="str">
        <f>IF(Positions!O146&gt;0,Positions!O146*Positions!$V146,"")</f>
        <v/>
      </c>
      <c r="J148" s="266" t="str">
        <f>IF(Positions!P146&gt;0,Positions!P146*Positions!$V146,"")</f>
        <v/>
      </c>
      <c r="K148" s="224">
        <f t="shared" si="35"/>
        <v>0</v>
      </c>
      <c r="L148" s="224">
        <f t="shared" si="37"/>
        <v>0</v>
      </c>
      <c r="M148" s="224" t="str">
        <f t="shared" si="51"/>
        <v/>
      </c>
      <c r="N148" s="224" t="str">
        <f t="shared" si="51"/>
        <v/>
      </c>
      <c r="O148" s="224">
        <f t="shared" si="52"/>
        <v>0</v>
      </c>
      <c r="P148" s="224">
        <f t="shared" si="52"/>
        <v>0</v>
      </c>
      <c r="Q148" s="224">
        <f t="shared" si="52"/>
        <v>0</v>
      </c>
      <c r="R148" s="224">
        <f t="shared" si="36"/>
        <v>0</v>
      </c>
      <c r="S148" s="543"/>
      <c r="T148" s="267">
        <f t="shared" si="38"/>
        <v>0</v>
      </c>
      <c r="U148" s="544"/>
      <c r="V148" s="267">
        <f t="shared" si="39"/>
        <v>0</v>
      </c>
      <c r="W148" s="545"/>
      <c r="X148" s="244">
        <f t="shared" si="43"/>
        <v>0</v>
      </c>
      <c r="Y148" s="244">
        <f t="shared" si="47"/>
        <v>0</v>
      </c>
      <c r="Z148" s="244">
        <f t="shared" si="48"/>
        <v>0</v>
      </c>
      <c r="AA148" s="268">
        <f t="shared" si="49"/>
        <v>0</v>
      </c>
      <c r="AB148" s="269">
        <f t="shared" si="50"/>
        <v>0</v>
      </c>
      <c r="AC148" s="269">
        <f>AB148-Positions!Y146</f>
        <v>0</v>
      </c>
      <c r="AD148" s="268"/>
    </row>
    <row r="149" spans="1:30" hidden="1" x14ac:dyDescent="0.25">
      <c r="A149" s="263" t="str">
        <f>IF(Positions!B147&lt;&gt;"",Positions!B147,"")</f>
        <v/>
      </c>
      <c r="B149" s="264" t="str">
        <f>Positions!F147&amp;"-"&amp;Positions!G147</f>
        <v>-</v>
      </c>
      <c r="C149" s="265">
        <f t="shared" si="46"/>
        <v>0</v>
      </c>
      <c r="D149" s="266" t="str">
        <f>IF(Positions!J147&gt;0,Positions!J147*Positions!$V147,"")</f>
        <v/>
      </c>
      <c r="E149" s="266" t="str">
        <f>IF(Positions!K147&gt;0,Positions!K147*Positions!$V147,"")</f>
        <v/>
      </c>
      <c r="F149" s="266" t="str">
        <f>IF(Positions!L147&gt;0,Positions!L147*Positions!$V147,"")</f>
        <v/>
      </c>
      <c r="G149" s="266" t="str">
        <f>IF(Positions!M147&gt;0,Positions!M147*Positions!$V147,"")</f>
        <v/>
      </c>
      <c r="H149" s="266" t="str">
        <f>IF(Positions!N147&gt;0,Positions!N147*Positions!$V147,"")</f>
        <v/>
      </c>
      <c r="I149" s="266" t="str">
        <f>IF(Positions!O147&gt;0,Positions!O147*Positions!$V147,"")</f>
        <v/>
      </c>
      <c r="J149" s="266" t="str">
        <f>IF(Positions!P147&gt;0,Positions!P147*Positions!$V147,"")</f>
        <v/>
      </c>
      <c r="K149" s="224">
        <f t="shared" si="35"/>
        <v>0</v>
      </c>
      <c r="L149" s="224">
        <f t="shared" si="37"/>
        <v>0</v>
      </c>
      <c r="M149" s="224" t="str">
        <f t="shared" si="51"/>
        <v/>
      </c>
      <c r="N149" s="224" t="str">
        <f t="shared" si="51"/>
        <v/>
      </c>
      <c r="O149" s="224">
        <f t="shared" si="52"/>
        <v>0</v>
      </c>
      <c r="P149" s="224">
        <f t="shared" si="52"/>
        <v>0</v>
      </c>
      <c r="Q149" s="224">
        <f t="shared" si="52"/>
        <v>0</v>
      </c>
      <c r="R149" s="224">
        <f t="shared" si="36"/>
        <v>0</v>
      </c>
      <c r="S149" s="543"/>
      <c r="T149" s="267">
        <f t="shared" si="38"/>
        <v>0</v>
      </c>
      <c r="U149" s="544"/>
      <c r="V149" s="267">
        <f t="shared" si="39"/>
        <v>0</v>
      </c>
      <c r="W149" s="545"/>
      <c r="X149" s="244">
        <f t="shared" si="43"/>
        <v>0</v>
      </c>
      <c r="Y149" s="244">
        <f t="shared" si="47"/>
        <v>0</v>
      </c>
      <c r="Z149" s="244">
        <f t="shared" si="48"/>
        <v>0</v>
      </c>
      <c r="AA149" s="268">
        <f t="shared" si="49"/>
        <v>0</v>
      </c>
      <c r="AB149" s="269">
        <f t="shared" si="50"/>
        <v>0</v>
      </c>
      <c r="AC149" s="269">
        <f>AB149-Positions!Y147</f>
        <v>0</v>
      </c>
      <c r="AD149" s="268"/>
    </row>
    <row r="150" spans="1:30" hidden="1" x14ac:dyDescent="0.25">
      <c r="A150" s="263" t="str">
        <f>IF(Positions!B148&lt;&gt;"",Positions!B148,"")</f>
        <v/>
      </c>
      <c r="B150" s="264" t="str">
        <f>Positions!F148&amp;"-"&amp;Positions!G148</f>
        <v>-</v>
      </c>
      <c r="C150" s="265">
        <f t="shared" si="46"/>
        <v>0</v>
      </c>
      <c r="D150" s="266" t="str">
        <f>IF(Positions!J148&gt;0,Positions!J148*Positions!$V148,"")</f>
        <v/>
      </c>
      <c r="E150" s="266" t="str">
        <f>IF(Positions!K148&gt;0,Positions!K148*Positions!$V148,"")</f>
        <v/>
      </c>
      <c r="F150" s="266" t="str">
        <f>IF(Positions!L148&gt;0,Positions!L148*Positions!$V148,"")</f>
        <v/>
      </c>
      <c r="G150" s="266" t="str">
        <f>IF(Positions!M148&gt;0,Positions!M148*Positions!$V148,"")</f>
        <v/>
      </c>
      <c r="H150" s="266" t="str">
        <f>IF(Positions!N148&gt;0,Positions!N148*Positions!$V148,"")</f>
        <v/>
      </c>
      <c r="I150" s="266" t="str">
        <f>IF(Positions!O148&gt;0,Positions!O148*Positions!$V148,"")</f>
        <v/>
      </c>
      <c r="J150" s="266" t="str">
        <f>IF(Positions!P148&gt;0,Positions!P148*Positions!$V148,"")</f>
        <v/>
      </c>
      <c r="K150" s="224">
        <f t="shared" si="35"/>
        <v>0</v>
      </c>
      <c r="L150" s="224">
        <f t="shared" si="37"/>
        <v>0</v>
      </c>
      <c r="M150" s="224" t="str">
        <f t="shared" si="51"/>
        <v/>
      </c>
      <c r="N150" s="224" t="str">
        <f t="shared" si="51"/>
        <v/>
      </c>
      <c r="O150" s="224">
        <f t="shared" si="52"/>
        <v>0</v>
      </c>
      <c r="P150" s="224">
        <f t="shared" si="52"/>
        <v>0</v>
      </c>
      <c r="Q150" s="224">
        <f t="shared" si="52"/>
        <v>0</v>
      </c>
      <c r="R150" s="224">
        <f t="shared" si="36"/>
        <v>0</v>
      </c>
      <c r="S150" s="543"/>
      <c r="T150" s="267">
        <f t="shared" si="38"/>
        <v>0</v>
      </c>
      <c r="U150" s="544"/>
      <c r="V150" s="267">
        <f t="shared" si="39"/>
        <v>0</v>
      </c>
      <c r="W150" s="545"/>
      <c r="X150" s="244">
        <f t="shared" si="43"/>
        <v>0</v>
      </c>
      <c r="Y150" s="244">
        <f t="shared" si="47"/>
        <v>0</v>
      </c>
      <c r="Z150" s="244">
        <f t="shared" si="48"/>
        <v>0</v>
      </c>
      <c r="AA150" s="268">
        <f t="shared" si="49"/>
        <v>0</v>
      </c>
      <c r="AB150" s="269">
        <f t="shared" si="50"/>
        <v>0</v>
      </c>
      <c r="AC150" s="269">
        <f>AB150-Positions!Y148</f>
        <v>0</v>
      </c>
      <c r="AD150" s="268"/>
    </row>
  </sheetData>
  <mergeCells count="2">
    <mergeCell ref="A1:AA1"/>
    <mergeCell ref="AJ8:AK8"/>
  </mergeCells>
  <printOptions horizontalCentered="1" verticalCentered="1"/>
  <pageMargins left="0" right="0" top="0.59055118110236227" bottom="0" header="0" footer="0"/>
  <pageSetup paperSize="9" scale="5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pageSetUpPr fitToPage="1"/>
  </sheetPr>
  <dimension ref="A1:FC1000"/>
  <sheetViews>
    <sheetView zoomScale="60" zoomScaleNormal="60" workbookViewId="0">
      <pane ySplit="1" topLeftCell="A2" activePane="bottomLeft" state="frozen"/>
      <selection activeCell="J31" sqref="J31"/>
      <selection pane="bottomLeft"/>
    </sheetView>
  </sheetViews>
  <sheetFormatPr defaultColWidth="0" defaultRowHeight="15" x14ac:dyDescent="0.25"/>
  <cols>
    <col min="1" max="1" width="33.140625" customWidth="1"/>
    <col min="2" max="2" width="21.140625" customWidth="1"/>
    <col min="3" max="3" width="58.28515625" customWidth="1"/>
    <col min="4" max="4" width="8.28515625" customWidth="1"/>
    <col min="5" max="5" width="9.28515625" style="282" customWidth="1"/>
    <col min="6" max="6" width="14.140625" style="282" customWidth="1"/>
    <col min="7" max="7" width="12.5703125" style="283" customWidth="1"/>
    <col min="8" max="8" width="12.7109375" style="286" customWidth="1"/>
    <col min="9" max="9" width="14.140625" style="282" customWidth="1"/>
    <col min="10" max="10" width="13.140625" style="282" customWidth="1"/>
    <col min="11" max="11" width="12.85546875" style="282" customWidth="1"/>
    <col min="12" max="12" width="15.42578125" style="282" customWidth="1"/>
    <col min="13" max="13" width="15.7109375" style="282" customWidth="1"/>
    <col min="14" max="14" width="14" style="284" customWidth="1"/>
    <col min="15" max="15" width="12.28515625" style="284" customWidth="1"/>
    <col min="16" max="16" width="11.28515625" style="372" bestFit="1" customWidth="1"/>
    <col min="17" max="17" width="11.7109375" style="372" customWidth="1"/>
    <col min="18" max="18" width="14.7109375" style="372" customWidth="1"/>
    <col min="19" max="19" width="12" style="372" bestFit="1" customWidth="1"/>
    <col min="20" max="20" width="11.5703125" style="372" bestFit="1" customWidth="1"/>
    <col min="21" max="21" width="12" style="372" bestFit="1" customWidth="1"/>
    <col min="22" max="22" width="11.5703125" style="372" bestFit="1" customWidth="1"/>
    <col min="23" max="23" width="10.140625" style="372" bestFit="1" customWidth="1"/>
    <col min="24" max="24" width="10.85546875" style="372" bestFit="1" customWidth="1"/>
    <col min="25" max="25" width="11.28515625" style="372" bestFit="1" customWidth="1"/>
    <col min="26" max="26" width="19.28515625" bestFit="1" customWidth="1"/>
    <col min="27" max="132" width="9.140625" hidden="1" customWidth="1"/>
    <col min="133" max="133" width="0" hidden="1" customWidth="1"/>
    <col min="134" max="134" width="9.140625" hidden="1" customWidth="1"/>
    <col min="135" max="135" width="0" hidden="1" customWidth="1"/>
    <col min="136" max="136" width="9.140625" hidden="1" customWidth="1"/>
    <col min="137" max="138" width="0" hidden="1" customWidth="1"/>
    <col min="139" max="139" width="9.140625" hidden="1" customWidth="1"/>
    <col min="140" max="140" width="0" hidden="1" customWidth="1"/>
    <col min="141" max="141" width="9.140625" hidden="1" customWidth="1"/>
    <col min="142" max="142" width="0" hidden="1" customWidth="1"/>
    <col min="143" max="143" width="9.140625" hidden="1" customWidth="1"/>
    <col min="144" max="144" width="0" hidden="1" customWidth="1"/>
    <col min="145" max="145" width="9.140625" hidden="1" customWidth="1"/>
    <col min="146" max="146" width="0" hidden="1" customWidth="1"/>
    <col min="147" max="147" width="9.140625" hidden="1" customWidth="1"/>
    <col min="148" max="149" width="0" hidden="1" customWidth="1"/>
    <col min="150" max="150" width="9.140625" hidden="1" customWidth="1"/>
    <col min="151" max="151" width="0" hidden="1" customWidth="1"/>
    <col min="152" max="152" width="9.140625" hidden="1" customWidth="1"/>
    <col min="153" max="153" width="0" hidden="1" customWidth="1"/>
    <col min="154" max="154" width="9.140625" hidden="1" customWidth="1"/>
    <col min="155" max="155" width="0" hidden="1" customWidth="1"/>
    <col min="156" max="156" width="9.140625" hidden="1" customWidth="1"/>
    <col min="157" max="157" width="0" hidden="1" customWidth="1"/>
    <col min="158" max="158" width="9.140625" hidden="1" customWidth="1"/>
    <col min="159" max="159" width="0" hidden="1" customWidth="1"/>
    <col min="160" max="16384" width="9.140625" hidden="1"/>
  </cols>
  <sheetData>
    <row r="1" spans="1:26" s="281" customFormat="1" ht="46.5" customHeight="1" x14ac:dyDescent="0.25">
      <c r="A1" s="276" t="s">
        <v>1159</v>
      </c>
      <c r="B1" s="276" t="s">
        <v>1160</v>
      </c>
      <c r="C1" s="276" t="s">
        <v>1161</v>
      </c>
      <c r="D1" s="276" t="s">
        <v>114</v>
      </c>
      <c r="E1" s="277" t="s">
        <v>1162</v>
      </c>
      <c r="F1" s="277" t="s">
        <v>1163</v>
      </c>
      <c r="G1" s="278" t="s">
        <v>1164</v>
      </c>
      <c r="H1" s="277" t="s">
        <v>1165</v>
      </c>
      <c r="I1" s="277" t="s">
        <v>1166</v>
      </c>
      <c r="J1" s="277" t="s">
        <v>1167</v>
      </c>
      <c r="K1" s="277" t="s">
        <v>1168</v>
      </c>
      <c r="L1" s="277" t="s">
        <v>1169</v>
      </c>
      <c r="M1" s="277" t="s">
        <v>1170</v>
      </c>
      <c r="N1" s="279" t="s">
        <v>1171</v>
      </c>
      <c r="O1" s="279" t="s">
        <v>1172</v>
      </c>
      <c r="P1" s="278" t="s">
        <v>1173</v>
      </c>
      <c r="Q1" s="280" t="s">
        <v>1174</v>
      </c>
      <c r="R1" s="280" t="s">
        <v>1175</v>
      </c>
      <c r="S1" s="459" t="s">
        <v>1399</v>
      </c>
      <c r="T1" s="459" t="s">
        <v>1398</v>
      </c>
      <c r="U1" s="459" t="s">
        <v>1400</v>
      </c>
      <c r="V1" s="459" t="s">
        <v>1401</v>
      </c>
      <c r="W1" s="459" t="s">
        <v>1402</v>
      </c>
      <c r="X1" s="459" t="s">
        <v>1403</v>
      </c>
      <c r="Y1" s="459" t="s">
        <v>1404</v>
      </c>
      <c r="Z1" s="278" t="s">
        <v>1405</v>
      </c>
    </row>
    <row r="2" spans="1:26" x14ac:dyDescent="0.25">
      <c r="A2" t="s">
        <v>1176</v>
      </c>
      <c r="B2" t="s">
        <v>57</v>
      </c>
      <c r="C2" t="s">
        <v>198</v>
      </c>
      <c r="D2" t="s">
        <v>199</v>
      </c>
      <c r="E2" s="553" t="s">
        <v>200</v>
      </c>
      <c r="F2" s="554" t="s">
        <v>201</v>
      </c>
      <c r="G2" s="555">
        <v>108</v>
      </c>
      <c r="H2" s="556">
        <v>2</v>
      </c>
      <c r="I2" s="554">
        <v>215</v>
      </c>
      <c r="J2" s="554">
        <v>240</v>
      </c>
      <c r="K2" s="554">
        <v>210</v>
      </c>
      <c r="L2" s="554">
        <v>-25</v>
      </c>
      <c r="M2" s="554">
        <v>5</v>
      </c>
      <c r="N2" s="284">
        <v>-5</v>
      </c>
      <c r="O2" s="284">
        <v>1</v>
      </c>
      <c r="P2" s="557">
        <v>-0.11627906976744186</v>
      </c>
      <c r="Q2" s="285">
        <v>0</v>
      </c>
      <c r="R2" s="284">
        <f>ROUND(((I2*Q2)-J2)/5,0)</f>
        <v>-48</v>
      </c>
      <c r="S2" s="372">
        <v>4</v>
      </c>
      <c r="T2" s="372">
        <v>4</v>
      </c>
      <c r="U2" s="372">
        <v>3.5</v>
      </c>
      <c r="V2" s="372">
        <v>3.5</v>
      </c>
      <c r="W2" s="372">
        <v>3.5</v>
      </c>
      <c r="X2" s="372">
        <v>3.5</v>
      </c>
      <c r="Y2" s="372">
        <v>3.5</v>
      </c>
      <c r="Z2" t="s">
        <v>57</v>
      </c>
    </row>
    <row r="3" spans="1:26" x14ac:dyDescent="0.25">
      <c r="A3" t="s">
        <v>1177</v>
      </c>
      <c r="B3" t="s">
        <v>38</v>
      </c>
      <c r="C3" t="s">
        <v>202</v>
      </c>
      <c r="D3" t="s">
        <v>199</v>
      </c>
      <c r="E3" s="553" t="s">
        <v>200</v>
      </c>
      <c r="F3" s="554" t="s">
        <v>201</v>
      </c>
      <c r="G3" s="555">
        <v>108</v>
      </c>
      <c r="H3" s="556">
        <v>1.6666666666666701</v>
      </c>
      <c r="I3" s="554">
        <v>180</v>
      </c>
      <c r="J3" s="554">
        <v>170</v>
      </c>
      <c r="K3" s="554">
        <v>150</v>
      </c>
      <c r="L3" s="554">
        <v>10</v>
      </c>
      <c r="M3" s="554">
        <v>30</v>
      </c>
      <c r="N3" s="284">
        <v>2</v>
      </c>
      <c r="O3" s="284">
        <v>6</v>
      </c>
      <c r="P3" s="557">
        <v>5.5555555555555552E-2</v>
      </c>
      <c r="Q3" s="285">
        <v>0</v>
      </c>
      <c r="R3" s="284">
        <f t="shared" ref="R3:R66" si="0">ROUND(((I3*Q3)-J3)/5,0)</f>
        <v>-34</v>
      </c>
      <c r="S3" s="372">
        <v>2.8333333333333335</v>
      </c>
      <c r="T3" s="372">
        <v>2.8333333333333335</v>
      </c>
      <c r="U3" s="372">
        <v>2.5</v>
      </c>
      <c r="V3" s="372">
        <v>2.5</v>
      </c>
      <c r="W3" s="372">
        <v>2.5</v>
      </c>
      <c r="X3" s="372">
        <v>2.5</v>
      </c>
      <c r="Y3" s="372">
        <v>2.5</v>
      </c>
      <c r="Z3" t="s">
        <v>38</v>
      </c>
    </row>
    <row r="4" spans="1:26" x14ac:dyDescent="0.25">
      <c r="A4" t="s">
        <v>1178</v>
      </c>
      <c r="B4" t="s">
        <v>40</v>
      </c>
      <c r="C4" t="s">
        <v>204</v>
      </c>
      <c r="D4" t="s">
        <v>199</v>
      </c>
      <c r="E4" s="553" t="s">
        <v>200</v>
      </c>
      <c r="F4" s="554" t="s">
        <v>205</v>
      </c>
      <c r="G4" s="555">
        <v>108</v>
      </c>
      <c r="H4" s="556">
        <v>1</v>
      </c>
      <c r="I4" s="554">
        <v>110</v>
      </c>
      <c r="J4" s="554">
        <v>115</v>
      </c>
      <c r="K4" s="554">
        <v>115</v>
      </c>
      <c r="L4" s="554">
        <v>-5</v>
      </c>
      <c r="M4" s="554">
        <v>-5</v>
      </c>
      <c r="N4" s="284">
        <v>-1</v>
      </c>
      <c r="O4" s="284">
        <v>-1</v>
      </c>
      <c r="P4" s="557">
        <v>-4.5454545454545456E-2</v>
      </c>
      <c r="Q4" s="285">
        <v>0</v>
      </c>
      <c r="R4" s="284">
        <f t="shared" si="0"/>
        <v>-23</v>
      </c>
      <c r="S4" s="372">
        <v>1.9166666666666667</v>
      </c>
      <c r="T4" s="372">
        <v>1.9166666666666667</v>
      </c>
      <c r="U4" s="372">
        <v>1.9166666666666667</v>
      </c>
      <c r="V4" s="372">
        <v>1.9166666666666667</v>
      </c>
      <c r="W4" s="372">
        <v>1.9166666666666667</v>
      </c>
      <c r="X4" s="372">
        <v>1.9166666666666667</v>
      </c>
      <c r="Y4" s="372">
        <v>1.9166666666666667</v>
      </c>
      <c r="Z4" t="s">
        <v>40</v>
      </c>
    </row>
    <row r="5" spans="1:26" x14ac:dyDescent="0.25">
      <c r="A5" t="s">
        <v>1179</v>
      </c>
      <c r="B5" t="s">
        <v>23</v>
      </c>
      <c r="C5" t="s">
        <v>206</v>
      </c>
      <c r="D5" t="s">
        <v>199</v>
      </c>
      <c r="E5" s="553" t="s">
        <v>200</v>
      </c>
      <c r="F5" s="554" t="s">
        <v>207</v>
      </c>
      <c r="G5" s="555">
        <v>108</v>
      </c>
      <c r="H5" s="556">
        <v>0.296296296296296</v>
      </c>
      <c r="I5" s="554">
        <v>30</v>
      </c>
      <c r="J5" s="554">
        <v>20</v>
      </c>
      <c r="K5" s="554">
        <v>20</v>
      </c>
      <c r="L5" s="554">
        <v>10</v>
      </c>
      <c r="M5" s="554">
        <v>10</v>
      </c>
      <c r="N5" s="284">
        <v>2</v>
      </c>
      <c r="O5" s="284">
        <v>2</v>
      </c>
      <c r="P5" s="557">
        <v>0.33333333333333331</v>
      </c>
      <c r="Q5" s="285">
        <v>0</v>
      </c>
      <c r="R5" s="284">
        <f t="shared" si="0"/>
        <v>-4</v>
      </c>
      <c r="S5" s="372">
        <v>0.33333333333333331</v>
      </c>
      <c r="T5" s="372">
        <v>0.33333333333333331</v>
      </c>
      <c r="U5" s="372">
        <v>0.33333333333333331</v>
      </c>
      <c r="V5" s="372">
        <v>0.33333333333333331</v>
      </c>
      <c r="W5" s="372">
        <v>0.33333333333333331</v>
      </c>
      <c r="X5" s="372">
        <v>0.33333333333333331</v>
      </c>
      <c r="Y5" s="372">
        <v>0.33333333333333331</v>
      </c>
      <c r="Z5" t="s">
        <v>23</v>
      </c>
    </row>
    <row r="6" spans="1:26" x14ac:dyDescent="0.25">
      <c r="A6" t="s">
        <v>1180</v>
      </c>
      <c r="B6" t="s">
        <v>27</v>
      </c>
      <c r="C6" t="s">
        <v>208</v>
      </c>
      <c r="D6" t="s">
        <v>199</v>
      </c>
      <c r="E6" s="553" t="s">
        <v>200</v>
      </c>
      <c r="F6" s="554" t="s">
        <v>207</v>
      </c>
      <c r="G6" s="555">
        <v>108</v>
      </c>
      <c r="H6" s="556">
        <v>0.48148148148148101</v>
      </c>
      <c r="I6" s="554">
        <v>50</v>
      </c>
      <c r="J6" s="554">
        <v>70</v>
      </c>
      <c r="K6" s="554">
        <v>70</v>
      </c>
      <c r="L6" s="554">
        <v>-20</v>
      </c>
      <c r="M6" s="554">
        <v>-20</v>
      </c>
      <c r="N6" s="284">
        <v>-4</v>
      </c>
      <c r="O6" s="284">
        <v>-4</v>
      </c>
      <c r="P6" s="557">
        <v>-0.4</v>
      </c>
      <c r="Q6" s="285">
        <v>0</v>
      </c>
      <c r="R6" s="284">
        <f t="shared" si="0"/>
        <v>-14</v>
      </c>
      <c r="S6" s="372">
        <v>1.1666666666666667</v>
      </c>
      <c r="T6" s="372">
        <v>1.1666666666666667</v>
      </c>
      <c r="U6" s="372">
        <v>1.1666666666666667</v>
      </c>
      <c r="V6" s="372">
        <v>1.1666666666666667</v>
      </c>
      <c r="W6" s="372">
        <v>1.1666666666666667</v>
      </c>
      <c r="X6" s="372">
        <v>1.1666666666666667</v>
      </c>
      <c r="Y6" s="372">
        <v>1.1666666666666667</v>
      </c>
      <c r="Z6" t="s">
        <v>27</v>
      </c>
    </row>
    <row r="7" spans="1:26" x14ac:dyDescent="0.25">
      <c r="A7" t="s">
        <v>1181</v>
      </c>
      <c r="B7" t="s">
        <v>209</v>
      </c>
      <c r="C7" t="s">
        <v>210</v>
      </c>
      <c r="D7" t="s">
        <v>199</v>
      </c>
      <c r="E7" s="553" t="s">
        <v>200</v>
      </c>
      <c r="F7" s="554" t="s">
        <v>1182</v>
      </c>
      <c r="G7" s="555">
        <v>108</v>
      </c>
      <c r="H7" s="556">
        <v>0</v>
      </c>
      <c r="I7" s="554">
        <v>0</v>
      </c>
      <c r="J7" s="554">
        <v>0</v>
      </c>
      <c r="K7" s="554">
        <v>0</v>
      </c>
      <c r="L7" s="554">
        <v>0</v>
      </c>
      <c r="M7" s="554">
        <v>0</v>
      </c>
      <c r="N7" s="284">
        <v>0</v>
      </c>
      <c r="O7" s="284">
        <v>0</v>
      </c>
      <c r="P7" s="557" t="s">
        <v>1049</v>
      </c>
      <c r="Q7" s="285">
        <v>0</v>
      </c>
      <c r="R7" s="284">
        <f t="shared" si="0"/>
        <v>0</v>
      </c>
      <c r="S7" s="372">
        <v>0</v>
      </c>
      <c r="T7" s="372">
        <v>0</v>
      </c>
      <c r="U7" s="372">
        <v>0</v>
      </c>
      <c r="V7" s="372">
        <v>0</v>
      </c>
      <c r="W7" s="372">
        <v>0</v>
      </c>
      <c r="X7" s="372">
        <v>0</v>
      </c>
      <c r="Y7" s="372">
        <v>0</v>
      </c>
      <c r="Z7" t="s">
        <v>209</v>
      </c>
    </row>
    <row r="8" spans="1:26" x14ac:dyDescent="0.25">
      <c r="A8" t="s">
        <v>1183</v>
      </c>
      <c r="B8" t="s">
        <v>32</v>
      </c>
      <c r="C8" t="s">
        <v>211</v>
      </c>
      <c r="D8" t="s">
        <v>199</v>
      </c>
      <c r="E8" s="553" t="s">
        <v>200</v>
      </c>
      <c r="F8" s="554" t="s">
        <v>212</v>
      </c>
      <c r="G8" s="555">
        <v>108</v>
      </c>
      <c r="H8" s="556">
        <v>0.83333333333333304</v>
      </c>
      <c r="I8" s="554">
        <v>90</v>
      </c>
      <c r="J8" s="554">
        <v>85</v>
      </c>
      <c r="K8" s="554">
        <v>85</v>
      </c>
      <c r="L8" s="554">
        <v>5</v>
      </c>
      <c r="M8" s="554">
        <v>5</v>
      </c>
      <c r="N8" s="284">
        <v>1</v>
      </c>
      <c r="O8" s="284">
        <v>1</v>
      </c>
      <c r="P8" s="557">
        <v>5.5555555555555552E-2</v>
      </c>
      <c r="Q8" s="285">
        <v>0</v>
      </c>
      <c r="R8" s="284">
        <f t="shared" si="0"/>
        <v>-17</v>
      </c>
      <c r="S8" s="372">
        <v>1.4166666666666667</v>
      </c>
      <c r="T8" s="372">
        <v>1.4166666666666667</v>
      </c>
      <c r="U8" s="372">
        <v>1.4166666666666667</v>
      </c>
      <c r="V8" s="372">
        <v>1.4166666666666667</v>
      </c>
      <c r="W8" s="372">
        <v>1.4166666666666667</v>
      </c>
      <c r="X8" s="372">
        <v>1.4166666666666667</v>
      </c>
      <c r="Y8" s="372">
        <v>1.4166666666666667</v>
      </c>
      <c r="Z8" t="s">
        <v>32</v>
      </c>
    </row>
    <row r="9" spans="1:26" x14ac:dyDescent="0.25">
      <c r="A9" t="s">
        <v>1184</v>
      </c>
      <c r="B9" t="s">
        <v>25</v>
      </c>
      <c r="C9" t="s">
        <v>219</v>
      </c>
      <c r="D9" t="s">
        <v>199</v>
      </c>
      <c r="E9" s="553" t="s">
        <v>200</v>
      </c>
      <c r="F9" s="554" t="s">
        <v>220</v>
      </c>
      <c r="G9" s="555">
        <v>108</v>
      </c>
      <c r="H9" s="556">
        <v>1.5</v>
      </c>
      <c r="I9" s="554">
        <v>160</v>
      </c>
      <c r="J9" s="554">
        <v>170</v>
      </c>
      <c r="K9" s="554">
        <v>170</v>
      </c>
      <c r="L9" s="554">
        <v>-10</v>
      </c>
      <c r="M9" s="554">
        <v>-10</v>
      </c>
      <c r="N9" s="284">
        <v>-2</v>
      </c>
      <c r="O9" s="284">
        <v>-2</v>
      </c>
      <c r="P9" s="557">
        <v>-6.25E-2</v>
      </c>
      <c r="Q9" s="285">
        <v>0</v>
      </c>
      <c r="R9" s="284">
        <f t="shared" si="0"/>
        <v>-34</v>
      </c>
      <c r="S9" s="372">
        <v>2.8333333333333335</v>
      </c>
      <c r="T9" s="372">
        <v>2.8333333333333335</v>
      </c>
      <c r="U9" s="372">
        <v>2.8333333333333335</v>
      </c>
      <c r="V9" s="372">
        <v>2.8333333333333335</v>
      </c>
      <c r="W9" s="372">
        <v>2.8333333333333335</v>
      </c>
      <c r="X9" s="372">
        <v>2.8333333333333335</v>
      </c>
      <c r="Y9" s="372">
        <v>2.8333333333333335</v>
      </c>
      <c r="Z9" t="s">
        <v>25</v>
      </c>
    </row>
    <row r="10" spans="1:26" x14ac:dyDescent="0.25">
      <c r="A10" t="s">
        <v>1185</v>
      </c>
      <c r="B10" t="s">
        <v>42</v>
      </c>
      <c r="C10" t="s">
        <v>221</v>
      </c>
      <c r="D10" t="s">
        <v>199</v>
      </c>
      <c r="E10" s="558" t="s">
        <v>200</v>
      </c>
      <c r="F10" s="559" t="s">
        <v>222</v>
      </c>
      <c r="G10" s="555">
        <v>108</v>
      </c>
      <c r="H10" s="556">
        <v>0.407407407407407</v>
      </c>
      <c r="I10" s="554">
        <v>45</v>
      </c>
      <c r="J10" s="554">
        <v>40</v>
      </c>
      <c r="K10" s="554">
        <v>40</v>
      </c>
      <c r="L10" s="554">
        <v>5</v>
      </c>
      <c r="M10" s="554">
        <v>5</v>
      </c>
      <c r="N10" s="284">
        <v>1</v>
      </c>
      <c r="O10" s="284">
        <v>1</v>
      </c>
      <c r="P10" s="557">
        <v>0.1111111111111111</v>
      </c>
      <c r="Q10" s="285">
        <v>0</v>
      </c>
      <c r="R10" s="284">
        <f t="shared" si="0"/>
        <v>-8</v>
      </c>
      <c r="S10" s="372">
        <v>0.66666666666666663</v>
      </c>
      <c r="T10" s="372">
        <v>0.66666666666666663</v>
      </c>
      <c r="U10" s="372">
        <v>0.66666666666666663</v>
      </c>
      <c r="V10" s="372">
        <v>0.66666666666666663</v>
      </c>
      <c r="W10" s="372">
        <v>0.66666666666666663</v>
      </c>
      <c r="X10" s="372">
        <v>0.66666666666666663</v>
      </c>
      <c r="Y10" s="372">
        <v>0.66666666666666663</v>
      </c>
      <c r="Z10" t="s">
        <v>42</v>
      </c>
    </row>
    <row r="11" spans="1:26" x14ac:dyDescent="0.25">
      <c r="A11" t="s">
        <v>1186</v>
      </c>
      <c r="B11" t="s">
        <v>89</v>
      </c>
      <c r="C11" t="s">
        <v>230</v>
      </c>
      <c r="D11" t="s">
        <v>228</v>
      </c>
      <c r="E11" s="558" t="s">
        <v>200</v>
      </c>
      <c r="F11" s="559" t="s">
        <v>233</v>
      </c>
      <c r="G11" s="555">
        <v>108</v>
      </c>
      <c r="H11" s="556">
        <v>1.7</v>
      </c>
      <c r="I11" s="554">
        <v>185</v>
      </c>
      <c r="J11" s="554">
        <v>0</v>
      </c>
      <c r="K11" s="554">
        <v>0</v>
      </c>
      <c r="L11" s="554">
        <v>185</v>
      </c>
      <c r="M11" s="554">
        <v>185</v>
      </c>
      <c r="N11" s="284">
        <v>37</v>
      </c>
      <c r="O11" s="284">
        <v>37</v>
      </c>
      <c r="P11" s="557">
        <v>1</v>
      </c>
      <c r="Q11" s="285">
        <v>0</v>
      </c>
      <c r="R11" s="284">
        <f t="shared" si="0"/>
        <v>0</v>
      </c>
      <c r="S11" s="372">
        <v>0</v>
      </c>
      <c r="T11" s="372">
        <v>0</v>
      </c>
      <c r="U11" s="372">
        <v>0</v>
      </c>
      <c r="V11" s="372">
        <v>0</v>
      </c>
      <c r="W11" s="372">
        <v>0</v>
      </c>
      <c r="X11" s="372">
        <v>0</v>
      </c>
      <c r="Y11" s="372">
        <v>0</v>
      </c>
      <c r="Z11" t="s">
        <v>89</v>
      </c>
    </row>
    <row r="12" spans="1:26" x14ac:dyDescent="0.25">
      <c r="A12" t="s">
        <v>1187</v>
      </c>
      <c r="B12" t="s">
        <v>235</v>
      </c>
      <c r="C12" t="s">
        <v>236</v>
      </c>
      <c r="D12" t="s">
        <v>199</v>
      </c>
      <c r="E12" s="558" t="s">
        <v>132</v>
      </c>
      <c r="F12" s="559" t="s">
        <v>201</v>
      </c>
      <c r="G12" s="555" t="s">
        <v>1188</v>
      </c>
      <c r="H12" s="556">
        <v>5</v>
      </c>
      <c r="I12" s="554">
        <v>0</v>
      </c>
      <c r="J12" s="554">
        <v>0</v>
      </c>
      <c r="K12" s="554">
        <v>0</v>
      </c>
      <c r="L12" s="554">
        <v>0</v>
      </c>
      <c r="M12" s="554">
        <v>0</v>
      </c>
      <c r="N12" s="284">
        <v>0</v>
      </c>
      <c r="O12" s="284">
        <v>0</v>
      </c>
      <c r="P12" s="557" t="s">
        <v>1188</v>
      </c>
      <c r="Q12" s="285">
        <v>0</v>
      </c>
      <c r="R12" s="284">
        <f t="shared" si="0"/>
        <v>0</v>
      </c>
      <c r="S12" s="372">
        <v>0</v>
      </c>
      <c r="T12" s="372">
        <v>0</v>
      </c>
      <c r="U12" s="372">
        <v>0</v>
      </c>
      <c r="V12" s="372">
        <v>0</v>
      </c>
      <c r="W12" s="372">
        <v>0</v>
      </c>
      <c r="X12" s="372">
        <v>0</v>
      </c>
      <c r="Y12" s="372">
        <v>0</v>
      </c>
      <c r="Z12" t="s">
        <v>235</v>
      </c>
    </row>
    <row r="13" spans="1:26" x14ac:dyDescent="0.25">
      <c r="A13" t="s">
        <v>1189</v>
      </c>
      <c r="B13" t="s">
        <v>19</v>
      </c>
      <c r="C13" t="s">
        <v>238</v>
      </c>
      <c r="D13" t="s">
        <v>199</v>
      </c>
      <c r="E13" s="558" t="s">
        <v>200</v>
      </c>
      <c r="F13" s="559" t="s">
        <v>233</v>
      </c>
      <c r="G13" s="555">
        <v>108</v>
      </c>
      <c r="H13" s="556">
        <v>7.4074074074074098E-2</v>
      </c>
      <c r="I13" s="554">
        <v>10</v>
      </c>
      <c r="J13" s="554">
        <v>60</v>
      </c>
      <c r="K13" s="554">
        <v>60</v>
      </c>
      <c r="L13" s="554">
        <v>-50</v>
      </c>
      <c r="M13" s="554">
        <v>-50</v>
      </c>
      <c r="N13" s="284">
        <v>-10</v>
      </c>
      <c r="O13" s="284">
        <v>-10</v>
      </c>
      <c r="P13" s="557">
        <v>-5</v>
      </c>
      <c r="Q13" s="285">
        <v>0</v>
      </c>
      <c r="R13" s="284">
        <f t="shared" si="0"/>
        <v>-12</v>
      </c>
      <c r="S13" s="372">
        <v>1</v>
      </c>
      <c r="T13" s="372">
        <v>1</v>
      </c>
      <c r="U13" s="372">
        <v>1</v>
      </c>
      <c r="V13" s="372">
        <v>1</v>
      </c>
      <c r="W13" s="372">
        <v>1</v>
      </c>
      <c r="X13" s="372">
        <v>1</v>
      </c>
      <c r="Y13" s="372">
        <v>1</v>
      </c>
      <c r="Z13" t="s">
        <v>19</v>
      </c>
    </row>
    <row r="14" spans="1:26" x14ac:dyDescent="0.25">
      <c r="A14" t="s">
        <v>1190</v>
      </c>
      <c r="B14" t="s">
        <v>239</v>
      </c>
      <c r="C14" t="s">
        <v>240</v>
      </c>
      <c r="D14" t="s">
        <v>199</v>
      </c>
      <c r="E14" s="558" t="s">
        <v>200</v>
      </c>
      <c r="F14" s="559" t="s">
        <v>233</v>
      </c>
      <c r="G14" s="555">
        <v>108</v>
      </c>
      <c r="H14" s="556">
        <v>0.25925925925925902</v>
      </c>
      <c r="I14" s="554">
        <v>30</v>
      </c>
      <c r="J14" s="554">
        <v>20</v>
      </c>
      <c r="K14" s="554">
        <v>20</v>
      </c>
      <c r="L14" s="554">
        <v>10</v>
      </c>
      <c r="M14" s="554">
        <v>10</v>
      </c>
      <c r="N14" s="284">
        <v>2</v>
      </c>
      <c r="O14" s="284">
        <v>2</v>
      </c>
      <c r="P14" s="557">
        <v>0.33333333333333331</v>
      </c>
      <c r="Q14" s="285">
        <v>1</v>
      </c>
      <c r="R14" s="284">
        <f t="shared" si="0"/>
        <v>2</v>
      </c>
      <c r="S14" s="372">
        <v>0.33333333333333331</v>
      </c>
      <c r="T14" s="372">
        <v>0.33333333333333331</v>
      </c>
      <c r="U14" s="372">
        <v>0.33333333333333331</v>
      </c>
      <c r="V14" s="372">
        <v>0.33333333333333331</v>
      </c>
      <c r="W14" s="372">
        <v>0.33333333333333331</v>
      </c>
      <c r="X14" s="372">
        <v>0.33333333333333331</v>
      </c>
      <c r="Y14" s="372">
        <v>0.33333333333333331</v>
      </c>
      <c r="Z14" t="s">
        <v>239</v>
      </c>
    </row>
    <row r="15" spans="1:26" x14ac:dyDescent="0.25">
      <c r="A15" t="s">
        <v>1191</v>
      </c>
      <c r="B15" t="s">
        <v>46</v>
      </c>
      <c r="C15" t="s">
        <v>241</v>
      </c>
      <c r="D15" t="s">
        <v>199</v>
      </c>
      <c r="E15" s="558" t="s">
        <v>200</v>
      </c>
      <c r="F15" s="559" t="s">
        <v>233</v>
      </c>
      <c r="G15" s="555">
        <v>108</v>
      </c>
      <c r="H15" s="556">
        <v>0.11111111111111099</v>
      </c>
      <c r="I15" s="554">
        <v>10</v>
      </c>
      <c r="J15" s="554">
        <v>15</v>
      </c>
      <c r="K15" s="554">
        <v>15</v>
      </c>
      <c r="L15" s="554">
        <v>-5</v>
      </c>
      <c r="M15" s="554">
        <v>-5</v>
      </c>
      <c r="N15" s="284">
        <v>-1</v>
      </c>
      <c r="O15" s="284">
        <v>-1</v>
      </c>
      <c r="P15" s="557">
        <v>-0.5</v>
      </c>
      <c r="Q15" s="285">
        <v>1</v>
      </c>
      <c r="R15" s="284">
        <f t="shared" si="0"/>
        <v>-1</v>
      </c>
      <c r="S15" s="372">
        <v>0.25</v>
      </c>
      <c r="T15" s="372">
        <v>0.25</v>
      </c>
      <c r="U15" s="372">
        <v>0.25</v>
      </c>
      <c r="V15" s="372">
        <v>0.25</v>
      </c>
      <c r="W15" s="372">
        <v>0.25</v>
      </c>
      <c r="X15" s="372">
        <v>0.25</v>
      </c>
      <c r="Y15" s="372">
        <v>0.25</v>
      </c>
      <c r="Z15" t="s">
        <v>46</v>
      </c>
    </row>
    <row r="16" spans="1:26" x14ac:dyDescent="0.25">
      <c r="A16" t="s">
        <v>1192</v>
      </c>
      <c r="B16" t="s">
        <v>21</v>
      </c>
      <c r="C16" t="s">
        <v>242</v>
      </c>
      <c r="D16" t="s">
        <v>199</v>
      </c>
      <c r="E16" s="558" t="s">
        <v>200</v>
      </c>
      <c r="F16" s="559" t="s">
        <v>207</v>
      </c>
      <c r="G16" s="555">
        <v>108</v>
      </c>
      <c r="H16" s="556">
        <v>7.4074074074074098E-2</v>
      </c>
      <c r="I16" s="554">
        <v>10</v>
      </c>
      <c r="J16" s="554">
        <v>20</v>
      </c>
      <c r="K16" s="554">
        <v>20</v>
      </c>
      <c r="L16" s="554">
        <v>-10</v>
      </c>
      <c r="M16" s="554">
        <v>-10</v>
      </c>
      <c r="N16" s="284">
        <v>-2</v>
      </c>
      <c r="O16" s="284">
        <v>-2</v>
      </c>
      <c r="P16" s="557">
        <v>-1</v>
      </c>
      <c r="Q16" s="285">
        <v>1</v>
      </c>
      <c r="R16" s="284">
        <f t="shared" si="0"/>
        <v>-2</v>
      </c>
      <c r="S16" s="372">
        <v>0.33333333333333331</v>
      </c>
      <c r="T16" s="372">
        <v>0.33333333333333331</v>
      </c>
      <c r="U16" s="372">
        <v>0.33333333333333331</v>
      </c>
      <c r="V16" s="372">
        <v>0.33333333333333331</v>
      </c>
      <c r="W16" s="372">
        <v>0.33333333333333331</v>
      </c>
      <c r="X16" s="372">
        <v>0.33333333333333331</v>
      </c>
      <c r="Y16" s="372">
        <v>0.33333333333333331</v>
      </c>
      <c r="Z16" t="s">
        <v>21</v>
      </c>
    </row>
    <row r="17" spans="1:26" x14ac:dyDescent="0.25">
      <c r="A17" t="s">
        <v>1193</v>
      </c>
      <c r="B17" t="s">
        <v>20</v>
      </c>
      <c r="C17" t="s">
        <v>243</v>
      </c>
      <c r="D17" t="s">
        <v>199</v>
      </c>
      <c r="E17" s="558" t="s">
        <v>200</v>
      </c>
      <c r="F17" s="559" t="s">
        <v>233</v>
      </c>
      <c r="G17" s="555">
        <v>108</v>
      </c>
      <c r="H17" s="556">
        <v>0.22222222222222199</v>
      </c>
      <c r="I17" s="554">
        <v>25</v>
      </c>
      <c r="J17" s="554">
        <v>30</v>
      </c>
      <c r="K17" s="554">
        <v>30</v>
      </c>
      <c r="L17" s="554">
        <v>-5</v>
      </c>
      <c r="M17" s="554">
        <v>-5</v>
      </c>
      <c r="N17" s="284">
        <v>-1</v>
      </c>
      <c r="O17" s="284">
        <v>-1</v>
      </c>
      <c r="P17" s="557">
        <v>-0.2</v>
      </c>
      <c r="Q17" s="285">
        <v>1</v>
      </c>
      <c r="R17" s="284">
        <f t="shared" si="0"/>
        <v>-1</v>
      </c>
      <c r="S17" s="372">
        <v>0.5</v>
      </c>
      <c r="T17" s="372">
        <v>0.5</v>
      </c>
      <c r="U17" s="372">
        <v>0.5</v>
      </c>
      <c r="V17" s="372">
        <v>0.5</v>
      </c>
      <c r="W17" s="372">
        <v>0.5</v>
      </c>
      <c r="X17" s="372">
        <v>0.5</v>
      </c>
      <c r="Y17" s="372">
        <v>0.5</v>
      </c>
      <c r="Z17" t="s">
        <v>20</v>
      </c>
    </row>
    <row r="18" spans="1:26" x14ac:dyDescent="0.25">
      <c r="A18" t="s">
        <v>1194</v>
      </c>
      <c r="B18" t="s">
        <v>244</v>
      </c>
      <c r="C18" t="s">
        <v>245</v>
      </c>
      <c r="D18" t="s">
        <v>199</v>
      </c>
      <c r="E18" s="558" t="s">
        <v>200</v>
      </c>
      <c r="F18" s="559" t="s">
        <v>233</v>
      </c>
      <c r="G18" s="555">
        <v>108</v>
      </c>
      <c r="H18" s="556">
        <v>0.11111111111111099</v>
      </c>
      <c r="I18" s="554">
        <v>10</v>
      </c>
      <c r="J18" s="554">
        <v>0</v>
      </c>
      <c r="K18" s="554">
        <v>0</v>
      </c>
      <c r="L18" s="554">
        <v>10</v>
      </c>
      <c r="M18" s="554">
        <v>10</v>
      </c>
      <c r="N18" s="284">
        <v>2</v>
      </c>
      <c r="O18" s="284">
        <v>2</v>
      </c>
      <c r="P18" s="557">
        <v>1</v>
      </c>
      <c r="Q18" s="285">
        <v>1</v>
      </c>
      <c r="R18" s="284">
        <f t="shared" si="0"/>
        <v>2</v>
      </c>
      <c r="S18" s="372">
        <v>0</v>
      </c>
      <c r="T18" s="372">
        <v>0</v>
      </c>
      <c r="U18" s="372">
        <v>0</v>
      </c>
      <c r="V18" s="372">
        <v>0</v>
      </c>
      <c r="W18" s="372">
        <v>0</v>
      </c>
      <c r="X18" s="372">
        <v>0</v>
      </c>
      <c r="Y18" s="372">
        <v>0</v>
      </c>
      <c r="Z18" t="s">
        <v>244</v>
      </c>
    </row>
    <row r="19" spans="1:26" x14ac:dyDescent="0.25">
      <c r="A19" t="s">
        <v>1195</v>
      </c>
      <c r="B19" t="s">
        <v>44</v>
      </c>
      <c r="C19" t="s">
        <v>246</v>
      </c>
      <c r="D19" t="s">
        <v>199</v>
      </c>
      <c r="E19" s="558" t="s">
        <v>200</v>
      </c>
      <c r="F19" s="559" t="s">
        <v>233</v>
      </c>
      <c r="G19" s="555">
        <v>108</v>
      </c>
      <c r="H19" s="556">
        <v>7.4074074074074098E-2</v>
      </c>
      <c r="I19" s="554">
        <v>10</v>
      </c>
      <c r="J19" s="554">
        <v>15</v>
      </c>
      <c r="K19" s="554">
        <v>15</v>
      </c>
      <c r="L19" s="554">
        <v>-5</v>
      </c>
      <c r="M19" s="554">
        <v>-5</v>
      </c>
      <c r="N19" s="284">
        <v>-1</v>
      </c>
      <c r="O19" s="284">
        <v>-1</v>
      </c>
      <c r="P19" s="557">
        <v>-0.5</v>
      </c>
      <c r="Q19" s="285">
        <v>1</v>
      </c>
      <c r="R19" s="284">
        <f t="shared" si="0"/>
        <v>-1</v>
      </c>
      <c r="S19" s="372">
        <v>0.25</v>
      </c>
      <c r="T19" s="372">
        <v>0.25</v>
      </c>
      <c r="U19" s="372">
        <v>0.25</v>
      </c>
      <c r="V19" s="372">
        <v>0.25</v>
      </c>
      <c r="W19" s="372">
        <v>0.25</v>
      </c>
      <c r="X19" s="372">
        <v>0.25</v>
      </c>
      <c r="Y19" s="372">
        <v>0.25</v>
      </c>
      <c r="Z19" t="s">
        <v>44</v>
      </c>
    </row>
    <row r="20" spans="1:26" x14ac:dyDescent="0.25">
      <c r="A20" t="s">
        <v>1196</v>
      </c>
      <c r="B20" t="s">
        <v>248</v>
      </c>
      <c r="C20" t="s">
        <v>249</v>
      </c>
      <c r="D20" t="s">
        <v>199</v>
      </c>
      <c r="E20" s="558" t="s">
        <v>200</v>
      </c>
      <c r="F20" s="559" t="s">
        <v>250</v>
      </c>
      <c r="G20" s="555">
        <v>108</v>
      </c>
      <c r="H20" s="556">
        <v>3.7037037037037E-2</v>
      </c>
      <c r="I20" s="554">
        <v>5</v>
      </c>
      <c r="J20" s="554">
        <v>10</v>
      </c>
      <c r="K20" s="554">
        <v>10</v>
      </c>
      <c r="L20" s="554">
        <v>-5</v>
      </c>
      <c r="M20" s="554">
        <v>-5</v>
      </c>
      <c r="N20" s="284">
        <v>-1</v>
      </c>
      <c r="O20" s="284">
        <v>-1</v>
      </c>
      <c r="P20" s="557">
        <v>-1</v>
      </c>
      <c r="Q20" s="285">
        <v>1</v>
      </c>
      <c r="R20" s="284">
        <f t="shared" si="0"/>
        <v>-1</v>
      </c>
      <c r="S20" s="372">
        <v>0.16666666666666666</v>
      </c>
      <c r="T20" s="372">
        <v>0.16666666666666666</v>
      </c>
      <c r="U20" s="372">
        <v>0.16666666666666666</v>
      </c>
      <c r="V20" s="372">
        <v>0.16666666666666666</v>
      </c>
      <c r="W20" s="372">
        <v>0.16666666666666666</v>
      </c>
      <c r="X20" s="372">
        <v>0.16666666666666666</v>
      </c>
      <c r="Y20" s="372">
        <v>0.16666666666666666</v>
      </c>
      <c r="Z20" t="s">
        <v>248</v>
      </c>
    </row>
    <row r="21" spans="1:26" x14ac:dyDescent="0.25">
      <c r="A21" t="s">
        <v>1197</v>
      </c>
      <c r="B21" t="s">
        <v>31</v>
      </c>
      <c r="C21" t="s">
        <v>251</v>
      </c>
      <c r="D21" t="s">
        <v>199</v>
      </c>
      <c r="E21" s="558" t="s">
        <v>200</v>
      </c>
      <c r="F21" s="559" t="s">
        <v>250</v>
      </c>
      <c r="G21" s="555">
        <v>108</v>
      </c>
      <c r="H21" s="556">
        <v>0.55555555555555602</v>
      </c>
      <c r="I21" s="554">
        <v>60</v>
      </c>
      <c r="J21" s="554">
        <v>50</v>
      </c>
      <c r="K21" s="554">
        <v>50</v>
      </c>
      <c r="L21" s="554">
        <v>10</v>
      </c>
      <c r="M21" s="554">
        <v>10</v>
      </c>
      <c r="N21" s="284">
        <v>2</v>
      </c>
      <c r="O21" s="284">
        <v>2</v>
      </c>
      <c r="P21" s="557">
        <v>0.16666666666666666</v>
      </c>
      <c r="Q21" s="285">
        <v>1</v>
      </c>
      <c r="R21" s="284">
        <f t="shared" si="0"/>
        <v>2</v>
      </c>
      <c r="S21" s="372">
        <v>0.83333333333333337</v>
      </c>
      <c r="T21" s="372">
        <v>0.83333333333333337</v>
      </c>
      <c r="U21" s="372">
        <v>0.83333333333333337</v>
      </c>
      <c r="V21" s="372">
        <v>0.83333333333333337</v>
      </c>
      <c r="W21" s="372">
        <v>0.83333333333333337</v>
      </c>
      <c r="X21" s="372">
        <v>0.83333333333333337</v>
      </c>
      <c r="Y21" s="372">
        <v>0.83333333333333337</v>
      </c>
      <c r="Z21" t="s">
        <v>31</v>
      </c>
    </row>
    <row r="22" spans="1:26" x14ac:dyDescent="0.25">
      <c r="A22" t="s">
        <v>1198</v>
      </c>
      <c r="B22" t="s">
        <v>252</v>
      </c>
      <c r="C22" t="s">
        <v>253</v>
      </c>
      <c r="D22" t="s">
        <v>199</v>
      </c>
      <c r="E22" s="558" t="s">
        <v>200</v>
      </c>
      <c r="F22" s="559" t="s">
        <v>250</v>
      </c>
      <c r="G22" s="555">
        <v>108</v>
      </c>
      <c r="H22" s="556">
        <v>0.11111111111111099</v>
      </c>
      <c r="I22" s="554">
        <v>10</v>
      </c>
      <c r="J22" s="554">
        <v>0</v>
      </c>
      <c r="K22" s="554">
        <v>0</v>
      </c>
      <c r="L22" s="554">
        <v>10</v>
      </c>
      <c r="M22" s="554">
        <v>10</v>
      </c>
      <c r="N22" s="284">
        <v>2</v>
      </c>
      <c r="O22" s="284">
        <v>2</v>
      </c>
      <c r="P22" s="557">
        <v>1</v>
      </c>
      <c r="Q22" s="285">
        <v>1</v>
      </c>
      <c r="R22" s="284">
        <f t="shared" si="0"/>
        <v>2</v>
      </c>
      <c r="S22" s="372">
        <v>0</v>
      </c>
      <c r="T22" s="372">
        <v>0</v>
      </c>
      <c r="U22" s="372">
        <v>0</v>
      </c>
      <c r="V22" s="372">
        <v>0</v>
      </c>
      <c r="W22" s="372">
        <v>0</v>
      </c>
      <c r="X22" s="372">
        <v>0</v>
      </c>
      <c r="Y22" s="372">
        <v>0</v>
      </c>
      <c r="Z22" t="s">
        <v>252</v>
      </c>
    </row>
    <row r="23" spans="1:26" x14ac:dyDescent="0.25">
      <c r="A23" t="s">
        <v>420</v>
      </c>
      <c r="B23" t="s">
        <v>254</v>
      </c>
      <c r="C23" t="s">
        <v>255</v>
      </c>
      <c r="D23" t="s">
        <v>228</v>
      </c>
      <c r="E23" s="558" t="s">
        <v>132</v>
      </c>
      <c r="F23" s="559" t="s">
        <v>250</v>
      </c>
      <c r="G23" s="555" t="s">
        <v>1188</v>
      </c>
      <c r="H23" s="556" t="s">
        <v>1188</v>
      </c>
      <c r="I23" s="554">
        <v>0</v>
      </c>
      <c r="J23" s="554">
        <v>0</v>
      </c>
      <c r="K23" s="554">
        <v>0</v>
      </c>
      <c r="L23" s="554">
        <v>0</v>
      </c>
      <c r="M23" s="554">
        <v>0</v>
      </c>
      <c r="N23" s="284">
        <v>0</v>
      </c>
      <c r="O23" s="284">
        <v>0</v>
      </c>
      <c r="P23" s="557" t="s">
        <v>1188</v>
      </c>
      <c r="Q23" s="285">
        <v>1</v>
      </c>
      <c r="R23" s="284">
        <f t="shared" si="0"/>
        <v>0</v>
      </c>
      <c r="S23" s="372">
        <v>0</v>
      </c>
      <c r="T23" s="372">
        <v>0</v>
      </c>
      <c r="U23" s="372">
        <v>0</v>
      </c>
      <c r="V23" s="372">
        <v>0</v>
      </c>
      <c r="W23" s="372">
        <v>0</v>
      </c>
      <c r="X23" s="372">
        <v>0</v>
      </c>
      <c r="Y23" s="372">
        <v>0</v>
      </c>
      <c r="Z23" t="s">
        <v>254</v>
      </c>
    </row>
    <row r="24" spans="1:26" x14ac:dyDescent="0.25">
      <c r="A24" t="s">
        <v>421</v>
      </c>
      <c r="B24" t="s">
        <v>256</v>
      </c>
      <c r="C24" t="s">
        <v>257</v>
      </c>
      <c r="D24" t="s">
        <v>228</v>
      </c>
      <c r="E24" s="558" t="s">
        <v>132</v>
      </c>
      <c r="F24" s="559" t="s">
        <v>250</v>
      </c>
      <c r="G24" s="555" t="s">
        <v>1188</v>
      </c>
      <c r="H24" s="556" t="s">
        <v>1188</v>
      </c>
      <c r="I24" s="554">
        <v>0</v>
      </c>
      <c r="J24" s="554">
        <v>0</v>
      </c>
      <c r="K24" s="554">
        <v>0</v>
      </c>
      <c r="L24" s="554">
        <v>0</v>
      </c>
      <c r="M24" s="554">
        <v>0</v>
      </c>
      <c r="N24" s="284">
        <v>0</v>
      </c>
      <c r="O24" s="284">
        <v>0</v>
      </c>
      <c r="P24" s="557" t="s">
        <v>1188</v>
      </c>
      <c r="Q24" s="285">
        <v>1</v>
      </c>
      <c r="R24" s="284">
        <f t="shared" si="0"/>
        <v>0</v>
      </c>
      <c r="S24" s="372">
        <v>0</v>
      </c>
      <c r="T24" s="372">
        <v>0</v>
      </c>
      <c r="U24" s="372">
        <v>0</v>
      </c>
      <c r="V24" s="372">
        <v>0</v>
      </c>
      <c r="W24" s="372">
        <v>0</v>
      </c>
      <c r="X24" s="372">
        <v>0</v>
      </c>
      <c r="Y24" s="372">
        <v>0</v>
      </c>
      <c r="Z24" t="s">
        <v>256</v>
      </c>
    </row>
    <row r="25" spans="1:26" x14ac:dyDescent="0.25">
      <c r="A25" t="s">
        <v>422</v>
      </c>
      <c r="B25" t="s">
        <v>258</v>
      </c>
      <c r="C25" t="s">
        <v>259</v>
      </c>
      <c r="D25" t="s">
        <v>228</v>
      </c>
      <c r="E25" s="558" t="s">
        <v>132</v>
      </c>
      <c r="F25" s="559" t="s">
        <v>250</v>
      </c>
      <c r="G25" s="555" t="s">
        <v>1188</v>
      </c>
      <c r="H25" s="556" t="s">
        <v>1188</v>
      </c>
      <c r="I25" s="554">
        <v>0</v>
      </c>
      <c r="J25" s="554">
        <v>15</v>
      </c>
      <c r="K25" s="554">
        <v>15</v>
      </c>
      <c r="L25" s="554">
        <v>-15</v>
      </c>
      <c r="M25" s="554">
        <v>-15</v>
      </c>
      <c r="N25" s="284">
        <v>-3</v>
      </c>
      <c r="O25" s="284">
        <v>-3</v>
      </c>
      <c r="P25" s="557" t="s">
        <v>1188</v>
      </c>
      <c r="Q25" s="285">
        <v>1</v>
      </c>
      <c r="R25" s="284">
        <f t="shared" si="0"/>
        <v>-3</v>
      </c>
      <c r="S25" s="372">
        <v>0.25</v>
      </c>
      <c r="T25" s="372">
        <v>0.25</v>
      </c>
      <c r="U25" s="372">
        <v>0.25</v>
      </c>
      <c r="V25" s="372">
        <v>0.25</v>
      </c>
      <c r="W25" s="372">
        <v>0.25</v>
      </c>
      <c r="X25" s="372">
        <v>0.25</v>
      </c>
      <c r="Y25" s="372">
        <v>0.25</v>
      </c>
      <c r="Z25" t="s">
        <v>258</v>
      </c>
    </row>
    <row r="26" spans="1:26" x14ac:dyDescent="0.25">
      <c r="A26" t="s">
        <v>1199</v>
      </c>
      <c r="B26" t="s">
        <v>82</v>
      </c>
      <c r="C26" t="s">
        <v>260</v>
      </c>
      <c r="D26" t="s">
        <v>199</v>
      </c>
      <c r="E26" s="558" t="s">
        <v>200</v>
      </c>
      <c r="F26" s="559" t="s">
        <v>250</v>
      </c>
      <c r="G26" s="555">
        <v>108</v>
      </c>
      <c r="H26" s="556">
        <v>0.11</v>
      </c>
      <c r="I26" s="554">
        <v>10</v>
      </c>
      <c r="J26" s="554">
        <v>15</v>
      </c>
      <c r="K26" s="554">
        <v>15</v>
      </c>
      <c r="L26" s="554">
        <v>-5</v>
      </c>
      <c r="M26" s="554">
        <v>-5</v>
      </c>
      <c r="N26" s="284">
        <v>-1</v>
      </c>
      <c r="O26" s="284">
        <v>-1</v>
      </c>
      <c r="P26" s="557">
        <v>-0.5</v>
      </c>
      <c r="Q26" s="285">
        <v>1</v>
      </c>
      <c r="R26" s="284">
        <f t="shared" si="0"/>
        <v>-1</v>
      </c>
      <c r="S26" s="372">
        <v>0.25</v>
      </c>
      <c r="T26" s="372">
        <v>0.25</v>
      </c>
      <c r="U26" s="372">
        <v>0.25</v>
      </c>
      <c r="V26" s="372">
        <v>0.25</v>
      </c>
      <c r="W26" s="372">
        <v>0.25</v>
      </c>
      <c r="X26" s="372">
        <v>0.25</v>
      </c>
      <c r="Y26" s="372">
        <v>0.25</v>
      </c>
      <c r="Z26" t="s">
        <v>82</v>
      </c>
    </row>
    <row r="27" spans="1:26" x14ac:dyDescent="0.25">
      <c r="A27" t="s">
        <v>1200</v>
      </c>
      <c r="B27" t="s">
        <v>50</v>
      </c>
      <c r="C27" t="s">
        <v>262</v>
      </c>
      <c r="D27" t="s">
        <v>199</v>
      </c>
      <c r="E27" s="558" t="s">
        <v>200</v>
      </c>
      <c r="F27" s="559" t="s">
        <v>250</v>
      </c>
      <c r="G27" s="555">
        <v>108</v>
      </c>
      <c r="H27" s="556">
        <v>0.11111111111111099</v>
      </c>
      <c r="I27" s="554">
        <v>10</v>
      </c>
      <c r="J27" s="554">
        <v>25</v>
      </c>
      <c r="K27" s="554">
        <v>25</v>
      </c>
      <c r="L27" s="554">
        <v>-15</v>
      </c>
      <c r="M27" s="554">
        <v>-15</v>
      </c>
      <c r="N27" s="284">
        <v>-3</v>
      </c>
      <c r="O27" s="284">
        <v>-3</v>
      </c>
      <c r="P27" s="557">
        <v>-1.5</v>
      </c>
      <c r="Q27" s="285">
        <v>1</v>
      </c>
      <c r="R27" s="284">
        <f t="shared" si="0"/>
        <v>-3</v>
      </c>
      <c r="S27" s="372">
        <v>0.41666666666666669</v>
      </c>
      <c r="T27" s="372">
        <v>0.41666666666666669</v>
      </c>
      <c r="U27" s="372">
        <v>0.41666666666666669</v>
      </c>
      <c r="V27" s="372">
        <v>0.41666666666666669</v>
      </c>
      <c r="W27" s="372">
        <v>0.41666666666666669</v>
      </c>
      <c r="X27" s="372">
        <v>0.41666666666666669</v>
      </c>
      <c r="Y27" s="372">
        <v>0.41666666666666669</v>
      </c>
      <c r="Z27" t="s">
        <v>50</v>
      </c>
    </row>
    <row r="28" spans="1:26" x14ac:dyDescent="0.25">
      <c r="A28" t="s">
        <v>1201</v>
      </c>
      <c r="B28" t="s">
        <v>263</v>
      </c>
      <c r="C28" t="s">
        <v>264</v>
      </c>
      <c r="D28" t="s">
        <v>199</v>
      </c>
      <c r="E28" s="558" t="s">
        <v>200</v>
      </c>
      <c r="F28" s="559" t="s">
        <v>250</v>
      </c>
      <c r="G28" s="555">
        <v>108</v>
      </c>
      <c r="H28" s="556">
        <v>3.7037037037037E-2</v>
      </c>
      <c r="I28" s="554">
        <v>5</v>
      </c>
      <c r="J28" s="554">
        <v>0</v>
      </c>
      <c r="K28" s="554">
        <v>0</v>
      </c>
      <c r="L28" s="554">
        <v>5</v>
      </c>
      <c r="M28" s="554">
        <v>5</v>
      </c>
      <c r="N28" s="284">
        <v>1</v>
      </c>
      <c r="O28" s="284">
        <v>1</v>
      </c>
      <c r="P28" s="557">
        <v>1</v>
      </c>
      <c r="Q28" s="285">
        <v>1</v>
      </c>
      <c r="R28" s="284">
        <f t="shared" si="0"/>
        <v>1</v>
      </c>
      <c r="S28" s="372">
        <v>0</v>
      </c>
      <c r="T28" s="372">
        <v>0</v>
      </c>
      <c r="U28" s="372">
        <v>0</v>
      </c>
      <c r="V28" s="372">
        <v>0</v>
      </c>
      <c r="W28" s="372">
        <v>0</v>
      </c>
      <c r="X28" s="372">
        <v>0</v>
      </c>
      <c r="Y28" s="372">
        <v>0</v>
      </c>
      <c r="Z28" t="s">
        <v>263</v>
      </c>
    </row>
    <row r="29" spans="1:26" x14ac:dyDescent="0.25">
      <c r="A29" t="s">
        <v>1202</v>
      </c>
      <c r="B29" t="s">
        <v>62</v>
      </c>
      <c r="C29" t="s">
        <v>265</v>
      </c>
      <c r="D29" t="s">
        <v>199</v>
      </c>
      <c r="E29" s="558" t="s">
        <v>200</v>
      </c>
      <c r="F29" s="559" t="s">
        <v>250</v>
      </c>
      <c r="G29" s="555">
        <v>108</v>
      </c>
      <c r="H29" s="556">
        <v>0.48148148148148101</v>
      </c>
      <c r="I29" s="554">
        <v>50</v>
      </c>
      <c r="J29" s="554">
        <v>50</v>
      </c>
      <c r="K29" s="554">
        <v>50</v>
      </c>
      <c r="L29" s="554">
        <v>0</v>
      </c>
      <c r="M29" s="554">
        <v>0</v>
      </c>
      <c r="N29" s="284">
        <v>0</v>
      </c>
      <c r="O29" s="284">
        <v>0</v>
      </c>
      <c r="P29" s="557">
        <v>0</v>
      </c>
      <c r="Q29" s="285">
        <v>1</v>
      </c>
      <c r="R29" s="284">
        <f t="shared" si="0"/>
        <v>0</v>
      </c>
      <c r="S29" s="372">
        <v>0.83333333333333337</v>
      </c>
      <c r="T29" s="372">
        <v>0.83333333333333337</v>
      </c>
      <c r="U29" s="372">
        <v>0.83333333333333337</v>
      </c>
      <c r="V29" s="372">
        <v>0.83333333333333337</v>
      </c>
      <c r="W29" s="372">
        <v>0.83333333333333337</v>
      </c>
      <c r="X29" s="372">
        <v>0.83333333333333337</v>
      </c>
      <c r="Y29" s="372">
        <v>0.83333333333333337</v>
      </c>
      <c r="Z29" t="s">
        <v>62</v>
      </c>
    </row>
    <row r="30" spans="1:26" x14ac:dyDescent="0.25">
      <c r="A30" t="s">
        <v>1203</v>
      </c>
      <c r="B30" t="s">
        <v>47</v>
      </c>
      <c r="C30" t="s">
        <v>266</v>
      </c>
      <c r="D30" t="s">
        <v>199</v>
      </c>
      <c r="E30" s="558" t="s">
        <v>200</v>
      </c>
      <c r="F30" s="559" t="s">
        <v>250</v>
      </c>
      <c r="G30" s="555">
        <v>108</v>
      </c>
      <c r="H30" s="556">
        <v>7.4074074074074098E-2</v>
      </c>
      <c r="I30" s="554">
        <v>10</v>
      </c>
      <c r="J30" s="554">
        <v>15</v>
      </c>
      <c r="K30" s="554">
        <v>15</v>
      </c>
      <c r="L30" s="554">
        <v>-5</v>
      </c>
      <c r="M30" s="554">
        <v>-5</v>
      </c>
      <c r="N30" s="284">
        <v>-1</v>
      </c>
      <c r="O30" s="284">
        <v>-1</v>
      </c>
      <c r="P30" s="557">
        <v>-0.5</v>
      </c>
      <c r="Q30" s="285">
        <v>1</v>
      </c>
      <c r="R30" s="284">
        <f t="shared" si="0"/>
        <v>-1</v>
      </c>
      <c r="S30" s="372">
        <v>0.25</v>
      </c>
      <c r="T30" s="372">
        <v>0.25</v>
      </c>
      <c r="U30" s="372">
        <v>0.25</v>
      </c>
      <c r="V30" s="372">
        <v>0.25</v>
      </c>
      <c r="W30" s="372">
        <v>0.25</v>
      </c>
      <c r="X30" s="372">
        <v>0.25</v>
      </c>
      <c r="Y30" s="372">
        <v>0.25</v>
      </c>
      <c r="Z30" t="s">
        <v>47</v>
      </c>
    </row>
    <row r="31" spans="1:26" x14ac:dyDescent="0.25">
      <c r="A31" t="s">
        <v>1204</v>
      </c>
      <c r="B31" t="s">
        <v>86</v>
      </c>
      <c r="C31" t="s">
        <v>267</v>
      </c>
      <c r="D31" t="s">
        <v>199</v>
      </c>
      <c r="E31" s="558" t="s">
        <v>200</v>
      </c>
      <c r="F31" s="559" t="s">
        <v>250</v>
      </c>
      <c r="G31" s="555">
        <v>108</v>
      </c>
      <c r="H31" s="556">
        <v>0.18518518518518501</v>
      </c>
      <c r="I31" s="554">
        <v>20</v>
      </c>
      <c r="J31" s="554">
        <v>25</v>
      </c>
      <c r="K31" s="554">
        <v>25</v>
      </c>
      <c r="L31" s="554">
        <v>-5</v>
      </c>
      <c r="M31" s="554">
        <v>-5</v>
      </c>
      <c r="N31" s="284">
        <v>-1</v>
      </c>
      <c r="O31" s="284">
        <v>-1</v>
      </c>
      <c r="P31" s="557">
        <v>-0.25</v>
      </c>
      <c r="Q31" s="285">
        <v>1</v>
      </c>
      <c r="R31" s="284">
        <f t="shared" si="0"/>
        <v>-1</v>
      </c>
      <c r="S31" s="372">
        <v>0.41666666666666669</v>
      </c>
      <c r="T31" s="372">
        <v>0.41666666666666669</v>
      </c>
      <c r="U31" s="372">
        <v>0.41666666666666669</v>
      </c>
      <c r="V31" s="372">
        <v>0.41666666666666669</v>
      </c>
      <c r="W31" s="372">
        <v>0.41666666666666669</v>
      </c>
      <c r="X31" s="372">
        <v>0.41666666666666669</v>
      </c>
      <c r="Y31" s="372">
        <v>0.41666666666666669</v>
      </c>
      <c r="Z31" t="s">
        <v>86</v>
      </c>
    </row>
    <row r="32" spans="1:26" x14ac:dyDescent="0.25">
      <c r="A32" t="s">
        <v>1205</v>
      </c>
      <c r="B32" t="s">
        <v>268</v>
      </c>
      <c r="C32" t="s">
        <v>269</v>
      </c>
      <c r="D32" t="s">
        <v>199</v>
      </c>
      <c r="E32" s="558" t="s">
        <v>200</v>
      </c>
      <c r="F32" s="559" t="s">
        <v>250</v>
      </c>
      <c r="G32" s="555">
        <v>108</v>
      </c>
      <c r="H32" s="556">
        <v>7.4074074074074098E-2</v>
      </c>
      <c r="I32" s="554">
        <v>10</v>
      </c>
      <c r="J32" s="554">
        <v>10</v>
      </c>
      <c r="K32" s="554">
        <v>10</v>
      </c>
      <c r="L32" s="554">
        <v>0</v>
      </c>
      <c r="M32" s="554">
        <v>0</v>
      </c>
      <c r="N32" s="284">
        <v>0</v>
      </c>
      <c r="O32" s="284">
        <v>0</v>
      </c>
      <c r="P32" s="557">
        <v>0</v>
      </c>
      <c r="Q32" s="285">
        <v>1</v>
      </c>
      <c r="R32" s="284">
        <f t="shared" si="0"/>
        <v>0</v>
      </c>
      <c r="S32" s="372">
        <v>0.16666666666666666</v>
      </c>
      <c r="T32" s="372">
        <v>0.16666666666666666</v>
      </c>
      <c r="U32" s="372">
        <v>0.16666666666666666</v>
      </c>
      <c r="V32" s="372">
        <v>0.16666666666666666</v>
      </c>
      <c r="W32" s="372">
        <v>0.16666666666666666</v>
      </c>
      <c r="X32" s="372">
        <v>0.16666666666666666</v>
      </c>
      <c r="Y32" s="372">
        <v>0.16666666666666666</v>
      </c>
      <c r="Z32" t="s">
        <v>268</v>
      </c>
    </row>
    <row r="33" spans="1:26" x14ac:dyDescent="0.25">
      <c r="A33" t="s">
        <v>1206</v>
      </c>
      <c r="B33" t="s">
        <v>270</v>
      </c>
      <c r="C33" t="s">
        <v>271</v>
      </c>
      <c r="D33" t="s">
        <v>199</v>
      </c>
      <c r="E33" s="558" t="s">
        <v>200</v>
      </c>
      <c r="F33" s="559" t="s">
        <v>250</v>
      </c>
      <c r="G33" s="555">
        <v>108</v>
      </c>
      <c r="H33" s="556">
        <v>0.22222222222222199</v>
      </c>
      <c r="I33" s="554">
        <v>25</v>
      </c>
      <c r="J33" s="554">
        <v>15</v>
      </c>
      <c r="K33" s="554">
        <v>15</v>
      </c>
      <c r="L33" s="554">
        <v>10</v>
      </c>
      <c r="M33" s="554">
        <v>10</v>
      </c>
      <c r="N33" s="284">
        <v>2</v>
      </c>
      <c r="O33" s="284">
        <v>2</v>
      </c>
      <c r="P33" s="557">
        <v>0.4</v>
      </c>
      <c r="Q33" s="285">
        <v>1</v>
      </c>
      <c r="R33" s="284">
        <f t="shared" si="0"/>
        <v>2</v>
      </c>
      <c r="S33" s="372">
        <v>0.25</v>
      </c>
      <c r="T33" s="372">
        <v>0.25</v>
      </c>
      <c r="U33" s="372">
        <v>0.25</v>
      </c>
      <c r="V33" s="372">
        <v>0.25</v>
      </c>
      <c r="W33" s="372">
        <v>0.25</v>
      </c>
      <c r="X33" s="372">
        <v>0.25</v>
      </c>
      <c r="Y33" s="372">
        <v>0.25</v>
      </c>
      <c r="Z33" t="s">
        <v>270</v>
      </c>
    </row>
    <row r="34" spans="1:26" x14ac:dyDescent="0.25">
      <c r="A34" t="s">
        <v>423</v>
      </c>
      <c r="B34" t="s">
        <v>272</v>
      </c>
      <c r="C34" t="s">
        <v>273</v>
      </c>
      <c r="D34" t="s">
        <v>228</v>
      </c>
      <c r="E34" s="558" t="s">
        <v>132</v>
      </c>
      <c r="F34" s="559" t="s">
        <v>250</v>
      </c>
      <c r="G34" s="555" t="s">
        <v>1188</v>
      </c>
      <c r="H34" s="556" t="s">
        <v>1188</v>
      </c>
      <c r="I34" s="554">
        <v>0</v>
      </c>
      <c r="J34" s="554">
        <v>0</v>
      </c>
      <c r="K34" s="554">
        <v>0</v>
      </c>
      <c r="L34" s="554">
        <v>0</v>
      </c>
      <c r="M34" s="554">
        <v>0</v>
      </c>
      <c r="N34" s="284">
        <v>0</v>
      </c>
      <c r="O34" s="284">
        <v>0</v>
      </c>
      <c r="P34" s="557" t="s">
        <v>1188</v>
      </c>
      <c r="Q34" s="285">
        <v>1</v>
      </c>
      <c r="R34" s="284">
        <f t="shared" si="0"/>
        <v>0</v>
      </c>
      <c r="S34" s="372">
        <v>0</v>
      </c>
      <c r="T34" s="372">
        <v>0</v>
      </c>
      <c r="U34" s="372">
        <v>0</v>
      </c>
      <c r="V34" s="372">
        <v>0</v>
      </c>
      <c r="W34" s="372">
        <v>0</v>
      </c>
      <c r="X34" s="372">
        <v>0</v>
      </c>
      <c r="Y34" s="372">
        <v>0</v>
      </c>
      <c r="Z34" t="s">
        <v>272</v>
      </c>
    </row>
    <row r="35" spans="1:26" x14ac:dyDescent="0.25">
      <c r="A35" t="s">
        <v>1207</v>
      </c>
      <c r="B35" t="s">
        <v>274</v>
      </c>
      <c r="C35" t="s">
        <v>275</v>
      </c>
      <c r="D35" t="s">
        <v>199</v>
      </c>
      <c r="E35" s="558" t="s">
        <v>200</v>
      </c>
      <c r="F35" s="559" t="s">
        <v>250</v>
      </c>
      <c r="G35" s="555">
        <v>108</v>
      </c>
      <c r="H35" s="556">
        <v>3.7037037037037E-2</v>
      </c>
      <c r="I35" s="554">
        <v>5</v>
      </c>
      <c r="J35" s="554">
        <v>10</v>
      </c>
      <c r="K35" s="554">
        <v>10</v>
      </c>
      <c r="L35" s="554">
        <v>-5</v>
      </c>
      <c r="M35" s="554">
        <v>-5</v>
      </c>
      <c r="N35" s="284">
        <v>-1</v>
      </c>
      <c r="O35" s="284">
        <v>-1</v>
      </c>
      <c r="P35" s="557">
        <v>-1</v>
      </c>
      <c r="Q35" s="285">
        <v>1</v>
      </c>
      <c r="R35" s="284">
        <f t="shared" si="0"/>
        <v>-1</v>
      </c>
      <c r="S35" s="372">
        <v>0.16666666666666666</v>
      </c>
      <c r="T35" s="372">
        <v>0.16666666666666666</v>
      </c>
      <c r="U35" s="372">
        <v>0.16666666666666666</v>
      </c>
      <c r="V35" s="372">
        <v>0.16666666666666666</v>
      </c>
      <c r="W35" s="372">
        <v>0.16666666666666666</v>
      </c>
      <c r="X35" s="372">
        <v>0.16666666666666666</v>
      </c>
      <c r="Y35" s="372">
        <v>0.16666666666666666</v>
      </c>
      <c r="Z35" t="s">
        <v>274</v>
      </c>
    </row>
    <row r="36" spans="1:26" x14ac:dyDescent="0.25">
      <c r="A36" t="s">
        <v>1208</v>
      </c>
      <c r="B36" t="s">
        <v>84</v>
      </c>
      <c r="C36" t="s">
        <v>276</v>
      </c>
      <c r="D36" t="s">
        <v>199</v>
      </c>
      <c r="E36" s="558" t="s">
        <v>200</v>
      </c>
      <c r="F36" s="559" t="s">
        <v>250</v>
      </c>
      <c r="G36" s="555">
        <v>108</v>
      </c>
      <c r="H36" s="556">
        <v>7.4074074074074098E-2</v>
      </c>
      <c r="I36" s="554">
        <v>10</v>
      </c>
      <c r="J36" s="554">
        <v>0</v>
      </c>
      <c r="K36" s="554">
        <v>0</v>
      </c>
      <c r="L36" s="554">
        <v>10</v>
      </c>
      <c r="M36" s="554">
        <v>10</v>
      </c>
      <c r="N36" s="284">
        <v>2</v>
      </c>
      <c r="O36" s="284">
        <v>2</v>
      </c>
      <c r="P36" s="557">
        <v>1</v>
      </c>
      <c r="Q36" s="285">
        <v>1</v>
      </c>
      <c r="R36" s="284">
        <f t="shared" si="0"/>
        <v>2</v>
      </c>
      <c r="S36" s="372">
        <v>0</v>
      </c>
      <c r="T36" s="372">
        <v>0</v>
      </c>
      <c r="U36" s="372">
        <v>0</v>
      </c>
      <c r="V36" s="372">
        <v>0</v>
      </c>
      <c r="W36" s="372">
        <v>0</v>
      </c>
      <c r="X36" s="372">
        <v>0</v>
      </c>
      <c r="Y36" s="372">
        <v>0</v>
      </c>
      <c r="Z36" t="s">
        <v>84</v>
      </c>
    </row>
    <row r="37" spans="1:26" x14ac:dyDescent="0.25">
      <c r="A37" t="s">
        <v>1209</v>
      </c>
      <c r="B37" t="s">
        <v>277</v>
      </c>
      <c r="C37" t="s">
        <v>278</v>
      </c>
      <c r="D37" t="s">
        <v>199</v>
      </c>
      <c r="E37" s="558" t="s">
        <v>200</v>
      </c>
      <c r="F37" s="559" t="s">
        <v>250</v>
      </c>
      <c r="G37" s="555">
        <v>108</v>
      </c>
      <c r="H37" s="556">
        <v>3.7037037037037E-2</v>
      </c>
      <c r="I37" s="554">
        <v>5</v>
      </c>
      <c r="J37" s="554">
        <v>0</v>
      </c>
      <c r="K37" s="554">
        <v>0</v>
      </c>
      <c r="L37" s="554">
        <v>5</v>
      </c>
      <c r="M37" s="554">
        <v>5</v>
      </c>
      <c r="N37" s="284">
        <v>1</v>
      </c>
      <c r="O37" s="284">
        <v>1</v>
      </c>
      <c r="P37" s="557">
        <v>1</v>
      </c>
      <c r="Q37" s="285">
        <v>1</v>
      </c>
      <c r="R37" s="284">
        <f t="shared" si="0"/>
        <v>1</v>
      </c>
      <c r="S37" s="372">
        <v>0</v>
      </c>
      <c r="T37" s="372">
        <v>0</v>
      </c>
      <c r="U37" s="372">
        <v>0</v>
      </c>
      <c r="V37" s="372">
        <v>0</v>
      </c>
      <c r="W37" s="372">
        <v>0</v>
      </c>
      <c r="X37" s="372">
        <v>0</v>
      </c>
      <c r="Y37" s="372">
        <v>0</v>
      </c>
      <c r="Z37" t="s">
        <v>277</v>
      </c>
    </row>
    <row r="38" spans="1:26" x14ac:dyDescent="0.25">
      <c r="A38" t="s">
        <v>1210</v>
      </c>
      <c r="B38" t="s">
        <v>279</v>
      </c>
      <c r="C38" t="s">
        <v>280</v>
      </c>
      <c r="D38" t="s">
        <v>199</v>
      </c>
      <c r="E38" s="558" t="s">
        <v>200</v>
      </c>
      <c r="F38" s="559" t="s">
        <v>250</v>
      </c>
      <c r="G38" s="555">
        <v>108</v>
      </c>
      <c r="H38" s="556">
        <v>0.11111111111111099</v>
      </c>
      <c r="I38" s="554">
        <v>10</v>
      </c>
      <c r="J38" s="554">
        <v>5</v>
      </c>
      <c r="K38" s="554">
        <v>5</v>
      </c>
      <c r="L38" s="554">
        <v>5</v>
      </c>
      <c r="M38" s="554">
        <v>5</v>
      </c>
      <c r="N38" s="284">
        <v>1</v>
      </c>
      <c r="O38" s="284">
        <v>1</v>
      </c>
      <c r="P38" s="557">
        <v>0.5</v>
      </c>
      <c r="Q38" s="285">
        <v>1</v>
      </c>
      <c r="R38" s="284">
        <f t="shared" si="0"/>
        <v>1</v>
      </c>
      <c r="S38" s="372">
        <v>8.3333333333333329E-2</v>
      </c>
      <c r="T38" s="372">
        <v>8.3333333333333329E-2</v>
      </c>
      <c r="U38" s="372">
        <v>8.3333333333333329E-2</v>
      </c>
      <c r="V38" s="372">
        <v>8.3333333333333329E-2</v>
      </c>
      <c r="W38" s="372">
        <v>8.3333333333333329E-2</v>
      </c>
      <c r="X38" s="372">
        <v>8.3333333333333329E-2</v>
      </c>
      <c r="Y38" s="372">
        <v>8.3333333333333329E-2</v>
      </c>
      <c r="Z38" t="s">
        <v>279</v>
      </c>
    </row>
    <row r="39" spans="1:26" x14ac:dyDescent="0.25">
      <c r="A39" t="s">
        <v>1211</v>
      </c>
      <c r="B39" t="s">
        <v>281</v>
      </c>
      <c r="C39" t="s">
        <v>282</v>
      </c>
      <c r="D39" t="s">
        <v>199</v>
      </c>
      <c r="E39" s="558" t="s">
        <v>200</v>
      </c>
      <c r="F39" s="559" t="s">
        <v>250</v>
      </c>
      <c r="G39" s="555">
        <v>108</v>
      </c>
      <c r="H39" s="556">
        <v>3.7037037037037E-2</v>
      </c>
      <c r="I39" s="554">
        <v>5</v>
      </c>
      <c r="J39" s="554">
        <v>10</v>
      </c>
      <c r="K39" s="554">
        <v>10</v>
      </c>
      <c r="L39" s="554">
        <v>-5</v>
      </c>
      <c r="M39" s="554">
        <v>-5</v>
      </c>
      <c r="N39" s="284">
        <v>-1</v>
      </c>
      <c r="O39" s="284">
        <v>-1</v>
      </c>
      <c r="P39" s="557">
        <v>-1</v>
      </c>
      <c r="Q39" s="285">
        <v>1</v>
      </c>
      <c r="R39" s="284">
        <f t="shared" si="0"/>
        <v>-1</v>
      </c>
      <c r="S39" s="372">
        <v>0.16666666666666666</v>
      </c>
      <c r="T39" s="372">
        <v>0.16666666666666666</v>
      </c>
      <c r="U39" s="372">
        <v>0.16666666666666666</v>
      </c>
      <c r="V39" s="372">
        <v>0.16666666666666666</v>
      </c>
      <c r="W39" s="372">
        <v>0.16666666666666666</v>
      </c>
      <c r="X39" s="372">
        <v>0.16666666666666666</v>
      </c>
      <c r="Y39" s="372">
        <v>0.16666666666666666</v>
      </c>
      <c r="Z39" t="s">
        <v>281</v>
      </c>
    </row>
    <row r="40" spans="1:26" x14ac:dyDescent="0.25">
      <c r="A40" t="s">
        <v>1212</v>
      </c>
      <c r="B40" t="s">
        <v>29</v>
      </c>
      <c r="C40" t="s">
        <v>283</v>
      </c>
      <c r="D40" t="s">
        <v>199</v>
      </c>
      <c r="E40" s="558" t="s">
        <v>200</v>
      </c>
      <c r="F40" s="559" t="s">
        <v>201</v>
      </c>
      <c r="G40" s="555">
        <v>108</v>
      </c>
      <c r="H40" s="556">
        <v>0.18518518518518501</v>
      </c>
      <c r="I40" s="554">
        <v>20</v>
      </c>
      <c r="J40" s="554">
        <v>30</v>
      </c>
      <c r="K40" s="554">
        <v>30</v>
      </c>
      <c r="L40" s="554">
        <v>-10</v>
      </c>
      <c r="M40" s="554">
        <v>-10</v>
      </c>
      <c r="N40" s="284">
        <v>-2</v>
      </c>
      <c r="O40" s="284">
        <v>-2</v>
      </c>
      <c r="P40" s="557">
        <v>-0.5</v>
      </c>
      <c r="Q40" s="285">
        <v>1</v>
      </c>
      <c r="R40" s="284">
        <f t="shared" si="0"/>
        <v>-2</v>
      </c>
      <c r="S40" s="372">
        <v>0.5</v>
      </c>
      <c r="T40" s="372">
        <v>0.5</v>
      </c>
      <c r="U40" s="372">
        <v>0.5</v>
      </c>
      <c r="V40" s="372">
        <v>0.5</v>
      </c>
      <c r="W40" s="372">
        <v>0.5</v>
      </c>
      <c r="X40" s="372">
        <v>0.5</v>
      </c>
      <c r="Y40" s="372">
        <v>0.5</v>
      </c>
      <c r="Z40" t="s">
        <v>29</v>
      </c>
    </row>
    <row r="41" spans="1:26" x14ac:dyDescent="0.25">
      <c r="A41" t="s">
        <v>1310</v>
      </c>
      <c r="B41" t="s">
        <v>1256</v>
      </c>
      <c r="C41" t="s">
        <v>1259</v>
      </c>
      <c r="D41" t="s">
        <v>228</v>
      </c>
      <c r="E41" s="558" t="s">
        <v>132</v>
      </c>
      <c r="F41" s="559" t="s">
        <v>250</v>
      </c>
      <c r="G41" s="555" t="s">
        <v>1188</v>
      </c>
      <c r="H41" s="556">
        <v>5</v>
      </c>
      <c r="I41" s="554">
        <v>5</v>
      </c>
      <c r="J41" s="554">
        <v>0</v>
      </c>
      <c r="K41" s="554">
        <v>0</v>
      </c>
      <c r="L41" s="554">
        <v>5</v>
      </c>
      <c r="M41" s="554">
        <v>5</v>
      </c>
      <c r="N41" s="284">
        <v>1</v>
      </c>
      <c r="O41" s="284">
        <v>1</v>
      </c>
      <c r="P41" s="557">
        <v>1</v>
      </c>
      <c r="Q41" s="285">
        <v>1</v>
      </c>
      <c r="R41" s="284">
        <f t="shared" si="0"/>
        <v>1</v>
      </c>
      <c r="S41" s="372">
        <v>0</v>
      </c>
      <c r="T41" s="372">
        <v>0</v>
      </c>
      <c r="U41" s="372">
        <v>0</v>
      </c>
      <c r="V41" s="372">
        <v>0</v>
      </c>
      <c r="W41" s="372">
        <v>0</v>
      </c>
      <c r="X41" s="372">
        <v>0</v>
      </c>
      <c r="Y41" s="372">
        <v>0</v>
      </c>
      <c r="Z41" t="s">
        <v>1256</v>
      </c>
    </row>
    <row r="42" spans="1:26" x14ac:dyDescent="0.25">
      <c r="A42" t="s">
        <v>1347</v>
      </c>
      <c r="B42" t="s">
        <v>1253</v>
      </c>
      <c r="C42" t="s">
        <v>1288</v>
      </c>
      <c r="D42" t="s">
        <v>228</v>
      </c>
      <c r="E42" s="558" t="s">
        <v>132</v>
      </c>
      <c r="F42" s="559" t="s">
        <v>250</v>
      </c>
      <c r="G42" s="555" t="s">
        <v>1188</v>
      </c>
      <c r="H42" s="556">
        <v>5</v>
      </c>
      <c r="I42" s="554">
        <v>5</v>
      </c>
      <c r="J42" s="554">
        <v>35</v>
      </c>
      <c r="K42" s="554">
        <v>35</v>
      </c>
      <c r="L42" s="554">
        <v>-30</v>
      </c>
      <c r="M42" s="554">
        <v>-30</v>
      </c>
      <c r="N42" s="284">
        <v>-6</v>
      </c>
      <c r="O42" s="284">
        <v>-6</v>
      </c>
      <c r="P42" s="557">
        <v>-6</v>
      </c>
      <c r="Q42" s="285">
        <v>1</v>
      </c>
      <c r="R42" s="284">
        <f t="shared" si="0"/>
        <v>-6</v>
      </c>
      <c r="S42" s="372">
        <v>0.58333333333333337</v>
      </c>
      <c r="T42" s="372">
        <v>0.58333333333333337</v>
      </c>
      <c r="U42" s="372">
        <v>0.58333333333333337</v>
      </c>
      <c r="V42" s="372">
        <v>0.58333333333333337</v>
      </c>
      <c r="W42" s="372">
        <v>0.58333333333333337</v>
      </c>
      <c r="X42" s="372">
        <v>0.58333333333333337</v>
      </c>
      <c r="Y42" s="372">
        <v>0.58333333333333337</v>
      </c>
      <c r="Z42" t="s">
        <v>1253</v>
      </c>
    </row>
    <row r="43" spans="1:26" x14ac:dyDescent="0.25">
      <c r="A43" t="s">
        <v>1213</v>
      </c>
      <c r="B43" t="s">
        <v>22</v>
      </c>
      <c r="C43" t="s">
        <v>285</v>
      </c>
      <c r="D43" t="s">
        <v>199</v>
      </c>
      <c r="E43" s="558" t="s">
        <v>200</v>
      </c>
      <c r="F43" s="559" t="s">
        <v>201</v>
      </c>
      <c r="G43" s="555">
        <v>108</v>
      </c>
      <c r="H43" s="556">
        <v>7.4074074074074098E-2</v>
      </c>
      <c r="I43" s="554">
        <v>10</v>
      </c>
      <c r="J43" s="554">
        <v>0</v>
      </c>
      <c r="K43" s="554">
        <v>0</v>
      </c>
      <c r="L43" s="554">
        <v>10</v>
      </c>
      <c r="M43" s="554">
        <v>10</v>
      </c>
      <c r="N43" s="284">
        <v>2</v>
      </c>
      <c r="O43" s="284">
        <v>2</v>
      </c>
      <c r="P43" s="557">
        <v>1</v>
      </c>
      <c r="Q43" s="285">
        <v>1</v>
      </c>
      <c r="R43" s="284">
        <f t="shared" si="0"/>
        <v>2</v>
      </c>
      <c r="S43" s="372">
        <v>0</v>
      </c>
      <c r="T43" s="372">
        <v>0</v>
      </c>
      <c r="U43" s="372">
        <v>0</v>
      </c>
      <c r="V43" s="372">
        <v>0</v>
      </c>
      <c r="W43" s="372">
        <v>0</v>
      </c>
      <c r="X43" s="372">
        <v>0</v>
      </c>
      <c r="Y43" s="372">
        <v>0</v>
      </c>
      <c r="Z43" t="s">
        <v>22</v>
      </c>
    </row>
    <row r="44" spans="1:26" x14ac:dyDescent="0.25">
      <c r="A44" t="s">
        <v>1214</v>
      </c>
      <c r="B44" t="s">
        <v>33</v>
      </c>
      <c r="C44" t="s">
        <v>286</v>
      </c>
      <c r="D44" t="s">
        <v>199</v>
      </c>
      <c r="E44" s="558" t="s">
        <v>200</v>
      </c>
      <c r="F44" s="559" t="s">
        <v>201</v>
      </c>
      <c r="G44" s="555">
        <v>108</v>
      </c>
      <c r="H44" s="556">
        <v>0.11111111111111099</v>
      </c>
      <c r="I44" s="554">
        <v>10</v>
      </c>
      <c r="J44" s="554">
        <v>15</v>
      </c>
      <c r="K44" s="554">
        <v>15</v>
      </c>
      <c r="L44" s="554">
        <v>-5</v>
      </c>
      <c r="M44" s="554">
        <v>-5</v>
      </c>
      <c r="N44" s="284">
        <v>-1</v>
      </c>
      <c r="O44" s="284">
        <v>-1</v>
      </c>
      <c r="P44" s="557">
        <v>-0.5</v>
      </c>
      <c r="Q44" s="285">
        <v>1</v>
      </c>
      <c r="R44" s="284">
        <f t="shared" si="0"/>
        <v>-1</v>
      </c>
      <c r="S44" s="372">
        <v>0.25</v>
      </c>
      <c r="T44" s="372">
        <v>0.25</v>
      </c>
      <c r="U44" s="372">
        <v>0.25</v>
      </c>
      <c r="V44" s="372">
        <v>0.25</v>
      </c>
      <c r="W44" s="372">
        <v>0.25</v>
      </c>
      <c r="X44" s="372">
        <v>0.25</v>
      </c>
      <c r="Y44" s="372">
        <v>0.25</v>
      </c>
      <c r="Z44" t="s">
        <v>33</v>
      </c>
    </row>
    <row r="45" spans="1:26" x14ac:dyDescent="0.25">
      <c r="A45" t="s">
        <v>1215</v>
      </c>
      <c r="B45" t="s">
        <v>48</v>
      </c>
      <c r="C45" t="s">
        <v>287</v>
      </c>
      <c r="D45" t="s">
        <v>199</v>
      </c>
      <c r="E45" s="558" t="s">
        <v>200</v>
      </c>
      <c r="F45" s="559" t="s">
        <v>207</v>
      </c>
      <c r="G45" s="555">
        <v>108</v>
      </c>
      <c r="H45" s="556">
        <v>7.4074074074074098E-2</v>
      </c>
      <c r="I45" s="554">
        <v>10</v>
      </c>
      <c r="J45" s="554">
        <v>20</v>
      </c>
      <c r="K45" s="554">
        <v>20</v>
      </c>
      <c r="L45" s="554">
        <v>-10</v>
      </c>
      <c r="M45" s="554">
        <v>-10</v>
      </c>
      <c r="N45" s="284">
        <v>-2</v>
      </c>
      <c r="O45" s="284">
        <v>-2</v>
      </c>
      <c r="P45" s="557">
        <v>-1</v>
      </c>
      <c r="Q45" s="285">
        <v>1</v>
      </c>
      <c r="R45" s="284">
        <f t="shared" si="0"/>
        <v>-2</v>
      </c>
      <c r="S45" s="372">
        <v>0.33333333333333331</v>
      </c>
      <c r="T45" s="372">
        <v>0.33333333333333331</v>
      </c>
      <c r="U45" s="372">
        <v>0.33333333333333331</v>
      </c>
      <c r="V45" s="372">
        <v>0.33333333333333331</v>
      </c>
      <c r="W45" s="372">
        <v>0.33333333333333331</v>
      </c>
      <c r="X45" s="372">
        <v>0.33333333333333331</v>
      </c>
      <c r="Y45" s="372">
        <v>0.33333333333333331</v>
      </c>
      <c r="Z45" t="s">
        <v>48</v>
      </c>
    </row>
    <row r="46" spans="1:26" x14ac:dyDescent="0.25">
      <c r="A46" t="s">
        <v>1216</v>
      </c>
      <c r="B46" t="s">
        <v>289</v>
      </c>
      <c r="C46" t="s">
        <v>290</v>
      </c>
      <c r="D46" t="s">
        <v>228</v>
      </c>
      <c r="E46" s="558" t="s">
        <v>132</v>
      </c>
      <c r="F46" s="559" t="s">
        <v>201</v>
      </c>
      <c r="G46" s="555" t="s">
        <v>1188</v>
      </c>
      <c r="H46" s="556">
        <v>5</v>
      </c>
      <c r="I46" s="554">
        <v>5</v>
      </c>
      <c r="J46" s="554">
        <v>0</v>
      </c>
      <c r="K46" s="554">
        <v>0</v>
      </c>
      <c r="L46" s="554">
        <v>5</v>
      </c>
      <c r="M46" s="554">
        <v>5</v>
      </c>
      <c r="N46" s="284">
        <v>1</v>
      </c>
      <c r="O46" s="284">
        <v>1</v>
      </c>
      <c r="P46" s="557">
        <v>1</v>
      </c>
      <c r="Q46" s="285">
        <v>1</v>
      </c>
      <c r="R46" s="284">
        <f t="shared" si="0"/>
        <v>1</v>
      </c>
      <c r="S46" s="372">
        <v>0</v>
      </c>
      <c r="T46" s="372">
        <v>0</v>
      </c>
      <c r="U46" s="372">
        <v>0</v>
      </c>
      <c r="V46" s="372">
        <v>0</v>
      </c>
      <c r="W46" s="372">
        <v>0</v>
      </c>
      <c r="X46" s="372">
        <v>0</v>
      </c>
      <c r="Y46" s="372">
        <v>0</v>
      </c>
      <c r="Z46" t="s">
        <v>289</v>
      </c>
    </row>
    <row r="47" spans="1:26" x14ac:dyDescent="0.25">
      <c r="A47" t="s">
        <v>1217</v>
      </c>
      <c r="B47" t="s">
        <v>43</v>
      </c>
      <c r="C47" t="s">
        <v>424</v>
      </c>
      <c r="D47" t="s">
        <v>199</v>
      </c>
      <c r="E47" s="558" t="s">
        <v>200</v>
      </c>
      <c r="F47" s="559" t="s">
        <v>201</v>
      </c>
      <c r="G47" s="555">
        <v>108</v>
      </c>
      <c r="H47" s="556">
        <v>0.148148148148148</v>
      </c>
      <c r="I47" s="554">
        <v>15</v>
      </c>
      <c r="J47" s="554">
        <v>0</v>
      </c>
      <c r="K47" s="554">
        <v>0</v>
      </c>
      <c r="L47" s="554">
        <v>15</v>
      </c>
      <c r="M47" s="554">
        <v>15</v>
      </c>
      <c r="N47" s="284">
        <v>3</v>
      </c>
      <c r="O47" s="284">
        <v>3</v>
      </c>
      <c r="P47" s="557">
        <v>1</v>
      </c>
      <c r="Q47" s="285">
        <v>1</v>
      </c>
      <c r="R47" s="284">
        <f t="shared" si="0"/>
        <v>3</v>
      </c>
      <c r="S47" s="372">
        <v>0</v>
      </c>
      <c r="T47" s="372">
        <v>0</v>
      </c>
      <c r="U47" s="372">
        <v>0</v>
      </c>
      <c r="V47" s="372">
        <v>0</v>
      </c>
      <c r="W47" s="372">
        <v>0</v>
      </c>
      <c r="X47" s="372">
        <v>0</v>
      </c>
      <c r="Y47" s="372">
        <v>0</v>
      </c>
      <c r="Z47" t="s">
        <v>43</v>
      </c>
    </row>
    <row r="48" spans="1:26" x14ac:dyDescent="0.25">
      <c r="A48" t="s">
        <v>1218</v>
      </c>
      <c r="B48" t="s">
        <v>299</v>
      </c>
      <c r="C48" t="s">
        <v>300</v>
      </c>
      <c r="D48" t="s">
        <v>199</v>
      </c>
      <c r="E48" s="558" t="s">
        <v>200</v>
      </c>
      <c r="F48" s="559" t="s">
        <v>233</v>
      </c>
      <c r="G48" s="555">
        <v>108</v>
      </c>
      <c r="H48" s="556">
        <v>7.4074074074074098E-2</v>
      </c>
      <c r="I48" s="554">
        <v>10</v>
      </c>
      <c r="J48" s="554">
        <v>0</v>
      </c>
      <c r="K48" s="554">
        <v>0</v>
      </c>
      <c r="L48" s="554">
        <v>10</v>
      </c>
      <c r="M48" s="554">
        <v>10</v>
      </c>
      <c r="N48" s="284">
        <v>2</v>
      </c>
      <c r="O48" s="284">
        <v>2</v>
      </c>
      <c r="P48" s="557">
        <v>1</v>
      </c>
      <c r="Q48" s="285">
        <v>1</v>
      </c>
      <c r="R48" s="284">
        <f t="shared" si="0"/>
        <v>2</v>
      </c>
      <c r="S48" s="372">
        <v>0</v>
      </c>
      <c r="T48" s="372">
        <v>0</v>
      </c>
      <c r="U48" s="372">
        <v>0</v>
      </c>
      <c r="V48" s="372">
        <v>0</v>
      </c>
      <c r="W48" s="372">
        <v>0</v>
      </c>
      <c r="X48" s="372">
        <v>0</v>
      </c>
      <c r="Y48" s="372">
        <v>0</v>
      </c>
      <c r="Z48" t="s">
        <v>299</v>
      </c>
    </row>
    <row r="49" spans="1:26" x14ac:dyDescent="0.25">
      <c r="A49" t="s">
        <v>1219</v>
      </c>
      <c r="B49" t="s">
        <v>304</v>
      </c>
      <c r="C49" t="s">
        <v>305</v>
      </c>
      <c r="D49" t="s">
        <v>199</v>
      </c>
      <c r="E49" s="558" t="s">
        <v>200</v>
      </c>
      <c r="F49" s="559" t="s">
        <v>205</v>
      </c>
      <c r="G49" s="555">
        <v>108</v>
      </c>
      <c r="H49" s="556">
        <v>3.7037037037037E-2</v>
      </c>
      <c r="I49" s="554">
        <v>5</v>
      </c>
      <c r="J49" s="554">
        <v>5</v>
      </c>
      <c r="K49" s="554">
        <v>5</v>
      </c>
      <c r="L49" s="554">
        <v>0</v>
      </c>
      <c r="M49" s="554">
        <v>0</v>
      </c>
      <c r="N49" s="284">
        <v>0</v>
      </c>
      <c r="O49" s="284">
        <v>0</v>
      </c>
      <c r="P49" s="557">
        <v>0</v>
      </c>
      <c r="Q49" s="285">
        <v>1</v>
      </c>
      <c r="R49" s="284">
        <f t="shared" si="0"/>
        <v>0</v>
      </c>
      <c r="S49" s="372">
        <v>8.3333333333333329E-2</v>
      </c>
      <c r="T49" s="372">
        <v>8.3333333333333329E-2</v>
      </c>
      <c r="U49" s="372">
        <v>8.3333333333333329E-2</v>
      </c>
      <c r="V49" s="372">
        <v>8.3333333333333329E-2</v>
      </c>
      <c r="W49" s="372">
        <v>8.3333333333333329E-2</v>
      </c>
      <c r="X49" s="372">
        <v>8.3333333333333329E-2</v>
      </c>
      <c r="Y49" s="372">
        <v>8.3333333333333329E-2</v>
      </c>
      <c r="Z49" t="s">
        <v>304</v>
      </c>
    </row>
    <row r="50" spans="1:26" x14ac:dyDescent="0.25">
      <c r="A50" t="s">
        <v>1220</v>
      </c>
      <c r="B50" t="s">
        <v>310</v>
      </c>
      <c r="C50" t="s">
        <v>1261</v>
      </c>
      <c r="D50" t="s">
        <v>228</v>
      </c>
      <c r="E50" s="558" t="s">
        <v>132</v>
      </c>
      <c r="F50" s="559" t="s">
        <v>212</v>
      </c>
      <c r="G50" s="555" t="s">
        <v>1188</v>
      </c>
      <c r="H50" s="556">
        <v>1</v>
      </c>
      <c r="I50" s="554">
        <v>0</v>
      </c>
      <c r="J50" s="554">
        <v>25</v>
      </c>
      <c r="K50" s="554">
        <v>25</v>
      </c>
      <c r="L50" s="554">
        <v>-25</v>
      </c>
      <c r="M50" s="554">
        <v>-25</v>
      </c>
      <c r="N50" s="284">
        <v>-5</v>
      </c>
      <c r="O50" s="284">
        <v>-5</v>
      </c>
      <c r="P50" s="557" t="s">
        <v>1188</v>
      </c>
      <c r="Q50" s="285">
        <v>1</v>
      </c>
      <c r="R50" s="284">
        <f t="shared" si="0"/>
        <v>-5</v>
      </c>
      <c r="S50" s="372">
        <v>0.41666666666666669</v>
      </c>
      <c r="T50" s="372">
        <v>0.41666666666666669</v>
      </c>
      <c r="U50" s="372">
        <v>0.41666666666666669</v>
      </c>
      <c r="V50" s="372">
        <v>0.41666666666666669</v>
      </c>
      <c r="W50" s="372">
        <v>0.41666666666666669</v>
      </c>
      <c r="X50" s="372">
        <v>0.41666666666666669</v>
      </c>
      <c r="Y50" s="372">
        <v>0.41666666666666669</v>
      </c>
      <c r="Z50" t="s">
        <v>310</v>
      </c>
    </row>
    <row r="51" spans="1:26" x14ac:dyDescent="0.25">
      <c r="A51" t="s">
        <v>1221</v>
      </c>
      <c r="B51" t="s">
        <v>52</v>
      </c>
      <c r="C51" t="s">
        <v>313</v>
      </c>
      <c r="D51" t="s">
        <v>199</v>
      </c>
      <c r="E51" s="558" t="s">
        <v>200</v>
      </c>
      <c r="F51" s="559" t="s">
        <v>212</v>
      </c>
      <c r="G51" s="555">
        <v>108</v>
      </c>
      <c r="H51" s="556">
        <v>3.7037037037037E-2</v>
      </c>
      <c r="I51" s="554">
        <v>5</v>
      </c>
      <c r="J51" s="554">
        <v>0</v>
      </c>
      <c r="K51" s="554">
        <v>0</v>
      </c>
      <c r="L51" s="554">
        <v>5</v>
      </c>
      <c r="M51" s="554">
        <v>5</v>
      </c>
      <c r="N51" s="284">
        <v>1</v>
      </c>
      <c r="O51" s="284">
        <v>1</v>
      </c>
      <c r="P51" s="557">
        <v>1</v>
      </c>
      <c r="Q51" s="285">
        <v>1</v>
      </c>
      <c r="R51" s="284">
        <f t="shared" si="0"/>
        <v>1</v>
      </c>
      <c r="S51" s="372">
        <v>0</v>
      </c>
      <c r="T51" s="372">
        <v>0</v>
      </c>
      <c r="U51" s="372">
        <v>0</v>
      </c>
      <c r="V51" s="372">
        <v>0</v>
      </c>
      <c r="W51" s="372">
        <v>0</v>
      </c>
      <c r="X51" s="372">
        <v>0</v>
      </c>
      <c r="Y51" s="372">
        <v>0</v>
      </c>
      <c r="Z51" t="s">
        <v>52</v>
      </c>
    </row>
    <row r="52" spans="1:26" x14ac:dyDescent="0.25">
      <c r="A52" t="s">
        <v>1222</v>
      </c>
      <c r="B52" t="s">
        <v>314</v>
      </c>
      <c r="C52" t="s">
        <v>315</v>
      </c>
      <c r="D52" t="s">
        <v>228</v>
      </c>
      <c r="E52" s="558" t="s">
        <v>132</v>
      </c>
      <c r="F52" s="559" t="s">
        <v>201</v>
      </c>
      <c r="G52" s="555" t="s">
        <v>1188</v>
      </c>
      <c r="H52" s="556">
        <v>5</v>
      </c>
      <c r="I52" s="554">
        <v>5</v>
      </c>
      <c r="J52" s="554">
        <v>0</v>
      </c>
      <c r="K52" s="554">
        <v>0</v>
      </c>
      <c r="L52" s="554">
        <v>5</v>
      </c>
      <c r="M52" s="554">
        <v>5</v>
      </c>
      <c r="N52" s="284">
        <v>1</v>
      </c>
      <c r="O52" s="284">
        <v>1</v>
      </c>
      <c r="P52" s="557">
        <v>1</v>
      </c>
      <c r="Q52" s="285">
        <v>1</v>
      </c>
      <c r="R52" s="284">
        <f t="shared" si="0"/>
        <v>1</v>
      </c>
      <c r="S52" s="372">
        <v>0</v>
      </c>
      <c r="T52" s="372">
        <v>0</v>
      </c>
      <c r="U52" s="372">
        <v>0</v>
      </c>
      <c r="V52" s="372">
        <v>0</v>
      </c>
      <c r="W52" s="372">
        <v>0</v>
      </c>
      <c r="X52" s="372">
        <v>0</v>
      </c>
      <c r="Y52" s="372">
        <v>0</v>
      </c>
      <c r="Z52" t="s">
        <v>314</v>
      </c>
    </row>
    <row r="53" spans="1:26" x14ac:dyDescent="0.25">
      <c r="A53" t="s">
        <v>1223</v>
      </c>
      <c r="B53" t="s">
        <v>24</v>
      </c>
      <c r="C53" t="s">
        <v>321</v>
      </c>
      <c r="D53" t="s">
        <v>199</v>
      </c>
      <c r="E53" s="558" t="s">
        <v>200</v>
      </c>
      <c r="F53" s="559" t="s">
        <v>212</v>
      </c>
      <c r="G53" s="555">
        <v>108</v>
      </c>
      <c r="H53" s="556">
        <v>7.4074074074074098E-2</v>
      </c>
      <c r="I53" s="554">
        <v>10</v>
      </c>
      <c r="J53" s="554">
        <v>5</v>
      </c>
      <c r="K53" s="554">
        <v>5</v>
      </c>
      <c r="L53" s="554">
        <v>5</v>
      </c>
      <c r="M53" s="554">
        <v>5</v>
      </c>
      <c r="N53" s="284">
        <v>1</v>
      </c>
      <c r="O53" s="284">
        <v>1</v>
      </c>
      <c r="P53" s="557">
        <v>0.5</v>
      </c>
      <c r="Q53" s="285">
        <v>1</v>
      </c>
      <c r="R53" s="284">
        <f t="shared" si="0"/>
        <v>1</v>
      </c>
      <c r="S53" s="372">
        <v>8.3333333333333329E-2</v>
      </c>
      <c r="T53" s="372">
        <v>8.3333333333333329E-2</v>
      </c>
      <c r="U53" s="372">
        <v>8.3333333333333329E-2</v>
      </c>
      <c r="V53" s="372">
        <v>8.3333333333333329E-2</v>
      </c>
      <c r="W53" s="372">
        <v>8.3333333333333329E-2</v>
      </c>
      <c r="X53" s="372">
        <v>8.3333333333333329E-2</v>
      </c>
      <c r="Y53" s="372">
        <v>8.3333333333333329E-2</v>
      </c>
      <c r="Z53" t="s">
        <v>24</v>
      </c>
    </row>
    <row r="54" spans="1:26" x14ac:dyDescent="0.25">
      <c r="A54" t="s">
        <v>1224</v>
      </c>
      <c r="B54" t="s">
        <v>327</v>
      </c>
      <c r="C54" t="s">
        <v>328</v>
      </c>
      <c r="D54" t="s">
        <v>228</v>
      </c>
      <c r="E54" s="558" t="s">
        <v>132</v>
      </c>
      <c r="F54" s="559" t="s">
        <v>201</v>
      </c>
      <c r="G54" s="555" t="s">
        <v>1188</v>
      </c>
      <c r="H54" s="556">
        <v>5</v>
      </c>
      <c r="I54" s="554">
        <v>5</v>
      </c>
      <c r="J54" s="554">
        <v>0</v>
      </c>
      <c r="K54" s="554">
        <v>0</v>
      </c>
      <c r="L54" s="554">
        <v>5</v>
      </c>
      <c r="M54" s="554">
        <v>5</v>
      </c>
      <c r="N54" s="284">
        <v>1</v>
      </c>
      <c r="O54" s="284">
        <v>1</v>
      </c>
      <c r="P54" s="557">
        <v>1</v>
      </c>
      <c r="Q54" s="285">
        <v>1</v>
      </c>
      <c r="R54" s="284">
        <f t="shared" si="0"/>
        <v>1</v>
      </c>
      <c r="S54" s="372">
        <v>0</v>
      </c>
      <c r="T54" s="372">
        <v>0</v>
      </c>
      <c r="U54" s="372">
        <v>0</v>
      </c>
      <c r="V54" s="372">
        <v>0</v>
      </c>
      <c r="W54" s="372">
        <v>0</v>
      </c>
      <c r="X54" s="372">
        <v>0</v>
      </c>
      <c r="Y54" s="372">
        <v>0</v>
      </c>
      <c r="Z54" t="s">
        <v>327</v>
      </c>
    </row>
    <row r="55" spans="1:26" x14ac:dyDescent="0.25">
      <c r="A55" t="s">
        <v>1225</v>
      </c>
      <c r="B55" t="s">
        <v>333</v>
      </c>
      <c r="C55" t="s">
        <v>334</v>
      </c>
      <c r="D55" t="s">
        <v>228</v>
      </c>
      <c r="E55" s="558" t="s">
        <v>132</v>
      </c>
      <c r="F55" s="559" t="s">
        <v>201</v>
      </c>
      <c r="G55" s="555" t="s">
        <v>1188</v>
      </c>
      <c r="H55" s="556">
        <v>5</v>
      </c>
      <c r="I55" s="554">
        <v>5</v>
      </c>
      <c r="J55" s="554">
        <v>0</v>
      </c>
      <c r="K55" s="554">
        <v>0</v>
      </c>
      <c r="L55" s="554">
        <v>5</v>
      </c>
      <c r="M55" s="554">
        <v>5</v>
      </c>
      <c r="N55" s="284">
        <v>1</v>
      </c>
      <c r="O55" s="284">
        <v>1</v>
      </c>
      <c r="P55" s="557">
        <v>1</v>
      </c>
      <c r="Q55" s="285">
        <v>1</v>
      </c>
      <c r="R55" s="284">
        <f t="shared" si="0"/>
        <v>1</v>
      </c>
      <c r="S55" s="372">
        <v>0</v>
      </c>
      <c r="T55" s="372">
        <v>0</v>
      </c>
      <c r="U55" s="372">
        <v>0</v>
      </c>
      <c r="V55" s="372">
        <v>0</v>
      </c>
      <c r="W55" s="372">
        <v>0</v>
      </c>
      <c r="X55" s="372">
        <v>0</v>
      </c>
      <c r="Y55" s="372">
        <v>0</v>
      </c>
      <c r="Z55" t="s">
        <v>333</v>
      </c>
    </row>
    <row r="56" spans="1:26" x14ac:dyDescent="0.25">
      <c r="A56" t="s">
        <v>1226</v>
      </c>
      <c r="B56" t="s">
        <v>336</v>
      </c>
      <c r="C56" t="s">
        <v>337</v>
      </c>
      <c r="D56" t="s">
        <v>228</v>
      </c>
      <c r="E56" s="558" t="s">
        <v>132</v>
      </c>
      <c r="F56" s="559" t="s">
        <v>201</v>
      </c>
      <c r="G56" s="555" t="s">
        <v>1188</v>
      </c>
      <c r="H56" s="556">
        <v>5</v>
      </c>
      <c r="I56" s="554">
        <v>5</v>
      </c>
      <c r="J56" s="554">
        <v>535</v>
      </c>
      <c r="K56" s="554">
        <v>0</v>
      </c>
      <c r="L56" s="554">
        <v>-530</v>
      </c>
      <c r="M56" s="554">
        <v>5</v>
      </c>
      <c r="N56" s="284">
        <v>-106</v>
      </c>
      <c r="O56" s="284">
        <v>1</v>
      </c>
      <c r="P56" s="557">
        <v>-106</v>
      </c>
      <c r="Q56" s="285">
        <v>1</v>
      </c>
      <c r="R56" s="284">
        <f t="shared" si="0"/>
        <v>-106</v>
      </c>
      <c r="S56" s="372">
        <v>8.9166666666666661</v>
      </c>
      <c r="T56" s="372">
        <v>8.9166666666666661</v>
      </c>
      <c r="U56" s="372">
        <v>1.25</v>
      </c>
      <c r="V56" s="372">
        <v>1.25</v>
      </c>
      <c r="W56" s="372">
        <v>1.25</v>
      </c>
      <c r="X56" s="372">
        <v>0</v>
      </c>
      <c r="Y56" s="372">
        <v>0</v>
      </c>
      <c r="Z56" t="s">
        <v>336</v>
      </c>
    </row>
    <row r="57" spans="1:26" x14ac:dyDescent="0.25">
      <c r="A57" t="s">
        <v>1227</v>
      </c>
      <c r="B57" t="s">
        <v>339</v>
      </c>
      <c r="C57" t="s">
        <v>340</v>
      </c>
      <c r="D57" t="s">
        <v>199</v>
      </c>
      <c r="E57" s="558" t="s">
        <v>200</v>
      </c>
      <c r="F57" s="559" t="s">
        <v>212</v>
      </c>
      <c r="G57" s="555">
        <v>108</v>
      </c>
      <c r="H57" s="556">
        <v>0.49</v>
      </c>
      <c r="I57" s="554">
        <v>55</v>
      </c>
      <c r="J57" s="554">
        <v>0</v>
      </c>
      <c r="K57" s="554">
        <v>0</v>
      </c>
      <c r="L57" s="554">
        <v>55</v>
      </c>
      <c r="M57" s="554">
        <v>55</v>
      </c>
      <c r="N57" s="284">
        <v>11</v>
      </c>
      <c r="O57" s="284">
        <v>11</v>
      </c>
      <c r="P57" s="557">
        <v>1</v>
      </c>
      <c r="Q57" s="285">
        <v>1</v>
      </c>
      <c r="R57" s="284">
        <f t="shared" si="0"/>
        <v>11</v>
      </c>
      <c r="S57" s="372">
        <v>0</v>
      </c>
      <c r="T57" s="372">
        <v>0</v>
      </c>
      <c r="U57" s="372">
        <v>0</v>
      </c>
      <c r="V57" s="372">
        <v>0</v>
      </c>
      <c r="W57" s="372">
        <v>0</v>
      </c>
      <c r="X57" s="372">
        <v>0</v>
      </c>
      <c r="Y57" s="372">
        <v>0</v>
      </c>
      <c r="Z57" t="s">
        <v>339</v>
      </c>
    </row>
    <row r="58" spans="1:26" x14ac:dyDescent="0.25">
      <c r="A58" t="s">
        <v>1228</v>
      </c>
      <c r="B58" t="s">
        <v>342</v>
      </c>
      <c r="C58" t="s">
        <v>343</v>
      </c>
      <c r="D58" t="s">
        <v>199</v>
      </c>
      <c r="E58" s="558" t="s">
        <v>200</v>
      </c>
      <c r="F58" s="559" t="s">
        <v>205</v>
      </c>
      <c r="G58" s="555">
        <v>108</v>
      </c>
      <c r="H58" s="556">
        <v>0.6</v>
      </c>
      <c r="I58" s="554">
        <v>65</v>
      </c>
      <c r="J58" s="554">
        <v>0</v>
      </c>
      <c r="K58" s="554">
        <v>0</v>
      </c>
      <c r="L58" s="554">
        <v>65</v>
      </c>
      <c r="M58" s="554">
        <v>65</v>
      </c>
      <c r="N58" s="284">
        <v>13</v>
      </c>
      <c r="O58" s="284">
        <v>13</v>
      </c>
      <c r="P58" s="557">
        <v>1</v>
      </c>
      <c r="Q58" s="285">
        <v>1</v>
      </c>
      <c r="R58" s="284">
        <f t="shared" si="0"/>
        <v>13</v>
      </c>
      <c r="S58" s="372">
        <v>0</v>
      </c>
      <c r="T58" s="372">
        <v>0</v>
      </c>
      <c r="U58" s="372">
        <v>0</v>
      </c>
      <c r="V58" s="372">
        <v>0</v>
      </c>
      <c r="W58" s="372">
        <v>0</v>
      </c>
      <c r="X58" s="372">
        <v>0</v>
      </c>
      <c r="Y58" s="372">
        <v>0</v>
      </c>
      <c r="Z58" t="s">
        <v>342</v>
      </c>
    </row>
    <row r="59" spans="1:26" x14ac:dyDescent="0.25">
      <c r="A59" t="s">
        <v>1229</v>
      </c>
      <c r="B59" t="s">
        <v>345</v>
      </c>
      <c r="C59" t="s">
        <v>346</v>
      </c>
      <c r="D59" t="s">
        <v>199</v>
      </c>
      <c r="E59" s="558" t="s">
        <v>200</v>
      </c>
      <c r="F59" s="559" t="s">
        <v>222</v>
      </c>
      <c r="G59" s="555">
        <v>108</v>
      </c>
      <c r="H59" s="556">
        <v>0.16</v>
      </c>
      <c r="I59" s="554">
        <v>15</v>
      </c>
      <c r="J59" s="554">
        <v>0</v>
      </c>
      <c r="K59" s="554">
        <v>0</v>
      </c>
      <c r="L59" s="554">
        <v>15</v>
      </c>
      <c r="M59" s="554">
        <v>15</v>
      </c>
      <c r="N59" s="284">
        <v>3</v>
      </c>
      <c r="O59" s="284">
        <v>3</v>
      </c>
      <c r="P59" s="557">
        <v>1</v>
      </c>
      <c r="Q59" s="285">
        <v>1</v>
      </c>
      <c r="R59" s="284">
        <f t="shared" si="0"/>
        <v>3</v>
      </c>
      <c r="S59" s="372">
        <v>0</v>
      </c>
      <c r="T59" s="372">
        <v>0</v>
      </c>
      <c r="U59" s="372">
        <v>0</v>
      </c>
      <c r="V59" s="372">
        <v>0</v>
      </c>
      <c r="W59" s="372">
        <v>0</v>
      </c>
      <c r="X59" s="372">
        <v>0</v>
      </c>
      <c r="Y59" s="372">
        <v>0</v>
      </c>
      <c r="Z59" t="s">
        <v>345</v>
      </c>
    </row>
    <row r="60" spans="1:26" x14ac:dyDescent="0.25">
      <c r="A60" t="s">
        <v>1230</v>
      </c>
      <c r="B60" t="s">
        <v>348</v>
      </c>
      <c r="C60" t="s">
        <v>349</v>
      </c>
      <c r="D60" t="s">
        <v>199</v>
      </c>
      <c r="E60" s="558" t="s">
        <v>200</v>
      </c>
      <c r="F60" s="559" t="s">
        <v>207</v>
      </c>
      <c r="G60" s="555">
        <v>108</v>
      </c>
      <c r="H60" s="556">
        <v>0.23</v>
      </c>
      <c r="I60" s="554">
        <v>25</v>
      </c>
      <c r="J60" s="554">
        <v>0</v>
      </c>
      <c r="K60" s="554">
        <v>0</v>
      </c>
      <c r="L60" s="554">
        <v>25</v>
      </c>
      <c r="M60" s="554">
        <v>25</v>
      </c>
      <c r="N60" s="284">
        <v>5</v>
      </c>
      <c r="O60" s="284">
        <v>5</v>
      </c>
      <c r="P60" s="557">
        <v>1</v>
      </c>
      <c r="Q60" s="285">
        <v>1</v>
      </c>
      <c r="R60" s="284">
        <f t="shared" si="0"/>
        <v>5</v>
      </c>
      <c r="S60" s="372">
        <v>0</v>
      </c>
      <c r="T60" s="372">
        <v>0</v>
      </c>
      <c r="U60" s="372">
        <v>0</v>
      </c>
      <c r="V60" s="372">
        <v>0</v>
      </c>
      <c r="W60" s="372">
        <v>0</v>
      </c>
      <c r="X60" s="372">
        <v>0</v>
      </c>
      <c r="Y60" s="372">
        <v>0</v>
      </c>
      <c r="Z60" t="s">
        <v>348</v>
      </c>
    </row>
    <row r="61" spans="1:26" x14ac:dyDescent="0.25">
      <c r="A61" t="s">
        <v>1231</v>
      </c>
      <c r="B61" t="s">
        <v>35</v>
      </c>
      <c r="C61" t="s">
        <v>351</v>
      </c>
      <c r="D61" t="s">
        <v>228</v>
      </c>
      <c r="E61" s="558" t="s">
        <v>132</v>
      </c>
      <c r="F61" s="559" t="s">
        <v>201</v>
      </c>
      <c r="G61" s="555" t="s">
        <v>1188</v>
      </c>
      <c r="H61" s="556">
        <v>5</v>
      </c>
      <c r="I61" s="554">
        <v>5</v>
      </c>
      <c r="J61" s="554">
        <v>15</v>
      </c>
      <c r="K61" s="554">
        <v>15</v>
      </c>
      <c r="L61" s="554">
        <v>-10</v>
      </c>
      <c r="M61" s="554">
        <v>-10</v>
      </c>
      <c r="N61" s="284">
        <v>-2</v>
      </c>
      <c r="O61" s="284">
        <v>-2</v>
      </c>
      <c r="P61" s="557">
        <v>-2</v>
      </c>
      <c r="Q61" s="285">
        <v>1</v>
      </c>
      <c r="R61" s="284">
        <f t="shared" si="0"/>
        <v>-2</v>
      </c>
      <c r="S61" s="372">
        <v>0.25</v>
      </c>
      <c r="T61" s="372">
        <v>0.25</v>
      </c>
      <c r="U61" s="372">
        <v>0.25</v>
      </c>
      <c r="V61" s="372">
        <v>0.25</v>
      </c>
      <c r="W61" s="372">
        <v>0.25</v>
      </c>
      <c r="X61" s="372">
        <v>0.25</v>
      </c>
      <c r="Y61" s="372">
        <v>0.25</v>
      </c>
      <c r="Z61" t="s">
        <v>35</v>
      </c>
    </row>
    <row r="62" spans="1:26" x14ac:dyDescent="0.25">
      <c r="A62" t="s">
        <v>1232</v>
      </c>
      <c r="B62" t="s">
        <v>76</v>
      </c>
      <c r="C62" t="s">
        <v>352</v>
      </c>
      <c r="D62" t="s">
        <v>199</v>
      </c>
      <c r="E62" s="558" t="s">
        <v>200</v>
      </c>
      <c r="F62" s="559" t="s">
        <v>233</v>
      </c>
      <c r="G62" s="555">
        <v>108</v>
      </c>
      <c r="H62" s="556">
        <v>2</v>
      </c>
      <c r="I62" s="554">
        <v>215</v>
      </c>
      <c r="J62" s="554">
        <v>210</v>
      </c>
      <c r="K62" s="554">
        <v>210</v>
      </c>
      <c r="L62" s="554">
        <v>5</v>
      </c>
      <c r="M62" s="554">
        <v>5</v>
      </c>
      <c r="N62" s="284">
        <v>1</v>
      </c>
      <c r="O62" s="284">
        <v>1</v>
      </c>
      <c r="P62" s="557">
        <v>2.3255813953488372E-2</v>
      </c>
      <c r="Q62" s="285">
        <v>1</v>
      </c>
      <c r="R62" s="284">
        <f t="shared" si="0"/>
        <v>1</v>
      </c>
      <c r="S62" s="372">
        <v>3.5</v>
      </c>
      <c r="T62" s="372">
        <v>3.5</v>
      </c>
      <c r="U62" s="372">
        <v>3.5</v>
      </c>
      <c r="V62" s="372">
        <v>3.5</v>
      </c>
      <c r="W62" s="372">
        <v>3.5</v>
      </c>
      <c r="X62" s="372">
        <v>3.5</v>
      </c>
      <c r="Y62" s="372">
        <v>3.5</v>
      </c>
      <c r="Z62" t="s">
        <v>76</v>
      </c>
    </row>
    <row r="63" spans="1:26" x14ac:dyDescent="0.25">
      <c r="A63" t="s">
        <v>1233</v>
      </c>
      <c r="B63" t="s">
        <v>96</v>
      </c>
      <c r="C63" t="s">
        <v>353</v>
      </c>
      <c r="D63" t="s">
        <v>199</v>
      </c>
      <c r="E63" s="558" t="s">
        <v>200</v>
      </c>
      <c r="F63" s="559" t="s">
        <v>205</v>
      </c>
      <c r="G63" s="555">
        <v>108</v>
      </c>
      <c r="H63" s="556">
        <v>1</v>
      </c>
      <c r="I63" s="554">
        <v>110</v>
      </c>
      <c r="J63" s="554">
        <v>115</v>
      </c>
      <c r="K63" s="554">
        <v>115</v>
      </c>
      <c r="L63" s="554">
        <v>-5</v>
      </c>
      <c r="M63" s="554">
        <v>-5</v>
      </c>
      <c r="N63" s="284">
        <v>-1</v>
      </c>
      <c r="O63" s="284">
        <v>-1</v>
      </c>
      <c r="P63" s="557">
        <v>-4.5454545454545456E-2</v>
      </c>
      <c r="Q63" s="285">
        <v>1</v>
      </c>
      <c r="R63" s="284">
        <f t="shared" si="0"/>
        <v>-1</v>
      </c>
      <c r="S63" s="372">
        <v>1.9166666666666667</v>
      </c>
      <c r="T63" s="372">
        <v>1.9166666666666667</v>
      </c>
      <c r="U63" s="372">
        <v>1.9166666666666667</v>
      </c>
      <c r="V63" s="372">
        <v>1.9166666666666667</v>
      </c>
      <c r="W63" s="372">
        <v>1.9166666666666667</v>
      </c>
      <c r="X63" s="372">
        <v>1.9166666666666667</v>
      </c>
      <c r="Y63" s="372">
        <v>1.9166666666666667</v>
      </c>
      <c r="Z63" t="s">
        <v>96</v>
      </c>
    </row>
    <row r="64" spans="1:26" x14ac:dyDescent="0.25">
      <c r="A64" t="s">
        <v>1234</v>
      </c>
      <c r="B64" t="s">
        <v>80</v>
      </c>
      <c r="C64" t="s">
        <v>354</v>
      </c>
      <c r="D64" t="s">
        <v>199</v>
      </c>
      <c r="E64" s="558" t="s">
        <v>200</v>
      </c>
      <c r="F64" s="559" t="s">
        <v>207</v>
      </c>
      <c r="G64" s="555">
        <v>108</v>
      </c>
      <c r="H64" s="556">
        <v>0.22222222222222199</v>
      </c>
      <c r="I64" s="554">
        <v>25</v>
      </c>
      <c r="J64" s="554">
        <v>40</v>
      </c>
      <c r="K64" s="554">
        <v>40</v>
      </c>
      <c r="L64" s="554">
        <v>-15</v>
      </c>
      <c r="M64" s="554">
        <v>-15</v>
      </c>
      <c r="N64" s="284">
        <v>-3</v>
      </c>
      <c r="O64" s="284">
        <v>-3</v>
      </c>
      <c r="P64" s="557">
        <v>-0.6</v>
      </c>
      <c r="Q64" s="285">
        <v>1</v>
      </c>
      <c r="R64" s="284">
        <f t="shared" si="0"/>
        <v>-3</v>
      </c>
      <c r="S64" s="372">
        <v>0.66666666666666663</v>
      </c>
      <c r="T64" s="372">
        <v>0.66666666666666663</v>
      </c>
      <c r="U64" s="372">
        <v>0.66666666666666663</v>
      </c>
      <c r="V64" s="372">
        <v>0.66666666666666663</v>
      </c>
      <c r="W64" s="372">
        <v>0.66666666666666663</v>
      </c>
      <c r="X64" s="372">
        <v>0.66666666666666663</v>
      </c>
      <c r="Y64" s="372">
        <v>0.66666666666666663</v>
      </c>
      <c r="Z64" t="s">
        <v>80</v>
      </c>
    </row>
    <row r="65" spans="1:26" x14ac:dyDescent="0.25">
      <c r="A65" t="s">
        <v>1235</v>
      </c>
      <c r="B65" t="s">
        <v>87</v>
      </c>
      <c r="C65" t="s">
        <v>355</v>
      </c>
      <c r="D65" t="s">
        <v>199</v>
      </c>
      <c r="E65" s="558" t="s">
        <v>200</v>
      </c>
      <c r="F65" s="559" t="s">
        <v>207</v>
      </c>
      <c r="G65" s="555">
        <v>108</v>
      </c>
      <c r="H65" s="556">
        <v>0.25925925925925902</v>
      </c>
      <c r="I65" s="554">
        <v>30</v>
      </c>
      <c r="J65" s="554">
        <v>25</v>
      </c>
      <c r="K65" s="554">
        <v>25</v>
      </c>
      <c r="L65" s="554">
        <v>5</v>
      </c>
      <c r="M65" s="554">
        <v>5</v>
      </c>
      <c r="N65" s="284">
        <v>1</v>
      </c>
      <c r="O65" s="284">
        <v>1</v>
      </c>
      <c r="P65" s="557">
        <v>0.16666666666666666</v>
      </c>
      <c r="Q65" s="285">
        <v>1</v>
      </c>
      <c r="R65" s="284">
        <f t="shared" si="0"/>
        <v>1</v>
      </c>
      <c r="S65" s="372">
        <v>0.41666666666666669</v>
      </c>
      <c r="T65" s="372">
        <v>0.41666666666666669</v>
      </c>
      <c r="U65" s="372">
        <v>0.41666666666666669</v>
      </c>
      <c r="V65" s="372">
        <v>0.41666666666666669</v>
      </c>
      <c r="W65" s="372">
        <v>0.41666666666666669</v>
      </c>
      <c r="X65" s="372">
        <v>0.41666666666666669</v>
      </c>
      <c r="Y65" s="372">
        <v>0.41666666666666669</v>
      </c>
      <c r="Z65" t="s">
        <v>87</v>
      </c>
    </row>
    <row r="66" spans="1:26" x14ac:dyDescent="0.25">
      <c r="A66" t="s">
        <v>1236</v>
      </c>
      <c r="B66" t="s">
        <v>79</v>
      </c>
      <c r="C66" t="s">
        <v>356</v>
      </c>
      <c r="D66" t="s">
        <v>199</v>
      </c>
      <c r="E66" s="558" t="s">
        <v>200</v>
      </c>
      <c r="F66" s="559" t="s">
        <v>207</v>
      </c>
      <c r="G66" s="555">
        <v>108</v>
      </c>
      <c r="H66" s="556">
        <v>0.296296296296296</v>
      </c>
      <c r="I66" s="554">
        <v>30</v>
      </c>
      <c r="J66" s="554">
        <v>25</v>
      </c>
      <c r="K66" s="554">
        <v>25</v>
      </c>
      <c r="L66" s="554">
        <v>5</v>
      </c>
      <c r="M66" s="554">
        <v>5</v>
      </c>
      <c r="N66" s="284">
        <v>1</v>
      </c>
      <c r="O66" s="284">
        <v>1</v>
      </c>
      <c r="P66" s="557">
        <v>0.16666666666666666</v>
      </c>
      <c r="Q66" s="285">
        <v>1</v>
      </c>
      <c r="R66" s="284">
        <f t="shared" si="0"/>
        <v>1</v>
      </c>
      <c r="S66" s="372">
        <v>0.41666666666666669</v>
      </c>
      <c r="T66" s="372">
        <v>0.41666666666666669</v>
      </c>
      <c r="U66" s="372">
        <v>0.41666666666666669</v>
      </c>
      <c r="V66" s="372">
        <v>0.41666666666666669</v>
      </c>
      <c r="W66" s="372">
        <v>0.41666666666666669</v>
      </c>
      <c r="X66" s="372">
        <v>0.41666666666666669</v>
      </c>
      <c r="Y66" s="372">
        <v>0.41666666666666669</v>
      </c>
      <c r="Z66" t="s">
        <v>79</v>
      </c>
    </row>
    <row r="67" spans="1:26" x14ac:dyDescent="0.25">
      <c r="A67" t="s">
        <v>1237</v>
      </c>
      <c r="B67" t="s">
        <v>97</v>
      </c>
      <c r="C67" t="s">
        <v>357</v>
      </c>
      <c r="D67" t="s">
        <v>199</v>
      </c>
      <c r="E67" s="558" t="s">
        <v>200</v>
      </c>
      <c r="F67" s="559" t="s">
        <v>207</v>
      </c>
      <c r="G67" s="555">
        <v>108</v>
      </c>
      <c r="H67" s="556">
        <v>0.11111111111111099</v>
      </c>
      <c r="I67" s="554">
        <v>10</v>
      </c>
      <c r="J67" s="554">
        <v>25</v>
      </c>
      <c r="K67" s="554">
        <v>25</v>
      </c>
      <c r="L67" s="554">
        <v>-15</v>
      </c>
      <c r="M67" s="554">
        <v>-15</v>
      </c>
      <c r="N67" s="284">
        <v>-3</v>
      </c>
      <c r="O67" s="284">
        <v>-3</v>
      </c>
      <c r="P67" s="557">
        <v>-1.5</v>
      </c>
      <c r="Q67" s="285">
        <v>1</v>
      </c>
      <c r="R67" s="284">
        <f t="shared" ref="R67:R130" si="1">ROUND(((I67*Q67)-J67)/5,0)</f>
        <v>-3</v>
      </c>
      <c r="S67" s="372">
        <v>0.41666666666666669</v>
      </c>
      <c r="T67" s="372">
        <v>0.41666666666666669</v>
      </c>
      <c r="U67" s="372">
        <v>0.41666666666666669</v>
      </c>
      <c r="V67" s="372">
        <v>0.41666666666666669</v>
      </c>
      <c r="W67" s="372">
        <v>0.41666666666666669</v>
      </c>
      <c r="X67" s="372">
        <v>0.41666666666666669</v>
      </c>
      <c r="Y67" s="372">
        <v>0.41666666666666669</v>
      </c>
      <c r="Z67" t="s">
        <v>97</v>
      </c>
    </row>
    <row r="68" spans="1:26" x14ac:dyDescent="0.25">
      <c r="A68" t="s">
        <v>1238</v>
      </c>
      <c r="B68" t="s">
        <v>92</v>
      </c>
      <c r="C68" t="s">
        <v>358</v>
      </c>
      <c r="D68" t="s">
        <v>199</v>
      </c>
      <c r="E68" s="558" t="s">
        <v>200</v>
      </c>
      <c r="F68" s="559" t="s">
        <v>212</v>
      </c>
      <c r="G68" s="555">
        <v>108</v>
      </c>
      <c r="H68" s="556">
        <v>0.91666666666666696</v>
      </c>
      <c r="I68" s="554">
        <v>100</v>
      </c>
      <c r="J68" s="554">
        <v>95</v>
      </c>
      <c r="K68" s="554">
        <v>95</v>
      </c>
      <c r="L68" s="554">
        <v>5</v>
      </c>
      <c r="M68" s="554">
        <v>5</v>
      </c>
      <c r="N68" s="284">
        <v>1</v>
      </c>
      <c r="O68" s="284">
        <v>1</v>
      </c>
      <c r="P68" s="557">
        <v>0.05</v>
      </c>
      <c r="Q68" s="285">
        <v>1</v>
      </c>
      <c r="R68" s="284">
        <f t="shared" si="1"/>
        <v>1</v>
      </c>
      <c r="S68" s="372">
        <v>1.5833333333333333</v>
      </c>
      <c r="T68" s="372">
        <v>1.5833333333333333</v>
      </c>
      <c r="U68" s="372">
        <v>1.5833333333333333</v>
      </c>
      <c r="V68" s="372">
        <v>1.5833333333333333</v>
      </c>
      <c r="W68" s="372">
        <v>1.5833333333333333</v>
      </c>
      <c r="X68" s="372">
        <v>1.5833333333333333</v>
      </c>
      <c r="Y68" s="372">
        <v>1.5833333333333333</v>
      </c>
      <c r="Z68" t="s">
        <v>92</v>
      </c>
    </row>
    <row r="69" spans="1:26" x14ac:dyDescent="0.25">
      <c r="A69" t="s">
        <v>1239</v>
      </c>
      <c r="B69" t="s">
        <v>85</v>
      </c>
      <c r="C69" t="s">
        <v>359</v>
      </c>
      <c r="D69" t="s">
        <v>199</v>
      </c>
      <c r="E69" s="558" t="s">
        <v>200</v>
      </c>
      <c r="F69" s="559" t="s">
        <v>220</v>
      </c>
      <c r="G69" s="555">
        <v>108</v>
      </c>
      <c r="H69" s="556">
        <v>1.3</v>
      </c>
      <c r="I69" s="554">
        <v>140</v>
      </c>
      <c r="J69" s="554">
        <v>140</v>
      </c>
      <c r="K69" s="554">
        <v>140</v>
      </c>
      <c r="L69" s="554">
        <v>0</v>
      </c>
      <c r="M69" s="554">
        <v>0</v>
      </c>
      <c r="N69" s="284">
        <v>0</v>
      </c>
      <c r="O69" s="284">
        <v>0</v>
      </c>
      <c r="P69" s="557">
        <v>0</v>
      </c>
      <c r="Q69" s="285">
        <v>1</v>
      </c>
      <c r="R69" s="284">
        <f t="shared" si="1"/>
        <v>0</v>
      </c>
      <c r="S69" s="372">
        <v>2.3333333333333335</v>
      </c>
      <c r="T69" s="372">
        <v>2.3333333333333335</v>
      </c>
      <c r="U69" s="372">
        <v>2.3333333333333335</v>
      </c>
      <c r="V69" s="372">
        <v>2.3333333333333335</v>
      </c>
      <c r="W69" s="372">
        <v>2.3333333333333335</v>
      </c>
      <c r="X69" s="372">
        <v>2.3333333333333335</v>
      </c>
      <c r="Y69" s="372">
        <v>2.3333333333333335</v>
      </c>
      <c r="Z69" t="s">
        <v>85</v>
      </c>
    </row>
    <row r="70" spans="1:26" x14ac:dyDescent="0.25">
      <c r="A70" t="s">
        <v>1240</v>
      </c>
      <c r="B70" t="s">
        <v>94</v>
      </c>
      <c r="C70" t="s">
        <v>360</v>
      </c>
      <c r="D70" t="s">
        <v>199</v>
      </c>
      <c r="E70" s="558" t="s">
        <v>200</v>
      </c>
      <c r="F70" s="559" t="s">
        <v>222</v>
      </c>
      <c r="G70" s="555">
        <v>108</v>
      </c>
      <c r="H70" s="556">
        <v>0.70370370370370405</v>
      </c>
      <c r="I70" s="554">
        <v>75</v>
      </c>
      <c r="J70" s="554">
        <v>70</v>
      </c>
      <c r="K70" s="554">
        <v>70</v>
      </c>
      <c r="L70" s="554">
        <v>5</v>
      </c>
      <c r="M70" s="554">
        <v>5</v>
      </c>
      <c r="N70" s="284">
        <v>1</v>
      </c>
      <c r="O70" s="284">
        <v>1</v>
      </c>
      <c r="P70" s="557">
        <v>6.6666666666666666E-2</v>
      </c>
      <c r="Q70" s="285">
        <v>1</v>
      </c>
      <c r="R70" s="284">
        <f t="shared" si="1"/>
        <v>1</v>
      </c>
      <c r="S70" s="372">
        <v>1.1666666666666667</v>
      </c>
      <c r="T70" s="372">
        <v>1.1666666666666667</v>
      </c>
      <c r="U70" s="372">
        <v>1.1666666666666667</v>
      </c>
      <c r="V70" s="372">
        <v>1.1666666666666667</v>
      </c>
      <c r="W70" s="372">
        <v>1.1666666666666667</v>
      </c>
      <c r="X70" s="372">
        <v>1.1666666666666667</v>
      </c>
      <c r="Y70" s="372">
        <v>1.1666666666666667</v>
      </c>
      <c r="Z70" t="s">
        <v>94</v>
      </c>
    </row>
    <row r="71" spans="1:26" x14ac:dyDescent="0.25">
      <c r="A71" t="s">
        <v>1241</v>
      </c>
      <c r="B71" t="s">
        <v>78</v>
      </c>
      <c r="C71" t="s">
        <v>361</v>
      </c>
      <c r="D71" t="s">
        <v>199</v>
      </c>
      <c r="E71" s="558" t="s">
        <v>200</v>
      </c>
      <c r="F71" s="559" t="s">
        <v>233</v>
      </c>
      <c r="G71" s="555">
        <v>108</v>
      </c>
      <c r="H71" s="556">
        <v>1.68</v>
      </c>
      <c r="I71" s="554">
        <v>180</v>
      </c>
      <c r="J71" s="554">
        <v>20</v>
      </c>
      <c r="K71" s="554">
        <v>20</v>
      </c>
      <c r="L71" s="554">
        <v>160</v>
      </c>
      <c r="M71" s="554">
        <v>160</v>
      </c>
      <c r="N71" s="284">
        <v>32</v>
      </c>
      <c r="O71" s="284">
        <v>32</v>
      </c>
      <c r="P71" s="557">
        <v>0.88888888888888884</v>
      </c>
      <c r="Q71" s="285">
        <v>1</v>
      </c>
      <c r="R71" s="284">
        <f t="shared" si="1"/>
        <v>32</v>
      </c>
      <c r="S71" s="372">
        <v>0.33333333333333331</v>
      </c>
      <c r="T71" s="372">
        <v>0.33333333333333331</v>
      </c>
      <c r="U71" s="372">
        <v>0.33333333333333331</v>
      </c>
      <c r="V71" s="372">
        <v>0.33333333333333331</v>
      </c>
      <c r="W71" s="372">
        <v>0.33333333333333331</v>
      </c>
      <c r="X71" s="372">
        <v>0.33333333333333331</v>
      </c>
      <c r="Y71" s="372">
        <v>0.33333333333333331</v>
      </c>
      <c r="Z71" t="s">
        <v>78</v>
      </c>
    </row>
    <row r="72" spans="1:26" x14ac:dyDescent="0.25">
      <c r="A72" t="s">
        <v>1311</v>
      </c>
      <c r="B72" t="s">
        <v>91</v>
      </c>
      <c r="C72" t="s">
        <v>1263</v>
      </c>
      <c r="D72" t="s">
        <v>228</v>
      </c>
      <c r="E72" s="558" t="s">
        <v>200</v>
      </c>
      <c r="F72" s="559" t="s">
        <v>212</v>
      </c>
      <c r="G72" s="555">
        <v>108</v>
      </c>
      <c r="H72" s="556">
        <v>0.8</v>
      </c>
      <c r="I72" s="554">
        <v>85</v>
      </c>
      <c r="J72" s="554">
        <v>0</v>
      </c>
      <c r="K72" s="554">
        <v>0</v>
      </c>
      <c r="L72" s="554">
        <v>85</v>
      </c>
      <c r="M72" s="554">
        <v>85</v>
      </c>
      <c r="N72" s="284">
        <v>17</v>
      </c>
      <c r="O72" s="284">
        <v>17</v>
      </c>
      <c r="P72" s="557">
        <v>1</v>
      </c>
      <c r="Q72" s="285">
        <v>1</v>
      </c>
      <c r="R72" s="284">
        <f t="shared" si="1"/>
        <v>17</v>
      </c>
      <c r="S72" s="372">
        <v>0</v>
      </c>
      <c r="T72" s="372">
        <v>0</v>
      </c>
      <c r="U72" s="372">
        <v>0</v>
      </c>
      <c r="V72" s="372">
        <v>0</v>
      </c>
      <c r="W72" s="372">
        <v>0</v>
      </c>
      <c r="X72" s="372">
        <v>0</v>
      </c>
      <c r="Y72" s="372">
        <v>0</v>
      </c>
      <c r="Z72" t="s">
        <v>91</v>
      </c>
    </row>
    <row r="73" spans="1:26" x14ac:dyDescent="0.25">
      <c r="A73" t="s">
        <v>1312</v>
      </c>
      <c r="B73" t="s">
        <v>93</v>
      </c>
      <c r="C73" t="s">
        <v>1265</v>
      </c>
      <c r="D73" t="s">
        <v>228</v>
      </c>
      <c r="E73" s="558" t="s">
        <v>200</v>
      </c>
      <c r="F73" s="559" t="s">
        <v>205</v>
      </c>
      <c r="G73" s="555">
        <v>108</v>
      </c>
      <c r="H73" s="556">
        <v>0.5</v>
      </c>
      <c r="I73" s="554">
        <v>55</v>
      </c>
      <c r="J73" s="554">
        <v>0</v>
      </c>
      <c r="K73" s="554">
        <v>0</v>
      </c>
      <c r="L73" s="554">
        <v>55</v>
      </c>
      <c r="M73" s="554">
        <v>55</v>
      </c>
      <c r="N73" s="284">
        <v>11</v>
      </c>
      <c r="O73" s="284">
        <v>11</v>
      </c>
      <c r="P73" s="557">
        <v>1</v>
      </c>
      <c r="Q73" s="285">
        <v>1</v>
      </c>
      <c r="R73" s="284">
        <f t="shared" si="1"/>
        <v>11</v>
      </c>
      <c r="S73" s="372">
        <v>0</v>
      </c>
      <c r="T73" s="372">
        <v>0</v>
      </c>
      <c r="U73" s="372">
        <v>0</v>
      </c>
      <c r="V73" s="372">
        <v>0</v>
      </c>
      <c r="W73" s="372">
        <v>0</v>
      </c>
      <c r="X73" s="372">
        <v>0</v>
      </c>
      <c r="Y73" s="372">
        <v>0</v>
      </c>
      <c r="Z73" t="s">
        <v>93</v>
      </c>
    </row>
    <row r="74" spans="1:26" x14ac:dyDescent="0.25">
      <c r="A74" t="s">
        <v>1396</v>
      </c>
      <c r="B74" t="s">
        <v>1391</v>
      </c>
      <c r="C74" t="s">
        <v>1392</v>
      </c>
      <c r="D74" t="s">
        <v>228</v>
      </c>
      <c r="E74" s="558" t="s">
        <v>132</v>
      </c>
      <c r="F74" s="559" t="s">
        <v>212</v>
      </c>
      <c r="G74" s="555" t="s">
        <v>1188</v>
      </c>
      <c r="H74" s="556">
        <v>5</v>
      </c>
      <c r="I74" s="554">
        <v>5</v>
      </c>
      <c r="J74" s="554">
        <v>0</v>
      </c>
      <c r="K74" s="554">
        <v>0</v>
      </c>
      <c r="L74" s="554">
        <v>5</v>
      </c>
      <c r="M74" s="554">
        <v>5</v>
      </c>
      <c r="N74" s="284">
        <v>1</v>
      </c>
      <c r="O74" s="284">
        <v>1</v>
      </c>
      <c r="P74" s="557">
        <v>1</v>
      </c>
      <c r="Q74" s="285">
        <v>1</v>
      </c>
      <c r="R74" s="284">
        <f t="shared" si="1"/>
        <v>1</v>
      </c>
      <c r="S74" s="372">
        <v>0</v>
      </c>
      <c r="T74" s="372">
        <v>0</v>
      </c>
      <c r="U74" s="372">
        <v>0</v>
      </c>
      <c r="V74" s="372">
        <v>0</v>
      </c>
      <c r="W74" s="372">
        <v>0</v>
      </c>
      <c r="X74" s="372">
        <v>0</v>
      </c>
      <c r="Y74" s="372">
        <v>0</v>
      </c>
      <c r="Z74" t="s">
        <v>1391</v>
      </c>
    </row>
    <row r="75" spans="1:26" x14ac:dyDescent="0.25">
      <c r="A75" t="s">
        <v>1242</v>
      </c>
      <c r="B75" t="s">
        <v>34</v>
      </c>
      <c r="C75" t="s">
        <v>363</v>
      </c>
      <c r="D75" t="s">
        <v>199</v>
      </c>
      <c r="E75" s="558" t="s">
        <v>200</v>
      </c>
      <c r="F75" s="559" t="s">
        <v>207</v>
      </c>
      <c r="G75" s="555">
        <v>108</v>
      </c>
      <c r="H75" s="556">
        <v>0.296296296296296</v>
      </c>
      <c r="I75" s="554">
        <v>30</v>
      </c>
      <c r="J75" s="554">
        <v>40</v>
      </c>
      <c r="K75" s="554">
        <v>40</v>
      </c>
      <c r="L75" s="554">
        <v>-10</v>
      </c>
      <c r="M75" s="554">
        <v>-10</v>
      </c>
      <c r="N75" s="284">
        <v>-2</v>
      </c>
      <c r="O75" s="284">
        <v>-2</v>
      </c>
      <c r="P75" s="557">
        <v>-0.33333333333333331</v>
      </c>
      <c r="Q75" s="285">
        <v>1</v>
      </c>
      <c r="R75" s="284">
        <f t="shared" si="1"/>
        <v>-2</v>
      </c>
      <c r="S75" s="372">
        <v>0.66666666666666663</v>
      </c>
      <c r="T75" s="372">
        <v>0.66666666666666663</v>
      </c>
      <c r="U75" s="372">
        <v>0.66666666666666663</v>
      </c>
      <c r="V75" s="372">
        <v>0.66666666666666663</v>
      </c>
      <c r="W75" s="372">
        <v>0.66666666666666663</v>
      </c>
      <c r="X75" s="372">
        <v>0.66666666666666663</v>
      </c>
      <c r="Y75" s="372">
        <v>0.66666666666666663</v>
      </c>
      <c r="Z75" t="s">
        <v>34</v>
      </c>
    </row>
    <row r="76" spans="1:26" x14ac:dyDescent="0.25">
      <c r="A76" t="s">
        <v>1243</v>
      </c>
      <c r="B76" t="s">
        <v>81</v>
      </c>
      <c r="C76" t="s">
        <v>364</v>
      </c>
      <c r="D76" t="s">
        <v>199</v>
      </c>
      <c r="E76" s="558" t="s">
        <v>200</v>
      </c>
      <c r="F76" s="559" t="s">
        <v>207</v>
      </c>
      <c r="G76" s="555">
        <v>108</v>
      </c>
      <c r="H76" s="556">
        <v>0.11111111111111099</v>
      </c>
      <c r="I76" s="554">
        <v>10</v>
      </c>
      <c r="J76" s="554">
        <v>25</v>
      </c>
      <c r="K76" s="554">
        <v>25</v>
      </c>
      <c r="L76" s="554">
        <v>-15</v>
      </c>
      <c r="M76" s="554">
        <v>-15</v>
      </c>
      <c r="N76" s="284">
        <v>-3</v>
      </c>
      <c r="O76" s="284">
        <v>-3</v>
      </c>
      <c r="P76" s="557">
        <v>-1.5</v>
      </c>
      <c r="Q76" s="285">
        <v>1</v>
      </c>
      <c r="R76" s="284">
        <f t="shared" si="1"/>
        <v>-3</v>
      </c>
      <c r="S76" s="372">
        <v>0.41666666666666669</v>
      </c>
      <c r="T76" s="372">
        <v>0.41666666666666669</v>
      </c>
      <c r="U76" s="372">
        <v>0.41666666666666669</v>
      </c>
      <c r="V76" s="372">
        <v>0.41666666666666669</v>
      </c>
      <c r="W76" s="372">
        <v>0.41666666666666669</v>
      </c>
      <c r="X76" s="372">
        <v>0.41666666666666669</v>
      </c>
      <c r="Y76" s="372">
        <v>0.41666666666666669</v>
      </c>
      <c r="Z76" t="s">
        <v>81</v>
      </c>
    </row>
    <row r="77" spans="1:26" x14ac:dyDescent="0.25">
      <c r="A77" t="s">
        <v>1244</v>
      </c>
      <c r="B77" t="s">
        <v>75</v>
      </c>
      <c r="C77" t="s">
        <v>357</v>
      </c>
      <c r="D77" t="s">
        <v>199</v>
      </c>
      <c r="E77" s="558" t="s">
        <v>200</v>
      </c>
      <c r="F77" s="559" t="s">
        <v>207</v>
      </c>
      <c r="G77" s="555">
        <v>108</v>
      </c>
      <c r="H77" s="556">
        <v>0.22222222222222199</v>
      </c>
      <c r="I77" s="554">
        <v>25</v>
      </c>
      <c r="J77" s="554">
        <v>35</v>
      </c>
      <c r="K77" s="554">
        <v>35</v>
      </c>
      <c r="L77" s="554">
        <v>-10</v>
      </c>
      <c r="M77" s="554">
        <v>-10</v>
      </c>
      <c r="N77" s="284">
        <v>-2</v>
      </c>
      <c r="O77" s="284">
        <v>-2</v>
      </c>
      <c r="P77" s="557">
        <v>-0.4</v>
      </c>
      <c r="Q77" s="285">
        <v>1</v>
      </c>
      <c r="R77" s="284">
        <f t="shared" si="1"/>
        <v>-2</v>
      </c>
      <c r="S77" s="372">
        <v>0.58333333333333337</v>
      </c>
      <c r="T77" s="372">
        <v>0.58333333333333337</v>
      </c>
      <c r="U77" s="372">
        <v>0.58333333333333337</v>
      </c>
      <c r="V77" s="372">
        <v>0.58333333333333337</v>
      </c>
      <c r="W77" s="372">
        <v>0.58333333333333337</v>
      </c>
      <c r="X77" s="372">
        <v>0.58333333333333337</v>
      </c>
      <c r="Y77" s="372">
        <v>0.58333333333333337</v>
      </c>
      <c r="Z77" t="s">
        <v>75</v>
      </c>
    </row>
    <row r="78" spans="1:26" x14ac:dyDescent="0.25">
      <c r="A78" t="s">
        <v>1245</v>
      </c>
      <c r="B78" t="s">
        <v>95</v>
      </c>
      <c r="C78" t="s">
        <v>365</v>
      </c>
      <c r="D78" t="s">
        <v>199</v>
      </c>
      <c r="E78" s="558" t="s">
        <v>200</v>
      </c>
      <c r="F78" s="559" t="s">
        <v>207</v>
      </c>
      <c r="G78" s="555">
        <v>108</v>
      </c>
      <c r="H78" s="556">
        <v>7.4074074074074098E-2</v>
      </c>
      <c r="I78" s="554">
        <v>10</v>
      </c>
      <c r="J78" s="554">
        <v>0</v>
      </c>
      <c r="K78" s="554">
        <v>0</v>
      </c>
      <c r="L78" s="554">
        <v>10</v>
      </c>
      <c r="M78" s="554">
        <v>10</v>
      </c>
      <c r="N78" s="284">
        <v>2</v>
      </c>
      <c r="O78" s="284">
        <v>2</v>
      </c>
      <c r="P78" s="557">
        <v>1</v>
      </c>
      <c r="Q78" s="285">
        <v>1</v>
      </c>
      <c r="R78" s="284">
        <f t="shared" si="1"/>
        <v>2</v>
      </c>
      <c r="S78" s="372">
        <v>0</v>
      </c>
      <c r="T78" s="372">
        <v>0</v>
      </c>
      <c r="U78" s="372">
        <v>0</v>
      </c>
      <c r="V78" s="372">
        <v>0</v>
      </c>
      <c r="W78" s="372">
        <v>0</v>
      </c>
      <c r="X78" s="372">
        <v>0</v>
      </c>
      <c r="Y78" s="372">
        <v>0</v>
      </c>
      <c r="Z78" t="s">
        <v>95</v>
      </c>
    </row>
    <row r="79" spans="1:26" x14ac:dyDescent="0.25">
      <c r="A79" t="s">
        <v>1246</v>
      </c>
      <c r="B79" t="s">
        <v>66</v>
      </c>
      <c r="C79" t="s">
        <v>366</v>
      </c>
      <c r="D79" t="s">
        <v>199</v>
      </c>
      <c r="E79" s="558" t="s">
        <v>200</v>
      </c>
      <c r="F79" s="559" t="s">
        <v>207</v>
      </c>
      <c r="G79" s="555">
        <v>108</v>
      </c>
      <c r="H79" s="556">
        <v>0.148148148148148</v>
      </c>
      <c r="I79" s="554">
        <v>15</v>
      </c>
      <c r="J79" s="554">
        <v>75</v>
      </c>
      <c r="K79" s="554">
        <v>75</v>
      </c>
      <c r="L79" s="554">
        <v>-60</v>
      </c>
      <c r="M79" s="554">
        <v>-60</v>
      </c>
      <c r="N79" s="284">
        <v>-12</v>
      </c>
      <c r="O79" s="284">
        <v>-12</v>
      </c>
      <c r="P79" s="557">
        <v>-4</v>
      </c>
      <c r="Q79" s="285">
        <v>1</v>
      </c>
      <c r="R79" s="284">
        <f t="shared" si="1"/>
        <v>-12</v>
      </c>
      <c r="S79" s="372">
        <v>1.25</v>
      </c>
      <c r="T79" s="372">
        <v>1.25</v>
      </c>
      <c r="U79" s="372">
        <v>1.25</v>
      </c>
      <c r="V79" s="372">
        <v>1.25</v>
      </c>
      <c r="W79" s="372">
        <v>1.25</v>
      </c>
      <c r="X79" s="372">
        <v>1.25</v>
      </c>
      <c r="Y79" s="372">
        <v>1.25</v>
      </c>
      <c r="Z79" t="s">
        <v>66</v>
      </c>
    </row>
    <row r="80" spans="1:26" x14ac:dyDescent="0.25">
      <c r="A80" t="s">
        <v>1247</v>
      </c>
      <c r="B80" t="s">
        <v>26</v>
      </c>
      <c r="C80" t="s">
        <v>367</v>
      </c>
      <c r="D80" t="s">
        <v>199</v>
      </c>
      <c r="E80" s="558" t="s">
        <v>200</v>
      </c>
      <c r="F80" s="559" t="s">
        <v>220</v>
      </c>
      <c r="G80" s="555">
        <v>108</v>
      </c>
      <c r="H80" s="556">
        <v>1.0370370370370401</v>
      </c>
      <c r="I80" s="554">
        <v>110</v>
      </c>
      <c r="J80" s="554">
        <v>165</v>
      </c>
      <c r="K80" s="554">
        <v>165</v>
      </c>
      <c r="L80" s="554">
        <v>-55</v>
      </c>
      <c r="M80" s="554">
        <v>-55</v>
      </c>
      <c r="N80" s="284">
        <v>-11</v>
      </c>
      <c r="O80" s="284">
        <v>-11</v>
      </c>
      <c r="P80" s="557">
        <v>-0.5</v>
      </c>
      <c r="Q80" s="285">
        <v>1</v>
      </c>
      <c r="R80" s="284">
        <f t="shared" si="1"/>
        <v>-11</v>
      </c>
      <c r="S80" s="372">
        <v>2.75</v>
      </c>
      <c r="T80" s="372">
        <v>2.75</v>
      </c>
      <c r="U80" s="372">
        <v>2.75</v>
      </c>
      <c r="V80" s="372">
        <v>2.75</v>
      </c>
      <c r="W80" s="372">
        <v>2.75</v>
      </c>
      <c r="X80" s="372">
        <v>2.75</v>
      </c>
      <c r="Y80" s="372">
        <v>2.75</v>
      </c>
      <c r="Z80" t="s">
        <v>26</v>
      </c>
    </row>
    <row r="81" spans="1:26" x14ac:dyDescent="0.25">
      <c r="A81" t="s">
        <v>426</v>
      </c>
      <c r="B81" t="s">
        <v>368</v>
      </c>
      <c r="C81" t="s">
        <v>369</v>
      </c>
      <c r="D81" t="s">
        <v>199</v>
      </c>
      <c r="E81" s="558" t="s">
        <v>132</v>
      </c>
      <c r="F81" s="559" t="s">
        <v>207</v>
      </c>
      <c r="G81" s="555" t="s">
        <v>1188</v>
      </c>
      <c r="H81" s="556" t="s">
        <v>1188</v>
      </c>
      <c r="I81" s="554">
        <v>0</v>
      </c>
      <c r="J81" s="554">
        <v>0</v>
      </c>
      <c r="K81" s="554">
        <v>0</v>
      </c>
      <c r="L81" s="554">
        <v>0</v>
      </c>
      <c r="M81" s="554">
        <v>0</v>
      </c>
      <c r="N81" s="284">
        <v>0</v>
      </c>
      <c r="O81" s="284">
        <v>0</v>
      </c>
      <c r="P81" s="557" t="s">
        <v>1188</v>
      </c>
      <c r="Q81" s="285">
        <v>1</v>
      </c>
      <c r="R81" s="284">
        <f t="shared" si="1"/>
        <v>0</v>
      </c>
      <c r="S81" s="372">
        <v>0</v>
      </c>
      <c r="T81" s="372">
        <v>0</v>
      </c>
      <c r="U81" s="372">
        <v>0</v>
      </c>
      <c r="V81" s="372">
        <v>0</v>
      </c>
      <c r="W81" s="372">
        <v>0</v>
      </c>
      <c r="X81" s="372">
        <v>0</v>
      </c>
      <c r="Y81" s="372">
        <v>0</v>
      </c>
      <c r="Z81" t="s">
        <v>368</v>
      </c>
    </row>
    <row r="82" spans="1:26" x14ac:dyDescent="0.25">
      <c r="A82" t="s">
        <v>1313</v>
      </c>
      <c r="B82" t="s">
        <v>28</v>
      </c>
      <c r="C82" t="s">
        <v>370</v>
      </c>
      <c r="D82" t="s">
        <v>199</v>
      </c>
      <c r="E82" s="558" t="s">
        <v>200</v>
      </c>
      <c r="F82" s="559" t="s">
        <v>371</v>
      </c>
      <c r="G82" s="555">
        <v>108</v>
      </c>
      <c r="H82" s="556">
        <v>0.25925925925925902</v>
      </c>
      <c r="I82" s="554">
        <v>30</v>
      </c>
      <c r="J82" s="554">
        <v>15</v>
      </c>
      <c r="K82" s="554">
        <v>15</v>
      </c>
      <c r="L82" s="554">
        <v>15</v>
      </c>
      <c r="M82" s="554">
        <v>15</v>
      </c>
      <c r="N82" s="284">
        <v>3</v>
      </c>
      <c r="O82" s="284">
        <v>3</v>
      </c>
      <c r="P82" s="557">
        <v>0.5</v>
      </c>
      <c r="Q82" s="285">
        <v>1</v>
      </c>
      <c r="R82" s="284">
        <f t="shared" si="1"/>
        <v>3</v>
      </c>
      <c r="S82" s="372">
        <v>0.25</v>
      </c>
      <c r="T82" s="372">
        <v>0.25</v>
      </c>
      <c r="U82" s="372">
        <v>0.25</v>
      </c>
      <c r="V82" s="372">
        <v>0.25</v>
      </c>
      <c r="W82" s="372">
        <v>0.25</v>
      </c>
      <c r="X82" s="372">
        <v>0.25</v>
      </c>
      <c r="Y82" s="372">
        <v>0.25</v>
      </c>
      <c r="Z82" t="s">
        <v>28</v>
      </c>
    </row>
    <row r="83" spans="1:26" x14ac:dyDescent="0.25">
      <c r="A83" t="s">
        <v>1314</v>
      </c>
      <c r="B83" t="s">
        <v>88</v>
      </c>
      <c r="C83" t="s">
        <v>372</v>
      </c>
      <c r="D83" t="s">
        <v>199</v>
      </c>
      <c r="E83" s="558" t="s">
        <v>200</v>
      </c>
      <c r="F83" s="559" t="s">
        <v>207</v>
      </c>
      <c r="G83" s="555">
        <v>108</v>
      </c>
      <c r="H83" s="556">
        <v>0.148148148148148</v>
      </c>
      <c r="I83" s="554">
        <v>15</v>
      </c>
      <c r="J83" s="554">
        <v>15</v>
      </c>
      <c r="K83" s="554">
        <v>15</v>
      </c>
      <c r="L83" s="554">
        <v>0</v>
      </c>
      <c r="M83" s="554">
        <v>0</v>
      </c>
      <c r="N83" s="284">
        <v>0</v>
      </c>
      <c r="O83" s="284">
        <v>0</v>
      </c>
      <c r="P83" s="557">
        <v>0</v>
      </c>
      <c r="Q83" s="285">
        <v>1</v>
      </c>
      <c r="R83" s="284">
        <f t="shared" si="1"/>
        <v>0</v>
      </c>
      <c r="S83" s="372">
        <v>0.25</v>
      </c>
      <c r="T83" s="372">
        <v>0.25</v>
      </c>
      <c r="U83" s="372">
        <v>0.25</v>
      </c>
      <c r="V83" s="372">
        <v>0.25</v>
      </c>
      <c r="W83" s="372">
        <v>0.25</v>
      </c>
      <c r="X83" s="372">
        <v>0.25</v>
      </c>
      <c r="Y83" s="372">
        <v>0.25</v>
      </c>
      <c r="Z83" t="s">
        <v>88</v>
      </c>
    </row>
    <row r="84" spans="1:26" x14ac:dyDescent="0.25">
      <c r="A84" t="s">
        <v>1315</v>
      </c>
      <c r="B84" t="s">
        <v>74</v>
      </c>
      <c r="C84" t="s">
        <v>373</v>
      </c>
      <c r="D84" t="s">
        <v>199</v>
      </c>
      <c r="E84" s="558" t="s">
        <v>200</v>
      </c>
      <c r="F84" s="559" t="s">
        <v>205</v>
      </c>
      <c r="G84" s="555">
        <v>108</v>
      </c>
      <c r="H84" s="556">
        <v>1</v>
      </c>
      <c r="I84" s="554">
        <v>110</v>
      </c>
      <c r="J84" s="554">
        <v>120</v>
      </c>
      <c r="K84" s="554">
        <v>120</v>
      </c>
      <c r="L84" s="554">
        <v>-10</v>
      </c>
      <c r="M84" s="554">
        <v>-10</v>
      </c>
      <c r="N84" s="284">
        <v>-2</v>
      </c>
      <c r="O84" s="284">
        <v>-2</v>
      </c>
      <c r="P84" s="557">
        <v>-9.0909090909090912E-2</v>
      </c>
      <c r="Q84" s="285">
        <v>1</v>
      </c>
      <c r="R84" s="284">
        <f t="shared" si="1"/>
        <v>-2</v>
      </c>
      <c r="S84" s="372">
        <v>2</v>
      </c>
      <c r="T84" s="372">
        <v>2</v>
      </c>
      <c r="U84" s="372">
        <v>2</v>
      </c>
      <c r="V84" s="372">
        <v>2</v>
      </c>
      <c r="W84" s="372">
        <v>2</v>
      </c>
      <c r="X84" s="372">
        <v>2</v>
      </c>
      <c r="Y84" s="372">
        <v>2</v>
      </c>
      <c r="Z84" t="s">
        <v>74</v>
      </c>
    </row>
    <row r="85" spans="1:26" x14ac:dyDescent="0.25">
      <c r="A85" t="s">
        <v>1316</v>
      </c>
      <c r="B85" t="s">
        <v>56</v>
      </c>
      <c r="C85" t="s">
        <v>374</v>
      </c>
      <c r="D85" t="s">
        <v>199</v>
      </c>
      <c r="E85" s="558" t="s">
        <v>200</v>
      </c>
      <c r="F85" s="559" t="s">
        <v>207</v>
      </c>
      <c r="G85" s="555">
        <v>108</v>
      </c>
      <c r="H85" s="556">
        <v>0.37037037037037002</v>
      </c>
      <c r="I85" s="554">
        <v>40</v>
      </c>
      <c r="J85" s="554">
        <v>50</v>
      </c>
      <c r="K85" s="554">
        <v>50</v>
      </c>
      <c r="L85" s="554">
        <v>-10</v>
      </c>
      <c r="M85" s="554">
        <v>-10</v>
      </c>
      <c r="N85" s="284">
        <v>-2</v>
      </c>
      <c r="O85" s="284">
        <v>-2</v>
      </c>
      <c r="P85" s="557">
        <v>-0.25</v>
      </c>
      <c r="Q85" s="285">
        <v>1</v>
      </c>
      <c r="R85" s="284">
        <f t="shared" si="1"/>
        <v>-2</v>
      </c>
      <c r="S85" s="372">
        <v>0.83333333333333337</v>
      </c>
      <c r="T85" s="372">
        <v>0.83333333333333337</v>
      </c>
      <c r="U85" s="372">
        <v>0.83333333333333337</v>
      </c>
      <c r="V85" s="372">
        <v>0.83333333333333337</v>
      </c>
      <c r="W85" s="372">
        <v>0.83333333333333337</v>
      </c>
      <c r="X85" s="372">
        <v>0.83333333333333337</v>
      </c>
      <c r="Y85" s="372">
        <v>0.83333333333333337</v>
      </c>
      <c r="Z85" t="s">
        <v>56</v>
      </c>
    </row>
    <row r="86" spans="1:26" x14ac:dyDescent="0.25">
      <c r="A86" t="s">
        <v>1317</v>
      </c>
      <c r="B86" t="s">
        <v>58</v>
      </c>
      <c r="C86" t="s">
        <v>375</v>
      </c>
      <c r="D86" t="s">
        <v>199</v>
      </c>
      <c r="E86" s="558" t="s">
        <v>200</v>
      </c>
      <c r="F86" s="559" t="s">
        <v>207</v>
      </c>
      <c r="G86" s="555">
        <v>108</v>
      </c>
      <c r="H86" s="556">
        <v>0.33333333333333298</v>
      </c>
      <c r="I86" s="554">
        <v>35</v>
      </c>
      <c r="J86" s="554">
        <v>30</v>
      </c>
      <c r="K86" s="554">
        <v>30</v>
      </c>
      <c r="L86" s="554">
        <v>5</v>
      </c>
      <c r="M86" s="554">
        <v>5</v>
      </c>
      <c r="N86" s="284">
        <v>1</v>
      </c>
      <c r="O86" s="284">
        <v>1</v>
      </c>
      <c r="P86" s="557">
        <v>0.14285714285714285</v>
      </c>
      <c r="Q86" s="285">
        <v>1</v>
      </c>
      <c r="R86" s="284">
        <f t="shared" si="1"/>
        <v>1</v>
      </c>
      <c r="S86" s="372">
        <v>0.5</v>
      </c>
      <c r="T86" s="372">
        <v>0.5</v>
      </c>
      <c r="U86" s="372">
        <v>0.5</v>
      </c>
      <c r="V86" s="372">
        <v>0.5</v>
      </c>
      <c r="W86" s="372">
        <v>0.5</v>
      </c>
      <c r="X86" s="372">
        <v>0.5</v>
      </c>
      <c r="Y86" s="372">
        <v>0.5</v>
      </c>
      <c r="Z86" t="s">
        <v>58</v>
      </c>
    </row>
    <row r="87" spans="1:26" x14ac:dyDescent="0.25">
      <c r="A87" t="s">
        <v>1318</v>
      </c>
      <c r="B87" t="s">
        <v>53</v>
      </c>
      <c r="C87" t="s">
        <v>376</v>
      </c>
      <c r="D87" t="s">
        <v>199</v>
      </c>
      <c r="E87" s="558" t="s">
        <v>200</v>
      </c>
      <c r="F87" s="559" t="s">
        <v>207</v>
      </c>
      <c r="G87" s="555">
        <v>108</v>
      </c>
      <c r="H87" s="556">
        <v>0.592592592592593</v>
      </c>
      <c r="I87" s="554">
        <v>65</v>
      </c>
      <c r="J87" s="554">
        <v>60</v>
      </c>
      <c r="K87" s="554">
        <v>60</v>
      </c>
      <c r="L87" s="554">
        <v>5</v>
      </c>
      <c r="M87" s="554">
        <v>5</v>
      </c>
      <c r="N87" s="284">
        <v>1</v>
      </c>
      <c r="O87" s="284">
        <v>1</v>
      </c>
      <c r="P87" s="557">
        <v>7.6923076923076927E-2</v>
      </c>
      <c r="Q87" s="285">
        <v>1</v>
      </c>
      <c r="R87" s="284">
        <f t="shared" si="1"/>
        <v>1</v>
      </c>
      <c r="S87" s="372">
        <v>1</v>
      </c>
      <c r="T87" s="372">
        <v>1</v>
      </c>
      <c r="U87" s="372">
        <v>1</v>
      </c>
      <c r="V87" s="372">
        <v>1</v>
      </c>
      <c r="W87" s="372">
        <v>1</v>
      </c>
      <c r="X87" s="372">
        <v>1</v>
      </c>
      <c r="Y87" s="372">
        <v>1</v>
      </c>
      <c r="Z87" t="s">
        <v>53</v>
      </c>
    </row>
    <row r="88" spans="1:26" x14ac:dyDescent="0.25">
      <c r="A88" t="s">
        <v>1319</v>
      </c>
      <c r="B88" t="s">
        <v>49</v>
      </c>
      <c r="C88" t="s">
        <v>377</v>
      </c>
      <c r="D88" t="s">
        <v>199</v>
      </c>
      <c r="E88" s="558" t="s">
        <v>200</v>
      </c>
      <c r="F88" s="559" t="s">
        <v>233</v>
      </c>
      <c r="G88" s="555">
        <v>108</v>
      </c>
      <c r="H88" s="556">
        <v>1.68333333333333</v>
      </c>
      <c r="I88" s="554">
        <v>180</v>
      </c>
      <c r="J88" s="554">
        <v>210</v>
      </c>
      <c r="K88" s="554">
        <v>210</v>
      </c>
      <c r="L88" s="554">
        <v>-30</v>
      </c>
      <c r="M88" s="554">
        <v>-30</v>
      </c>
      <c r="N88" s="284">
        <v>-6</v>
      </c>
      <c r="O88" s="284">
        <v>-6</v>
      </c>
      <c r="P88" s="557">
        <v>-0.16666666666666666</v>
      </c>
      <c r="Q88" s="285">
        <v>1</v>
      </c>
      <c r="R88" s="284">
        <f t="shared" si="1"/>
        <v>-6</v>
      </c>
      <c r="S88" s="372">
        <v>3.5</v>
      </c>
      <c r="T88" s="372">
        <v>3.5</v>
      </c>
      <c r="U88" s="372">
        <v>3.5</v>
      </c>
      <c r="V88" s="372">
        <v>3.5</v>
      </c>
      <c r="W88" s="372">
        <v>3.5</v>
      </c>
      <c r="X88" s="372">
        <v>3.5</v>
      </c>
      <c r="Y88" s="372">
        <v>3.5</v>
      </c>
      <c r="Z88" t="s">
        <v>49</v>
      </c>
    </row>
    <row r="89" spans="1:26" x14ac:dyDescent="0.25">
      <c r="A89" t="s">
        <v>1320</v>
      </c>
      <c r="B89" t="s">
        <v>72</v>
      </c>
      <c r="C89" t="s">
        <v>378</v>
      </c>
      <c r="D89" t="s">
        <v>199</v>
      </c>
      <c r="E89" s="558" t="s">
        <v>200</v>
      </c>
      <c r="F89" s="559" t="s">
        <v>212</v>
      </c>
      <c r="G89" s="555">
        <v>108</v>
      </c>
      <c r="H89" s="556">
        <v>0.83333333333333304</v>
      </c>
      <c r="I89" s="554">
        <v>90</v>
      </c>
      <c r="J89" s="554">
        <v>90</v>
      </c>
      <c r="K89" s="554">
        <v>90</v>
      </c>
      <c r="L89" s="554">
        <v>0</v>
      </c>
      <c r="M89" s="554">
        <v>0</v>
      </c>
      <c r="N89" s="284">
        <v>0</v>
      </c>
      <c r="O89" s="284">
        <v>0</v>
      </c>
      <c r="P89" s="557">
        <v>0</v>
      </c>
      <c r="Q89" s="285">
        <v>1</v>
      </c>
      <c r="R89" s="284">
        <f t="shared" si="1"/>
        <v>0</v>
      </c>
      <c r="S89" s="372">
        <v>1.5</v>
      </c>
      <c r="T89" s="372">
        <v>1.5</v>
      </c>
      <c r="U89" s="372">
        <v>1.5</v>
      </c>
      <c r="V89" s="372">
        <v>1.5</v>
      </c>
      <c r="W89" s="372">
        <v>1.5</v>
      </c>
      <c r="X89" s="372">
        <v>1.5</v>
      </c>
      <c r="Y89" s="372">
        <v>1.5</v>
      </c>
      <c r="Z89" t="s">
        <v>72</v>
      </c>
    </row>
    <row r="90" spans="1:26" x14ac:dyDescent="0.25">
      <c r="A90" t="s">
        <v>1321</v>
      </c>
      <c r="B90" t="s">
        <v>61</v>
      </c>
      <c r="C90" t="s">
        <v>379</v>
      </c>
      <c r="D90" t="s">
        <v>199</v>
      </c>
      <c r="E90" s="558" t="s">
        <v>200</v>
      </c>
      <c r="F90" s="559" t="s">
        <v>220</v>
      </c>
      <c r="G90" s="555">
        <v>108</v>
      </c>
      <c r="H90" s="556">
        <v>1.1666666666666701</v>
      </c>
      <c r="I90" s="554">
        <v>125</v>
      </c>
      <c r="J90" s="554">
        <v>140</v>
      </c>
      <c r="K90" s="554">
        <v>140</v>
      </c>
      <c r="L90" s="554">
        <v>-15</v>
      </c>
      <c r="M90" s="554">
        <v>-15</v>
      </c>
      <c r="N90" s="284">
        <v>-3</v>
      </c>
      <c r="O90" s="284">
        <v>-3</v>
      </c>
      <c r="P90" s="557">
        <v>-0.12</v>
      </c>
      <c r="Q90" s="285">
        <v>1</v>
      </c>
      <c r="R90" s="284">
        <f t="shared" si="1"/>
        <v>-3</v>
      </c>
      <c r="S90" s="372">
        <v>2.3333333333333335</v>
      </c>
      <c r="T90" s="372">
        <v>2.3333333333333335</v>
      </c>
      <c r="U90" s="372">
        <v>2.3333333333333335</v>
      </c>
      <c r="V90" s="372">
        <v>2.3333333333333335</v>
      </c>
      <c r="W90" s="372">
        <v>2.3333333333333335</v>
      </c>
      <c r="X90" s="372">
        <v>2.3333333333333335</v>
      </c>
      <c r="Y90" s="372">
        <v>2.3333333333333335</v>
      </c>
      <c r="Z90" t="s">
        <v>61</v>
      </c>
    </row>
    <row r="91" spans="1:26" x14ac:dyDescent="0.25">
      <c r="A91" t="s">
        <v>1322</v>
      </c>
      <c r="B91" t="s">
        <v>73</v>
      </c>
      <c r="C91" t="s">
        <v>380</v>
      </c>
      <c r="D91" t="s">
        <v>199</v>
      </c>
      <c r="E91" s="558" t="s">
        <v>200</v>
      </c>
      <c r="F91" s="559" t="s">
        <v>222</v>
      </c>
      <c r="G91" s="555">
        <v>108</v>
      </c>
      <c r="H91" s="556">
        <v>0.51851851851851805</v>
      </c>
      <c r="I91" s="554">
        <v>55</v>
      </c>
      <c r="J91" s="554">
        <v>40</v>
      </c>
      <c r="K91" s="554">
        <v>40</v>
      </c>
      <c r="L91" s="554">
        <v>15</v>
      </c>
      <c r="M91" s="554">
        <v>15</v>
      </c>
      <c r="N91" s="284">
        <v>3</v>
      </c>
      <c r="O91" s="284">
        <v>3</v>
      </c>
      <c r="P91" s="557">
        <v>0.27272727272727271</v>
      </c>
      <c r="Q91" s="285">
        <v>1</v>
      </c>
      <c r="R91" s="284">
        <f t="shared" si="1"/>
        <v>3</v>
      </c>
      <c r="S91" s="372">
        <v>0.66666666666666663</v>
      </c>
      <c r="T91" s="372">
        <v>0.66666666666666663</v>
      </c>
      <c r="U91" s="372">
        <v>0.66666666666666663</v>
      </c>
      <c r="V91" s="372">
        <v>0.66666666666666663</v>
      </c>
      <c r="W91" s="372">
        <v>0.66666666666666663</v>
      </c>
      <c r="X91" s="372">
        <v>0.66666666666666663</v>
      </c>
      <c r="Y91" s="372">
        <v>0.66666666666666663</v>
      </c>
      <c r="Z91" t="s">
        <v>73</v>
      </c>
    </row>
    <row r="92" spans="1:26" x14ac:dyDescent="0.25">
      <c r="A92" t="s">
        <v>1323</v>
      </c>
      <c r="B92" t="s">
        <v>69</v>
      </c>
      <c r="C92" t="s">
        <v>1267</v>
      </c>
      <c r="D92" t="s">
        <v>228</v>
      </c>
      <c r="E92" s="558" t="s">
        <v>200</v>
      </c>
      <c r="F92" s="559" t="s">
        <v>212</v>
      </c>
      <c r="G92" s="555">
        <v>108</v>
      </c>
      <c r="H92" s="556">
        <v>0.8</v>
      </c>
      <c r="I92" s="554">
        <v>85</v>
      </c>
      <c r="J92" s="554">
        <v>0</v>
      </c>
      <c r="K92" s="554">
        <v>0</v>
      </c>
      <c r="L92" s="554">
        <v>85</v>
      </c>
      <c r="M92" s="554">
        <v>85</v>
      </c>
      <c r="N92" s="284">
        <v>17</v>
      </c>
      <c r="O92" s="284">
        <v>17</v>
      </c>
      <c r="P92" s="557">
        <v>1</v>
      </c>
      <c r="Q92" s="285">
        <v>1</v>
      </c>
      <c r="R92" s="284">
        <f t="shared" si="1"/>
        <v>17</v>
      </c>
      <c r="S92" s="372">
        <v>0</v>
      </c>
      <c r="T92" s="372">
        <v>0</v>
      </c>
      <c r="U92" s="372">
        <v>0</v>
      </c>
      <c r="V92" s="372">
        <v>0</v>
      </c>
      <c r="W92" s="372">
        <v>0</v>
      </c>
      <c r="X92" s="372">
        <v>0</v>
      </c>
      <c r="Y92" s="372">
        <v>0</v>
      </c>
      <c r="Z92" t="s">
        <v>69</v>
      </c>
    </row>
    <row r="93" spans="1:26" x14ac:dyDescent="0.25">
      <c r="A93" t="s">
        <v>1324</v>
      </c>
      <c r="B93" t="s">
        <v>71</v>
      </c>
      <c r="C93" t="s">
        <v>1269</v>
      </c>
      <c r="D93" t="s">
        <v>228</v>
      </c>
      <c r="E93" s="558" t="s">
        <v>200</v>
      </c>
      <c r="F93" s="559" t="s">
        <v>205</v>
      </c>
      <c r="G93" s="555">
        <v>108</v>
      </c>
      <c r="H93" s="556">
        <v>0.5</v>
      </c>
      <c r="I93" s="554">
        <v>55</v>
      </c>
      <c r="J93" s="554">
        <v>0</v>
      </c>
      <c r="K93" s="554">
        <v>0</v>
      </c>
      <c r="L93" s="554">
        <v>55</v>
      </c>
      <c r="M93" s="554">
        <v>55</v>
      </c>
      <c r="N93" s="284">
        <v>11</v>
      </c>
      <c r="O93" s="284">
        <v>11</v>
      </c>
      <c r="P93" s="557">
        <v>1</v>
      </c>
      <c r="Q93" s="285">
        <v>1</v>
      </c>
      <c r="R93" s="284">
        <f t="shared" si="1"/>
        <v>11</v>
      </c>
      <c r="S93" s="372">
        <v>0</v>
      </c>
      <c r="T93" s="372">
        <v>0</v>
      </c>
      <c r="U93" s="372">
        <v>0</v>
      </c>
      <c r="V93" s="372">
        <v>0</v>
      </c>
      <c r="W93" s="372">
        <v>0</v>
      </c>
      <c r="X93" s="372">
        <v>0</v>
      </c>
      <c r="Y93" s="372">
        <v>0</v>
      </c>
      <c r="Z93" t="s">
        <v>71</v>
      </c>
    </row>
    <row r="94" spans="1:26" x14ac:dyDescent="0.25">
      <c r="A94" t="s">
        <v>1397</v>
      </c>
      <c r="B94" t="s">
        <v>1394</v>
      </c>
      <c r="C94" t="s">
        <v>1392</v>
      </c>
      <c r="D94" t="s">
        <v>228</v>
      </c>
      <c r="E94" s="558" t="s">
        <v>132</v>
      </c>
      <c r="F94" s="558" t="s">
        <v>212</v>
      </c>
      <c r="G94" s="555" t="s">
        <v>1188</v>
      </c>
      <c r="H94" s="556">
        <v>5</v>
      </c>
      <c r="I94" s="554">
        <v>5</v>
      </c>
      <c r="J94" s="554">
        <v>0</v>
      </c>
      <c r="K94" s="554">
        <v>0</v>
      </c>
      <c r="L94" s="554">
        <v>5</v>
      </c>
      <c r="M94" s="554">
        <v>5</v>
      </c>
      <c r="N94" s="284">
        <v>1</v>
      </c>
      <c r="O94" s="284">
        <v>1</v>
      </c>
      <c r="P94" s="557">
        <v>1</v>
      </c>
      <c r="Q94" s="285">
        <v>1</v>
      </c>
      <c r="R94" s="284">
        <f t="shared" si="1"/>
        <v>1</v>
      </c>
      <c r="S94" s="372">
        <v>0</v>
      </c>
      <c r="T94" s="372">
        <v>0</v>
      </c>
      <c r="U94" s="372">
        <v>0</v>
      </c>
      <c r="V94" s="372">
        <v>0</v>
      </c>
      <c r="W94" s="372">
        <v>0</v>
      </c>
      <c r="X94" s="372">
        <v>0</v>
      </c>
      <c r="Y94" s="372">
        <v>0</v>
      </c>
      <c r="Z94" t="s">
        <v>1394</v>
      </c>
    </row>
    <row r="95" spans="1:26" x14ac:dyDescent="0.25">
      <c r="A95" t="s">
        <v>1325</v>
      </c>
      <c r="B95" t="s">
        <v>381</v>
      </c>
      <c r="C95" t="s">
        <v>382</v>
      </c>
      <c r="D95" t="s">
        <v>228</v>
      </c>
      <c r="E95" s="558" t="s">
        <v>132</v>
      </c>
      <c r="F95" s="558" t="s">
        <v>212</v>
      </c>
      <c r="G95" s="555" t="s">
        <v>1188</v>
      </c>
      <c r="H95" s="556">
        <v>5</v>
      </c>
      <c r="I95" s="554">
        <v>5</v>
      </c>
      <c r="J95" s="554">
        <v>10</v>
      </c>
      <c r="K95" s="554">
        <v>10</v>
      </c>
      <c r="L95" s="554">
        <v>-5</v>
      </c>
      <c r="M95" s="554">
        <v>-5</v>
      </c>
      <c r="N95" s="284">
        <v>-1</v>
      </c>
      <c r="O95" s="284">
        <v>-1</v>
      </c>
      <c r="P95" s="557">
        <v>-1</v>
      </c>
      <c r="Q95" s="285">
        <v>1</v>
      </c>
      <c r="R95" s="284">
        <f t="shared" si="1"/>
        <v>-1</v>
      </c>
      <c r="S95" s="372">
        <v>0.16666666666666666</v>
      </c>
      <c r="T95" s="372">
        <v>0.16666666666666666</v>
      </c>
      <c r="U95" s="372">
        <v>0.16666666666666666</v>
      </c>
      <c r="V95" s="372">
        <v>0.16666666666666666</v>
      </c>
      <c r="W95" s="372">
        <v>0.16666666666666666</v>
      </c>
      <c r="X95" s="372">
        <v>0.16666666666666666</v>
      </c>
      <c r="Y95" s="372">
        <v>0.16666666666666666</v>
      </c>
      <c r="Z95" t="s">
        <v>381</v>
      </c>
    </row>
    <row r="96" spans="1:26" x14ac:dyDescent="0.25">
      <c r="A96" t="s">
        <v>1326</v>
      </c>
      <c r="B96" t="s">
        <v>1251</v>
      </c>
      <c r="C96" t="s">
        <v>1271</v>
      </c>
      <c r="D96" t="s">
        <v>228</v>
      </c>
      <c r="E96" s="558" t="s">
        <v>200</v>
      </c>
      <c r="F96" s="558" t="s">
        <v>212</v>
      </c>
      <c r="G96" s="555">
        <v>108</v>
      </c>
      <c r="H96" s="556">
        <v>0.5</v>
      </c>
      <c r="I96" s="554">
        <v>55</v>
      </c>
      <c r="J96" s="554">
        <v>10</v>
      </c>
      <c r="K96" s="554">
        <v>10</v>
      </c>
      <c r="L96" s="554">
        <v>45</v>
      </c>
      <c r="M96" s="554">
        <v>45</v>
      </c>
      <c r="N96" s="284">
        <v>9</v>
      </c>
      <c r="O96" s="284">
        <v>9</v>
      </c>
      <c r="P96" s="557">
        <v>0.81818181818181823</v>
      </c>
      <c r="Q96" s="285">
        <v>1</v>
      </c>
      <c r="R96" s="284">
        <f t="shared" si="1"/>
        <v>9</v>
      </c>
      <c r="S96" s="372">
        <v>0.16666666666666666</v>
      </c>
      <c r="T96" s="372">
        <v>0.16666666666666666</v>
      </c>
      <c r="U96" s="372">
        <v>0.16666666666666666</v>
      </c>
      <c r="V96" s="372">
        <v>0.16666666666666666</v>
      </c>
      <c r="W96" s="372">
        <v>0.16666666666666666</v>
      </c>
      <c r="X96" s="372">
        <v>0.16666666666666666</v>
      </c>
      <c r="Y96" s="372">
        <v>0.16666666666666666</v>
      </c>
      <c r="Z96" t="s">
        <v>1251</v>
      </c>
    </row>
    <row r="97" spans="1:26" x14ac:dyDescent="0.25">
      <c r="A97" t="s">
        <v>1327</v>
      </c>
      <c r="B97" t="s">
        <v>1252</v>
      </c>
      <c r="C97" t="s">
        <v>1273</v>
      </c>
      <c r="D97" t="s">
        <v>228</v>
      </c>
      <c r="E97" s="558" t="s">
        <v>200</v>
      </c>
      <c r="F97" s="558" t="s">
        <v>233</v>
      </c>
      <c r="G97" s="555">
        <v>108</v>
      </c>
      <c r="H97" s="556">
        <v>1</v>
      </c>
      <c r="I97" s="554">
        <v>110</v>
      </c>
      <c r="J97" s="554">
        <v>0</v>
      </c>
      <c r="K97" s="554">
        <v>0</v>
      </c>
      <c r="L97" s="554">
        <v>110</v>
      </c>
      <c r="M97" s="554">
        <v>110</v>
      </c>
      <c r="N97" s="284">
        <v>22</v>
      </c>
      <c r="O97" s="284">
        <v>22</v>
      </c>
      <c r="P97" s="557">
        <v>1</v>
      </c>
      <c r="Q97" s="285">
        <v>1</v>
      </c>
      <c r="R97" s="284">
        <f t="shared" si="1"/>
        <v>22</v>
      </c>
      <c r="S97" s="372">
        <v>0</v>
      </c>
      <c r="T97" s="372">
        <v>0</v>
      </c>
      <c r="U97" s="372">
        <v>0</v>
      </c>
      <c r="V97" s="372">
        <v>0</v>
      </c>
      <c r="W97" s="372">
        <v>0</v>
      </c>
      <c r="X97" s="372">
        <v>0</v>
      </c>
      <c r="Y97" s="372">
        <v>0</v>
      </c>
      <c r="Z97" t="s">
        <v>1252</v>
      </c>
    </row>
    <row r="98" spans="1:26" x14ac:dyDescent="0.25">
      <c r="A98" t="s">
        <v>1328</v>
      </c>
      <c r="B98" t="s">
        <v>1250</v>
      </c>
      <c r="C98" t="s">
        <v>1275</v>
      </c>
      <c r="D98" t="s">
        <v>228</v>
      </c>
      <c r="E98" s="558" t="s">
        <v>132</v>
      </c>
      <c r="F98" s="558" t="s">
        <v>201</v>
      </c>
      <c r="G98" s="555" t="s">
        <v>1188</v>
      </c>
      <c r="H98" s="556">
        <v>5</v>
      </c>
      <c r="I98" s="554">
        <v>5</v>
      </c>
      <c r="J98" s="554">
        <v>0</v>
      </c>
      <c r="K98" s="554">
        <v>0</v>
      </c>
      <c r="L98" s="554">
        <v>5</v>
      </c>
      <c r="M98" s="554">
        <v>5</v>
      </c>
      <c r="N98" s="284">
        <v>1</v>
      </c>
      <c r="O98" s="284">
        <v>1</v>
      </c>
      <c r="P98" s="557">
        <v>1</v>
      </c>
      <c r="Q98" s="285">
        <v>1</v>
      </c>
      <c r="R98" s="284">
        <f t="shared" si="1"/>
        <v>1</v>
      </c>
      <c r="S98" s="372">
        <v>0</v>
      </c>
      <c r="T98" s="372">
        <v>0</v>
      </c>
      <c r="U98" s="372">
        <v>0</v>
      </c>
      <c r="V98" s="372">
        <v>0</v>
      </c>
      <c r="W98" s="372">
        <v>0</v>
      </c>
      <c r="X98" s="372">
        <v>0</v>
      </c>
      <c r="Y98" s="372">
        <v>0</v>
      </c>
      <c r="Z98" t="s">
        <v>1250</v>
      </c>
    </row>
    <row r="99" spans="1:26" x14ac:dyDescent="0.25">
      <c r="A99" t="s">
        <v>1329</v>
      </c>
      <c r="B99" t="s">
        <v>55</v>
      </c>
      <c r="C99" t="s">
        <v>1277</v>
      </c>
      <c r="D99" t="s">
        <v>228</v>
      </c>
      <c r="E99" s="558" t="s">
        <v>132</v>
      </c>
      <c r="F99" s="558" t="s">
        <v>207</v>
      </c>
      <c r="G99" s="555" t="s">
        <v>1188</v>
      </c>
      <c r="H99" s="556">
        <v>5</v>
      </c>
      <c r="I99" s="554">
        <v>5</v>
      </c>
      <c r="J99" s="554">
        <v>10</v>
      </c>
      <c r="K99" s="554">
        <v>10</v>
      </c>
      <c r="L99" s="554">
        <v>-5</v>
      </c>
      <c r="M99" s="554">
        <v>-5</v>
      </c>
      <c r="N99" s="284">
        <v>-1</v>
      </c>
      <c r="O99" s="284">
        <v>-1</v>
      </c>
      <c r="P99" s="557">
        <v>-1</v>
      </c>
      <c r="Q99" s="285">
        <v>1</v>
      </c>
      <c r="R99" s="284">
        <f t="shared" si="1"/>
        <v>-1</v>
      </c>
      <c r="S99" s="372">
        <v>0.16666666666666666</v>
      </c>
      <c r="T99" s="372">
        <v>0.16666666666666666</v>
      </c>
      <c r="U99" s="372">
        <v>0.16666666666666666</v>
      </c>
      <c r="V99" s="372">
        <v>0.16666666666666666</v>
      </c>
      <c r="W99" s="372">
        <v>0.16666666666666666</v>
      </c>
      <c r="X99" s="372">
        <v>0.16666666666666666</v>
      </c>
      <c r="Y99" s="372">
        <v>0.16666666666666666</v>
      </c>
      <c r="Z99" t="s">
        <v>55</v>
      </c>
    </row>
    <row r="100" spans="1:26" x14ac:dyDescent="0.25">
      <c r="A100" t="s">
        <v>1330</v>
      </c>
      <c r="B100" t="s">
        <v>41</v>
      </c>
      <c r="C100" t="s">
        <v>1278</v>
      </c>
      <c r="D100" t="s">
        <v>228</v>
      </c>
      <c r="E100" s="558" t="s">
        <v>132</v>
      </c>
      <c r="F100" s="558" t="s">
        <v>212</v>
      </c>
      <c r="G100" s="555" t="s">
        <v>1188</v>
      </c>
      <c r="H100" s="556">
        <v>5</v>
      </c>
      <c r="I100" s="554">
        <v>5</v>
      </c>
      <c r="J100" s="554">
        <v>0</v>
      </c>
      <c r="K100" s="554">
        <v>0</v>
      </c>
      <c r="L100" s="554">
        <v>5</v>
      </c>
      <c r="M100" s="554">
        <v>5</v>
      </c>
      <c r="N100" s="284">
        <v>1</v>
      </c>
      <c r="O100" s="284">
        <v>1</v>
      </c>
      <c r="P100" s="557">
        <v>1</v>
      </c>
      <c r="Q100" s="285">
        <v>1</v>
      </c>
      <c r="R100" s="284">
        <f t="shared" si="1"/>
        <v>1</v>
      </c>
      <c r="S100" s="372">
        <v>0</v>
      </c>
      <c r="T100" s="372">
        <v>0</v>
      </c>
      <c r="U100" s="372">
        <v>0</v>
      </c>
      <c r="V100" s="372">
        <v>0</v>
      </c>
      <c r="W100" s="372">
        <v>0</v>
      </c>
      <c r="X100" s="372">
        <v>0</v>
      </c>
      <c r="Y100" s="372">
        <v>0</v>
      </c>
      <c r="Z100" t="s">
        <v>41</v>
      </c>
    </row>
    <row r="101" spans="1:26" x14ac:dyDescent="0.25">
      <c r="A101" t="s">
        <v>1331</v>
      </c>
      <c r="B101" t="s">
        <v>1255</v>
      </c>
      <c r="C101" t="s">
        <v>1280</v>
      </c>
      <c r="D101" t="s">
        <v>228</v>
      </c>
      <c r="E101" s="558" t="s">
        <v>132</v>
      </c>
      <c r="F101" s="558" t="s">
        <v>207</v>
      </c>
      <c r="G101" s="555" t="s">
        <v>1188</v>
      </c>
      <c r="H101" s="556">
        <v>5</v>
      </c>
      <c r="I101" s="554">
        <v>5</v>
      </c>
      <c r="J101" s="554">
        <v>0</v>
      </c>
      <c r="K101" s="554">
        <v>0</v>
      </c>
      <c r="L101" s="554">
        <v>5</v>
      </c>
      <c r="M101" s="554">
        <v>5</v>
      </c>
      <c r="N101" s="284">
        <v>1</v>
      </c>
      <c r="O101" s="284">
        <v>1</v>
      </c>
      <c r="P101" s="557">
        <v>1</v>
      </c>
      <c r="Q101" s="285">
        <v>1</v>
      </c>
      <c r="R101" s="284">
        <f t="shared" si="1"/>
        <v>1</v>
      </c>
      <c r="S101" s="372">
        <v>0</v>
      </c>
      <c r="T101" s="372">
        <v>0</v>
      </c>
      <c r="U101" s="372">
        <v>0</v>
      </c>
      <c r="V101" s="372">
        <v>0</v>
      </c>
      <c r="W101" s="372">
        <v>0</v>
      </c>
      <c r="X101" s="372">
        <v>0</v>
      </c>
      <c r="Y101" s="372">
        <v>0</v>
      </c>
      <c r="Z101" t="s">
        <v>1255</v>
      </c>
    </row>
    <row r="102" spans="1:26" x14ac:dyDescent="0.25">
      <c r="A102" t="s">
        <v>1332</v>
      </c>
      <c r="B102" t="s">
        <v>1248</v>
      </c>
      <c r="C102" t="s">
        <v>1282</v>
      </c>
      <c r="D102" t="s">
        <v>199</v>
      </c>
      <c r="E102" s="558" t="s">
        <v>200</v>
      </c>
      <c r="F102" s="558" t="s">
        <v>212</v>
      </c>
      <c r="G102" s="555">
        <v>108</v>
      </c>
      <c r="H102" s="556">
        <v>0.25</v>
      </c>
      <c r="I102" s="554">
        <v>25</v>
      </c>
      <c r="J102" s="554">
        <v>5</v>
      </c>
      <c r="K102" s="554">
        <v>5</v>
      </c>
      <c r="L102" s="554">
        <v>20</v>
      </c>
      <c r="M102" s="554">
        <v>20</v>
      </c>
      <c r="N102" s="284">
        <v>4</v>
      </c>
      <c r="O102" s="284">
        <v>4</v>
      </c>
      <c r="P102" s="557">
        <v>0.8</v>
      </c>
      <c r="Q102" s="285">
        <v>1</v>
      </c>
      <c r="R102" s="284">
        <f t="shared" si="1"/>
        <v>4</v>
      </c>
      <c r="S102" s="372">
        <v>8.3333333333333329E-2</v>
      </c>
      <c r="T102" s="372">
        <v>8.3333333333333329E-2</v>
      </c>
      <c r="U102" s="372">
        <v>8.3333333333333329E-2</v>
      </c>
      <c r="V102" s="372">
        <v>8.3333333333333329E-2</v>
      </c>
      <c r="W102" s="372">
        <v>8.3333333333333329E-2</v>
      </c>
      <c r="X102" s="372">
        <v>8.3333333333333329E-2</v>
      </c>
      <c r="Y102" s="372">
        <v>8.3333333333333329E-2</v>
      </c>
      <c r="Z102" t="s">
        <v>1248</v>
      </c>
    </row>
    <row r="103" spans="1:26" x14ac:dyDescent="0.25">
      <c r="A103" t="s">
        <v>1333</v>
      </c>
      <c r="B103" t="s">
        <v>1249</v>
      </c>
      <c r="C103" t="s">
        <v>1284</v>
      </c>
      <c r="D103" t="s">
        <v>228</v>
      </c>
      <c r="E103" s="558" t="s">
        <v>132</v>
      </c>
      <c r="F103" s="558" t="s">
        <v>207</v>
      </c>
      <c r="G103" s="555" t="s">
        <v>1188</v>
      </c>
      <c r="H103" s="556">
        <v>5</v>
      </c>
      <c r="I103" s="554">
        <v>5</v>
      </c>
      <c r="J103" s="554">
        <v>0</v>
      </c>
      <c r="K103" s="554">
        <v>0</v>
      </c>
      <c r="L103" s="554">
        <v>5</v>
      </c>
      <c r="M103" s="554">
        <v>5</v>
      </c>
      <c r="N103" s="284">
        <v>1</v>
      </c>
      <c r="O103" s="284">
        <v>1</v>
      </c>
      <c r="P103" s="557">
        <v>1</v>
      </c>
      <c r="Q103" s="285">
        <v>1</v>
      </c>
      <c r="R103" s="284">
        <f t="shared" si="1"/>
        <v>1</v>
      </c>
      <c r="S103" s="372">
        <v>0</v>
      </c>
      <c r="T103" s="372">
        <v>0</v>
      </c>
      <c r="U103" s="372">
        <v>0</v>
      </c>
      <c r="V103" s="372">
        <v>0</v>
      </c>
      <c r="W103" s="372">
        <v>0</v>
      </c>
      <c r="X103" s="372">
        <v>0</v>
      </c>
      <c r="Y103" s="372">
        <v>0</v>
      </c>
      <c r="Z103" t="s">
        <v>1249</v>
      </c>
    </row>
    <row r="104" spans="1:26" x14ac:dyDescent="0.25">
      <c r="A104" t="s">
        <v>1334</v>
      </c>
      <c r="B104" t="s">
        <v>1254</v>
      </c>
      <c r="C104" t="s">
        <v>1286</v>
      </c>
      <c r="D104" t="s">
        <v>228</v>
      </c>
      <c r="E104" s="558" t="s">
        <v>132</v>
      </c>
      <c r="F104" s="558" t="s">
        <v>201</v>
      </c>
      <c r="G104" s="555" t="s">
        <v>1188</v>
      </c>
      <c r="H104" s="556">
        <v>5</v>
      </c>
      <c r="I104" s="554">
        <v>5</v>
      </c>
      <c r="J104" s="554">
        <v>30</v>
      </c>
      <c r="K104" s="554">
        <v>30</v>
      </c>
      <c r="L104" s="554">
        <v>-25</v>
      </c>
      <c r="M104" s="554">
        <v>-25</v>
      </c>
      <c r="N104" s="284">
        <v>-5</v>
      </c>
      <c r="O104" s="284">
        <v>-5</v>
      </c>
      <c r="P104" s="557">
        <v>-5</v>
      </c>
      <c r="Q104" s="285">
        <v>1</v>
      </c>
      <c r="R104" s="284">
        <f t="shared" si="1"/>
        <v>-5</v>
      </c>
      <c r="S104" s="372">
        <v>0.5</v>
      </c>
      <c r="T104" s="372">
        <v>0.5</v>
      </c>
      <c r="U104" s="372">
        <v>0.5</v>
      </c>
      <c r="V104" s="372">
        <v>0.5</v>
      </c>
      <c r="W104" s="372">
        <v>0.5</v>
      </c>
      <c r="X104" s="372">
        <v>0.5</v>
      </c>
      <c r="Y104" s="372">
        <v>0.5</v>
      </c>
      <c r="Z104" t="s">
        <v>1254</v>
      </c>
    </row>
    <row r="105" spans="1:26" x14ac:dyDescent="0.25">
      <c r="A105" t="s">
        <v>1335</v>
      </c>
      <c r="B105" t="s">
        <v>36</v>
      </c>
      <c r="C105" t="s">
        <v>386</v>
      </c>
      <c r="D105" t="s">
        <v>199</v>
      </c>
      <c r="E105" s="558" t="s">
        <v>200</v>
      </c>
      <c r="F105" s="558" t="s">
        <v>207</v>
      </c>
      <c r="G105" s="555">
        <v>108</v>
      </c>
      <c r="H105" s="556">
        <v>0.44444444444444398</v>
      </c>
      <c r="I105" s="554">
        <v>50</v>
      </c>
      <c r="J105" s="554">
        <v>75</v>
      </c>
      <c r="K105" s="554">
        <v>75</v>
      </c>
      <c r="L105" s="554">
        <v>-25</v>
      </c>
      <c r="M105" s="554">
        <v>-25</v>
      </c>
      <c r="N105" s="284">
        <v>-5</v>
      </c>
      <c r="O105" s="284">
        <v>-5</v>
      </c>
      <c r="P105" s="557">
        <v>-0.5</v>
      </c>
      <c r="Q105" s="285">
        <v>1</v>
      </c>
      <c r="R105" s="284">
        <f t="shared" si="1"/>
        <v>-5</v>
      </c>
      <c r="S105" s="372">
        <v>1.25</v>
      </c>
      <c r="T105" s="372">
        <v>1.25</v>
      </c>
      <c r="U105" s="372">
        <v>1.25</v>
      </c>
      <c r="V105" s="372">
        <v>1.25</v>
      </c>
      <c r="W105" s="372">
        <v>1.25</v>
      </c>
      <c r="X105" s="372">
        <v>1.25</v>
      </c>
      <c r="Y105" s="372">
        <v>1.25</v>
      </c>
      <c r="Z105" t="s">
        <v>36</v>
      </c>
    </row>
    <row r="106" spans="1:26" x14ac:dyDescent="0.25">
      <c r="A106" t="s">
        <v>1336</v>
      </c>
      <c r="B106" t="s">
        <v>45</v>
      </c>
      <c r="C106" t="s">
        <v>388</v>
      </c>
      <c r="D106" t="s">
        <v>199</v>
      </c>
      <c r="E106" s="558" t="s">
        <v>200</v>
      </c>
      <c r="F106" s="558" t="s">
        <v>207</v>
      </c>
      <c r="G106" s="555">
        <v>108</v>
      </c>
      <c r="H106" s="556">
        <v>0.18518518518518501</v>
      </c>
      <c r="I106" s="554">
        <v>20</v>
      </c>
      <c r="J106" s="554">
        <v>40</v>
      </c>
      <c r="K106" s="554">
        <v>40</v>
      </c>
      <c r="L106" s="554">
        <v>-20</v>
      </c>
      <c r="M106" s="554">
        <v>-20</v>
      </c>
      <c r="N106" s="284">
        <v>-4</v>
      </c>
      <c r="O106" s="284">
        <v>-4</v>
      </c>
      <c r="P106" s="557">
        <v>-1</v>
      </c>
      <c r="Q106" s="285">
        <v>1</v>
      </c>
      <c r="R106" s="284">
        <f t="shared" si="1"/>
        <v>-4</v>
      </c>
      <c r="S106" s="372">
        <v>0.66666666666666663</v>
      </c>
      <c r="T106" s="372">
        <v>0.66666666666666663</v>
      </c>
      <c r="U106" s="372">
        <v>0.66666666666666663</v>
      </c>
      <c r="V106" s="372">
        <v>0.66666666666666663</v>
      </c>
      <c r="W106" s="372">
        <v>0.66666666666666663</v>
      </c>
      <c r="X106" s="372">
        <v>0.66666666666666663</v>
      </c>
      <c r="Y106" s="372">
        <v>0.66666666666666663</v>
      </c>
      <c r="Z106" t="s">
        <v>45</v>
      </c>
    </row>
    <row r="107" spans="1:26" x14ac:dyDescent="0.25">
      <c r="A107" t="s">
        <v>1337</v>
      </c>
      <c r="B107" t="s">
        <v>68</v>
      </c>
      <c r="C107" t="s">
        <v>389</v>
      </c>
      <c r="D107" t="s">
        <v>199</v>
      </c>
      <c r="E107" s="558" t="s">
        <v>200</v>
      </c>
      <c r="F107" s="558" t="s">
        <v>205</v>
      </c>
      <c r="G107" s="555">
        <v>108</v>
      </c>
      <c r="H107" s="556">
        <v>0.22222222222222199</v>
      </c>
      <c r="I107" s="554">
        <v>25</v>
      </c>
      <c r="J107" s="554">
        <v>20</v>
      </c>
      <c r="K107" s="554">
        <v>20</v>
      </c>
      <c r="L107" s="554">
        <v>5</v>
      </c>
      <c r="M107" s="554">
        <v>5</v>
      </c>
      <c r="N107" s="284">
        <v>1</v>
      </c>
      <c r="O107" s="284">
        <v>1</v>
      </c>
      <c r="P107" s="557">
        <v>0.2</v>
      </c>
      <c r="Q107" s="285">
        <v>1</v>
      </c>
      <c r="R107" s="284">
        <f t="shared" si="1"/>
        <v>1</v>
      </c>
      <c r="S107" s="372">
        <v>0.33333333333333331</v>
      </c>
      <c r="T107" s="372">
        <v>0.33333333333333331</v>
      </c>
      <c r="U107" s="372">
        <v>0.33333333333333331</v>
      </c>
      <c r="V107" s="372">
        <v>0.33333333333333331</v>
      </c>
      <c r="W107" s="372">
        <v>0.33333333333333331</v>
      </c>
      <c r="X107" s="372">
        <v>0.33333333333333331</v>
      </c>
      <c r="Y107" s="372">
        <v>0.33333333333333331</v>
      </c>
      <c r="Z107" t="s">
        <v>68</v>
      </c>
    </row>
    <row r="108" spans="1:26" x14ac:dyDescent="0.25">
      <c r="A108" t="s">
        <v>1338</v>
      </c>
      <c r="B108" t="s">
        <v>51</v>
      </c>
      <c r="C108" t="s">
        <v>390</v>
      </c>
      <c r="D108" t="s">
        <v>199</v>
      </c>
      <c r="E108" s="558" t="s">
        <v>200</v>
      </c>
      <c r="F108" s="558" t="s">
        <v>212</v>
      </c>
      <c r="G108" s="555">
        <v>108</v>
      </c>
      <c r="H108" s="556">
        <v>0.91304347826086996</v>
      </c>
      <c r="I108" s="554">
        <v>100</v>
      </c>
      <c r="J108" s="554">
        <v>105</v>
      </c>
      <c r="K108" s="554">
        <v>105</v>
      </c>
      <c r="L108" s="554">
        <v>-5</v>
      </c>
      <c r="M108" s="554">
        <v>-5</v>
      </c>
      <c r="N108" s="284">
        <v>-1</v>
      </c>
      <c r="O108" s="284">
        <v>-1</v>
      </c>
      <c r="P108" s="557">
        <v>-0.05</v>
      </c>
      <c r="Q108" s="285">
        <v>1</v>
      </c>
      <c r="R108" s="284">
        <f t="shared" si="1"/>
        <v>-1</v>
      </c>
      <c r="S108" s="372">
        <v>1.75</v>
      </c>
      <c r="T108" s="372">
        <v>1.75</v>
      </c>
      <c r="U108" s="372">
        <v>1.75</v>
      </c>
      <c r="V108" s="372">
        <v>1.75</v>
      </c>
      <c r="W108" s="372">
        <v>1.75</v>
      </c>
      <c r="X108" s="372">
        <v>1.75</v>
      </c>
      <c r="Y108" s="372">
        <v>1.75</v>
      </c>
      <c r="Z108" t="s">
        <v>51</v>
      </c>
    </row>
    <row r="109" spans="1:26" x14ac:dyDescent="0.25">
      <c r="A109" t="s">
        <v>1339</v>
      </c>
      <c r="B109" t="s">
        <v>391</v>
      </c>
      <c r="C109" t="s">
        <v>392</v>
      </c>
      <c r="D109" t="s">
        <v>199</v>
      </c>
      <c r="E109" s="558" t="s">
        <v>200</v>
      </c>
      <c r="F109" s="558" t="s">
        <v>212</v>
      </c>
      <c r="G109" s="555">
        <v>108</v>
      </c>
      <c r="H109" s="556">
        <v>2.2666666666666702</v>
      </c>
      <c r="I109" s="554">
        <v>245</v>
      </c>
      <c r="J109" s="554">
        <v>0</v>
      </c>
      <c r="K109" s="554">
        <v>0</v>
      </c>
      <c r="L109" s="554">
        <v>245</v>
      </c>
      <c r="M109" s="554">
        <v>245</v>
      </c>
      <c r="N109" s="284">
        <v>49</v>
      </c>
      <c r="O109" s="284">
        <v>49</v>
      </c>
      <c r="P109" s="557">
        <v>1</v>
      </c>
      <c r="Q109" s="285">
        <v>1</v>
      </c>
      <c r="R109" s="284">
        <f t="shared" si="1"/>
        <v>49</v>
      </c>
      <c r="S109" s="372">
        <v>0</v>
      </c>
      <c r="T109" s="372">
        <v>0</v>
      </c>
      <c r="U109" s="372">
        <v>0</v>
      </c>
      <c r="V109" s="372">
        <v>0</v>
      </c>
      <c r="W109" s="372">
        <v>0</v>
      </c>
      <c r="X109" s="372">
        <v>0</v>
      </c>
      <c r="Y109" s="372">
        <v>0</v>
      </c>
      <c r="Z109" t="s">
        <v>391</v>
      </c>
    </row>
    <row r="110" spans="1:26" x14ac:dyDescent="0.25">
      <c r="A110" t="s">
        <v>1340</v>
      </c>
      <c r="B110" t="s">
        <v>77</v>
      </c>
      <c r="C110" t="s">
        <v>393</v>
      </c>
      <c r="D110" t="s">
        <v>199</v>
      </c>
      <c r="E110" s="558" t="s">
        <v>200</v>
      </c>
      <c r="F110" s="558" t="s">
        <v>207</v>
      </c>
      <c r="G110" s="555">
        <v>108</v>
      </c>
      <c r="H110" s="556">
        <v>0.11111111111111099</v>
      </c>
      <c r="I110" s="554">
        <v>10</v>
      </c>
      <c r="J110" s="554">
        <v>40</v>
      </c>
      <c r="K110" s="554">
        <v>40</v>
      </c>
      <c r="L110" s="554">
        <v>-30</v>
      </c>
      <c r="M110" s="554">
        <v>-30</v>
      </c>
      <c r="N110" s="284">
        <v>-6</v>
      </c>
      <c r="O110" s="284">
        <v>-6</v>
      </c>
      <c r="P110" s="557">
        <v>-3</v>
      </c>
      <c r="Q110" s="285">
        <v>1</v>
      </c>
      <c r="R110" s="284">
        <f t="shared" si="1"/>
        <v>-6</v>
      </c>
      <c r="S110" s="372">
        <v>0.66666666666666663</v>
      </c>
      <c r="T110" s="372">
        <v>0.66666666666666663</v>
      </c>
      <c r="U110" s="372">
        <v>0.66666666666666663</v>
      </c>
      <c r="V110" s="372">
        <v>0.66666666666666663</v>
      </c>
      <c r="W110" s="372">
        <v>0.66666666666666663</v>
      </c>
      <c r="X110" s="372">
        <v>0.66666666666666663</v>
      </c>
      <c r="Y110" s="372">
        <v>0.66666666666666663</v>
      </c>
      <c r="Z110" t="s">
        <v>77</v>
      </c>
    </row>
    <row r="111" spans="1:26" x14ac:dyDescent="0.25">
      <c r="A111" t="s">
        <v>1341</v>
      </c>
      <c r="B111" t="s">
        <v>90</v>
      </c>
      <c r="C111" t="s">
        <v>394</v>
      </c>
      <c r="D111" t="s">
        <v>199</v>
      </c>
      <c r="E111" s="558" t="s">
        <v>200</v>
      </c>
      <c r="F111" s="558" t="s">
        <v>205</v>
      </c>
      <c r="G111" s="555">
        <v>108</v>
      </c>
      <c r="H111" s="556">
        <v>0.22222222222222199</v>
      </c>
      <c r="I111" s="554">
        <v>25</v>
      </c>
      <c r="J111" s="554">
        <v>20</v>
      </c>
      <c r="K111" s="554">
        <v>20</v>
      </c>
      <c r="L111" s="554">
        <v>5</v>
      </c>
      <c r="M111" s="554">
        <v>5</v>
      </c>
      <c r="N111" s="284">
        <v>1</v>
      </c>
      <c r="O111" s="284">
        <v>1</v>
      </c>
      <c r="P111" s="557">
        <v>0.2</v>
      </c>
      <c r="Q111" s="285">
        <v>1</v>
      </c>
      <c r="R111" s="284">
        <f t="shared" si="1"/>
        <v>1</v>
      </c>
      <c r="S111" s="372">
        <v>0.33333333333333331</v>
      </c>
      <c r="T111" s="372">
        <v>0.33333333333333331</v>
      </c>
      <c r="U111" s="372">
        <v>0.33333333333333331</v>
      </c>
      <c r="V111" s="372">
        <v>0.33333333333333331</v>
      </c>
      <c r="W111" s="372">
        <v>0.33333333333333331</v>
      </c>
      <c r="X111" s="372">
        <v>0.33333333333333331</v>
      </c>
      <c r="Y111" s="372">
        <v>0.33333333333333331</v>
      </c>
      <c r="Z111" t="s">
        <v>90</v>
      </c>
    </row>
    <row r="112" spans="1:26" x14ac:dyDescent="0.25">
      <c r="A112" t="s">
        <v>1342</v>
      </c>
      <c r="B112" t="s">
        <v>83</v>
      </c>
      <c r="C112" t="s">
        <v>395</v>
      </c>
      <c r="D112" t="s">
        <v>199</v>
      </c>
      <c r="E112" s="558" t="s">
        <v>200</v>
      </c>
      <c r="F112" s="558" t="s">
        <v>212</v>
      </c>
      <c r="G112" s="555">
        <v>108</v>
      </c>
      <c r="H112" s="556">
        <v>0.76296296296296295</v>
      </c>
      <c r="I112" s="554">
        <v>80</v>
      </c>
      <c r="J112" s="554">
        <v>95</v>
      </c>
      <c r="K112" s="554">
        <v>95</v>
      </c>
      <c r="L112" s="554">
        <v>-15</v>
      </c>
      <c r="M112" s="554">
        <v>-15</v>
      </c>
      <c r="N112" s="284">
        <v>-3</v>
      </c>
      <c r="O112" s="284">
        <v>-3</v>
      </c>
      <c r="P112" s="557">
        <v>-0.1875</v>
      </c>
      <c r="Q112" s="285">
        <v>1</v>
      </c>
      <c r="R112" s="284">
        <f t="shared" si="1"/>
        <v>-3</v>
      </c>
      <c r="S112" s="372">
        <v>1.5833333333333333</v>
      </c>
      <c r="T112" s="372">
        <v>1.5833333333333333</v>
      </c>
      <c r="U112" s="372">
        <v>1.5833333333333333</v>
      </c>
      <c r="V112" s="372">
        <v>1.5833333333333333</v>
      </c>
      <c r="W112" s="372">
        <v>1.5833333333333333</v>
      </c>
      <c r="X112" s="372">
        <v>1.5833333333333333</v>
      </c>
      <c r="Y112" s="372">
        <v>1.5833333333333333</v>
      </c>
      <c r="Z112" t="s">
        <v>83</v>
      </c>
    </row>
    <row r="113" spans="1:26" x14ac:dyDescent="0.25">
      <c r="A113" t="s">
        <v>1343</v>
      </c>
      <c r="B113" t="s">
        <v>99</v>
      </c>
      <c r="C113" t="s">
        <v>396</v>
      </c>
      <c r="D113" t="s">
        <v>199</v>
      </c>
      <c r="E113" s="558" t="s">
        <v>200</v>
      </c>
      <c r="F113" s="558" t="s">
        <v>207</v>
      </c>
      <c r="G113" s="555">
        <v>108</v>
      </c>
      <c r="H113" s="556">
        <v>7.4074074074074098E-2</v>
      </c>
      <c r="I113" s="554">
        <v>10</v>
      </c>
      <c r="J113" s="554">
        <v>30</v>
      </c>
      <c r="K113" s="554">
        <v>30</v>
      </c>
      <c r="L113" s="554">
        <v>-20</v>
      </c>
      <c r="M113" s="554">
        <v>-20</v>
      </c>
      <c r="N113" s="284">
        <v>-4</v>
      </c>
      <c r="O113" s="284">
        <v>-4</v>
      </c>
      <c r="P113" s="557">
        <v>-2</v>
      </c>
      <c r="Q113" s="285">
        <v>1</v>
      </c>
      <c r="R113" s="284">
        <f t="shared" si="1"/>
        <v>-4</v>
      </c>
      <c r="S113" s="372">
        <v>0.5</v>
      </c>
      <c r="T113" s="372">
        <v>0.5</v>
      </c>
      <c r="U113" s="372">
        <v>0.5</v>
      </c>
      <c r="V113" s="372">
        <v>0.5</v>
      </c>
      <c r="W113" s="372">
        <v>0.5</v>
      </c>
      <c r="X113" s="372">
        <v>0.5</v>
      </c>
      <c r="Y113" s="372">
        <v>0.5</v>
      </c>
      <c r="Z113" t="s">
        <v>99</v>
      </c>
    </row>
    <row r="114" spans="1:26" x14ac:dyDescent="0.25">
      <c r="A114" t="s">
        <v>1344</v>
      </c>
      <c r="B114" t="s">
        <v>39</v>
      </c>
      <c r="C114" t="s">
        <v>397</v>
      </c>
      <c r="D114" t="s">
        <v>199</v>
      </c>
      <c r="E114" s="558" t="s">
        <v>200</v>
      </c>
      <c r="F114" s="558" t="s">
        <v>205</v>
      </c>
      <c r="G114" s="555">
        <v>108</v>
      </c>
      <c r="H114" s="556">
        <v>0.22222222222222199</v>
      </c>
      <c r="I114" s="554">
        <v>25</v>
      </c>
      <c r="J114" s="554">
        <v>30</v>
      </c>
      <c r="K114" s="554">
        <v>30</v>
      </c>
      <c r="L114" s="554">
        <v>-5</v>
      </c>
      <c r="M114" s="554">
        <v>-5</v>
      </c>
      <c r="N114" s="284">
        <v>-1</v>
      </c>
      <c r="O114" s="284">
        <v>-1</v>
      </c>
      <c r="P114" s="557">
        <v>-0.2</v>
      </c>
      <c r="Q114" s="285">
        <v>1</v>
      </c>
      <c r="R114" s="284">
        <f t="shared" si="1"/>
        <v>-1</v>
      </c>
      <c r="S114" s="372">
        <v>0.5</v>
      </c>
      <c r="T114" s="372">
        <v>0.5</v>
      </c>
      <c r="U114" s="372">
        <v>0.5</v>
      </c>
      <c r="V114" s="372">
        <v>0.5</v>
      </c>
      <c r="W114" s="372">
        <v>0.5</v>
      </c>
      <c r="X114" s="372">
        <v>0.5</v>
      </c>
      <c r="Y114" s="372">
        <v>0.5</v>
      </c>
      <c r="Z114" t="s">
        <v>39</v>
      </c>
    </row>
    <row r="115" spans="1:26" x14ac:dyDescent="0.25">
      <c r="A115" t="s">
        <v>1345</v>
      </c>
      <c r="B115" t="s">
        <v>100</v>
      </c>
      <c r="C115" t="s">
        <v>398</v>
      </c>
      <c r="D115" t="s">
        <v>199</v>
      </c>
      <c r="E115" s="558" t="s">
        <v>200</v>
      </c>
      <c r="F115" s="558" t="s">
        <v>212</v>
      </c>
      <c r="G115" s="555">
        <v>108</v>
      </c>
      <c r="H115" s="556">
        <v>0.82962962962963005</v>
      </c>
      <c r="I115" s="554">
        <v>90</v>
      </c>
      <c r="J115" s="554">
        <v>95</v>
      </c>
      <c r="K115" s="554">
        <v>95</v>
      </c>
      <c r="L115" s="554">
        <v>-5</v>
      </c>
      <c r="M115" s="554">
        <v>-5</v>
      </c>
      <c r="N115" s="284">
        <v>-1</v>
      </c>
      <c r="O115" s="284">
        <v>-1</v>
      </c>
      <c r="P115" s="557">
        <v>-5.5555555555555552E-2</v>
      </c>
      <c r="Q115" s="285">
        <v>1</v>
      </c>
      <c r="R115" s="284">
        <f t="shared" si="1"/>
        <v>-1</v>
      </c>
      <c r="S115" s="372">
        <v>1.5833333333333333</v>
      </c>
      <c r="T115" s="372">
        <v>1.5833333333333333</v>
      </c>
      <c r="U115" s="372">
        <v>1.5833333333333333</v>
      </c>
      <c r="V115" s="372">
        <v>1.5833333333333333</v>
      </c>
      <c r="W115" s="372">
        <v>1.5833333333333333</v>
      </c>
      <c r="X115" s="372">
        <v>1.5833333333333333</v>
      </c>
      <c r="Y115" s="372">
        <v>1.5833333333333333</v>
      </c>
      <c r="Z115" t="s">
        <v>100</v>
      </c>
    </row>
    <row r="116" spans="1:26" x14ac:dyDescent="0.25">
      <c r="A116" t="s">
        <v>1346</v>
      </c>
      <c r="B116" t="s">
        <v>399</v>
      </c>
      <c r="C116" t="s">
        <v>400</v>
      </c>
      <c r="D116" t="s">
        <v>199</v>
      </c>
      <c r="E116" s="558" t="s">
        <v>200</v>
      </c>
      <c r="F116" s="558" t="s">
        <v>212</v>
      </c>
      <c r="G116" s="555">
        <v>108</v>
      </c>
      <c r="H116" s="556">
        <v>5</v>
      </c>
      <c r="I116" s="554">
        <v>540</v>
      </c>
      <c r="J116" s="554">
        <v>0</v>
      </c>
      <c r="K116" s="554">
        <v>0</v>
      </c>
      <c r="L116" s="554">
        <v>540</v>
      </c>
      <c r="M116" s="554">
        <v>540</v>
      </c>
      <c r="N116" s="284">
        <v>108</v>
      </c>
      <c r="O116" s="284">
        <v>108</v>
      </c>
      <c r="P116" s="557">
        <v>1</v>
      </c>
      <c r="Q116" s="285">
        <v>1</v>
      </c>
      <c r="R116" s="284">
        <f t="shared" si="1"/>
        <v>108</v>
      </c>
      <c r="S116" s="372">
        <v>0</v>
      </c>
      <c r="T116" s="372">
        <v>0</v>
      </c>
      <c r="U116" s="372">
        <v>0</v>
      </c>
      <c r="V116" s="372">
        <v>0</v>
      </c>
      <c r="W116" s="372">
        <v>0</v>
      </c>
      <c r="X116" s="372">
        <v>0</v>
      </c>
      <c r="Y116" s="372">
        <v>0</v>
      </c>
      <c r="Z116" t="s">
        <v>399</v>
      </c>
    </row>
    <row r="117" spans="1:26" x14ac:dyDescent="0.25">
      <c r="A117" t="s">
        <v>427</v>
      </c>
      <c r="B117" t="s">
        <v>403</v>
      </c>
      <c r="C117" t="s">
        <v>404</v>
      </c>
      <c r="D117" t="s">
        <v>228</v>
      </c>
      <c r="E117" s="558" t="s">
        <v>132</v>
      </c>
      <c r="F117" s="558" t="s">
        <v>201</v>
      </c>
      <c r="G117" s="555" t="s">
        <v>1188</v>
      </c>
      <c r="H117" s="556" t="s">
        <v>1188</v>
      </c>
      <c r="I117" s="554">
        <v>0</v>
      </c>
      <c r="J117" s="554">
        <v>0</v>
      </c>
      <c r="K117" s="554">
        <v>0</v>
      </c>
      <c r="L117" s="554">
        <v>0</v>
      </c>
      <c r="M117" s="554">
        <v>0</v>
      </c>
      <c r="N117" s="284">
        <v>0</v>
      </c>
      <c r="O117" s="284">
        <v>0</v>
      </c>
      <c r="P117" s="557" t="s">
        <v>1188</v>
      </c>
      <c r="Q117" s="285">
        <v>1</v>
      </c>
      <c r="R117" s="284">
        <f t="shared" si="1"/>
        <v>0</v>
      </c>
      <c r="S117" s="372">
        <v>0</v>
      </c>
      <c r="T117" s="372">
        <v>0</v>
      </c>
      <c r="U117" s="372">
        <v>0</v>
      </c>
      <c r="V117" s="372">
        <v>0</v>
      </c>
      <c r="W117" s="372">
        <v>0</v>
      </c>
      <c r="X117" s="372">
        <v>0</v>
      </c>
      <c r="Y117" s="372">
        <v>0</v>
      </c>
      <c r="Z117" t="s">
        <v>403</v>
      </c>
    </row>
    <row r="118" spans="1:26" x14ac:dyDescent="0.25">
      <c r="A118" t="s">
        <v>1348</v>
      </c>
      <c r="B118" t="s">
        <v>101</v>
      </c>
      <c r="C118" t="s">
        <v>405</v>
      </c>
      <c r="D118" t="s">
        <v>199</v>
      </c>
      <c r="E118" s="558" t="s">
        <v>200</v>
      </c>
      <c r="F118" s="558" t="s">
        <v>201</v>
      </c>
      <c r="G118" s="555">
        <v>108</v>
      </c>
      <c r="H118" s="556">
        <v>0.11111111111111099</v>
      </c>
      <c r="I118" s="554">
        <v>10</v>
      </c>
      <c r="J118" s="554">
        <v>15</v>
      </c>
      <c r="K118" s="554">
        <v>15</v>
      </c>
      <c r="L118" s="554">
        <v>-5</v>
      </c>
      <c r="M118" s="554">
        <v>-5</v>
      </c>
      <c r="N118" s="284">
        <v>-1</v>
      </c>
      <c r="O118" s="284">
        <v>-1</v>
      </c>
      <c r="P118" s="557">
        <v>-0.5</v>
      </c>
      <c r="Q118" s="285">
        <v>1</v>
      </c>
      <c r="R118" s="284">
        <f t="shared" si="1"/>
        <v>-1</v>
      </c>
      <c r="S118" s="372">
        <v>0.25</v>
      </c>
      <c r="T118" s="372">
        <v>0.25</v>
      </c>
      <c r="U118" s="372">
        <v>0.25</v>
      </c>
      <c r="V118" s="372">
        <v>0.25</v>
      </c>
      <c r="W118" s="372">
        <v>0.25</v>
      </c>
      <c r="X118" s="372">
        <v>0.25</v>
      </c>
      <c r="Y118" s="372">
        <v>0.25</v>
      </c>
      <c r="Z118" t="s">
        <v>101</v>
      </c>
    </row>
    <row r="119" spans="1:26" x14ac:dyDescent="0.25">
      <c r="A119" t="s">
        <v>1349</v>
      </c>
      <c r="B119" t="s">
        <v>60</v>
      </c>
      <c r="C119" t="s">
        <v>406</v>
      </c>
      <c r="D119" t="s">
        <v>199</v>
      </c>
      <c r="E119" s="558" t="s">
        <v>200</v>
      </c>
      <c r="F119" s="558" t="s">
        <v>201</v>
      </c>
      <c r="G119" s="555">
        <v>108</v>
      </c>
      <c r="H119" s="556">
        <v>1.2222222222222201</v>
      </c>
      <c r="I119" s="554">
        <v>130</v>
      </c>
      <c r="J119" s="554">
        <v>195</v>
      </c>
      <c r="K119" s="554">
        <v>270</v>
      </c>
      <c r="L119" s="554">
        <v>-65</v>
      </c>
      <c r="M119" s="554">
        <v>-140</v>
      </c>
      <c r="N119" s="284">
        <v>-13</v>
      </c>
      <c r="O119" s="284">
        <v>-28</v>
      </c>
      <c r="P119" s="557">
        <v>-0.5</v>
      </c>
      <c r="Q119" s="285">
        <v>1</v>
      </c>
      <c r="R119" s="284">
        <f t="shared" si="1"/>
        <v>-13</v>
      </c>
      <c r="S119" s="372">
        <v>3.25</v>
      </c>
      <c r="T119" s="372">
        <v>3.25</v>
      </c>
      <c r="U119" s="372">
        <v>3.25</v>
      </c>
      <c r="V119" s="372">
        <v>3.25</v>
      </c>
      <c r="W119" s="372">
        <v>3.25</v>
      </c>
      <c r="X119" s="372">
        <v>4.5</v>
      </c>
      <c r="Y119" s="372">
        <v>4.5</v>
      </c>
      <c r="Z119" t="s">
        <v>60</v>
      </c>
    </row>
    <row r="120" spans="1:26" x14ac:dyDescent="0.25">
      <c r="A120" t="s">
        <v>428</v>
      </c>
      <c r="B120" t="s">
        <v>98</v>
      </c>
      <c r="C120" t="s">
        <v>408</v>
      </c>
      <c r="D120" t="s">
        <v>228</v>
      </c>
      <c r="E120" s="558" t="s">
        <v>132</v>
      </c>
      <c r="F120" s="558" t="s">
        <v>409</v>
      </c>
      <c r="G120" s="555" t="s">
        <v>1188</v>
      </c>
      <c r="H120" s="556" t="s">
        <v>1188</v>
      </c>
      <c r="I120" s="554">
        <v>0</v>
      </c>
      <c r="J120" s="554">
        <v>0</v>
      </c>
      <c r="K120" s="554">
        <v>0</v>
      </c>
      <c r="L120" s="554">
        <v>0</v>
      </c>
      <c r="M120" s="554">
        <v>0</v>
      </c>
      <c r="N120" s="284">
        <v>0</v>
      </c>
      <c r="O120" s="284">
        <v>0</v>
      </c>
      <c r="P120" s="557" t="s">
        <v>1188</v>
      </c>
      <c r="Q120" s="285">
        <v>1</v>
      </c>
      <c r="R120" s="284">
        <f t="shared" si="1"/>
        <v>0</v>
      </c>
      <c r="S120" s="372">
        <v>0</v>
      </c>
      <c r="T120" s="372">
        <v>0</v>
      </c>
      <c r="U120" s="372">
        <v>0</v>
      </c>
      <c r="V120" s="372">
        <v>0</v>
      </c>
      <c r="W120" s="372">
        <v>0</v>
      </c>
      <c r="X120" s="372">
        <v>0</v>
      </c>
      <c r="Y120" s="372">
        <v>0</v>
      </c>
      <c r="Z120" t="s">
        <v>98</v>
      </c>
    </row>
    <row r="121" spans="1:26" x14ac:dyDescent="0.25">
      <c r="A121" t="s">
        <v>429</v>
      </c>
      <c r="B121" t="s">
        <v>65</v>
      </c>
      <c r="C121" t="s">
        <v>410</v>
      </c>
      <c r="D121" t="s">
        <v>228</v>
      </c>
      <c r="E121" s="558" t="s">
        <v>132</v>
      </c>
      <c r="F121" s="558" t="s">
        <v>371</v>
      </c>
      <c r="G121" s="555" t="s">
        <v>1188</v>
      </c>
      <c r="H121" s="556" t="s">
        <v>1188</v>
      </c>
      <c r="I121" s="554">
        <v>0</v>
      </c>
      <c r="J121" s="554">
        <v>55</v>
      </c>
      <c r="K121" s="554">
        <v>55</v>
      </c>
      <c r="L121" s="554">
        <v>-55</v>
      </c>
      <c r="M121" s="554">
        <v>-55</v>
      </c>
      <c r="N121" s="284">
        <v>-11</v>
      </c>
      <c r="O121" s="284">
        <v>-11</v>
      </c>
      <c r="P121" s="557" t="s">
        <v>1188</v>
      </c>
      <c r="Q121" s="285">
        <v>1</v>
      </c>
      <c r="R121" s="284">
        <f t="shared" si="1"/>
        <v>-11</v>
      </c>
      <c r="S121" s="372">
        <v>0.91666666666666663</v>
      </c>
      <c r="T121" s="372">
        <v>0.91666666666666663</v>
      </c>
      <c r="U121" s="372">
        <v>0.91666666666666663</v>
      </c>
      <c r="V121" s="372">
        <v>0.91666666666666663</v>
      </c>
      <c r="W121" s="372">
        <v>0.91666666666666663</v>
      </c>
      <c r="X121" s="372">
        <v>0.91666666666666663</v>
      </c>
      <c r="Y121" s="372">
        <v>0.91666666666666663</v>
      </c>
      <c r="Z121" t="s">
        <v>65</v>
      </c>
    </row>
    <row r="122" spans="1:26" x14ac:dyDescent="0.25">
      <c r="A122" t="s">
        <v>1350</v>
      </c>
      <c r="B122" t="s">
        <v>411</v>
      </c>
      <c r="C122" t="s">
        <v>412</v>
      </c>
      <c r="D122" t="s">
        <v>199</v>
      </c>
      <c r="E122" s="558" t="s">
        <v>200</v>
      </c>
      <c r="F122" s="558" t="s">
        <v>207</v>
      </c>
      <c r="G122" s="555">
        <v>108</v>
      </c>
      <c r="H122" s="556">
        <v>7.4074074074074098E-2</v>
      </c>
      <c r="I122" s="554">
        <v>10</v>
      </c>
      <c r="J122" s="554">
        <v>0</v>
      </c>
      <c r="K122" s="554">
        <v>0</v>
      </c>
      <c r="L122" s="554">
        <v>10</v>
      </c>
      <c r="M122" s="554">
        <v>10</v>
      </c>
      <c r="N122" s="284">
        <v>2</v>
      </c>
      <c r="O122" s="284">
        <v>2</v>
      </c>
      <c r="P122" s="557">
        <v>1</v>
      </c>
      <c r="Q122" s="285">
        <v>1</v>
      </c>
      <c r="R122" s="284">
        <f t="shared" si="1"/>
        <v>2</v>
      </c>
      <c r="S122" s="372">
        <v>0</v>
      </c>
      <c r="T122" s="372">
        <v>0</v>
      </c>
      <c r="U122" s="372">
        <v>0</v>
      </c>
      <c r="V122" s="372">
        <v>0</v>
      </c>
      <c r="W122" s="372">
        <v>0</v>
      </c>
      <c r="X122" s="372">
        <v>0</v>
      </c>
      <c r="Y122" s="372">
        <v>0</v>
      </c>
      <c r="Z122" t="s">
        <v>411</v>
      </c>
    </row>
    <row r="123" spans="1:26" x14ac:dyDescent="0.25">
      <c r="A123" t="s">
        <v>430</v>
      </c>
      <c r="B123" t="s">
        <v>63</v>
      </c>
      <c r="C123" t="s">
        <v>413</v>
      </c>
      <c r="D123" t="s">
        <v>228</v>
      </c>
      <c r="E123" s="558" t="s">
        <v>132</v>
      </c>
      <c r="F123" s="558" t="s">
        <v>371</v>
      </c>
      <c r="G123" s="555" t="s">
        <v>1188</v>
      </c>
      <c r="H123" s="556" t="s">
        <v>1188</v>
      </c>
      <c r="I123" s="554">
        <v>0</v>
      </c>
      <c r="J123" s="554">
        <v>20</v>
      </c>
      <c r="K123" s="554">
        <v>20</v>
      </c>
      <c r="L123" s="554">
        <v>-20</v>
      </c>
      <c r="M123" s="554">
        <v>-20</v>
      </c>
      <c r="N123" s="284">
        <v>-4</v>
      </c>
      <c r="O123" s="284">
        <v>-4</v>
      </c>
      <c r="P123" s="557" t="s">
        <v>1188</v>
      </c>
      <c r="Q123" s="285">
        <v>1</v>
      </c>
      <c r="R123" s="284">
        <f t="shared" si="1"/>
        <v>-4</v>
      </c>
      <c r="S123" s="372">
        <v>0.33333333333333331</v>
      </c>
      <c r="T123" s="372">
        <v>0.33333333333333331</v>
      </c>
      <c r="U123" s="372">
        <v>0.33333333333333331</v>
      </c>
      <c r="V123" s="372">
        <v>0.33333333333333331</v>
      </c>
      <c r="W123" s="372">
        <v>0.33333333333333331</v>
      </c>
      <c r="X123" s="372">
        <v>0.33333333333333331</v>
      </c>
      <c r="Y123" s="372">
        <v>0.33333333333333331</v>
      </c>
      <c r="Z123" t="s">
        <v>63</v>
      </c>
    </row>
    <row r="124" spans="1:26" x14ac:dyDescent="0.25">
      <c r="A124" t="s">
        <v>1351</v>
      </c>
      <c r="B124" t="s">
        <v>64</v>
      </c>
      <c r="C124" t="s">
        <v>414</v>
      </c>
      <c r="D124" t="s">
        <v>199</v>
      </c>
      <c r="E124" s="558" t="s">
        <v>200</v>
      </c>
      <c r="F124" s="558" t="s">
        <v>201</v>
      </c>
      <c r="G124" s="555">
        <v>108</v>
      </c>
      <c r="H124" s="556">
        <v>0.96296296296296302</v>
      </c>
      <c r="I124" s="554">
        <v>105</v>
      </c>
      <c r="J124" s="554">
        <v>90</v>
      </c>
      <c r="K124" s="554">
        <v>90</v>
      </c>
      <c r="L124" s="554">
        <v>15</v>
      </c>
      <c r="M124" s="554">
        <v>15</v>
      </c>
      <c r="N124" s="284">
        <v>3</v>
      </c>
      <c r="O124" s="284">
        <v>3</v>
      </c>
      <c r="P124" s="557">
        <v>0.14285714285714285</v>
      </c>
      <c r="Q124" s="285">
        <v>1</v>
      </c>
      <c r="R124" s="284">
        <f t="shared" si="1"/>
        <v>3</v>
      </c>
      <c r="S124" s="372">
        <v>1.5</v>
      </c>
      <c r="T124" s="372">
        <v>1.5</v>
      </c>
      <c r="U124" s="372">
        <v>1.5</v>
      </c>
      <c r="V124" s="372">
        <v>1.5</v>
      </c>
      <c r="W124" s="372">
        <v>1.5</v>
      </c>
      <c r="X124" s="372">
        <v>1.5</v>
      </c>
      <c r="Y124" s="372">
        <v>1.5</v>
      </c>
      <c r="Z124" t="s">
        <v>64</v>
      </c>
    </row>
    <row r="125" spans="1:26" x14ac:dyDescent="0.25">
      <c r="A125" t="s">
        <v>1352</v>
      </c>
      <c r="B125" t="s">
        <v>1289</v>
      </c>
      <c r="C125" t="s">
        <v>1290</v>
      </c>
      <c r="D125" t="s">
        <v>228</v>
      </c>
      <c r="E125" s="558" t="s">
        <v>132</v>
      </c>
      <c r="F125" s="558" t="s">
        <v>409</v>
      </c>
      <c r="G125" s="555" t="s">
        <v>1188</v>
      </c>
      <c r="H125" s="556">
        <v>5</v>
      </c>
      <c r="I125" s="554">
        <v>5</v>
      </c>
      <c r="J125" s="554">
        <v>0</v>
      </c>
      <c r="K125" s="554">
        <v>0</v>
      </c>
      <c r="L125" s="554">
        <v>5</v>
      </c>
      <c r="M125" s="554">
        <v>5</v>
      </c>
      <c r="N125" s="284">
        <v>1</v>
      </c>
      <c r="O125" s="284">
        <v>1</v>
      </c>
      <c r="P125" s="557">
        <v>1</v>
      </c>
      <c r="Q125" s="285">
        <v>1</v>
      </c>
      <c r="R125" s="284">
        <f t="shared" si="1"/>
        <v>1</v>
      </c>
      <c r="S125" s="372">
        <v>0</v>
      </c>
      <c r="T125" s="372">
        <v>0</v>
      </c>
      <c r="U125" s="372">
        <v>0</v>
      </c>
      <c r="V125" s="372">
        <v>0</v>
      </c>
      <c r="W125" s="372">
        <v>0</v>
      </c>
      <c r="X125" s="372">
        <v>0</v>
      </c>
      <c r="Y125" s="372">
        <v>0</v>
      </c>
      <c r="Z125" t="s">
        <v>1289</v>
      </c>
    </row>
    <row r="126" spans="1:26" x14ac:dyDescent="0.25">
      <c r="A126" t="s">
        <v>1353</v>
      </c>
      <c r="B126" t="s">
        <v>30</v>
      </c>
      <c r="C126" t="s">
        <v>416</v>
      </c>
      <c r="D126" t="s">
        <v>199</v>
      </c>
      <c r="E126" s="558" t="s">
        <v>200</v>
      </c>
      <c r="F126" s="558" t="s">
        <v>201</v>
      </c>
      <c r="G126" s="555">
        <v>108</v>
      </c>
      <c r="H126" s="556">
        <v>1.44444444444444</v>
      </c>
      <c r="I126" s="554">
        <v>155</v>
      </c>
      <c r="J126" s="554">
        <v>285</v>
      </c>
      <c r="K126" s="554">
        <v>285</v>
      </c>
      <c r="L126" s="554">
        <v>-130</v>
      </c>
      <c r="M126" s="554">
        <v>-130</v>
      </c>
      <c r="N126" s="284">
        <v>-26</v>
      </c>
      <c r="O126" s="284">
        <v>-26</v>
      </c>
      <c r="P126" s="557">
        <v>-0.83870967741935487</v>
      </c>
      <c r="Q126" s="285">
        <v>1</v>
      </c>
      <c r="R126" s="284">
        <f t="shared" si="1"/>
        <v>-26</v>
      </c>
      <c r="S126" s="372">
        <v>4.75</v>
      </c>
      <c r="T126" s="372">
        <v>4.75</v>
      </c>
      <c r="U126" s="372">
        <v>4.75</v>
      </c>
      <c r="V126" s="372">
        <v>4.75</v>
      </c>
      <c r="W126" s="372">
        <v>4.75</v>
      </c>
      <c r="X126" s="372">
        <v>4.75</v>
      </c>
      <c r="Y126" s="372">
        <v>4.75</v>
      </c>
      <c r="Z126" t="s">
        <v>30</v>
      </c>
    </row>
    <row r="127" spans="1:26" x14ac:dyDescent="0.25">
      <c r="A127" t="s">
        <v>1354</v>
      </c>
      <c r="B127" t="s">
        <v>417</v>
      </c>
      <c r="C127" t="s">
        <v>1291</v>
      </c>
      <c r="D127" t="s">
        <v>228</v>
      </c>
      <c r="E127" s="558" t="s">
        <v>132</v>
      </c>
      <c r="F127" s="558" t="s">
        <v>201</v>
      </c>
      <c r="G127" s="555" t="s">
        <v>1188</v>
      </c>
      <c r="H127" s="556">
        <v>5</v>
      </c>
      <c r="I127" s="554">
        <v>5</v>
      </c>
      <c r="J127" s="554">
        <v>0</v>
      </c>
      <c r="K127" s="554">
        <v>0</v>
      </c>
      <c r="L127" s="554">
        <v>5</v>
      </c>
      <c r="M127" s="554">
        <v>5</v>
      </c>
      <c r="N127" s="284">
        <v>1</v>
      </c>
      <c r="O127" s="284">
        <v>1</v>
      </c>
      <c r="P127" s="557">
        <v>1</v>
      </c>
      <c r="Q127" s="285">
        <v>1</v>
      </c>
      <c r="R127" s="284">
        <f t="shared" si="1"/>
        <v>1</v>
      </c>
      <c r="S127" s="372">
        <v>0</v>
      </c>
      <c r="T127" s="372">
        <v>0</v>
      </c>
      <c r="U127" s="372">
        <v>0</v>
      </c>
      <c r="V127" s="372">
        <v>0</v>
      </c>
      <c r="W127" s="372">
        <v>0</v>
      </c>
      <c r="X127" s="372">
        <v>0</v>
      </c>
      <c r="Y127" s="372">
        <v>0</v>
      </c>
      <c r="Z127" t="s">
        <v>417</v>
      </c>
    </row>
    <row r="128" spans="1:26" x14ac:dyDescent="0.25">
      <c r="E128" s="558"/>
      <c r="F128" s="558"/>
      <c r="G128" s="555">
        <v>0</v>
      </c>
      <c r="H128" s="556">
        <v>0</v>
      </c>
      <c r="I128" s="554">
        <v>0</v>
      </c>
      <c r="J128" s="554">
        <v>0</v>
      </c>
      <c r="K128" s="554">
        <v>0</v>
      </c>
      <c r="L128" s="554">
        <v>0</v>
      </c>
      <c r="M128" s="554">
        <v>0</v>
      </c>
      <c r="N128" s="284">
        <v>0</v>
      </c>
      <c r="O128" s="284">
        <v>0</v>
      </c>
      <c r="P128" s="557" t="s">
        <v>1049</v>
      </c>
      <c r="Q128" s="285">
        <v>1</v>
      </c>
      <c r="R128" s="284">
        <f t="shared" si="1"/>
        <v>0</v>
      </c>
    </row>
    <row r="129" spans="5:18" x14ac:dyDescent="0.25">
      <c r="E129" s="558"/>
      <c r="F129" s="558"/>
      <c r="G129" s="555">
        <v>0</v>
      </c>
      <c r="H129" s="556">
        <v>0</v>
      </c>
      <c r="I129" s="554">
        <v>0</v>
      </c>
      <c r="J129" s="554">
        <v>0</v>
      </c>
      <c r="K129" s="554">
        <v>0</v>
      </c>
      <c r="L129" s="554">
        <v>0</v>
      </c>
      <c r="M129" s="554">
        <v>0</v>
      </c>
      <c r="N129" s="284">
        <v>0</v>
      </c>
      <c r="O129" s="284">
        <v>0</v>
      </c>
      <c r="P129" s="557" t="s">
        <v>1049</v>
      </c>
      <c r="Q129" s="285">
        <v>1</v>
      </c>
      <c r="R129" s="284">
        <f t="shared" si="1"/>
        <v>0</v>
      </c>
    </row>
    <row r="130" spans="5:18" x14ac:dyDescent="0.25">
      <c r="E130" s="558"/>
      <c r="F130" s="558"/>
      <c r="G130" s="555">
        <v>0</v>
      </c>
      <c r="H130" s="556">
        <v>0</v>
      </c>
      <c r="I130" s="554">
        <v>0</v>
      </c>
      <c r="J130" s="554">
        <v>0</v>
      </c>
      <c r="K130" s="554">
        <v>0</v>
      </c>
      <c r="L130" s="554">
        <v>0</v>
      </c>
      <c r="M130" s="554">
        <v>0</v>
      </c>
      <c r="N130" s="284">
        <v>0</v>
      </c>
      <c r="O130" s="284">
        <v>0</v>
      </c>
      <c r="P130" s="557" t="s">
        <v>1049</v>
      </c>
      <c r="Q130" s="285">
        <v>1</v>
      </c>
      <c r="R130" s="284">
        <f t="shared" si="1"/>
        <v>0</v>
      </c>
    </row>
    <row r="131" spans="5:18" x14ac:dyDescent="0.25">
      <c r="E131" s="558"/>
      <c r="F131" s="558"/>
      <c r="G131" s="555">
        <v>0</v>
      </c>
      <c r="H131" s="556">
        <v>0</v>
      </c>
      <c r="I131" s="554">
        <v>0</v>
      </c>
      <c r="J131" s="554">
        <v>0</v>
      </c>
      <c r="K131" s="554">
        <v>0</v>
      </c>
      <c r="L131" s="554">
        <v>0</v>
      </c>
      <c r="M131" s="554">
        <v>0</v>
      </c>
      <c r="N131" s="284">
        <v>0</v>
      </c>
      <c r="O131" s="284">
        <v>0</v>
      </c>
      <c r="P131" s="557" t="s">
        <v>1049</v>
      </c>
      <c r="Q131" s="285">
        <v>1</v>
      </c>
      <c r="R131" s="284">
        <f t="shared" ref="R131:R194" si="2">ROUND(((I131*Q131)-J131)/5,0)</f>
        <v>0</v>
      </c>
    </row>
    <row r="132" spans="5:18" x14ac:dyDescent="0.25">
      <c r="E132" s="558"/>
      <c r="F132" s="558"/>
      <c r="G132" s="555">
        <v>0</v>
      </c>
      <c r="H132" s="556">
        <v>0</v>
      </c>
      <c r="I132" s="554">
        <v>0</v>
      </c>
      <c r="J132" s="554">
        <v>0</v>
      </c>
      <c r="K132" s="554">
        <v>0</v>
      </c>
      <c r="L132" s="554">
        <v>0</v>
      </c>
      <c r="M132" s="554">
        <v>0</v>
      </c>
      <c r="N132" s="284">
        <v>0</v>
      </c>
      <c r="O132" s="284">
        <v>0</v>
      </c>
      <c r="P132" s="557" t="s">
        <v>1049</v>
      </c>
      <c r="Q132" s="285">
        <v>1</v>
      </c>
      <c r="R132" s="284">
        <f t="shared" si="2"/>
        <v>0</v>
      </c>
    </row>
    <row r="133" spans="5:18" x14ac:dyDescent="0.25">
      <c r="E133" s="558"/>
      <c r="F133" s="558"/>
      <c r="G133" s="555">
        <v>0</v>
      </c>
      <c r="H133" s="556">
        <v>0</v>
      </c>
      <c r="I133" s="554">
        <v>0</v>
      </c>
      <c r="J133" s="554">
        <v>0</v>
      </c>
      <c r="K133" s="554">
        <v>0</v>
      </c>
      <c r="L133" s="554">
        <v>0</v>
      </c>
      <c r="M133" s="554">
        <v>0</v>
      </c>
      <c r="N133" s="284">
        <v>0</v>
      </c>
      <c r="O133" s="284">
        <v>0</v>
      </c>
      <c r="P133" s="557" t="s">
        <v>1049</v>
      </c>
      <c r="Q133" s="285">
        <v>1</v>
      </c>
      <c r="R133" s="284">
        <f t="shared" si="2"/>
        <v>0</v>
      </c>
    </row>
    <row r="134" spans="5:18" x14ac:dyDescent="0.25">
      <c r="E134" s="558"/>
      <c r="F134" s="558"/>
      <c r="G134" s="555">
        <v>0</v>
      </c>
      <c r="H134" s="556">
        <v>0</v>
      </c>
      <c r="I134" s="554">
        <v>0</v>
      </c>
      <c r="J134" s="554">
        <v>0</v>
      </c>
      <c r="K134" s="554">
        <v>0</v>
      </c>
      <c r="L134" s="554">
        <v>0</v>
      </c>
      <c r="M134" s="554">
        <v>0</v>
      </c>
      <c r="N134" s="284">
        <v>0</v>
      </c>
      <c r="O134" s="284">
        <v>0</v>
      </c>
      <c r="P134" s="557" t="s">
        <v>1049</v>
      </c>
      <c r="Q134" s="285">
        <v>1</v>
      </c>
      <c r="R134" s="284">
        <f t="shared" si="2"/>
        <v>0</v>
      </c>
    </row>
    <row r="135" spans="5:18" x14ac:dyDescent="0.25">
      <c r="E135" s="558"/>
      <c r="F135" s="558"/>
      <c r="G135" s="555">
        <v>0</v>
      </c>
      <c r="H135" s="556">
        <v>0</v>
      </c>
      <c r="I135" s="554">
        <v>0</v>
      </c>
      <c r="J135" s="554">
        <v>0</v>
      </c>
      <c r="K135" s="554">
        <v>0</v>
      </c>
      <c r="L135" s="554">
        <v>0</v>
      </c>
      <c r="M135" s="554">
        <v>0</v>
      </c>
      <c r="N135" s="284">
        <v>0</v>
      </c>
      <c r="O135" s="284">
        <v>0</v>
      </c>
      <c r="P135" s="557" t="s">
        <v>1049</v>
      </c>
      <c r="Q135" s="285">
        <v>1</v>
      </c>
      <c r="R135" s="284">
        <f t="shared" si="2"/>
        <v>0</v>
      </c>
    </row>
    <row r="136" spans="5:18" x14ac:dyDescent="0.25">
      <c r="E136" s="558"/>
      <c r="F136" s="558"/>
      <c r="G136" s="555">
        <v>0</v>
      </c>
      <c r="H136" s="556">
        <v>0</v>
      </c>
      <c r="I136" s="554">
        <v>0</v>
      </c>
      <c r="J136" s="554">
        <v>0</v>
      </c>
      <c r="K136" s="554">
        <v>0</v>
      </c>
      <c r="L136" s="554">
        <v>0</v>
      </c>
      <c r="M136" s="554">
        <v>0</v>
      </c>
      <c r="N136" s="284">
        <v>0</v>
      </c>
      <c r="O136" s="284">
        <v>0</v>
      </c>
      <c r="P136" s="557" t="s">
        <v>1049</v>
      </c>
      <c r="Q136" s="285">
        <v>1</v>
      </c>
      <c r="R136" s="284">
        <f t="shared" si="2"/>
        <v>0</v>
      </c>
    </row>
    <row r="137" spans="5:18" x14ac:dyDescent="0.25">
      <c r="E137" s="558"/>
      <c r="F137" s="558"/>
      <c r="G137" s="555">
        <v>0</v>
      </c>
      <c r="H137" s="556">
        <v>0</v>
      </c>
      <c r="I137" s="554">
        <v>0</v>
      </c>
      <c r="J137" s="554">
        <v>0</v>
      </c>
      <c r="K137" s="554">
        <v>0</v>
      </c>
      <c r="L137" s="554">
        <v>0</v>
      </c>
      <c r="M137" s="554">
        <v>0</v>
      </c>
      <c r="N137" s="284">
        <v>0</v>
      </c>
      <c r="O137" s="284">
        <v>0</v>
      </c>
      <c r="P137" s="557" t="s">
        <v>1049</v>
      </c>
      <c r="Q137" s="285">
        <v>1</v>
      </c>
      <c r="R137" s="284">
        <f t="shared" si="2"/>
        <v>0</v>
      </c>
    </row>
    <row r="138" spans="5:18" x14ac:dyDescent="0.25">
      <c r="E138" s="558"/>
      <c r="F138" s="558"/>
      <c r="G138" s="555">
        <v>0</v>
      </c>
      <c r="H138" s="556">
        <v>0</v>
      </c>
      <c r="I138" s="554">
        <v>0</v>
      </c>
      <c r="J138" s="554">
        <v>0</v>
      </c>
      <c r="K138" s="554">
        <v>0</v>
      </c>
      <c r="L138" s="554">
        <v>0</v>
      </c>
      <c r="M138" s="554">
        <v>0</v>
      </c>
      <c r="N138" s="284">
        <v>0</v>
      </c>
      <c r="O138" s="284">
        <v>0</v>
      </c>
      <c r="P138" s="557" t="s">
        <v>1049</v>
      </c>
      <c r="Q138" s="285">
        <v>1</v>
      </c>
      <c r="R138" s="284">
        <f t="shared" si="2"/>
        <v>0</v>
      </c>
    </row>
    <row r="139" spans="5:18" x14ac:dyDescent="0.25">
      <c r="E139" s="558"/>
      <c r="F139" s="558"/>
      <c r="G139" s="555">
        <v>0</v>
      </c>
      <c r="H139" s="556">
        <v>0</v>
      </c>
      <c r="I139" s="554">
        <v>0</v>
      </c>
      <c r="J139" s="554">
        <v>0</v>
      </c>
      <c r="K139" s="554">
        <v>0</v>
      </c>
      <c r="L139" s="554">
        <v>0</v>
      </c>
      <c r="M139" s="554">
        <v>0</v>
      </c>
      <c r="N139" s="284">
        <v>0</v>
      </c>
      <c r="O139" s="284">
        <v>0</v>
      </c>
      <c r="P139" s="557" t="s">
        <v>1049</v>
      </c>
      <c r="Q139" s="285">
        <v>1</v>
      </c>
      <c r="R139" s="284">
        <f t="shared" si="2"/>
        <v>0</v>
      </c>
    </row>
    <row r="140" spans="5:18" x14ac:dyDescent="0.25">
      <c r="E140" s="558"/>
      <c r="F140" s="558"/>
      <c r="G140" s="555">
        <v>0</v>
      </c>
      <c r="H140" s="556">
        <v>0</v>
      </c>
      <c r="I140" s="554">
        <v>0</v>
      </c>
      <c r="J140" s="554">
        <v>0</v>
      </c>
      <c r="K140" s="554">
        <v>0</v>
      </c>
      <c r="L140" s="554">
        <v>0</v>
      </c>
      <c r="M140" s="554">
        <v>0</v>
      </c>
      <c r="N140" s="284">
        <v>0</v>
      </c>
      <c r="O140" s="284">
        <v>0</v>
      </c>
      <c r="P140" s="557" t="s">
        <v>1049</v>
      </c>
      <c r="Q140" s="285">
        <v>1</v>
      </c>
      <c r="R140" s="284">
        <f t="shared" si="2"/>
        <v>0</v>
      </c>
    </row>
    <row r="141" spans="5:18" x14ac:dyDescent="0.25">
      <c r="E141" s="558"/>
      <c r="F141" s="558"/>
      <c r="G141" s="555">
        <v>0</v>
      </c>
      <c r="H141" s="556">
        <v>0</v>
      </c>
      <c r="I141" s="554">
        <v>0</v>
      </c>
      <c r="J141" s="554">
        <v>0</v>
      </c>
      <c r="K141" s="554">
        <v>0</v>
      </c>
      <c r="L141" s="554">
        <v>0</v>
      </c>
      <c r="M141" s="554">
        <v>0</v>
      </c>
      <c r="N141" s="284">
        <v>0</v>
      </c>
      <c r="O141" s="284">
        <v>0</v>
      </c>
      <c r="P141" s="557" t="s">
        <v>1049</v>
      </c>
      <c r="Q141" s="285">
        <v>1</v>
      </c>
      <c r="R141" s="284">
        <f t="shared" si="2"/>
        <v>0</v>
      </c>
    </row>
    <row r="142" spans="5:18" x14ac:dyDescent="0.25">
      <c r="E142" s="558"/>
      <c r="F142" s="558"/>
      <c r="G142" s="555">
        <v>0</v>
      </c>
      <c r="H142" s="556">
        <v>0</v>
      </c>
      <c r="I142" s="554">
        <v>0</v>
      </c>
      <c r="J142" s="554">
        <v>0</v>
      </c>
      <c r="K142" s="554">
        <v>0</v>
      </c>
      <c r="L142" s="554">
        <v>0</v>
      </c>
      <c r="M142" s="554">
        <v>0</v>
      </c>
      <c r="N142" s="284">
        <v>0</v>
      </c>
      <c r="O142" s="284">
        <v>0</v>
      </c>
      <c r="P142" s="557" t="s">
        <v>1049</v>
      </c>
      <c r="Q142" s="285">
        <v>1</v>
      </c>
      <c r="R142" s="284">
        <f t="shared" si="2"/>
        <v>0</v>
      </c>
    </row>
    <row r="143" spans="5:18" x14ac:dyDescent="0.25">
      <c r="E143" s="558"/>
      <c r="F143" s="558"/>
      <c r="G143" s="555">
        <v>0</v>
      </c>
      <c r="H143" s="556">
        <v>0</v>
      </c>
      <c r="I143" s="554">
        <v>0</v>
      </c>
      <c r="J143" s="554">
        <v>0</v>
      </c>
      <c r="K143" s="554">
        <v>0</v>
      </c>
      <c r="L143" s="554">
        <v>0</v>
      </c>
      <c r="M143" s="554">
        <v>0</v>
      </c>
      <c r="N143" s="284">
        <v>0</v>
      </c>
      <c r="O143" s="284">
        <v>0</v>
      </c>
      <c r="P143" s="557" t="s">
        <v>1049</v>
      </c>
      <c r="Q143" s="285">
        <v>1</v>
      </c>
      <c r="R143" s="284">
        <f t="shared" si="2"/>
        <v>0</v>
      </c>
    </row>
    <row r="144" spans="5:18" x14ac:dyDescent="0.25">
      <c r="E144" s="558"/>
      <c r="F144" s="558"/>
      <c r="G144" s="555">
        <v>0</v>
      </c>
      <c r="H144" s="556">
        <v>0</v>
      </c>
      <c r="I144" s="554">
        <v>0</v>
      </c>
      <c r="J144" s="554">
        <v>0</v>
      </c>
      <c r="K144" s="554">
        <v>0</v>
      </c>
      <c r="L144" s="554">
        <v>0</v>
      </c>
      <c r="M144" s="554">
        <v>0</v>
      </c>
      <c r="N144" s="284">
        <v>0</v>
      </c>
      <c r="O144" s="284">
        <v>0</v>
      </c>
      <c r="P144" s="557" t="s">
        <v>1049</v>
      </c>
      <c r="Q144" s="285">
        <v>1</v>
      </c>
      <c r="R144" s="284">
        <f t="shared" si="2"/>
        <v>0</v>
      </c>
    </row>
    <row r="145" spans="5:18" x14ac:dyDescent="0.25">
      <c r="E145" s="558"/>
      <c r="F145" s="558"/>
      <c r="G145" s="555">
        <v>0</v>
      </c>
      <c r="H145" s="556">
        <v>0</v>
      </c>
      <c r="I145" s="554">
        <v>0</v>
      </c>
      <c r="J145" s="554">
        <v>0</v>
      </c>
      <c r="K145" s="554">
        <v>0</v>
      </c>
      <c r="L145" s="554">
        <v>0</v>
      </c>
      <c r="M145" s="554">
        <v>0</v>
      </c>
      <c r="N145" s="284">
        <v>0</v>
      </c>
      <c r="O145" s="284">
        <v>0</v>
      </c>
      <c r="P145" s="557" t="s">
        <v>1049</v>
      </c>
      <c r="Q145" s="285">
        <v>1</v>
      </c>
      <c r="R145" s="284">
        <f t="shared" si="2"/>
        <v>0</v>
      </c>
    </row>
    <row r="146" spans="5:18" x14ac:dyDescent="0.25">
      <c r="E146" s="558"/>
      <c r="F146" s="558"/>
      <c r="G146" s="555">
        <v>0</v>
      </c>
      <c r="H146" s="556">
        <v>0</v>
      </c>
      <c r="I146" s="554">
        <v>0</v>
      </c>
      <c r="J146" s="554">
        <v>0</v>
      </c>
      <c r="K146" s="554">
        <v>0</v>
      </c>
      <c r="L146" s="554">
        <v>0</v>
      </c>
      <c r="M146" s="554">
        <v>0</v>
      </c>
      <c r="N146" s="284">
        <v>0</v>
      </c>
      <c r="O146" s="284">
        <v>0</v>
      </c>
      <c r="P146" s="557" t="s">
        <v>1049</v>
      </c>
      <c r="Q146" s="285">
        <v>1</v>
      </c>
      <c r="R146" s="284">
        <f t="shared" si="2"/>
        <v>0</v>
      </c>
    </row>
    <row r="147" spans="5:18" x14ac:dyDescent="0.25">
      <c r="E147" s="558"/>
      <c r="F147" s="558"/>
      <c r="G147" s="555">
        <v>0</v>
      </c>
      <c r="H147" s="556">
        <v>0</v>
      </c>
      <c r="I147" s="554">
        <v>0</v>
      </c>
      <c r="J147" s="554">
        <v>0</v>
      </c>
      <c r="K147" s="554">
        <v>0</v>
      </c>
      <c r="L147" s="554">
        <v>0</v>
      </c>
      <c r="M147" s="554">
        <v>0</v>
      </c>
      <c r="N147" s="284">
        <v>0</v>
      </c>
      <c r="O147" s="284">
        <v>0</v>
      </c>
      <c r="P147" s="557" t="s">
        <v>1049</v>
      </c>
      <c r="Q147" s="285">
        <v>1</v>
      </c>
      <c r="R147" s="284">
        <f t="shared" si="2"/>
        <v>0</v>
      </c>
    </row>
    <row r="148" spans="5:18" x14ac:dyDescent="0.25">
      <c r="E148" s="558"/>
      <c r="F148" s="558"/>
      <c r="G148" s="555">
        <v>0</v>
      </c>
      <c r="H148" s="556">
        <v>0</v>
      </c>
      <c r="I148" s="554">
        <v>0</v>
      </c>
      <c r="J148" s="554">
        <v>0</v>
      </c>
      <c r="K148" s="554">
        <v>0</v>
      </c>
      <c r="L148" s="554">
        <v>0</v>
      </c>
      <c r="M148" s="554">
        <v>0</v>
      </c>
      <c r="N148" s="284">
        <v>0</v>
      </c>
      <c r="O148" s="284">
        <v>0</v>
      </c>
      <c r="P148" s="557" t="s">
        <v>1049</v>
      </c>
      <c r="Q148" s="285">
        <v>1</v>
      </c>
      <c r="R148" s="284">
        <f t="shared" si="2"/>
        <v>0</v>
      </c>
    </row>
    <row r="149" spans="5:18" x14ac:dyDescent="0.25">
      <c r="E149" s="558"/>
      <c r="F149" s="558"/>
      <c r="G149" s="555">
        <v>0</v>
      </c>
      <c r="H149" s="556">
        <v>0</v>
      </c>
      <c r="I149" s="554">
        <v>0</v>
      </c>
      <c r="J149" s="554">
        <v>0</v>
      </c>
      <c r="K149" s="554">
        <v>0</v>
      </c>
      <c r="L149" s="554">
        <v>0</v>
      </c>
      <c r="M149" s="554">
        <v>0</v>
      </c>
      <c r="N149" s="284">
        <v>0</v>
      </c>
      <c r="O149" s="284">
        <v>0</v>
      </c>
      <c r="P149" s="557" t="s">
        <v>1049</v>
      </c>
      <c r="Q149" s="285">
        <v>1</v>
      </c>
      <c r="R149" s="284">
        <f t="shared" si="2"/>
        <v>0</v>
      </c>
    </row>
    <row r="150" spans="5:18" x14ac:dyDescent="0.25">
      <c r="E150" s="558"/>
      <c r="F150" s="558"/>
      <c r="G150" s="555">
        <v>0</v>
      </c>
      <c r="H150" s="556">
        <v>0</v>
      </c>
      <c r="I150" s="554">
        <v>0</v>
      </c>
      <c r="J150" s="554">
        <v>0</v>
      </c>
      <c r="K150" s="554">
        <v>0</v>
      </c>
      <c r="L150" s="554">
        <v>0</v>
      </c>
      <c r="M150" s="554">
        <v>0</v>
      </c>
      <c r="N150" s="284">
        <v>0</v>
      </c>
      <c r="O150" s="284">
        <v>0</v>
      </c>
      <c r="P150" s="557" t="s">
        <v>1049</v>
      </c>
      <c r="Q150" s="285">
        <v>1</v>
      </c>
      <c r="R150" s="284">
        <f t="shared" si="2"/>
        <v>0</v>
      </c>
    </row>
    <row r="151" spans="5:18" x14ac:dyDescent="0.25">
      <c r="E151" s="558"/>
      <c r="F151" s="558"/>
      <c r="G151" s="555">
        <v>0</v>
      </c>
      <c r="H151" s="556">
        <v>0</v>
      </c>
      <c r="I151" s="554">
        <v>0</v>
      </c>
      <c r="J151" s="554">
        <v>0</v>
      </c>
      <c r="K151" s="554">
        <v>0</v>
      </c>
      <c r="L151" s="554">
        <v>0</v>
      </c>
      <c r="M151" s="554">
        <v>0</v>
      </c>
      <c r="N151" s="284">
        <v>0</v>
      </c>
      <c r="O151" s="284">
        <v>0</v>
      </c>
      <c r="P151" s="557" t="s">
        <v>1049</v>
      </c>
      <c r="Q151" s="285">
        <v>1</v>
      </c>
      <c r="R151" s="284">
        <f t="shared" si="2"/>
        <v>0</v>
      </c>
    </row>
    <row r="152" spans="5:18" x14ac:dyDescent="0.25">
      <c r="E152" s="558"/>
      <c r="F152" s="558"/>
      <c r="G152" s="555">
        <v>0</v>
      </c>
      <c r="H152" s="556">
        <v>0</v>
      </c>
      <c r="I152" s="554">
        <v>0</v>
      </c>
      <c r="J152" s="554">
        <v>0</v>
      </c>
      <c r="K152" s="554">
        <v>0</v>
      </c>
      <c r="L152" s="554">
        <v>0</v>
      </c>
      <c r="M152" s="554">
        <v>0</v>
      </c>
      <c r="N152" s="284">
        <v>0</v>
      </c>
      <c r="O152" s="284">
        <v>0</v>
      </c>
      <c r="P152" s="557" t="s">
        <v>1049</v>
      </c>
      <c r="Q152" s="285">
        <v>1</v>
      </c>
      <c r="R152" s="284">
        <f t="shared" si="2"/>
        <v>0</v>
      </c>
    </row>
    <row r="153" spans="5:18" x14ac:dyDescent="0.25">
      <c r="E153" s="558"/>
      <c r="F153" s="558"/>
      <c r="G153" s="555">
        <v>0</v>
      </c>
      <c r="H153" s="556">
        <v>0</v>
      </c>
      <c r="I153" s="554">
        <v>0</v>
      </c>
      <c r="J153" s="554">
        <v>0</v>
      </c>
      <c r="K153" s="554">
        <v>0</v>
      </c>
      <c r="L153" s="554">
        <v>0</v>
      </c>
      <c r="M153" s="554">
        <v>0</v>
      </c>
      <c r="N153" s="284">
        <v>0</v>
      </c>
      <c r="O153" s="284">
        <v>0</v>
      </c>
      <c r="P153" s="557" t="s">
        <v>1049</v>
      </c>
      <c r="Q153" s="285">
        <v>1</v>
      </c>
      <c r="R153" s="284">
        <f t="shared" si="2"/>
        <v>0</v>
      </c>
    </row>
    <row r="154" spans="5:18" x14ac:dyDescent="0.25">
      <c r="E154" s="558"/>
      <c r="F154" s="558"/>
      <c r="G154" s="555">
        <v>0</v>
      </c>
      <c r="H154" s="556">
        <v>0</v>
      </c>
      <c r="I154" s="554">
        <v>0</v>
      </c>
      <c r="J154" s="554">
        <v>0</v>
      </c>
      <c r="K154" s="554">
        <v>0</v>
      </c>
      <c r="L154" s="554">
        <v>0</v>
      </c>
      <c r="M154" s="554">
        <v>0</v>
      </c>
      <c r="N154" s="284">
        <v>0</v>
      </c>
      <c r="O154" s="284">
        <v>0</v>
      </c>
      <c r="P154" s="557" t="s">
        <v>1049</v>
      </c>
      <c r="Q154" s="285">
        <v>1</v>
      </c>
      <c r="R154" s="284">
        <f t="shared" si="2"/>
        <v>0</v>
      </c>
    </row>
    <row r="155" spans="5:18" x14ac:dyDescent="0.25">
      <c r="E155" s="558"/>
      <c r="F155" s="558"/>
      <c r="G155" s="555">
        <v>0</v>
      </c>
      <c r="H155" s="556">
        <v>0</v>
      </c>
      <c r="I155" s="554">
        <v>0</v>
      </c>
      <c r="J155" s="554">
        <v>0</v>
      </c>
      <c r="K155" s="554">
        <v>0</v>
      </c>
      <c r="L155" s="554">
        <v>0</v>
      </c>
      <c r="M155" s="554">
        <v>0</v>
      </c>
      <c r="N155" s="284">
        <v>0</v>
      </c>
      <c r="O155" s="284">
        <v>0</v>
      </c>
      <c r="P155" s="557" t="s">
        <v>1049</v>
      </c>
      <c r="Q155" s="285">
        <v>1</v>
      </c>
      <c r="R155" s="284">
        <f t="shared" si="2"/>
        <v>0</v>
      </c>
    </row>
    <row r="156" spans="5:18" x14ac:dyDescent="0.25">
      <c r="E156" s="558"/>
      <c r="F156" s="558"/>
      <c r="G156" s="555">
        <v>0</v>
      </c>
      <c r="H156" s="556">
        <v>0</v>
      </c>
      <c r="I156" s="554">
        <v>0</v>
      </c>
      <c r="J156" s="554">
        <v>0</v>
      </c>
      <c r="K156" s="554">
        <v>0</v>
      </c>
      <c r="L156" s="554">
        <v>0</v>
      </c>
      <c r="M156" s="554">
        <v>0</v>
      </c>
      <c r="N156" s="284">
        <v>0</v>
      </c>
      <c r="O156" s="284">
        <v>0</v>
      </c>
      <c r="P156" s="557" t="s">
        <v>1049</v>
      </c>
      <c r="Q156" s="285">
        <v>1</v>
      </c>
      <c r="R156" s="284">
        <f t="shared" si="2"/>
        <v>0</v>
      </c>
    </row>
    <row r="157" spans="5:18" x14ac:dyDescent="0.25">
      <c r="E157" s="558"/>
      <c r="F157" s="558"/>
      <c r="G157" s="555">
        <v>0</v>
      </c>
      <c r="H157" s="556">
        <v>0</v>
      </c>
      <c r="I157" s="554">
        <v>0</v>
      </c>
      <c r="J157" s="554">
        <v>0</v>
      </c>
      <c r="K157" s="554">
        <v>0</v>
      </c>
      <c r="L157" s="554">
        <v>0</v>
      </c>
      <c r="M157" s="554">
        <v>0</v>
      </c>
      <c r="N157" s="284">
        <v>0</v>
      </c>
      <c r="O157" s="284">
        <v>0</v>
      </c>
      <c r="P157" s="557" t="s">
        <v>1049</v>
      </c>
      <c r="Q157" s="285">
        <v>1</v>
      </c>
      <c r="R157" s="284">
        <f t="shared" si="2"/>
        <v>0</v>
      </c>
    </row>
    <row r="158" spans="5:18" x14ac:dyDescent="0.25">
      <c r="E158" s="558"/>
      <c r="F158" s="558"/>
      <c r="G158" s="555">
        <v>0</v>
      </c>
      <c r="H158" s="556">
        <v>0</v>
      </c>
      <c r="I158" s="554">
        <v>0</v>
      </c>
      <c r="J158" s="554">
        <v>0</v>
      </c>
      <c r="K158" s="554">
        <v>0</v>
      </c>
      <c r="L158" s="554">
        <v>0</v>
      </c>
      <c r="M158" s="554">
        <v>0</v>
      </c>
      <c r="N158" s="284">
        <v>0</v>
      </c>
      <c r="O158" s="284">
        <v>0</v>
      </c>
      <c r="P158" s="557" t="s">
        <v>1049</v>
      </c>
      <c r="Q158" s="285">
        <v>1</v>
      </c>
      <c r="R158" s="284">
        <f t="shared" si="2"/>
        <v>0</v>
      </c>
    </row>
    <row r="159" spans="5:18" x14ac:dyDescent="0.25">
      <c r="E159" s="558"/>
      <c r="F159" s="558"/>
      <c r="G159" s="555">
        <v>0</v>
      </c>
      <c r="H159" s="556">
        <v>0</v>
      </c>
      <c r="I159" s="554">
        <v>0</v>
      </c>
      <c r="J159" s="554">
        <v>0</v>
      </c>
      <c r="K159" s="554">
        <v>0</v>
      </c>
      <c r="L159" s="554">
        <v>0</v>
      </c>
      <c r="M159" s="554">
        <v>0</v>
      </c>
      <c r="N159" s="284">
        <v>0</v>
      </c>
      <c r="O159" s="284">
        <v>0</v>
      </c>
      <c r="P159" s="557" t="s">
        <v>1049</v>
      </c>
      <c r="Q159" s="285">
        <v>1</v>
      </c>
      <c r="R159" s="284">
        <f t="shared" si="2"/>
        <v>0</v>
      </c>
    </row>
    <row r="160" spans="5:18" x14ac:dyDescent="0.25">
      <c r="E160" s="558"/>
      <c r="F160" s="558"/>
      <c r="G160" s="555">
        <v>0</v>
      </c>
      <c r="H160" s="556">
        <v>0</v>
      </c>
      <c r="I160" s="554">
        <v>0</v>
      </c>
      <c r="J160" s="554">
        <v>0</v>
      </c>
      <c r="K160" s="554">
        <v>0</v>
      </c>
      <c r="L160" s="554">
        <v>0</v>
      </c>
      <c r="M160" s="554">
        <v>0</v>
      </c>
      <c r="N160" s="284">
        <v>0</v>
      </c>
      <c r="O160" s="284">
        <v>0</v>
      </c>
      <c r="P160" s="557" t="s">
        <v>1049</v>
      </c>
      <c r="Q160" s="285">
        <v>1</v>
      </c>
      <c r="R160" s="284">
        <f t="shared" si="2"/>
        <v>0</v>
      </c>
    </row>
    <row r="161" spans="5:18" x14ac:dyDescent="0.25">
      <c r="E161" s="558"/>
      <c r="F161" s="558"/>
      <c r="G161" s="555">
        <v>0</v>
      </c>
      <c r="H161" s="556">
        <v>0</v>
      </c>
      <c r="I161" s="554">
        <v>0</v>
      </c>
      <c r="J161" s="554">
        <v>0</v>
      </c>
      <c r="K161" s="554">
        <v>0</v>
      </c>
      <c r="L161" s="554">
        <v>0</v>
      </c>
      <c r="M161" s="554">
        <v>0</v>
      </c>
      <c r="N161" s="284">
        <v>0</v>
      </c>
      <c r="O161" s="284">
        <v>0</v>
      </c>
      <c r="P161" s="557" t="s">
        <v>1049</v>
      </c>
      <c r="Q161" s="285">
        <v>1</v>
      </c>
      <c r="R161" s="284">
        <f t="shared" si="2"/>
        <v>0</v>
      </c>
    </row>
    <row r="162" spans="5:18" x14ac:dyDescent="0.25">
      <c r="E162" s="558"/>
      <c r="F162" s="558"/>
      <c r="G162" s="555">
        <v>0</v>
      </c>
      <c r="H162" s="556">
        <v>0</v>
      </c>
      <c r="I162" s="554">
        <v>0</v>
      </c>
      <c r="J162" s="554">
        <v>0</v>
      </c>
      <c r="K162" s="554">
        <v>0</v>
      </c>
      <c r="L162" s="554">
        <v>0</v>
      </c>
      <c r="M162" s="554">
        <v>0</v>
      </c>
      <c r="N162" s="284">
        <v>0</v>
      </c>
      <c r="O162" s="284">
        <v>0</v>
      </c>
      <c r="P162" s="557" t="s">
        <v>1049</v>
      </c>
      <c r="Q162" s="285">
        <v>1</v>
      </c>
      <c r="R162" s="284">
        <f t="shared" si="2"/>
        <v>0</v>
      </c>
    </row>
    <row r="163" spans="5:18" x14ac:dyDescent="0.25">
      <c r="E163" s="558"/>
      <c r="F163" s="558"/>
      <c r="G163" s="555">
        <v>0</v>
      </c>
      <c r="H163" s="556">
        <v>0</v>
      </c>
      <c r="I163" s="554">
        <v>0</v>
      </c>
      <c r="J163" s="554">
        <v>0</v>
      </c>
      <c r="K163" s="554">
        <v>0</v>
      </c>
      <c r="L163" s="554">
        <v>0</v>
      </c>
      <c r="M163" s="554">
        <v>0</v>
      </c>
      <c r="N163" s="284">
        <v>0</v>
      </c>
      <c r="O163" s="284">
        <v>0</v>
      </c>
      <c r="P163" s="557" t="s">
        <v>1049</v>
      </c>
      <c r="Q163" s="285">
        <v>1</v>
      </c>
      <c r="R163" s="284">
        <f t="shared" si="2"/>
        <v>0</v>
      </c>
    </row>
    <row r="164" spans="5:18" x14ac:dyDescent="0.25">
      <c r="E164" s="558"/>
      <c r="F164" s="558"/>
      <c r="G164" s="555">
        <v>0</v>
      </c>
      <c r="H164" s="556">
        <v>0</v>
      </c>
      <c r="I164" s="554">
        <v>0</v>
      </c>
      <c r="J164" s="554">
        <v>0</v>
      </c>
      <c r="K164" s="554">
        <v>0</v>
      </c>
      <c r="L164" s="554">
        <v>0</v>
      </c>
      <c r="M164" s="554">
        <v>0</v>
      </c>
      <c r="N164" s="284">
        <v>0</v>
      </c>
      <c r="O164" s="284">
        <v>0</v>
      </c>
      <c r="P164" s="557" t="s">
        <v>1049</v>
      </c>
      <c r="Q164" s="285">
        <v>1</v>
      </c>
      <c r="R164" s="284">
        <f t="shared" si="2"/>
        <v>0</v>
      </c>
    </row>
    <row r="165" spans="5:18" x14ac:dyDescent="0.25">
      <c r="E165" s="558"/>
      <c r="F165" s="558"/>
      <c r="G165" s="555">
        <v>0</v>
      </c>
      <c r="H165" s="556">
        <v>0</v>
      </c>
      <c r="I165" s="554">
        <v>0</v>
      </c>
      <c r="J165" s="554">
        <v>0</v>
      </c>
      <c r="K165" s="554">
        <v>0</v>
      </c>
      <c r="L165" s="554">
        <v>0</v>
      </c>
      <c r="M165" s="554">
        <v>0</v>
      </c>
      <c r="N165" s="284">
        <v>0</v>
      </c>
      <c r="O165" s="284">
        <v>0</v>
      </c>
      <c r="P165" s="557" t="s">
        <v>1049</v>
      </c>
      <c r="Q165" s="285">
        <v>1</v>
      </c>
      <c r="R165" s="284">
        <f t="shared" si="2"/>
        <v>0</v>
      </c>
    </row>
    <row r="166" spans="5:18" x14ac:dyDescent="0.25">
      <c r="E166" s="558"/>
      <c r="F166" s="558"/>
      <c r="G166" s="555">
        <v>0</v>
      </c>
      <c r="H166" s="556">
        <v>0</v>
      </c>
      <c r="I166" s="554">
        <v>0</v>
      </c>
      <c r="J166" s="554">
        <v>0</v>
      </c>
      <c r="K166" s="554">
        <v>0</v>
      </c>
      <c r="L166" s="554">
        <v>0</v>
      </c>
      <c r="M166" s="554">
        <v>0</v>
      </c>
      <c r="N166" s="284">
        <v>0</v>
      </c>
      <c r="O166" s="284">
        <v>0</v>
      </c>
      <c r="P166" s="557" t="s">
        <v>1049</v>
      </c>
      <c r="Q166" s="285">
        <v>1</v>
      </c>
      <c r="R166" s="284">
        <f t="shared" si="2"/>
        <v>0</v>
      </c>
    </row>
    <row r="167" spans="5:18" x14ac:dyDescent="0.25">
      <c r="E167" s="558"/>
      <c r="F167" s="558"/>
      <c r="G167" s="555">
        <v>0</v>
      </c>
      <c r="H167" s="556">
        <v>0</v>
      </c>
      <c r="I167" s="554">
        <v>0</v>
      </c>
      <c r="J167" s="554">
        <v>0</v>
      </c>
      <c r="K167" s="554">
        <v>0</v>
      </c>
      <c r="L167" s="554">
        <v>0</v>
      </c>
      <c r="M167" s="554">
        <v>0</v>
      </c>
      <c r="N167" s="284">
        <v>0</v>
      </c>
      <c r="O167" s="284">
        <v>0</v>
      </c>
      <c r="P167" s="557" t="s">
        <v>1049</v>
      </c>
      <c r="Q167" s="285">
        <v>1</v>
      </c>
      <c r="R167" s="284">
        <f t="shared" si="2"/>
        <v>0</v>
      </c>
    </row>
    <row r="168" spans="5:18" x14ac:dyDescent="0.25">
      <c r="E168" s="558"/>
      <c r="F168" s="558"/>
      <c r="G168" s="555">
        <v>0</v>
      </c>
      <c r="H168" s="556">
        <v>0</v>
      </c>
      <c r="I168" s="554">
        <v>0</v>
      </c>
      <c r="J168" s="554">
        <v>0</v>
      </c>
      <c r="K168" s="554">
        <v>0</v>
      </c>
      <c r="L168" s="554">
        <v>0</v>
      </c>
      <c r="M168" s="554">
        <v>0</v>
      </c>
      <c r="N168" s="284">
        <v>0</v>
      </c>
      <c r="O168" s="284">
        <v>0</v>
      </c>
      <c r="P168" s="557" t="s">
        <v>1049</v>
      </c>
      <c r="Q168" s="285">
        <v>1</v>
      </c>
      <c r="R168" s="284">
        <f t="shared" si="2"/>
        <v>0</v>
      </c>
    </row>
    <row r="169" spans="5:18" x14ac:dyDescent="0.25">
      <c r="E169" s="558"/>
      <c r="F169" s="558"/>
      <c r="G169" s="555">
        <v>0</v>
      </c>
      <c r="H169" s="556">
        <v>0</v>
      </c>
      <c r="I169" s="554">
        <v>0</v>
      </c>
      <c r="J169" s="554">
        <v>0</v>
      </c>
      <c r="K169" s="554">
        <v>0</v>
      </c>
      <c r="L169" s="554">
        <v>0</v>
      </c>
      <c r="M169" s="554">
        <v>0</v>
      </c>
      <c r="N169" s="284">
        <v>0</v>
      </c>
      <c r="O169" s="284">
        <v>0</v>
      </c>
      <c r="P169" s="557" t="s">
        <v>1049</v>
      </c>
      <c r="Q169" s="285">
        <v>1</v>
      </c>
      <c r="R169" s="284">
        <f t="shared" si="2"/>
        <v>0</v>
      </c>
    </row>
    <row r="170" spans="5:18" x14ac:dyDescent="0.25">
      <c r="E170" s="558"/>
      <c r="F170" s="558"/>
      <c r="G170" s="555">
        <v>0</v>
      </c>
      <c r="H170" s="556">
        <v>0</v>
      </c>
      <c r="I170" s="554">
        <v>0</v>
      </c>
      <c r="J170" s="554">
        <v>0</v>
      </c>
      <c r="K170" s="554">
        <v>0</v>
      </c>
      <c r="L170" s="554">
        <v>0</v>
      </c>
      <c r="M170" s="554">
        <v>0</v>
      </c>
      <c r="N170" s="284">
        <v>0</v>
      </c>
      <c r="O170" s="284">
        <v>0</v>
      </c>
      <c r="P170" s="557" t="s">
        <v>1049</v>
      </c>
      <c r="Q170" s="285">
        <v>1</v>
      </c>
      <c r="R170" s="284">
        <f t="shared" si="2"/>
        <v>0</v>
      </c>
    </row>
    <row r="171" spans="5:18" x14ac:dyDescent="0.25">
      <c r="E171" s="558"/>
      <c r="F171" s="558"/>
      <c r="G171" s="555">
        <v>0</v>
      </c>
      <c r="H171" s="556">
        <v>0</v>
      </c>
      <c r="I171" s="554">
        <v>0</v>
      </c>
      <c r="J171" s="554">
        <v>0</v>
      </c>
      <c r="K171" s="554">
        <v>0</v>
      </c>
      <c r="L171" s="554">
        <v>0</v>
      </c>
      <c r="M171" s="554">
        <v>0</v>
      </c>
      <c r="N171" s="284">
        <v>0</v>
      </c>
      <c r="O171" s="284">
        <v>0</v>
      </c>
      <c r="P171" s="557" t="s">
        <v>1049</v>
      </c>
      <c r="Q171" s="285">
        <v>1</v>
      </c>
      <c r="R171" s="284">
        <f t="shared" si="2"/>
        <v>0</v>
      </c>
    </row>
    <row r="172" spans="5:18" x14ac:dyDescent="0.25">
      <c r="E172" s="558"/>
      <c r="F172" s="558"/>
      <c r="G172" s="555">
        <v>0</v>
      </c>
      <c r="H172" s="556">
        <v>0</v>
      </c>
      <c r="I172" s="554">
        <v>0</v>
      </c>
      <c r="J172" s="554">
        <v>0</v>
      </c>
      <c r="K172" s="554">
        <v>0</v>
      </c>
      <c r="L172" s="554">
        <v>0</v>
      </c>
      <c r="M172" s="554">
        <v>0</v>
      </c>
      <c r="N172" s="284">
        <v>0</v>
      </c>
      <c r="O172" s="284">
        <v>0</v>
      </c>
      <c r="P172" s="557" t="s">
        <v>1049</v>
      </c>
      <c r="Q172" s="285">
        <v>1</v>
      </c>
      <c r="R172" s="284">
        <f t="shared" si="2"/>
        <v>0</v>
      </c>
    </row>
    <row r="173" spans="5:18" x14ac:dyDescent="0.25">
      <c r="E173" s="558"/>
      <c r="F173" s="558"/>
      <c r="G173" s="555">
        <v>0</v>
      </c>
      <c r="H173" s="556">
        <v>0</v>
      </c>
      <c r="I173" s="554">
        <v>0</v>
      </c>
      <c r="J173" s="554">
        <v>0</v>
      </c>
      <c r="K173" s="554">
        <v>0</v>
      </c>
      <c r="L173" s="554">
        <v>0</v>
      </c>
      <c r="M173" s="554">
        <v>0</v>
      </c>
      <c r="N173" s="284">
        <v>0</v>
      </c>
      <c r="O173" s="284">
        <v>0</v>
      </c>
      <c r="P173" s="557" t="s">
        <v>1049</v>
      </c>
      <c r="Q173" s="285">
        <v>1</v>
      </c>
      <c r="R173" s="284">
        <f t="shared" si="2"/>
        <v>0</v>
      </c>
    </row>
    <row r="174" spans="5:18" x14ac:dyDescent="0.25">
      <c r="E174" s="558"/>
      <c r="F174" s="558"/>
      <c r="G174" s="555">
        <v>0</v>
      </c>
      <c r="H174" s="556">
        <v>0</v>
      </c>
      <c r="I174" s="554">
        <v>0</v>
      </c>
      <c r="J174" s="554">
        <v>0</v>
      </c>
      <c r="K174" s="554">
        <v>0</v>
      </c>
      <c r="L174" s="554">
        <v>0</v>
      </c>
      <c r="M174" s="554">
        <v>0</v>
      </c>
      <c r="N174" s="284">
        <v>0</v>
      </c>
      <c r="O174" s="284">
        <v>0</v>
      </c>
      <c r="P174" s="557" t="s">
        <v>1049</v>
      </c>
      <c r="Q174" s="285">
        <v>1</v>
      </c>
      <c r="R174" s="284">
        <f t="shared" si="2"/>
        <v>0</v>
      </c>
    </row>
    <row r="175" spans="5:18" x14ac:dyDescent="0.25">
      <c r="E175" s="558"/>
      <c r="F175" s="558"/>
      <c r="G175" s="555">
        <v>0</v>
      </c>
      <c r="H175" s="556">
        <v>0</v>
      </c>
      <c r="I175" s="554">
        <v>0</v>
      </c>
      <c r="J175" s="554">
        <v>0</v>
      </c>
      <c r="K175" s="554">
        <v>0</v>
      </c>
      <c r="L175" s="554">
        <v>0</v>
      </c>
      <c r="M175" s="554">
        <v>0</v>
      </c>
      <c r="N175" s="284">
        <v>0</v>
      </c>
      <c r="O175" s="284">
        <v>0</v>
      </c>
      <c r="P175" s="557" t="s">
        <v>1049</v>
      </c>
      <c r="Q175" s="285">
        <v>1</v>
      </c>
      <c r="R175" s="284">
        <f t="shared" si="2"/>
        <v>0</v>
      </c>
    </row>
    <row r="176" spans="5:18" x14ac:dyDescent="0.25">
      <c r="E176" s="558"/>
      <c r="F176" s="558"/>
      <c r="G176" s="555">
        <v>0</v>
      </c>
      <c r="H176" s="556">
        <v>0</v>
      </c>
      <c r="I176" s="554">
        <v>0</v>
      </c>
      <c r="J176" s="554">
        <v>0</v>
      </c>
      <c r="K176" s="554">
        <v>0</v>
      </c>
      <c r="L176" s="554">
        <v>0</v>
      </c>
      <c r="M176" s="554">
        <v>0</v>
      </c>
      <c r="N176" s="284">
        <v>0</v>
      </c>
      <c r="O176" s="284">
        <v>0</v>
      </c>
      <c r="P176" s="557" t="s">
        <v>1049</v>
      </c>
      <c r="Q176" s="285">
        <v>1</v>
      </c>
      <c r="R176" s="284">
        <f t="shared" si="2"/>
        <v>0</v>
      </c>
    </row>
    <row r="177" spans="5:18" x14ac:dyDescent="0.25">
      <c r="E177" s="558"/>
      <c r="F177" s="558"/>
      <c r="G177" s="555">
        <v>0</v>
      </c>
      <c r="H177" s="556">
        <v>0</v>
      </c>
      <c r="I177" s="554">
        <v>0</v>
      </c>
      <c r="J177" s="554">
        <v>0</v>
      </c>
      <c r="K177" s="554">
        <v>0</v>
      </c>
      <c r="L177" s="554">
        <v>0</v>
      </c>
      <c r="M177" s="554">
        <v>0</v>
      </c>
      <c r="N177" s="284">
        <v>0</v>
      </c>
      <c r="O177" s="284">
        <v>0</v>
      </c>
      <c r="P177" s="557" t="s">
        <v>1049</v>
      </c>
      <c r="Q177" s="285">
        <v>1</v>
      </c>
      <c r="R177" s="284">
        <f t="shared" si="2"/>
        <v>0</v>
      </c>
    </row>
    <row r="178" spans="5:18" x14ac:dyDescent="0.25">
      <c r="E178" s="558"/>
      <c r="F178" s="558"/>
      <c r="G178" s="555">
        <v>0</v>
      </c>
      <c r="H178" s="556">
        <v>0</v>
      </c>
      <c r="I178" s="554">
        <v>0</v>
      </c>
      <c r="J178" s="554">
        <v>0</v>
      </c>
      <c r="K178" s="554">
        <v>0</v>
      </c>
      <c r="L178" s="554">
        <v>0</v>
      </c>
      <c r="M178" s="554">
        <v>0</v>
      </c>
      <c r="N178" s="284">
        <v>0</v>
      </c>
      <c r="O178" s="284">
        <v>0</v>
      </c>
      <c r="P178" s="557" t="s">
        <v>1049</v>
      </c>
      <c r="Q178" s="285">
        <v>1</v>
      </c>
      <c r="R178" s="284">
        <f t="shared" si="2"/>
        <v>0</v>
      </c>
    </row>
    <row r="179" spans="5:18" x14ac:dyDescent="0.25">
      <c r="E179" s="558"/>
      <c r="F179" s="558"/>
      <c r="G179" s="555">
        <v>0</v>
      </c>
      <c r="H179" s="556">
        <v>0</v>
      </c>
      <c r="I179" s="554">
        <v>0</v>
      </c>
      <c r="J179" s="554">
        <v>0</v>
      </c>
      <c r="K179" s="554">
        <v>0</v>
      </c>
      <c r="L179" s="554">
        <v>0</v>
      </c>
      <c r="M179" s="554">
        <v>0</v>
      </c>
      <c r="N179" s="284">
        <v>0</v>
      </c>
      <c r="O179" s="284">
        <v>0</v>
      </c>
      <c r="P179" s="557" t="s">
        <v>1049</v>
      </c>
      <c r="Q179" s="285">
        <v>1</v>
      </c>
      <c r="R179" s="284">
        <f t="shared" si="2"/>
        <v>0</v>
      </c>
    </row>
    <row r="180" spans="5:18" x14ac:dyDescent="0.25">
      <c r="E180" s="558"/>
      <c r="F180" s="558"/>
      <c r="G180" s="555">
        <v>0</v>
      </c>
      <c r="H180" s="556">
        <v>0</v>
      </c>
      <c r="I180" s="554">
        <v>0</v>
      </c>
      <c r="J180" s="554">
        <v>0</v>
      </c>
      <c r="K180" s="554">
        <v>0</v>
      </c>
      <c r="L180" s="554">
        <v>0</v>
      </c>
      <c r="M180" s="554">
        <v>0</v>
      </c>
      <c r="N180" s="284">
        <v>0</v>
      </c>
      <c r="O180" s="284">
        <v>0</v>
      </c>
      <c r="P180" s="557" t="s">
        <v>1049</v>
      </c>
      <c r="Q180" s="285">
        <v>1</v>
      </c>
      <c r="R180" s="284">
        <f t="shared" si="2"/>
        <v>0</v>
      </c>
    </row>
    <row r="181" spans="5:18" x14ac:dyDescent="0.25">
      <c r="E181" s="558"/>
      <c r="F181" s="558"/>
      <c r="G181" s="555">
        <v>0</v>
      </c>
      <c r="H181" s="556">
        <v>0</v>
      </c>
      <c r="I181" s="554">
        <v>0</v>
      </c>
      <c r="J181" s="554">
        <v>0</v>
      </c>
      <c r="K181" s="554">
        <v>0</v>
      </c>
      <c r="L181" s="554">
        <v>0</v>
      </c>
      <c r="M181" s="554">
        <v>0</v>
      </c>
      <c r="N181" s="284">
        <v>0</v>
      </c>
      <c r="O181" s="284">
        <v>0</v>
      </c>
      <c r="P181" s="557" t="s">
        <v>1049</v>
      </c>
      <c r="Q181" s="285">
        <v>1</v>
      </c>
      <c r="R181" s="284">
        <f t="shared" si="2"/>
        <v>0</v>
      </c>
    </row>
    <row r="182" spans="5:18" x14ac:dyDescent="0.25">
      <c r="E182" s="558"/>
      <c r="F182" s="558"/>
      <c r="G182" s="555">
        <v>0</v>
      </c>
      <c r="H182" s="556">
        <v>0</v>
      </c>
      <c r="I182" s="554">
        <v>0</v>
      </c>
      <c r="J182" s="554">
        <v>0</v>
      </c>
      <c r="K182" s="554">
        <v>0</v>
      </c>
      <c r="L182" s="554">
        <v>0</v>
      </c>
      <c r="M182" s="554">
        <v>0</v>
      </c>
      <c r="N182" s="284">
        <v>0</v>
      </c>
      <c r="O182" s="284">
        <v>0</v>
      </c>
      <c r="P182" s="557" t="s">
        <v>1049</v>
      </c>
      <c r="Q182" s="285">
        <v>1</v>
      </c>
      <c r="R182" s="284">
        <f t="shared" si="2"/>
        <v>0</v>
      </c>
    </row>
    <row r="183" spans="5:18" x14ac:dyDescent="0.25">
      <c r="E183" s="558"/>
      <c r="F183" s="558"/>
      <c r="G183" s="555">
        <v>0</v>
      </c>
      <c r="H183" s="556">
        <v>0</v>
      </c>
      <c r="I183" s="554">
        <v>0</v>
      </c>
      <c r="J183" s="554">
        <v>0</v>
      </c>
      <c r="K183" s="554">
        <v>0</v>
      </c>
      <c r="L183" s="554">
        <v>0</v>
      </c>
      <c r="M183" s="554">
        <v>0</v>
      </c>
      <c r="N183" s="284">
        <v>0</v>
      </c>
      <c r="O183" s="284">
        <v>0</v>
      </c>
      <c r="P183" s="557" t="s">
        <v>1049</v>
      </c>
      <c r="Q183" s="285">
        <v>1</v>
      </c>
      <c r="R183" s="284">
        <f t="shared" si="2"/>
        <v>0</v>
      </c>
    </row>
    <row r="184" spans="5:18" x14ac:dyDescent="0.25">
      <c r="E184" s="558"/>
      <c r="F184" s="558"/>
      <c r="G184" s="555">
        <v>0</v>
      </c>
      <c r="H184" s="556">
        <v>0</v>
      </c>
      <c r="I184" s="554">
        <v>0</v>
      </c>
      <c r="J184" s="554">
        <v>0</v>
      </c>
      <c r="K184" s="554">
        <v>0</v>
      </c>
      <c r="L184" s="554">
        <v>0</v>
      </c>
      <c r="M184" s="554">
        <v>0</v>
      </c>
      <c r="N184" s="284">
        <v>0</v>
      </c>
      <c r="O184" s="284">
        <v>0</v>
      </c>
      <c r="P184" s="557" t="s">
        <v>1049</v>
      </c>
      <c r="Q184" s="285">
        <v>1</v>
      </c>
      <c r="R184" s="284">
        <f t="shared" si="2"/>
        <v>0</v>
      </c>
    </row>
    <row r="185" spans="5:18" x14ac:dyDescent="0.25">
      <c r="E185" s="558"/>
      <c r="F185" s="558"/>
      <c r="G185" s="555">
        <v>0</v>
      </c>
      <c r="H185" s="556">
        <v>0</v>
      </c>
      <c r="I185" s="554">
        <v>0</v>
      </c>
      <c r="J185" s="554">
        <v>0</v>
      </c>
      <c r="K185" s="554">
        <v>0</v>
      </c>
      <c r="L185" s="554">
        <v>0</v>
      </c>
      <c r="M185" s="554">
        <v>0</v>
      </c>
      <c r="N185" s="284">
        <v>0</v>
      </c>
      <c r="O185" s="284">
        <v>0</v>
      </c>
      <c r="P185" s="557" t="s">
        <v>1049</v>
      </c>
      <c r="Q185" s="285">
        <v>1</v>
      </c>
      <c r="R185" s="284">
        <f t="shared" si="2"/>
        <v>0</v>
      </c>
    </row>
    <row r="186" spans="5:18" x14ac:dyDescent="0.25">
      <c r="E186" s="558"/>
      <c r="F186" s="558"/>
      <c r="G186" s="555">
        <v>0</v>
      </c>
      <c r="H186" s="556">
        <v>0</v>
      </c>
      <c r="I186" s="554">
        <v>0</v>
      </c>
      <c r="J186" s="554">
        <v>0</v>
      </c>
      <c r="K186" s="554">
        <v>0</v>
      </c>
      <c r="L186" s="554">
        <v>0</v>
      </c>
      <c r="M186" s="554">
        <v>0</v>
      </c>
      <c r="N186" s="284">
        <v>0</v>
      </c>
      <c r="O186" s="284">
        <v>0</v>
      </c>
      <c r="P186" s="557" t="s">
        <v>1049</v>
      </c>
      <c r="Q186" s="285">
        <v>1</v>
      </c>
      <c r="R186" s="284">
        <f t="shared" si="2"/>
        <v>0</v>
      </c>
    </row>
    <row r="187" spans="5:18" x14ac:dyDescent="0.25">
      <c r="E187" s="558"/>
      <c r="F187" s="558"/>
      <c r="G187" s="555">
        <v>0</v>
      </c>
      <c r="H187" s="556">
        <v>0</v>
      </c>
      <c r="I187" s="554">
        <v>0</v>
      </c>
      <c r="J187" s="554">
        <v>0</v>
      </c>
      <c r="K187" s="554">
        <v>0</v>
      </c>
      <c r="L187" s="554">
        <v>0</v>
      </c>
      <c r="M187" s="554">
        <v>0</v>
      </c>
      <c r="N187" s="284">
        <v>0</v>
      </c>
      <c r="O187" s="284">
        <v>0</v>
      </c>
      <c r="P187" s="557" t="s">
        <v>1049</v>
      </c>
      <c r="Q187" s="285">
        <v>1</v>
      </c>
      <c r="R187" s="284">
        <f t="shared" si="2"/>
        <v>0</v>
      </c>
    </row>
    <row r="188" spans="5:18" x14ac:dyDescent="0.25">
      <c r="E188" s="558"/>
      <c r="F188" s="558"/>
      <c r="G188" s="555">
        <v>0</v>
      </c>
      <c r="H188" s="556">
        <v>0</v>
      </c>
      <c r="I188" s="554">
        <v>0</v>
      </c>
      <c r="J188" s="554">
        <v>0</v>
      </c>
      <c r="K188" s="554">
        <v>0</v>
      </c>
      <c r="L188" s="554">
        <v>0</v>
      </c>
      <c r="M188" s="554">
        <v>0</v>
      </c>
      <c r="N188" s="284">
        <v>0</v>
      </c>
      <c r="O188" s="284">
        <v>0</v>
      </c>
      <c r="P188" s="557" t="s">
        <v>1049</v>
      </c>
      <c r="Q188" s="285">
        <v>1</v>
      </c>
      <c r="R188" s="284">
        <f t="shared" si="2"/>
        <v>0</v>
      </c>
    </row>
    <row r="189" spans="5:18" x14ac:dyDescent="0.25">
      <c r="E189" s="558"/>
      <c r="F189" s="558"/>
      <c r="G189" s="555">
        <v>0</v>
      </c>
      <c r="H189" s="556">
        <v>0</v>
      </c>
      <c r="I189" s="554">
        <v>0</v>
      </c>
      <c r="J189" s="554">
        <v>0</v>
      </c>
      <c r="K189" s="554">
        <v>0</v>
      </c>
      <c r="L189" s="554">
        <v>0</v>
      </c>
      <c r="M189" s="554">
        <v>0</v>
      </c>
      <c r="N189" s="284">
        <v>0</v>
      </c>
      <c r="O189" s="284">
        <v>0</v>
      </c>
      <c r="P189" s="557" t="s">
        <v>1049</v>
      </c>
      <c r="Q189" s="285">
        <v>1</v>
      </c>
      <c r="R189" s="284">
        <f t="shared" si="2"/>
        <v>0</v>
      </c>
    </row>
    <row r="190" spans="5:18" x14ac:dyDescent="0.25">
      <c r="E190" s="558"/>
      <c r="F190" s="558"/>
      <c r="G190" s="555">
        <v>0</v>
      </c>
      <c r="H190" s="556">
        <v>0</v>
      </c>
      <c r="I190" s="554">
        <v>0</v>
      </c>
      <c r="J190" s="554">
        <v>0</v>
      </c>
      <c r="K190" s="554">
        <v>0</v>
      </c>
      <c r="L190" s="554">
        <v>0</v>
      </c>
      <c r="M190" s="554">
        <v>0</v>
      </c>
      <c r="N190" s="284">
        <v>0</v>
      </c>
      <c r="O190" s="284">
        <v>0</v>
      </c>
      <c r="P190" s="557" t="s">
        <v>1049</v>
      </c>
      <c r="Q190" s="285">
        <v>1</v>
      </c>
      <c r="R190" s="284">
        <f t="shared" si="2"/>
        <v>0</v>
      </c>
    </row>
    <row r="191" spans="5:18" x14ac:dyDescent="0.25">
      <c r="E191" s="558"/>
      <c r="F191" s="558"/>
      <c r="G191" s="555">
        <v>0</v>
      </c>
      <c r="H191" s="556">
        <v>0</v>
      </c>
      <c r="I191" s="554">
        <v>0</v>
      </c>
      <c r="J191" s="554">
        <v>0</v>
      </c>
      <c r="K191" s="554">
        <v>0</v>
      </c>
      <c r="L191" s="554">
        <v>0</v>
      </c>
      <c r="M191" s="554">
        <v>0</v>
      </c>
      <c r="N191" s="284">
        <v>0</v>
      </c>
      <c r="O191" s="284">
        <v>0</v>
      </c>
      <c r="P191" s="557" t="s">
        <v>1049</v>
      </c>
      <c r="Q191" s="285">
        <v>1</v>
      </c>
      <c r="R191" s="284">
        <f t="shared" si="2"/>
        <v>0</v>
      </c>
    </row>
    <row r="192" spans="5:18" x14ac:dyDescent="0.25">
      <c r="E192" s="558"/>
      <c r="F192" s="558"/>
      <c r="G192" s="555">
        <v>0</v>
      </c>
      <c r="H192" s="556">
        <v>0</v>
      </c>
      <c r="I192" s="554">
        <v>0</v>
      </c>
      <c r="J192" s="554">
        <v>0</v>
      </c>
      <c r="K192" s="554">
        <v>0</v>
      </c>
      <c r="L192" s="554">
        <v>0</v>
      </c>
      <c r="M192" s="554">
        <v>0</v>
      </c>
      <c r="N192" s="284">
        <v>0</v>
      </c>
      <c r="O192" s="284">
        <v>0</v>
      </c>
      <c r="P192" s="557" t="s">
        <v>1049</v>
      </c>
      <c r="Q192" s="285">
        <v>1</v>
      </c>
      <c r="R192" s="284">
        <f t="shared" si="2"/>
        <v>0</v>
      </c>
    </row>
    <row r="193" spans="5:18" x14ac:dyDescent="0.25">
      <c r="E193" s="558"/>
      <c r="F193" s="558"/>
      <c r="G193" s="555">
        <v>0</v>
      </c>
      <c r="H193" s="556">
        <v>0</v>
      </c>
      <c r="I193" s="554">
        <v>0</v>
      </c>
      <c r="J193" s="554">
        <v>0</v>
      </c>
      <c r="K193" s="554">
        <v>0</v>
      </c>
      <c r="L193" s="554">
        <v>0</v>
      </c>
      <c r="M193" s="554">
        <v>0</v>
      </c>
      <c r="N193" s="284">
        <v>0</v>
      </c>
      <c r="O193" s="284">
        <v>0</v>
      </c>
      <c r="P193" s="557" t="s">
        <v>1049</v>
      </c>
      <c r="Q193" s="285">
        <v>1</v>
      </c>
      <c r="R193" s="284">
        <f t="shared" si="2"/>
        <v>0</v>
      </c>
    </row>
    <row r="194" spans="5:18" x14ac:dyDescent="0.25">
      <c r="E194" s="558"/>
      <c r="F194" s="558"/>
      <c r="G194" s="555">
        <v>0</v>
      </c>
      <c r="H194" s="556">
        <v>0</v>
      </c>
      <c r="I194" s="554">
        <v>0</v>
      </c>
      <c r="J194" s="554">
        <v>0</v>
      </c>
      <c r="K194" s="554">
        <v>0</v>
      </c>
      <c r="L194" s="554">
        <v>0</v>
      </c>
      <c r="M194" s="554">
        <v>0</v>
      </c>
      <c r="N194" s="284">
        <v>0</v>
      </c>
      <c r="O194" s="284">
        <v>0</v>
      </c>
      <c r="P194" s="557" t="s">
        <v>1049</v>
      </c>
      <c r="Q194" s="285">
        <v>1</v>
      </c>
      <c r="R194" s="284">
        <f t="shared" si="2"/>
        <v>0</v>
      </c>
    </row>
    <row r="195" spans="5:18" x14ac:dyDescent="0.25">
      <c r="E195" s="558"/>
      <c r="F195" s="558"/>
      <c r="G195" s="555">
        <v>0</v>
      </c>
      <c r="H195" s="556">
        <v>0</v>
      </c>
      <c r="I195" s="554">
        <v>0</v>
      </c>
      <c r="J195" s="554">
        <v>0</v>
      </c>
      <c r="K195" s="554">
        <v>0</v>
      </c>
      <c r="L195" s="554">
        <v>0</v>
      </c>
      <c r="M195" s="554">
        <v>0</v>
      </c>
      <c r="N195" s="284">
        <v>0</v>
      </c>
      <c r="O195" s="284">
        <v>0</v>
      </c>
      <c r="P195" s="557" t="s">
        <v>1049</v>
      </c>
      <c r="Q195" s="285">
        <v>1</v>
      </c>
      <c r="R195" s="284">
        <f t="shared" ref="R195:R258" si="3">ROUND(((I195*Q195)-J195)/5,0)</f>
        <v>0</v>
      </c>
    </row>
    <row r="196" spans="5:18" x14ac:dyDescent="0.25">
      <c r="E196" s="558"/>
      <c r="F196" s="558"/>
      <c r="G196" s="555">
        <v>0</v>
      </c>
      <c r="H196" s="556">
        <v>0</v>
      </c>
      <c r="I196" s="554">
        <v>0</v>
      </c>
      <c r="J196" s="554">
        <v>0</v>
      </c>
      <c r="K196" s="554">
        <v>0</v>
      </c>
      <c r="L196" s="554">
        <v>0</v>
      </c>
      <c r="M196" s="554">
        <v>0</v>
      </c>
      <c r="N196" s="284">
        <v>0</v>
      </c>
      <c r="O196" s="284">
        <v>0</v>
      </c>
      <c r="P196" s="557" t="s">
        <v>1049</v>
      </c>
      <c r="Q196" s="285">
        <v>1</v>
      </c>
      <c r="R196" s="284">
        <f t="shared" si="3"/>
        <v>0</v>
      </c>
    </row>
    <row r="197" spans="5:18" x14ac:dyDescent="0.25">
      <c r="E197" s="558"/>
      <c r="F197" s="558"/>
      <c r="G197" s="555">
        <v>0</v>
      </c>
      <c r="H197" s="556">
        <v>0</v>
      </c>
      <c r="I197" s="554">
        <v>0</v>
      </c>
      <c r="J197" s="554">
        <v>0</v>
      </c>
      <c r="K197" s="554">
        <v>0</v>
      </c>
      <c r="L197" s="554">
        <v>0</v>
      </c>
      <c r="M197" s="554">
        <v>0</v>
      </c>
      <c r="N197" s="284">
        <v>0</v>
      </c>
      <c r="O197" s="284">
        <v>0</v>
      </c>
      <c r="P197" s="557" t="s">
        <v>1049</v>
      </c>
      <c r="Q197" s="285">
        <v>1</v>
      </c>
      <c r="R197" s="284">
        <f t="shared" si="3"/>
        <v>0</v>
      </c>
    </row>
    <row r="198" spans="5:18" x14ac:dyDescent="0.25">
      <c r="E198" s="558"/>
      <c r="F198" s="558"/>
      <c r="G198" s="555">
        <v>0</v>
      </c>
      <c r="H198" s="556">
        <v>0</v>
      </c>
      <c r="I198" s="554">
        <v>0</v>
      </c>
      <c r="J198" s="554">
        <v>0</v>
      </c>
      <c r="K198" s="554">
        <v>0</v>
      </c>
      <c r="L198" s="554">
        <v>0</v>
      </c>
      <c r="M198" s="554">
        <v>0</v>
      </c>
      <c r="N198" s="284">
        <v>0</v>
      </c>
      <c r="O198" s="284">
        <v>0</v>
      </c>
      <c r="P198" s="557" t="s">
        <v>1049</v>
      </c>
      <c r="Q198" s="285">
        <v>1</v>
      </c>
      <c r="R198" s="284">
        <f t="shared" si="3"/>
        <v>0</v>
      </c>
    </row>
    <row r="199" spans="5:18" x14ac:dyDescent="0.25">
      <c r="E199" s="558"/>
      <c r="F199" s="558"/>
      <c r="G199" s="555">
        <v>0</v>
      </c>
      <c r="H199" s="556">
        <v>0</v>
      </c>
      <c r="I199" s="554">
        <v>0</v>
      </c>
      <c r="J199" s="554">
        <v>0</v>
      </c>
      <c r="K199" s="554">
        <v>0</v>
      </c>
      <c r="L199" s="554">
        <v>0</v>
      </c>
      <c r="M199" s="554">
        <v>0</v>
      </c>
      <c r="N199" s="284">
        <v>0</v>
      </c>
      <c r="O199" s="284">
        <v>0</v>
      </c>
      <c r="P199" s="557" t="s">
        <v>1049</v>
      </c>
      <c r="Q199" s="285">
        <v>1</v>
      </c>
      <c r="R199" s="284">
        <f t="shared" si="3"/>
        <v>0</v>
      </c>
    </row>
    <row r="200" spans="5:18" x14ac:dyDescent="0.25">
      <c r="E200" s="558"/>
      <c r="F200" s="558"/>
      <c r="G200" s="555">
        <v>0</v>
      </c>
      <c r="H200" s="556">
        <v>0</v>
      </c>
      <c r="I200" s="554">
        <v>0</v>
      </c>
      <c r="J200" s="554">
        <v>0</v>
      </c>
      <c r="K200" s="554">
        <v>0</v>
      </c>
      <c r="L200" s="554">
        <v>0</v>
      </c>
      <c r="M200" s="554">
        <v>0</v>
      </c>
      <c r="N200" s="284">
        <v>0</v>
      </c>
      <c r="O200" s="284">
        <v>0</v>
      </c>
      <c r="P200" s="557" t="s">
        <v>1049</v>
      </c>
      <c r="Q200" s="285">
        <v>1</v>
      </c>
      <c r="R200" s="284">
        <f t="shared" si="3"/>
        <v>0</v>
      </c>
    </row>
    <row r="201" spans="5:18" x14ac:dyDescent="0.25">
      <c r="E201" s="558"/>
      <c r="F201" s="558"/>
      <c r="G201" s="555">
        <v>0</v>
      </c>
      <c r="H201" s="556">
        <v>0</v>
      </c>
      <c r="I201" s="554">
        <v>0</v>
      </c>
      <c r="J201" s="554">
        <v>0</v>
      </c>
      <c r="K201" s="554">
        <v>0</v>
      </c>
      <c r="L201" s="554">
        <v>0</v>
      </c>
      <c r="M201" s="554">
        <v>0</v>
      </c>
      <c r="N201" s="284">
        <v>0</v>
      </c>
      <c r="O201" s="284">
        <v>0</v>
      </c>
      <c r="P201" s="557" t="s">
        <v>1049</v>
      </c>
      <c r="Q201" s="285">
        <v>1</v>
      </c>
      <c r="R201" s="284">
        <f t="shared" si="3"/>
        <v>0</v>
      </c>
    </row>
    <row r="202" spans="5:18" x14ac:dyDescent="0.25">
      <c r="E202" s="558"/>
      <c r="F202" s="558"/>
      <c r="G202" s="555">
        <v>0</v>
      </c>
      <c r="H202" s="556">
        <v>0</v>
      </c>
      <c r="I202" s="554">
        <v>0</v>
      </c>
      <c r="J202" s="554">
        <v>0</v>
      </c>
      <c r="K202" s="554">
        <v>0</v>
      </c>
      <c r="L202" s="554">
        <v>0</v>
      </c>
      <c r="M202" s="554">
        <v>0</v>
      </c>
      <c r="N202" s="284">
        <v>0</v>
      </c>
      <c r="O202" s="284">
        <v>0</v>
      </c>
      <c r="P202" s="557" t="s">
        <v>1049</v>
      </c>
      <c r="Q202" s="285">
        <v>1</v>
      </c>
      <c r="R202" s="284">
        <f t="shared" si="3"/>
        <v>0</v>
      </c>
    </row>
    <row r="203" spans="5:18" x14ac:dyDescent="0.25">
      <c r="E203" s="558"/>
      <c r="F203" s="558"/>
      <c r="G203" s="555">
        <v>0</v>
      </c>
      <c r="H203" s="556">
        <v>0</v>
      </c>
      <c r="I203" s="554">
        <v>0</v>
      </c>
      <c r="J203" s="554">
        <v>0</v>
      </c>
      <c r="K203" s="554">
        <v>0</v>
      </c>
      <c r="L203" s="554">
        <v>0</v>
      </c>
      <c r="M203" s="554">
        <v>0</v>
      </c>
      <c r="N203" s="284">
        <v>0</v>
      </c>
      <c r="O203" s="284">
        <v>0</v>
      </c>
      <c r="P203" s="557" t="s">
        <v>1049</v>
      </c>
      <c r="Q203" s="285">
        <v>1</v>
      </c>
      <c r="R203" s="284">
        <f t="shared" si="3"/>
        <v>0</v>
      </c>
    </row>
    <row r="204" spans="5:18" x14ac:dyDescent="0.25">
      <c r="E204" s="558"/>
      <c r="F204" s="558"/>
      <c r="G204" s="555">
        <v>0</v>
      </c>
      <c r="H204" s="556">
        <v>0</v>
      </c>
      <c r="I204" s="554">
        <v>0</v>
      </c>
      <c r="J204" s="554">
        <v>0</v>
      </c>
      <c r="K204" s="554">
        <v>0</v>
      </c>
      <c r="L204" s="554">
        <v>0</v>
      </c>
      <c r="M204" s="554">
        <v>0</v>
      </c>
      <c r="N204" s="284">
        <v>0</v>
      </c>
      <c r="O204" s="284">
        <v>0</v>
      </c>
      <c r="P204" s="557" t="s">
        <v>1049</v>
      </c>
      <c r="Q204" s="285">
        <v>1</v>
      </c>
      <c r="R204" s="284">
        <f t="shared" si="3"/>
        <v>0</v>
      </c>
    </row>
    <row r="205" spans="5:18" x14ac:dyDescent="0.25">
      <c r="E205" s="558"/>
      <c r="F205" s="558"/>
      <c r="G205" s="555">
        <v>0</v>
      </c>
      <c r="H205" s="556">
        <v>0</v>
      </c>
      <c r="I205" s="554">
        <v>0</v>
      </c>
      <c r="J205" s="554">
        <v>0</v>
      </c>
      <c r="K205" s="554">
        <v>0</v>
      </c>
      <c r="L205" s="554">
        <v>0</v>
      </c>
      <c r="M205" s="554">
        <v>0</v>
      </c>
      <c r="N205" s="284">
        <v>0</v>
      </c>
      <c r="O205" s="284">
        <v>0</v>
      </c>
      <c r="P205" s="557" t="s">
        <v>1049</v>
      </c>
      <c r="Q205" s="285">
        <v>1</v>
      </c>
      <c r="R205" s="284">
        <f t="shared" si="3"/>
        <v>0</v>
      </c>
    </row>
    <row r="206" spans="5:18" x14ac:dyDescent="0.25">
      <c r="E206" s="558"/>
      <c r="F206" s="558"/>
      <c r="G206" s="555">
        <v>0</v>
      </c>
      <c r="H206" s="556">
        <v>0</v>
      </c>
      <c r="I206" s="554">
        <v>0</v>
      </c>
      <c r="J206" s="554">
        <v>0</v>
      </c>
      <c r="K206" s="554">
        <v>0</v>
      </c>
      <c r="L206" s="554">
        <v>0</v>
      </c>
      <c r="M206" s="554">
        <v>0</v>
      </c>
      <c r="N206" s="284">
        <v>0</v>
      </c>
      <c r="O206" s="284">
        <v>0</v>
      </c>
      <c r="P206" s="557" t="s">
        <v>1049</v>
      </c>
      <c r="Q206" s="285">
        <v>1</v>
      </c>
      <c r="R206" s="284">
        <f t="shared" si="3"/>
        <v>0</v>
      </c>
    </row>
    <row r="207" spans="5:18" x14ac:dyDescent="0.25">
      <c r="E207" s="558"/>
      <c r="F207" s="558"/>
      <c r="G207" s="555">
        <v>0</v>
      </c>
      <c r="H207" s="556">
        <v>0</v>
      </c>
      <c r="I207" s="554">
        <v>0</v>
      </c>
      <c r="J207" s="554">
        <v>0</v>
      </c>
      <c r="K207" s="554">
        <v>0</v>
      </c>
      <c r="L207" s="554">
        <v>0</v>
      </c>
      <c r="M207" s="554">
        <v>0</v>
      </c>
      <c r="N207" s="284">
        <v>0</v>
      </c>
      <c r="O207" s="284">
        <v>0</v>
      </c>
      <c r="P207" s="557" t="s">
        <v>1049</v>
      </c>
      <c r="Q207" s="285">
        <v>1</v>
      </c>
      <c r="R207" s="284">
        <f t="shared" si="3"/>
        <v>0</v>
      </c>
    </row>
    <row r="208" spans="5:18" x14ac:dyDescent="0.25">
      <c r="E208" s="558"/>
      <c r="F208" s="558"/>
      <c r="G208" s="555">
        <v>0</v>
      </c>
      <c r="H208" s="556">
        <v>0</v>
      </c>
      <c r="I208" s="554">
        <v>0</v>
      </c>
      <c r="J208" s="554">
        <v>0</v>
      </c>
      <c r="K208" s="554">
        <v>0</v>
      </c>
      <c r="L208" s="554">
        <v>0</v>
      </c>
      <c r="M208" s="554">
        <v>0</v>
      </c>
      <c r="N208" s="284">
        <v>0</v>
      </c>
      <c r="O208" s="284">
        <v>0</v>
      </c>
      <c r="P208" s="557" t="s">
        <v>1049</v>
      </c>
      <c r="Q208" s="285">
        <v>1</v>
      </c>
      <c r="R208" s="284">
        <f t="shared" si="3"/>
        <v>0</v>
      </c>
    </row>
    <row r="209" spans="5:18" x14ac:dyDescent="0.25">
      <c r="E209" s="558"/>
      <c r="F209" s="558"/>
      <c r="G209" s="555">
        <v>0</v>
      </c>
      <c r="H209" s="556">
        <v>0</v>
      </c>
      <c r="I209" s="554">
        <v>0</v>
      </c>
      <c r="J209" s="554">
        <v>0</v>
      </c>
      <c r="K209" s="554">
        <v>0</v>
      </c>
      <c r="L209" s="554">
        <v>0</v>
      </c>
      <c r="M209" s="554">
        <v>0</v>
      </c>
      <c r="N209" s="284">
        <v>0</v>
      </c>
      <c r="O209" s="284">
        <v>0</v>
      </c>
      <c r="P209" s="557" t="s">
        <v>1049</v>
      </c>
      <c r="Q209" s="285">
        <v>1</v>
      </c>
      <c r="R209" s="284">
        <f t="shared" si="3"/>
        <v>0</v>
      </c>
    </row>
    <row r="210" spans="5:18" x14ac:dyDescent="0.25">
      <c r="E210" s="558"/>
      <c r="F210" s="558"/>
      <c r="G210" s="555">
        <v>0</v>
      </c>
      <c r="H210" s="556">
        <v>0</v>
      </c>
      <c r="I210" s="554">
        <v>0</v>
      </c>
      <c r="J210" s="554">
        <v>0</v>
      </c>
      <c r="K210" s="554">
        <v>0</v>
      </c>
      <c r="L210" s="554">
        <v>0</v>
      </c>
      <c r="M210" s="554">
        <v>0</v>
      </c>
      <c r="N210" s="284">
        <v>0</v>
      </c>
      <c r="O210" s="284">
        <v>0</v>
      </c>
      <c r="P210" s="557" t="s">
        <v>1049</v>
      </c>
      <c r="Q210" s="285">
        <v>1</v>
      </c>
      <c r="R210" s="284">
        <f t="shared" si="3"/>
        <v>0</v>
      </c>
    </row>
    <row r="211" spans="5:18" x14ac:dyDescent="0.25">
      <c r="E211" s="558"/>
      <c r="F211" s="558"/>
      <c r="G211" s="555">
        <v>0</v>
      </c>
      <c r="H211" s="556">
        <v>0</v>
      </c>
      <c r="I211" s="554">
        <v>0</v>
      </c>
      <c r="J211" s="554">
        <v>0</v>
      </c>
      <c r="K211" s="554">
        <v>0</v>
      </c>
      <c r="L211" s="554">
        <v>0</v>
      </c>
      <c r="M211" s="554">
        <v>0</v>
      </c>
      <c r="N211" s="284">
        <v>0</v>
      </c>
      <c r="O211" s="284">
        <v>0</v>
      </c>
      <c r="P211" s="557" t="s">
        <v>1049</v>
      </c>
      <c r="Q211" s="285">
        <v>1</v>
      </c>
      <c r="R211" s="284">
        <f t="shared" si="3"/>
        <v>0</v>
      </c>
    </row>
    <row r="212" spans="5:18" x14ac:dyDescent="0.25">
      <c r="E212" s="558"/>
      <c r="F212" s="558"/>
      <c r="G212" s="555">
        <v>0</v>
      </c>
      <c r="H212" s="556">
        <v>0</v>
      </c>
      <c r="I212" s="554">
        <v>0</v>
      </c>
      <c r="J212" s="554">
        <v>0</v>
      </c>
      <c r="K212" s="554">
        <v>0</v>
      </c>
      <c r="L212" s="554">
        <v>0</v>
      </c>
      <c r="M212" s="554">
        <v>0</v>
      </c>
      <c r="N212" s="284">
        <v>0</v>
      </c>
      <c r="O212" s="284">
        <v>0</v>
      </c>
      <c r="P212" s="557" t="s">
        <v>1049</v>
      </c>
      <c r="Q212" s="285">
        <v>1</v>
      </c>
      <c r="R212" s="284">
        <f t="shared" si="3"/>
        <v>0</v>
      </c>
    </row>
    <row r="213" spans="5:18" x14ac:dyDescent="0.25">
      <c r="E213" s="558"/>
      <c r="F213" s="558"/>
      <c r="G213" s="555">
        <v>0</v>
      </c>
      <c r="H213" s="556">
        <v>0</v>
      </c>
      <c r="I213" s="554">
        <v>0</v>
      </c>
      <c r="J213" s="554">
        <v>0</v>
      </c>
      <c r="K213" s="554">
        <v>0</v>
      </c>
      <c r="L213" s="554">
        <v>0</v>
      </c>
      <c r="M213" s="554">
        <v>0</v>
      </c>
      <c r="N213" s="284">
        <v>0</v>
      </c>
      <c r="O213" s="284">
        <v>0</v>
      </c>
      <c r="P213" s="557" t="s">
        <v>1049</v>
      </c>
      <c r="Q213" s="285">
        <v>1</v>
      </c>
      <c r="R213" s="284">
        <f t="shared" si="3"/>
        <v>0</v>
      </c>
    </row>
    <row r="214" spans="5:18" x14ac:dyDescent="0.25">
      <c r="E214" s="558"/>
      <c r="F214" s="558"/>
      <c r="G214" s="555">
        <v>0</v>
      </c>
      <c r="H214" s="556">
        <v>0</v>
      </c>
      <c r="I214" s="554">
        <v>0</v>
      </c>
      <c r="J214" s="554">
        <v>0</v>
      </c>
      <c r="K214" s="554">
        <v>0</v>
      </c>
      <c r="L214" s="554">
        <v>0</v>
      </c>
      <c r="M214" s="554">
        <v>0</v>
      </c>
      <c r="N214" s="284">
        <v>0</v>
      </c>
      <c r="O214" s="284">
        <v>0</v>
      </c>
      <c r="P214" s="557" t="s">
        <v>1049</v>
      </c>
      <c r="Q214" s="285">
        <v>1</v>
      </c>
      <c r="R214" s="284">
        <f t="shared" si="3"/>
        <v>0</v>
      </c>
    </row>
    <row r="215" spans="5:18" x14ac:dyDescent="0.25">
      <c r="E215" s="558"/>
      <c r="F215" s="558"/>
      <c r="G215" s="555">
        <v>0</v>
      </c>
      <c r="H215" s="556">
        <v>0</v>
      </c>
      <c r="I215" s="554">
        <v>0</v>
      </c>
      <c r="J215" s="554">
        <v>0</v>
      </c>
      <c r="K215" s="554">
        <v>0</v>
      </c>
      <c r="L215" s="554">
        <v>0</v>
      </c>
      <c r="M215" s="554">
        <v>0</v>
      </c>
      <c r="N215" s="284">
        <v>0</v>
      </c>
      <c r="O215" s="284">
        <v>0</v>
      </c>
      <c r="P215" s="557" t="s">
        <v>1049</v>
      </c>
      <c r="Q215" s="285">
        <v>1</v>
      </c>
      <c r="R215" s="284">
        <f t="shared" si="3"/>
        <v>0</v>
      </c>
    </row>
    <row r="216" spans="5:18" x14ac:dyDescent="0.25">
      <c r="E216" s="558"/>
      <c r="F216" s="558"/>
      <c r="G216" s="555">
        <v>0</v>
      </c>
      <c r="H216" s="556">
        <v>0</v>
      </c>
      <c r="I216" s="554">
        <v>0</v>
      </c>
      <c r="J216" s="554">
        <v>0</v>
      </c>
      <c r="K216" s="554">
        <v>0</v>
      </c>
      <c r="L216" s="554">
        <v>0</v>
      </c>
      <c r="M216" s="554">
        <v>0</v>
      </c>
      <c r="N216" s="284">
        <v>0</v>
      </c>
      <c r="O216" s="284">
        <v>0</v>
      </c>
      <c r="P216" s="557" t="s">
        <v>1049</v>
      </c>
      <c r="Q216" s="285">
        <v>1</v>
      </c>
      <c r="R216" s="284">
        <f t="shared" si="3"/>
        <v>0</v>
      </c>
    </row>
    <row r="217" spans="5:18" x14ac:dyDescent="0.25">
      <c r="E217" s="558"/>
      <c r="F217" s="558"/>
      <c r="G217" s="555">
        <v>0</v>
      </c>
      <c r="H217" s="556">
        <v>0</v>
      </c>
      <c r="I217" s="554">
        <v>0</v>
      </c>
      <c r="J217" s="554">
        <v>0</v>
      </c>
      <c r="K217" s="554">
        <v>0</v>
      </c>
      <c r="L217" s="554">
        <v>0</v>
      </c>
      <c r="M217" s="554">
        <v>0</v>
      </c>
      <c r="N217" s="284">
        <v>0</v>
      </c>
      <c r="O217" s="284">
        <v>0</v>
      </c>
      <c r="P217" s="557" t="s">
        <v>1049</v>
      </c>
      <c r="Q217" s="285">
        <v>1</v>
      </c>
      <c r="R217" s="284">
        <f t="shared" si="3"/>
        <v>0</v>
      </c>
    </row>
    <row r="218" spans="5:18" x14ac:dyDescent="0.25">
      <c r="E218" s="558"/>
      <c r="F218" s="558"/>
      <c r="G218" s="555">
        <v>0</v>
      </c>
      <c r="H218" s="556">
        <v>0</v>
      </c>
      <c r="I218" s="554">
        <v>0</v>
      </c>
      <c r="J218" s="554">
        <v>0</v>
      </c>
      <c r="K218" s="554">
        <v>0</v>
      </c>
      <c r="L218" s="554">
        <v>0</v>
      </c>
      <c r="M218" s="554">
        <v>0</v>
      </c>
      <c r="N218" s="284">
        <v>0</v>
      </c>
      <c r="O218" s="284">
        <v>0</v>
      </c>
      <c r="P218" s="557" t="s">
        <v>1049</v>
      </c>
      <c r="Q218" s="285">
        <v>1</v>
      </c>
      <c r="R218" s="284">
        <f t="shared" si="3"/>
        <v>0</v>
      </c>
    </row>
    <row r="219" spans="5:18" x14ac:dyDescent="0.25">
      <c r="E219" s="558"/>
      <c r="F219" s="558"/>
      <c r="G219" s="555">
        <v>0</v>
      </c>
      <c r="H219" s="556">
        <v>0</v>
      </c>
      <c r="I219" s="554">
        <v>0</v>
      </c>
      <c r="J219" s="554">
        <v>0</v>
      </c>
      <c r="K219" s="554">
        <v>0</v>
      </c>
      <c r="L219" s="554">
        <v>0</v>
      </c>
      <c r="M219" s="554">
        <v>0</v>
      </c>
      <c r="N219" s="284">
        <v>0</v>
      </c>
      <c r="O219" s="284">
        <v>0</v>
      </c>
      <c r="P219" s="557" t="s">
        <v>1049</v>
      </c>
      <c r="Q219" s="285">
        <v>1</v>
      </c>
      <c r="R219" s="284">
        <f t="shared" si="3"/>
        <v>0</v>
      </c>
    </row>
    <row r="220" spans="5:18" x14ac:dyDescent="0.25">
      <c r="E220" s="558"/>
      <c r="F220" s="558"/>
      <c r="G220" s="555">
        <v>0</v>
      </c>
      <c r="H220" s="556">
        <v>0</v>
      </c>
      <c r="I220" s="554">
        <v>0</v>
      </c>
      <c r="J220" s="554">
        <v>0</v>
      </c>
      <c r="K220" s="554">
        <v>0</v>
      </c>
      <c r="L220" s="554">
        <v>0</v>
      </c>
      <c r="M220" s="554">
        <v>0</v>
      </c>
      <c r="N220" s="284">
        <v>0</v>
      </c>
      <c r="O220" s="284">
        <v>0</v>
      </c>
      <c r="P220" s="557" t="s">
        <v>1049</v>
      </c>
      <c r="Q220" s="285">
        <v>1</v>
      </c>
      <c r="R220" s="284">
        <f t="shared" si="3"/>
        <v>0</v>
      </c>
    </row>
    <row r="221" spans="5:18" x14ac:dyDescent="0.25">
      <c r="E221" s="558"/>
      <c r="F221" s="558"/>
      <c r="G221" s="555">
        <v>0</v>
      </c>
      <c r="H221" s="556">
        <v>0</v>
      </c>
      <c r="I221" s="554">
        <v>0</v>
      </c>
      <c r="J221" s="554">
        <v>0</v>
      </c>
      <c r="K221" s="554">
        <v>0</v>
      </c>
      <c r="L221" s="554">
        <v>0</v>
      </c>
      <c r="M221" s="554">
        <v>0</v>
      </c>
      <c r="N221" s="284">
        <v>0</v>
      </c>
      <c r="O221" s="284">
        <v>0</v>
      </c>
      <c r="P221" s="557" t="s">
        <v>1049</v>
      </c>
      <c r="Q221" s="285">
        <v>1</v>
      </c>
      <c r="R221" s="284">
        <f t="shared" si="3"/>
        <v>0</v>
      </c>
    </row>
    <row r="222" spans="5:18" x14ac:dyDescent="0.25">
      <c r="E222" s="558"/>
      <c r="F222" s="558"/>
      <c r="G222" s="555">
        <v>0</v>
      </c>
      <c r="H222" s="556">
        <v>0</v>
      </c>
      <c r="I222" s="554">
        <v>0</v>
      </c>
      <c r="J222" s="554">
        <v>0</v>
      </c>
      <c r="K222" s="554">
        <v>0</v>
      </c>
      <c r="L222" s="554">
        <v>0</v>
      </c>
      <c r="M222" s="554">
        <v>0</v>
      </c>
      <c r="N222" s="284">
        <v>0</v>
      </c>
      <c r="O222" s="284">
        <v>0</v>
      </c>
      <c r="P222" s="557" t="s">
        <v>1049</v>
      </c>
      <c r="Q222" s="285">
        <v>1</v>
      </c>
      <c r="R222" s="284">
        <f t="shared" si="3"/>
        <v>0</v>
      </c>
    </row>
    <row r="223" spans="5:18" x14ac:dyDescent="0.25">
      <c r="E223" s="558"/>
      <c r="F223" s="558"/>
      <c r="G223" s="555">
        <v>0</v>
      </c>
      <c r="H223" s="556">
        <v>0</v>
      </c>
      <c r="I223" s="554">
        <v>0</v>
      </c>
      <c r="J223" s="554">
        <v>0</v>
      </c>
      <c r="K223" s="554">
        <v>0</v>
      </c>
      <c r="L223" s="554">
        <v>0</v>
      </c>
      <c r="M223" s="554">
        <v>0</v>
      </c>
      <c r="N223" s="284">
        <v>0</v>
      </c>
      <c r="O223" s="284">
        <v>0</v>
      </c>
      <c r="P223" s="557" t="s">
        <v>1049</v>
      </c>
      <c r="Q223" s="285">
        <v>1</v>
      </c>
      <c r="R223" s="284">
        <f t="shared" si="3"/>
        <v>0</v>
      </c>
    </row>
    <row r="224" spans="5:18" x14ac:dyDescent="0.25">
      <c r="E224" s="558"/>
      <c r="F224" s="558"/>
      <c r="G224" s="555">
        <v>0</v>
      </c>
      <c r="H224" s="556">
        <v>0</v>
      </c>
      <c r="I224" s="554">
        <v>0</v>
      </c>
      <c r="J224" s="554">
        <v>0</v>
      </c>
      <c r="K224" s="554">
        <v>0</v>
      </c>
      <c r="L224" s="554">
        <v>0</v>
      </c>
      <c r="M224" s="554">
        <v>0</v>
      </c>
      <c r="N224" s="284">
        <v>0</v>
      </c>
      <c r="O224" s="284">
        <v>0</v>
      </c>
      <c r="P224" s="557" t="s">
        <v>1049</v>
      </c>
      <c r="Q224" s="285">
        <v>1</v>
      </c>
      <c r="R224" s="284">
        <f t="shared" si="3"/>
        <v>0</v>
      </c>
    </row>
    <row r="225" spans="5:18" x14ac:dyDescent="0.25">
      <c r="E225" s="558"/>
      <c r="F225" s="558"/>
      <c r="G225" s="555">
        <v>0</v>
      </c>
      <c r="H225" s="556">
        <v>0</v>
      </c>
      <c r="I225" s="554">
        <v>0</v>
      </c>
      <c r="J225" s="554">
        <v>0</v>
      </c>
      <c r="K225" s="554">
        <v>0</v>
      </c>
      <c r="L225" s="554">
        <v>0</v>
      </c>
      <c r="M225" s="554">
        <v>0</v>
      </c>
      <c r="N225" s="284">
        <v>0</v>
      </c>
      <c r="O225" s="284">
        <v>0</v>
      </c>
      <c r="P225" s="557" t="s">
        <v>1049</v>
      </c>
      <c r="Q225" s="285">
        <v>1</v>
      </c>
      <c r="R225" s="284">
        <f t="shared" si="3"/>
        <v>0</v>
      </c>
    </row>
    <row r="226" spans="5:18" x14ac:dyDescent="0.25">
      <c r="E226" s="558"/>
      <c r="F226" s="558"/>
      <c r="G226" s="555">
        <v>0</v>
      </c>
      <c r="H226" s="556">
        <v>0</v>
      </c>
      <c r="I226" s="554">
        <v>0</v>
      </c>
      <c r="J226" s="554">
        <v>0</v>
      </c>
      <c r="K226" s="554">
        <v>0</v>
      </c>
      <c r="L226" s="554">
        <v>0</v>
      </c>
      <c r="M226" s="554">
        <v>0</v>
      </c>
      <c r="N226" s="284">
        <v>0</v>
      </c>
      <c r="O226" s="284">
        <v>0</v>
      </c>
      <c r="P226" s="557" t="s">
        <v>1049</v>
      </c>
      <c r="Q226" s="285">
        <v>1</v>
      </c>
      <c r="R226" s="284">
        <f t="shared" si="3"/>
        <v>0</v>
      </c>
    </row>
    <row r="227" spans="5:18" x14ac:dyDescent="0.25">
      <c r="E227" s="558"/>
      <c r="F227" s="558"/>
      <c r="G227" s="555">
        <v>0</v>
      </c>
      <c r="H227" s="556">
        <v>0</v>
      </c>
      <c r="I227" s="554">
        <v>0</v>
      </c>
      <c r="J227" s="554">
        <v>0</v>
      </c>
      <c r="K227" s="554">
        <v>0</v>
      </c>
      <c r="L227" s="554">
        <v>0</v>
      </c>
      <c r="M227" s="554">
        <v>0</v>
      </c>
      <c r="N227" s="284">
        <v>0</v>
      </c>
      <c r="O227" s="284">
        <v>0</v>
      </c>
      <c r="P227" s="557" t="s">
        <v>1049</v>
      </c>
      <c r="Q227" s="285">
        <v>1</v>
      </c>
      <c r="R227" s="284">
        <f t="shared" si="3"/>
        <v>0</v>
      </c>
    </row>
    <row r="228" spans="5:18" x14ac:dyDescent="0.25">
      <c r="E228" s="558"/>
      <c r="F228" s="558"/>
      <c r="G228" s="555">
        <v>0</v>
      </c>
      <c r="H228" s="556">
        <v>0</v>
      </c>
      <c r="I228" s="554">
        <v>0</v>
      </c>
      <c r="J228" s="554">
        <v>0</v>
      </c>
      <c r="K228" s="554">
        <v>0</v>
      </c>
      <c r="L228" s="554">
        <v>0</v>
      </c>
      <c r="M228" s="554">
        <v>0</v>
      </c>
      <c r="N228" s="284">
        <v>0</v>
      </c>
      <c r="O228" s="284">
        <v>0</v>
      </c>
      <c r="P228" s="557" t="s">
        <v>1049</v>
      </c>
      <c r="Q228" s="285">
        <v>1</v>
      </c>
      <c r="R228" s="284">
        <f t="shared" si="3"/>
        <v>0</v>
      </c>
    </row>
    <row r="229" spans="5:18" x14ac:dyDescent="0.25">
      <c r="E229" s="558"/>
      <c r="F229" s="558"/>
      <c r="G229" s="555">
        <v>0</v>
      </c>
      <c r="H229" s="556">
        <v>0</v>
      </c>
      <c r="I229" s="554">
        <v>0</v>
      </c>
      <c r="J229" s="554">
        <v>0</v>
      </c>
      <c r="K229" s="554">
        <v>0</v>
      </c>
      <c r="L229" s="554">
        <v>0</v>
      </c>
      <c r="M229" s="554">
        <v>0</v>
      </c>
      <c r="N229" s="284">
        <v>0</v>
      </c>
      <c r="O229" s="284">
        <v>0</v>
      </c>
      <c r="P229" s="557" t="s">
        <v>1049</v>
      </c>
      <c r="Q229" s="285">
        <v>1</v>
      </c>
      <c r="R229" s="284">
        <f t="shared" si="3"/>
        <v>0</v>
      </c>
    </row>
    <row r="230" spans="5:18" x14ac:dyDescent="0.25">
      <c r="E230" s="558"/>
      <c r="F230" s="558"/>
      <c r="G230" s="555">
        <v>0</v>
      </c>
      <c r="H230" s="556">
        <v>0</v>
      </c>
      <c r="I230" s="554">
        <v>0</v>
      </c>
      <c r="J230" s="554">
        <v>0</v>
      </c>
      <c r="K230" s="554">
        <v>0</v>
      </c>
      <c r="L230" s="554">
        <v>0</v>
      </c>
      <c r="M230" s="554">
        <v>0</v>
      </c>
      <c r="N230" s="284">
        <v>0</v>
      </c>
      <c r="O230" s="284">
        <v>0</v>
      </c>
      <c r="P230" s="557" t="s">
        <v>1049</v>
      </c>
      <c r="Q230" s="285">
        <v>1</v>
      </c>
      <c r="R230" s="284">
        <f t="shared" si="3"/>
        <v>0</v>
      </c>
    </row>
    <row r="231" spans="5:18" x14ac:dyDescent="0.25">
      <c r="E231" s="558"/>
      <c r="F231" s="558"/>
      <c r="G231" s="555">
        <v>0</v>
      </c>
      <c r="H231" s="556">
        <v>0</v>
      </c>
      <c r="I231" s="554">
        <v>0</v>
      </c>
      <c r="J231" s="554">
        <v>0</v>
      </c>
      <c r="K231" s="554">
        <v>0</v>
      </c>
      <c r="L231" s="554">
        <v>0</v>
      </c>
      <c r="M231" s="554">
        <v>0</v>
      </c>
      <c r="N231" s="284">
        <v>0</v>
      </c>
      <c r="O231" s="284">
        <v>0</v>
      </c>
      <c r="P231" s="557" t="s">
        <v>1049</v>
      </c>
      <c r="Q231" s="285">
        <v>1</v>
      </c>
      <c r="R231" s="284">
        <f t="shared" si="3"/>
        <v>0</v>
      </c>
    </row>
    <row r="232" spans="5:18" x14ac:dyDescent="0.25">
      <c r="E232" s="558"/>
      <c r="F232" s="558"/>
      <c r="G232" s="555">
        <v>0</v>
      </c>
      <c r="H232" s="556">
        <v>0</v>
      </c>
      <c r="I232" s="554">
        <v>0</v>
      </c>
      <c r="J232" s="554">
        <v>0</v>
      </c>
      <c r="K232" s="554">
        <v>0</v>
      </c>
      <c r="L232" s="554">
        <v>0</v>
      </c>
      <c r="M232" s="554">
        <v>0</v>
      </c>
      <c r="N232" s="284">
        <v>0</v>
      </c>
      <c r="O232" s="284">
        <v>0</v>
      </c>
      <c r="P232" s="557" t="s">
        <v>1049</v>
      </c>
      <c r="Q232" s="285">
        <v>1</v>
      </c>
      <c r="R232" s="284">
        <f t="shared" si="3"/>
        <v>0</v>
      </c>
    </row>
    <row r="233" spans="5:18" x14ac:dyDescent="0.25">
      <c r="E233" s="558"/>
      <c r="F233" s="558"/>
      <c r="G233" s="555">
        <v>0</v>
      </c>
      <c r="H233" s="556">
        <v>0</v>
      </c>
      <c r="I233" s="554">
        <v>0</v>
      </c>
      <c r="J233" s="554">
        <v>0</v>
      </c>
      <c r="K233" s="554">
        <v>0</v>
      </c>
      <c r="L233" s="554">
        <v>0</v>
      </c>
      <c r="M233" s="554">
        <v>0</v>
      </c>
      <c r="N233" s="284">
        <v>0</v>
      </c>
      <c r="O233" s="284">
        <v>0</v>
      </c>
      <c r="P233" s="557" t="s">
        <v>1049</v>
      </c>
      <c r="Q233" s="285">
        <v>1</v>
      </c>
      <c r="R233" s="284">
        <f t="shared" si="3"/>
        <v>0</v>
      </c>
    </row>
    <row r="234" spans="5:18" x14ac:dyDescent="0.25">
      <c r="E234" s="558"/>
      <c r="F234" s="558"/>
      <c r="G234" s="555">
        <v>0</v>
      </c>
      <c r="H234" s="556">
        <v>0</v>
      </c>
      <c r="I234" s="554">
        <v>0</v>
      </c>
      <c r="J234" s="554">
        <v>0</v>
      </c>
      <c r="K234" s="554">
        <v>0</v>
      </c>
      <c r="L234" s="554">
        <v>0</v>
      </c>
      <c r="M234" s="554">
        <v>0</v>
      </c>
      <c r="N234" s="284">
        <v>0</v>
      </c>
      <c r="O234" s="284">
        <v>0</v>
      </c>
      <c r="P234" s="557" t="s">
        <v>1049</v>
      </c>
      <c r="Q234" s="285">
        <v>1</v>
      </c>
      <c r="R234" s="284">
        <f t="shared" si="3"/>
        <v>0</v>
      </c>
    </row>
    <row r="235" spans="5:18" x14ac:dyDescent="0.25">
      <c r="E235" s="558"/>
      <c r="F235" s="558"/>
      <c r="G235" s="555">
        <v>0</v>
      </c>
      <c r="H235" s="556">
        <v>0</v>
      </c>
      <c r="I235" s="554">
        <v>0</v>
      </c>
      <c r="J235" s="554">
        <v>0</v>
      </c>
      <c r="K235" s="554">
        <v>0</v>
      </c>
      <c r="L235" s="554">
        <v>0</v>
      </c>
      <c r="M235" s="554">
        <v>0</v>
      </c>
      <c r="N235" s="284">
        <v>0</v>
      </c>
      <c r="O235" s="284">
        <v>0</v>
      </c>
      <c r="P235" s="557" t="s">
        <v>1049</v>
      </c>
      <c r="Q235" s="285">
        <v>1</v>
      </c>
      <c r="R235" s="284">
        <f t="shared" si="3"/>
        <v>0</v>
      </c>
    </row>
    <row r="236" spans="5:18" x14ac:dyDescent="0.25">
      <c r="E236" s="558"/>
      <c r="F236" s="558"/>
      <c r="G236" s="555">
        <v>0</v>
      </c>
      <c r="H236" s="556">
        <v>0</v>
      </c>
      <c r="I236" s="554">
        <v>0</v>
      </c>
      <c r="J236" s="554">
        <v>0</v>
      </c>
      <c r="K236" s="554">
        <v>0</v>
      </c>
      <c r="L236" s="554">
        <v>0</v>
      </c>
      <c r="M236" s="554">
        <v>0</v>
      </c>
      <c r="N236" s="284">
        <v>0</v>
      </c>
      <c r="O236" s="284">
        <v>0</v>
      </c>
      <c r="P236" s="557" t="s">
        <v>1049</v>
      </c>
      <c r="Q236" s="285">
        <v>1</v>
      </c>
      <c r="R236" s="284">
        <f t="shared" si="3"/>
        <v>0</v>
      </c>
    </row>
    <row r="237" spans="5:18" x14ac:dyDescent="0.25">
      <c r="E237" s="558"/>
      <c r="F237" s="558"/>
      <c r="G237" s="555">
        <v>0</v>
      </c>
      <c r="H237" s="556">
        <v>0</v>
      </c>
      <c r="I237" s="554">
        <v>0</v>
      </c>
      <c r="J237" s="554">
        <v>0</v>
      </c>
      <c r="K237" s="554">
        <v>0</v>
      </c>
      <c r="L237" s="554">
        <v>0</v>
      </c>
      <c r="M237" s="554">
        <v>0</v>
      </c>
      <c r="N237" s="284">
        <v>0</v>
      </c>
      <c r="O237" s="284">
        <v>0</v>
      </c>
      <c r="P237" s="557" t="s">
        <v>1049</v>
      </c>
      <c r="Q237" s="285">
        <v>1</v>
      </c>
      <c r="R237" s="284">
        <f t="shared" si="3"/>
        <v>0</v>
      </c>
    </row>
    <row r="238" spans="5:18" x14ac:dyDescent="0.25">
      <c r="E238" s="558"/>
      <c r="F238" s="558"/>
      <c r="G238" s="555">
        <v>0</v>
      </c>
      <c r="H238" s="556">
        <v>0</v>
      </c>
      <c r="I238" s="554">
        <v>0</v>
      </c>
      <c r="J238" s="554">
        <v>0</v>
      </c>
      <c r="K238" s="554">
        <v>0</v>
      </c>
      <c r="L238" s="554">
        <v>0</v>
      </c>
      <c r="M238" s="554">
        <v>0</v>
      </c>
      <c r="N238" s="284">
        <v>0</v>
      </c>
      <c r="O238" s="284">
        <v>0</v>
      </c>
      <c r="P238" s="557" t="s">
        <v>1049</v>
      </c>
      <c r="Q238" s="285">
        <v>1</v>
      </c>
      <c r="R238" s="284">
        <f t="shared" si="3"/>
        <v>0</v>
      </c>
    </row>
    <row r="239" spans="5:18" x14ac:dyDescent="0.25">
      <c r="E239" s="558"/>
      <c r="F239" s="558"/>
      <c r="G239" s="555">
        <v>0</v>
      </c>
      <c r="H239" s="556">
        <v>0</v>
      </c>
      <c r="I239" s="554">
        <v>0</v>
      </c>
      <c r="J239" s="554">
        <v>0</v>
      </c>
      <c r="K239" s="554">
        <v>0</v>
      </c>
      <c r="L239" s="554">
        <v>0</v>
      </c>
      <c r="M239" s="554">
        <v>0</v>
      </c>
      <c r="N239" s="284">
        <v>0</v>
      </c>
      <c r="O239" s="284">
        <v>0</v>
      </c>
      <c r="P239" s="557" t="s">
        <v>1049</v>
      </c>
      <c r="Q239" s="285">
        <v>1</v>
      </c>
      <c r="R239" s="284">
        <f t="shared" si="3"/>
        <v>0</v>
      </c>
    </row>
    <row r="240" spans="5:18" x14ac:dyDescent="0.25">
      <c r="E240" s="558"/>
      <c r="F240" s="558"/>
      <c r="G240" s="555">
        <v>0</v>
      </c>
      <c r="H240" s="556">
        <v>0</v>
      </c>
      <c r="I240" s="554">
        <v>0</v>
      </c>
      <c r="J240" s="554">
        <v>0</v>
      </c>
      <c r="K240" s="554">
        <v>0</v>
      </c>
      <c r="L240" s="554">
        <v>0</v>
      </c>
      <c r="M240" s="554">
        <v>0</v>
      </c>
      <c r="N240" s="284">
        <v>0</v>
      </c>
      <c r="O240" s="284">
        <v>0</v>
      </c>
      <c r="P240" s="557" t="s">
        <v>1049</v>
      </c>
      <c r="Q240" s="285">
        <v>1</v>
      </c>
      <c r="R240" s="284">
        <f t="shared" si="3"/>
        <v>0</v>
      </c>
    </row>
    <row r="241" spans="5:18" x14ac:dyDescent="0.25">
      <c r="E241" s="558"/>
      <c r="F241" s="558"/>
      <c r="G241" s="555">
        <v>0</v>
      </c>
      <c r="H241" s="556">
        <v>0</v>
      </c>
      <c r="I241" s="554">
        <v>0</v>
      </c>
      <c r="J241" s="554">
        <v>0</v>
      </c>
      <c r="K241" s="554">
        <v>0</v>
      </c>
      <c r="L241" s="554">
        <v>0</v>
      </c>
      <c r="M241" s="554">
        <v>0</v>
      </c>
      <c r="N241" s="284">
        <v>0</v>
      </c>
      <c r="O241" s="284">
        <v>0</v>
      </c>
      <c r="P241" s="557" t="s">
        <v>1049</v>
      </c>
      <c r="Q241" s="285">
        <v>1</v>
      </c>
      <c r="R241" s="284">
        <f t="shared" si="3"/>
        <v>0</v>
      </c>
    </row>
    <row r="242" spans="5:18" x14ac:dyDescent="0.25">
      <c r="E242" s="558"/>
      <c r="F242" s="558"/>
      <c r="G242" s="555">
        <v>0</v>
      </c>
      <c r="H242" s="556">
        <v>0</v>
      </c>
      <c r="I242" s="554">
        <v>0</v>
      </c>
      <c r="J242" s="554">
        <v>0</v>
      </c>
      <c r="K242" s="554">
        <v>0</v>
      </c>
      <c r="L242" s="554">
        <v>0</v>
      </c>
      <c r="M242" s="554">
        <v>0</v>
      </c>
      <c r="N242" s="284">
        <v>0</v>
      </c>
      <c r="O242" s="284">
        <v>0</v>
      </c>
      <c r="P242" s="557" t="s">
        <v>1049</v>
      </c>
      <c r="Q242" s="285">
        <v>1</v>
      </c>
      <c r="R242" s="284">
        <f t="shared" si="3"/>
        <v>0</v>
      </c>
    </row>
    <row r="243" spans="5:18" x14ac:dyDescent="0.25">
      <c r="E243" s="558"/>
      <c r="F243" s="558"/>
      <c r="G243" s="555">
        <v>0</v>
      </c>
      <c r="H243" s="556">
        <v>0</v>
      </c>
      <c r="I243" s="554">
        <v>0</v>
      </c>
      <c r="J243" s="554">
        <v>0</v>
      </c>
      <c r="K243" s="554">
        <v>0</v>
      </c>
      <c r="L243" s="554">
        <v>0</v>
      </c>
      <c r="M243" s="554">
        <v>0</v>
      </c>
      <c r="N243" s="284">
        <v>0</v>
      </c>
      <c r="O243" s="284">
        <v>0</v>
      </c>
      <c r="P243" s="557" t="s">
        <v>1049</v>
      </c>
      <c r="Q243" s="285">
        <v>1</v>
      </c>
      <c r="R243" s="284">
        <f t="shared" si="3"/>
        <v>0</v>
      </c>
    </row>
    <row r="244" spans="5:18" x14ac:dyDescent="0.25">
      <c r="E244" s="558"/>
      <c r="F244" s="558"/>
      <c r="G244" s="555">
        <v>0</v>
      </c>
      <c r="H244" s="556">
        <v>0</v>
      </c>
      <c r="I244" s="554">
        <v>0</v>
      </c>
      <c r="J244" s="554">
        <v>0</v>
      </c>
      <c r="K244" s="554">
        <v>0</v>
      </c>
      <c r="L244" s="554">
        <v>0</v>
      </c>
      <c r="M244" s="554">
        <v>0</v>
      </c>
      <c r="N244" s="284">
        <v>0</v>
      </c>
      <c r="O244" s="284">
        <v>0</v>
      </c>
      <c r="P244" s="557" t="s">
        <v>1049</v>
      </c>
      <c r="Q244" s="285">
        <v>1</v>
      </c>
      <c r="R244" s="284">
        <f t="shared" si="3"/>
        <v>0</v>
      </c>
    </row>
    <row r="245" spans="5:18" x14ac:dyDescent="0.25">
      <c r="E245" s="558"/>
      <c r="F245" s="558"/>
      <c r="G245" s="555">
        <v>0</v>
      </c>
      <c r="H245" s="556">
        <v>0</v>
      </c>
      <c r="I245" s="554">
        <v>0</v>
      </c>
      <c r="J245" s="554">
        <v>0</v>
      </c>
      <c r="K245" s="554">
        <v>0</v>
      </c>
      <c r="L245" s="554">
        <v>0</v>
      </c>
      <c r="M245" s="554">
        <v>0</v>
      </c>
      <c r="N245" s="284">
        <v>0</v>
      </c>
      <c r="O245" s="284">
        <v>0</v>
      </c>
      <c r="P245" s="557" t="s">
        <v>1049</v>
      </c>
      <c r="Q245" s="285">
        <v>1</v>
      </c>
      <c r="R245" s="284">
        <f t="shared" si="3"/>
        <v>0</v>
      </c>
    </row>
    <row r="246" spans="5:18" x14ac:dyDescent="0.25">
      <c r="E246" s="558"/>
      <c r="F246" s="558"/>
      <c r="G246" s="555">
        <v>0</v>
      </c>
      <c r="H246" s="556">
        <v>0</v>
      </c>
      <c r="I246" s="554">
        <v>0</v>
      </c>
      <c r="J246" s="554">
        <v>0</v>
      </c>
      <c r="K246" s="554">
        <v>0</v>
      </c>
      <c r="L246" s="554">
        <v>0</v>
      </c>
      <c r="M246" s="554">
        <v>0</v>
      </c>
      <c r="N246" s="284">
        <v>0</v>
      </c>
      <c r="O246" s="284">
        <v>0</v>
      </c>
      <c r="P246" s="557" t="s">
        <v>1049</v>
      </c>
      <c r="Q246" s="285">
        <v>1</v>
      </c>
      <c r="R246" s="284">
        <f t="shared" si="3"/>
        <v>0</v>
      </c>
    </row>
    <row r="247" spans="5:18" x14ac:dyDescent="0.25">
      <c r="E247" s="558"/>
      <c r="F247" s="558"/>
      <c r="G247" s="555">
        <v>0</v>
      </c>
      <c r="H247" s="556">
        <v>0</v>
      </c>
      <c r="I247" s="554">
        <v>0</v>
      </c>
      <c r="J247" s="554">
        <v>0</v>
      </c>
      <c r="K247" s="554">
        <v>0</v>
      </c>
      <c r="L247" s="554">
        <v>0</v>
      </c>
      <c r="M247" s="554">
        <v>0</v>
      </c>
      <c r="N247" s="284">
        <v>0</v>
      </c>
      <c r="O247" s="284">
        <v>0</v>
      </c>
      <c r="P247" s="557" t="s">
        <v>1049</v>
      </c>
      <c r="Q247" s="285">
        <v>1</v>
      </c>
      <c r="R247" s="284">
        <f t="shared" si="3"/>
        <v>0</v>
      </c>
    </row>
    <row r="248" spans="5:18" x14ac:dyDescent="0.25">
      <c r="E248" s="558"/>
      <c r="F248" s="558"/>
      <c r="G248" s="555">
        <v>0</v>
      </c>
      <c r="H248" s="556">
        <v>0</v>
      </c>
      <c r="I248" s="554">
        <v>0</v>
      </c>
      <c r="J248" s="554">
        <v>0</v>
      </c>
      <c r="K248" s="554">
        <v>0</v>
      </c>
      <c r="L248" s="554">
        <v>0</v>
      </c>
      <c r="M248" s="554">
        <v>0</v>
      </c>
      <c r="N248" s="284">
        <v>0</v>
      </c>
      <c r="O248" s="284">
        <v>0</v>
      </c>
      <c r="P248" s="557" t="s">
        <v>1049</v>
      </c>
      <c r="Q248" s="285">
        <v>1</v>
      </c>
      <c r="R248" s="284">
        <f t="shared" si="3"/>
        <v>0</v>
      </c>
    </row>
    <row r="249" spans="5:18" x14ac:dyDescent="0.25">
      <c r="E249" s="558"/>
      <c r="F249" s="558"/>
      <c r="G249" s="555">
        <v>0</v>
      </c>
      <c r="H249" s="556">
        <v>0</v>
      </c>
      <c r="I249" s="554">
        <v>0</v>
      </c>
      <c r="J249" s="554">
        <v>0</v>
      </c>
      <c r="K249" s="554">
        <v>0</v>
      </c>
      <c r="L249" s="554">
        <v>0</v>
      </c>
      <c r="M249" s="554">
        <v>0</v>
      </c>
      <c r="N249" s="284">
        <v>0</v>
      </c>
      <c r="O249" s="284">
        <v>0</v>
      </c>
      <c r="P249" s="557" t="s">
        <v>1049</v>
      </c>
      <c r="Q249" s="285">
        <v>1</v>
      </c>
      <c r="R249" s="284">
        <f t="shared" si="3"/>
        <v>0</v>
      </c>
    </row>
    <row r="250" spans="5:18" x14ac:dyDescent="0.25">
      <c r="E250" s="558"/>
      <c r="F250" s="558"/>
      <c r="G250" s="555">
        <v>0</v>
      </c>
      <c r="H250" s="556">
        <v>0</v>
      </c>
      <c r="I250" s="554">
        <v>0</v>
      </c>
      <c r="J250" s="554">
        <v>0</v>
      </c>
      <c r="K250" s="554">
        <v>0</v>
      </c>
      <c r="L250" s="554">
        <v>0</v>
      </c>
      <c r="M250" s="554">
        <v>0</v>
      </c>
      <c r="N250" s="284">
        <v>0</v>
      </c>
      <c r="O250" s="284">
        <v>0</v>
      </c>
      <c r="P250" s="557" t="s">
        <v>1049</v>
      </c>
      <c r="Q250" s="285">
        <v>1</v>
      </c>
      <c r="R250" s="284">
        <f t="shared" si="3"/>
        <v>0</v>
      </c>
    </row>
    <row r="251" spans="5:18" x14ac:dyDescent="0.25">
      <c r="E251" s="558"/>
      <c r="F251" s="558"/>
      <c r="G251" s="555">
        <v>0</v>
      </c>
      <c r="H251" s="556">
        <v>0</v>
      </c>
      <c r="I251" s="554">
        <v>0</v>
      </c>
      <c r="J251" s="554">
        <v>0</v>
      </c>
      <c r="K251" s="554">
        <v>0</v>
      </c>
      <c r="L251" s="554">
        <v>0</v>
      </c>
      <c r="M251" s="554">
        <v>0</v>
      </c>
      <c r="N251" s="284">
        <v>0</v>
      </c>
      <c r="O251" s="284">
        <v>0</v>
      </c>
      <c r="P251" s="557" t="s">
        <v>1049</v>
      </c>
      <c r="Q251" s="285">
        <v>1</v>
      </c>
      <c r="R251" s="284">
        <f t="shared" si="3"/>
        <v>0</v>
      </c>
    </row>
    <row r="252" spans="5:18" x14ac:dyDescent="0.25">
      <c r="E252" s="558"/>
      <c r="F252" s="558"/>
      <c r="G252" s="555">
        <v>0</v>
      </c>
      <c r="H252" s="556">
        <v>0</v>
      </c>
      <c r="I252" s="554">
        <v>0</v>
      </c>
      <c r="J252" s="554">
        <v>0</v>
      </c>
      <c r="K252" s="554">
        <v>0</v>
      </c>
      <c r="L252" s="554">
        <v>0</v>
      </c>
      <c r="M252" s="554">
        <v>0</v>
      </c>
      <c r="N252" s="284">
        <v>0</v>
      </c>
      <c r="O252" s="284">
        <v>0</v>
      </c>
      <c r="P252" s="557" t="s">
        <v>1049</v>
      </c>
      <c r="Q252" s="285">
        <v>1</v>
      </c>
      <c r="R252" s="284">
        <f t="shared" si="3"/>
        <v>0</v>
      </c>
    </row>
    <row r="253" spans="5:18" x14ac:dyDescent="0.25">
      <c r="E253" s="558"/>
      <c r="F253" s="558"/>
      <c r="G253" s="555">
        <v>0</v>
      </c>
      <c r="H253" s="556">
        <v>0</v>
      </c>
      <c r="I253" s="554">
        <v>0</v>
      </c>
      <c r="J253" s="554">
        <v>0</v>
      </c>
      <c r="K253" s="554">
        <v>0</v>
      </c>
      <c r="L253" s="554">
        <v>0</v>
      </c>
      <c r="M253" s="554">
        <v>0</v>
      </c>
      <c r="N253" s="284">
        <v>0</v>
      </c>
      <c r="O253" s="284">
        <v>0</v>
      </c>
      <c r="P253" s="557" t="s">
        <v>1049</v>
      </c>
      <c r="Q253" s="285">
        <v>1</v>
      </c>
      <c r="R253" s="284">
        <f t="shared" si="3"/>
        <v>0</v>
      </c>
    </row>
    <row r="254" spans="5:18" x14ac:dyDescent="0.25">
      <c r="E254" s="558"/>
      <c r="F254" s="558"/>
      <c r="G254" s="555">
        <v>0</v>
      </c>
      <c r="H254" s="556">
        <v>0</v>
      </c>
      <c r="I254" s="554">
        <v>0</v>
      </c>
      <c r="J254" s="554">
        <v>0</v>
      </c>
      <c r="K254" s="554">
        <v>0</v>
      </c>
      <c r="L254" s="554">
        <v>0</v>
      </c>
      <c r="M254" s="554">
        <v>0</v>
      </c>
      <c r="N254" s="284">
        <v>0</v>
      </c>
      <c r="O254" s="284">
        <v>0</v>
      </c>
      <c r="P254" s="557" t="s">
        <v>1049</v>
      </c>
      <c r="Q254" s="285">
        <v>1</v>
      </c>
      <c r="R254" s="284">
        <f t="shared" si="3"/>
        <v>0</v>
      </c>
    </row>
    <row r="255" spans="5:18" x14ac:dyDescent="0.25">
      <c r="E255" s="558"/>
      <c r="F255" s="558"/>
      <c r="G255" s="555">
        <v>0</v>
      </c>
      <c r="H255" s="556">
        <v>0</v>
      </c>
      <c r="I255" s="554">
        <v>0</v>
      </c>
      <c r="J255" s="554">
        <v>0</v>
      </c>
      <c r="K255" s="554">
        <v>0</v>
      </c>
      <c r="L255" s="554">
        <v>0</v>
      </c>
      <c r="M255" s="554">
        <v>0</v>
      </c>
      <c r="N255" s="284">
        <v>0</v>
      </c>
      <c r="O255" s="284">
        <v>0</v>
      </c>
      <c r="P255" s="557" t="s">
        <v>1049</v>
      </c>
      <c r="Q255" s="285">
        <v>1</v>
      </c>
      <c r="R255" s="284">
        <f t="shared" si="3"/>
        <v>0</v>
      </c>
    </row>
    <row r="256" spans="5:18" x14ac:dyDescent="0.25">
      <c r="E256" s="558"/>
      <c r="F256" s="558"/>
      <c r="G256" s="555">
        <v>0</v>
      </c>
      <c r="H256" s="556">
        <v>0</v>
      </c>
      <c r="I256" s="554">
        <v>0</v>
      </c>
      <c r="J256" s="554">
        <v>0</v>
      </c>
      <c r="K256" s="554">
        <v>0</v>
      </c>
      <c r="L256" s="554">
        <v>0</v>
      </c>
      <c r="M256" s="554">
        <v>0</v>
      </c>
      <c r="N256" s="284">
        <v>0</v>
      </c>
      <c r="O256" s="284">
        <v>0</v>
      </c>
      <c r="P256" s="557" t="s">
        <v>1049</v>
      </c>
      <c r="Q256" s="285">
        <v>1</v>
      </c>
      <c r="R256" s="284">
        <f t="shared" si="3"/>
        <v>0</v>
      </c>
    </row>
    <row r="257" spans="5:18" x14ac:dyDescent="0.25">
      <c r="E257" s="558"/>
      <c r="F257" s="558"/>
      <c r="G257" s="555">
        <v>0</v>
      </c>
      <c r="H257" s="556">
        <v>0</v>
      </c>
      <c r="I257" s="554">
        <v>0</v>
      </c>
      <c r="J257" s="554">
        <v>0</v>
      </c>
      <c r="K257" s="554">
        <v>0</v>
      </c>
      <c r="L257" s="554">
        <v>0</v>
      </c>
      <c r="M257" s="554">
        <v>0</v>
      </c>
      <c r="N257" s="284">
        <v>0</v>
      </c>
      <c r="O257" s="284">
        <v>0</v>
      </c>
      <c r="P257" s="557" t="s">
        <v>1049</v>
      </c>
      <c r="Q257" s="285">
        <v>1</v>
      </c>
      <c r="R257" s="284">
        <f t="shared" si="3"/>
        <v>0</v>
      </c>
    </row>
    <row r="258" spans="5:18" x14ac:dyDescent="0.25">
      <c r="E258" s="558"/>
      <c r="F258" s="558"/>
      <c r="G258" s="555">
        <v>0</v>
      </c>
      <c r="H258" s="556">
        <v>0</v>
      </c>
      <c r="I258" s="554">
        <v>0</v>
      </c>
      <c r="J258" s="554">
        <v>0</v>
      </c>
      <c r="K258" s="554">
        <v>0</v>
      </c>
      <c r="L258" s="554">
        <v>0</v>
      </c>
      <c r="M258" s="554">
        <v>0</v>
      </c>
      <c r="N258" s="284">
        <v>0</v>
      </c>
      <c r="O258" s="284">
        <v>0</v>
      </c>
      <c r="P258" s="557" t="s">
        <v>1049</v>
      </c>
      <c r="Q258" s="285">
        <v>1</v>
      </c>
      <c r="R258" s="284">
        <f t="shared" si="3"/>
        <v>0</v>
      </c>
    </row>
    <row r="259" spans="5:18" x14ac:dyDescent="0.25">
      <c r="E259" s="558"/>
      <c r="F259" s="558"/>
      <c r="G259" s="555">
        <v>0</v>
      </c>
      <c r="H259" s="556">
        <v>0</v>
      </c>
      <c r="I259" s="554">
        <v>0</v>
      </c>
      <c r="J259" s="554">
        <v>0</v>
      </c>
      <c r="K259" s="554">
        <v>0</v>
      </c>
      <c r="L259" s="554">
        <v>0</v>
      </c>
      <c r="M259" s="554">
        <v>0</v>
      </c>
      <c r="N259" s="284">
        <v>0</v>
      </c>
      <c r="O259" s="284">
        <v>0</v>
      </c>
      <c r="P259" s="557" t="s">
        <v>1049</v>
      </c>
      <c r="Q259" s="285">
        <v>1</v>
      </c>
      <c r="R259" s="284">
        <f t="shared" ref="R259:R322" si="4">ROUND(((I259*Q259)-J259)/5,0)</f>
        <v>0</v>
      </c>
    </row>
    <row r="260" spans="5:18" x14ac:dyDescent="0.25">
      <c r="E260" s="558"/>
      <c r="F260" s="558"/>
      <c r="G260" s="555">
        <v>0</v>
      </c>
      <c r="H260" s="556">
        <v>0</v>
      </c>
      <c r="I260" s="554">
        <v>0</v>
      </c>
      <c r="J260" s="554">
        <v>0</v>
      </c>
      <c r="K260" s="554">
        <v>0</v>
      </c>
      <c r="L260" s="554">
        <v>0</v>
      </c>
      <c r="M260" s="554">
        <v>0</v>
      </c>
      <c r="N260" s="284">
        <v>0</v>
      </c>
      <c r="O260" s="284">
        <v>0</v>
      </c>
      <c r="P260" s="557" t="s">
        <v>1049</v>
      </c>
      <c r="Q260" s="285">
        <v>1</v>
      </c>
      <c r="R260" s="284">
        <f t="shared" si="4"/>
        <v>0</v>
      </c>
    </row>
    <row r="261" spans="5:18" x14ac:dyDescent="0.25">
      <c r="E261" s="558"/>
      <c r="F261" s="558"/>
      <c r="G261" s="555">
        <v>0</v>
      </c>
      <c r="H261" s="556">
        <v>0</v>
      </c>
      <c r="I261" s="554">
        <v>0</v>
      </c>
      <c r="J261" s="554">
        <v>0</v>
      </c>
      <c r="K261" s="554">
        <v>0</v>
      </c>
      <c r="L261" s="554">
        <v>0</v>
      </c>
      <c r="M261" s="554">
        <v>0</v>
      </c>
      <c r="N261" s="284">
        <v>0</v>
      </c>
      <c r="O261" s="284">
        <v>0</v>
      </c>
      <c r="P261" s="557" t="s">
        <v>1049</v>
      </c>
      <c r="Q261" s="285">
        <v>1</v>
      </c>
      <c r="R261" s="284">
        <f t="shared" si="4"/>
        <v>0</v>
      </c>
    </row>
    <row r="262" spans="5:18" x14ac:dyDescent="0.25">
      <c r="E262" s="558"/>
      <c r="F262" s="558"/>
      <c r="G262" s="555">
        <v>0</v>
      </c>
      <c r="H262" s="556">
        <v>0</v>
      </c>
      <c r="I262" s="554">
        <v>0</v>
      </c>
      <c r="J262" s="554">
        <v>0</v>
      </c>
      <c r="K262" s="554">
        <v>0</v>
      </c>
      <c r="L262" s="554">
        <v>0</v>
      </c>
      <c r="M262" s="554">
        <v>0</v>
      </c>
      <c r="N262" s="284">
        <v>0</v>
      </c>
      <c r="O262" s="284">
        <v>0</v>
      </c>
      <c r="P262" s="557" t="s">
        <v>1049</v>
      </c>
      <c r="Q262" s="285">
        <v>1</v>
      </c>
      <c r="R262" s="284">
        <f t="shared" si="4"/>
        <v>0</v>
      </c>
    </row>
    <row r="263" spans="5:18" x14ac:dyDescent="0.25">
      <c r="E263" s="558"/>
      <c r="F263" s="558"/>
      <c r="G263" s="555">
        <v>0</v>
      </c>
      <c r="H263" s="556">
        <v>0</v>
      </c>
      <c r="I263" s="554">
        <v>0</v>
      </c>
      <c r="J263" s="554">
        <v>0</v>
      </c>
      <c r="K263" s="554">
        <v>0</v>
      </c>
      <c r="L263" s="554">
        <v>0</v>
      </c>
      <c r="M263" s="554">
        <v>0</v>
      </c>
      <c r="N263" s="284">
        <v>0</v>
      </c>
      <c r="O263" s="284">
        <v>0</v>
      </c>
      <c r="P263" s="557" t="s">
        <v>1049</v>
      </c>
      <c r="Q263" s="285">
        <v>1</v>
      </c>
      <c r="R263" s="284">
        <f t="shared" si="4"/>
        <v>0</v>
      </c>
    </row>
    <row r="264" spans="5:18" x14ac:dyDescent="0.25">
      <c r="E264" s="558"/>
      <c r="F264" s="558"/>
      <c r="G264" s="555">
        <v>0</v>
      </c>
      <c r="H264" s="556">
        <v>0</v>
      </c>
      <c r="I264" s="554">
        <v>0</v>
      </c>
      <c r="J264" s="554">
        <v>0</v>
      </c>
      <c r="K264" s="554">
        <v>0</v>
      </c>
      <c r="L264" s="554">
        <v>0</v>
      </c>
      <c r="M264" s="554">
        <v>0</v>
      </c>
      <c r="N264" s="284">
        <v>0</v>
      </c>
      <c r="O264" s="284">
        <v>0</v>
      </c>
      <c r="P264" s="557" t="s">
        <v>1049</v>
      </c>
      <c r="Q264" s="285">
        <v>1</v>
      </c>
      <c r="R264" s="284">
        <f t="shared" si="4"/>
        <v>0</v>
      </c>
    </row>
    <row r="265" spans="5:18" x14ac:dyDescent="0.25">
      <c r="E265" s="558"/>
      <c r="F265" s="558"/>
      <c r="G265" s="555">
        <v>0</v>
      </c>
      <c r="H265" s="556">
        <v>0</v>
      </c>
      <c r="I265" s="554">
        <v>0</v>
      </c>
      <c r="J265" s="554">
        <v>0</v>
      </c>
      <c r="K265" s="554">
        <v>0</v>
      </c>
      <c r="L265" s="554">
        <v>0</v>
      </c>
      <c r="M265" s="554">
        <v>0</v>
      </c>
      <c r="N265" s="284">
        <v>0</v>
      </c>
      <c r="O265" s="284">
        <v>0</v>
      </c>
      <c r="P265" s="557" t="s">
        <v>1049</v>
      </c>
      <c r="Q265" s="285">
        <v>1</v>
      </c>
      <c r="R265" s="284">
        <f t="shared" si="4"/>
        <v>0</v>
      </c>
    </row>
    <row r="266" spans="5:18" x14ac:dyDescent="0.25">
      <c r="E266" s="558"/>
      <c r="F266" s="558"/>
      <c r="G266" s="555">
        <v>0</v>
      </c>
      <c r="H266" s="556">
        <v>0</v>
      </c>
      <c r="I266" s="554">
        <v>0</v>
      </c>
      <c r="J266" s="554">
        <v>0</v>
      </c>
      <c r="K266" s="554">
        <v>0</v>
      </c>
      <c r="L266" s="554">
        <v>0</v>
      </c>
      <c r="M266" s="554">
        <v>0</v>
      </c>
      <c r="N266" s="284">
        <v>0</v>
      </c>
      <c r="O266" s="284">
        <v>0</v>
      </c>
      <c r="P266" s="557" t="s">
        <v>1049</v>
      </c>
      <c r="Q266" s="285">
        <v>1</v>
      </c>
      <c r="R266" s="284">
        <f t="shared" si="4"/>
        <v>0</v>
      </c>
    </row>
    <row r="267" spans="5:18" x14ac:dyDescent="0.25">
      <c r="E267" s="558"/>
      <c r="F267" s="558"/>
      <c r="G267" s="555">
        <v>0</v>
      </c>
      <c r="H267" s="556">
        <v>0</v>
      </c>
      <c r="I267" s="554">
        <v>0</v>
      </c>
      <c r="J267" s="554">
        <v>0</v>
      </c>
      <c r="K267" s="554">
        <v>0</v>
      </c>
      <c r="L267" s="554">
        <v>0</v>
      </c>
      <c r="M267" s="554">
        <v>0</v>
      </c>
      <c r="N267" s="284">
        <v>0</v>
      </c>
      <c r="O267" s="284">
        <v>0</v>
      </c>
      <c r="P267" s="557" t="s">
        <v>1049</v>
      </c>
      <c r="Q267" s="285">
        <v>1</v>
      </c>
      <c r="R267" s="284">
        <f t="shared" si="4"/>
        <v>0</v>
      </c>
    </row>
    <row r="268" spans="5:18" x14ac:dyDescent="0.25">
      <c r="E268" s="558"/>
      <c r="F268" s="558"/>
      <c r="G268" s="555">
        <v>0</v>
      </c>
      <c r="H268" s="556">
        <v>0</v>
      </c>
      <c r="I268" s="554">
        <v>0</v>
      </c>
      <c r="J268" s="554">
        <v>0</v>
      </c>
      <c r="K268" s="554">
        <v>0</v>
      </c>
      <c r="L268" s="554">
        <v>0</v>
      </c>
      <c r="M268" s="554">
        <v>0</v>
      </c>
      <c r="N268" s="284">
        <v>0</v>
      </c>
      <c r="O268" s="284">
        <v>0</v>
      </c>
      <c r="P268" s="557" t="s">
        <v>1049</v>
      </c>
      <c r="Q268" s="285">
        <v>1</v>
      </c>
      <c r="R268" s="284">
        <f t="shared" si="4"/>
        <v>0</v>
      </c>
    </row>
    <row r="269" spans="5:18" x14ac:dyDescent="0.25">
      <c r="E269" s="558"/>
      <c r="F269" s="558"/>
      <c r="G269" s="555">
        <v>0</v>
      </c>
      <c r="H269" s="556">
        <v>0</v>
      </c>
      <c r="I269" s="554">
        <v>0</v>
      </c>
      <c r="J269" s="554">
        <v>0</v>
      </c>
      <c r="K269" s="554">
        <v>0</v>
      </c>
      <c r="L269" s="554">
        <v>0</v>
      </c>
      <c r="M269" s="554">
        <v>0</v>
      </c>
      <c r="N269" s="284">
        <v>0</v>
      </c>
      <c r="O269" s="284">
        <v>0</v>
      </c>
      <c r="P269" s="557" t="s">
        <v>1049</v>
      </c>
      <c r="Q269" s="285">
        <v>1</v>
      </c>
      <c r="R269" s="284">
        <f t="shared" si="4"/>
        <v>0</v>
      </c>
    </row>
    <row r="270" spans="5:18" x14ac:dyDescent="0.25">
      <c r="E270" s="558"/>
      <c r="F270" s="558"/>
      <c r="G270" s="555">
        <v>0</v>
      </c>
      <c r="H270" s="556">
        <v>0</v>
      </c>
      <c r="I270" s="554">
        <v>0</v>
      </c>
      <c r="J270" s="554">
        <v>0</v>
      </c>
      <c r="K270" s="554">
        <v>0</v>
      </c>
      <c r="L270" s="554">
        <v>0</v>
      </c>
      <c r="M270" s="554">
        <v>0</v>
      </c>
      <c r="N270" s="284">
        <v>0</v>
      </c>
      <c r="O270" s="284">
        <v>0</v>
      </c>
      <c r="P270" s="557" t="s">
        <v>1049</v>
      </c>
      <c r="Q270" s="285">
        <v>1</v>
      </c>
      <c r="R270" s="284">
        <f t="shared" si="4"/>
        <v>0</v>
      </c>
    </row>
    <row r="271" spans="5:18" x14ac:dyDescent="0.25">
      <c r="E271" s="558"/>
      <c r="F271" s="558"/>
      <c r="G271" s="555">
        <v>0</v>
      </c>
      <c r="H271" s="556">
        <v>0</v>
      </c>
      <c r="I271" s="554">
        <v>0</v>
      </c>
      <c r="J271" s="554">
        <v>0</v>
      </c>
      <c r="K271" s="554">
        <v>0</v>
      </c>
      <c r="L271" s="554">
        <v>0</v>
      </c>
      <c r="M271" s="554">
        <v>0</v>
      </c>
      <c r="N271" s="284">
        <v>0</v>
      </c>
      <c r="O271" s="284">
        <v>0</v>
      </c>
      <c r="P271" s="557" t="s">
        <v>1049</v>
      </c>
      <c r="Q271" s="285">
        <v>1</v>
      </c>
      <c r="R271" s="284">
        <f t="shared" si="4"/>
        <v>0</v>
      </c>
    </row>
    <row r="272" spans="5:18" x14ac:dyDescent="0.25">
      <c r="E272" s="558"/>
      <c r="F272" s="558"/>
      <c r="G272" s="555">
        <v>0</v>
      </c>
      <c r="H272" s="556">
        <v>0</v>
      </c>
      <c r="I272" s="554">
        <v>0</v>
      </c>
      <c r="J272" s="554">
        <v>0</v>
      </c>
      <c r="K272" s="554">
        <v>0</v>
      </c>
      <c r="L272" s="554">
        <v>0</v>
      </c>
      <c r="M272" s="554">
        <v>0</v>
      </c>
      <c r="N272" s="284">
        <v>0</v>
      </c>
      <c r="O272" s="284">
        <v>0</v>
      </c>
      <c r="P272" s="557" t="s">
        <v>1049</v>
      </c>
      <c r="Q272" s="285">
        <v>1</v>
      </c>
      <c r="R272" s="284">
        <f t="shared" si="4"/>
        <v>0</v>
      </c>
    </row>
    <row r="273" spans="5:18" x14ac:dyDescent="0.25">
      <c r="E273" s="558"/>
      <c r="F273" s="558"/>
      <c r="G273" s="555">
        <v>0</v>
      </c>
      <c r="H273" s="556">
        <v>0</v>
      </c>
      <c r="I273" s="554">
        <v>0</v>
      </c>
      <c r="J273" s="554">
        <v>0</v>
      </c>
      <c r="K273" s="554">
        <v>0</v>
      </c>
      <c r="L273" s="554">
        <v>0</v>
      </c>
      <c r="M273" s="554">
        <v>0</v>
      </c>
      <c r="N273" s="284">
        <v>0</v>
      </c>
      <c r="O273" s="284">
        <v>0</v>
      </c>
      <c r="P273" s="557" t="s">
        <v>1049</v>
      </c>
      <c r="Q273" s="285">
        <v>1</v>
      </c>
      <c r="R273" s="284">
        <f t="shared" si="4"/>
        <v>0</v>
      </c>
    </row>
    <row r="274" spans="5:18" x14ac:dyDescent="0.25">
      <c r="E274" s="558"/>
      <c r="F274" s="558"/>
      <c r="G274" s="555">
        <v>0</v>
      </c>
      <c r="H274" s="556">
        <v>0</v>
      </c>
      <c r="I274" s="554">
        <v>0</v>
      </c>
      <c r="J274" s="554">
        <v>0</v>
      </c>
      <c r="K274" s="554">
        <v>0</v>
      </c>
      <c r="L274" s="554">
        <v>0</v>
      </c>
      <c r="M274" s="554">
        <v>0</v>
      </c>
      <c r="N274" s="284">
        <v>0</v>
      </c>
      <c r="O274" s="284">
        <v>0</v>
      </c>
      <c r="P274" s="557" t="s">
        <v>1049</v>
      </c>
      <c r="Q274" s="285">
        <v>1</v>
      </c>
      <c r="R274" s="284">
        <f t="shared" si="4"/>
        <v>0</v>
      </c>
    </row>
    <row r="275" spans="5:18" x14ac:dyDescent="0.25">
      <c r="E275" s="558"/>
      <c r="F275" s="558"/>
      <c r="G275" s="555">
        <v>0</v>
      </c>
      <c r="H275" s="556">
        <v>0</v>
      </c>
      <c r="I275" s="554">
        <v>0</v>
      </c>
      <c r="J275" s="554">
        <v>0</v>
      </c>
      <c r="K275" s="554">
        <v>0</v>
      </c>
      <c r="L275" s="554">
        <v>0</v>
      </c>
      <c r="M275" s="554">
        <v>0</v>
      </c>
      <c r="N275" s="284">
        <v>0</v>
      </c>
      <c r="O275" s="284">
        <v>0</v>
      </c>
      <c r="P275" s="557" t="s">
        <v>1049</v>
      </c>
      <c r="Q275" s="285">
        <v>1</v>
      </c>
      <c r="R275" s="284">
        <f t="shared" si="4"/>
        <v>0</v>
      </c>
    </row>
    <row r="276" spans="5:18" x14ac:dyDescent="0.25">
      <c r="E276" s="558"/>
      <c r="F276" s="558"/>
      <c r="G276" s="555">
        <v>0</v>
      </c>
      <c r="H276" s="556">
        <v>0</v>
      </c>
      <c r="I276" s="554">
        <v>0</v>
      </c>
      <c r="J276" s="554">
        <v>0</v>
      </c>
      <c r="K276" s="554">
        <v>0</v>
      </c>
      <c r="L276" s="554">
        <v>0</v>
      </c>
      <c r="M276" s="554">
        <v>0</v>
      </c>
      <c r="N276" s="284">
        <v>0</v>
      </c>
      <c r="O276" s="284">
        <v>0</v>
      </c>
      <c r="P276" s="557" t="s">
        <v>1049</v>
      </c>
      <c r="Q276" s="285">
        <v>1</v>
      </c>
      <c r="R276" s="284">
        <f t="shared" si="4"/>
        <v>0</v>
      </c>
    </row>
    <row r="277" spans="5:18" x14ac:dyDescent="0.25">
      <c r="E277" s="558"/>
      <c r="F277" s="558"/>
      <c r="G277" s="555">
        <v>0</v>
      </c>
      <c r="H277" s="556">
        <v>0</v>
      </c>
      <c r="I277" s="554">
        <v>0</v>
      </c>
      <c r="J277" s="554">
        <v>0</v>
      </c>
      <c r="K277" s="554">
        <v>0</v>
      </c>
      <c r="L277" s="554">
        <v>0</v>
      </c>
      <c r="M277" s="554">
        <v>0</v>
      </c>
      <c r="N277" s="284">
        <v>0</v>
      </c>
      <c r="O277" s="284">
        <v>0</v>
      </c>
      <c r="P277" s="557" t="s">
        <v>1049</v>
      </c>
      <c r="Q277" s="285">
        <v>1</v>
      </c>
      <c r="R277" s="284">
        <f t="shared" si="4"/>
        <v>0</v>
      </c>
    </row>
    <row r="278" spans="5:18" x14ac:dyDescent="0.25">
      <c r="E278" s="558"/>
      <c r="F278" s="558"/>
      <c r="G278" s="555">
        <v>0</v>
      </c>
      <c r="H278" s="556">
        <v>0</v>
      </c>
      <c r="I278" s="554">
        <v>0</v>
      </c>
      <c r="J278" s="554">
        <v>0</v>
      </c>
      <c r="K278" s="554">
        <v>0</v>
      </c>
      <c r="L278" s="554">
        <v>0</v>
      </c>
      <c r="M278" s="554">
        <v>0</v>
      </c>
      <c r="N278" s="284">
        <v>0</v>
      </c>
      <c r="O278" s="284">
        <v>0</v>
      </c>
      <c r="P278" s="557" t="s">
        <v>1049</v>
      </c>
      <c r="Q278" s="285">
        <v>1</v>
      </c>
      <c r="R278" s="284">
        <f t="shared" si="4"/>
        <v>0</v>
      </c>
    </row>
    <row r="279" spans="5:18" x14ac:dyDescent="0.25">
      <c r="E279" s="558"/>
      <c r="F279" s="558"/>
      <c r="G279" s="555">
        <v>0</v>
      </c>
      <c r="H279" s="556">
        <v>0</v>
      </c>
      <c r="I279" s="554">
        <v>0</v>
      </c>
      <c r="J279" s="554">
        <v>0</v>
      </c>
      <c r="K279" s="554">
        <v>0</v>
      </c>
      <c r="L279" s="554">
        <v>0</v>
      </c>
      <c r="M279" s="554">
        <v>0</v>
      </c>
      <c r="N279" s="284">
        <v>0</v>
      </c>
      <c r="O279" s="284">
        <v>0</v>
      </c>
      <c r="P279" s="557" t="s">
        <v>1049</v>
      </c>
      <c r="Q279" s="285">
        <v>1</v>
      </c>
      <c r="R279" s="284">
        <f t="shared" si="4"/>
        <v>0</v>
      </c>
    </row>
    <row r="280" spans="5:18" x14ac:dyDescent="0.25">
      <c r="E280" s="558"/>
      <c r="F280" s="558"/>
      <c r="G280" s="555">
        <v>0</v>
      </c>
      <c r="H280" s="556">
        <v>0</v>
      </c>
      <c r="I280" s="554">
        <v>0</v>
      </c>
      <c r="J280" s="554">
        <v>0</v>
      </c>
      <c r="K280" s="554">
        <v>0</v>
      </c>
      <c r="L280" s="554">
        <v>0</v>
      </c>
      <c r="M280" s="554">
        <v>0</v>
      </c>
      <c r="N280" s="284">
        <v>0</v>
      </c>
      <c r="O280" s="284">
        <v>0</v>
      </c>
      <c r="P280" s="557" t="s">
        <v>1049</v>
      </c>
      <c r="Q280" s="285">
        <v>1</v>
      </c>
      <c r="R280" s="284">
        <f t="shared" si="4"/>
        <v>0</v>
      </c>
    </row>
    <row r="281" spans="5:18" x14ac:dyDescent="0.25">
      <c r="E281" s="558"/>
      <c r="F281" s="558"/>
      <c r="G281" s="555">
        <v>0</v>
      </c>
      <c r="H281" s="556">
        <v>0</v>
      </c>
      <c r="I281" s="554">
        <v>0</v>
      </c>
      <c r="J281" s="554">
        <v>0</v>
      </c>
      <c r="K281" s="554">
        <v>0</v>
      </c>
      <c r="L281" s="554">
        <v>0</v>
      </c>
      <c r="M281" s="554">
        <v>0</v>
      </c>
      <c r="N281" s="284">
        <v>0</v>
      </c>
      <c r="O281" s="284">
        <v>0</v>
      </c>
      <c r="P281" s="557" t="s">
        <v>1049</v>
      </c>
      <c r="Q281" s="285">
        <v>1</v>
      </c>
      <c r="R281" s="284">
        <f t="shared" si="4"/>
        <v>0</v>
      </c>
    </row>
    <row r="282" spans="5:18" x14ac:dyDescent="0.25">
      <c r="E282" s="558"/>
      <c r="F282" s="558"/>
      <c r="G282" s="555">
        <v>0</v>
      </c>
      <c r="H282" s="556">
        <v>0</v>
      </c>
      <c r="I282" s="554">
        <v>0</v>
      </c>
      <c r="J282" s="554">
        <v>0</v>
      </c>
      <c r="K282" s="554">
        <v>0</v>
      </c>
      <c r="L282" s="554">
        <v>0</v>
      </c>
      <c r="M282" s="554">
        <v>0</v>
      </c>
      <c r="N282" s="284">
        <v>0</v>
      </c>
      <c r="O282" s="284">
        <v>0</v>
      </c>
      <c r="P282" s="557" t="s">
        <v>1049</v>
      </c>
      <c r="Q282" s="285">
        <v>1</v>
      </c>
      <c r="R282" s="284">
        <f t="shared" si="4"/>
        <v>0</v>
      </c>
    </row>
    <row r="283" spans="5:18" x14ac:dyDescent="0.25">
      <c r="E283" s="558"/>
      <c r="F283" s="558"/>
      <c r="G283" s="555">
        <v>0</v>
      </c>
      <c r="H283" s="556">
        <v>0</v>
      </c>
      <c r="I283" s="554">
        <v>0</v>
      </c>
      <c r="J283" s="554">
        <v>0</v>
      </c>
      <c r="K283" s="554">
        <v>0</v>
      </c>
      <c r="L283" s="554">
        <v>0</v>
      </c>
      <c r="M283" s="554">
        <v>0</v>
      </c>
      <c r="N283" s="284">
        <v>0</v>
      </c>
      <c r="O283" s="284">
        <v>0</v>
      </c>
      <c r="P283" s="557" t="s">
        <v>1049</v>
      </c>
      <c r="Q283" s="285">
        <v>1</v>
      </c>
      <c r="R283" s="284">
        <f t="shared" si="4"/>
        <v>0</v>
      </c>
    </row>
    <row r="284" spans="5:18" x14ac:dyDescent="0.25">
      <c r="E284" s="558"/>
      <c r="F284" s="558"/>
      <c r="G284" s="555">
        <v>0</v>
      </c>
      <c r="H284" s="556">
        <v>0</v>
      </c>
      <c r="I284" s="554">
        <v>0</v>
      </c>
      <c r="J284" s="554">
        <v>0</v>
      </c>
      <c r="K284" s="554">
        <v>0</v>
      </c>
      <c r="L284" s="554">
        <v>0</v>
      </c>
      <c r="M284" s="554">
        <v>0</v>
      </c>
      <c r="N284" s="284">
        <v>0</v>
      </c>
      <c r="O284" s="284">
        <v>0</v>
      </c>
      <c r="P284" s="557" t="s">
        <v>1049</v>
      </c>
      <c r="Q284" s="285">
        <v>1</v>
      </c>
      <c r="R284" s="284">
        <f t="shared" si="4"/>
        <v>0</v>
      </c>
    </row>
    <row r="285" spans="5:18" x14ac:dyDescent="0.25">
      <c r="E285" s="558"/>
      <c r="F285" s="558"/>
      <c r="G285" s="555">
        <v>0</v>
      </c>
      <c r="H285" s="556">
        <v>0</v>
      </c>
      <c r="I285" s="554">
        <v>0</v>
      </c>
      <c r="J285" s="554">
        <v>0</v>
      </c>
      <c r="K285" s="554">
        <v>0</v>
      </c>
      <c r="L285" s="554">
        <v>0</v>
      </c>
      <c r="M285" s="554">
        <v>0</v>
      </c>
      <c r="N285" s="284">
        <v>0</v>
      </c>
      <c r="O285" s="284">
        <v>0</v>
      </c>
      <c r="P285" s="557" t="s">
        <v>1049</v>
      </c>
      <c r="Q285" s="285">
        <v>1</v>
      </c>
      <c r="R285" s="284">
        <f t="shared" si="4"/>
        <v>0</v>
      </c>
    </row>
    <row r="286" spans="5:18" x14ac:dyDescent="0.25">
      <c r="E286" s="558"/>
      <c r="F286" s="558"/>
      <c r="G286" s="555">
        <v>0</v>
      </c>
      <c r="H286" s="556">
        <v>0</v>
      </c>
      <c r="I286" s="554">
        <v>0</v>
      </c>
      <c r="J286" s="554">
        <v>0</v>
      </c>
      <c r="K286" s="554">
        <v>0</v>
      </c>
      <c r="L286" s="554">
        <v>0</v>
      </c>
      <c r="M286" s="554">
        <v>0</v>
      </c>
      <c r="N286" s="284">
        <v>0</v>
      </c>
      <c r="O286" s="284">
        <v>0</v>
      </c>
      <c r="P286" s="557" t="s">
        <v>1049</v>
      </c>
      <c r="Q286" s="285">
        <v>1</v>
      </c>
      <c r="R286" s="284">
        <f t="shared" si="4"/>
        <v>0</v>
      </c>
    </row>
    <row r="287" spans="5:18" x14ac:dyDescent="0.25">
      <c r="E287" s="558"/>
      <c r="F287" s="558"/>
      <c r="G287" s="555">
        <v>0</v>
      </c>
      <c r="H287" s="556">
        <v>0</v>
      </c>
      <c r="I287" s="554">
        <v>0</v>
      </c>
      <c r="J287" s="554">
        <v>0</v>
      </c>
      <c r="K287" s="554">
        <v>0</v>
      </c>
      <c r="L287" s="554">
        <v>0</v>
      </c>
      <c r="M287" s="554">
        <v>0</v>
      </c>
      <c r="N287" s="284">
        <v>0</v>
      </c>
      <c r="O287" s="284">
        <v>0</v>
      </c>
      <c r="P287" s="557" t="s">
        <v>1049</v>
      </c>
      <c r="Q287" s="285">
        <v>1</v>
      </c>
      <c r="R287" s="284">
        <f t="shared" si="4"/>
        <v>0</v>
      </c>
    </row>
    <row r="288" spans="5:18" x14ac:dyDescent="0.25">
      <c r="E288" s="558"/>
      <c r="F288" s="558"/>
      <c r="G288" s="555">
        <v>0</v>
      </c>
      <c r="H288" s="556">
        <v>0</v>
      </c>
      <c r="I288" s="554">
        <v>0</v>
      </c>
      <c r="J288" s="554">
        <v>0</v>
      </c>
      <c r="K288" s="554">
        <v>0</v>
      </c>
      <c r="L288" s="554">
        <v>0</v>
      </c>
      <c r="M288" s="554">
        <v>0</v>
      </c>
      <c r="N288" s="284">
        <v>0</v>
      </c>
      <c r="O288" s="284">
        <v>0</v>
      </c>
      <c r="P288" s="557" t="s">
        <v>1049</v>
      </c>
      <c r="Q288" s="285">
        <v>1</v>
      </c>
      <c r="R288" s="284">
        <f t="shared" si="4"/>
        <v>0</v>
      </c>
    </row>
    <row r="289" spans="5:18" x14ac:dyDescent="0.25">
      <c r="E289" s="558"/>
      <c r="F289" s="558"/>
      <c r="G289" s="555">
        <v>0</v>
      </c>
      <c r="H289" s="556">
        <v>0</v>
      </c>
      <c r="I289" s="554">
        <v>0</v>
      </c>
      <c r="J289" s="554">
        <v>0</v>
      </c>
      <c r="K289" s="554">
        <v>0</v>
      </c>
      <c r="L289" s="554">
        <v>0</v>
      </c>
      <c r="M289" s="554">
        <v>0</v>
      </c>
      <c r="N289" s="284">
        <v>0</v>
      </c>
      <c r="O289" s="284">
        <v>0</v>
      </c>
      <c r="P289" s="557" t="s">
        <v>1049</v>
      </c>
      <c r="Q289" s="285">
        <v>1</v>
      </c>
      <c r="R289" s="284">
        <f t="shared" si="4"/>
        <v>0</v>
      </c>
    </row>
    <row r="290" spans="5:18" x14ac:dyDescent="0.25">
      <c r="E290" s="558"/>
      <c r="F290" s="558"/>
      <c r="G290" s="555">
        <v>0</v>
      </c>
      <c r="H290" s="556">
        <v>0</v>
      </c>
      <c r="I290" s="554">
        <v>0</v>
      </c>
      <c r="J290" s="554">
        <v>0</v>
      </c>
      <c r="K290" s="554">
        <v>0</v>
      </c>
      <c r="L290" s="554">
        <v>0</v>
      </c>
      <c r="M290" s="554">
        <v>0</v>
      </c>
      <c r="N290" s="284">
        <v>0</v>
      </c>
      <c r="O290" s="284">
        <v>0</v>
      </c>
      <c r="P290" s="557" t="s">
        <v>1049</v>
      </c>
      <c r="Q290" s="285">
        <v>1</v>
      </c>
      <c r="R290" s="284">
        <f t="shared" si="4"/>
        <v>0</v>
      </c>
    </row>
    <row r="291" spans="5:18" x14ac:dyDescent="0.25">
      <c r="E291" s="558"/>
      <c r="F291" s="558"/>
      <c r="G291" s="555">
        <v>0</v>
      </c>
      <c r="H291" s="556">
        <v>0</v>
      </c>
      <c r="I291" s="554">
        <v>0</v>
      </c>
      <c r="J291" s="554">
        <v>0</v>
      </c>
      <c r="K291" s="554">
        <v>0</v>
      </c>
      <c r="L291" s="554">
        <v>0</v>
      </c>
      <c r="M291" s="554">
        <v>0</v>
      </c>
      <c r="N291" s="284">
        <v>0</v>
      </c>
      <c r="O291" s="284">
        <v>0</v>
      </c>
      <c r="P291" s="557" t="s">
        <v>1049</v>
      </c>
      <c r="Q291" s="285">
        <v>1</v>
      </c>
      <c r="R291" s="284">
        <f t="shared" si="4"/>
        <v>0</v>
      </c>
    </row>
    <row r="292" spans="5:18" x14ac:dyDescent="0.25">
      <c r="E292" s="558"/>
      <c r="F292" s="558"/>
      <c r="G292" s="555">
        <v>0</v>
      </c>
      <c r="H292" s="556">
        <v>0</v>
      </c>
      <c r="I292" s="554">
        <v>0</v>
      </c>
      <c r="J292" s="554">
        <v>0</v>
      </c>
      <c r="K292" s="554">
        <v>0</v>
      </c>
      <c r="L292" s="554">
        <v>0</v>
      </c>
      <c r="M292" s="554">
        <v>0</v>
      </c>
      <c r="N292" s="284">
        <v>0</v>
      </c>
      <c r="O292" s="284">
        <v>0</v>
      </c>
      <c r="P292" s="557" t="s">
        <v>1049</v>
      </c>
      <c r="Q292" s="285">
        <v>1</v>
      </c>
      <c r="R292" s="284">
        <f t="shared" si="4"/>
        <v>0</v>
      </c>
    </row>
    <row r="293" spans="5:18" x14ac:dyDescent="0.25">
      <c r="E293" s="558"/>
      <c r="F293" s="558"/>
      <c r="G293" s="555">
        <v>0</v>
      </c>
      <c r="H293" s="556">
        <v>0</v>
      </c>
      <c r="I293" s="554">
        <v>0</v>
      </c>
      <c r="J293" s="554">
        <v>0</v>
      </c>
      <c r="K293" s="554">
        <v>0</v>
      </c>
      <c r="L293" s="554">
        <v>0</v>
      </c>
      <c r="M293" s="554">
        <v>0</v>
      </c>
      <c r="N293" s="284">
        <v>0</v>
      </c>
      <c r="O293" s="284">
        <v>0</v>
      </c>
      <c r="P293" s="557" t="s">
        <v>1049</v>
      </c>
      <c r="Q293" s="285">
        <v>1</v>
      </c>
      <c r="R293" s="284">
        <f t="shared" si="4"/>
        <v>0</v>
      </c>
    </row>
    <row r="294" spans="5:18" x14ac:dyDescent="0.25">
      <c r="E294" s="558"/>
      <c r="F294" s="558"/>
      <c r="G294" s="555">
        <v>0</v>
      </c>
      <c r="H294" s="556">
        <v>0</v>
      </c>
      <c r="I294" s="554">
        <v>0</v>
      </c>
      <c r="J294" s="554">
        <v>0</v>
      </c>
      <c r="K294" s="554">
        <v>0</v>
      </c>
      <c r="L294" s="554">
        <v>0</v>
      </c>
      <c r="M294" s="554">
        <v>0</v>
      </c>
      <c r="N294" s="284">
        <v>0</v>
      </c>
      <c r="O294" s="284">
        <v>0</v>
      </c>
      <c r="P294" s="557" t="s">
        <v>1049</v>
      </c>
      <c r="Q294" s="285">
        <v>1</v>
      </c>
      <c r="R294" s="284">
        <f t="shared" si="4"/>
        <v>0</v>
      </c>
    </row>
    <row r="295" spans="5:18" x14ac:dyDescent="0.25">
      <c r="E295" s="558"/>
      <c r="F295" s="558"/>
      <c r="G295" s="555">
        <v>0</v>
      </c>
      <c r="H295" s="556">
        <v>0</v>
      </c>
      <c r="I295" s="554">
        <v>0</v>
      </c>
      <c r="J295" s="554">
        <v>0</v>
      </c>
      <c r="K295" s="554">
        <v>0</v>
      </c>
      <c r="L295" s="554">
        <v>0</v>
      </c>
      <c r="M295" s="554">
        <v>0</v>
      </c>
      <c r="N295" s="284">
        <v>0</v>
      </c>
      <c r="O295" s="284">
        <v>0</v>
      </c>
      <c r="P295" s="557" t="s">
        <v>1049</v>
      </c>
      <c r="Q295" s="285">
        <v>1</v>
      </c>
      <c r="R295" s="284">
        <f t="shared" si="4"/>
        <v>0</v>
      </c>
    </row>
    <row r="296" spans="5:18" x14ac:dyDescent="0.25">
      <c r="E296" s="558"/>
      <c r="F296" s="558"/>
      <c r="G296" s="555">
        <v>0</v>
      </c>
      <c r="H296" s="556">
        <v>0</v>
      </c>
      <c r="I296" s="554">
        <v>0</v>
      </c>
      <c r="J296" s="554">
        <v>0</v>
      </c>
      <c r="K296" s="554">
        <v>0</v>
      </c>
      <c r="L296" s="554">
        <v>0</v>
      </c>
      <c r="M296" s="554">
        <v>0</v>
      </c>
      <c r="N296" s="284">
        <v>0</v>
      </c>
      <c r="O296" s="284">
        <v>0</v>
      </c>
      <c r="P296" s="557" t="s">
        <v>1049</v>
      </c>
      <c r="Q296" s="285">
        <v>1</v>
      </c>
      <c r="R296" s="284">
        <f t="shared" si="4"/>
        <v>0</v>
      </c>
    </row>
    <row r="297" spans="5:18" x14ac:dyDescent="0.25">
      <c r="E297" s="558"/>
      <c r="F297" s="558"/>
      <c r="G297" s="555">
        <v>0</v>
      </c>
      <c r="H297" s="556">
        <v>0</v>
      </c>
      <c r="I297" s="554">
        <v>0</v>
      </c>
      <c r="J297" s="554">
        <v>0</v>
      </c>
      <c r="K297" s="554">
        <v>0</v>
      </c>
      <c r="L297" s="554">
        <v>0</v>
      </c>
      <c r="M297" s="554">
        <v>0</v>
      </c>
      <c r="N297" s="284">
        <v>0</v>
      </c>
      <c r="O297" s="284">
        <v>0</v>
      </c>
      <c r="P297" s="557" t="s">
        <v>1049</v>
      </c>
      <c r="Q297" s="285">
        <v>1</v>
      </c>
      <c r="R297" s="284">
        <f t="shared" si="4"/>
        <v>0</v>
      </c>
    </row>
    <row r="298" spans="5:18" x14ac:dyDescent="0.25">
      <c r="E298" s="553"/>
      <c r="F298" s="553"/>
      <c r="G298" s="555">
        <v>0</v>
      </c>
      <c r="H298" s="556">
        <v>0</v>
      </c>
      <c r="I298" s="554">
        <v>0</v>
      </c>
      <c r="J298" s="554">
        <v>0</v>
      </c>
      <c r="K298" s="554">
        <v>0</v>
      </c>
      <c r="L298" s="554">
        <v>0</v>
      </c>
      <c r="M298" s="554">
        <v>0</v>
      </c>
      <c r="N298" s="284">
        <v>0</v>
      </c>
      <c r="O298" s="284">
        <v>0</v>
      </c>
      <c r="P298" s="557" t="s">
        <v>1049</v>
      </c>
      <c r="Q298" s="285">
        <v>1</v>
      </c>
      <c r="R298" s="284">
        <f t="shared" si="4"/>
        <v>0</v>
      </c>
    </row>
    <row r="299" spans="5:18" x14ac:dyDescent="0.25">
      <c r="E299" s="553"/>
      <c r="F299" s="553"/>
      <c r="G299" s="555">
        <v>0</v>
      </c>
      <c r="H299" s="556">
        <v>0</v>
      </c>
      <c r="I299" s="554">
        <v>0</v>
      </c>
      <c r="J299" s="554">
        <v>0</v>
      </c>
      <c r="K299" s="554">
        <v>0</v>
      </c>
      <c r="L299" s="554">
        <v>0</v>
      </c>
      <c r="M299" s="554">
        <v>0</v>
      </c>
      <c r="N299" s="284">
        <v>0</v>
      </c>
      <c r="O299" s="284">
        <v>0</v>
      </c>
      <c r="P299" s="557" t="s">
        <v>1049</v>
      </c>
      <c r="Q299" s="285">
        <v>1</v>
      </c>
      <c r="R299" s="284">
        <f t="shared" si="4"/>
        <v>0</v>
      </c>
    </row>
    <row r="300" spans="5:18" x14ac:dyDescent="0.25">
      <c r="E300" s="553"/>
      <c r="F300" s="553"/>
      <c r="G300" s="555">
        <v>0</v>
      </c>
      <c r="H300" s="556">
        <v>0</v>
      </c>
      <c r="I300" s="554">
        <v>0</v>
      </c>
      <c r="J300" s="554">
        <v>0</v>
      </c>
      <c r="K300" s="554">
        <v>0</v>
      </c>
      <c r="L300" s="554">
        <v>0</v>
      </c>
      <c r="M300" s="554">
        <v>0</v>
      </c>
      <c r="N300" s="284">
        <v>0</v>
      </c>
      <c r="O300" s="284">
        <v>0</v>
      </c>
      <c r="P300" s="557" t="s">
        <v>1049</v>
      </c>
      <c r="Q300" s="285">
        <v>1</v>
      </c>
      <c r="R300" s="284">
        <f t="shared" si="4"/>
        <v>0</v>
      </c>
    </row>
    <row r="301" spans="5:18" x14ac:dyDescent="0.25">
      <c r="E301" s="553"/>
      <c r="F301" s="553"/>
      <c r="G301" s="555">
        <v>0</v>
      </c>
      <c r="H301" s="556">
        <v>0</v>
      </c>
      <c r="I301" s="554">
        <v>0</v>
      </c>
      <c r="J301" s="554">
        <v>0</v>
      </c>
      <c r="K301" s="554">
        <v>0</v>
      </c>
      <c r="L301" s="554">
        <v>0</v>
      </c>
      <c r="M301" s="554">
        <v>0</v>
      </c>
      <c r="N301" s="284">
        <v>0</v>
      </c>
      <c r="O301" s="284">
        <v>0</v>
      </c>
      <c r="P301" s="557" t="s">
        <v>1049</v>
      </c>
      <c r="Q301" s="285">
        <v>1</v>
      </c>
      <c r="R301" s="284">
        <f t="shared" si="4"/>
        <v>0</v>
      </c>
    </row>
    <row r="302" spans="5:18" x14ac:dyDescent="0.25">
      <c r="E302" s="553"/>
      <c r="F302" s="553"/>
      <c r="G302" s="555">
        <v>0</v>
      </c>
      <c r="H302" s="556">
        <v>0</v>
      </c>
      <c r="I302" s="554">
        <v>0</v>
      </c>
      <c r="J302" s="554">
        <v>0</v>
      </c>
      <c r="K302" s="554">
        <v>0</v>
      </c>
      <c r="L302" s="554">
        <v>0</v>
      </c>
      <c r="M302" s="554">
        <v>0</v>
      </c>
      <c r="N302" s="284">
        <v>0</v>
      </c>
      <c r="O302" s="284">
        <v>0</v>
      </c>
      <c r="P302" s="557" t="s">
        <v>1049</v>
      </c>
      <c r="Q302" s="285">
        <v>1</v>
      </c>
      <c r="R302" s="284">
        <f t="shared" si="4"/>
        <v>0</v>
      </c>
    </row>
    <row r="303" spans="5:18" x14ac:dyDescent="0.25">
      <c r="E303" s="553"/>
      <c r="F303" s="553"/>
      <c r="G303" s="555">
        <v>0</v>
      </c>
      <c r="H303" s="556">
        <v>0</v>
      </c>
      <c r="I303" s="554">
        <v>0</v>
      </c>
      <c r="J303" s="554">
        <v>0</v>
      </c>
      <c r="K303" s="554">
        <v>0</v>
      </c>
      <c r="L303" s="554">
        <v>0</v>
      </c>
      <c r="M303" s="554">
        <v>0</v>
      </c>
      <c r="N303" s="284">
        <v>0</v>
      </c>
      <c r="O303" s="284">
        <v>0</v>
      </c>
      <c r="P303" s="557" t="s">
        <v>1049</v>
      </c>
      <c r="Q303" s="285">
        <v>1</v>
      </c>
      <c r="R303" s="284">
        <f t="shared" si="4"/>
        <v>0</v>
      </c>
    </row>
    <row r="304" spans="5:18" x14ac:dyDescent="0.25">
      <c r="E304" s="553"/>
      <c r="F304" s="553"/>
      <c r="G304" s="555">
        <v>0</v>
      </c>
      <c r="H304" s="556">
        <v>0</v>
      </c>
      <c r="I304" s="554">
        <v>0</v>
      </c>
      <c r="J304" s="554">
        <v>0</v>
      </c>
      <c r="K304" s="554">
        <v>0</v>
      </c>
      <c r="L304" s="554">
        <v>0</v>
      </c>
      <c r="M304" s="554">
        <v>0</v>
      </c>
      <c r="N304" s="284">
        <v>0</v>
      </c>
      <c r="O304" s="284">
        <v>0</v>
      </c>
      <c r="P304" s="557" t="s">
        <v>1049</v>
      </c>
      <c r="Q304" s="285">
        <v>1</v>
      </c>
      <c r="R304" s="284">
        <f t="shared" si="4"/>
        <v>0</v>
      </c>
    </row>
    <row r="305" spans="5:18" x14ac:dyDescent="0.25">
      <c r="E305" s="553"/>
      <c r="F305" s="553"/>
      <c r="G305" s="555">
        <v>0</v>
      </c>
      <c r="H305" s="556">
        <v>0</v>
      </c>
      <c r="I305" s="554">
        <v>0</v>
      </c>
      <c r="J305" s="554">
        <v>0</v>
      </c>
      <c r="K305" s="554">
        <v>0</v>
      </c>
      <c r="L305" s="554">
        <v>0</v>
      </c>
      <c r="M305" s="554">
        <v>0</v>
      </c>
      <c r="N305" s="284">
        <v>0</v>
      </c>
      <c r="O305" s="284">
        <v>0</v>
      </c>
      <c r="P305" s="557" t="s">
        <v>1049</v>
      </c>
      <c r="Q305" s="285">
        <v>1</v>
      </c>
      <c r="R305" s="284">
        <f t="shared" si="4"/>
        <v>0</v>
      </c>
    </row>
    <row r="306" spans="5:18" x14ac:dyDescent="0.25">
      <c r="E306" s="553"/>
      <c r="F306" s="553"/>
      <c r="G306" s="555">
        <v>0</v>
      </c>
      <c r="H306" s="556">
        <v>0</v>
      </c>
      <c r="I306" s="554">
        <v>0</v>
      </c>
      <c r="J306" s="554">
        <v>0</v>
      </c>
      <c r="K306" s="554">
        <v>0</v>
      </c>
      <c r="L306" s="554">
        <v>0</v>
      </c>
      <c r="M306" s="554">
        <v>0</v>
      </c>
      <c r="N306" s="284">
        <v>0</v>
      </c>
      <c r="O306" s="284">
        <v>0</v>
      </c>
      <c r="P306" s="557" t="s">
        <v>1049</v>
      </c>
      <c r="Q306" s="285">
        <v>1</v>
      </c>
      <c r="R306" s="284">
        <f t="shared" si="4"/>
        <v>0</v>
      </c>
    </row>
    <row r="307" spans="5:18" x14ac:dyDescent="0.25">
      <c r="E307" s="553"/>
      <c r="F307" s="553"/>
      <c r="G307" s="555">
        <v>0</v>
      </c>
      <c r="H307" s="556">
        <v>0</v>
      </c>
      <c r="I307" s="554">
        <v>0</v>
      </c>
      <c r="J307" s="554">
        <v>0</v>
      </c>
      <c r="K307" s="554">
        <v>0</v>
      </c>
      <c r="L307" s="554">
        <v>0</v>
      </c>
      <c r="M307" s="554">
        <v>0</v>
      </c>
      <c r="N307" s="284">
        <v>0</v>
      </c>
      <c r="O307" s="284">
        <v>0</v>
      </c>
      <c r="P307" s="557" t="s">
        <v>1049</v>
      </c>
      <c r="Q307" s="285">
        <v>1</v>
      </c>
      <c r="R307" s="284">
        <f t="shared" si="4"/>
        <v>0</v>
      </c>
    </row>
    <row r="308" spans="5:18" x14ac:dyDescent="0.25">
      <c r="E308" s="553"/>
      <c r="F308" s="553"/>
      <c r="G308" s="555">
        <v>0</v>
      </c>
      <c r="H308" s="556">
        <v>0</v>
      </c>
      <c r="I308" s="554">
        <v>0</v>
      </c>
      <c r="J308" s="554">
        <v>0</v>
      </c>
      <c r="K308" s="554">
        <v>0</v>
      </c>
      <c r="L308" s="554">
        <v>0</v>
      </c>
      <c r="M308" s="554">
        <v>0</v>
      </c>
      <c r="N308" s="284">
        <v>0</v>
      </c>
      <c r="O308" s="284">
        <v>0</v>
      </c>
      <c r="P308" s="557" t="s">
        <v>1049</v>
      </c>
      <c r="Q308" s="285">
        <v>1</v>
      </c>
      <c r="R308" s="284">
        <f t="shared" si="4"/>
        <v>0</v>
      </c>
    </row>
    <row r="309" spans="5:18" x14ac:dyDescent="0.25">
      <c r="E309" s="553"/>
      <c r="F309" s="553"/>
      <c r="G309" s="555">
        <v>0</v>
      </c>
      <c r="H309" s="556">
        <v>0</v>
      </c>
      <c r="I309" s="554">
        <v>0</v>
      </c>
      <c r="J309" s="554">
        <v>0</v>
      </c>
      <c r="K309" s="554">
        <v>0</v>
      </c>
      <c r="L309" s="554">
        <v>0</v>
      </c>
      <c r="M309" s="554">
        <v>0</v>
      </c>
      <c r="N309" s="284">
        <v>0</v>
      </c>
      <c r="O309" s="284">
        <v>0</v>
      </c>
      <c r="P309" s="557" t="s">
        <v>1049</v>
      </c>
      <c r="Q309" s="285">
        <v>1</v>
      </c>
      <c r="R309" s="284">
        <f t="shared" si="4"/>
        <v>0</v>
      </c>
    </row>
    <row r="310" spans="5:18" x14ac:dyDescent="0.25">
      <c r="E310" s="553"/>
      <c r="F310" s="553"/>
      <c r="G310" s="555">
        <v>0</v>
      </c>
      <c r="H310" s="556">
        <v>0</v>
      </c>
      <c r="I310" s="554">
        <v>0</v>
      </c>
      <c r="J310" s="554">
        <v>0</v>
      </c>
      <c r="K310" s="554">
        <v>0</v>
      </c>
      <c r="L310" s="554">
        <v>0</v>
      </c>
      <c r="M310" s="554">
        <v>0</v>
      </c>
      <c r="N310" s="284">
        <v>0</v>
      </c>
      <c r="O310" s="284">
        <v>0</v>
      </c>
      <c r="P310" s="557" t="s">
        <v>1049</v>
      </c>
      <c r="Q310" s="285">
        <v>1</v>
      </c>
      <c r="R310" s="284">
        <f t="shared" si="4"/>
        <v>0</v>
      </c>
    </row>
    <row r="311" spans="5:18" x14ac:dyDescent="0.25">
      <c r="E311" s="553"/>
      <c r="F311" s="553"/>
      <c r="G311" s="555">
        <v>0</v>
      </c>
      <c r="H311" s="556">
        <v>0</v>
      </c>
      <c r="I311" s="554">
        <v>0</v>
      </c>
      <c r="J311" s="554">
        <v>0</v>
      </c>
      <c r="K311" s="554">
        <v>0</v>
      </c>
      <c r="L311" s="554">
        <v>0</v>
      </c>
      <c r="M311" s="554">
        <v>0</v>
      </c>
      <c r="N311" s="284">
        <v>0</v>
      </c>
      <c r="O311" s="284">
        <v>0</v>
      </c>
      <c r="P311" s="557" t="s">
        <v>1049</v>
      </c>
      <c r="Q311" s="285">
        <v>1</v>
      </c>
      <c r="R311" s="284">
        <f t="shared" si="4"/>
        <v>0</v>
      </c>
    </row>
    <row r="312" spans="5:18" x14ac:dyDescent="0.25">
      <c r="E312" s="553"/>
      <c r="F312" s="553"/>
      <c r="G312" s="555">
        <v>0</v>
      </c>
      <c r="H312" s="556">
        <v>0</v>
      </c>
      <c r="I312" s="554">
        <v>0</v>
      </c>
      <c r="J312" s="554">
        <v>0</v>
      </c>
      <c r="K312" s="554">
        <v>0</v>
      </c>
      <c r="L312" s="554">
        <v>0</v>
      </c>
      <c r="M312" s="554">
        <v>0</v>
      </c>
      <c r="N312" s="284">
        <v>0</v>
      </c>
      <c r="O312" s="284">
        <v>0</v>
      </c>
      <c r="P312" s="557" t="s">
        <v>1049</v>
      </c>
      <c r="Q312" s="285">
        <v>1</v>
      </c>
      <c r="R312" s="284">
        <f t="shared" si="4"/>
        <v>0</v>
      </c>
    </row>
    <row r="313" spans="5:18" x14ac:dyDescent="0.25">
      <c r="E313" s="553"/>
      <c r="F313" s="553"/>
      <c r="G313" s="555">
        <v>0</v>
      </c>
      <c r="H313" s="556">
        <v>0</v>
      </c>
      <c r="I313" s="554">
        <v>0</v>
      </c>
      <c r="J313" s="554">
        <v>0</v>
      </c>
      <c r="K313" s="554">
        <v>0</v>
      </c>
      <c r="L313" s="554">
        <v>0</v>
      </c>
      <c r="M313" s="554">
        <v>0</v>
      </c>
      <c r="N313" s="284">
        <v>0</v>
      </c>
      <c r="O313" s="284">
        <v>0</v>
      </c>
      <c r="P313" s="557" t="s">
        <v>1049</v>
      </c>
      <c r="Q313" s="285">
        <v>1</v>
      </c>
      <c r="R313" s="284">
        <f t="shared" si="4"/>
        <v>0</v>
      </c>
    </row>
    <row r="314" spans="5:18" x14ac:dyDescent="0.25">
      <c r="E314" s="553"/>
      <c r="F314" s="553"/>
      <c r="G314" s="555">
        <v>0</v>
      </c>
      <c r="H314" s="556">
        <v>0</v>
      </c>
      <c r="I314" s="554">
        <v>0</v>
      </c>
      <c r="J314" s="554">
        <v>0</v>
      </c>
      <c r="K314" s="554">
        <v>0</v>
      </c>
      <c r="L314" s="554">
        <v>0</v>
      </c>
      <c r="M314" s="554">
        <v>0</v>
      </c>
      <c r="N314" s="284">
        <v>0</v>
      </c>
      <c r="O314" s="284">
        <v>0</v>
      </c>
      <c r="P314" s="557" t="s">
        <v>1049</v>
      </c>
      <c r="Q314" s="285">
        <v>1</v>
      </c>
      <c r="R314" s="284">
        <f t="shared" si="4"/>
        <v>0</v>
      </c>
    </row>
    <row r="315" spans="5:18" x14ac:dyDescent="0.25">
      <c r="E315" s="553"/>
      <c r="F315" s="553"/>
      <c r="G315" s="555">
        <v>0</v>
      </c>
      <c r="H315" s="556">
        <v>0</v>
      </c>
      <c r="I315" s="554">
        <v>0</v>
      </c>
      <c r="J315" s="554">
        <v>0</v>
      </c>
      <c r="K315" s="554">
        <v>0</v>
      </c>
      <c r="L315" s="554">
        <v>0</v>
      </c>
      <c r="M315" s="554">
        <v>0</v>
      </c>
      <c r="N315" s="284">
        <v>0</v>
      </c>
      <c r="O315" s="284">
        <v>0</v>
      </c>
      <c r="P315" s="557" t="s">
        <v>1049</v>
      </c>
      <c r="Q315" s="285">
        <v>1</v>
      </c>
      <c r="R315" s="284">
        <f t="shared" si="4"/>
        <v>0</v>
      </c>
    </row>
    <row r="316" spans="5:18" x14ac:dyDescent="0.25">
      <c r="E316" s="553"/>
      <c r="F316" s="553"/>
      <c r="G316" s="555">
        <v>0</v>
      </c>
      <c r="H316" s="556">
        <v>0</v>
      </c>
      <c r="I316" s="554">
        <v>0</v>
      </c>
      <c r="J316" s="554">
        <v>0</v>
      </c>
      <c r="K316" s="554">
        <v>0</v>
      </c>
      <c r="L316" s="554">
        <v>0</v>
      </c>
      <c r="M316" s="554">
        <v>0</v>
      </c>
      <c r="N316" s="284">
        <v>0</v>
      </c>
      <c r="O316" s="284">
        <v>0</v>
      </c>
      <c r="P316" s="557" t="s">
        <v>1049</v>
      </c>
      <c r="Q316" s="285">
        <v>1</v>
      </c>
      <c r="R316" s="284">
        <f t="shared" si="4"/>
        <v>0</v>
      </c>
    </row>
    <row r="317" spans="5:18" x14ac:dyDescent="0.25">
      <c r="E317" s="553"/>
      <c r="F317" s="553"/>
      <c r="G317" s="555">
        <v>0</v>
      </c>
      <c r="H317" s="556">
        <v>0</v>
      </c>
      <c r="I317" s="554">
        <v>0</v>
      </c>
      <c r="J317" s="554">
        <v>0</v>
      </c>
      <c r="K317" s="554">
        <v>0</v>
      </c>
      <c r="L317" s="554">
        <v>0</v>
      </c>
      <c r="M317" s="554">
        <v>0</v>
      </c>
      <c r="N317" s="284">
        <v>0</v>
      </c>
      <c r="O317" s="284">
        <v>0</v>
      </c>
      <c r="P317" s="557" t="s">
        <v>1049</v>
      </c>
      <c r="Q317" s="285">
        <v>1</v>
      </c>
      <c r="R317" s="284">
        <f t="shared" si="4"/>
        <v>0</v>
      </c>
    </row>
    <row r="318" spans="5:18" x14ac:dyDescent="0.25">
      <c r="E318" s="553"/>
      <c r="F318" s="553"/>
      <c r="G318" s="555">
        <v>0</v>
      </c>
      <c r="H318" s="556">
        <v>0</v>
      </c>
      <c r="I318" s="554">
        <v>0</v>
      </c>
      <c r="J318" s="554">
        <v>0</v>
      </c>
      <c r="K318" s="554">
        <v>0</v>
      </c>
      <c r="L318" s="554">
        <v>0</v>
      </c>
      <c r="M318" s="554">
        <v>0</v>
      </c>
      <c r="N318" s="284">
        <v>0</v>
      </c>
      <c r="O318" s="284">
        <v>0</v>
      </c>
      <c r="P318" s="557" t="s">
        <v>1049</v>
      </c>
      <c r="Q318" s="285">
        <v>1</v>
      </c>
      <c r="R318" s="284">
        <f t="shared" si="4"/>
        <v>0</v>
      </c>
    </row>
    <row r="319" spans="5:18" x14ac:dyDescent="0.25">
      <c r="E319" s="553"/>
      <c r="F319" s="553"/>
      <c r="G319" s="555">
        <v>0</v>
      </c>
      <c r="H319" s="556">
        <v>0</v>
      </c>
      <c r="I319" s="554">
        <v>0</v>
      </c>
      <c r="J319" s="554">
        <v>0</v>
      </c>
      <c r="K319" s="554">
        <v>0</v>
      </c>
      <c r="L319" s="554">
        <v>0</v>
      </c>
      <c r="M319" s="554">
        <v>0</v>
      </c>
      <c r="N319" s="284">
        <v>0</v>
      </c>
      <c r="O319" s="284">
        <v>0</v>
      </c>
      <c r="P319" s="557" t="s">
        <v>1049</v>
      </c>
      <c r="Q319" s="285">
        <v>1</v>
      </c>
      <c r="R319" s="284">
        <f t="shared" si="4"/>
        <v>0</v>
      </c>
    </row>
    <row r="320" spans="5:18" x14ac:dyDescent="0.25">
      <c r="E320" s="553"/>
      <c r="F320" s="553"/>
      <c r="G320" s="555">
        <v>0</v>
      </c>
      <c r="H320" s="556">
        <v>0</v>
      </c>
      <c r="I320" s="554">
        <v>0</v>
      </c>
      <c r="J320" s="554">
        <v>0</v>
      </c>
      <c r="K320" s="554">
        <v>0</v>
      </c>
      <c r="L320" s="554">
        <v>0</v>
      </c>
      <c r="M320" s="554">
        <v>0</v>
      </c>
      <c r="N320" s="284">
        <v>0</v>
      </c>
      <c r="O320" s="284">
        <v>0</v>
      </c>
      <c r="P320" s="557" t="s">
        <v>1049</v>
      </c>
      <c r="Q320" s="285">
        <v>1</v>
      </c>
      <c r="R320" s="284">
        <f t="shared" si="4"/>
        <v>0</v>
      </c>
    </row>
    <row r="321" spans="5:18" x14ac:dyDescent="0.25">
      <c r="E321" s="553"/>
      <c r="F321" s="553"/>
      <c r="G321" s="555">
        <v>0</v>
      </c>
      <c r="H321" s="556">
        <v>0</v>
      </c>
      <c r="I321" s="554">
        <v>0</v>
      </c>
      <c r="J321" s="554">
        <v>0</v>
      </c>
      <c r="K321" s="554">
        <v>0</v>
      </c>
      <c r="L321" s="554">
        <v>0</v>
      </c>
      <c r="M321" s="554">
        <v>0</v>
      </c>
      <c r="N321" s="284">
        <v>0</v>
      </c>
      <c r="O321" s="284">
        <v>0</v>
      </c>
      <c r="P321" s="557" t="s">
        <v>1049</v>
      </c>
      <c r="Q321" s="285">
        <v>1</v>
      </c>
      <c r="R321" s="284">
        <f t="shared" si="4"/>
        <v>0</v>
      </c>
    </row>
    <row r="322" spans="5:18" x14ac:dyDescent="0.25">
      <c r="E322" s="553"/>
      <c r="F322" s="553"/>
      <c r="G322" s="555">
        <v>0</v>
      </c>
      <c r="H322" s="556">
        <v>0</v>
      </c>
      <c r="I322" s="554">
        <v>0</v>
      </c>
      <c r="J322" s="554">
        <v>0</v>
      </c>
      <c r="K322" s="554">
        <v>0</v>
      </c>
      <c r="L322" s="554">
        <v>0</v>
      </c>
      <c r="M322" s="554">
        <v>0</v>
      </c>
      <c r="N322" s="284">
        <v>0</v>
      </c>
      <c r="O322" s="284">
        <v>0</v>
      </c>
      <c r="P322" s="557" t="s">
        <v>1049</v>
      </c>
      <c r="Q322" s="285">
        <v>1</v>
      </c>
      <c r="R322" s="284">
        <f t="shared" si="4"/>
        <v>0</v>
      </c>
    </row>
    <row r="323" spans="5:18" x14ac:dyDescent="0.25">
      <c r="E323" s="553"/>
      <c r="F323" s="553"/>
      <c r="G323" s="555">
        <v>0</v>
      </c>
      <c r="H323" s="556">
        <v>0</v>
      </c>
      <c r="I323" s="554">
        <v>0</v>
      </c>
      <c r="J323" s="554">
        <v>0</v>
      </c>
      <c r="K323" s="554">
        <v>0</v>
      </c>
      <c r="L323" s="554">
        <v>0</v>
      </c>
      <c r="M323" s="554">
        <v>0</v>
      </c>
      <c r="N323" s="284">
        <v>0</v>
      </c>
      <c r="O323" s="284">
        <v>0</v>
      </c>
      <c r="P323" s="557" t="s">
        <v>1049</v>
      </c>
      <c r="Q323" s="285">
        <v>1</v>
      </c>
      <c r="R323" s="284">
        <f t="shared" ref="R323:R386" si="5">ROUND(((I323*Q323)-J323)/5,0)</f>
        <v>0</v>
      </c>
    </row>
    <row r="324" spans="5:18" x14ac:dyDescent="0.25">
      <c r="E324" s="553"/>
      <c r="F324" s="553"/>
      <c r="G324" s="555">
        <v>0</v>
      </c>
      <c r="H324" s="556">
        <v>0</v>
      </c>
      <c r="I324" s="554">
        <v>0</v>
      </c>
      <c r="J324" s="554">
        <v>0</v>
      </c>
      <c r="K324" s="554">
        <v>0</v>
      </c>
      <c r="L324" s="554">
        <v>0</v>
      </c>
      <c r="M324" s="554">
        <v>0</v>
      </c>
      <c r="N324" s="284">
        <v>0</v>
      </c>
      <c r="O324" s="284">
        <v>0</v>
      </c>
      <c r="P324" s="557" t="s">
        <v>1049</v>
      </c>
      <c r="Q324" s="285">
        <v>1</v>
      </c>
      <c r="R324" s="284">
        <f t="shared" si="5"/>
        <v>0</v>
      </c>
    </row>
    <row r="325" spans="5:18" x14ac:dyDescent="0.25">
      <c r="E325" s="553"/>
      <c r="F325" s="553"/>
      <c r="G325" s="555">
        <v>0</v>
      </c>
      <c r="H325" s="556">
        <v>0</v>
      </c>
      <c r="I325" s="554">
        <v>0</v>
      </c>
      <c r="J325" s="554">
        <v>0</v>
      </c>
      <c r="K325" s="554">
        <v>0</v>
      </c>
      <c r="L325" s="554">
        <v>0</v>
      </c>
      <c r="M325" s="554">
        <v>0</v>
      </c>
      <c r="N325" s="284">
        <v>0</v>
      </c>
      <c r="O325" s="284">
        <v>0</v>
      </c>
      <c r="P325" s="557" t="s">
        <v>1049</v>
      </c>
      <c r="Q325" s="285">
        <v>1</v>
      </c>
      <c r="R325" s="284">
        <f t="shared" si="5"/>
        <v>0</v>
      </c>
    </row>
    <row r="326" spans="5:18" x14ac:dyDescent="0.25">
      <c r="E326" s="553"/>
      <c r="F326" s="553"/>
      <c r="G326" s="555">
        <v>0</v>
      </c>
      <c r="H326" s="556">
        <v>0</v>
      </c>
      <c r="I326" s="554">
        <v>0</v>
      </c>
      <c r="J326" s="554">
        <v>0</v>
      </c>
      <c r="K326" s="554">
        <v>0</v>
      </c>
      <c r="L326" s="554">
        <v>0</v>
      </c>
      <c r="M326" s="554">
        <v>0</v>
      </c>
      <c r="N326" s="284">
        <v>0</v>
      </c>
      <c r="O326" s="284">
        <v>0</v>
      </c>
      <c r="P326" s="557" t="s">
        <v>1049</v>
      </c>
      <c r="Q326" s="285">
        <v>1</v>
      </c>
      <c r="R326" s="284">
        <f t="shared" si="5"/>
        <v>0</v>
      </c>
    </row>
    <row r="327" spans="5:18" x14ac:dyDescent="0.25">
      <c r="E327" s="553"/>
      <c r="F327" s="553"/>
      <c r="G327" s="555">
        <v>0</v>
      </c>
      <c r="H327" s="556">
        <v>0</v>
      </c>
      <c r="I327" s="554">
        <v>0</v>
      </c>
      <c r="J327" s="554">
        <v>0</v>
      </c>
      <c r="K327" s="554">
        <v>0</v>
      </c>
      <c r="L327" s="554">
        <v>0</v>
      </c>
      <c r="M327" s="554">
        <v>0</v>
      </c>
      <c r="N327" s="284">
        <v>0</v>
      </c>
      <c r="O327" s="284">
        <v>0</v>
      </c>
      <c r="P327" s="557" t="s">
        <v>1049</v>
      </c>
      <c r="Q327" s="285">
        <v>1</v>
      </c>
      <c r="R327" s="284">
        <f t="shared" si="5"/>
        <v>0</v>
      </c>
    </row>
    <row r="328" spans="5:18" x14ac:dyDescent="0.25">
      <c r="E328" s="553"/>
      <c r="F328" s="553"/>
      <c r="G328" s="555">
        <v>0</v>
      </c>
      <c r="H328" s="556">
        <v>0</v>
      </c>
      <c r="I328" s="554">
        <v>0</v>
      </c>
      <c r="J328" s="554">
        <v>0</v>
      </c>
      <c r="K328" s="554">
        <v>0</v>
      </c>
      <c r="L328" s="554">
        <v>0</v>
      </c>
      <c r="M328" s="554">
        <v>0</v>
      </c>
      <c r="N328" s="284">
        <v>0</v>
      </c>
      <c r="O328" s="284">
        <v>0</v>
      </c>
      <c r="P328" s="557" t="s">
        <v>1049</v>
      </c>
      <c r="Q328" s="285">
        <v>1</v>
      </c>
      <c r="R328" s="284">
        <f t="shared" si="5"/>
        <v>0</v>
      </c>
    </row>
    <row r="329" spans="5:18" x14ac:dyDescent="0.25">
      <c r="E329" s="553"/>
      <c r="F329" s="553"/>
      <c r="G329" s="555">
        <v>0</v>
      </c>
      <c r="H329" s="556">
        <v>0</v>
      </c>
      <c r="I329" s="554">
        <v>0</v>
      </c>
      <c r="J329" s="554">
        <v>0</v>
      </c>
      <c r="K329" s="554">
        <v>0</v>
      </c>
      <c r="L329" s="554">
        <v>0</v>
      </c>
      <c r="M329" s="554">
        <v>0</v>
      </c>
      <c r="N329" s="284">
        <v>0</v>
      </c>
      <c r="O329" s="284">
        <v>0</v>
      </c>
      <c r="P329" s="557" t="s">
        <v>1049</v>
      </c>
      <c r="Q329" s="285">
        <v>1</v>
      </c>
      <c r="R329" s="284">
        <f t="shared" si="5"/>
        <v>0</v>
      </c>
    </row>
    <row r="330" spans="5:18" x14ac:dyDescent="0.25">
      <c r="E330" s="553"/>
      <c r="F330" s="553"/>
      <c r="G330" s="555">
        <v>0</v>
      </c>
      <c r="H330" s="556">
        <v>0</v>
      </c>
      <c r="I330" s="554">
        <v>0</v>
      </c>
      <c r="J330" s="554">
        <v>0</v>
      </c>
      <c r="K330" s="554">
        <v>0</v>
      </c>
      <c r="L330" s="554">
        <v>0</v>
      </c>
      <c r="M330" s="554">
        <v>0</v>
      </c>
      <c r="N330" s="284">
        <v>0</v>
      </c>
      <c r="O330" s="284">
        <v>0</v>
      </c>
      <c r="P330" s="557" t="s">
        <v>1049</v>
      </c>
      <c r="Q330" s="285">
        <v>1</v>
      </c>
      <c r="R330" s="284">
        <f t="shared" si="5"/>
        <v>0</v>
      </c>
    </row>
    <row r="331" spans="5:18" x14ac:dyDescent="0.25">
      <c r="E331" s="553"/>
      <c r="F331" s="553"/>
      <c r="G331" s="555">
        <v>0</v>
      </c>
      <c r="H331" s="556">
        <v>0</v>
      </c>
      <c r="I331" s="554">
        <v>0</v>
      </c>
      <c r="J331" s="554">
        <v>0</v>
      </c>
      <c r="K331" s="554">
        <v>0</v>
      </c>
      <c r="L331" s="554">
        <v>0</v>
      </c>
      <c r="M331" s="554">
        <v>0</v>
      </c>
      <c r="N331" s="284">
        <v>0</v>
      </c>
      <c r="O331" s="284">
        <v>0</v>
      </c>
      <c r="P331" s="557" t="s">
        <v>1049</v>
      </c>
      <c r="Q331" s="285">
        <v>1</v>
      </c>
      <c r="R331" s="284">
        <f t="shared" si="5"/>
        <v>0</v>
      </c>
    </row>
    <row r="332" spans="5:18" x14ac:dyDescent="0.25">
      <c r="E332" s="553"/>
      <c r="F332" s="553"/>
      <c r="G332" s="555">
        <v>0</v>
      </c>
      <c r="H332" s="556">
        <v>0</v>
      </c>
      <c r="I332" s="554">
        <v>0</v>
      </c>
      <c r="J332" s="554">
        <v>0</v>
      </c>
      <c r="K332" s="554">
        <v>0</v>
      </c>
      <c r="L332" s="554">
        <v>0</v>
      </c>
      <c r="M332" s="554">
        <v>0</v>
      </c>
      <c r="N332" s="284">
        <v>0</v>
      </c>
      <c r="O332" s="284">
        <v>0</v>
      </c>
      <c r="P332" s="557" t="s">
        <v>1049</v>
      </c>
      <c r="Q332" s="285">
        <v>1</v>
      </c>
      <c r="R332" s="284">
        <f t="shared" si="5"/>
        <v>0</v>
      </c>
    </row>
    <row r="333" spans="5:18" x14ac:dyDescent="0.25">
      <c r="E333" s="553"/>
      <c r="F333" s="553"/>
      <c r="G333" s="555">
        <v>0</v>
      </c>
      <c r="H333" s="556">
        <v>0</v>
      </c>
      <c r="I333" s="554">
        <v>0</v>
      </c>
      <c r="J333" s="554">
        <v>0</v>
      </c>
      <c r="K333" s="554">
        <v>0</v>
      </c>
      <c r="L333" s="554">
        <v>0</v>
      </c>
      <c r="M333" s="554">
        <v>0</v>
      </c>
      <c r="N333" s="284">
        <v>0</v>
      </c>
      <c r="O333" s="284">
        <v>0</v>
      </c>
      <c r="P333" s="557" t="s">
        <v>1049</v>
      </c>
      <c r="Q333" s="285">
        <v>1</v>
      </c>
      <c r="R333" s="284">
        <f t="shared" si="5"/>
        <v>0</v>
      </c>
    </row>
    <row r="334" spans="5:18" x14ac:dyDescent="0.25">
      <c r="E334" s="553"/>
      <c r="F334" s="553"/>
      <c r="G334" s="555">
        <v>0</v>
      </c>
      <c r="H334" s="556">
        <v>0</v>
      </c>
      <c r="I334" s="554">
        <v>0</v>
      </c>
      <c r="J334" s="554">
        <v>0</v>
      </c>
      <c r="K334" s="554">
        <v>0</v>
      </c>
      <c r="L334" s="554">
        <v>0</v>
      </c>
      <c r="M334" s="554">
        <v>0</v>
      </c>
      <c r="N334" s="284">
        <v>0</v>
      </c>
      <c r="O334" s="284">
        <v>0</v>
      </c>
      <c r="P334" s="557" t="s">
        <v>1049</v>
      </c>
      <c r="Q334" s="285">
        <v>1</v>
      </c>
      <c r="R334" s="284">
        <f t="shared" si="5"/>
        <v>0</v>
      </c>
    </row>
    <row r="335" spans="5:18" x14ac:dyDescent="0.25">
      <c r="E335" s="553"/>
      <c r="F335" s="553"/>
      <c r="G335" s="555">
        <v>0</v>
      </c>
      <c r="H335" s="556">
        <v>0</v>
      </c>
      <c r="I335" s="554">
        <v>0</v>
      </c>
      <c r="J335" s="554">
        <v>0</v>
      </c>
      <c r="K335" s="554">
        <v>0</v>
      </c>
      <c r="L335" s="554">
        <v>0</v>
      </c>
      <c r="M335" s="554">
        <v>0</v>
      </c>
      <c r="N335" s="284">
        <v>0</v>
      </c>
      <c r="O335" s="284">
        <v>0</v>
      </c>
      <c r="P335" s="557" t="s">
        <v>1049</v>
      </c>
      <c r="Q335" s="285">
        <v>1</v>
      </c>
      <c r="R335" s="284">
        <f t="shared" si="5"/>
        <v>0</v>
      </c>
    </row>
    <row r="336" spans="5:18" x14ac:dyDescent="0.25">
      <c r="E336" s="553"/>
      <c r="F336" s="553"/>
      <c r="G336" s="555">
        <v>0</v>
      </c>
      <c r="H336" s="556">
        <v>0</v>
      </c>
      <c r="I336" s="554">
        <v>0</v>
      </c>
      <c r="J336" s="554">
        <v>0</v>
      </c>
      <c r="K336" s="554">
        <v>0</v>
      </c>
      <c r="L336" s="554">
        <v>0</v>
      </c>
      <c r="M336" s="554">
        <v>0</v>
      </c>
      <c r="N336" s="284">
        <v>0</v>
      </c>
      <c r="O336" s="284">
        <v>0</v>
      </c>
      <c r="P336" s="557" t="s">
        <v>1049</v>
      </c>
      <c r="Q336" s="285">
        <v>1</v>
      </c>
      <c r="R336" s="284">
        <f t="shared" si="5"/>
        <v>0</v>
      </c>
    </row>
    <row r="337" spans="5:18" x14ac:dyDescent="0.25">
      <c r="E337" s="553"/>
      <c r="F337" s="553"/>
      <c r="G337" s="555">
        <v>0</v>
      </c>
      <c r="H337" s="556">
        <v>0</v>
      </c>
      <c r="I337" s="554">
        <v>0</v>
      </c>
      <c r="J337" s="554">
        <v>0</v>
      </c>
      <c r="K337" s="554">
        <v>0</v>
      </c>
      <c r="L337" s="554">
        <v>0</v>
      </c>
      <c r="M337" s="554">
        <v>0</v>
      </c>
      <c r="N337" s="284">
        <v>0</v>
      </c>
      <c r="O337" s="284">
        <v>0</v>
      </c>
      <c r="P337" s="557" t="s">
        <v>1049</v>
      </c>
      <c r="Q337" s="285">
        <v>1</v>
      </c>
      <c r="R337" s="284">
        <f t="shared" si="5"/>
        <v>0</v>
      </c>
    </row>
    <row r="338" spans="5:18" x14ac:dyDescent="0.25">
      <c r="E338" s="553"/>
      <c r="F338" s="553"/>
      <c r="G338" s="555">
        <v>0</v>
      </c>
      <c r="H338" s="556">
        <v>0</v>
      </c>
      <c r="I338" s="554">
        <v>0</v>
      </c>
      <c r="J338" s="554">
        <v>0</v>
      </c>
      <c r="K338" s="554">
        <v>0</v>
      </c>
      <c r="L338" s="554">
        <v>0</v>
      </c>
      <c r="M338" s="554">
        <v>0</v>
      </c>
      <c r="N338" s="284">
        <v>0</v>
      </c>
      <c r="O338" s="284">
        <v>0</v>
      </c>
      <c r="P338" s="557" t="s">
        <v>1049</v>
      </c>
      <c r="Q338" s="285">
        <v>1</v>
      </c>
      <c r="R338" s="284">
        <f t="shared" si="5"/>
        <v>0</v>
      </c>
    </row>
    <row r="339" spans="5:18" x14ac:dyDescent="0.25">
      <c r="E339" s="553"/>
      <c r="F339" s="553"/>
      <c r="G339" s="555">
        <v>0</v>
      </c>
      <c r="H339" s="556">
        <v>0</v>
      </c>
      <c r="I339" s="554">
        <v>0</v>
      </c>
      <c r="J339" s="554">
        <v>0</v>
      </c>
      <c r="K339" s="554">
        <v>0</v>
      </c>
      <c r="L339" s="554">
        <v>0</v>
      </c>
      <c r="M339" s="554">
        <v>0</v>
      </c>
      <c r="N339" s="284">
        <v>0</v>
      </c>
      <c r="O339" s="284">
        <v>0</v>
      </c>
      <c r="P339" s="557" t="s">
        <v>1049</v>
      </c>
      <c r="Q339" s="285">
        <v>1</v>
      </c>
      <c r="R339" s="284">
        <f t="shared" si="5"/>
        <v>0</v>
      </c>
    </row>
    <row r="340" spans="5:18" x14ac:dyDescent="0.25">
      <c r="E340" s="553"/>
      <c r="F340" s="553"/>
      <c r="G340" s="555">
        <v>0</v>
      </c>
      <c r="H340" s="556">
        <v>0</v>
      </c>
      <c r="I340" s="554">
        <v>0</v>
      </c>
      <c r="J340" s="554">
        <v>0</v>
      </c>
      <c r="K340" s="554">
        <v>0</v>
      </c>
      <c r="L340" s="554">
        <v>0</v>
      </c>
      <c r="M340" s="554">
        <v>0</v>
      </c>
      <c r="N340" s="284">
        <v>0</v>
      </c>
      <c r="O340" s="284">
        <v>0</v>
      </c>
      <c r="P340" s="557" t="s">
        <v>1049</v>
      </c>
      <c r="Q340" s="285">
        <v>1</v>
      </c>
      <c r="R340" s="284">
        <f t="shared" si="5"/>
        <v>0</v>
      </c>
    </row>
    <row r="341" spans="5:18" x14ac:dyDescent="0.25">
      <c r="E341" s="553"/>
      <c r="F341" s="553"/>
      <c r="G341" s="555">
        <v>0</v>
      </c>
      <c r="H341" s="556">
        <v>0</v>
      </c>
      <c r="I341" s="554">
        <v>0</v>
      </c>
      <c r="J341" s="554">
        <v>0</v>
      </c>
      <c r="K341" s="554">
        <v>0</v>
      </c>
      <c r="L341" s="554">
        <v>0</v>
      </c>
      <c r="M341" s="554">
        <v>0</v>
      </c>
      <c r="N341" s="284">
        <v>0</v>
      </c>
      <c r="O341" s="284">
        <v>0</v>
      </c>
      <c r="P341" s="557" t="s">
        <v>1049</v>
      </c>
      <c r="Q341" s="285">
        <v>1</v>
      </c>
      <c r="R341" s="284">
        <f t="shared" si="5"/>
        <v>0</v>
      </c>
    </row>
    <row r="342" spans="5:18" x14ac:dyDescent="0.25">
      <c r="E342" s="553"/>
      <c r="F342" s="553"/>
      <c r="G342" s="555">
        <v>0</v>
      </c>
      <c r="H342" s="556">
        <v>0</v>
      </c>
      <c r="I342" s="554">
        <v>0</v>
      </c>
      <c r="J342" s="554">
        <v>0</v>
      </c>
      <c r="K342" s="554">
        <v>0</v>
      </c>
      <c r="L342" s="554">
        <v>0</v>
      </c>
      <c r="M342" s="554">
        <v>0</v>
      </c>
      <c r="N342" s="284">
        <v>0</v>
      </c>
      <c r="O342" s="284">
        <v>0</v>
      </c>
      <c r="P342" s="557" t="s">
        <v>1049</v>
      </c>
      <c r="Q342" s="285">
        <v>1</v>
      </c>
      <c r="R342" s="284">
        <f t="shared" si="5"/>
        <v>0</v>
      </c>
    </row>
    <row r="343" spans="5:18" x14ac:dyDescent="0.25">
      <c r="E343" s="553"/>
      <c r="F343" s="553"/>
      <c r="G343" s="555">
        <v>0</v>
      </c>
      <c r="H343" s="556">
        <v>0</v>
      </c>
      <c r="I343" s="554">
        <v>0</v>
      </c>
      <c r="J343" s="554">
        <v>0</v>
      </c>
      <c r="K343" s="554">
        <v>0</v>
      </c>
      <c r="L343" s="554">
        <v>0</v>
      </c>
      <c r="M343" s="554">
        <v>0</v>
      </c>
      <c r="N343" s="284">
        <v>0</v>
      </c>
      <c r="O343" s="284">
        <v>0</v>
      </c>
      <c r="P343" s="557" t="s">
        <v>1049</v>
      </c>
      <c r="Q343" s="285">
        <v>1</v>
      </c>
      <c r="R343" s="284">
        <f t="shared" si="5"/>
        <v>0</v>
      </c>
    </row>
    <row r="344" spans="5:18" x14ac:dyDescent="0.25">
      <c r="E344" s="553"/>
      <c r="F344" s="553"/>
      <c r="G344" s="555">
        <v>0</v>
      </c>
      <c r="H344" s="556">
        <v>0</v>
      </c>
      <c r="I344" s="554">
        <v>0</v>
      </c>
      <c r="J344" s="554">
        <v>0</v>
      </c>
      <c r="K344" s="554">
        <v>0</v>
      </c>
      <c r="L344" s="554">
        <v>0</v>
      </c>
      <c r="M344" s="554">
        <v>0</v>
      </c>
      <c r="N344" s="284">
        <v>0</v>
      </c>
      <c r="O344" s="284">
        <v>0</v>
      </c>
      <c r="P344" s="557" t="s">
        <v>1049</v>
      </c>
      <c r="Q344" s="285">
        <v>1</v>
      </c>
      <c r="R344" s="284">
        <f t="shared" si="5"/>
        <v>0</v>
      </c>
    </row>
    <row r="345" spans="5:18" x14ac:dyDescent="0.25">
      <c r="E345" s="553"/>
      <c r="F345" s="553"/>
      <c r="G345" s="555">
        <v>0</v>
      </c>
      <c r="H345" s="556">
        <v>0</v>
      </c>
      <c r="I345" s="554">
        <v>0</v>
      </c>
      <c r="J345" s="554">
        <v>0</v>
      </c>
      <c r="K345" s="554">
        <v>0</v>
      </c>
      <c r="L345" s="554">
        <v>0</v>
      </c>
      <c r="M345" s="554">
        <v>0</v>
      </c>
      <c r="N345" s="284">
        <v>0</v>
      </c>
      <c r="O345" s="284">
        <v>0</v>
      </c>
      <c r="P345" s="557" t="s">
        <v>1049</v>
      </c>
      <c r="Q345" s="285">
        <v>1</v>
      </c>
      <c r="R345" s="284">
        <f t="shared" si="5"/>
        <v>0</v>
      </c>
    </row>
    <row r="346" spans="5:18" x14ac:dyDescent="0.25">
      <c r="E346" s="553"/>
      <c r="F346" s="553"/>
      <c r="G346" s="555">
        <v>0</v>
      </c>
      <c r="H346" s="556">
        <v>0</v>
      </c>
      <c r="I346" s="554">
        <v>0</v>
      </c>
      <c r="J346" s="554">
        <v>0</v>
      </c>
      <c r="K346" s="554">
        <v>0</v>
      </c>
      <c r="L346" s="554">
        <v>0</v>
      </c>
      <c r="M346" s="554">
        <v>0</v>
      </c>
      <c r="N346" s="284">
        <v>0</v>
      </c>
      <c r="O346" s="284">
        <v>0</v>
      </c>
      <c r="P346" s="557" t="s">
        <v>1049</v>
      </c>
      <c r="Q346" s="285">
        <v>1</v>
      </c>
      <c r="R346" s="284">
        <f t="shared" si="5"/>
        <v>0</v>
      </c>
    </row>
    <row r="347" spans="5:18" x14ac:dyDescent="0.25">
      <c r="E347" s="553"/>
      <c r="F347" s="553"/>
      <c r="G347" s="555">
        <v>0</v>
      </c>
      <c r="H347" s="556">
        <v>0</v>
      </c>
      <c r="I347" s="554">
        <v>0</v>
      </c>
      <c r="J347" s="554">
        <v>0</v>
      </c>
      <c r="K347" s="554">
        <v>0</v>
      </c>
      <c r="L347" s="554">
        <v>0</v>
      </c>
      <c r="M347" s="554">
        <v>0</v>
      </c>
      <c r="N347" s="284">
        <v>0</v>
      </c>
      <c r="O347" s="284">
        <v>0</v>
      </c>
      <c r="P347" s="557" t="s">
        <v>1049</v>
      </c>
      <c r="Q347" s="285">
        <v>1</v>
      </c>
      <c r="R347" s="284">
        <f t="shared" si="5"/>
        <v>0</v>
      </c>
    </row>
    <row r="348" spans="5:18" x14ac:dyDescent="0.25">
      <c r="E348" s="553"/>
      <c r="F348" s="553"/>
      <c r="G348" s="555">
        <v>0</v>
      </c>
      <c r="H348" s="556">
        <v>0</v>
      </c>
      <c r="I348" s="554">
        <v>0</v>
      </c>
      <c r="J348" s="554">
        <v>0</v>
      </c>
      <c r="K348" s="554">
        <v>0</v>
      </c>
      <c r="L348" s="554">
        <v>0</v>
      </c>
      <c r="M348" s="554">
        <v>0</v>
      </c>
      <c r="N348" s="284">
        <v>0</v>
      </c>
      <c r="O348" s="284">
        <v>0</v>
      </c>
      <c r="P348" s="557" t="s">
        <v>1049</v>
      </c>
      <c r="Q348" s="285">
        <v>1</v>
      </c>
      <c r="R348" s="284">
        <f t="shared" si="5"/>
        <v>0</v>
      </c>
    </row>
    <row r="349" spans="5:18" x14ac:dyDescent="0.25">
      <c r="E349" s="553"/>
      <c r="F349" s="553"/>
      <c r="G349" s="555">
        <v>0</v>
      </c>
      <c r="H349" s="556">
        <v>0</v>
      </c>
      <c r="I349" s="554">
        <v>0</v>
      </c>
      <c r="J349" s="554">
        <v>0</v>
      </c>
      <c r="K349" s="554">
        <v>0</v>
      </c>
      <c r="L349" s="554">
        <v>0</v>
      </c>
      <c r="M349" s="554">
        <v>0</v>
      </c>
      <c r="N349" s="284">
        <v>0</v>
      </c>
      <c r="O349" s="284">
        <v>0</v>
      </c>
      <c r="P349" s="557" t="s">
        <v>1049</v>
      </c>
      <c r="Q349" s="285">
        <v>1</v>
      </c>
      <c r="R349" s="284">
        <f t="shared" si="5"/>
        <v>0</v>
      </c>
    </row>
    <row r="350" spans="5:18" x14ac:dyDescent="0.25">
      <c r="E350" s="553"/>
      <c r="F350" s="553"/>
      <c r="G350" s="555">
        <v>0</v>
      </c>
      <c r="H350" s="556">
        <v>0</v>
      </c>
      <c r="I350" s="554">
        <v>0</v>
      </c>
      <c r="J350" s="554">
        <v>0</v>
      </c>
      <c r="K350" s="554">
        <v>0</v>
      </c>
      <c r="L350" s="554">
        <v>0</v>
      </c>
      <c r="M350" s="554">
        <v>0</v>
      </c>
      <c r="N350" s="284">
        <v>0</v>
      </c>
      <c r="O350" s="284">
        <v>0</v>
      </c>
      <c r="P350" s="557" t="s">
        <v>1049</v>
      </c>
      <c r="Q350" s="285">
        <v>1</v>
      </c>
      <c r="R350" s="284">
        <f t="shared" si="5"/>
        <v>0</v>
      </c>
    </row>
    <row r="351" spans="5:18" x14ac:dyDescent="0.25">
      <c r="E351" s="553"/>
      <c r="F351" s="553"/>
      <c r="G351" s="555">
        <v>0</v>
      </c>
      <c r="H351" s="556">
        <v>0</v>
      </c>
      <c r="I351" s="554">
        <v>0</v>
      </c>
      <c r="J351" s="554">
        <v>0</v>
      </c>
      <c r="K351" s="554">
        <v>0</v>
      </c>
      <c r="L351" s="554">
        <v>0</v>
      </c>
      <c r="M351" s="554">
        <v>0</v>
      </c>
      <c r="N351" s="284">
        <v>0</v>
      </c>
      <c r="O351" s="284">
        <v>0</v>
      </c>
      <c r="P351" s="557" t="s">
        <v>1049</v>
      </c>
      <c r="Q351" s="285">
        <v>1</v>
      </c>
      <c r="R351" s="284">
        <f t="shared" si="5"/>
        <v>0</v>
      </c>
    </row>
    <row r="352" spans="5:18" x14ac:dyDescent="0.25">
      <c r="E352" s="553"/>
      <c r="F352" s="553"/>
      <c r="G352" s="555">
        <v>0</v>
      </c>
      <c r="H352" s="556">
        <v>0</v>
      </c>
      <c r="I352" s="554">
        <v>0</v>
      </c>
      <c r="J352" s="554">
        <v>0</v>
      </c>
      <c r="K352" s="554">
        <v>0</v>
      </c>
      <c r="L352" s="554">
        <v>0</v>
      </c>
      <c r="M352" s="554">
        <v>0</v>
      </c>
      <c r="N352" s="284">
        <v>0</v>
      </c>
      <c r="O352" s="284">
        <v>0</v>
      </c>
      <c r="P352" s="557" t="s">
        <v>1049</v>
      </c>
      <c r="Q352" s="285">
        <v>1</v>
      </c>
      <c r="R352" s="284">
        <f t="shared" si="5"/>
        <v>0</v>
      </c>
    </row>
    <row r="353" spans="5:18" x14ac:dyDescent="0.25">
      <c r="E353" s="553"/>
      <c r="F353" s="553"/>
      <c r="G353" s="555">
        <v>0</v>
      </c>
      <c r="H353" s="556">
        <v>0</v>
      </c>
      <c r="I353" s="554">
        <v>0</v>
      </c>
      <c r="J353" s="554">
        <v>0</v>
      </c>
      <c r="K353" s="554">
        <v>0</v>
      </c>
      <c r="L353" s="554">
        <v>0</v>
      </c>
      <c r="M353" s="554">
        <v>0</v>
      </c>
      <c r="N353" s="284">
        <v>0</v>
      </c>
      <c r="O353" s="284">
        <v>0</v>
      </c>
      <c r="P353" s="557" t="s">
        <v>1049</v>
      </c>
      <c r="Q353" s="285">
        <v>1</v>
      </c>
      <c r="R353" s="284">
        <f t="shared" si="5"/>
        <v>0</v>
      </c>
    </row>
    <row r="354" spans="5:18" x14ac:dyDescent="0.25">
      <c r="E354" s="553"/>
      <c r="F354" s="553"/>
      <c r="G354" s="555">
        <v>0</v>
      </c>
      <c r="H354" s="556">
        <v>0</v>
      </c>
      <c r="I354" s="554">
        <v>0</v>
      </c>
      <c r="J354" s="554">
        <v>0</v>
      </c>
      <c r="K354" s="554">
        <v>0</v>
      </c>
      <c r="L354" s="554">
        <v>0</v>
      </c>
      <c r="M354" s="554">
        <v>0</v>
      </c>
      <c r="N354" s="284">
        <v>0</v>
      </c>
      <c r="O354" s="284">
        <v>0</v>
      </c>
      <c r="P354" s="557" t="s">
        <v>1049</v>
      </c>
      <c r="Q354" s="285">
        <v>1</v>
      </c>
      <c r="R354" s="284">
        <f t="shared" si="5"/>
        <v>0</v>
      </c>
    </row>
    <row r="355" spans="5:18" x14ac:dyDescent="0.25">
      <c r="E355" s="553"/>
      <c r="F355" s="553"/>
      <c r="G355" s="555">
        <v>0</v>
      </c>
      <c r="H355" s="556">
        <v>0</v>
      </c>
      <c r="I355" s="554">
        <v>0</v>
      </c>
      <c r="J355" s="554">
        <v>0</v>
      </c>
      <c r="K355" s="554">
        <v>0</v>
      </c>
      <c r="L355" s="554">
        <v>0</v>
      </c>
      <c r="M355" s="554">
        <v>0</v>
      </c>
      <c r="N355" s="284">
        <v>0</v>
      </c>
      <c r="O355" s="284">
        <v>0</v>
      </c>
      <c r="P355" s="557" t="s">
        <v>1049</v>
      </c>
      <c r="Q355" s="285">
        <v>1</v>
      </c>
      <c r="R355" s="284">
        <f t="shared" si="5"/>
        <v>0</v>
      </c>
    </row>
    <row r="356" spans="5:18" x14ac:dyDescent="0.25">
      <c r="E356" s="553"/>
      <c r="F356" s="553"/>
      <c r="G356" s="555">
        <v>0</v>
      </c>
      <c r="H356" s="556">
        <v>0</v>
      </c>
      <c r="I356" s="554">
        <v>0</v>
      </c>
      <c r="J356" s="554">
        <v>0</v>
      </c>
      <c r="K356" s="554">
        <v>0</v>
      </c>
      <c r="L356" s="554">
        <v>0</v>
      </c>
      <c r="M356" s="554">
        <v>0</v>
      </c>
      <c r="N356" s="284">
        <v>0</v>
      </c>
      <c r="O356" s="284">
        <v>0</v>
      </c>
      <c r="P356" s="557" t="s">
        <v>1049</v>
      </c>
      <c r="Q356" s="285">
        <v>1</v>
      </c>
      <c r="R356" s="284">
        <f t="shared" si="5"/>
        <v>0</v>
      </c>
    </row>
    <row r="357" spans="5:18" x14ac:dyDescent="0.25">
      <c r="E357" s="553"/>
      <c r="F357" s="553"/>
      <c r="G357" s="555">
        <v>0</v>
      </c>
      <c r="H357" s="556">
        <v>0</v>
      </c>
      <c r="I357" s="554">
        <v>0</v>
      </c>
      <c r="J357" s="554">
        <v>0</v>
      </c>
      <c r="K357" s="554">
        <v>0</v>
      </c>
      <c r="L357" s="554">
        <v>0</v>
      </c>
      <c r="M357" s="554">
        <v>0</v>
      </c>
      <c r="N357" s="284">
        <v>0</v>
      </c>
      <c r="O357" s="284">
        <v>0</v>
      </c>
      <c r="P357" s="557" t="s">
        <v>1049</v>
      </c>
      <c r="Q357" s="285">
        <v>1</v>
      </c>
      <c r="R357" s="284">
        <f t="shared" si="5"/>
        <v>0</v>
      </c>
    </row>
    <row r="358" spans="5:18" x14ac:dyDescent="0.25">
      <c r="E358" s="553"/>
      <c r="F358" s="553"/>
      <c r="G358" s="555">
        <v>0</v>
      </c>
      <c r="H358" s="556">
        <v>0</v>
      </c>
      <c r="I358" s="554">
        <v>0</v>
      </c>
      <c r="J358" s="554">
        <v>0</v>
      </c>
      <c r="K358" s="554">
        <v>0</v>
      </c>
      <c r="L358" s="554">
        <v>0</v>
      </c>
      <c r="M358" s="554">
        <v>0</v>
      </c>
      <c r="N358" s="284">
        <v>0</v>
      </c>
      <c r="O358" s="284">
        <v>0</v>
      </c>
      <c r="P358" s="557" t="s">
        <v>1049</v>
      </c>
      <c r="Q358" s="285">
        <v>1</v>
      </c>
      <c r="R358" s="284">
        <f t="shared" si="5"/>
        <v>0</v>
      </c>
    </row>
    <row r="359" spans="5:18" x14ac:dyDescent="0.25">
      <c r="E359" s="553"/>
      <c r="F359" s="553"/>
      <c r="G359" s="555">
        <v>0</v>
      </c>
      <c r="H359" s="556">
        <v>0</v>
      </c>
      <c r="I359" s="554">
        <v>0</v>
      </c>
      <c r="J359" s="554">
        <v>0</v>
      </c>
      <c r="K359" s="554">
        <v>0</v>
      </c>
      <c r="L359" s="554">
        <v>0</v>
      </c>
      <c r="M359" s="554">
        <v>0</v>
      </c>
      <c r="N359" s="284">
        <v>0</v>
      </c>
      <c r="O359" s="284">
        <v>0</v>
      </c>
      <c r="P359" s="557" t="s">
        <v>1049</v>
      </c>
      <c r="Q359" s="285">
        <v>1</v>
      </c>
      <c r="R359" s="284">
        <f t="shared" si="5"/>
        <v>0</v>
      </c>
    </row>
    <row r="360" spans="5:18" x14ac:dyDescent="0.25">
      <c r="E360" s="553"/>
      <c r="F360" s="553"/>
      <c r="G360" s="555">
        <v>0</v>
      </c>
      <c r="H360" s="556">
        <v>0</v>
      </c>
      <c r="I360" s="554">
        <v>0</v>
      </c>
      <c r="J360" s="554">
        <v>0</v>
      </c>
      <c r="K360" s="554">
        <v>0</v>
      </c>
      <c r="L360" s="554">
        <v>0</v>
      </c>
      <c r="M360" s="554">
        <v>0</v>
      </c>
      <c r="N360" s="284">
        <v>0</v>
      </c>
      <c r="O360" s="284">
        <v>0</v>
      </c>
      <c r="P360" s="557" t="s">
        <v>1049</v>
      </c>
      <c r="Q360" s="285">
        <v>1</v>
      </c>
      <c r="R360" s="284">
        <f t="shared" si="5"/>
        <v>0</v>
      </c>
    </row>
    <row r="361" spans="5:18" x14ac:dyDescent="0.25">
      <c r="E361" s="553"/>
      <c r="F361" s="553"/>
      <c r="G361" s="555">
        <v>0</v>
      </c>
      <c r="H361" s="556">
        <v>0</v>
      </c>
      <c r="I361" s="554">
        <v>0</v>
      </c>
      <c r="J361" s="554">
        <v>0</v>
      </c>
      <c r="K361" s="554">
        <v>0</v>
      </c>
      <c r="L361" s="554">
        <v>0</v>
      </c>
      <c r="M361" s="554">
        <v>0</v>
      </c>
      <c r="N361" s="284">
        <v>0</v>
      </c>
      <c r="O361" s="284">
        <v>0</v>
      </c>
      <c r="P361" s="557" t="s">
        <v>1049</v>
      </c>
      <c r="Q361" s="285">
        <v>1</v>
      </c>
      <c r="R361" s="284">
        <f t="shared" si="5"/>
        <v>0</v>
      </c>
    </row>
    <row r="362" spans="5:18" x14ac:dyDescent="0.25">
      <c r="E362" s="553"/>
      <c r="F362" s="553"/>
      <c r="G362" s="555">
        <v>0</v>
      </c>
      <c r="H362" s="556">
        <v>0</v>
      </c>
      <c r="I362" s="554">
        <v>0</v>
      </c>
      <c r="J362" s="554">
        <v>0</v>
      </c>
      <c r="K362" s="554">
        <v>0</v>
      </c>
      <c r="L362" s="554">
        <v>0</v>
      </c>
      <c r="M362" s="554">
        <v>0</v>
      </c>
      <c r="N362" s="284">
        <v>0</v>
      </c>
      <c r="O362" s="284">
        <v>0</v>
      </c>
      <c r="P362" s="557" t="s">
        <v>1049</v>
      </c>
      <c r="Q362" s="285">
        <v>1</v>
      </c>
      <c r="R362" s="284">
        <f t="shared" si="5"/>
        <v>0</v>
      </c>
    </row>
    <row r="363" spans="5:18" x14ac:dyDescent="0.25">
      <c r="E363" s="553"/>
      <c r="F363" s="553"/>
      <c r="G363" s="555">
        <v>0</v>
      </c>
      <c r="H363" s="556">
        <v>0</v>
      </c>
      <c r="I363" s="554">
        <v>0</v>
      </c>
      <c r="J363" s="554">
        <v>0</v>
      </c>
      <c r="K363" s="554">
        <v>0</v>
      </c>
      <c r="L363" s="554">
        <v>0</v>
      </c>
      <c r="M363" s="554">
        <v>0</v>
      </c>
      <c r="N363" s="284">
        <v>0</v>
      </c>
      <c r="O363" s="284">
        <v>0</v>
      </c>
      <c r="P363" s="557" t="s">
        <v>1049</v>
      </c>
      <c r="Q363" s="285">
        <v>1</v>
      </c>
      <c r="R363" s="284">
        <f t="shared" si="5"/>
        <v>0</v>
      </c>
    </row>
    <row r="364" spans="5:18" x14ac:dyDescent="0.25">
      <c r="E364" s="553"/>
      <c r="F364" s="553"/>
      <c r="G364" s="555">
        <v>0</v>
      </c>
      <c r="H364" s="556">
        <v>0</v>
      </c>
      <c r="I364" s="554">
        <v>0</v>
      </c>
      <c r="J364" s="554">
        <v>0</v>
      </c>
      <c r="K364" s="554">
        <v>0</v>
      </c>
      <c r="L364" s="554">
        <v>0</v>
      </c>
      <c r="M364" s="554">
        <v>0</v>
      </c>
      <c r="N364" s="284">
        <v>0</v>
      </c>
      <c r="O364" s="284">
        <v>0</v>
      </c>
      <c r="P364" s="557" t="s">
        <v>1049</v>
      </c>
      <c r="Q364" s="285">
        <v>1</v>
      </c>
      <c r="R364" s="284">
        <f t="shared" si="5"/>
        <v>0</v>
      </c>
    </row>
    <row r="365" spans="5:18" x14ac:dyDescent="0.25">
      <c r="E365" s="553"/>
      <c r="F365" s="553"/>
      <c r="G365" s="555">
        <v>0</v>
      </c>
      <c r="H365" s="556">
        <v>0</v>
      </c>
      <c r="I365" s="554">
        <v>0</v>
      </c>
      <c r="J365" s="554">
        <v>0</v>
      </c>
      <c r="K365" s="554">
        <v>0</v>
      </c>
      <c r="L365" s="554">
        <v>0</v>
      </c>
      <c r="M365" s="554">
        <v>0</v>
      </c>
      <c r="N365" s="284">
        <v>0</v>
      </c>
      <c r="O365" s="284">
        <v>0</v>
      </c>
      <c r="P365" s="557" t="s">
        <v>1049</v>
      </c>
      <c r="Q365" s="285">
        <v>1</v>
      </c>
      <c r="R365" s="284">
        <f t="shared" si="5"/>
        <v>0</v>
      </c>
    </row>
    <row r="366" spans="5:18" x14ac:dyDescent="0.25">
      <c r="E366" s="553"/>
      <c r="F366" s="553"/>
      <c r="G366" s="555">
        <v>0</v>
      </c>
      <c r="H366" s="556">
        <v>0</v>
      </c>
      <c r="I366" s="554">
        <v>0</v>
      </c>
      <c r="J366" s="554">
        <v>0</v>
      </c>
      <c r="K366" s="554">
        <v>0</v>
      </c>
      <c r="L366" s="554">
        <v>0</v>
      </c>
      <c r="M366" s="554">
        <v>0</v>
      </c>
      <c r="N366" s="284">
        <v>0</v>
      </c>
      <c r="O366" s="284">
        <v>0</v>
      </c>
      <c r="P366" s="557" t="s">
        <v>1049</v>
      </c>
      <c r="Q366" s="285">
        <v>1</v>
      </c>
      <c r="R366" s="284">
        <f t="shared" si="5"/>
        <v>0</v>
      </c>
    </row>
    <row r="367" spans="5:18" x14ac:dyDescent="0.25">
      <c r="E367" s="553"/>
      <c r="F367" s="553"/>
      <c r="G367" s="555">
        <v>0</v>
      </c>
      <c r="H367" s="556">
        <v>0</v>
      </c>
      <c r="I367" s="554">
        <v>0</v>
      </c>
      <c r="J367" s="554">
        <v>0</v>
      </c>
      <c r="K367" s="554">
        <v>0</v>
      </c>
      <c r="L367" s="554">
        <v>0</v>
      </c>
      <c r="M367" s="554">
        <v>0</v>
      </c>
      <c r="N367" s="284">
        <v>0</v>
      </c>
      <c r="O367" s="284">
        <v>0</v>
      </c>
      <c r="P367" s="557" t="s">
        <v>1049</v>
      </c>
      <c r="Q367" s="285">
        <v>1</v>
      </c>
      <c r="R367" s="284">
        <f t="shared" si="5"/>
        <v>0</v>
      </c>
    </row>
    <row r="368" spans="5:18" x14ac:dyDescent="0.25">
      <c r="E368" s="553"/>
      <c r="F368" s="553"/>
      <c r="G368" s="555">
        <v>0</v>
      </c>
      <c r="H368" s="556">
        <v>0</v>
      </c>
      <c r="I368" s="554">
        <v>0</v>
      </c>
      <c r="J368" s="554">
        <v>0</v>
      </c>
      <c r="K368" s="554">
        <v>0</v>
      </c>
      <c r="L368" s="554">
        <v>0</v>
      </c>
      <c r="M368" s="554">
        <v>0</v>
      </c>
      <c r="N368" s="284">
        <v>0</v>
      </c>
      <c r="O368" s="284">
        <v>0</v>
      </c>
      <c r="P368" s="557" t="s">
        <v>1049</v>
      </c>
      <c r="Q368" s="285">
        <v>1</v>
      </c>
      <c r="R368" s="284">
        <f t="shared" si="5"/>
        <v>0</v>
      </c>
    </row>
    <row r="369" spans="5:18" x14ac:dyDescent="0.25">
      <c r="E369" s="553"/>
      <c r="F369" s="553"/>
      <c r="G369" s="555">
        <v>0</v>
      </c>
      <c r="H369" s="556">
        <v>0</v>
      </c>
      <c r="I369" s="554">
        <v>0</v>
      </c>
      <c r="J369" s="554">
        <v>0</v>
      </c>
      <c r="K369" s="554">
        <v>0</v>
      </c>
      <c r="L369" s="554">
        <v>0</v>
      </c>
      <c r="M369" s="554">
        <v>0</v>
      </c>
      <c r="N369" s="284">
        <v>0</v>
      </c>
      <c r="O369" s="284">
        <v>0</v>
      </c>
      <c r="P369" s="557" t="s">
        <v>1049</v>
      </c>
      <c r="Q369" s="285">
        <v>1</v>
      </c>
      <c r="R369" s="284">
        <f t="shared" si="5"/>
        <v>0</v>
      </c>
    </row>
    <row r="370" spans="5:18" x14ac:dyDescent="0.25">
      <c r="E370" s="553"/>
      <c r="F370" s="553"/>
      <c r="G370" s="555">
        <v>0</v>
      </c>
      <c r="H370" s="556">
        <v>0</v>
      </c>
      <c r="I370" s="554">
        <v>0</v>
      </c>
      <c r="J370" s="554">
        <v>0</v>
      </c>
      <c r="K370" s="554">
        <v>0</v>
      </c>
      <c r="L370" s="554">
        <v>0</v>
      </c>
      <c r="M370" s="554">
        <v>0</v>
      </c>
      <c r="N370" s="284">
        <v>0</v>
      </c>
      <c r="O370" s="284">
        <v>0</v>
      </c>
      <c r="P370" s="557" t="s">
        <v>1049</v>
      </c>
      <c r="Q370" s="285">
        <v>1</v>
      </c>
      <c r="R370" s="284">
        <f t="shared" si="5"/>
        <v>0</v>
      </c>
    </row>
    <row r="371" spans="5:18" x14ac:dyDescent="0.25">
      <c r="E371" s="553"/>
      <c r="F371" s="553"/>
      <c r="G371" s="555">
        <v>0</v>
      </c>
      <c r="H371" s="556">
        <v>0</v>
      </c>
      <c r="I371" s="554">
        <v>0</v>
      </c>
      <c r="J371" s="554">
        <v>0</v>
      </c>
      <c r="K371" s="554">
        <v>0</v>
      </c>
      <c r="L371" s="554">
        <v>0</v>
      </c>
      <c r="M371" s="554">
        <v>0</v>
      </c>
      <c r="N371" s="284">
        <v>0</v>
      </c>
      <c r="O371" s="284">
        <v>0</v>
      </c>
      <c r="P371" s="557" t="s">
        <v>1049</v>
      </c>
      <c r="Q371" s="285">
        <v>1</v>
      </c>
      <c r="R371" s="284">
        <f t="shared" si="5"/>
        <v>0</v>
      </c>
    </row>
    <row r="372" spans="5:18" x14ac:dyDescent="0.25">
      <c r="E372" s="553"/>
      <c r="F372" s="553"/>
      <c r="G372" s="555">
        <v>0</v>
      </c>
      <c r="H372" s="556">
        <v>0</v>
      </c>
      <c r="I372" s="554">
        <v>0</v>
      </c>
      <c r="J372" s="554">
        <v>0</v>
      </c>
      <c r="K372" s="554">
        <v>0</v>
      </c>
      <c r="L372" s="554">
        <v>0</v>
      </c>
      <c r="M372" s="554">
        <v>0</v>
      </c>
      <c r="N372" s="284">
        <v>0</v>
      </c>
      <c r="O372" s="284">
        <v>0</v>
      </c>
      <c r="P372" s="557" t="s">
        <v>1049</v>
      </c>
      <c r="Q372" s="285">
        <v>1</v>
      </c>
      <c r="R372" s="284">
        <f t="shared" si="5"/>
        <v>0</v>
      </c>
    </row>
    <row r="373" spans="5:18" x14ac:dyDescent="0.25">
      <c r="E373" s="553"/>
      <c r="F373" s="553"/>
      <c r="G373" s="555">
        <v>0</v>
      </c>
      <c r="H373" s="556">
        <v>0</v>
      </c>
      <c r="I373" s="554">
        <v>0</v>
      </c>
      <c r="J373" s="554">
        <v>0</v>
      </c>
      <c r="K373" s="554">
        <v>0</v>
      </c>
      <c r="L373" s="554">
        <v>0</v>
      </c>
      <c r="M373" s="554">
        <v>0</v>
      </c>
      <c r="N373" s="284">
        <v>0</v>
      </c>
      <c r="O373" s="284">
        <v>0</v>
      </c>
      <c r="P373" s="557" t="s">
        <v>1049</v>
      </c>
      <c r="Q373" s="285">
        <v>1</v>
      </c>
      <c r="R373" s="284">
        <f t="shared" si="5"/>
        <v>0</v>
      </c>
    </row>
    <row r="374" spans="5:18" x14ac:dyDescent="0.25">
      <c r="E374" s="553"/>
      <c r="F374" s="553"/>
      <c r="G374" s="555">
        <v>0</v>
      </c>
      <c r="H374" s="556">
        <v>0</v>
      </c>
      <c r="I374" s="554">
        <v>0</v>
      </c>
      <c r="J374" s="554">
        <v>0</v>
      </c>
      <c r="K374" s="554">
        <v>0</v>
      </c>
      <c r="L374" s="554">
        <v>0</v>
      </c>
      <c r="M374" s="554">
        <v>0</v>
      </c>
      <c r="N374" s="284">
        <v>0</v>
      </c>
      <c r="O374" s="284">
        <v>0</v>
      </c>
      <c r="P374" s="557" t="s">
        <v>1049</v>
      </c>
      <c r="Q374" s="285">
        <v>1</v>
      </c>
      <c r="R374" s="284">
        <f t="shared" si="5"/>
        <v>0</v>
      </c>
    </row>
    <row r="375" spans="5:18" x14ac:dyDescent="0.25">
      <c r="E375" s="553"/>
      <c r="F375" s="553"/>
      <c r="G375" s="555">
        <v>0</v>
      </c>
      <c r="H375" s="556">
        <v>0</v>
      </c>
      <c r="I375" s="554">
        <v>0</v>
      </c>
      <c r="J375" s="554">
        <v>0</v>
      </c>
      <c r="K375" s="554">
        <v>0</v>
      </c>
      <c r="L375" s="554">
        <v>0</v>
      </c>
      <c r="M375" s="554">
        <v>0</v>
      </c>
      <c r="N375" s="284">
        <v>0</v>
      </c>
      <c r="O375" s="284">
        <v>0</v>
      </c>
      <c r="P375" s="557" t="s">
        <v>1049</v>
      </c>
      <c r="Q375" s="285">
        <v>1</v>
      </c>
      <c r="R375" s="284">
        <f t="shared" si="5"/>
        <v>0</v>
      </c>
    </row>
    <row r="376" spans="5:18" x14ac:dyDescent="0.25">
      <c r="E376" s="553"/>
      <c r="F376" s="553"/>
      <c r="G376" s="555">
        <v>0</v>
      </c>
      <c r="H376" s="556">
        <v>0</v>
      </c>
      <c r="I376" s="554">
        <v>0</v>
      </c>
      <c r="J376" s="554">
        <v>0</v>
      </c>
      <c r="K376" s="554">
        <v>0</v>
      </c>
      <c r="L376" s="554">
        <v>0</v>
      </c>
      <c r="M376" s="554">
        <v>0</v>
      </c>
      <c r="N376" s="284">
        <v>0</v>
      </c>
      <c r="O376" s="284">
        <v>0</v>
      </c>
      <c r="P376" s="557" t="s">
        <v>1049</v>
      </c>
      <c r="Q376" s="285">
        <v>1</v>
      </c>
      <c r="R376" s="284">
        <f t="shared" si="5"/>
        <v>0</v>
      </c>
    </row>
    <row r="377" spans="5:18" x14ac:dyDescent="0.25">
      <c r="E377" s="553"/>
      <c r="F377" s="553"/>
      <c r="G377" s="555">
        <v>0</v>
      </c>
      <c r="H377" s="556">
        <v>0</v>
      </c>
      <c r="I377" s="554">
        <v>0</v>
      </c>
      <c r="J377" s="554">
        <v>0</v>
      </c>
      <c r="K377" s="554">
        <v>0</v>
      </c>
      <c r="L377" s="554">
        <v>0</v>
      </c>
      <c r="M377" s="554">
        <v>0</v>
      </c>
      <c r="N377" s="284">
        <v>0</v>
      </c>
      <c r="O377" s="284">
        <v>0</v>
      </c>
      <c r="P377" s="557" t="s">
        <v>1049</v>
      </c>
      <c r="Q377" s="285">
        <v>1</v>
      </c>
      <c r="R377" s="284">
        <f t="shared" si="5"/>
        <v>0</v>
      </c>
    </row>
    <row r="378" spans="5:18" x14ac:dyDescent="0.25">
      <c r="E378" s="553"/>
      <c r="F378" s="553"/>
      <c r="G378" s="555">
        <v>0</v>
      </c>
      <c r="H378" s="556">
        <v>0</v>
      </c>
      <c r="I378" s="554">
        <v>0</v>
      </c>
      <c r="J378" s="554">
        <v>0</v>
      </c>
      <c r="K378" s="554">
        <v>0</v>
      </c>
      <c r="L378" s="554">
        <v>0</v>
      </c>
      <c r="M378" s="554">
        <v>0</v>
      </c>
      <c r="N378" s="284">
        <v>0</v>
      </c>
      <c r="O378" s="284">
        <v>0</v>
      </c>
      <c r="P378" s="557" t="s">
        <v>1049</v>
      </c>
      <c r="Q378" s="285">
        <v>1</v>
      </c>
      <c r="R378" s="284">
        <f t="shared" si="5"/>
        <v>0</v>
      </c>
    </row>
    <row r="379" spans="5:18" x14ac:dyDescent="0.25">
      <c r="E379" s="553"/>
      <c r="F379" s="553"/>
      <c r="G379" s="555">
        <v>0</v>
      </c>
      <c r="H379" s="556">
        <v>0</v>
      </c>
      <c r="I379" s="554">
        <v>0</v>
      </c>
      <c r="J379" s="554">
        <v>0</v>
      </c>
      <c r="K379" s="554">
        <v>0</v>
      </c>
      <c r="L379" s="554">
        <v>0</v>
      </c>
      <c r="M379" s="554">
        <v>0</v>
      </c>
      <c r="N379" s="284">
        <v>0</v>
      </c>
      <c r="O379" s="284">
        <v>0</v>
      </c>
      <c r="P379" s="557" t="s">
        <v>1049</v>
      </c>
      <c r="Q379" s="285">
        <v>1</v>
      </c>
      <c r="R379" s="284">
        <f t="shared" si="5"/>
        <v>0</v>
      </c>
    </row>
    <row r="380" spans="5:18" x14ac:dyDescent="0.25">
      <c r="E380" s="553"/>
      <c r="F380" s="553"/>
      <c r="G380" s="555">
        <v>0</v>
      </c>
      <c r="H380" s="556">
        <v>0</v>
      </c>
      <c r="I380" s="554">
        <v>0</v>
      </c>
      <c r="J380" s="554">
        <v>0</v>
      </c>
      <c r="K380" s="554">
        <v>0</v>
      </c>
      <c r="L380" s="554">
        <v>0</v>
      </c>
      <c r="M380" s="554">
        <v>0</v>
      </c>
      <c r="N380" s="284">
        <v>0</v>
      </c>
      <c r="O380" s="284">
        <v>0</v>
      </c>
      <c r="P380" s="557" t="s">
        <v>1049</v>
      </c>
      <c r="Q380" s="285">
        <v>1</v>
      </c>
      <c r="R380" s="284">
        <f t="shared" si="5"/>
        <v>0</v>
      </c>
    </row>
    <row r="381" spans="5:18" x14ac:dyDescent="0.25">
      <c r="E381" s="553"/>
      <c r="F381" s="553"/>
      <c r="G381" s="555">
        <v>0</v>
      </c>
      <c r="H381" s="556">
        <v>0</v>
      </c>
      <c r="I381" s="554">
        <v>0</v>
      </c>
      <c r="J381" s="554">
        <v>0</v>
      </c>
      <c r="K381" s="554">
        <v>0</v>
      </c>
      <c r="L381" s="554">
        <v>0</v>
      </c>
      <c r="M381" s="554">
        <v>0</v>
      </c>
      <c r="N381" s="284">
        <v>0</v>
      </c>
      <c r="O381" s="284">
        <v>0</v>
      </c>
      <c r="P381" s="557" t="s">
        <v>1049</v>
      </c>
      <c r="Q381" s="285">
        <v>1</v>
      </c>
      <c r="R381" s="284">
        <f t="shared" si="5"/>
        <v>0</v>
      </c>
    </row>
    <row r="382" spans="5:18" x14ac:dyDescent="0.25">
      <c r="E382" s="553"/>
      <c r="F382" s="553"/>
      <c r="G382" s="555">
        <v>0</v>
      </c>
      <c r="H382" s="556">
        <v>0</v>
      </c>
      <c r="I382" s="554">
        <v>0</v>
      </c>
      <c r="J382" s="554">
        <v>0</v>
      </c>
      <c r="K382" s="554">
        <v>0</v>
      </c>
      <c r="L382" s="554">
        <v>0</v>
      </c>
      <c r="M382" s="554">
        <v>0</v>
      </c>
      <c r="N382" s="284">
        <v>0</v>
      </c>
      <c r="O382" s="284">
        <v>0</v>
      </c>
      <c r="P382" s="557" t="s">
        <v>1049</v>
      </c>
      <c r="Q382" s="285">
        <v>1</v>
      </c>
      <c r="R382" s="284">
        <f t="shared" si="5"/>
        <v>0</v>
      </c>
    </row>
    <row r="383" spans="5:18" x14ac:dyDescent="0.25">
      <c r="E383" s="553"/>
      <c r="F383" s="553"/>
      <c r="G383" s="555">
        <v>0</v>
      </c>
      <c r="H383" s="556">
        <v>0</v>
      </c>
      <c r="I383" s="554">
        <v>0</v>
      </c>
      <c r="J383" s="554">
        <v>0</v>
      </c>
      <c r="K383" s="554">
        <v>0</v>
      </c>
      <c r="L383" s="554">
        <v>0</v>
      </c>
      <c r="M383" s="554">
        <v>0</v>
      </c>
      <c r="N383" s="284">
        <v>0</v>
      </c>
      <c r="O383" s="284">
        <v>0</v>
      </c>
      <c r="P383" s="557" t="s">
        <v>1049</v>
      </c>
      <c r="Q383" s="285">
        <v>1</v>
      </c>
      <c r="R383" s="284">
        <f t="shared" si="5"/>
        <v>0</v>
      </c>
    </row>
    <row r="384" spans="5:18" x14ac:dyDescent="0.25">
      <c r="E384" s="553"/>
      <c r="F384" s="553"/>
      <c r="G384" s="555">
        <v>0</v>
      </c>
      <c r="H384" s="556">
        <v>0</v>
      </c>
      <c r="I384" s="554">
        <v>0</v>
      </c>
      <c r="J384" s="554">
        <v>0</v>
      </c>
      <c r="K384" s="554">
        <v>0</v>
      </c>
      <c r="L384" s="554">
        <v>0</v>
      </c>
      <c r="M384" s="554">
        <v>0</v>
      </c>
      <c r="N384" s="284">
        <v>0</v>
      </c>
      <c r="O384" s="284">
        <v>0</v>
      </c>
      <c r="P384" s="557" t="s">
        <v>1049</v>
      </c>
      <c r="Q384" s="285">
        <v>1</v>
      </c>
      <c r="R384" s="284">
        <f t="shared" si="5"/>
        <v>0</v>
      </c>
    </row>
    <row r="385" spans="5:18" x14ac:dyDescent="0.25">
      <c r="E385" s="553"/>
      <c r="F385" s="553"/>
      <c r="G385" s="555">
        <v>0</v>
      </c>
      <c r="H385" s="556">
        <v>0</v>
      </c>
      <c r="I385" s="554">
        <v>0</v>
      </c>
      <c r="J385" s="554">
        <v>0</v>
      </c>
      <c r="K385" s="554">
        <v>0</v>
      </c>
      <c r="L385" s="554">
        <v>0</v>
      </c>
      <c r="M385" s="554">
        <v>0</v>
      </c>
      <c r="N385" s="284">
        <v>0</v>
      </c>
      <c r="O385" s="284">
        <v>0</v>
      </c>
      <c r="P385" s="557" t="s">
        <v>1049</v>
      </c>
      <c r="Q385" s="285">
        <v>1</v>
      </c>
      <c r="R385" s="284">
        <f t="shared" si="5"/>
        <v>0</v>
      </c>
    </row>
    <row r="386" spans="5:18" x14ac:dyDescent="0.25">
      <c r="E386" s="553"/>
      <c r="F386" s="553"/>
      <c r="G386" s="555">
        <v>0</v>
      </c>
      <c r="H386" s="556">
        <v>0</v>
      </c>
      <c r="I386" s="554">
        <v>0</v>
      </c>
      <c r="J386" s="554">
        <v>0</v>
      </c>
      <c r="K386" s="554">
        <v>0</v>
      </c>
      <c r="L386" s="554">
        <v>0</v>
      </c>
      <c r="M386" s="554">
        <v>0</v>
      </c>
      <c r="N386" s="284">
        <v>0</v>
      </c>
      <c r="O386" s="284">
        <v>0</v>
      </c>
      <c r="P386" s="557" t="s">
        <v>1049</v>
      </c>
      <c r="Q386" s="285">
        <v>1</v>
      </c>
      <c r="R386" s="284">
        <f t="shared" si="5"/>
        <v>0</v>
      </c>
    </row>
    <row r="387" spans="5:18" x14ac:dyDescent="0.25">
      <c r="E387" s="553"/>
      <c r="F387" s="553"/>
      <c r="G387" s="555">
        <v>0</v>
      </c>
      <c r="H387" s="556">
        <v>0</v>
      </c>
      <c r="I387" s="554">
        <v>0</v>
      </c>
      <c r="J387" s="554">
        <v>0</v>
      </c>
      <c r="K387" s="554">
        <v>0</v>
      </c>
      <c r="L387" s="554">
        <v>0</v>
      </c>
      <c r="M387" s="554">
        <v>0</v>
      </c>
      <c r="N387" s="284">
        <v>0</v>
      </c>
      <c r="O387" s="284">
        <v>0</v>
      </c>
      <c r="P387" s="557" t="s">
        <v>1049</v>
      </c>
      <c r="Q387" s="285">
        <v>1</v>
      </c>
      <c r="R387" s="284">
        <f t="shared" ref="R387:R450" si="6">ROUND(((I387*Q387)-J387)/5,0)</f>
        <v>0</v>
      </c>
    </row>
    <row r="388" spans="5:18" x14ac:dyDescent="0.25">
      <c r="E388" s="553"/>
      <c r="F388" s="553"/>
      <c r="G388" s="555">
        <v>0</v>
      </c>
      <c r="H388" s="556">
        <v>0</v>
      </c>
      <c r="I388" s="554">
        <v>0</v>
      </c>
      <c r="J388" s="554">
        <v>0</v>
      </c>
      <c r="K388" s="554">
        <v>0</v>
      </c>
      <c r="L388" s="554">
        <v>0</v>
      </c>
      <c r="M388" s="554">
        <v>0</v>
      </c>
      <c r="N388" s="284">
        <v>0</v>
      </c>
      <c r="O388" s="284">
        <v>0</v>
      </c>
      <c r="P388" s="557" t="s">
        <v>1049</v>
      </c>
      <c r="Q388" s="285">
        <v>1</v>
      </c>
      <c r="R388" s="284">
        <f t="shared" si="6"/>
        <v>0</v>
      </c>
    </row>
    <row r="389" spans="5:18" x14ac:dyDescent="0.25">
      <c r="E389" s="553"/>
      <c r="F389" s="553"/>
      <c r="G389" s="555">
        <v>0</v>
      </c>
      <c r="H389" s="556">
        <v>0</v>
      </c>
      <c r="I389" s="554">
        <v>0</v>
      </c>
      <c r="J389" s="554">
        <v>0</v>
      </c>
      <c r="K389" s="554">
        <v>0</v>
      </c>
      <c r="L389" s="554">
        <v>0</v>
      </c>
      <c r="M389" s="554">
        <v>0</v>
      </c>
      <c r="N389" s="284">
        <v>0</v>
      </c>
      <c r="O389" s="284">
        <v>0</v>
      </c>
      <c r="P389" s="557" t="s">
        <v>1049</v>
      </c>
      <c r="Q389" s="285">
        <v>1</v>
      </c>
      <c r="R389" s="284">
        <f t="shared" si="6"/>
        <v>0</v>
      </c>
    </row>
    <row r="390" spans="5:18" x14ac:dyDescent="0.25">
      <c r="E390" s="553"/>
      <c r="F390" s="553"/>
      <c r="G390" s="555">
        <v>0</v>
      </c>
      <c r="H390" s="556">
        <v>0</v>
      </c>
      <c r="I390" s="554">
        <v>0</v>
      </c>
      <c r="J390" s="554">
        <v>0</v>
      </c>
      <c r="K390" s="554">
        <v>0</v>
      </c>
      <c r="L390" s="554">
        <v>0</v>
      </c>
      <c r="M390" s="554">
        <v>0</v>
      </c>
      <c r="N390" s="284">
        <v>0</v>
      </c>
      <c r="O390" s="284">
        <v>0</v>
      </c>
      <c r="P390" s="557" t="s">
        <v>1049</v>
      </c>
      <c r="Q390" s="285">
        <v>1</v>
      </c>
      <c r="R390" s="284">
        <f t="shared" si="6"/>
        <v>0</v>
      </c>
    </row>
    <row r="391" spans="5:18" x14ac:dyDescent="0.25">
      <c r="E391" s="553"/>
      <c r="F391" s="553"/>
      <c r="G391" s="555">
        <v>0</v>
      </c>
      <c r="H391" s="556">
        <v>0</v>
      </c>
      <c r="I391" s="554">
        <v>0</v>
      </c>
      <c r="J391" s="554">
        <v>0</v>
      </c>
      <c r="K391" s="554">
        <v>0</v>
      </c>
      <c r="L391" s="554">
        <v>0</v>
      </c>
      <c r="M391" s="554">
        <v>0</v>
      </c>
      <c r="N391" s="284">
        <v>0</v>
      </c>
      <c r="O391" s="284">
        <v>0</v>
      </c>
      <c r="P391" s="557" t="s">
        <v>1049</v>
      </c>
      <c r="Q391" s="285">
        <v>1</v>
      </c>
      <c r="R391" s="284">
        <f t="shared" si="6"/>
        <v>0</v>
      </c>
    </row>
    <row r="392" spans="5:18" x14ac:dyDescent="0.25">
      <c r="E392" s="553"/>
      <c r="F392" s="553"/>
      <c r="G392" s="555">
        <v>0</v>
      </c>
      <c r="H392" s="556">
        <v>0</v>
      </c>
      <c r="I392" s="554">
        <v>0</v>
      </c>
      <c r="J392" s="554">
        <v>0</v>
      </c>
      <c r="K392" s="554">
        <v>0</v>
      </c>
      <c r="L392" s="554">
        <v>0</v>
      </c>
      <c r="M392" s="554">
        <v>0</v>
      </c>
      <c r="N392" s="284">
        <v>0</v>
      </c>
      <c r="O392" s="284">
        <v>0</v>
      </c>
      <c r="P392" s="557" t="s">
        <v>1049</v>
      </c>
      <c r="Q392" s="285">
        <v>1</v>
      </c>
      <c r="R392" s="284">
        <f t="shared" si="6"/>
        <v>0</v>
      </c>
    </row>
    <row r="393" spans="5:18" x14ac:dyDescent="0.25">
      <c r="E393" s="553"/>
      <c r="F393" s="553"/>
      <c r="G393" s="555">
        <v>0</v>
      </c>
      <c r="H393" s="556">
        <v>0</v>
      </c>
      <c r="I393" s="554">
        <v>0</v>
      </c>
      <c r="J393" s="554">
        <v>0</v>
      </c>
      <c r="K393" s="554">
        <v>0</v>
      </c>
      <c r="L393" s="554">
        <v>0</v>
      </c>
      <c r="M393" s="554">
        <v>0</v>
      </c>
      <c r="N393" s="284">
        <v>0</v>
      </c>
      <c r="O393" s="284">
        <v>0</v>
      </c>
      <c r="P393" s="557" t="s">
        <v>1049</v>
      </c>
      <c r="Q393" s="285">
        <v>1</v>
      </c>
      <c r="R393" s="284">
        <f t="shared" si="6"/>
        <v>0</v>
      </c>
    </row>
    <row r="394" spans="5:18" x14ac:dyDescent="0.25">
      <c r="E394" s="553"/>
      <c r="F394" s="553"/>
      <c r="G394" s="555">
        <v>0</v>
      </c>
      <c r="H394" s="556">
        <v>0</v>
      </c>
      <c r="I394" s="554">
        <v>0</v>
      </c>
      <c r="J394" s="554">
        <v>0</v>
      </c>
      <c r="K394" s="554">
        <v>0</v>
      </c>
      <c r="L394" s="554">
        <v>0</v>
      </c>
      <c r="M394" s="554">
        <v>0</v>
      </c>
      <c r="N394" s="284">
        <v>0</v>
      </c>
      <c r="O394" s="284">
        <v>0</v>
      </c>
      <c r="P394" s="557" t="s">
        <v>1049</v>
      </c>
      <c r="Q394" s="285">
        <v>1</v>
      </c>
      <c r="R394" s="284">
        <f t="shared" si="6"/>
        <v>0</v>
      </c>
    </row>
    <row r="395" spans="5:18" x14ac:dyDescent="0.25">
      <c r="E395" s="553"/>
      <c r="F395" s="553"/>
      <c r="G395" s="555">
        <v>0</v>
      </c>
      <c r="H395" s="556">
        <v>0</v>
      </c>
      <c r="I395" s="554">
        <v>0</v>
      </c>
      <c r="J395" s="554">
        <v>0</v>
      </c>
      <c r="K395" s="554">
        <v>0</v>
      </c>
      <c r="L395" s="554">
        <v>0</v>
      </c>
      <c r="M395" s="554">
        <v>0</v>
      </c>
      <c r="N395" s="284">
        <v>0</v>
      </c>
      <c r="O395" s="284">
        <v>0</v>
      </c>
      <c r="P395" s="557" t="s">
        <v>1049</v>
      </c>
      <c r="Q395" s="285">
        <v>1</v>
      </c>
      <c r="R395" s="284">
        <f t="shared" si="6"/>
        <v>0</v>
      </c>
    </row>
    <row r="396" spans="5:18" x14ac:dyDescent="0.25">
      <c r="E396" s="553"/>
      <c r="F396" s="553"/>
      <c r="G396" s="555">
        <v>0</v>
      </c>
      <c r="H396" s="556">
        <v>0</v>
      </c>
      <c r="I396" s="554">
        <v>0</v>
      </c>
      <c r="J396" s="554">
        <v>0</v>
      </c>
      <c r="K396" s="554">
        <v>0</v>
      </c>
      <c r="L396" s="554">
        <v>0</v>
      </c>
      <c r="M396" s="554">
        <v>0</v>
      </c>
      <c r="N396" s="284">
        <v>0</v>
      </c>
      <c r="O396" s="284">
        <v>0</v>
      </c>
      <c r="P396" s="557" t="s">
        <v>1049</v>
      </c>
      <c r="Q396" s="285">
        <v>1</v>
      </c>
      <c r="R396" s="284">
        <f t="shared" si="6"/>
        <v>0</v>
      </c>
    </row>
    <row r="397" spans="5:18" x14ac:dyDescent="0.25">
      <c r="E397" s="553"/>
      <c r="F397" s="553"/>
      <c r="G397" s="555">
        <v>0</v>
      </c>
      <c r="H397" s="556">
        <v>0</v>
      </c>
      <c r="I397" s="554">
        <v>0</v>
      </c>
      <c r="J397" s="554">
        <v>0</v>
      </c>
      <c r="K397" s="554">
        <v>0</v>
      </c>
      <c r="L397" s="554">
        <v>0</v>
      </c>
      <c r="M397" s="554">
        <v>0</v>
      </c>
      <c r="N397" s="284">
        <v>0</v>
      </c>
      <c r="O397" s="284">
        <v>0</v>
      </c>
      <c r="P397" s="557" t="s">
        <v>1049</v>
      </c>
      <c r="Q397" s="285">
        <v>1</v>
      </c>
      <c r="R397" s="284">
        <f t="shared" si="6"/>
        <v>0</v>
      </c>
    </row>
    <row r="398" spans="5:18" x14ac:dyDescent="0.25">
      <c r="E398" s="553"/>
      <c r="F398" s="553"/>
      <c r="G398" s="555">
        <v>0</v>
      </c>
      <c r="H398" s="556">
        <v>0</v>
      </c>
      <c r="I398" s="554">
        <v>0</v>
      </c>
      <c r="J398" s="554">
        <v>0</v>
      </c>
      <c r="K398" s="554">
        <v>0</v>
      </c>
      <c r="L398" s="554">
        <v>0</v>
      </c>
      <c r="M398" s="554">
        <v>0</v>
      </c>
      <c r="N398" s="284">
        <v>0</v>
      </c>
      <c r="O398" s="284">
        <v>0</v>
      </c>
      <c r="P398" s="557" t="s">
        <v>1049</v>
      </c>
      <c r="Q398" s="285">
        <v>1</v>
      </c>
      <c r="R398" s="284">
        <f t="shared" si="6"/>
        <v>0</v>
      </c>
    </row>
    <row r="399" spans="5:18" x14ac:dyDescent="0.25">
      <c r="E399" s="553"/>
      <c r="F399" s="553"/>
      <c r="G399" s="555">
        <v>0</v>
      </c>
      <c r="H399" s="556">
        <v>0</v>
      </c>
      <c r="I399" s="554">
        <v>0</v>
      </c>
      <c r="J399" s="554">
        <v>0</v>
      </c>
      <c r="K399" s="554">
        <v>0</v>
      </c>
      <c r="L399" s="554">
        <v>0</v>
      </c>
      <c r="M399" s="554">
        <v>0</v>
      </c>
      <c r="N399" s="284">
        <v>0</v>
      </c>
      <c r="O399" s="284">
        <v>0</v>
      </c>
      <c r="P399" s="557" t="s">
        <v>1049</v>
      </c>
      <c r="Q399" s="285">
        <v>1</v>
      </c>
      <c r="R399" s="284">
        <f t="shared" si="6"/>
        <v>0</v>
      </c>
    </row>
    <row r="400" spans="5:18" x14ac:dyDescent="0.25">
      <c r="E400" s="553"/>
      <c r="F400" s="553"/>
      <c r="G400" s="555">
        <v>0</v>
      </c>
      <c r="H400" s="556">
        <v>0</v>
      </c>
      <c r="I400" s="554">
        <v>0</v>
      </c>
      <c r="J400" s="554">
        <v>0</v>
      </c>
      <c r="K400" s="554">
        <v>0</v>
      </c>
      <c r="L400" s="554">
        <v>0</v>
      </c>
      <c r="M400" s="554">
        <v>0</v>
      </c>
      <c r="N400" s="284">
        <v>0</v>
      </c>
      <c r="O400" s="284">
        <v>0</v>
      </c>
      <c r="P400" s="557" t="s">
        <v>1049</v>
      </c>
      <c r="Q400" s="285">
        <v>1</v>
      </c>
      <c r="R400" s="284">
        <f t="shared" si="6"/>
        <v>0</v>
      </c>
    </row>
    <row r="401" spans="5:18" x14ac:dyDescent="0.25">
      <c r="E401" s="553"/>
      <c r="F401" s="553"/>
      <c r="G401" s="555">
        <v>0</v>
      </c>
      <c r="H401" s="556">
        <v>0</v>
      </c>
      <c r="I401" s="554">
        <v>0</v>
      </c>
      <c r="J401" s="554">
        <v>0</v>
      </c>
      <c r="K401" s="554">
        <v>0</v>
      </c>
      <c r="L401" s="554">
        <v>0</v>
      </c>
      <c r="M401" s="554">
        <v>0</v>
      </c>
      <c r="N401" s="284">
        <v>0</v>
      </c>
      <c r="O401" s="284">
        <v>0</v>
      </c>
      <c r="P401" s="557" t="s">
        <v>1049</v>
      </c>
      <c r="Q401" s="285">
        <v>1</v>
      </c>
      <c r="R401" s="284">
        <f t="shared" si="6"/>
        <v>0</v>
      </c>
    </row>
    <row r="402" spans="5:18" x14ac:dyDescent="0.25">
      <c r="E402" s="553"/>
      <c r="F402" s="553"/>
      <c r="G402" s="555">
        <v>0</v>
      </c>
      <c r="H402" s="556">
        <v>0</v>
      </c>
      <c r="I402" s="554">
        <v>0</v>
      </c>
      <c r="J402" s="554">
        <v>0</v>
      </c>
      <c r="K402" s="554">
        <v>0</v>
      </c>
      <c r="L402" s="554">
        <v>0</v>
      </c>
      <c r="M402" s="554">
        <v>0</v>
      </c>
      <c r="N402" s="284">
        <v>0</v>
      </c>
      <c r="O402" s="284">
        <v>0</v>
      </c>
      <c r="P402" s="557" t="s">
        <v>1049</v>
      </c>
      <c r="Q402" s="285">
        <v>1</v>
      </c>
      <c r="R402" s="284">
        <f t="shared" si="6"/>
        <v>0</v>
      </c>
    </row>
    <row r="403" spans="5:18" x14ac:dyDescent="0.25">
      <c r="E403" s="553"/>
      <c r="F403" s="553"/>
      <c r="G403" s="555">
        <v>0</v>
      </c>
      <c r="H403" s="556">
        <v>0</v>
      </c>
      <c r="I403" s="554">
        <v>0</v>
      </c>
      <c r="J403" s="554">
        <v>0</v>
      </c>
      <c r="K403" s="554">
        <v>0</v>
      </c>
      <c r="L403" s="554">
        <v>0</v>
      </c>
      <c r="M403" s="554">
        <v>0</v>
      </c>
      <c r="N403" s="284">
        <v>0</v>
      </c>
      <c r="O403" s="284">
        <v>0</v>
      </c>
      <c r="P403" s="557" t="s">
        <v>1049</v>
      </c>
      <c r="Q403" s="285">
        <v>1</v>
      </c>
      <c r="R403" s="284">
        <f t="shared" si="6"/>
        <v>0</v>
      </c>
    </row>
    <row r="404" spans="5:18" x14ac:dyDescent="0.25">
      <c r="E404" s="553"/>
      <c r="F404" s="553"/>
      <c r="G404" s="555">
        <v>0</v>
      </c>
      <c r="H404" s="556">
        <v>0</v>
      </c>
      <c r="I404" s="554">
        <v>0</v>
      </c>
      <c r="J404" s="554">
        <v>0</v>
      </c>
      <c r="K404" s="554">
        <v>0</v>
      </c>
      <c r="L404" s="554">
        <v>0</v>
      </c>
      <c r="M404" s="554">
        <v>0</v>
      </c>
      <c r="N404" s="284">
        <v>0</v>
      </c>
      <c r="O404" s="284">
        <v>0</v>
      </c>
      <c r="P404" s="557" t="s">
        <v>1049</v>
      </c>
      <c r="Q404" s="285">
        <v>1</v>
      </c>
      <c r="R404" s="284">
        <f t="shared" si="6"/>
        <v>0</v>
      </c>
    </row>
    <row r="405" spans="5:18" x14ac:dyDescent="0.25">
      <c r="E405" s="553"/>
      <c r="F405" s="553"/>
      <c r="G405" s="555">
        <v>0</v>
      </c>
      <c r="H405" s="556">
        <v>0</v>
      </c>
      <c r="I405" s="554">
        <v>0</v>
      </c>
      <c r="J405" s="554">
        <v>0</v>
      </c>
      <c r="K405" s="554">
        <v>0</v>
      </c>
      <c r="L405" s="554">
        <v>0</v>
      </c>
      <c r="M405" s="554">
        <v>0</v>
      </c>
      <c r="N405" s="284">
        <v>0</v>
      </c>
      <c r="O405" s="284">
        <v>0</v>
      </c>
      <c r="P405" s="557" t="s">
        <v>1049</v>
      </c>
      <c r="Q405" s="285">
        <v>1</v>
      </c>
      <c r="R405" s="284">
        <f t="shared" si="6"/>
        <v>0</v>
      </c>
    </row>
    <row r="406" spans="5:18" x14ac:dyDescent="0.25">
      <c r="E406" s="553"/>
      <c r="F406" s="553"/>
      <c r="G406" s="555">
        <v>0</v>
      </c>
      <c r="H406" s="556">
        <v>0</v>
      </c>
      <c r="I406" s="554">
        <v>0</v>
      </c>
      <c r="J406" s="554">
        <v>0</v>
      </c>
      <c r="K406" s="554">
        <v>0</v>
      </c>
      <c r="L406" s="554">
        <v>0</v>
      </c>
      <c r="M406" s="554">
        <v>0</v>
      </c>
      <c r="N406" s="284">
        <v>0</v>
      </c>
      <c r="O406" s="284">
        <v>0</v>
      </c>
      <c r="P406" s="557" t="s">
        <v>1049</v>
      </c>
      <c r="Q406" s="285">
        <v>1</v>
      </c>
      <c r="R406" s="284">
        <f t="shared" si="6"/>
        <v>0</v>
      </c>
    </row>
    <row r="407" spans="5:18" x14ac:dyDescent="0.25">
      <c r="E407" s="553"/>
      <c r="F407" s="553"/>
      <c r="G407" s="555">
        <v>0</v>
      </c>
      <c r="H407" s="556">
        <v>0</v>
      </c>
      <c r="I407" s="554">
        <v>0</v>
      </c>
      <c r="J407" s="554">
        <v>0</v>
      </c>
      <c r="K407" s="554">
        <v>0</v>
      </c>
      <c r="L407" s="554">
        <v>0</v>
      </c>
      <c r="M407" s="554">
        <v>0</v>
      </c>
      <c r="N407" s="284">
        <v>0</v>
      </c>
      <c r="O407" s="284">
        <v>0</v>
      </c>
      <c r="P407" s="557" t="s">
        <v>1049</v>
      </c>
      <c r="Q407" s="285">
        <v>1</v>
      </c>
      <c r="R407" s="284">
        <f t="shared" si="6"/>
        <v>0</v>
      </c>
    </row>
    <row r="408" spans="5:18" x14ac:dyDescent="0.25">
      <c r="E408" s="553"/>
      <c r="F408" s="553"/>
      <c r="G408" s="555">
        <v>0</v>
      </c>
      <c r="H408" s="556">
        <v>0</v>
      </c>
      <c r="I408" s="554">
        <v>0</v>
      </c>
      <c r="J408" s="554">
        <v>0</v>
      </c>
      <c r="K408" s="554">
        <v>0</v>
      </c>
      <c r="L408" s="554">
        <v>0</v>
      </c>
      <c r="M408" s="554">
        <v>0</v>
      </c>
      <c r="N408" s="284">
        <v>0</v>
      </c>
      <c r="O408" s="284">
        <v>0</v>
      </c>
      <c r="P408" s="557" t="s">
        <v>1049</v>
      </c>
      <c r="Q408" s="285">
        <v>1</v>
      </c>
      <c r="R408" s="284">
        <f t="shared" si="6"/>
        <v>0</v>
      </c>
    </row>
    <row r="409" spans="5:18" x14ac:dyDescent="0.25">
      <c r="E409" s="553"/>
      <c r="F409" s="553"/>
      <c r="G409" s="555">
        <v>0</v>
      </c>
      <c r="H409" s="556">
        <v>0</v>
      </c>
      <c r="I409" s="554">
        <v>0</v>
      </c>
      <c r="J409" s="554">
        <v>0</v>
      </c>
      <c r="K409" s="554">
        <v>0</v>
      </c>
      <c r="L409" s="554">
        <v>0</v>
      </c>
      <c r="M409" s="554">
        <v>0</v>
      </c>
      <c r="N409" s="284">
        <v>0</v>
      </c>
      <c r="O409" s="284">
        <v>0</v>
      </c>
      <c r="P409" s="557" t="s">
        <v>1049</v>
      </c>
      <c r="Q409" s="285">
        <v>1</v>
      </c>
      <c r="R409" s="284">
        <f t="shared" si="6"/>
        <v>0</v>
      </c>
    </row>
    <row r="410" spans="5:18" x14ac:dyDescent="0.25">
      <c r="E410" s="553"/>
      <c r="F410" s="553"/>
      <c r="G410" s="555">
        <v>0</v>
      </c>
      <c r="H410" s="556">
        <v>0</v>
      </c>
      <c r="I410" s="554">
        <v>0</v>
      </c>
      <c r="J410" s="554">
        <v>0</v>
      </c>
      <c r="K410" s="554">
        <v>0</v>
      </c>
      <c r="L410" s="554">
        <v>0</v>
      </c>
      <c r="M410" s="554">
        <v>0</v>
      </c>
      <c r="N410" s="284">
        <v>0</v>
      </c>
      <c r="O410" s="284">
        <v>0</v>
      </c>
      <c r="P410" s="557" t="s">
        <v>1049</v>
      </c>
      <c r="Q410" s="285">
        <v>1</v>
      </c>
      <c r="R410" s="284">
        <f t="shared" si="6"/>
        <v>0</v>
      </c>
    </row>
    <row r="411" spans="5:18" x14ac:dyDescent="0.25">
      <c r="E411" s="553"/>
      <c r="F411" s="553"/>
      <c r="G411" s="555">
        <v>0</v>
      </c>
      <c r="H411" s="556">
        <v>0</v>
      </c>
      <c r="I411" s="554">
        <v>0</v>
      </c>
      <c r="J411" s="554">
        <v>0</v>
      </c>
      <c r="K411" s="554">
        <v>0</v>
      </c>
      <c r="L411" s="554">
        <v>0</v>
      </c>
      <c r="M411" s="554">
        <v>0</v>
      </c>
      <c r="N411" s="284">
        <v>0</v>
      </c>
      <c r="O411" s="284">
        <v>0</v>
      </c>
      <c r="P411" s="557" t="s">
        <v>1049</v>
      </c>
      <c r="Q411" s="285">
        <v>1</v>
      </c>
      <c r="R411" s="284">
        <f t="shared" si="6"/>
        <v>0</v>
      </c>
    </row>
    <row r="412" spans="5:18" x14ac:dyDescent="0.25">
      <c r="E412" s="553"/>
      <c r="F412" s="553"/>
      <c r="G412" s="555">
        <v>0</v>
      </c>
      <c r="H412" s="556">
        <v>0</v>
      </c>
      <c r="I412" s="554">
        <v>0</v>
      </c>
      <c r="J412" s="554">
        <v>0</v>
      </c>
      <c r="K412" s="554">
        <v>0</v>
      </c>
      <c r="L412" s="554">
        <v>0</v>
      </c>
      <c r="M412" s="554">
        <v>0</v>
      </c>
      <c r="N412" s="284">
        <v>0</v>
      </c>
      <c r="O412" s="284">
        <v>0</v>
      </c>
      <c r="P412" s="557" t="s">
        <v>1049</v>
      </c>
      <c r="Q412" s="285">
        <v>1</v>
      </c>
      <c r="R412" s="284">
        <f t="shared" si="6"/>
        <v>0</v>
      </c>
    </row>
    <row r="413" spans="5:18" x14ac:dyDescent="0.25">
      <c r="E413" s="553"/>
      <c r="F413" s="553"/>
      <c r="G413" s="555">
        <v>0</v>
      </c>
      <c r="H413" s="556">
        <v>0</v>
      </c>
      <c r="I413" s="554">
        <v>0</v>
      </c>
      <c r="J413" s="554">
        <v>0</v>
      </c>
      <c r="K413" s="554">
        <v>0</v>
      </c>
      <c r="L413" s="554">
        <v>0</v>
      </c>
      <c r="M413" s="554">
        <v>0</v>
      </c>
      <c r="N413" s="284">
        <v>0</v>
      </c>
      <c r="O413" s="284">
        <v>0</v>
      </c>
      <c r="P413" s="557" t="s">
        <v>1049</v>
      </c>
      <c r="Q413" s="285">
        <v>1</v>
      </c>
      <c r="R413" s="284">
        <f t="shared" si="6"/>
        <v>0</v>
      </c>
    </row>
    <row r="414" spans="5:18" x14ac:dyDescent="0.25">
      <c r="E414" s="553"/>
      <c r="F414" s="553"/>
      <c r="G414" s="555">
        <v>0</v>
      </c>
      <c r="H414" s="556">
        <v>0</v>
      </c>
      <c r="I414" s="554">
        <v>0</v>
      </c>
      <c r="J414" s="554">
        <v>0</v>
      </c>
      <c r="K414" s="554">
        <v>0</v>
      </c>
      <c r="L414" s="554">
        <v>0</v>
      </c>
      <c r="M414" s="554">
        <v>0</v>
      </c>
      <c r="N414" s="284">
        <v>0</v>
      </c>
      <c r="O414" s="284">
        <v>0</v>
      </c>
      <c r="P414" s="557" t="s">
        <v>1049</v>
      </c>
      <c r="Q414" s="285">
        <v>1</v>
      </c>
      <c r="R414" s="284">
        <f t="shared" si="6"/>
        <v>0</v>
      </c>
    </row>
    <row r="415" spans="5:18" x14ac:dyDescent="0.25">
      <c r="E415" s="553"/>
      <c r="F415" s="553"/>
      <c r="G415" s="555">
        <v>0</v>
      </c>
      <c r="H415" s="556">
        <v>0</v>
      </c>
      <c r="I415" s="554">
        <v>0</v>
      </c>
      <c r="J415" s="554">
        <v>0</v>
      </c>
      <c r="K415" s="554">
        <v>0</v>
      </c>
      <c r="L415" s="554">
        <v>0</v>
      </c>
      <c r="M415" s="554">
        <v>0</v>
      </c>
      <c r="N415" s="284">
        <v>0</v>
      </c>
      <c r="O415" s="284">
        <v>0</v>
      </c>
      <c r="P415" s="557" t="s">
        <v>1049</v>
      </c>
      <c r="Q415" s="285">
        <v>1</v>
      </c>
      <c r="R415" s="284">
        <f t="shared" si="6"/>
        <v>0</v>
      </c>
    </row>
    <row r="416" spans="5:18" x14ac:dyDescent="0.25">
      <c r="E416" s="553"/>
      <c r="F416" s="553"/>
      <c r="G416" s="555">
        <v>0</v>
      </c>
      <c r="H416" s="556">
        <v>0</v>
      </c>
      <c r="I416" s="554">
        <v>0</v>
      </c>
      <c r="J416" s="554">
        <v>0</v>
      </c>
      <c r="K416" s="554">
        <v>0</v>
      </c>
      <c r="L416" s="554">
        <v>0</v>
      </c>
      <c r="M416" s="554">
        <v>0</v>
      </c>
      <c r="N416" s="284">
        <v>0</v>
      </c>
      <c r="O416" s="284">
        <v>0</v>
      </c>
      <c r="P416" s="557" t="s">
        <v>1049</v>
      </c>
      <c r="Q416" s="285">
        <v>1</v>
      </c>
      <c r="R416" s="284">
        <f t="shared" si="6"/>
        <v>0</v>
      </c>
    </row>
    <row r="417" spans="5:18" x14ac:dyDescent="0.25">
      <c r="E417" s="553"/>
      <c r="F417" s="553"/>
      <c r="G417" s="555">
        <v>0</v>
      </c>
      <c r="H417" s="556">
        <v>0</v>
      </c>
      <c r="I417" s="554">
        <v>0</v>
      </c>
      <c r="J417" s="554">
        <v>0</v>
      </c>
      <c r="K417" s="554">
        <v>0</v>
      </c>
      <c r="L417" s="554">
        <v>0</v>
      </c>
      <c r="M417" s="554">
        <v>0</v>
      </c>
      <c r="N417" s="284">
        <v>0</v>
      </c>
      <c r="O417" s="284">
        <v>0</v>
      </c>
      <c r="P417" s="557" t="s">
        <v>1049</v>
      </c>
      <c r="Q417" s="285">
        <v>1</v>
      </c>
      <c r="R417" s="284">
        <f t="shared" si="6"/>
        <v>0</v>
      </c>
    </row>
    <row r="418" spans="5:18" x14ac:dyDescent="0.25">
      <c r="E418" s="553"/>
      <c r="F418" s="553"/>
      <c r="G418" s="555">
        <v>0</v>
      </c>
      <c r="H418" s="556">
        <v>0</v>
      </c>
      <c r="I418" s="554">
        <v>0</v>
      </c>
      <c r="J418" s="554">
        <v>0</v>
      </c>
      <c r="K418" s="554">
        <v>0</v>
      </c>
      <c r="L418" s="554">
        <v>0</v>
      </c>
      <c r="M418" s="554">
        <v>0</v>
      </c>
      <c r="N418" s="284">
        <v>0</v>
      </c>
      <c r="O418" s="284">
        <v>0</v>
      </c>
      <c r="P418" s="557" t="s">
        <v>1049</v>
      </c>
      <c r="Q418" s="285">
        <v>1</v>
      </c>
      <c r="R418" s="284">
        <f t="shared" si="6"/>
        <v>0</v>
      </c>
    </row>
    <row r="419" spans="5:18" x14ac:dyDescent="0.25">
      <c r="E419" s="553"/>
      <c r="F419" s="553"/>
      <c r="G419" s="555">
        <v>0</v>
      </c>
      <c r="H419" s="556">
        <v>0</v>
      </c>
      <c r="I419" s="554">
        <v>0</v>
      </c>
      <c r="J419" s="554">
        <v>0</v>
      </c>
      <c r="K419" s="554">
        <v>0</v>
      </c>
      <c r="L419" s="554">
        <v>0</v>
      </c>
      <c r="M419" s="554">
        <v>0</v>
      </c>
      <c r="N419" s="284">
        <v>0</v>
      </c>
      <c r="O419" s="284">
        <v>0</v>
      </c>
      <c r="P419" s="557" t="s">
        <v>1049</v>
      </c>
      <c r="Q419" s="285">
        <v>1</v>
      </c>
      <c r="R419" s="284">
        <f t="shared" si="6"/>
        <v>0</v>
      </c>
    </row>
    <row r="420" spans="5:18" x14ac:dyDescent="0.25">
      <c r="E420" s="553"/>
      <c r="F420" s="553"/>
      <c r="G420" s="555">
        <v>0</v>
      </c>
      <c r="H420" s="556">
        <v>0</v>
      </c>
      <c r="I420" s="554">
        <v>0</v>
      </c>
      <c r="J420" s="554">
        <v>0</v>
      </c>
      <c r="K420" s="554">
        <v>0</v>
      </c>
      <c r="L420" s="554">
        <v>0</v>
      </c>
      <c r="M420" s="554">
        <v>0</v>
      </c>
      <c r="N420" s="284">
        <v>0</v>
      </c>
      <c r="O420" s="284">
        <v>0</v>
      </c>
      <c r="P420" s="557" t="s">
        <v>1049</v>
      </c>
      <c r="Q420" s="285">
        <v>1</v>
      </c>
      <c r="R420" s="284">
        <f t="shared" si="6"/>
        <v>0</v>
      </c>
    </row>
    <row r="421" spans="5:18" x14ac:dyDescent="0.25">
      <c r="E421" s="553"/>
      <c r="F421" s="553"/>
      <c r="G421" s="555">
        <v>0</v>
      </c>
      <c r="H421" s="556">
        <v>0</v>
      </c>
      <c r="I421" s="554">
        <v>0</v>
      </c>
      <c r="J421" s="554">
        <v>0</v>
      </c>
      <c r="K421" s="554">
        <v>0</v>
      </c>
      <c r="L421" s="554">
        <v>0</v>
      </c>
      <c r="M421" s="554">
        <v>0</v>
      </c>
      <c r="N421" s="284">
        <v>0</v>
      </c>
      <c r="O421" s="284">
        <v>0</v>
      </c>
      <c r="P421" s="557" t="s">
        <v>1049</v>
      </c>
      <c r="Q421" s="285">
        <v>1</v>
      </c>
      <c r="R421" s="284">
        <f t="shared" si="6"/>
        <v>0</v>
      </c>
    </row>
    <row r="422" spans="5:18" x14ac:dyDescent="0.25">
      <c r="E422" s="553"/>
      <c r="F422" s="553"/>
      <c r="G422" s="555">
        <v>0</v>
      </c>
      <c r="H422" s="556">
        <v>0</v>
      </c>
      <c r="I422" s="554">
        <v>0</v>
      </c>
      <c r="J422" s="554">
        <v>0</v>
      </c>
      <c r="K422" s="554">
        <v>0</v>
      </c>
      <c r="L422" s="554">
        <v>0</v>
      </c>
      <c r="M422" s="554">
        <v>0</v>
      </c>
      <c r="N422" s="284">
        <v>0</v>
      </c>
      <c r="O422" s="284">
        <v>0</v>
      </c>
      <c r="P422" s="557" t="s">
        <v>1049</v>
      </c>
      <c r="Q422" s="285">
        <v>1</v>
      </c>
      <c r="R422" s="284">
        <f t="shared" si="6"/>
        <v>0</v>
      </c>
    </row>
    <row r="423" spans="5:18" x14ac:dyDescent="0.25">
      <c r="E423" s="553"/>
      <c r="F423" s="553"/>
      <c r="G423" s="555">
        <v>0</v>
      </c>
      <c r="H423" s="556">
        <v>0</v>
      </c>
      <c r="I423" s="554">
        <v>0</v>
      </c>
      <c r="J423" s="554">
        <v>0</v>
      </c>
      <c r="K423" s="554">
        <v>0</v>
      </c>
      <c r="L423" s="554">
        <v>0</v>
      </c>
      <c r="M423" s="554">
        <v>0</v>
      </c>
      <c r="N423" s="284">
        <v>0</v>
      </c>
      <c r="O423" s="284">
        <v>0</v>
      </c>
      <c r="P423" s="557" t="s">
        <v>1049</v>
      </c>
      <c r="Q423" s="285">
        <v>1</v>
      </c>
      <c r="R423" s="284">
        <f t="shared" si="6"/>
        <v>0</v>
      </c>
    </row>
    <row r="424" spans="5:18" x14ac:dyDescent="0.25">
      <c r="E424" s="553"/>
      <c r="F424" s="553"/>
      <c r="G424" s="555">
        <v>0</v>
      </c>
      <c r="H424" s="556">
        <v>0</v>
      </c>
      <c r="I424" s="554">
        <v>0</v>
      </c>
      <c r="J424" s="554">
        <v>0</v>
      </c>
      <c r="K424" s="554">
        <v>0</v>
      </c>
      <c r="L424" s="554">
        <v>0</v>
      </c>
      <c r="M424" s="554">
        <v>0</v>
      </c>
      <c r="N424" s="284">
        <v>0</v>
      </c>
      <c r="O424" s="284">
        <v>0</v>
      </c>
      <c r="P424" s="557" t="s">
        <v>1049</v>
      </c>
      <c r="Q424" s="285">
        <v>1</v>
      </c>
      <c r="R424" s="284">
        <f t="shared" si="6"/>
        <v>0</v>
      </c>
    </row>
    <row r="425" spans="5:18" x14ac:dyDescent="0.25">
      <c r="E425" s="553"/>
      <c r="F425" s="553"/>
      <c r="G425" s="555">
        <v>0</v>
      </c>
      <c r="H425" s="556">
        <v>0</v>
      </c>
      <c r="I425" s="554">
        <v>0</v>
      </c>
      <c r="J425" s="554">
        <v>0</v>
      </c>
      <c r="K425" s="554">
        <v>0</v>
      </c>
      <c r="L425" s="554">
        <v>0</v>
      </c>
      <c r="M425" s="554">
        <v>0</v>
      </c>
      <c r="N425" s="284">
        <v>0</v>
      </c>
      <c r="O425" s="284">
        <v>0</v>
      </c>
      <c r="P425" s="557" t="s">
        <v>1049</v>
      </c>
      <c r="Q425" s="285">
        <v>1</v>
      </c>
      <c r="R425" s="284">
        <f t="shared" si="6"/>
        <v>0</v>
      </c>
    </row>
    <row r="426" spans="5:18" x14ac:dyDescent="0.25">
      <c r="E426" s="553"/>
      <c r="F426" s="553"/>
      <c r="G426" s="555">
        <v>0</v>
      </c>
      <c r="H426" s="556">
        <v>0</v>
      </c>
      <c r="I426" s="554">
        <v>0</v>
      </c>
      <c r="J426" s="554">
        <v>0</v>
      </c>
      <c r="K426" s="554">
        <v>0</v>
      </c>
      <c r="L426" s="554">
        <v>0</v>
      </c>
      <c r="M426" s="554">
        <v>0</v>
      </c>
      <c r="N426" s="284">
        <v>0</v>
      </c>
      <c r="O426" s="284">
        <v>0</v>
      </c>
      <c r="P426" s="557" t="s">
        <v>1049</v>
      </c>
      <c r="Q426" s="285">
        <v>1</v>
      </c>
      <c r="R426" s="284">
        <f t="shared" si="6"/>
        <v>0</v>
      </c>
    </row>
    <row r="427" spans="5:18" x14ac:dyDescent="0.25">
      <c r="E427" s="553"/>
      <c r="F427" s="553"/>
      <c r="G427" s="555">
        <v>0</v>
      </c>
      <c r="H427" s="556">
        <v>0</v>
      </c>
      <c r="I427" s="554">
        <v>0</v>
      </c>
      <c r="J427" s="554">
        <v>0</v>
      </c>
      <c r="K427" s="554">
        <v>0</v>
      </c>
      <c r="L427" s="554">
        <v>0</v>
      </c>
      <c r="M427" s="554">
        <v>0</v>
      </c>
      <c r="N427" s="284">
        <v>0</v>
      </c>
      <c r="O427" s="284">
        <v>0</v>
      </c>
      <c r="P427" s="557" t="s">
        <v>1049</v>
      </c>
      <c r="Q427" s="285">
        <v>1</v>
      </c>
      <c r="R427" s="284">
        <f t="shared" si="6"/>
        <v>0</v>
      </c>
    </row>
    <row r="428" spans="5:18" x14ac:dyDescent="0.25">
      <c r="E428" s="553"/>
      <c r="F428" s="553"/>
      <c r="G428" s="555">
        <v>0</v>
      </c>
      <c r="H428" s="556">
        <v>0</v>
      </c>
      <c r="I428" s="554">
        <v>0</v>
      </c>
      <c r="J428" s="554">
        <v>0</v>
      </c>
      <c r="K428" s="554">
        <v>0</v>
      </c>
      <c r="L428" s="554">
        <v>0</v>
      </c>
      <c r="M428" s="554">
        <v>0</v>
      </c>
      <c r="N428" s="284">
        <v>0</v>
      </c>
      <c r="O428" s="284">
        <v>0</v>
      </c>
      <c r="P428" s="557" t="s">
        <v>1049</v>
      </c>
      <c r="Q428" s="285">
        <v>1</v>
      </c>
      <c r="R428" s="284">
        <f t="shared" si="6"/>
        <v>0</v>
      </c>
    </row>
    <row r="429" spans="5:18" x14ac:dyDescent="0.25">
      <c r="E429" s="553"/>
      <c r="F429" s="553"/>
      <c r="G429" s="555">
        <v>0</v>
      </c>
      <c r="H429" s="556">
        <v>0</v>
      </c>
      <c r="I429" s="554">
        <v>0</v>
      </c>
      <c r="J429" s="554">
        <v>0</v>
      </c>
      <c r="K429" s="554">
        <v>0</v>
      </c>
      <c r="L429" s="554">
        <v>0</v>
      </c>
      <c r="M429" s="554">
        <v>0</v>
      </c>
      <c r="N429" s="284">
        <v>0</v>
      </c>
      <c r="O429" s="284">
        <v>0</v>
      </c>
      <c r="P429" s="557" t="s">
        <v>1049</v>
      </c>
      <c r="Q429" s="285">
        <v>1</v>
      </c>
      <c r="R429" s="284">
        <f t="shared" si="6"/>
        <v>0</v>
      </c>
    </row>
    <row r="430" spans="5:18" x14ac:dyDescent="0.25">
      <c r="E430" s="553"/>
      <c r="F430" s="553"/>
      <c r="G430" s="555">
        <v>0</v>
      </c>
      <c r="H430" s="556">
        <v>0</v>
      </c>
      <c r="I430" s="554">
        <v>0</v>
      </c>
      <c r="J430" s="554">
        <v>0</v>
      </c>
      <c r="K430" s="554">
        <v>0</v>
      </c>
      <c r="L430" s="554">
        <v>0</v>
      </c>
      <c r="M430" s="554">
        <v>0</v>
      </c>
      <c r="N430" s="284">
        <v>0</v>
      </c>
      <c r="O430" s="284">
        <v>0</v>
      </c>
      <c r="P430" s="557" t="s">
        <v>1049</v>
      </c>
      <c r="Q430" s="285">
        <v>1</v>
      </c>
      <c r="R430" s="284">
        <f t="shared" si="6"/>
        <v>0</v>
      </c>
    </row>
    <row r="431" spans="5:18" x14ac:dyDescent="0.25">
      <c r="E431" s="553"/>
      <c r="F431" s="553"/>
      <c r="G431" s="555">
        <v>0</v>
      </c>
      <c r="H431" s="556">
        <v>0</v>
      </c>
      <c r="I431" s="554">
        <v>0</v>
      </c>
      <c r="J431" s="554">
        <v>0</v>
      </c>
      <c r="K431" s="554">
        <v>0</v>
      </c>
      <c r="L431" s="554">
        <v>0</v>
      </c>
      <c r="M431" s="554">
        <v>0</v>
      </c>
      <c r="N431" s="284">
        <v>0</v>
      </c>
      <c r="O431" s="284">
        <v>0</v>
      </c>
      <c r="P431" s="557" t="s">
        <v>1049</v>
      </c>
      <c r="Q431" s="285">
        <v>1</v>
      </c>
      <c r="R431" s="284">
        <f t="shared" si="6"/>
        <v>0</v>
      </c>
    </row>
    <row r="432" spans="5:18" x14ac:dyDescent="0.25">
      <c r="E432" s="553"/>
      <c r="F432" s="553"/>
      <c r="G432" s="555">
        <v>0</v>
      </c>
      <c r="H432" s="556">
        <v>0</v>
      </c>
      <c r="I432" s="554">
        <v>0</v>
      </c>
      <c r="J432" s="554">
        <v>0</v>
      </c>
      <c r="K432" s="554">
        <v>0</v>
      </c>
      <c r="L432" s="554">
        <v>0</v>
      </c>
      <c r="M432" s="554">
        <v>0</v>
      </c>
      <c r="N432" s="284">
        <v>0</v>
      </c>
      <c r="O432" s="284">
        <v>0</v>
      </c>
      <c r="P432" s="557" t="s">
        <v>1049</v>
      </c>
      <c r="Q432" s="285">
        <v>1</v>
      </c>
      <c r="R432" s="284">
        <f t="shared" si="6"/>
        <v>0</v>
      </c>
    </row>
    <row r="433" spans="5:18" x14ac:dyDescent="0.25">
      <c r="E433" s="553"/>
      <c r="F433" s="553"/>
      <c r="G433" s="555">
        <v>0</v>
      </c>
      <c r="H433" s="556">
        <v>0</v>
      </c>
      <c r="I433" s="554">
        <v>0</v>
      </c>
      <c r="J433" s="554">
        <v>0</v>
      </c>
      <c r="K433" s="554">
        <v>0</v>
      </c>
      <c r="L433" s="554">
        <v>0</v>
      </c>
      <c r="M433" s="554">
        <v>0</v>
      </c>
      <c r="N433" s="284">
        <v>0</v>
      </c>
      <c r="O433" s="284">
        <v>0</v>
      </c>
      <c r="P433" s="557" t="s">
        <v>1049</v>
      </c>
      <c r="Q433" s="285">
        <v>1</v>
      </c>
      <c r="R433" s="284">
        <f t="shared" si="6"/>
        <v>0</v>
      </c>
    </row>
    <row r="434" spans="5:18" x14ac:dyDescent="0.25">
      <c r="E434" s="553"/>
      <c r="F434" s="553"/>
      <c r="G434" s="555">
        <v>0</v>
      </c>
      <c r="H434" s="556">
        <v>0</v>
      </c>
      <c r="I434" s="554">
        <v>0</v>
      </c>
      <c r="J434" s="554">
        <v>0</v>
      </c>
      <c r="K434" s="554">
        <v>0</v>
      </c>
      <c r="L434" s="554">
        <v>0</v>
      </c>
      <c r="M434" s="554">
        <v>0</v>
      </c>
      <c r="N434" s="284">
        <v>0</v>
      </c>
      <c r="O434" s="284">
        <v>0</v>
      </c>
      <c r="P434" s="557" t="s">
        <v>1049</v>
      </c>
      <c r="Q434" s="285">
        <v>1</v>
      </c>
      <c r="R434" s="284">
        <f t="shared" si="6"/>
        <v>0</v>
      </c>
    </row>
    <row r="435" spans="5:18" x14ac:dyDescent="0.25">
      <c r="E435" s="553"/>
      <c r="F435" s="553"/>
      <c r="G435" s="555">
        <v>0</v>
      </c>
      <c r="H435" s="556">
        <v>0</v>
      </c>
      <c r="I435" s="554">
        <v>0</v>
      </c>
      <c r="J435" s="554">
        <v>0</v>
      </c>
      <c r="K435" s="554">
        <v>0</v>
      </c>
      <c r="L435" s="554">
        <v>0</v>
      </c>
      <c r="M435" s="554">
        <v>0</v>
      </c>
      <c r="N435" s="284">
        <v>0</v>
      </c>
      <c r="O435" s="284">
        <v>0</v>
      </c>
      <c r="P435" s="557" t="s">
        <v>1049</v>
      </c>
      <c r="Q435" s="285">
        <v>1</v>
      </c>
      <c r="R435" s="284">
        <f t="shared" si="6"/>
        <v>0</v>
      </c>
    </row>
    <row r="436" spans="5:18" x14ac:dyDescent="0.25">
      <c r="E436" s="553"/>
      <c r="F436" s="553"/>
      <c r="G436" s="555">
        <v>0</v>
      </c>
      <c r="H436" s="556">
        <v>0</v>
      </c>
      <c r="I436" s="554">
        <v>0</v>
      </c>
      <c r="J436" s="554">
        <v>0</v>
      </c>
      <c r="K436" s="554">
        <v>0</v>
      </c>
      <c r="L436" s="554">
        <v>0</v>
      </c>
      <c r="M436" s="554">
        <v>0</v>
      </c>
      <c r="N436" s="284">
        <v>0</v>
      </c>
      <c r="O436" s="284">
        <v>0</v>
      </c>
      <c r="P436" s="557" t="s">
        <v>1049</v>
      </c>
      <c r="Q436" s="285">
        <v>1</v>
      </c>
      <c r="R436" s="284">
        <f t="shared" si="6"/>
        <v>0</v>
      </c>
    </row>
    <row r="437" spans="5:18" x14ac:dyDescent="0.25">
      <c r="E437" s="553"/>
      <c r="F437" s="553"/>
      <c r="G437" s="555">
        <v>0</v>
      </c>
      <c r="H437" s="556">
        <v>0</v>
      </c>
      <c r="I437" s="554">
        <v>0</v>
      </c>
      <c r="J437" s="554">
        <v>0</v>
      </c>
      <c r="K437" s="554">
        <v>0</v>
      </c>
      <c r="L437" s="554">
        <v>0</v>
      </c>
      <c r="M437" s="554">
        <v>0</v>
      </c>
      <c r="N437" s="284">
        <v>0</v>
      </c>
      <c r="O437" s="284">
        <v>0</v>
      </c>
      <c r="P437" s="557" t="s">
        <v>1049</v>
      </c>
      <c r="Q437" s="285">
        <v>1</v>
      </c>
      <c r="R437" s="284">
        <f t="shared" si="6"/>
        <v>0</v>
      </c>
    </row>
    <row r="438" spans="5:18" x14ac:dyDescent="0.25">
      <c r="E438" s="553"/>
      <c r="F438" s="553"/>
      <c r="G438" s="555">
        <v>0</v>
      </c>
      <c r="H438" s="556">
        <v>0</v>
      </c>
      <c r="I438" s="554">
        <v>0</v>
      </c>
      <c r="J438" s="554">
        <v>0</v>
      </c>
      <c r="K438" s="554">
        <v>0</v>
      </c>
      <c r="L438" s="554">
        <v>0</v>
      </c>
      <c r="M438" s="554">
        <v>0</v>
      </c>
      <c r="N438" s="284">
        <v>0</v>
      </c>
      <c r="O438" s="284">
        <v>0</v>
      </c>
      <c r="P438" s="557" t="s">
        <v>1049</v>
      </c>
      <c r="Q438" s="285">
        <v>1</v>
      </c>
      <c r="R438" s="284">
        <f t="shared" si="6"/>
        <v>0</v>
      </c>
    </row>
    <row r="439" spans="5:18" x14ac:dyDescent="0.25">
      <c r="E439" s="553"/>
      <c r="F439" s="553"/>
      <c r="G439" s="555">
        <v>0</v>
      </c>
      <c r="H439" s="556">
        <v>0</v>
      </c>
      <c r="I439" s="554">
        <v>0</v>
      </c>
      <c r="J439" s="554">
        <v>0</v>
      </c>
      <c r="K439" s="554">
        <v>0</v>
      </c>
      <c r="L439" s="554">
        <v>0</v>
      </c>
      <c r="M439" s="554">
        <v>0</v>
      </c>
      <c r="N439" s="284">
        <v>0</v>
      </c>
      <c r="O439" s="284">
        <v>0</v>
      </c>
      <c r="P439" s="557" t="s">
        <v>1049</v>
      </c>
      <c r="Q439" s="285">
        <v>1</v>
      </c>
      <c r="R439" s="284">
        <f t="shared" si="6"/>
        <v>0</v>
      </c>
    </row>
    <row r="440" spans="5:18" x14ac:dyDescent="0.25">
      <c r="E440" s="553"/>
      <c r="F440" s="553"/>
      <c r="G440" s="555">
        <v>0</v>
      </c>
      <c r="H440" s="556">
        <v>0</v>
      </c>
      <c r="I440" s="554">
        <v>0</v>
      </c>
      <c r="J440" s="554">
        <v>0</v>
      </c>
      <c r="K440" s="554">
        <v>0</v>
      </c>
      <c r="L440" s="554">
        <v>0</v>
      </c>
      <c r="M440" s="554">
        <v>0</v>
      </c>
      <c r="N440" s="284">
        <v>0</v>
      </c>
      <c r="O440" s="284">
        <v>0</v>
      </c>
      <c r="P440" s="557" t="s">
        <v>1049</v>
      </c>
      <c r="Q440" s="285">
        <v>1</v>
      </c>
      <c r="R440" s="284">
        <f t="shared" si="6"/>
        <v>0</v>
      </c>
    </row>
    <row r="441" spans="5:18" x14ac:dyDescent="0.25">
      <c r="E441" s="553"/>
      <c r="F441" s="553"/>
      <c r="G441" s="555">
        <v>0</v>
      </c>
      <c r="H441" s="556">
        <v>0</v>
      </c>
      <c r="I441" s="554">
        <v>0</v>
      </c>
      <c r="J441" s="554">
        <v>0</v>
      </c>
      <c r="K441" s="554">
        <v>0</v>
      </c>
      <c r="L441" s="554">
        <v>0</v>
      </c>
      <c r="M441" s="554">
        <v>0</v>
      </c>
      <c r="N441" s="284">
        <v>0</v>
      </c>
      <c r="O441" s="284">
        <v>0</v>
      </c>
      <c r="P441" s="557" t="s">
        <v>1049</v>
      </c>
      <c r="Q441" s="285">
        <v>1</v>
      </c>
      <c r="R441" s="284">
        <f t="shared" si="6"/>
        <v>0</v>
      </c>
    </row>
    <row r="442" spans="5:18" x14ac:dyDescent="0.25">
      <c r="E442" s="553"/>
      <c r="F442" s="553"/>
      <c r="G442" s="555">
        <v>0</v>
      </c>
      <c r="H442" s="556">
        <v>0</v>
      </c>
      <c r="I442" s="554">
        <v>0</v>
      </c>
      <c r="J442" s="554">
        <v>0</v>
      </c>
      <c r="K442" s="554">
        <v>0</v>
      </c>
      <c r="L442" s="554">
        <v>0</v>
      </c>
      <c r="M442" s="554">
        <v>0</v>
      </c>
      <c r="N442" s="284">
        <v>0</v>
      </c>
      <c r="O442" s="284">
        <v>0</v>
      </c>
      <c r="P442" s="557" t="s">
        <v>1049</v>
      </c>
      <c r="Q442" s="285">
        <v>1</v>
      </c>
      <c r="R442" s="284">
        <f t="shared" si="6"/>
        <v>0</v>
      </c>
    </row>
    <row r="443" spans="5:18" x14ac:dyDescent="0.25">
      <c r="E443" s="553"/>
      <c r="F443" s="553"/>
      <c r="G443" s="555">
        <v>0</v>
      </c>
      <c r="H443" s="556">
        <v>0</v>
      </c>
      <c r="I443" s="554">
        <v>0</v>
      </c>
      <c r="J443" s="554">
        <v>0</v>
      </c>
      <c r="K443" s="554">
        <v>0</v>
      </c>
      <c r="L443" s="554">
        <v>0</v>
      </c>
      <c r="M443" s="554">
        <v>0</v>
      </c>
      <c r="N443" s="284">
        <v>0</v>
      </c>
      <c r="O443" s="284">
        <v>0</v>
      </c>
      <c r="P443" s="557" t="s">
        <v>1049</v>
      </c>
      <c r="Q443" s="285">
        <v>1</v>
      </c>
      <c r="R443" s="284">
        <f t="shared" si="6"/>
        <v>0</v>
      </c>
    </row>
    <row r="444" spans="5:18" x14ac:dyDescent="0.25">
      <c r="E444" s="553"/>
      <c r="F444" s="553"/>
      <c r="G444" s="555">
        <v>0</v>
      </c>
      <c r="H444" s="556">
        <v>0</v>
      </c>
      <c r="I444" s="554">
        <v>0</v>
      </c>
      <c r="J444" s="554">
        <v>0</v>
      </c>
      <c r="K444" s="554">
        <v>0</v>
      </c>
      <c r="L444" s="554">
        <v>0</v>
      </c>
      <c r="M444" s="554">
        <v>0</v>
      </c>
      <c r="N444" s="284">
        <v>0</v>
      </c>
      <c r="O444" s="284">
        <v>0</v>
      </c>
      <c r="P444" s="557" t="s">
        <v>1049</v>
      </c>
      <c r="Q444" s="285">
        <v>1</v>
      </c>
      <c r="R444" s="284">
        <f t="shared" si="6"/>
        <v>0</v>
      </c>
    </row>
    <row r="445" spans="5:18" x14ac:dyDescent="0.25">
      <c r="E445" s="553"/>
      <c r="F445" s="553"/>
      <c r="G445" s="555">
        <v>0</v>
      </c>
      <c r="H445" s="556">
        <v>0</v>
      </c>
      <c r="I445" s="554">
        <v>0</v>
      </c>
      <c r="J445" s="554">
        <v>0</v>
      </c>
      <c r="K445" s="554">
        <v>0</v>
      </c>
      <c r="L445" s="554">
        <v>0</v>
      </c>
      <c r="M445" s="554">
        <v>0</v>
      </c>
      <c r="N445" s="284">
        <v>0</v>
      </c>
      <c r="O445" s="284">
        <v>0</v>
      </c>
      <c r="P445" s="557" t="s">
        <v>1049</v>
      </c>
      <c r="Q445" s="285">
        <v>1</v>
      </c>
      <c r="R445" s="284">
        <f t="shared" si="6"/>
        <v>0</v>
      </c>
    </row>
    <row r="446" spans="5:18" x14ac:dyDescent="0.25">
      <c r="E446" s="553"/>
      <c r="F446" s="553"/>
      <c r="G446" s="555">
        <v>0</v>
      </c>
      <c r="H446" s="556">
        <v>0</v>
      </c>
      <c r="I446" s="554">
        <v>0</v>
      </c>
      <c r="J446" s="554">
        <v>0</v>
      </c>
      <c r="K446" s="554">
        <v>0</v>
      </c>
      <c r="L446" s="554">
        <v>0</v>
      </c>
      <c r="M446" s="554">
        <v>0</v>
      </c>
      <c r="N446" s="284">
        <v>0</v>
      </c>
      <c r="O446" s="284">
        <v>0</v>
      </c>
      <c r="P446" s="557" t="s">
        <v>1049</v>
      </c>
      <c r="Q446" s="285">
        <v>1</v>
      </c>
      <c r="R446" s="284">
        <f t="shared" si="6"/>
        <v>0</v>
      </c>
    </row>
    <row r="447" spans="5:18" x14ac:dyDescent="0.25">
      <c r="E447" s="553"/>
      <c r="F447" s="553"/>
      <c r="G447" s="555">
        <v>0</v>
      </c>
      <c r="H447" s="556">
        <v>0</v>
      </c>
      <c r="I447" s="554">
        <v>0</v>
      </c>
      <c r="J447" s="554">
        <v>0</v>
      </c>
      <c r="K447" s="554">
        <v>0</v>
      </c>
      <c r="L447" s="554">
        <v>0</v>
      </c>
      <c r="M447" s="554">
        <v>0</v>
      </c>
      <c r="N447" s="284">
        <v>0</v>
      </c>
      <c r="O447" s="284">
        <v>0</v>
      </c>
      <c r="P447" s="557" t="s">
        <v>1049</v>
      </c>
      <c r="Q447" s="285">
        <v>1</v>
      </c>
      <c r="R447" s="284">
        <f t="shared" si="6"/>
        <v>0</v>
      </c>
    </row>
    <row r="448" spans="5:18" x14ac:dyDescent="0.25">
      <c r="E448" s="553"/>
      <c r="F448" s="553"/>
      <c r="G448" s="555">
        <v>0</v>
      </c>
      <c r="H448" s="556">
        <v>0</v>
      </c>
      <c r="I448" s="554">
        <v>0</v>
      </c>
      <c r="J448" s="554">
        <v>0</v>
      </c>
      <c r="K448" s="554">
        <v>0</v>
      </c>
      <c r="L448" s="554">
        <v>0</v>
      </c>
      <c r="M448" s="554">
        <v>0</v>
      </c>
      <c r="N448" s="284">
        <v>0</v>
      </c>
      <c r="O448" s="284">
        <v>0</v>
      </c>
      <c r="P448" s="557" t="s">
        <v>1049</v>
      </c>
      <c r="Q448" s="285">
        <v>1</v>
      </c>
      <c r="R448" s="284">
        <f t="shared" si="6"/>
        <v>0</v>
      </c>
    </row>
    <row r="449" spans="5:18" x14ac:dyDescent="0.25">
      <c r="E449" s="553"/>
      <c r="F449" s="553"/>
      <c r="G449" s="555">
        <v>0</v>
      </c>
      <c r="H449" s="556">
        <v>0</v>
      </c>
      <c r="I449" s="554">
        <v>0</v>
      </c>
      <c r="J449" s="554">
        <v>0</v>
      </c>
      <c r="K449" s="554">
        <v>0</v>
      </c>
      <c r="L449" s="554">
        <v>0</v>
      </c>
      <c r="M449" s="554">
        <v>0</v>
      </c>
      <c r="N449" s="284">
        <v>0</v>
      </c>
      <c r="O449" s="284">
        <v>0</v>
      </c>
      <c r="P449" s="557" t="s">
        <v>1049</v>
      </c>
      <c r="Q449" s="285">
        <v>1</v>
      </c>
      <c r="R449" s="284">
        <f t="shared" si="6"/>
        <v>0</v>
      </c>
    </row>
    <row r="450" spans="5:18" x14ac:dyDescent="0.25">
      <c r="E450" s="553"/>
      <c r="F450" s="553"/>
      <c r="G450" s="555">
        <v>0</v>
      </c>
      <c r="H450" s="556">
        <v>0</v>
      </c>
      <c r="I450" s="554">
        <v>0</v>
      </c>
      <c r="J450" s="554">
        <v>0</v>
      </c>
      <c r="K450" s="554">
        <v>0</v>
      </c>
      <c r="L450" s="554">
        <v>0</v>
      </c>
      <c r="M450" s="554">
        <v>0</v>
      </c>
      <c r="N450" s="284">
        <v>0</v>
      </c>
      <c r="O450" s="284">
        <v>0</v>
      </c>
      <c r="P450" s="557" t="s">
        <v>1049</v>
      </c>
      <c r="Q450" s="285">
        <v>1</v>
      </c>
      <c r="R450" s="284">
        <f t="shared" si="6"/>
        <v>0</v>
      </c>
    </row>
    <row r="451" spans="5:18" x14ac:dyDescent="0.25">
      <c r="E451" s="553"/>
      <c r="F451" s="553"/>
      <c r="G451" s="555">
        <v>0</v>
      </c>
      <c r="H451" s="556">
        <v>0</v>
      </c>
      <c r="I451" s="554">
        <v>0</v>
      </c>
      <c r="J451" s="554">
        <v>0</v>
      </c>
      <c r="K451" s="554">
        <v>0</v>
      </c>
      <c r="L451" s="554">
        <v>0</v>
      </c>
      <c r="M451" s="554">
        <v>0</v>
      </c>
      <c r="N451" s="284">
        <v>0</v>
      </c>
      <c r="O451" s="284">
        <v>0</v>
      </c>
      <c r="P451" s="557" t="s">
        <v>1049</v>
      </c>
      <c r="Q451" s="285">
        <v>1</v>
      </c>
      <c r="R451" s="284">
        <f t="shared" ref="R451:R500" si="7">ROUND(((I451*Q451)-J451)/5,0)</f>
        <v>0</v>
      </c>
    </row>
    <row r="452" spans="5:18" x14ac:dyDescent="0.25">
      <c r="E452" s="553"/>
      <c r="F452" s="553"/>
      <c r="G452" s="555">
        <v>0</v>
      </c>
      <c r="H452" s="556">
        <v>0</v>
      </c>
      <c r="I452" s="554">
        <v>0</v>
      </c>
      <c r="J452" s="554">
        <v>0</v>
      </c>
      <c r="K452" s="554">
        <v>0</v>
      </c>
      <c r="L452" s="554">
        <v>0</v>
      </c>
      <c r="M452" s="554">
        <v>0</v>
      </c>
      <c r="N452" s="284">
        <v>0</v>
      </c>
      <c r="O452" s="284">
        <v>0</v>
      </c>
      <c r="P452" s="557" t="s">
        <v>1049</v>
      </c>
      <c r="Q452" s="285">
        <v>1</v>
      </c>
      <c r="R452" s="284">
        <f t="shared" si="7"/>
        <v>0</v>
      </c>
    </row>
    <row r="453" spans="5:18" x14ac:dyDescent="0.25">
      <c r="E453" s="553"/>
      <c r="F453" s="553"/>
      <c r="G453" s="555">
        <v>0</v>
      </c>
      <c r="H453" s="556">
        <v>0</v>
      </c>
      <c r="I453" s="554">
        <v>0</v>
      </c>
      <c r="J453" s="554">
        <v>0</v>
      </c>
      <c r="K453" s="554">
        <v>0</v>
      </c>
      <c r="L453" s="554">
        <v>0</v>
      </c>
      <c r="M453" s="554">
        <v>0</v>
      </c>
      <c r="N453" s="284">
        <v>0</v>
      </c>
      <c r="O453" s="284">
        <v>0</v>
      </c>
      <c r="P453" s="557" t="s">
        <v>1049</v>
      </c>
      <c r="Q453" s="285">
        <v>1</v>
      </c>
      <c r="R453" s="284">
        <f t="shared" si="7"/>
        <v>0</v>
      </c>
    </row>
    <row r="454" spans="5:18" x14ac:dyDescent="0.25">
      <c r="E454" s="553"/>
      <c r="F454" s="553"/>
      <c r="G454" s="555">
        <v>0</v>
      </c>
      <c r="H454" s="556">
        <v>0</v>
      </c>
      <c r="I454" s="554">
        <v>0</v>
      </c>
      <c r="J454" s="554">
        <v>0</v>
      </c>
      <c r="K454" s="554">
        <v>0</v>
      </c>
      <c r="L454" s="554">
        <v>0</v>
      </c>
      <c r="M454" s="554">
        <v>0</v>
      </c>
      <c r="N454" s="284">
        <v>0</v>
      </c>
      <c r="O454" s="284">
        <v>0</v>
      </c>
      <c r="P454" s="557" t="s">
        <v>1049</v>
      </c>
      <c r="Q454" s="285">
        <v>1</v>
      </c>
      <c r="R454" s="284">
        <f t="shared" si="7"/>
        <v>0</v>
      </c>
    </row>
    <row r="455" spans="5:18" x14ac:dyDescent="0.25">
      <c r="E455" s="553"/>
      <c r="F455" s="553"/>
      <c r="G455" s="555">
        <v>0</v>
      </c>
      <c r="H455" s="556">
        <v>0</v>
      </c>
      <c r="I455" s="554">
        <v>0</v>
      </c>
      <c r="J455" s="554">
        <v>0</v>
      </c>
      <c r="K455" s="554">
        <v>0</v>
      </c>
      <c r="L455" s="554">
        <v>0</v>
      </c>
      <c r="M455" s="554">
        <v>0</v>
      </c>
      <c r="N455" s="284">
        <v>0</v>
      </c>
      <c r="O455" s="284">
        <v>0</v>
      </c>
      <c r="P455" s="557" t="s">
        <v>1049</v>
      </c>
      <c r="Q455" s="285">
        <v>1</v>
      </c>
      <c r="R455" s="284">
        <f t="shared" si="7"/>
        <v>0</v>
      </c>
    </row>
    <row r="456" spans="5:18" x14ac:dyDescent="0.25">
      <c r="E456" s="553"/>
      <c r="F456" s="553"/>
      <c r="G456" s="555">
        <v>0</v>
      </c>
      <c r="H456" s="556">
        <v>0</v>
      </c>
      <c r="I456" s="554">
        <v>0</v>
      </c>
      <c r="J456" s="554">
        <v>0</v>
      </c>
      <c r="K456" s="554">
        <v>0</v>
      </c>
      <c r="L456" s="554">
        <v>0</v>
      </c>
      <c r="M456" s="554">
        <v>0</v>
      </c>
      <c r="N456" s="284">
        <v>0</v>
      </c>
      <c r="O456" s="284">
        <v>0</v>
      </c>
      <c r="P456" s="557" t="s">
        <v>1049</v>
      </c>
      <c r="Q456" s="285">
        <v>1</v>
      </c>
      <c r="R456" s="284">
        <f t="shared" si="7"/>
        <v>0</v>
      </c>
    </row>
    <row r="457" spans="5:18" x14ac:dyDescent="0.25">
      <c r="E457" s="553"/>
      <c r="F457" s="553"/>
      <c r="G457" s="555">
        <v>0</v>
      </c>
      <c r="H457" s="556">
        <v>0</v>
      </c>
      <c r="I457" s="554">
        <v>0</v>
      </c>
      <c r="J457" s="554">
        <v>0</v>
      </c>
      <c r="K457" s="554">
        <v>0</v>
      </c>
      <c r="L457" s="554">
        <v>0</v>
      </c>
      <c r="M457" s="554">
        <v>0</v>
      </c>
      <c r="N457" s="284">
        <v>0</v>
      </c>
      <c r="O457" s="284">
        <v>0</v>
      </c>
      <c r="P457" s="557" t="s">
        <v>1049</v>
      </c>
      <c r="Q457" s="285">
        <v>1</v>
      </c>
      <c r="R457" s="284">
        <f t="shared" si="7"/>
        <v>0</v>
      </c>
    </row>
    <row r="458" spans="5:18" x14ac:dyDescent="0.25">
      <c r="E458" s="553"/>
      <c r="F458" s="553"/>
      <c r="G458" s="555">
        <v>0</v>
      </c>
      <c r="H458" s="556">
        <v>0</v>
      </c>
      <c r="I458" s="554">
        <v>0</v>
      </c>
      <c r="J458" s="554">
        <v>0</v>
      </c>
      <c r="K458" s="554">
        <v>0</v>
      </c>
      <c r="L458" s="554">
        <v>0</v>
      </c>
      <c r="M458" s="554">
        <v>0</v>
      </c>
      <c r="N458" s="284">
        <v>0</v>
      </c>
      <c r="O458" s="284">
        <v>0</v>
      </c>
      <c r="P458" s="557" t="s">
        <v>1049</v>
      </c>
      <c r="Q458" s="285">
        <v>1</v>
      </c>
      <c r="R458" s="284">
        <f t="shared" si="7"/>
        <v>0</v>
      </c>
    </row>
    <row r="459" spans="5:18" x14ac:dyDescent="0.25">
      <c r="E459" s="553"/>
      <c r="F459" s="553"/>
      <c r="G459" s="555">
        <v>0</v>
      </c>
      <c r="H459" s="556">
        <v>0</v>
      </c>
      <c r="I459" s="554">
        <v>0</v>
      </c>
      <c r="J459" s="554">
        <v>0</v>
      </c>
      <c r="K459" s="554">
        <v>0</v>
      </c>
      <c r="L459" s="554">
        <v>0</v>
      </c>
      <c r="M459" s="554">
        <v>0</v>
      </c>
      <c r="N459" s="284">
        <v>0</v>
      </c>
      <c r="O459" s="284">
        <v>0</v>
      </c>
      <c r="P459" s="557" t="s">
        <v>1049</v>
      </c>
      <c r="Q459" s="285">
        <v>1</v>
      </c>
      <c r="R459" s="284">
        <f t="shared" si="7"/>
        <v>0</v>
      </c>
    </row>
    <row r="460" spans="5:18" x14ac:dyDescent="0.25">
      <c r="E460" s="553"/>
      <c r="F460" s="553"/>
      <c r="G460" s="555">
        <v>0</v>
      </c>
      <c r="H460" s="556">
        <v>0</v>
      </c>
      <c r="I460" s="554">
        <v>0</v>
      </c>
      <c r="J460" s="554">
        <v>0</v>
      </c>
      <c r="K460" s="554">
        <v>0</v>
      </c>
      <c r="L460" s="554">
        <v>0</v>
      </c>
      <c r="M460" s="554">
        <v>0</v>
      </c>
      <c r="N460" s="284">
        <v>0</v>
      </c>
      <c r="O460" s="284">
        <v>0</v>
      </c>
      <c r="P460" s="557" t="s">
        <v>1049</v>
      </c>
      <c r="Q460" s="285">
        <v>1</v>
      </c>
      <c r="R460" s="284">
        <f t="shared" si="7"/>
        <v>0</v>
      </c>
    </row>
    <row r="461" spans="5:18" x14ac:dyDescent="0.25">
      <c r="E461" s="553"/>
      <c r="F461" s="553"/>
      <c r="G461" s="555">
        <v>0</v>
      </c>
      <c r="H461" s="556">
        <v>0</v>
      </c>
      <c r="I461" s="554">
        <v>0</v>
      </c>
      <c r="J461" s="554">
        <v>0</v>
      </c>
      <c r="K461" s="554">
        <v>0</v>
      </c>
      <c r="L461" s="554">
        <v>0</v>
      </c>
      <c r="M461" s="554">
        <v>0</v>
      </c>
      <c r="N461" s="284">
        <v>0</v>
      </c>
      <c r="O461" s="284">
        <v>0</v>
      </c>
      <c r="P461" s="557" t="s">
        <v>1049</v>
      </c>
      <c r="Q461" s="285">
        <v>1</v>
      </c>
      <c r="R461" s="284">
        <f t="shared" si="7"/>
        <v>0</v>
      </c>
    </row>
    <row r="462" spans="5:18" x14ac:dyDescent="0.25">
      <c r="E462" s="553"/>
      <c r="F462" s="553"/>
      <c r="G462" s="555">
        <v>0</v>
      </c>
      <c r="H462" s="556">
        <v>0</v>
      </c>
      <c r="I462" s="554">
        <v>0</v>
      </c>
      <c r="J462" s="554">
        <v>0</v>
      </c>
      <c r="K462" s="554">
        <v>0</v>
      </c>
      <c r="L462" s="554">
        <v>0</v>
      </c>
      <c r="M462" s="554">
        <v>0</v>
      </c>
      <c r="N462" s="284">
        <v>0</v>
      </c>
      <c r="O462" s="284">
        <v>0</v>
      </c>
      <c r="P462" s="557" t="s">
        <v>1049</v>
      </c>
      <c r="Q462" s="285">
        <v>1</v>
      </c>
      <c r="R462" s="284">
        <f t="shared" si="7"/>
        <v>0</v>
      </c>
    </row>
    <row r="463" spans="5:18" x14ac:dyDescent="0.25">
      <c r="E463" s="553"/>
      <c r="F463" s="553"/>
      <c r="G463" s="555">
        <v>0</v>
      </c>
      <c r="H463" s="556">
        <v>0</v>
      </c>
      <c r="I463" s="554">
        <v>0</v>
      </c>
      <c r="J463" s="554">
        <v>0</v>
      </c>
      <c r="K463" s="554">
        <v>0</v>
      </c>
      <c r="L463" s="554">
        <v>0</v>
      </c>
      <c r="M463" s="554">
        <v>0</v>
      </c>
      <c r="N463" s="284">
        <v>0</v>
      </c>
      <c r="O463" s="284">
        <v>0</v>
      </c>
      <c r="P463" s="557" t="s">
        <v>1049</v>
      </c>
      <c r="Q463" s="285">
        <v>1</v>
      </c>
      <c r="R463" s="284">
        <f t="shared" si="7"/>
        <v>0</v>
      </c>
    </row>
    <row r="464" spans="5:18" x14ac:dyDescent="0.25">
      <c r="E464" s="553"/>
      <c r="F464" s="553"/>
      <c r="G464" s="555">
        <v>0</v>
      </c>
      <c r="H464" s="556">
        <v>0</v>
      </c>
      <c r="I464" s="554">
        <v>0</v>
      </c>
      <c r="J464" s="554">
        <v>0</v>
      </c>
      <c r="K464" s="554">
        <v>0</v>
      </c>
      <c r="L464" s="554">
        <v>0</v>
      </c>
      <c r="M464" s="554">
        <v>0</v>
      </c>
      <c r="N464" s="284">
        <v>0</v>
      </c>
      <c r="O464" s="284">
        <v>0</v>
      </c>
      <c r="P464" s="557" t="s">
        <v>1049</v>
      </c>
      <c r="Q464" s="285">
        <v>1</v>
      </c>
      <c r="R464" s="284">
        <f t="shared" si="7"/>
        <v>0</v>
      </c>
    </row>
    <row r="465" spans="5:18" x14ac:dyDescent="0.25">
      <c r="E465" s="553"/>
      <c r="F465" s="553"/>
      <c r="G465" s="555">
        <v>0</v>
      </c>
      <c r="H465" s="556">
        <v>0</v>
      </c>
      <c r="I465" s="554">
        <v>0</v>
      </c>
      <c r="J465" s="554">
        <v>0</v>
      </c>
      <c r="K465" s="554">
        <v>0</v>
      </c>
      <c r="L465" s="554">
        <v>0</v>
      </c>
      <c r="M465" s="554">
        <v>0</v>
      </c>
      <c r="N465" s="284">
        <v>0</v>
      </c>
      <c r="O465" s="284">
        <v>0</v>
      </c>
      <c r="P465" s="557" t="s">
        <v>1049</v>
      </c>
      <c r="Q465" s="285">
        <v>1</v>
      </c>
      <c r="R465" s="284">
        <f t="shared" si="7"/>
        <v>0</v>
      </c>
    </row>
    <row r="466" spans="5:18" x14ac:dyDescent="0.25">
      <c r="E466" s="553"/>
      <c r="F466" s="553"/>
      <c r="G466" s="555">
        <v>0</v>
      </c>
      <c r="H466" s="556">
        <v>0</v>
      </c>
      <c r="I466" s="554">
        <v>0</v>
      </c>
      <c r="J466" s="554">
        <v>0</v>
      </c>
      <c r="K466" s="554">
        <v>0</v>
      </c>
      <c r="L466" s="554">
        <v>0</v>
      </c>
      <c r="M466" s="554">
        <v>0</v>
      </c>
      <c r="N466" s="284">
        <v>0</v>
      </c>
      <c r="O466" s="284">
        <v>0</v>
      </c>
      <c r="P466" s="557" t="s">
        <v>1049</v>
      </c>
      <c r="Q466" s="285">
        <v>1</v>
      </c>
      <c r="R466" s="284">
        <f t="shared" si="7"/>
        <v>0</v>
      </c>
    </row>
    <row r="467" spans="5:18" x14ac:dyDescent="0.25">
      <c r="E467" s="553"/>
      <c r="F467" s="553"/>
      <c r="G467" s="555">
        <v>0</v>
      </c>
      <c r="H467" s="556">
        <v>0</v>
      </c>
      <c r="I467" s="554">
        <v>0</v>
      </c>
      <c r="J467" s="554">
        <v>0</v>
      </c>
      <c r="K467" s="554">
        <v>0</v>
      </c>
      <c r="L467" s="554">
        <v>0</v>
      </c>
      <c r="M467" s="554">
        <v>0</v>
      </c>
      <c r="N467" s="284">
        <v>0</v>
      </c>
      <c r="O467" s="284">
        <v>0</v>
      </c>
      <c r="P467" s="557" t="s">
        <v>1049</v>
      </c>
      <c r="Q467" s="285">
        <v>1</v>
      </c>
      <c r="R467" s="284">
        <f t="shared" si="7"/>
        <v>0</v>
      </c>
    </row>
    <row r="468" spans="5:18" x14ac:dyDescent="0.25">
      <c r="E468" s="553"/>
      <c r="F468" s="553"/>
      <c r="G468" s="555">
        <v>0</v>
      </c>
      <c r="H468" s="556">
        <v>0</v>
      </c>
      <c r="I468" s="554">
        <v>0</v>
      </c>
      <c r="J468" s="554">
        <v>0</v>
      </c>
      <c r="K468" s="554">
        <v>0</v>
      </c>
      <c r="L468" s="554">
        <v>0</v>
      </c>
      <c r="M468" s="554">
        <v>0</v>
      </c>
      <c r="N468" s="284">
        <v>0</v>
      </c>
      <c r="O468" s="284">
        <v>0</v>
      </c>
      <c r="P468" s="557" t="s">
        <v>1049</v>
      </c>
      <c r="Q468" s="285">
        <v>1</v>
      </c>
      <c r="R468" s="284">
        <f t="shared" si="7"/>
        <v>0</v>
      </c>
    </row>
    <row r="469" spans="5:18" x14ac:dyDescent="0.25">
      <c r="E469" s="553"/>
      <c r="F469" s="553"/>
      <c r="G469" s="555">
        <v>0</v>
      </c>
      <c r="H469" s="556">
        <v>0</v>
      </c>
      <c r="I469" s="554">
        <v>0</v>
      </c>
      <c r="J469" s="554">
        <v>0</v>
      </c>
      <c r="K469" s="554">
        <v>0</v>
      </c>
      <c r="L469" s="554">
        <v>0</v>
      </c>
      <c r="M469" s="554">
        <v>0</v>
      </c>
      <c r="N469" s="284">
        <v>0</v>
      </c>
      <c r="O469" s="284">
        <v>0</v>
      </c>
      <c r="P469" s="557" t="s">
        <v>1049</v>
      </c>
      <c r="Q469" s="285">
        <v>1</v>
      </c>
      <c r="R469" s="284">
        <f t="shared" si="7"/>
        <v>0</v>
      </c>
    </row>
    <row r="470" spans="5:18" x14ac:dyDescent="0.25">
      <c r="E470" s="553"/>
      <c r="F470" s="553"/>
      <c r="G470" s="555">
        <v>0</v>
      </c>
      <c r="H470" s="556">
        <v>0</v>
      </c>
      <c r="I470" s="554">
        <v>0</v>
      </c>
      <c r="J470" s="554">
        <v>0</v>
      </c>
      <c r="K470" s="554">
        <v>0</v>
      </c>
      <c r="L470" s="554">
        <v>0</v>
      </c>
      <c r="M470" s="554">
        <v>0</v>
      </c>
      <c r="N470" s="284">
        <v>0</v>
      </c>
      <c r="O470" s="284">
        <v>0</v>
      </c>
      <c r="P470" s="557" t="s">
        <v>1049</v>
      </c>
      <c r="Q470" s="285">
        <v>1</v>
      </c>
      <c r="R470" s="284">
        <f t="shared" si="7"/>
        <v>0</v>
      </c>
    </row>
    <row r="471" spans="5:18" x14ac:dyDescent="0.25">
      <c r="E471" s="553"/>
      <c r="F471" s="553"/>
      <c r="G471" s="555">
        <v>0</v>
      </c>
      <c r="H471" s="556">
        <v>0</v>
      </c>
      <c r="I471" s="554">
        <v>0</v>
      </c>
      <c r="J471" s="554">
        <v>0</v>
      </c>
      <c r="K471" s="554">
        <v>0</v>
      </c>
      <c r="L471" s="554">
        <v>0</v>
      </c>
      <c r="M471" s="554">
        <v>0</v>
      </c>
      <c r="N471" s="284">
        <v>0</v>
      </c>
      <c r="O471" s="284">
        <v>0</v>
      </c>
      <c r="P471" s="557" t="s">
        <v>1049</v>
      </c>
      <c r="Q471" s="285">
        <v>1</v>
      </c>
      <c r="R471" s="284">
        <f t="shared" si="7"/>
        <v>0</v>
      </c>
    </row>
    <row r="472" spans="5:18" x14ac:dyDescent="0.25">
      <c r="E472" s="553"/>
      <c r="F472" s="553"/>
      <c r="G472" s="555">
        <v>0</v>
      </c>
      <c r="H472" s="556">
        <v>0</v>
      </c>
      <c r="I472" s="554">
        <v>0</v>
      </c>
      <c r="J472" s="554">
        <v>0</v>
      </c>
      <c r="K472" s="554">
        <v>0</v>
      </c>
      <c r="L472" s="554">
        <v>0</v>
      </c>
      <c r="M472" s="554">
        <v>0</v>
      </c>
      <c r="N472" s="284">
        <v>0</v>
      </c>
      <c r="O472" s="284">
        <v>0</v>
      </c>
      <c r="P472" s="557" t="s">
        <v>1049</v>
      </c>
      <c r="Q472" s="285">
        <v>1</v>
      </c>
      <c r="R472" s="284">
        <f t="shared" si="7"/>
        <v>0</v>
      </c>
    </row>
    <row r="473" spans="5:18" x14ac:dyDescent="0.25">
      <c r="E473" s="553"/>
      <c r="F473" s="553"/>
      <c r="G473" s="555">
        <v>0</v>
      </c>
      <c r="H473" s="556">
        <v>0</v>
      </c>
      <c r="I473" s="554">
        <v>0</v>
      </c>
      <c r="J473" s="554">
        <v>0</v>
      </c>
      <c r="K473" s="554">
        <v>0</v>
      </c>
      <c r="L473" s="554">
        <v>0</v>
      </c>
      <c r="M473" s="554">
        <v>0</v>
      </c>
      <c r="N473" s="284">
        <v>0</v>
      </c>
      <c r="O473" s="284">
        <v>0</v>
      </c>
      <c r="P473" s="557" t="s">
        <v>1049</v>
      </c>
      <c r="Q473" s="285">
        <v>1</v>
      </c>
      <c r="R473" s="284">
        <f t="shared" si="7"/>
        <v>0</v>
      </c>
    </row>
    <row r="474" spans="5:18" x14ac:dyDescent="0.25">
      <c r="E474" s="553"/>
      <c r="F474" s="553"/>
      <c r="G474" s="555">
        <v>0</v>
      </c>
      <c r="H474" s="556">
        <v>0</v>
      </c>
      <c r="I474" s="554">
        <v>0</v>
      </c>
      <c r="J474" s="554">
        <v>0</v>
      </c>
      <c r="K474" s="554">
        <v>0</v>
      </c>
      <c r="L474" s="554">
        <v>0</v>
      </c>
      <c r="M474" s="554">
        <v>0</v>
      </c>
      <c r="N474" s="284">
        <v>0</v>
      </c>
      <c r="O474" s="284">
        <v>0</v>
      </c>
      <c r="P474" s="557" t="s">
        <v>1049</v>
      </c>
      <c r="Q474" s="285">
        <v>1</v>
      </c>
      <c r="R474" s="284">
        <f t="shared" si="7"/>
        <v>0</v>
      </c>
    </row>
    <row r="475" spans="5:18" x14ac:dyDescent="0.25">
      <c r="E475" s="553"/>
      <c r="F475" s="553"/>
      <c r="G475" s="555">
        <v>0</v>
      </c>
      <c r="H475" s="556">
        <v>0</v>
      </c>
      <c r="I475" s="554">
        <v>0</v>
      </c>
      <c r="J475" s="554">
        <v>0</v>
      </c>
      <c r="K475" s="554">
        <v>0</v>
      </c>
      <c r="L475" s="554">
        <v>0</v>
      </c>
      <c r="M475" s="554">
        <v>0</v>
      </c>
      <c r="N475" s="284">
        <v>0</v>
      </c>
      <c r="O475" s="284">
        <v>0</v>
      </c>
      <c r="P475" s="557" t="s">
        <v>1049</v>
      </c>
      <c r="Q475" s="285">
        <v>1</v>
      </c>
      <c r="R475" s="284">
        <f t="shared" si="7"/>
        <v>0</v>
      </c>
    </row>
    <row r="476" spans="5:18" x14ac:dyDescent="0.25">
      <c r="E476" s="553"/>
      <c r="F476" s="553"/>
      <c r="G476" s="555">
        <v>0</v>
      </c>
      <c r="H476" s="556">
        <v>0</v>
      </c>
      <c r="I476" s="554">
        <v>0</v>
      </c>
      <c r="J476" s="554">
        <v>0</v>
      </c>
      <c r="K476" s="554">
        <v>0</v>
      </c>
      <c r="L476" s="554">
        <v>0</v>
      </c>
      <c r="M476" s="554">
        <v>0</v>
      </c>
      <c r="N476" s="284">
        <v>0</v>
      </c>
      <c r="O476" s="284">
        <v>0</v>
      </c>
      <c r="P476" s="557" t="s">
        <v>1049</v>
      </c>
      <c r="Q476" s="285">
        <v>1</v>
      </c>
      <c r="R476" s="284">
        <f t="shared" si="7"/>
        <v>0</v>
      </c>
    </row>
    <row r="477" spans="5:18" x14ac:dyDescent="0.25">
      <c r="E477" s="553"/>
      <c r="F477" s="553"/>
      <c r="G477" s="555">
        <v>0</v>
      </c>
      <c r="H477" s="556">
        <v>0</v>
      </c>
      <c r="I477" s="554">
        <v>0</v>
      </c>
      <c r="J477" s="554">
        <v>0</v>
      </c>
      <c r="K477" s="554">
        <v>0</v>
      </c>
      <c r="L477" s="554">
        <v>0</v>
      </c>
      <c r="M477" s="554">
        <v>0</v>
      </c>
      <c r="N477" s="284">
        <v>0</v>
      </c>
      <c r="O477" s="284">
        <v>0</v>
      </c>
      <c r="P477" s="557" t="s">
        <v>1049</v>
      </c>
      <c r="Q477" s="285">
        <v>1</v>
      </c>
      <c r="R477" s="284">
        <f t="shared" si="7"/>
        <v>0</v>
      </c>
    </row>
    <row r="478" spans="5:18" x14ac:dyDescent="0.25">
      <c r="E478" s="553"/>
      <c r="F478" s="553"/>
      <c r="G478" s="555">
        <v>0</v>
      </c>
      <c r="H478" s="556">
        <v>0</v>
      </c>
      <c r="I478" s="554">
        <v>0</v>
      </c>
      <c r="J478" s="554">
        <v>0</v>
      </c>
      <c r="K478" s="554">
        <v>0</v>
      </c>
      <c r="L478" s="554">
        <v>0</v>
      </c>
      <c r="M478" s="554">
        <v>0</v>
      </c>
      <c r="N478" s="284">
        <v>0</v>
      </c>
      <c r="O478" s="284">
        <v>0</v>
      </c>
      <c r="P478" s="557" t="s">
        <v>1049</v>
      </c>
      <c r="Q478" s="285">
        <v>1</v>
      </c>
      <c r="R478" s="284">
        <f t="shared" si="7"/>
        <v>0</v>
      </c>
    </row>
    <row r="479" spans="5:18" x14ac:dyDescent="0.25">
      <c r="E479" s="553"/>
      <c r="F479" s="553"/>
      <c r="G479" s="555">
        <v>0</v>
      </c>
      <c r="H479" s="556">
        <v>0</v>
      </c>
      <c r="I479" s="554">
        <v>0</v>
      </c>
      <c r="J479" s="554">
        <v>0</v>
      </c>
      <c r="K479" s="554">
        <v>0</v>
      </c>
      <c r="L479" s="554">
        <v>0</v>
      </c>
      <c r="M479" s="554">
        <v>0</v>
      </c>
      <c r="N479" s="284">
        <v>0</v>
      </c>
      <c r="O479" s="284">
        <v>0</v>
      </c>
      <c r="P479" s="557" t="s">
        <v>1049</v>
      </c>
      <c r="Q479" s="285">
        <v>1</v>
      </c>
      <c r="R479" s="284">
        <f t="shared" si="7"/>
        <v>0</v>
      </c>
    </row>
    <row r="480" spans="5:18" x14ac:dyDescent="0.25">
      <c r="E480" s="553"/>
      <c r="F480" s="553"/>
      <c r="G480" s="555">
        <v>0</v>
      </c>
      <c r="H480" s="556">
        <v>0</v>
      </c>
      <c r="I480" s="554">
        <v>0</v>
      </c>
      <c r="J480" s="554">
        <v>0</v>
      </c>
      <c r="K480" s="554">
        <v>0</v>
      </c>
      <c r="L480" s="554">
        <v>0</v>
      </c>
      <c r="M480" s="554">
        <v>0</v>
      </c>
      <c r="N480" s="284">
        <v>0</v>
      </c>
      <c r="O480" s="284">
        <v>0</v>
      </c>
      <c r="P480" s="557" t="s">
        <v>1049</v>
      </c>
      <c r="Q480" s="285">
        <v>1</v>
      </c>
      <c r="R480" s="284">
        <f t="shared" si="7"/>
        <v>0</v>
      </c>
    </row>
    <row r="481" spans="5:18" x14ac:dyDescent="0.25">
      <c r="E481" s="553"/>
      <c r="F481" s="553"/>
      <c r="G481" s="555">
        <v>0</v>
      </c>
      <c r="H481" s="556">
        <v>0</v>
      </c>
      <c r="I481" s="554">
        <v>0</v>
      </c>
      <c r="J481" s="554">
        <v>0</v>
      </c>
      <c r="K481" s="554">
        <v>0</v>
      </c>
      <c r="L481" s="554">
        <v>0</v>
      </c>
      <c r="M481" s="554">
        <v>0</v>
      </c>
      <c r="N481" s="284">
        <v>0</v>
      </c>
      <c r="O481" s="284">
        <v>0</v>
      </c>
      <c r="P481" s="557" t="s">
        <v>1049</v>
      </c>
      <c r="Q481" s="285">
        <v>1</v>
      </c>
      <c r="R481" s="284">
        <f t="shared" si="7"/>
        <v>0</v>
      </c>
    </row>
    <row r="482" spans="5:18" x14ac:dyDescent="0.25">
      <c r="E482" s="553"/>
      <c r="F482" s="553"/>
      <c r="G482" s="555">
        <v>0</v>
      </c>
      <c r="H482" s="556">
        <v>0</v>
      </c>
      <c r="I482" s="554">
        <v>0</v>
      </c>
      <c r="J482" s="554">
        <v>0</v>
      </c>
      <c r="K482" s="554">
        <v>0</v>
      </c>
      <c r="L482" s="554">
        <v>0</v>
      </c>
      <c r="M482" s="554">
        <v>0</v>
      </c>
      <c r="N482" s="284">
        <v>0</v>
      </c>
      <c r="O482" s="284">
        <v>0</v>
      </c>
      <c r="P482" s="557" t="s">
        <v>1049</v>
      </c>
      <c r="Q482" s="285">
        <v>1</v>
      </c>
      <c r="R482" s="284">
        <f t="shared" si="7"/>
        <v>0</v>
      </c>
    </row>
    <row r="483" spans="5:18" x14ac:dyDescent="0.25">
      <c r="E483" s="553"/>
      <c r="F483" s="553"/>
      <c r="G483" s="555">
        <v>0</v>
      </c>
      <c r="H483" s="556">
        <v>0</v>
      </c>
      <c r="I483" s="554">
        <v>0</v>
      </c>
      <c r="J483" s="554">
        <v>0</v>
      </c>
      <c r="K483" s="554">
        <v>0</v>
      </c>
      <c r="L483" s="554">
        <v>0</v>
      </c>
      <c r="M483" s="554">
        <v>0</v>
      </c>
      <c r="N483" s="284">
        <v>0</v>
      </c>
      <c r="O483" s="284">
        <v>0</v>
      </c>
      <c r="P483" s="557" t="s">
        <v>1049</v>
      </c>
      <c r="Q483" s="285">
        <v>1</v>
      </c>
      <c r="R483" s="284">
        <f t="shared" si="7"/>
        <v>0</v>
      </c>
    </row>
    <row r="484" spans="5:18" x14ac:dyDescent="0.25">
      <c r="E484" s="553"/>
      <c r="F484" s="553"/>
      <c r="G484" s="555">
        <v>0</v>
      </c>
      <c r="H484" s="556">
        <v>0</v>
      </c>
      <c r="I484" s="554">
        <v>0</v>
      </c>
      <c r="J484" s="554">
        <v>0</v>
      </c>
      <c r="K484" s="554">
        <v>0</v>
      </c>
      <c r="L484" s="554">
        <v>0</v>
      </c>
      <c r="M484" s="554">
        <v>0</v>
      </c>
      <c r="N484" s="284">
        <v>0</v>
      </c>
      <c r="O484" s="284">
        <v>0</v>
      </c>
      <c r="P484" s="557" t="s">
        <v>1049</v>
      </c>
      <c r="Q484" s="285">
        <v>1</v>
      </c>
      <c r="R484" s="284">
        <f t="shared" si="7"/>
        <v>0</v>
      </c>
    </row>
    <row r="485" spans="5:18" x14ac:dyDescent="0.25">
      <c r="E485" s="553"/>
      <c r="F485" s="553"/>
      <c r="G485" s="555">
        <v>0</v>
      </c>
      <c r="H485" s="556">
        <v>0</v>
      </c>
      <c r="I485" s="554">
        <v>0</v>
      </c>
      <c r="J485" s="554">
        <v>0</v>
      </c>
      <c r="K485" s="554">
        <v>0</v>
      </c>
      <c r="L485" s="554">
        <v>0</v>
      </c>
      <c r="M485" s="554">
        <v>0</v>
      </c>
      <c r="N485" s="284">
        <v>0</v>
      </c>
      <c r="O485" s="284">
        <v>0</v>
      </c>
      <c r="P485" s="557" t="s">
        <v>1049</v>
      </c>
      <c r="Q485" s="285">
        <v>1</v>
      </c>
      <c r="R485" s="284">
        <f t="shared" si="7"/>
        <v>0</v>
      </c>
    </row>
    <row r="486" spans="5:18" x14ac:dyDescent="0.25">
      <c r="E486" s="553"/>
      <c r="F486" s="553"/>
      <c r="G486" s="555">
        <v>0</v>
      </c>
      <c r="H486" s="556">
        <v>0</v>
      </c>
      <c r="I486" s="554">
        <v>0</v>
      </c>
      <c r="J486" s="554">
        <v>0</v>
      </c>
      <c r="K486" s="554">
        <v>0</v>
      </c>
      <c r="L486" s="554">
        <v>0</v>
      </c>
      <c r="M486" s="554">
        <v>0</v>
      </c>
      <c r="N486" s="284">
        <v>0</v>
      </c>
      <c r="O486" s="284">
        <v>0</v>
      </c>
      <c r="P486" s="557" t="s">
        <v>1049</v>
      </c>
      <c r="Q486" s="285">
        <v>1</v>
      </c>
      <c r="R486" s="284">
        <f t="shared" si="7"/>
        <v>0</v>
      </c>
    </row>
    <row r="487" spans="5:18" x14ac:dyDescent="0.25">
      <c r="E487" s="553"/>
      <c r="F487" s="553"/>
      <c r="G487" s="555">
        <v>0</v>
      </c>
      <c r="H487" s="556">
        <v>0</v>
      </c>
      <c r="I487" s="554">
        <v>0</v>
      </c>
      <c r="J487" s="554">
        <v>0</v>
      </c>
      <c r="K487" s="554">
        <v>0</v>
      </c>
      <c r="L487" s="554">
        <v>0</v>
      </c>
      <c r="M487" s="554">
        <v>0</v>
      </c>
      <c r="N487" s="284">
        <v>0</v>
      </c>
      <c r="O487" s="284">
        <v>0</v>
      </c>
      <c r="P487" s="557" t="s">
        <v>1049</v>
      </c>
      <c r="Q487" s="285">
        <v>1</v>
      </c>
      <c r="R487" s="284">
        <f t="shared" si="7"/>
        <v>0</v>
      </c>
    </row>
    <row r="488" spans="5:18" x14ac:dyDescent="0.25">
      <c r="E488" s="553"/>
      <c r="F488" s="553"/>
      <c r="G488" s="555">
        <v>0</v>
      </c>
      <c r="H488" s="556">
        <v>0</v>
      </c>
      <c r="I488" s="554">
        <v>0</v>
      </c>
      <c r="J488" s="554">
        <v>0</v>
      </c>
      <c r="K488" s="554">
        <v>0</v>
      </c>
      <c r="L488" s="554">
        <v>0</v>
      </c>
      <c r="M488" s="554">
        <v>0</v>
      </c>
      <c r="N488" s="284">
        <v>0</v>
      </c>
      <c r="O488" s="284">
        <v>0</v>
      </c>
      <c r="P488" s="557" t="s">
        <v>1049</v>
      </c>
      <c r="Q488" s="285">
        <v>1</v>
      </c>
      <c r="R488" s="284">
        <f t="shared" si="7"/>
        <v>0</v>
      </c>
    </row>
    <row r="489" spans="5:18" x14ac:dyDescent="0.25">
      <c r="E489" s="553"/>
      <c r="F489" s="553"/>
      <c r="G489" s="555">
        <v>0</v>
      </c>
      <c r="H489" s="556">
        <v>0</v>
      </c>
      <c r="I489" s="554">
        <v>0</v>
      </c>
      <c r="J489" s="554">
        <v>0</v>
      </c>
      <c r="K489" s="554">
        <v>0</v>
      </c>
      <c r="L489" s="554">
        <v>0</v>
      </c>
      <c r="M489" s="554">
        <v>0</v>
      </c>
      <c r="N489" s="284">
        <v>0</v>
      </c>
      <c r="O489" s="284">
        <v>0</v>
      </c>
      <c r="P489" s="557" t="s">
        <v>1049</v>
      </c>
      <c r="Q489" s="285">
        <v>1</v>
      </c>
      <c r="R489" s="284">
        <f t="shared" si="7"/>
        <v>0</v>
      </c>
    </row>
    <row r="490" spans="5:18" x14ac:dyDescent="0.25">
      <c r="E490" s="553"/>
      <c r="F490" s="553"/>
      <c r="G490" s="555">
        <v>0</v>
      </c>
      <c r="H490" s="556">
        <v>0</v>
      </c>
      <c r="I490" s="554">
        <v>0</v>
      </c>
      <c r="J490" s="554">
        <v>0</v>
      </c>
      <c r="K490" s="554">
        <v>0</v>
      </c>
      <c r="L490" s="554">
        <v>0</v>
      </c>
      <c r="M490" s="554">
        <v>0</v>
      </c>
      <c r="N490" s="284">
        <v>0</v>
      </c>
      <c r="O490" s="284">
        <v>0</v>
      </c>
      <c r="P490" s="557" t="s">
        <v>1049</v>
      </c>
      <c r="Q490" s="285">
        <v>1</v>
      </c>
      <c r="R490" s="284">
        <f t="shared" si="7"/>
        <v>0</v>
      </c>
    </row>
    <row r="491" spans="5:18" x14ac:dyDescent="0.25">
      <c r="E491" s="553"/>
      <c r="F491" s="553"/>
      <c r="G491" s="555">
        <v>0</v>
      </c>
      <c r="H491" s="556">
        <v>0</v>
      </c>
      <c r="I491" s="554">
        <v>0</v>
      </c>
      <c r="J491" s="554">
        <v>0</v>
      </c>
      <c r="K491" s="554">
        <v>0</v>
      </c>
      <c r="L491" s="554">
        <v>0</v>
      </c>
      <c r="M491" s="554">
        <v>0</v>
      </c>
      <c r="N491" s="284">
        <v>0</v>
      </c>
      <c r="O491" s="284">
        <v>0</v>
      </c>
      <c r="P491" s="557" t="s">
        <v>1049</v>
      </c>
      <c r="Q491" s="285">
        <v>1</v>
      </c>
      <c r="R491" s="284">
        <f t="shared" si="7"/>
        <v>0</v>
      </c>
    </row>
    <row r="492" spans="5:18" x14ac:dyDescent="0.25">
      <c r="E492" s="553"/>
      <c r="F492" s="553"/>
      <c r="G492" s="555">
        <v>0</v>
      </c>
      <c r="H492" s="556">
        <v>0</v>
      </c>
      <c r="I492" s="554">
        <v>0</v>
      </c>
      <c r="J492" s="554">
        <v>0</v>
      </c>
      <c r="K492" s="554">
        <v>0</v>
      </c>
      <c r="L492" s="554">
        <v>0</v>
      </c>
      <c r="M492" s="554">
        <v>0</v>
      </c>
      <c r="N492" s="284">
        <v>0</v>
      </c>
      <c r="O492" s="284">
        <v>0</v>
      </c>
      <c r="P492" s="557" t="s">
        <v>1049</v>
      </c>
      <c r="Q492" s="285">
        <v>1</v>
      </c>
      <c r="R492" s="284">
        <f t="shared" si="7"/>
        <v>0</v>
      </c>
    </row>
    <row r="493" spans="5:18" x14ac:dyDescent="0.25">
      <c r="E493" s="553"/>
      <c r="F493" s="553"/>
      <c r="G493" s="555">
        <v>0</v>
      </c>
      <c r="H493" s="556">
        <v>0</v>
      </c>
      <c r="I493" s="554">
        <v>0</v>
      </c>
      <c r="J493" s="554">
        <v>0</v>
      </c>
      <c r="K493" s="554">
        <v>0</v>
      </c>
      <c r="L493" s="554">
        <v>0</v>
      </c>
      <c r="M493" s="554">
        <v>0</v>
      </c>
      <c r="N493" s="284">
        <v>0</v>
      </c>
      <c r="O493" s="284">
        <v>0</v>
      </c>
      <c r="P493" s="557" t="s">
        <v>1049</v>
      </c>
      <c r="Q493" s="285">
        <v>1</v>
      </c>
      <c r="R493" s="284">
        <f t="shared" si="7"/>
        <v>0</v>
      </c>
    </row>
    <row r="494" spans="5:18" x14ac:dyDescent="0.25">
      <c r="E494" s="553"/>
      <c r="F494" s="553"/>
      <c r="G494" s="555">
        <v>0</v>
      </c>
      <c r="H494" s="556">
        <v>0</v>
      </c>
      <c r="I494" s="554">
        <v>0</v>
      </c>
      <c r="J494" s="554">
        <v>0</v>
      </c>
      <c r="K494" s="554">
        <v>0</v>
      </c>
      <c r="L494" s="554">
        <v>0</v>
      </c>
      <c r="M494" s="554">
        <v>0</v>
      </c>
      <c r="N494" s="284">
        <v>0</v>
      </c>
      <c r="O494" s="284">
        <v>0</v>
      </c>
      <c r="P494" s="557" t="s">
        <v>1049</v>
      </c>
      <c r="Q494" s="285">
        <v>1</v>
      </c>
      <c r="R494" s="284">
        <f t="shared" si="7"/>
        <v>0</v>
      </c>
    </row>
    <row r="495" spans="5:18" x14ac:dyDescent="0.25">
      <c r="E495" s="553"/>
      <c r="F495" s="553"/>
      <c r="G495" s="555">
        <v>0</v>
      </c>
      <c r="H495" s="556">
        <v>0</v>
      </c>
      <c r="I495" s="554">
        <v>0</v>
      </c>
      <c r="J495" s="554">
        <v>0</v>
      </c>
      <c r="K495" s="554">
        <v>0</v>
      </c>
      <c r="L495" s="554">
        <v>0</v>
      </c>
      <c r="M495" s="554">
        <v>0</v>
      </c>
      <c r="N495" s="284">
        <v>0</v>
      </c>
      <c r="O495" s="284">
        <v>0</v>
      </c>
      <c r="P495" s="557" t="s">
        <v>1049</v>
      </c>
      <c r="Q495" s="285">
        <v>1</v>
      </c>
      <c r="R495" s="284">
        <f t="shared" si="7"/>
        <v>0</v>
      </c>
    </row>
    <row r="496" spans="5:18" x14ac:dyDescent="0.25">
      <c r="E496" s="553"/>
      <c r="F496" s="553"/>
      <c r="G496" s="555">
        <v>0</v>
      </c>
      <c r="H496" s="556">
        <v>0</v>
      </c>
      <c r="I496" s="554">
        <v>0</v>
      </c>
      <c r="J496" s="554">
        <v>0</v>
      </c>
      <c r="K496" s="554">
        <v>0</v>
      </c>
      <c r="L496" s="554">
        <v>0</v>
      </c>
      <c r="M496" s="554">
        <v>0</v>
      </c>
      <c r="N496" s="284">
        <v>0</v>
      </c>
      <c r="O496" s="284">
        <v>0</v>
      </c>
      <c r="P496" s="557" t="s">
        <v>1049</v>
      </c>
      <c r="Q496" s="285">
        <v>1</v>
      </c>
      <c r="R496" s="284">
        <f t="shared" si="7"/>
        <v>0</v>
      </c>
    </row>
    <row r="497" spans="5:18" x14ac:dyDescent="0.25">
      <c r="E497" s="553"/>
      <c r="F497" s="553"/>
      <c r="G497" s="555">
        <v>0</v>
      </c>
      <c r="H497" s="556">
        <v>0</v>
      </c>
      <c r="I497" s="554">
        <v>0</v>
      </c>
      <c r="J497" s="554">
        <v>0</v>
      </c>
      <c r="K497" s="554">
        <v>0</v>
      </c>
      <c r="L497" s="554">
        <v>0</v>
      </c>
      <c r="M497" s="554">
        <v>0</v>
      </c>
      <c r="N497" s="284">
        <v>0</v>
      </c>
      <c r="O497" s="284">
        <v>0</v>
      </c>
      <c r="P497" s="557" t="s">
        <v>1049</v>
      </c>
      <c r="Q497" s="285">
        <v>1</v>
      </c>
      <c r="R497" s="284">
        <f t="shared" si="7"/>
        <v>0</v>
      </c>
    </row>
    <row r="498" spans="5:18" x14ac:dyDescent="0.25">
      <c r="E498" s="553"/>
      <c r="F498" s="553"/>
      <c r="G498" s="555">
        <v>0</v>
      </c>
      <c r="H498" s="556">
        <v>0</v>
      </c>
      <c r="I498" s="554">
        <v>0</v>
      </c>
      <c r="J498" s="554">
        <v>0</v>
      </c>
      <c r="K498" s="554">
        <v>0</v>
      </c>
      <c r="L498" s="554">
        <v>0</v>
      </c>
      <c r="M498" s="554">
        <v>0</v>
      </c>
      <c r="N498" s="284">
        <v>0</v>
      </c>
      <c r="O498" s="284">
        <v>0</v>
      </c>
      <c r="P498" s="557" t="s">
        <v>1049</v>
      </c>
      <c r="Q498" s="285">
        <v>1</v>
      </c>
      <c r="R498" s="284">
        <f t="shared" si="7"/>
        <v>0</v>
      </c>
    </row>
    <row r="499" spans="5:18" x14ac:dyDescent="0.25">
      <c r="E499" s="553"/>
      <c r="F499" s="553"/>
      <c r="G499" s="555">
        <v>0</v>
      </c>
      <c r="H499" s="556">
        <v>0</v>
      </c>
      <c r="I499" s="554">
        <v>0</v>
      </c>
      <c r="J499" s="554">
        <v>0</v>
      </c>
      <c r="K499" s="554">
        <v>0</v>
      </c>
      <c r="L499" s="554">
        <v>0</v>
      </c>
      <c r="M499" s="554">
        <v>0</v>
      </c>
      <c r="N499" s="284">
        <v>0</v>
      </c>
      <c r="O499" s="284">
        <v>0</v>
      </c>
      <c r="P499" s="557" t="s">
        <v>1049</v>
      </c>
      <c r="Q499" s="285">
        <v>1</v>
      </c>
      <c r="R499" s="284">
        <f t="shared" si="7"/>
        <v>0</v>
      </c>
    </row>
    <row r="500" spans="5:18" x14ac:dyDescent="0.25">
      <c r="E500" s="553"/>
      <c r="F500" s="553"/>
      <c r="G500" s="555">
        <v>0</v>
      </c>
      <c r="H500" s="556">
        <v>0</v>
      </c>
      <c r="I500" s="554">
        <v>0</v>
      </c>
      <c r="J500" s="554">
        <v>0</v>
      </c>
      <c r="K500" s="554">
        <v>0</v>
      </c>
      <c r="L500" s="554">
        <v>0</v>
      </c>
      <c r="M500" s="554">
        <v>0</v>
      </c>
      <c r="N500" s="284">
        <v>0</v>
      </c>
      <c r="O500" s="284">
        <v>0</v>
      </c>
      <c r="P500" s="557" t="s">
        <v>1049</v>
      </c>
      <c r="Q500" s="285">
        <v>1</v>
      </c>
      <c r="R500" s="284">
        <f t="shared" si="7"/>
        <v>0</v>
      </c>
    </row>
    <row r="501" spans="5:18" x14ac:dyDescent="0.25">
      <c r="E501" s="553"/>
      <c r="F501" s="553"/>
      <c r="G501" s="555"/>
      <c r="H501" s="560"/>
      <c r="I501" s="553"/>
      <c r="J501" s="553"/>
      <c r="K501" s="553"/>
      <c r="L501" s="553"/>
      <c r="M501" s="553"/>
    </row>
    <row r="502" spans="5:18" x14ac:dyDescent="0.25">
      <c r="E502" s="553"/>
      <c r="F502" s="553"/>
      <c r="G502" s="555"/>
      <c r="H502" s="560"/>
      <c r="I502" s="553"/>
      <c r="J502" s="553"/>
      <c r="K502" s="553"/>
      <c r="L502" s="553"/>
      <c r="M502" s="553"/>
    </row>
    <row r="503" spans="5:18" x14ac:dyDescent="0.25">
      <c r="E503" s="553"/>
      <c r="F503" s="553"/>
      <c r="G503" s="555"/>
      <c r="H503" s="560"/>
      <c r="I503" s="553"/>
      <c r="J503" s="553"/>
      <c r="K503" s="553"/>
      <c r="L503" s="553"/>
      <c r="M503" s="553"/>
    </row>
    <row r="504" spans="5:18" x14ac:dyDescent="0.25">
      <c r="E504" s="553"/>
      <c r="F504" s="553"/>
      <c r="G504" s="555"/>
      <c r="H504" s="560"/>
      <c r="I504" s="553"/>
      <c r="J504" s="553"/>
      <c r="K504" s="553"/>
      <c r="L504" s="553"/>
      <c r="M504" s="553"/>
    </row>
    <row r="505" spans="5:18" x14ac:dyDescent="0.25">
      <c r="E505" s="553"/>
      <c r="F505" s="553"/>
      <c r="G505" s="555"/>
      <c r="H505" s="560"/>
      <c r="I505" s="553"/>
      <c r="J505" s="553"/>
      <c r="K505" s="553"/>
      <c r="L505" s="553"/>
      <c r="M505" s="553"/>
    </row>
    <row r="506" spans="5:18" x14ac:dyDescent="0.25">
      <c r="E506" s="553"/>
      <c r="F506" s="553"/>
      <c r="G506" s="555"/>
      <c r="H506" s="560"/>
      <c r="I506" s="553"/>
      <c r="J506" s="553"/>
      <c r="K506" s="553"/>
      <c r="L506" s="553"/>
      <c r="M506" s="553"/>
    </row>
    <row r="507" spans="5:18" x14ac:dyDescent="0.25">
      <c r="E507" s="553"/>
      <c r="F507" s="553"/>
      <c r="G507" s="555"/>
      <c r="H507" s="560"/>
      <c r="I507" s="553"/>
      <c r="J507" s="553"/>
      <c r="K507" s="553"/>
      <c r="L507" s="553"/>
      <c r="M507" s="553"/>
    </row>
    <row r="508" spans="5:18" x14ac:dyDescent="0.25">
      <c r="E508" s="553"/>
      <c r="F508" s="553"/>
      <c r="G508" s="555"/>
      <c r="H508" s="560"/>
      <c r="I508" s="553"/>
      <c r="J508" s="553"/>
      <c r="K508" s="553"/>
      <c r="L508" s="553"/>
      <c r="M508" s="553"/>
    </row>
    <row r="509" spans="5:18" x14ac:dyDescent="0.25">
      <c r="E509" s="553"/>
      <c r="F509" s="553"/>
      <c r="G509" s="555"/>
      <c r="H509" s="560"/>
      <c r="I509" s="553"/>
      <c r="J509" s="553"/>
      <c r="K509" s="553"/>
      <c r="L509" s="553"/>
      <c r="M509" s="553"/>
    </row>
    <row r="510" spans="5:18" x14ac:dyDescent="0.25">
      <c r="E510" s="553"/>
      <c r="F510" s="553"/>
      <c r="G510" s="555"/>
      <c r="H510" s="560"/>
      <c r="I510" s="553"/>
      <c r="J510" s="553"/>
      <c r="K510" s="553"/>
      <c r="L510" s="553"/>
      <c r="M510" s="553"/>
    </row>
    <row r="511" spans="5:18" x14ac:dyDescent="0.25">
      <c r="E511" s="553"/>
      <c r="F511" s="553"/>
      <c r="G511" s="555"/>
      <c r="H511" s="560"/>
      <c r="I511" s="553"/>
      <c r="J511" s="553"/>
      <c r="K511" s="553"/>
      <c r="L511" s="553"/>
      <c r="M511" s="553"/>
    </row>
    <row r="512" spans="5:18" x14ac:dyDescent="0.25">
      <c r="E512" s="553"/>
      <c r="F512" s="553"/>
      <c r="G512" s="555"/>
      <c r="H512" s="560"/>
      <c r="I512" s="553"/>
      <c r="J512" s="553"/>
      <c r="K512" s="553"/>
      <c r="L512" s="553"/>
      <c r="M512" s="553"/>
    </row>
    <row r="513" spans="5:13" x14ac:dyDescent="0.25">
      <c r="E513" s="553"/>
      <c r="F513" s="553"/>
      <c r="G513" s="555"/>
      <c r="H513" s="560"/>
      <c r="I513" s="553"/>
      <c r="J513" s="553"/>
      <c r="K513" s="553"/>
      <c r="L513" s="553"/>
      <c r="M513" s="553"/>
    </row>
    <row r="514" spans="5:13" x14ac:dyDescent="0.25">
      <c r="E514" s="553"/>
      <c r="F514" s="553"/>
      <c r="G514" s="555"/>
      <c r="H514" s="560"/>
      <c r="I514" s="553"/>
      <c r="J514" s="553"/>
      <c r="K514" s="553"/>
      <c r="L514" s="553"/>
      <c r="M514" s="553"/>
    </row>
    <row r="515" spans="5:13" x14ac:dyDescent="0.25">
      <c r="E515" s="553"/>
      <c r="F515" s="553"/>
      <c r="G515" s="555"/>
      <c r="H515" s="560"/>
      <c r="I515" s="553"/>
      <c r="J515" s="553"/>
      <c r="K515" s="553"/>
      <c r="L515" s="553"/>
      <c r="M515" s="553"/>
    </row>
    <row r="516" spans="5:13" x14ac:dyDescent="0.25">
      <c r="E516" s="553"/>
      <c r="F516" s="553"/>
      <c r="G516" s="555"/>
      <c r="H516" s="560"/>
      <c r="I516" s="553"/>
      <c r="J516" s="553"/>
      <c r="K516" s="553"/>
      <c r="L516" s="553"/>
      <c r="M516" s="553"/>
    </row>
    <row r="517" spans="5:13" x14ac:dyDescent="0.25">
      <c r="E517" s="553"/>
      <c r="F517" s="553"/>
      <c r="G517" s="555"/>
      <c r="H517" s="560"/>
      <c r="I517" s="553"/>
      <c r="J517" s="553"/>
      <c r="K517" s="553"/>
      <c r="L517" s="553"/>
      <c r="M517" s="553"/>
    </row>
    <row r="518" spans="5:13" x14ac:dyDescent="0.25">
      <c r="E518" s="553"/>
      <c r="F518" s="553"/>
      <c r="G518" s="555"/>
      <c r="H518" s="560"/>
      <c r="I518" s="553"/>
      <c r="J518" s="553"/>
      <c r="K518" s="553"/>
      <c r="L518" s="553"/>
      <c r="M518" s="553"/>
    </row>
    <row r="519" spans="5:13" x14ac:dyDescent="0.25">
      <c r="E519" s="553"/>
      <c r="F519" s="553"/>
      <c r="G519" s="555"/>
      <c r="H519" s="560"/>
      <c r="I519" s="553"/>
      <c r="J519" s="553"/>
      <c r="K519" s="553"/>
      <c r="L519" s="553"/>
      <c r="M519" s="553"/>
    </row>
    <row r="520" spans="5:13" x14ac:dyDescent="0.25">
      <c r="E520" s="553"/>
      <c r="F520" s="553"/>
      <c r="G520" s="555"/>
      <c r="H520" s="560"/>
      <c r="I520" s="553"/>
      <c r="J520" s="553"/>
      <c r="K520" s="553"/>
      <c r="L520" s="553"/>
      <c r="M520" s="553"/>
    </row>
    <row r="521" spans="5:13" x14ac:dyDescent="0.25">
      <c r="E521" s="553"/>
      <c r="F521" s="553"/>
      <c r="G521" s="555"/>
      <c r="H521" s="560"/>
      <c r="I521" s="553"/>
      <c r="J521" s="553"/>
      <c r="K521" s="553"/>
      <c r="L521" s="553"/>
      <c r="M521" s="553"/>
    </row>
    <row r="522" spans="5:13" x14ac:dyDescent="0.25">
      <c r="E522" s="553"/>
      <c r="F522" s="553"/>
      <c r="G522" s="555"/>
      <c r="H522" s="560"/>
      <c r="I522" s="553"/>
      <c r="J522" s="553"/>
      <c r="K522" s="553"/>
      <c r="L522" s="553"/>
      <c r="M522" s="553"/>
    </row>
    <row r="523" spans="5:13" x14ac:dyDescent="0.25">
      <c r="E523" s="553"/>
      <c r="F523" s="553"/>
      <c r="G523" s="555"/>
      <c r="H523" s="560"/>
      <c r="I523" s="553"/>
      <c r="J523" s="553"/>
      <c r="K523" s="553"/>
      <c r="L523" s="553"/>
      <c r="M523" s="553"/>
    </row>
    <row r="524" spans="5:13" x14ac:dyDescent="0.25">
      <c r="E524" s="553"/>
      <c r="F524" s="553"/>
      <c r="G524" s="555"/>
      <c r="H524" s="560"/>
      <c r="I524" s="553"/>
      <c r="J524" s="553"/>
      <c r="K524" s="553"/>
      <c r="L524" s="553"/>
      <c r="M524" s="553"/>
    </row>
    <row r="525" spans="5:13" x14ac:dyDescent="0.25">
      <c r="E525" s="553"/>
      <c r="F525" s="553"/>
      <c r="G525" s="555"/>
      <c r="H525" s="560"/>
      <c r="I525" s="553"/>
      <c r="J525" s="553"/>
      <c r="K525" s="553"/>
      <c r="L525" s="553"/>
      <c r="M525" s="553"/>
    </row>
    <row r="526" spans="5:13" x14ac:dyDescent="0.25">
      <c r="E526" s="553"/>
      <c r="F526" s="553"/>
      <c r="G526" s="555"/>
      <c r="H526" s="560"/>
      <c r="I526" s="553"/>
      <c r="J526" s="553"/>
      <c r="K526" s="553"/>
      <c r="L526" s="553"/>
      <c r="M526" s="553"/>
    </row>
    <row r="527" spans="5:13" x14ac:dyDescent="0.25">
      <c r="E527" s="553"/>
      <c r="F527" s="553"/>
      <c r="G527" s="555"/>
      <c r="H527" s="560"/>
      <c r="I527" s="553"/>
      <c r="J527" s="553"/>
      <c r="K527" s="553"/>
      <c r="L527" s="553"/>
      <c r="M527" s="553"/>
    </row>
    <row r="528" spans="5:13" x14ac:dyDescent="0.25">
      <c r="E528" s="553"/>
      <c r="F528" s="553"/>
      <c r="G528" s="555"/>
      <c r="H528" s="560"/>
      <c r="I528" s="553"/>
      <c r="J528" s="553"/>
      <c r="K528" s="553"/>
      <c r="L528" s="553"/>
      <c r="M528" s="553"/>
    </row>
    <row r="529" spans="5:13" x14ac:dyDescent="0.25">
      <c r="E529" s="553"/>
      <c r="F529" s="553"/>
      <c r="G529" s="555"/>
      <c r="H529" s="560"/>
      <c r="I529" s="553"/>
      <c r="J529" s="553"/>
      <c r="K529" s="553"/>
      <c r="L529" s="553"/>
      <c r="M529" s="553"/>
    </row>
    <row r="530" spans="5:13" x14ac:dyDescent="0.25">
      <c r="E530" s="553"/>
      <c r="F530" s="553"/>
      <c r="G530" s="555"/>
      <c r="H530" s="560"/>
      <c r="I530" s="553"/>
      <c r="J530" s="553"/>
      <c r="K530" s="553"/>
      <c r="L530" s="553"/>
      <c r="M530" s="553"/>
    </row>
    <row r="531" spans="5:13" x14ac:dyDescent="0.25">
      <c r="E531" s="553"/>
      <c r="F531" s="553"/>
      <c r="G531" s="555"/>
      <c r="H531" s="560"/>
      <c r="I531" s="553"/>
      <c r="J531" s="553"/>
      <c r="K531" s="553"/>
      <c r="L531" s="553"/>
      <c r="M531" s="553"/>
    </row>
    <row r="532" spans="5:13" x14ac:dyDescent="0.25">
      <c r="E532" s="553"/>
      <c r="F532" s="553"/>
      <c r="G532" s="555"/>
      <c r="H532" s="560"/>
      <c r="I532" s="553"/>
      <c r="J532" s="553"/>
      <c r="K532" s="553"/>
      <c r="L532" s="553"/>
      <c r="M532" s="553"/>
    </row>
    <row r="533" spans="5:13" x14ac:dyDescent="0.25">
      <c r="E533" s="553"/>
      <c r="F533" s="553"/>
      <c r="G533" s="555"/>
      <c r="H533" s="560"/>
      <c r="I533" s="553"/>
      <c r="J533" s="553"/>
      <c r="K533" s="553"/>
      <c r="L533" s="553"/>
      <c r="M533" s="553"/>
    </row>
    <row r="534" spans="5:13" x14ac:dyDescent="0.25">
      <c r="E534" s="553"/>
      <c r="F534" s="553"/>
      <c r="G534" s="555"/>
      <c r="H534" s="560"/>
      <c r="I534" s="553"/>
      <c r="J534" s="553"/>
      <c r="K534" s="553"/>
      <c r="L534" s="553"/>
      <c r="M534" s="553"/>
    </row>
    <row r="535" spans="5:13" x14ac:dyDescent="0.25">
      <c r="E535" s="553"/>
      <c r="F535" s="553"/>
      <c r="G535" s="555"/>
      <c r="H535" s="560"/>
      <c r="I535" s="553"/>
      <c r="J535" s="553"/>
      <c r="K535" s="553"/>
      <c r="L535" s="553"/>
      <c r="M535" s="553"/>
    </row>
    <row r="536" spans="5:13" x14ac:dyDescent="0.25">
      <c r="E536" s="553"/>
      <c r="F536" s="553"/>
      <c r="G536" s="555"/>
      <c r="H536" s="560"/>
      <c r="I536" s="553"/>
      <c r="J536" s="553"/>
      <c r="K536" s="553"/>
      <c r="L536" s="553"/>
      <c r="M536" s="553"/>
    </row>
    <row r="537" spans="5:13" x14ac:dyDescent="0.25">
      <c r="E537" s="553"/>
      <c r="F537" s="553"/>
      <c r="G537" s="555"/>
      <c r="H537" s="560"/>
      <c r="I537" s="553"/>
      <c r="J537" s="553"/>
      <c r="K537" s="553"/>
      <c r="L537" s="553"/>
      <c r="M537" s="553"/>
    </row>
    <row r="538" spans="5:13" x14ac:dyDescent="0.25">
      <c r="E538" s="553"/>
      <c r="F538" s="553"/>
      <c r="G538" s="555"/>
      <c r="H538" s="560"/>
      <c r="I538" s="553"/>
      <c r="J538" s="553"/>
      <c r="K538" s="553"/>
      <c r="L538" s="553"/>
      <c r="M538" s="553"/>
    </row>
    <row r="539" spans="5:13" x14ac:dyDescent="0.25">
      <c r="E539" s="553"/>
      <c r="F539" s="553"/>
      <c r="G539" s="555"/>
      <c r="H539" s="560"/>
      <c r="I539" s="553"/>
      <c r="J539" s="553"/>
      <c r="K539" s="553"/>
      <c r="L539" s="553"/>
      <c r="M539" s="553"/>
    </row>
    <row r="540" spans="5:13" x14ac:dyDescent="0.25">
      <c r="E540" s="553"/>
      <c r="F540" s="553"/>
      <c r="G540" s="555"/>
      <c r="H540" s="560"/>
      <c r="I540" s="553"/>
      <c r="J540" s="553"/>
      <c r="K540" s="553"/>
      <c r="L540" s="553"/>
      <c r="M540" s="553"/>
    </row>
    <row r="541" spans="5:13" x14ac:dyDescent="0.25">
      <c r="E541" s="553"/>
      <c r="F541" s="553"/>
      <c r="G541" s="555"/>
      <c r="H541" s="560"/>
      <c r="I541" s="553"/>
      <c r="J541" s="553"/>
      <c r="K541" s="553"/>
      <c r="L541" s="553"/>
      <c r="M541" s="553"/>
    </row>
    <row r="542" spans="5:13" x14ac:dyDescent="0.25">
      <c r="E542" s="553"/>
      <c r="F542" s="553"/>
      <c r="G542" s="555"/>
      <c r="H542" s="560"/>
      <c r="I542" s="553"/>
      <c r="J542" s="553"/>
      <c r="K542" s="553"/>
      <c r="L542" s="553"/>
      <c r="M542" s="553"/>
    </row>
    <row r="543" spans="5:13" x14ac:dyDescent="0.25">
      <c r="E543" s="553"/>
      <c r="F543" s="553"/>
      <c r="G543" s="555"/>
      <c r="H543" s="560"/>
      <c r="I543" s="553"/>
      <c r="J543" s="553"/>
      <c r="K543" s="553"/>
      <c r="L543" s="553"/>
      <c r="M543" s="553"/>
    </row>
    <row r="544" spans="5:13" x14ac:dyDescent="0.25">
      <c r="E544" s="553"/>
      <c r="F544" s="553"/>
      <c r="G544" s="555"/>
      <c r="H544" s="560"/>
      <c r="I544" s="553"/>
      <c r="J544" s="553"/>
      <c r="K544" s="553"/>
      <c r="L544" s="553"/>
      <c r="M544" s="553"/>
    </row>
    <row r="545" spans="5:13" x14ac:dyDescent="0.25">
      <c r="E545" s="553"/>
      <c r="F545" s="553"/>
      <c r="G545" s="555"/>
      <c r="H545" s="560"/>
      <c r="I545" s="553"/>
      <c r="J545" s="553"/>
      <c r="K545" s="553"/>
      <c r="L545" s="553"/>
      <c r="M545" s="553"/>
    </row>
    <row r="546" spans="5:13" x14ac:dyDescent="0.25">
      <c r="E546" s="553"/>
      <c r="F546" s="553"/>
      <c r="G546" s="555"/>
      <c r="H546" s="560"/>
      <c r="I546" s="553"/>
      <c r="J546" s="553"/>
      <c r="K546" s="553"/>
      <c r="L546" s="553"/>
      <c r="M546" s="553"/>
    </row>
    <row r="547" spans="5:13" x14ac:dyDescent="0.25">
      <c r="E547" s="553"/>
      <c r="F547" s="553"/>
      <c r="G547" s="555"/>
      <c r="H547" s="560"/>
      <c r="I547" s="553"/>
      <c r="J547" s="553"/>
      <c r="K547" s="553"/>
      <c r="L547" s="553"/>
      <c r="M547" s="553"/>
    </row>
    <row r="548" spans="5:13" x14ac:dyDescent="0.25">
      <c r="E548" s="553"/>
      <c r="F548" s="553"/>
      <c r="G548" s="555"/>
      <c r="H548" s="560"/>
      <c r="I548" s="553"/>
      <c r="J548" s="553"/>
      <c r="K548" s="553"/>
      <c r="L548" s="553"/>
      <c r="M548" s="553"/>
    </row>
    <row r="549" spans="5:13" x14ac:dyDescent="0.25">
      <c r="E549" s="553"/>
      <c r="F549" s="553"/>
      <c r="G549" s="555"/>
      <c r="H549" s="560"/>
      <c r="I549" s="553"/>
      <c r="J549" s="553"/>
      <c r="K549" s="553"/>
      <c r="L549" s="553"/>
      <c r="M549" s="553"/>
    </row>
    <row r="550" spans="5:13" x14ac:dyDescent="0.25">
      <c r="E550" s="553"/>
      <c r="F550" s="553"/>
      <c r="G550" s="555"/>
      <c r="H550" s="560"/>
      <c r="I550" s="553"/>
      <c r="J550" s="553"/>
      <c r="K550" s="553"/>
      <c r="L550" s="553"/>
      <c r="M550" s="553"/>
    </row>
    <row r="551" spans="5:13" x14ac:dyDescent="0.25">
      <c r="E551" s="553"/>
      <c r="F551" s="553"/>
      <c r="G551" s="555"/>
      <c r="H551" s="560"/>
      <c r="I551" s="553"/>
      <c r="J551" s="553"/>
      <c r="K551" s="553"/>
      <c r="L551" s="553"/>
      <c r="M551" s="553"/>
    </row>
    <row r="552" spans="5:13" x14ac:dyDescent="0.25">
      <c r="E552" s="553"/>
      <c r="F552" s="553"/>
      <c r="G552" s="555"/>
      <c r="H552" s="560"/>
      <c r="I552" s="553"/>
      <c r="J552" s="553"/>
      <c r="K552" s="553"/>
      <c r="L552" s="553"/>
      <c r="M552" s="553"/>
    </row>
    <row r="553" spans="5:13" x14ac:dyDescent="0.25">
      <c r="E553" s="553"/>
      <c r="F553" s="553"/>
      <c r="G553" s="555"/>
      <c r="H553" s="560"/>
      <c r="I553" s="553"/>
      <c r="J553" s="553"/>
      <c r="K553" s="553"/>
      <c r="L553" s="553"/>
      <c r="M553" s="553"/>
    </row>
    <row r="554" spans="5:13" x14ac:dyDescent="0.25">
      <c r="E554" s="553"/>
      <c r="F554" s="553"/>
      <c r="G554" s="555"/>
      <c r="H554" s="560"/>
      <c r="I554" s="553"/>
      <c r="J554" s="553"/>
      <c r="K554" s="553"/>
      <c r="L554" s="553"/>
      <c r="M554" s="553"/>
    </row>
    <row r="555" spans="5:13" x14ac:dyDescent="0.25">
      <c r="E555" s="553"/>
      <c r="F555" s="553"/>
      <c r="G555" s="555"/>
      <c r="H555" s="560"/>
      <c r="I555" s="553"/>
      <c r="J555" s="553"/>
      <c r="K555" s="553"/>
      <c r="L555" s="553"/>
      <c r="M555" s="553"/>
    </row>
    <row r="556" spans="5:13" x14ac:dyDescent="0.25">
      <c r="E556" s="553"/>
      <c r="F556" s="553"/>
      <c r="G556" s="555"/>
      <c r="H556" s="560"/>
      <c r="I556" s="553"/>
      <c r="J556" s="553"/>
      <c r="K556" s="553"/>
      <c r="L556" s="553"/>
      <c r="M556" s="553"/>
    </row>
    <row r="557" spans="5:13" x14ac:dyDescent="0.25">
      <c r="E557" s="553"/>
      <c r="F557" s="553"/>
      <c r="G557" s="555"/>
      <c r="H557" s="560"/>
      <c r="I557" s="553"/>
      <c r="J557" s="553"/>
      <c r="K557" s="553"/>
      <c r="L557" s="553"/>
      <c r="M557" s="553"/>
    </row>
    <row r="558" spans="5:13" x14ac:dyDescent="0.25">
      <c r="E558" s="553"/>
      <c r="F558" s="553"/>
      <c r="G558" s="555"/>
      <c r="H558" s="560"/>
      <c r="I558" s="553"/>
      <c r="J558" s="553"/>
      <c r="K558" s="553"/>
      <c r="L558" s="553"/>
      <c r="M558" s="553"/>
    </row>
    <row r="559" spans="5:13" x14ac:dyDescent="0.25">
      <c r="E559" s="553"/>
      <c r="F559" s="553"/>
      <c r="G559" s="555"/>
      <c r="H559" s="560"/>
      <c r="I559" s="553"/>
      <c r="J559" s="553"/>
      <c r="K559" s="553"/>
      <c r="L559" s="553"/>
      <c r="M559" s="553"/>
    </row>
    <row r="560" spans="5:13" x14ac:dyDescent="0.25">
      <c r="E560" s="553"/>
      <c r="F560" s="553"/>
      <c r="G560" s="555"/>
      <c r="H560" s="560"/>
      <c r="I560" s="553"/>
      <c r="J560" s="553"/>
      <c r="K560" s="553"/>
      <c r="L560" s="553"/>
      <c r="M560" s="553"/>
    </row>
    <row r="561" spans="5:13" x14ac:dyDescent="0.25">
      <c r="E561" s="553"/>
      <c r="F561" s="553"/>
      <c r="G561" s="555"/>
      <c r="H561" s="560"/>
      <c r="I561" s="553"/>
      <c r="J561" s="553"/>
      <c r="K561" s="553"/>
      <c r="L561" s="553"/>
      <c r="M561" s="553"/>
    </row>
    <row r="562" spans="5:13" x14ac:dyDescent="0.25">
      <c r="E562" s="553"/>
      <c r="F562" s="553"/>
      <c r="G562" s="555"/>
      <c r="H562" s="560"/>
      <c r="I562" s="553"/>
      <c r="J562" s="553"/>
      <c r="K562" s="553"/>
      <c r="L562" s="553"/>
      <c r="M562" s="553"/>
    </row>
    <row r="563" spans="5:13" x14ac:dyDescent="0.25">
      <c r="E563" s="553"/>
      <c r="F563" s="553"/>
      <c r="G563" s="555"/>
      <c r="H563" s="560"/>
      <c r="I563" s="553"/>
      <c r="J563" s="553"/>
      <c r="K563" s="553"/>
      <c r="L563" s="553"/>
      <c r="M563" s="553"/>
    </row>
    <row r="564" spans="5:13" x14ac:dyDescent="0.25">
      <c r="E564" s="553"/>
      <c r="F564" s="553"/>
      <c r="G564" s="555"/>
      <c r="H564" s="560"/>
      <c r="I564" s="553"/>
      <c r="J564" s="553"/>
      <c r="K564" s="553"/>
      <c r="L564" s="553"/>
      <c r="M564" s="553"/>
    </row>
    <row r="565" spans="5:13" x14ac:dyDescent="0.25">
      <c r="E565" s="553"/>
      <c r="F565" s="553"/>
      <c r="G565" s="555"/>
      <c r="H565" s="560"/>
      <c r="I565" s="553"/>
      <c r="J565" s="553"/>
      <c r="K565" s="553"/>
      <c r="L565" s="553"/>
      <c r="M565" s="553"/>
    </row>
    <row r="566" spans="5:13" x14ac:dyDescent="0.25">
      <c r="E566" s="553"/>
      <c r="F566" s="553"/>
      <c r="G566" s="555"/>
      <c r="H566" s="560"/>
      <c r="I566" s="553"/>
      <c r="J566" s="553"/>
      <c r="K566" s="553"/>
      <c r="L566" s="553"/>
      <c r="M566" s="553"/>
    </row>
    <row r="567" spans="5:13" x14ac:dyDescent="0.25">
      <c r="E567" s="553"/>
      <c r="F567" s="553"/>
      <c r="G567" s="555"/>
      <c r="H567" s="560"/>
      <c r="I567" s="553"/>
      <c r="J567" s="553"/>
      <c r="K567" s="553"/>
      <c r="L567" s="553"/>
      <c r="M567" s="553"/>
    </row>
    <row r="568" spans="5:13" x14ac:dyDescent="0.25">
      <c r="E568" s="553"/>
      <c r="F568" s="553"/>
      <c r="G568" s="555"/>
      <c r="H568" s="560"/>
      <c r="I568" s="553"/>
      <c r="J568" s="553"/>
      <c r="K568" s="553"/>
      <c r="L568" s="553"/>
      <c r="M568" s="553"/>
    </row>
    <row r="569" spans="5:13" x14ac:dyDescent="0.25">
      <c r="E569" s="553"/>
      <c r="F569" s="553"/>
      <c r="G569" s="555"/>
      <c r="H569" s="560"/>
      <c r="I569" s="553"/>
      <c r="J569" s="553"/>
      <c r="K569" s="553"/>
      <c r="L569" s="553"/>
      <c r="M569" s="553"/>
    </row>
    <row r="570" spans="5:13" x14ac:dyDescent="0.25">
      <c r="E570" s="553"/>
      <c r="F570" s="553"/>
      <c r="G570" s="555"/>
      <c r="H570" s="560"/>
      <c r="I570" s="553"/>
      <c r="J570" s="553"/>
      <c r="K570" s="553"/>
      <c r="L570" s="553"/>
      <c r="M570" s="553"/>
    </row>
    <row r="571" spans="5:13" x14ac:dyDescent="0.25">
      <c r="E571" s="553"/>
      <c r="F571" s="553"/>
      <c r="G571" s="555"/>
      <c r="H571" s="560"/>
      <c r="I571" s="553"/>
      <c r="J571" s="553"/>
      <c r="K571" s="553"/>
      <c r="L571" s="553"/>
      <c r="M571" s="553"/>
    </row>
    <row r="572" spans="5:13" x14ac:dyDescent="0.25">
      <c r="E572" s="553"/>
      <c r="F572" s="553"/>
      <c r="G572" s="555"/>
      <c r="H572" s="560"/>
      <c r="I572" s="553"/>
      <c r="J572" s="553"/>
      <c r="K572" s="553"/>
      <c r="L572" s="553"/>
      <c r="M572" s="553"/>
    </row>
    <row r="573" spans="5:13" x14ac:dyDescent="0.25">
      <c r="E573" s="553"/>
      <c r="F573" s="553"/>
      <c r="G573" s="555"/>
      <c r="H573" s="560"/>
      <c r="I573" s="553"/>
      <c r="J573" s="553"/>
      <c r="K573" s="553"/>
      <c r="L573" s="553"/>
      <c r="M573" s="553"/>
    </row>
    <row r="574" spans="5:13" x14ac:dyDescent="0.25">
      <c r="E574" s="553"/>
      <c r="F574" s="553"/>
      <c r="G574" s="555"/>
      <c r="H574" s="560"/>
      <c r="I574" s="553"/>
      <c r="J574" s="553"/>
      <c r="K574" s="553"/>
      <c r="L574" s="553"/>
      <c r="M574" s="553"/>
    </row>
    <row r="575" spans="5:13" x14ac:dyDescent="0.25">
      <c r="E575" s="553"/>
      <c r="F575" s="553"/>
      <c r="G575" s="555"/>
      <c r="H575" s="560"/>
      <c r="I575" s="553"/>
      <c r="J575" s="553"/>
      <c r="K575" s="553"/>
      <c r="L575" s="553"/>
      <c r="M575" s="553"/>
    </row>
    <row r="576" spans="5:13" x14ac:dyDescent="0.25">
      <c r="E576" s="553"/>
      <c r="F576" s="553"/>
      <c r="G576" s="555"/>
      <c r="H576" s="560"/>
      <c r="I576" s="553"/>
      <c r="J576" s="553"/>
      <c r="K576" s="553"/>
      <c r="L576" s="553"/>
      <c r="M576" s="553"/>
    </row>
    <row r="577" spans="5:13" x14ac:dyDescent="0.25">
      <c r="E577" s="553"/>
      <c r="F577" s="553"/>
      <c r="G577" s="555"/>
      <c r="H577" s="560"/>
      <c r="I577" s="553"/>
      <c r="J577" s="553"/>
      <c r="K577" s="553"/>
      <c r="L577" s="553"/>
      <c r="M577" s="553"/>
    </row>
    <row r="578" spans="5:13" x14ac:dyDescent="0.25">
      <c r="E578" s="553"/>
      <c r="F578" s="553"/>
      <c r="G578" s="555"/>
      <c r="H578" s="560"/>
      <c r="I578" s="553"/>
      <c r="J578" s="553"/>
      <c r="K578" s="553"/>
      <c r="L578" s="553"/>
      <c r="M578" s="553"/>
    </row>
    <row r="579" spans="5:13" x14ac:dyDescent="0.25">
      <c r="E579" s="553"/>
      <c r="F579" s="553"/>
      <c r="G579" s="555"/>
      <c r="H579" s="560"/>
      <c r="I579" s="553"/>
      <c r="J579" s="553"/>
      <c r="K579" s="553"/>
      <c r="L579" s="553"/>
      <c r="M579" s="553"/>
    </row>
    <row r="580" spans="5:13" x14ac:dyDescent="0.25">
      <c r="E580" s="553"/>
      <c r="F580" s="553"/>
      <c r="G580" s="555"/>
      <c r="H580" s="560"/>
      <c r="I580" s="553"/>
      <c r="J580" s="553"/>
      <c r="K580" s="553"/>
      <c r="L580" s="553"/>
      <c r="M580" s="553"/>
    </row>
    <row r="581" spans="5:13" x14ac:dyDescent="0.25">
      <c r="E581" s="553"/>
      <c r="F581" s="553"/>
      <c r="G581" s="555"/>
      <c r="H581" s="560"/>
      <c r="I581" s="553"/>
      <c r="J581" s="553"/>
      <c r="K581" s="553"/>
      <c r="L581" s="553"/>
      <c r="M581" s="553"/>
    </row>
    <row r="582" spans="5:13" x14ac:dyDescent="0.25">
      <c r="E582" s="553"/>
      <c r="F582" s="553"/>
      <c r="G582" s="555"/>
      <c r="H582" s="560"/>
      <c r="I582" s="553"/>
      <c r="J582" s="553"/>
      <c r="K582" s="553"/>
      <c r="L582" s="553"/>
      <c r="M582" s="553"/>
    </row>
    <row r="583" spans="5:13" x14ac:dyDescent="0.25">
      <c r="E583" s="553"/>
      <c r="F583" s="553"/>
      <c r="G583" s="555"/>
      <c r="H583" s="560"/>
      <c r="I583" s="553"/>
      <c r="J583" s="553"/>
      <c r="K583" s="553"/>
      <c r="L583" s="553"/>
      <c r="M583" s="553"/>
    </row>
    <row r="584" spans="5:13" x14ac:dyDescent="0.25">
      <c r="E584" s="553"/>
      <c r="F584" s="553"/>
      <c r="G584" s="555"/>
      <c r="H584" s="560"/>
      <c r="I584" s="553"/>
      <c r="J584" s="553"/>
      <c r="K584" s="553"/>
      <c r="L584" s="553"/>
      <c r="M584" s="553"/>
    </row>
    <row r="585" spans="5:13" x14ac:dyDescent="0.25">
      <c r="E585" s="553"/>
      <c r="F585" s="553"/>
      <c r="G585" s="555"/>
      <c r="H585" s="560"/>
      <c r="I585" s="553"/>
      <c r="J585" s="553"/>
      <c r="K585" s="553"/>
      <c r="L585" s="553"/>
      <c r="M585" s="553"/>
    </row>
    <row r="586" spans="5:13" x14ac:dyDescent="0.25">
      <c r="E586" s="553"/>
      <c r="F586" s="553"/>
      <c r="G586" s="555"/>
      <c r="H586" s="560"/>
      <c r="I586" s="553"/>
      <c r="J586" s="553"/>
      <c r="K586" s="553"/>
      <c r="L586" s="553"/>
      <c r="M586" s="553"/>
    </row>
    <row r="587" spans="5:13" x14ac:dyDescent="0.25">
      <c r="E587" s="553"/>
      <c r="F587" s="553"/>
      <c r="G587" s="555"/>
      <c r="H587" s="560"/>
      <c r="I587" s="553"/>
      <c r="J587" s="553"/>
      <c r="K587" s="553"/>
      <c r="L587" s="553"/>
      <c r="M587" s="553"/>
    </row>
    <row r="588" spans="5:13" x14ac:dyDescent="0.25">
      <c r="E588" s="553"/>
      <c r="F588" s="553"/>
      <c r="G588" s="555"/>
      <c r="H588" s="560"/>
      <c r="I588" s="553"/>
      <c r="J588" s="553"/>
      <c r="K588" s="553"/>
      <c r="L588" s="553"/>
      <c r="M588" s="553"/>
    </row>
    <row r="589" spans="5:13" x14ac:dyDescent="0.25">
      <c r="E589" s="553"/>
      <c r="F589" s="553"/>
      <c r="G589" s="555"/>
      <c r="H589" s="560"/>
      <c r="I589" s="553"/>
      <c r="J589" s="553"/>
      <c r="K589" s="553"/>
      <c r="L589" s="553"/>
      <c r="M589" s="553"/>
    </row>
    <row r="590" spans="5:13" x14ac:dyDescent="0.25">
      <c r="E590" s="553"/>
      <c r="F590" s="553"/>
      <c r="G590" s="555"/>
      <c r="H590" s="560"/>
      <c r="I590" s="553"/>
      <c r="J590" s="553"/>
      <c r="K590" s="553"/>
      <c r="L590" s="553"/>
      <c r="M590" s="553"/>
    </row>
    <row r="591" spans="5:13" x14ac:dyDescent="0.25">
      <c r="E591" s="553"/>
      <c r="F591" s="553"/>
      <c r="G591" s="555"/>
      <c r="H591" s="560"/>
      <c r="I591" s="553"/>
      <c r="J591" s="553"/>
      <c r="K591" s="553"/>
      <c r="L591" s="553"/>
      <c r="M591" s="553"/>
    </row>
    <row r="592" spans="5:13" x14ac:dyDescent="0.25">
      <c r="E592" s="553"/>
      <c r="F592" s="553"/>
      <c r="G592" s="555"/>
      <c r="H592" s="560"/>
      <c r="I592" s="553"/>
      <c r="J592" s="553"/>
      <c r="K592" s="553"/>
      <c r="L592" s="553"/>
      <c r="M592" s="553"/>
    </row>
    <row r="593" spans="5:13" x14ac:dyDescent="0.25">
      <c r="E593" s="553"/>
      <c r="F593" s="553"/>
      <c r="G593" s="555"/>
      <c r="H593" s="560"/>
      <c r="I593" s="553"/>
      <c r="J593" s="553"/>
      <c r="K593" s="553"/>
      <c r="L593" s="553"/>
      <c r="M593" s="553"/>
    </row>
    <row r="594" spans="5:13" x14ac:dyDescent="0.25">
      <c r="E594" s="553"/>
      <c r="F594" s="553"/>
      <c r="G594" s="555"/>
      <c r="H594" s="560"/>
      <c r="I594" s="553"/>
      <c r="J594" s="553"/>
      <c r="K594" s="553"/>
      <c r="L594" s="553"/>
      <c r="M594" s="553"/>
    </row>
    <row r="595" spans="5:13" x14ac:dyDescent="0.25">
      <c r="E595" s="553"/>
      <c r="F595" s="553"/>
      <c r="G595" s="555"/>
      <c r="H595" s="560"/>
      <c r="I595" s="553"/>
      <c r="J595" s="553"/>
      <c r="K595" s="553"/>
      <c r="L595" s="553"/>
      <c r="M595" s="553"/>
    </row>
    <row r="596" spans="5:13" x14ac:dyDescent="0.25">
      <c r="E596" s="553"/>
      <c r="F596" s="553"/>
      <c r="G596" s="555"/>
      <c r="H596" s="560"/>
      <c r="I596" s="553"/>
      <c r="J596" s="553"/>
      <c r="K596" s="553"/>
      <c r="L596" s="553"/>
      <c r="M596" s="553"/>
    </row>
    <row r="597" spans="5:13" x14ac:dyDescent="0.25">
      <c r="E597" s="553"/>
      <c r="F597" s="553"/>
      <c r="G597" s="555"/>
      <c r="H597" s="560"/>
      <c r="I597" s="553"/>
      <c r="J597" s="553"/>
      <c r="K597" s="553"/>
      <c r="L597" s="553"/>
      <c r="M597" s="553"/>
    </row>
    <row r="598" spans="5:13" x14ac:dyDescent="0.25">
      <c r="E598" s="553"/>
      <c r="F598" s="553"/>
      <c r="G598" s="555"/>
      <c r="H598" s="560"/>
      <c r="I598" s="553"/>
      <c r="J598" s="553"/>
      <c r="K598" s="553"/>
      <c r="L598" s="553"/>
      <c r="M598" s="553"/>
    </row>
    <row r="599" spans="5:13" x14ac:dyDescent="0.25">
      <c r="E599" s="553"/>
      <c r="F599" s="553"/>
      <c r="G599" s="555"/>
      <c r="H599" s="560"/>
      <c r="I599" s="553"/>
      <c r="J599" s="553"/>
      <c r="K599" s="553"/>
      <c r="L599" s="553"/>
      <c r="M599" s="553"/>
    </row>
    <row r="600" spans="5:13" x14ac:dyDescent="0.25">
      <c r="E600" s="553"/>
      <c r="F600" s="553"/>
      <c r="G600" s="555"/>
      <c r="H600" s="560"/>
      <c r="I600" s="553"/>
      <c r="J600" s="553"/>
      <c r="K600" s="553"/>
      <c r="L600" s="553"/>
      <c r="M600" s="553"/>
    </row>
    <row r="601" spans="5:13" x14ac:dyDescent="0.25">
      <c r="E601" s="553"/>
      <c r="F601" s="553"/>
      <c r="G601" s="555"/>
      <c r="H601" s="560"/>
      <c r="I601" s="553"/>
      <c r="J601" s="553"/>
      <c r="K601" s="553"/>
      <c r="L601" s="553"/>
      <c r="M601" s="553"/>
    </row>
    <row r="602" spans="5:13" x14ac:dyDescent="0.25">
      <c r="E602" s="553"/>
      <c r="F602" s="553"/>
      <c r="G602" s="555"/>
      <c r="H602" s="560"/>
      <c r="I602" s="553"/>
      <c r="J602" s="553"/>
      <c r="K602" s="553"/>
      <c r="L602" s="553"/>
      <c r="M602" s="553"/>
    </row>
    <row r="603" spans="5:13" x14ac:dyDescent="0.25">
      <c r="E603" s="553"/>
      <c r="F603" s="553"/>
      <c r="G603" s="555"/>
      <c r="H603" s="560"/>
      <c r="I603" s="553"/>
      <c r="J603" s="553"/>
      <c r="K603" s="553"/>
      <c r="L603" s="553"/>
      <c r="M603" s="553"/>
    </row>
    <row r="604" spans="5:13" x14ac:dyDescent="0.25">
      <c r="E604" s="553"/>
      <c r="F604" s="553"/>
      <c r="G604" s="555"/>
      <c r="H604" s="560"/>
      <c r="I604" s="553"/>
      <c r="J604" s="553"/>
      <c r="K604" s="553"/>
      <c r="L604" s="553"/>
      <c r="M604" s="553"/>
    </row>
    <row r="605" spans="5:13" x14ac:dyDescent="0.25">
      <c r="E605" s="553"/>
      <c r="F605" s="553"/>
      <c r="G605" s="555"/>
      <c r="H605" s="560"/>
      <c r="I605" s="553"/>
      <c r="J605" s="553"/>
      <c r="K605" s="553"/>
      <c r="L605" s="553"/>
      <c r="M605" s="553"/>
    </row>
    <row r="606" spans="5:13" x14ac:dyDescent="0.25">
      <c r="E606" s="553"/>
      <c r="F606" s="553"/>
      <c r="G606" s="555"/>
      <c r="H606" s="560"/>
      <c r="I606" s="553"/>
      <c r="J606" s="553"/>
      <c r="K606" s="553"/>
      <c r="L606" s="553"/>
      <c r="M606" s="553"/>
    </row>
    <row r="607" spans="5:13" x14ac:dyDescent="0.25">
      <c r="E607" s="553"/>
      <c r="F607" s="553"/>
      <c r="G607" s="555"/>
      <c r="H607" s="560"/>
      <c r="I607" s="553"/>
      <c r="J607" s="553"/>
      <c r="K607" s="553"/>
      <c r="L607" s="553"/>
      <c r="M607" s="553"/>
    </row>
    <row r="608" spans="5:13" x14ac:dyDescent="0.25">
      <c r="E608" s="553"/>
      <c r="F608" s="553"/>
      <c r="G608" s="555"/>
      <c r="H608" s="560"/>
      <c r="I608" s="553"/>
      <c r="J608" s="553"/>
      <c r="K608" s="553"/>
      <c r="L608" s="553"/>
      <c r="M608" s="553"/>
    </row>
    <row r="609" spans="5:13" x14ac:dyDescent="0.25">
      <c r="E609" s="553"/>
      <c r="F609" s="553"/>
      <c r="G609" s="555"/>
      <c r="H609" s="560"/>
      <c r="I609" s="553"/>
      <c r="J609" s="553"/>
      <c r="K609" s="553"/>
      <c r="L609" s="553"/>
      <c r="M609" s="553"/>
    </row>
    <row r="610" spans="5:13" x14ac:dyDescent="0.25">
      <c r="E610" s="553"/>
      <c r="F610" s="553"/>
      <c r="G610" s="555"/>
      <c r="H610" s="560"/>
      <c r="I610" s="553"/>
      <c r="J610" s="553"/>
      <c r="K610" s="553"/>
      <c r="L610" s="553"/>
      <c r="M610" s="553"/>
    </row>
    <row r="611" spans="5:13" x14ac:dyDescent="0.25">
      <c r="E611" s="553"/>
      <c r="F611" s="553"/>
      <c r="G611" s="555"/>
      <c r="H611" s="560"/>
      <c r="I611" s="553"/>
      <c r="J611" s="553"/>
      <c r="K611" s="553"/>
      <c r="L611" s="553"/>
      <c r="M611" s="553"/>
    </row>
    <row r="612" spans="5:13" x14ac:dyDescent="0.25">
      <c r="E612" s="553"/>
      <c r="F612" s="553"/>
      <c r="G612" s="555"/>
      <c r="H612" s="560"/>
      <c r="I612" s="553"/>
      <c r="J612" s="553"/>
      <c r="K612" s="553"/>
      <c r="L612" s="553"/>
      <c r="M612" s="553"/>
    </row>
    <row r="613" spans="5:13" x14ac:dyDescent="0.25">
      <c r="E613" s="553"/>
      <c r="F613" s="553"/>
      <c r="G613" s="555"/>
      <c r="H613" s="560"/>
      <c r="I613" s="553"/>
      <c r="J613" s="553"/>
      <c r="K613" s="553"/>
      <c r="L613" s="553"/>
      <c r="M613" s="553"/>
    </row>
    <row r="614" spans="5:13" x14ac:dyDescent="0.25">
      <c r="E614" s="553"/>
      <c r="F614" s="553"/>
      <c r="G614" s="555"/>
      <c r="H614" s="560"/>
      <c r="I614" s="553"/>
      <c r="J614" s="553"/>
      <c r="K614" s="553"/>
      <c r="L614" s="553"/>
      <c r="M614" s="553"/>
    </row>
    <row r="615" spans="5:13" x14ac:dyDescent="0.25">
      <c r="E615" s="553"/>
      <c r="F615" s="553"/>
      <c r="G615" s="555"/>
      <c r="H615" s="560"/>
      <c r="I615" s="553"/>
      <c r="J615" s="553"/>
      <c r="K615" s="553"/>
      <c r="L615" s="553"/>
      <c r="M615" s="553"/>
    </row>
    <row r="616" spans="5:13" x14ac:dyDescent="0.25">
      <c r="E616" s="553"/>
      <c r="F616" s="553"/>
      <c r="G616" s="555"/>
      <c r="H616" s="560"/>
      <c r="I616" s="553"/>
      <c r="J616" s="553"/>
      <c r="K616" s="553"/>
      <c r="L616" s="553"/>
      <c r="M616" s="553"/>
    </row>
    <row r="617" spans="5:13" x14ac:dyDescent="0.25">
      <c r="E617" s="553"/>
      <c r="F617" s="553"/>
      <c r="G617" s="555"/>
      <c r="H617" s="560"/>
      <c r="I617" s="553"/>
      <c r="J617" s="553"/>
      <c r="K617" s="553"/>
      <c r="L617" s="553"/>
      <c r="M617" s="553"/>
    </row>
    <row r="618" spans="5:13" x14ac:dyDescent="0.25">
      <c r="E618" s="553"/>
      <c r="F618" s="553"/>
      <c r="G618" s="555"/>
      <c r="H618" s="560"/>
      <c r="I618" s="553"/>
      <c r="J618" s="553"/>
      <c r="K618" s="553"/>
      <c r="L618" s="553"/>
      <c r="M618" s="553"/>
    </row>
    <row r="619" spans="5:13" x14ac:dyDescent="0.25">
      <c r="E619" s="553"/>
      <c r="F619" s="553"/>
      <c r="G619" s="555"/>
      <c r="H619" s="560"/>
      <c r="I619" s="553"/>
      <c r="J619" s="553"/>
      <c r="K619" s="553"/>
      <c r="L619" s="553"/>
      <c r="M619" s="553"/>
    </row>
    <row r="620" spans="5:13" x14ac:dyDescent="0.25">
      <c r="E620" s="553"/>
      <c r="F620" s="553"/>
      <c r="G620" s="555"/>
      <c r="H620" s="560"/>
      <c r="I620" s="553"/>
      <c r="J620" s="553"/>
      <c r="K620" s="553"/>
      <c r="L620" s="553"/>
      <c r="M620" s="553"/>
    </row>
    <row r="621" spans="5:13" x14ac:dyDescent="0.25">
      <c r="E621" s="553"/>
      <c r="F621" s="553"/>
      <c r="G621" s="555"/>
      <c r="H621" s="560"/>
      <c r="I621" s="553"/>
      <c r="J621" s="553"/>
      <c r="K621" s="553"/>
      <c r="L621" s="553"/>
      <c r="M621" s="553"/>
    </row>
    <row r="622" spans="5:13" x14ac:dyDescent="0.25">
      <c r="E622" s="553"/>
      <c r="F622" s="553"/>
      <c r="G622" s="555"/>
      <c r="H622" s="560"/>
      <c r="I622" s="553"/>
      <c r="J622" s="553"/>
      <c r="K622" s="553"/>
      <c r="L622" s="553"/>
      <c r="M622" s="553"/>
    </row>
    <row r="623" spans="5:13" x14ac:dyDescent="0.25">
      <c r="E623" s="553"/>
      <c r="F623" s="553"/>
      <c r="G623" s="555"/>
      <c r="H623" s="560"/>
      <c r="I623" s="553"/>
      <c r="J623" s="553"/>
      <c r="K623" s="553"/>
      <c r="L623" s="553"/>
      <c r="M623" s="553"/>
    </row>
    <row r="624" spans="5:13" x14ac:dyDescent="0.25">
      <c r="E624" s="553"/>
      <c r="F624" s="553"/>
      <c r="G624" s="555"/>
      <c r="H624" s="560"/>
      <c r="I624" s="553"/>
      <c r="J624" s="553"/>
      <c r="K624" s="553"/>
      <c r="L624" s="553"/>
      <c r="M624" s="553"/>
    </row>
    <row r="625" spans="5:13" x14ac:dyDescent="0.25">
      <c r="E625" s="553"/>
      <c r="F625" s="553"/>
      <c r="G625" s="555"/>
      <c r="H625" s="560"/>
      <c r="I625" s="553"/>
      <c r="J625" s="553"/>
      <c r="K625" s="553"/>
      <c r="L625" s="553"/>
      <c r="M625" s="553"/>
    </row>
    <row r="626" spans="5:13" x14ac:dyDescent="0.25">
      <c r="E626" s="553"/>
      <c r="F626" s="553"/>
      <c r="G626" s="555"/>
      <c r="H626" s="560"/>
      <c r="I626" s="553"/>
      <c r="J626" s="553"/>
      <c r="K626" s="553"/>
      <c r="L626" s="553"/>
      <c r="M626" s="553"/>
    </row>
    <row r="627" spans="5:13" x14ac:dyDescent="0.25">
      <c r="E627" s="553"/>
      <c r="F627" s="553"/>
      <c r="G627" s="555"/>
      <c r="H627" s="560"/>
      <c r="I627" s="553"/>
      <c r="J627" s="553"/>
      <c r="K627" s="553"/>
      <c r="L627" s="553"/>
      <c r="M627" s="553"/>
    </row>
    <row r="628" spans="5:13" x14ac:dyDescent="0.25">
      <c r="E628" s="553"/>
      <c r="F628" s="553"/>
      <c r="G628" s="555"/>
      <c r="H628" s="560"/>
      <c r="I628" s="553"/>
      <c r="J628" s="553"/>
      <c r="K628" s="553"/>
      <c r="L628" s="553"/>
      <c r="M628" s="553"/>
    </row>
    <row r="629" spans="5:13" x14ac:dyDescent="0.25">
      <c r="E629" s="553"/>
      <c r="F629" s="553"/>
      <c r="G629" s="555"/>
      <c r="H629" s="560"/>
      <c r="I629" s="553"/>
      <c r="J629" s="553"/>
      <c r="K629" s="553"/>
      <c r="L629" s="553"/>
      <c r="M629" s="553"/>
    </row>
    <row r="630" spans="5:13" x14ac:dyDescent="0.25">
      <c r="E630" s="553"/>
      <c r="F630" s="553"/>
      <c r="G630" s="555"/>
      <c r="H630" s="560"/>
      <c r="I630" s="553"/>
      <c r="J630" s="553"/>
      <c r="K630" s="553"/>
      <c r="L630" s="553"/>
      <c r="M630" s="553"/>
    </row>
    <row r="631" spans="5:13" x14ac:dyDescent="0.25">
      <c r="E631" s="553"/>
      <c r="F631" s="553"/>
      <c r="G631" s="555"/>
      <c r="H631" s="560"/>
      <c r="I631" s="553"/>
      <c r="J631" s="553"/>
      <c r="K631" s="553"/>
      <c r="L631" s="553"/>
      <c r="M631" s="553"/>
    </row>
    <row r="632" spans="5:13" x14ac:dyDescent="0.25">
      <c r="E632" s="553"/>
      <c r="F632" s="553"/>
      <c r="G632" s="555"/>
      <c r="H632" s="560"/>
      <c r="I632" s="553"/>
      <c r="J632" s="553"/>
      <c r="K632" s="553"/>
      <c r="L632" s="553"/>
      <c r="M632" s="553"/>
    </row>
    <row r="633" spans="5:13" x14ac:dyDescent="0.25">
      <c r="E633" s="553"/>
      <c r="F633" s="553"/>
      <c r="G633" s="555"/>
      <c r="H633" s="560"/>
      <c r="I633" s="553"/>
      <c r="J633" s="553"/>
      <c r="K633" s="553"/>
      <c r="L633" s="553"/>
      <c r="M633" s="553"/>
    </row>
    <row r="634" spans="5:13" x14ac:dyDescent="0.25">
      <c r="E634" s="553"/>
      <c r="F634" s="553"/>
      <c r="G634" s="555"/>
      <c r="H634" s="560"/>
      <c r="I634" s="553"/>
      <c r="J634" s="553"/>
      <c r="K634" s="553"/>
      <c r="L634" s="553"/>
      <c r="M634" s="553"/>
    </row>
    <row r="635" spans="5:13" x14ac:dyDescent="0.25">
      <c r="E635" s="553"/>
      <c r="F635" s="553"/>
      <c r="G635" s="555"/>
      <c r="H635" s="560"/>
      <c r="I635" s="553"/>
      <c r="J635" s="553"/>
      <c r="K635" s="553"/>
      <c r="L635" s="553"/>
      <c r="M635" s="553"/>
    </row>
    <row r="636" spans="5:13" x14ac:dyDescent="0.25">
      <c r="E636" s="553"/>
      <c r="F636" s="553"/>
      <c r="G636" s="555"/>
      <c r="H636" s="560"/>
      <c r="I636" s="553"/>
      <c r="J636" s="553"/>
      <c r="K636" s="553"/>
      <c r="L636" s="553"/>
      <c r="M636" s="553"/>
    </row>
    <row r="637" spans="5:13" x14ac:dyDescent="0.25">
      <c r="E637" s="553"/>
      <c r="F637" s="553"/>
      <c r="G637" s="555"/>
      <c r="H637" s="560"/>
      <c r="I637" s="553"/>
      <c r="J637" s="553"/>
      <c r="K637" s="553"/>
      <c r="L637" s="553"/>
      <c r="M637" s="553"/>
    </row>
    <row r="638" spans="5:13" x14ac:dyDescent="0.25">
      <c r="E638" s="553"/>
      <c r="F638" s="553"/>
      <c r="G638" s="555"/>
      <c r="H638" s="560"/>
      <c r="I638" s="553"/>
      <c r="J638" s="553"/>
      <c r="K638" s="553"/>
      <c r="L638" s="553"/>
      <c r="M638" s="553"/>
    </row>
    <row r="639" spans="5:13" x14ac:dyDescent="0.25">
      <c r="E639" s="553"/>
      <c r="F639" s="553"/>
      <c r="G639" s="555"/>
      <c r="H639" s="560"/>
      <c r="I639" s="553"/>
      <c r="J639" s="553"/>
      <c r="K639" s="553"/>
      <c r="L639" s="553"/>
      <c r="M639" s="553"/>
    </row>
    <row r="640" spans="5:13" x14ac:dyDescent="0.25">
      <c r="E640" s="553"/>
      <c r="F640" s="553"/>
      <c r="G640" s="555"/>
      <c r="H640" s="560"/>
      <c r="I640" s="553"/>
      <c r="J640" s="553"/>
      <c r="K640" s="553"/>
      <c r="L640" s="553"/>
      <c r="M640" s="553"/>
    </row>
    <row r="641" spans="5:13" x14ac:dyDescent="0.25">
      <c r="E641" s="553"/>
      <c r="F641" s="553"/>
      <c r="G641" s="555"/>
      <c r="H641" s="560"/>
      <c r="I641" s="553"/>
      <c r="J641" s="553"/>
      <c r="K641" s="553"/>
      <c r="L641" s="553"/>
      <c r="M641" s="553"/>
    </row>
    <row r="642" spans="5:13" x14ac:dyDescent="0.25">
      <c r="E642" s="553"/>
      <c r="F642" s="553"/>
      <c r="G642" s="555"/>
      <c r="H642" s="560"/>
      <c r="I642" s="553"/>
      <c r="J642" s="553"/>
      <c r="K642" s="553"/>
      <c r="L642" s="553"/>
      <c r="M642" s="553"/>
    </row>
    <row r="643" spans="5:13" x14ac:dyDescent="0.25">
      <c r="E643" s="553"/>
      <c r="F643" s="553"/>
      <c r="G643" s="555"/>
      <c r="H643" s="560"/>
      <c r="I643" s="553"/>
      <c r="J643" s="553"/>
      <c r="K643" s="553"/>
      <c r="L643" s="553"/>
      <c r="M643" s="553"/>
    </row>
    <row r="644" spans="5:13" x14ac:dyDescent="0.25">
      <c r="E644" s="553"/>
      <c r="F644" s="553"/>
      <c r="G644" s="555"/>
      <c r="H644" s="560"/>
      <c r="I644" s="553"/>
      <c r="J644" s="553"/>
      <c r="K644" s="553"/>
      <c r="L644" s="553"/>
      <c r="M644" s="553"/>
    </row>
    <row r="645" spans="5:13" x14ac:dyDescent="0.25">
      <c r="E645" s="553"/>
      <c r="F645" s="553"/>
      <c r="G645" s="555"/>
      <c r="H645" s="560"/>
      <c r="I645" s="553"/>
      <c r="J645" s="553"/>
      <c r="K645" s="553"/>
      <c r="L645" s="553"/>
      <c r="M645" s="553"/>
    </row>
    <row r="646" spans="5:13" x14ac:dyDescent="0.25">
      <c r="E646" s="553"/>
      <c r="F646" s="553"/>
      <c r="G646" s="555"/>
      <c r="H646" s="560"/>
      <c r="I646" s="553"/>
      <c r="J646" s="553"/>
      <c r="K646" s="553"/>
      <c r="L646" s="553"/>
      <c r="M646" s="553"/>
    </row>
    <row r="647" spans="5:13" x14ac:dyDescent="0.25">
      <c r="E647" s="553"/>
      <c r="F647" s="553"/>
      <c r="G647" s="555"/>
      <c r="H647" s="560"/>
      <c r="I647" s="553"/>
      <c r="J647" s="553"/>
      <c r="K647" s="553"/>
      <c r="L647" s="553"/>
      <c r="M647" s="553"/>
    </row>
    <row r="648" spans="5:13" x14ac:dyDescent="0.25">
      <c r="E648" s="553"/>
      <c r="F648" s="553"/>
      <c r="G648" s="555"/>
      <c r="H648" s="560"/>
      <c r="I648" s="553"/>
      <c r="J648" s="553"/>
      <c r="K648" s="553"/>
      <c r="L648" s="553"/>
      <c r="M648" s="553"/>
    </row>
    <row r="649" spans="5:13" x14ac:dyDescent="0.25">
      <c r="E649" s="553"/>
      <c r="F649" s="553"/>
      <c r="G649" s="555"/>
      <c r="H649" s="560"/>
      <c r="I649" s="553"/>
      <c r="J649" s="553"/>
      <c r="K649" s="553"/>
      <c r="L649" s="553"/>
      <c r="M649" s="553"/>
    </row>
    <row r="650" spans="5:13" x14ac:dyDescent="0.25">
      <c r="E650" s="553"/>
      <c r="F650" s="553"/>
      <c r="G650" s="555"/>
      <c r="H650" s="560"/>
      <c r="I650" s="553"/>
      <c r="J650" s="553"/>
      <c r="K650" s="553"/>
      <c r="L650" s="553"/>
      <c r="M650" s="553"/>
    </row>
    <row r="651" spans="5:13" x14ac:dyDescent="0.25">
      <c r="E651" s="553"/>
      <c r="F651" s="553"/>
      <c r="G651" s="555"/>
      <c r="H651" s="560"/>
      <c r="I651" s="553"/>
      <c r="J651" s="553"/>
      <c r="K651" s="553"/>
      <c r="L651" s="553"/>
      <c r="M651" s="553"/>
    </row>
    <row r="652" spans="5:13" x14ac:dyDescent="0.25">
      <c r="E652" s="553"/>
      <c r="F652" s="553"/>
      <c r="G652" s="555"/>
      <c r="H652" s="560"/>
      <c r="I652" s="553"/>
      <c r="J652" s="553"/>
      <c r="K652" s="553"/>
      <c r="L652" s="553"/>
      <c r="M652" s="553"/>
    </row>
    <row r="653" spans="5:13" x14ac:dyDescent="0.25">
      <c r="E653" s="553"/>
      <c r="F653" s="553"/>
      <c r="G653" s="555"/>
      <c r="H653" s="560"/>
      <c r="I653" s="553"/>
      <c r="J653" s="553"/>
      <c r="K653" s="553"/>
      <c r="L653" s="553"/>
      <c r="M653" s="553"/>
    </row>
    <row r="654" spans="5:13" x14ac:dyDescent="0.25">
      <c r="E654" s="553"/>
      <c r="F654" s="553"/>
      <c r="G654" s="555"/>
      <c r="H654" s="560"/>
      <c r="I654" s="553"/>
      <c r="J654" s="553"/>
      <c r="K654" s="553"/>
      <c r="L654" s="553"/>
      <c r="M654" s="553"/>
    </row>
    <row r="655" spans="5:13" x14ac:dyDescent="0.25">
      <c r="E655" s="553"/>
      <c r="F655" s="553"/>
      <c r="G655" s="555"/>
      <c r="H655" s="560"/>
      <c r="I655" s="553"/>
      <c r="J655" s="553"/>
      <c r="K655" s="553"/>
      <c r="L655" s="553"/>
      <c r="M655" s="553"/>
    </row>
    <row r="656" spans="5:13" x14ac:dyDescent="0.25">
      <c r="E656" s="553"/>
      <c r="F656" s="553"/>
      <c r="G656" s="555"/>
      <c r="H656" s="560"/>
      <c r="I656" s="553"/>
      <c r="J656" s="553"/>
      <c r="K656" s="553"/>
      <c r="L656" s="553"/>
      <c r="M656" s="553"/>
    </row>
    <row r="657" spans="5:13" x14ac:dyDescent="0.25">
      <c r="E657" s="553"/>
      <c r="F657" s="553"/>
      <c r="G657" s="555"/>
      <c r="H657" s="560"/>
      <c r="I657" s="553"/>
      <c r="J657" s="553"/>
      <c r="K657" s="553"/>
      <c r="L657" s="553"/>
      <c r="M657" s="553"/>
    </row>
    <row r="658" spans="5:13" x14ac:dyDescent="0.25">
      <c r="E658" s="553"/>
      <c r="F658" s="553"/>
      <c r="G658" s="555"/>
      <c r="H658" s="560"/>
      <c r="I658" s="553"/>
      <c r="J658" s="553"/>
      <c r="K658" s="553"/>
      <c r="L658" s="553"/>
      <c r="M658" s="553"/>
    </row>
    <row r="659" spans="5:13" x14ac:dyDescent="0.25">
      <c r="E659" s="553"/>
      <c r="F659" s="553"/>
      <c r="G659" s="555"/>
      <c r="H659" s="560"/>
      <c r="I659" s="553"/>
      <c r="J659" s="553"/>
      <c r="K659" s="553"/>
      <c r="L659" s="553"/>
      <c r="M659" s="553"/>
    </row>
    <row r="660" spans="5:13" x14ac:dyDescent="0.25">
      <c r="E660" s="553"/>
      <c r="F660" s="553"/>
      <c r="G660" s="555"/>
      <c r="H660" s="560"/>
      <c r="I660" s="553"/>
      <c r="J660" s="553"/>
      <c r="K660" s="553"/>
      <c r="L660" s="553"/>
      <c r="M660" s="553"/>
    </row>
    <row r="661" spans="5:13" x14ac:dyDescent="0.25">
      <c r="E661" s="553"/>
      <c r="F661" s="553"/>
      <c r="G661" s="555"/>
      <c r="H661" s="560"/>
      <c r="I661" s="553"/>
      <c r="J661" s="553"/>
      <c r="K661" s="553"/>
      <c r="L661" s="553"/>
      <c r="M661" s="553"/>
    </row>
    <row r="662" spans="5:13" x14ac:dyDescent="0.25">
      <c r="E662" s="553"/>
      <c r="F662" s="553"/>
      <c r="G662" s="555"/>
      <c r="H662" s="560"/>
      <c r="I662" s="553"/>
      <c r="J662" s="553"/>
      <c r="K662" s="553"/>
      <c r="L662" s="553"/>
      <c r="M662" s="553"/>
    </row>
    <row r="663" spans="5:13" x14ac:dyDescent="0.25">
      <c r="E663" s="553"/>
      <c r="F663" s="553"/>
      <c r="G663" s="555"/>
      <c r="H663" s="560"/>
      <c r="I663" s="553"/>
      <c r="J663" s="553"/>
      <c r="K663" s="553"/>
      <c r="L663" s="553"/>
      <c r="M663" s="553"/>
    </row>
    <row r="664" spans="5:13" x14ac:dyDescent="0.25">
      <c r="E664" s="553"/>
      <c r="F664" s="553"/>
      <c r="G664" s="555"/>
      <c r="H664" s="560"/>
      <c r="I664" s="553"/>
      <c r="J664" s="553"/>
      <c r="K664" s="553"/>
      <c r="L664" s="553"/>
      <c r="M664" s="553"/>
    </row>
    <row r="665" spans="5:13" x14ac:dyDescent="0.25">
      <c r="E665" s="553"/>
      <c r="F665" s="553"/>
      <c r="G665" s="555"/>
      <c r="H665" s="560"/>
      <c r="I665" s="553"/>
      <c r="J665" s="553"/>
      <c r="K665" s="553"/>
      <c r="L665" s="553"/>
      <c r="M665" s="553"/>
    </row>
    <row r="666" spans="5:13" x14ac:dyDescent="0.25">
      <c r="E666" s="553"/>
      <c r="F666" s="553"/>
      <c r="G666" s="555"/>
      <c r="H666" s="560"/>
      <c r="I666" s="553"/>
      <c r="J666" s="553"/>
      <c r="K666" s="553"/>
      <c r="L666" s="553"/>
      <c r="M666" s="553"/>
    </row>
    <row r="667" spans="5:13" x14ac:dyDescent="0.25">
      <c r="E667" s="553"/>
      <c r="F667" s="553"/>
      <c r="G667" s="555"/>
      <c r="H667" s="560"/>
      <c r="I667" s="553"/>
      <c r="J667" s="553"/>
      <c r="K667" s="553"/>
      <c r="L667" s="553"/>
      <c r="M667" s="553"/>
    </row>
    <row r="668" spans="5:13" x14ac:dyDescent="0.25">
      <c r="E668" s="553"/>
      <c r="F668" s="553"/>
      <c r="G668" s="555"/>
      <c r="H668" s="560"/>
      <c r="I668" s="553"/>
      <c r="J668" s="553"/>
      <c r="K668" s="553"/>
      <c r="L668" s="553"/>
      <c r="M668" s="553"/>
    </row>
    <row r="669" spans="5:13" x14ac:dyDescent="0.25">
      <c r="E669" s="553"/>
      <c r="F669" s="553"/>
      <c r="G669" s="555"/>
      <c r="H669" s="560"/>
      <c r="I669" s="553"/>
      <c r="J669" s="553"/>
      <c r="K669" s="553"/>
      <c r="L669" s="553"/>
      <c r="M669" s="553"/>
    </row>
    <row r="670" spans="5:13" x14ac:dyDescent="0.25">
      <c r="E670" s="553"/>
      <c r="F670" s="553"/>
      <c r="G670" s="555"/>
      <c r="H670" s="560"/>
      <c r="I670" s="553"/>
      <c r="J670" s="553"/>
      <c r="K670" s="553"/>
      <c r="L670" s="553"/>
      <c r="M670" s="553"/>
    </row>
    <row r="671" spans="5:13" x14ac:dyDescent="0.25">
      <c r="E671" s="553"/>
      <c r="F671" s="553"/>
      <c r="G671" s="555"/>
      <c r="H671" s="560"/>
      <c r="I671" s="553"/>
      <c r="J671" s="553"/>
      <c r="K671" s="553"/>
      <c r="L671" s="553"/>
      <c r="M671" s="553"/>
    </row>
    <row r="672" spans="5:13" x14ac:dyDescent="0.25">
      <c r="E672" s="553"/>
      <c r="F672" s="553"/>
      <c r="G672" s="555"/>
      <c r="H672" s="560"/>
      <c r="I672" s="553"/>
      <c r="J672" s="553"/>
      <c r="K672" s="553"/>
      <c r="L672" s="553"/>
      <c r="M672" s="553"/>
    </row>
    <row r="673" spans="5:13" x14ac:dyDescent="0.25">
      <c r="E673" s="553"/>
      <c r="F673" s="553"/>
      <c r="G673" s="555"/>
      <c r="H673" s="560"/>
      <c r="I673" s="553"/>
      <c r="J673" s="553"/>
      <c r="K673" s="553"/>
      <c r="L673" s="553"/>
      <c r="M673" s="553"/>
    </row>
    <row r="674" spans="5:13" x14ac:dyDescent="0.25">
      <c r="E674" s="553"/>
      <c r="F674" s="553"/>
      <c r="G674" s="555"/>
      <c r="H674" s="560"/>
      <c r="I674" s="553"/>
      <c r="J674" s="553"/>
      <c r="K674" s="553"/>
      <c r="L674" s="553"/>
      <c r="M674" s="553"/>
    </row>
    <row r="675" spans="5:13" x14ac:dyDescent="0.25">
      <c r="E675" s="553"/>
      <c r="F675" s="553"/>
      <c r="G675" s="555"/>
      <c r="H675" s="560"/>
      <c r="I675" s="553"/>
      <c r="J675" s="553"/>
      <c r="K675" s="553"/>
      <c r="L675" s="553"/>
      <c r="M675" s="553"/>
    </row>
    <row r="676" spans="5:13" x14ac:dyDescent="0.25">
      <c r="E676" s="553"/>
      <c r="F676" s="553"/>
      <c r="G676" s="555"/>
      <c r="H676" s="560"/>
      <c r="I676" s="553"/>
      <c r="J676" s="553"/>
      <c r="K676" s="553"/>
      <c r="L676" s="553"/>
      <c r="M676" s="553"/>
    </row>
    <row r="677" spans="5:13" x14ac:dyDescent="0.25">
      <c r="E677" s="553"/>
      <c r="F677" s="553"/>
      <c r="G677" s="555"/>
      <c r="H677" s="560"/>
      <c r="I677" s="553"/>
      <c r="J677" s="553"/>
      <c r="K677" s="553"/>
      <c r="L677" s="553"/>
      <c r="M677" s="553"/>
    </row>
    <row r="678" spans="5:13" x14ac:dyDescent="0.25">
      <c r="E678" s="553"/>
      <c r="F678" s="553"/>
      <c r="G678" s="555"/>
      <c r="H678" s="560"/>
      <c r="I678" s="553"/>
      <c r="J678" s="553"/>
      <c r="K678" s="553"/>
      <c r="L678" s="553"/>
      <c r="M678" s="553"/>
    </row>
    <row r="679" spans="5:13" x14ac:dyDescent="0.25">
      <c r="E679" s="553"/>
      <c r="F679" s="553"/>
      <c r="G679" s="555"/>
      <c r="H679" s="560"/>
      <c r="I679" s="553"/>
      <c r="J679" s="553"/>
      <c r="K679" s="553"/>
      <c r="L679" s="553"/>
      <c r="M679" s="553"/>
    </row>
    <row r="680" spans="5:13" x14ac:dyDescent="0.25">
      <c r="E680" s="553"/>
      <c r="F680" s="553"/>
      <c r="G680" s="555"/>
      <c r="H680" s="560"/>
      <c r="I680" s="553"/>
      <c r="J680" s="553"/>
      <c r="K680" s="553"/>
      <c r="L680" s="553"/>
      <c r="M680" s="553"/>
    </row>
    <row r="681" spans="5:13" x14ac:dyDescent="0.25">
      <c r="E681" s="553"/>
      <c r="F681" s="553"/>
      <c r="G681" s="555"/>
      <c r="H681" s="560"/>
      <c r="I681" s="553"/>
      <c r="J681" s="553"/>
      <c r="K681" s="553"/>
      <c r="L681" s="553"/>
      <c r="M681" s="553"/>
    </row>
    <row r="682" spans="5:13" x14ac:dyDescent="0.25">
      <c r="E682" s="553"/>
      <c r="F682" s="553"/>
      <c r="G682" s="555"/>
      <c r="H682" s="560"/>
      <c r="I682" s="553"/>
      <c r="J682" s="553"/>
      <c r="K682" s="553"/>
      <c r="L682" s="553"/>
      <c r="M682" s="553"/>
    </row>
    <row r="683" spans="5:13" x14ac:dyDescent="0.25">
      <c r="E683" s="553"/>
      <c r="F683" s="553"/>
      <c r="G683" s="555"/>
      <c r="H683" s="560"/>
      <c r="I683" s="553"/>
      <c r="J683" s="553"/>
      <c r="K683" s="553"/>
      <c r="L683" s="553"/>
      <c r="M683" s="553"/>
    </row>
    <row r="684" spans="5:13" x14ac:dyDescent="0.25">
      <c r="E684" s="553"/>
      <c r="F684" s="553"/>
      <c r="G684" s="555"/>
      <c r="H684" s="560"/>
      <c r="I684" s="553"/>
      <c r="J684" s="553"/>
      <c r="K684" s="553"/>
      <c r="L684" s="553"/>
      <c r="M684" s="553"/>
    </row>
    <row r="685" spans="5:13" x14ac:dyDescent="0.25">
      <c r="E685" s="553"/>
      <c r="F685" s="553"/>
      <c r="G685" s="555"/>
      <c r="H685" s="560"/>
      <c r="I685" s="553"/>
      <c r="J685" s="553"/>
      <c r="K685" s="553"/>
      <c r="L685" s="553"/>
      <c r="M685" s="553"/>
    </row>
    <row r="686" spans="5:13" x14ac:dyDescent="0.25">
      <c r="E686" s="553"/>
      <c r="F686" s="553"/>
      <c r="G686" s="555"/>
      <c r="H686" s="560"/>
      <c r="I686" s="553"/>
      <c r="J686" s="553"/>
      <c r="K686" s="553"/>
      <c r="L686" s="553"/>
      <c r="M686" s="553"/>
    </row>
    <row r="687" spans="5:13" x14ac:dyDescent="0.25">
      <c r="E687" s="553"/>
      <c r="F687" s="553"/>
      <c r="G687" s="555"/>
      <c r="H687" s="560"/>
      <c r="I687" s="553"/>
      <c r="J687" s="553"/>
      <c r="K687" s="553"/>
      <c r="L687" s="553"/>
      <c r="M687" s="553"/>
    </row>
    <row r="688" spans="5:13" x14ac:dyDescent="0.25">
      <c r="E688" s="553"/>
      <c r="F688" s="553"/>
      <c r="G688" s="555"/>
      <c r="H688" s="560"/>
      <c r="I688" s="553"/>
      <c r="J688" s="553"/>
      <c r="K688" s="553"/>
      <c r="L688" s="553"/>
      <c r="M688" s="553"/>
    </row>
    <row r="689" spans="5:13" x14ac:dyDescent="0.25">
      <c r="E689" s="553"/>
      <c r="F689" s="553"/>
      <c r="G689" s="555"/>
      <c r="H689" s="560"/>
      <c r="I689" s="553"/>
      <c r="J689" s="553"/>
      <c r="K689" s="553"/>
      <c r="L689" s="553"/>
      <c r="M689" s="553"/>
    </row>
    <row r="690" spans="5:13" x14ac:dyDescent="0.25">
      <c r="E690" s="553"/>
      <c r="F690" s="553"/>
      <c r="G690" s="555"/>
      <c r="H690" s="560"/>
      <c r="I690" s="553"/>
      <c r="J690" s="553"/>
      <c r="K690" s="553"/>
      <c r="L690" s="553"/>
      <c r="M690" s="553"/>
    </row>
    <row r="691" spans="5:13" x14ac:dyDescent="0.25">
      <c r="E691" s="553"/>
      <c r="F691" s="553"/>
      <c r="G691" s="555"/>
      <c r="H691" s="560"/>
      <c r="I691" s="553"/>
      <c r="J691" s="553"/>
      <c r="K691" s="553"/>
      <c r="L691" s="553"/>
      <c r="M691" s="553"/>
    </row>
    <row r="692" spans="5:13" x14ac:dyDescent="0.25">
      <c r="E692" s="553"/>
      <c r="F692" s="553"/>
      <c r="G692" s="555"/>
      <c r="H692" s="560"/>
      <c r="I692" s="553"/>
      <c r="J692" s="553"/>
      <c r="K692" s="553"/>
      <c r="L692" s="553"/>
      <c r="M692" s="553"/>
    </row>
    <row r="693" spans="5:13" x14ac:dyDescent="0.25">
      <c r="E693" s="553"/>
      <c r="F693" s="553"/>
      <c r="G693" s="555"/>
      <c r="H693" s="560"/>
      <c r="I693" s="553"/>
      <c r="J693" s="553"/>
      <c r="K693" s="553"/>
      <c r="L693" s="553"/>
      <c r="M693" s="553"/>
    </row>
    <row r="694" spans="5:13" x14ac:dyDescent="0.25">
      <c r="E694" s="553"/>
      <c r="F694" s="553"/>
      <c r="G694" s="555"/>
      <c r="H694" s="560"/>
      <c r="I694" s="553"/>
      <c r="J694" s="553"/>
      <c r="K694" s="553"/>
      <c r="L694" s="553"/>
      <c r="M694" s="553"/>
    </row>
    <row r="695" spans="5:13" x14ac:dyDescent="0.25">
      <c r="E695" s="553"/>
      <c r="F695" s="553"/>
      <c r="G695" s="555"/>
      <c r="H695" s="560"/>
      <c r="I695" s="553"/>
      <c r="J695" s="553"/>
      <c r="K695" s="553"/>
      <c r="L695" s="553"/>
      <c r="M695" s="553"/>
    </row>
    <row r="696" spans="5:13" x14ac:dyDescent="0.25">
      <c r="E696" s="553"/>
      <c r="F696" s="553"/>
      <c r="G696" s="555"/>
      <c r="H696" s="560"/>
      <c r="I696" s="553"/>
      <c r="J696" s="553"/>
      <c r="K696" s="553"/>
      <c r="L696" s="553"/>
      <c r="M696" s="553"/>
    </row>
    <row r="697" spans="5:13" x14ac:dyDescent="0.25">
      <c r="E697" s="553"/>
      <c r="F697" s="553"/>
      <c r="G697" s="555"/>
      <c r="H697" s="560"/>
      <c r="I697" s="553"/>
      <c r="J697" s="553"/>
      <c r="K697" s="553"/>
      <c r="L697" s="553"/>
      <c r="M697" s="553"/>
    </row>
    <row r="698" spans="5:13" x14ac:dyDescent="0.25">
      <c r="E698" s="553"/>
      <c r="F698" s="553"/>
      <c r="G698" s="555"/>
      <c r="H698" s="560"/>
      <c r="I698" s="553"/>
      <c r="J698" s="553"/>
      <c r="K698" s="553"/>
      <c r="L698" s="553"/>
      <c r="M698" s="553"/>
    </row>
    <row r="699" spans="5:13" x14ac:dyDescent="0.25">
      <c r="E699" s="553"/>
      <c r="F699" s="553"/>
      <c r="G699" s="555"/>
      <c r="H699" s="560"/>
      <c r="I699" s="553"/>
      <c r="J699" s="553"/>
      <c r="K699" s="553"/>
      <c r="L699" s="553"/>
      <c r="M699" s="553"/>
    </row>
    <row r="700" spans="5:13" x14ac:dyDescent="0.25">
      <c r="E700" s="553"/>
      <c r="F700" s="553"/>
      <c r="G700" s="555"/>
      <c r="H700" s="560"/>
      <c r="I700" s="553"/>
      <c r="J700" s="553"/>
      <c r="K700" s="553"/>
      <c r="L700" s="553"/>
      <c r="M700" s="553"/>
    </row>
    <row r="701" spans="5:13" x14ac:dyDescent="0.25">
      <c r="E701" s="553"/>
      <c r="F701" s="553"/>
      <c r="G701" s="555"/>
      <c r="H701" s="560"/>
      <c r="I701" s="553"/>
      <c r="J701" s="553"/>
      <c r="K701" s="553"/>
      <c r="L701" s="553"/>
      <c r="M701" s="553"/>
    </row>
    <row r="702" spans="5:13" x14ac:dyDescent="0.25">
      <c r="E702" s="553"/>
      <c r="F702" s="553"/>
      <c r="G702" s="555"/>
      <c r="H702" s="560"/>
      <c r="I702" s="553"/>
      <c r="J702" s="553"/>
      <c r="K702" s="553"/>
      <c r="L702" s="553"/>
      <c r="M702" s="553"/>
    </row>
    <row r="703" spans="5:13" x14ac:dyDescent="0.25">
      <c r="E703" s="553"/>
      <c r="F703" s="553"/>
      <c r="G703" s="555"/>
      <c r="H703" s="560"/>
      <c r="I703" s="553"/>
      <c r="J703" s="553"/>
      <c r="K703" s="553"/>
      <c r="L703" s="553"/>
      <c r="M703" s="553"/>
    </row>
    <row r="704" spans="5:13" x14ac:dyDescent="0.25">
      <c r="E704" s="553"/>
      <c r="F704" s="553"/>
      <c r="G704" s="555"/>
      <c r="H704" s="560"/>
      <c r="I704" s="553"/>
      <c r="J704" s="553"/>
      <c r="K704" s="553"/>
      <c r="L704" s="553"/>
      <c r="M704" s="553"/>
    </row>
    <row r="705" spans="5:13" x14ac:dyDescent="0.25">
      <c r="E705" s="553"/>
      <c r="F705" s="553"/>
      <c r="G705" s="555"/>
      <c r="H705" s="560"/>
      <c r="I705" s="553"/>
      <c r="J705" s="553"/>
      <c r="K705" s="553"/>
      <c r="L705" s="553"/>
      <c r="M705" s="553"/>
    </row>
    <row r="706" spans="5:13" x14ac:dyDescent="0.25">
      <c r="E706" s="553"/>
      <c r="F706" s="553"/>
      <c r="G706" s="555"/>
      <c r="H706" s="560"/>
      <c r="I706" s="553"/>
      <c r="J706" s="553"/>
      <c r="K706" s="553"/>
      <c r="L706" s="553"/>
      <c r="M706" s="553"/>
    </row>
    <row r="707" spans="5:13" x14ac:dyDescent="0.25">
      <c r="E707" s="553"/>
      <c r="F707" s="553"/>
      <c r="G707" s="555"/>
      <c r="H707" s="560"/>
      <c r="I707" s="553"/>
      <c r="J707" s="553"/>
      <c r="K707" s="553"/>
      <c r="L707" s="553"/>
      <c r="M707" s="553"/>
    </row>
    <row r="708" spans="5:13" x14ac:dyDescent="0.25">
      <c r="E708" s="553"/>
      <c r="F708" s="553"/>
      <c r="G708" s="555"/>
      <c r="H708" s="560"/>
      <c r="I708" s="553"/>
      <c r="J708" s="553"/>
      <c r="K708" s="553"/>
      <c r="L708" s="553"/>
      <c r="M708" s="553"/>
    </row>
    <row r="709" spans="5:13" x14ac:dyDescent="0.25">
      <c r="E709" s="553"/>
      <c r="F709" s="553"/>
      <c r="G709" s="555"/>
      <c r="H709" s="560"/>
      <c r="I709" s="553"/>
      <c r="J709" s="553"/>
      <c r="K709" s="553"/>
      <c r="L709" s="553"/>
      <c r="M709" s="553"/>
    </row>
    <row r="710" spans="5:13" x14ac:dyDescent="0.25">
      <c r="E710" s="553"/>
      <c r="F710" s="553"/>
      <c r="G710" s="555"/>
      <c r="H710" s="560"/>
      <c r="I710" s="553"/>
      <c r="J710" s="553"/>
      <c r="K710" s="553"/>
      <c r="L710" s="553"/>
      <c r="M710" s="553"/>
    </row>
    <row r="711" spans="5:13" x14ac:dyDescent="0.25">
      <c r="E711" s="553"/>
      <c r="F711" s="553"/>
      <c r="G711" s="555"/>
      <c r="H711" s="560"/>
      <c r="I711" s="553"/>
      <c r="J711" s="553"/>
      <c r="K711" s="553"/>
      <c r="L711" s="553"/>
      <c r="M711" s="553"/>
    </row>
    <row r="712" spans="5:13" x14ac:dyDescent="0.25">
      <c r="E712" s="553"/>
      <c r="F712" s="553"/>
      <c r="G712" s="555"/>
      <c r="H712" s="560"/>
      <c r="I712" s="553"/>
      <c r="J712" s="553"/>
      <c r="K712" s="553"/>
      <c r="L712" s="553"/>
      <c r="M712" s="553"/>
    </row>
    <row r="713" spans="5:13" x14ac:dyDescent="0.25">
      <c r="E713" s="553"/>
      <c r="F713" s="553"/>
      <c r="G713" s="555"/>
      <c r="H713" s="560"/>
      <c r="I713" s="553"/>
      <c r="J713" s="553"/>
      <c r="K713" s="553"/>
      <c r="L713" s="553"/>
      <c r="M713" s="553"/>
    </row>
    <row r="714" spans="5:13" x14ac:dyDescent="0.25">
      <c r="E714" s="553"/>
      <c r="F714" s="553"/>
      <c r="G714" s="555"/>
      <c r="H714" s="560"/>
      <c r="I714" s="553"/>
      <c r="J714" s="553"/>
      <c r="K714" s="553"/>
      <c r="L714" s="553"/>
      <c r="M714" s="553"/>
    </row>
    <row r="715" spans="5:13" x14ac:dyDescent="0.25">
      <c r="E715" s="553"/>
      <c r="F715" s="553"/>
      <c r="G715" s="555"/>
      <c r="H715" s="560"/>
      <c r="I715" s="553"/>
      <c r="J715" s="553"/>
      <c r="K715" s="553"/>
      <c r="L715" s="553"/>
      <c r="M715" s="553"/>
    </row>
    <row r="716" spans="5:13" x14ac:dyDescent="0.25">
      <c r="E716" s="553"/>
      <c r="F716" s="553"/>
      <c r="G716" s="555"/>
      <c r="H716" s="560"/>
      <c r="I716" s="553"/>
      <c r="J716" s="553"/>
      <c r="K716" s="553"/>
      <c r="L716" s="553"/>
      <c r="M716" s="553"/>
    </row>
    <row r="717" spans="5:13" x14ac:dyDescent="0.25">
      <c r="E717" s="553"/>
      <c r="F717" s="553"/>
      <c r="G717" s="555"/>
      <c r="H717" s="560"/>
      <c r="I717" s="553"/>
      <c r="J717" s="553"/>
      <c r="K717" s="553"/>
      <c r="L717" s="553"/>
      <c r="M717" s="553"/>
    </row>
    <row r="718" spans="5:13" x14ac:dyDescent="0.25">
      <c r="E718" s="553"/>
      <c r="F718" s="553"/>
      <c r="G718" s="555"/>
      <c r="H718" s="560"/>
      <c r="I718" s="553"/>
      <c r="J718" s="553"/>
      <c r="K718" s="553"/>
      <c r="L718" s="553"/>
      <c r="M718" s="553"/>
    </row>
    <row r="719" spans="5:13" x14ac:dyDescent="0.25">
      <c r="E719" s="553"/>
      <c r="F719" s="553"/>
      <c r="G719" s="555"/>
      <c r="H719" s="560"/>
      <c r="I719" s="553"/>
      <c r="J719" s="553"/>
      <c r="K719" s="553"/>
      <c r="L719" s="553"/>
      <c r="M719" s="553"/>
    </row>
    <row r="720" spans="5:13" x14ac:dyDescent="0.25">
      <c r="E720" s="553"/>
      <c r="F720" s="553"/>
      <c r="G720" s="555"/>
      <c r="H720" s="560"/>
      <c r="I720" s="553"/>
      <c r="J720" s="553"/>
      <c r="K720" s="553"/>
      <c r="L720" s="553"/>
      <c r="M720" s="553"/>
    </row>
    <row r="721" spans="5:13" x14ac:dyDescent="0.25">
      <c r="E721" s="553"/>
      <c r="F721" s="553"/>
      <c r="G721" s="555"/>
      <c r="H721" s="560"/>
      <c r="I721" s="553"/>
      <c r="J721" s="553"/>
      <c r="K721" s="553"/>
      <c r="L721" s="553"/>
      <c r="M721" s="553"/>
    </row>
    <row r="722" spans="5:13" x14ac:dyDescent="0.25">
      <c r="E722" s="553"/>
      <c r="F722" s="553"/>
      <c r="G722" s="555"/>
      <c r="H722" s="560"/>
      <c r="I722" s="553"/>
      <c r="J722" s="553"/>
      <c r="K722" s="553"/>
      <c r="L722" s="553"/>
      <c r="M722" s="553"/>
    </row>
    <row r="723" spans="5:13" x14ac:dyDescent="0.25">
      <c r="E723" s="553"/>
      <c r="F723" s="553"/>
      <c r="G723" s="555"/>
      <c r="H723" s="560"/>
      <c r="I723" s="553"/>
      <c r="J723" s="553"/>
      <c r="K723" s="553"/>
      <c r="L723" s="553"/>
      <c r="M723" s="553"/>
    </row>
    <row r="724" spans="5:13" x14ac:dyDescent="0.25">
      <c r="E724" s="553"/>
      <c r="F724" s="553"/>
      <c r="G724" s="555"/>
      <c r="H724" s="560"/>
      <c r="I724" s="553"/>
      <c r="J724" s="553"/>
      <c r="K724" s="553"/>
      <c r="L724" s="553"/>
      <c r="M724" s="553"/>
    </row>
    <row r="725" spans="5:13" x14ac:dyDescent="0.25">
      <c r="E725" s="553"/>
      <c r="F725" s="553"/>
      <c r="G725" s="555"/>
      <c r="H725" s="560"/>
      <c r="I725" s="553"/>
      <c r="J725" s="553"/>
      <c r="K725" s="553"/>
      <c r="L725" s="553"/>
      <c r="M725" s="553"/>
    </row>
    <row r="726" spans="5:13" x14ac:dyDescent="0.25">
      <c r="E726" s="553"/>
      <c r="F726" s="553"/>
      <c r="G726" s="555"/>
      <c r="H726" s="560"/>
      <c r="I726" s="553"/>
      <c r="J726" s="553"/>
      <c r="K726" s="553"/>
      <c r="L726" s="553"/>
      <c r="M726" s="553"/>
    </row>
    <row r="727" spans="5:13" x14ac:dyDescent="0.25">
      <c r="E727" s="553"/>
      <c r="F727" s="553"/>
      <c r="G727" s="555"/>
      <c r="H727" s="560"/>
      <c r="I727" s="553"/>
      <c r="J727" s="553"/>
      <c r="K727" s="553"/>
      <c r="L727" s="553"/>
      <c r="M727" s="553"/>
    </row>
    <row r="728" spans="5:13" x14ac:dyDescent="0.25">
      <c r="E728" s="553"/>
      <c r="F728" s="553"/>
      <c r="G728" s="555"/>
      <c r="H728" s="560"/>
      <c r="I728" s="553"/>
      <c r="J728" s="553"/>
      <c r="K728" s="553"/>
      <c r="L728" s="553"/>
      <c r="M728" s="553"/>
    </row>
    <row r="729" spans="5:13" x14ac:dyDescent="0.25">
      <c r="E729" s="553"/>
      <c r="F729" s="553"/>
      <c r="G729" s="555"/>
      <c r="H729" s="560"/>
      <c r="I729" s="553"/>
      <c r="J729" s="553"/>
      <c r="K729" s="553"/>
      <c r="L729" s="553"/>
      <c r="M729" s="553"/>
    </row>
    <row r="730" spans="5:13" x14ac:dyDescent="0.25">
      <c r="E730" s="553"/>
      <c r="F730" s="553"/>
      <c r="G730" s="555"/>
      <c r="H730" s="560"/>
      <c r="I730" s="553"/>
      <c r="J730" s="553"/>
      <c r="K730" s="553"/>
      <c r="L730" s="553"/>
      <c r="M730" s="553"/>
    </row>
    <row r="731" spans="5:13" x14ac:dyDescent="0.25">
      <c r="E731" s="553"/>
      <c r="F731" s="553"/>
      <c r="G731" s="555"/>
      <c r="H731" s="560"/>
      <c r="I731" s="553"/>
      <c r="J731" s="553"/>
      <c r="K731" s="553"/>
      <c r="L731" s="553"/>
      <c r="M731" s="553"/>
    </row>
    <row r="732" spans="5:13" x14ac:dyDescent="0.25">
      <c r="E732" s="553"/>
      <c r="F732" s="553"/>
      <c r="G732" s="555"/>
      <c r="H732" s="560"/>
      <c r="I732" s="553"/>
      <c r="J732" s="553"/>
      <c r="K732" s="553"/>
      <c r="L732" s="553"/>
      <c r="M732" s="553"/>
    </row>
    <row r="733" spans="5:13" x14ac:dyDescent="0.25">
      <c r="E733" s="553"/>
      <c r="F733" s="553"/>
      <c r="G733" s="555"/>
      <c r="H733" s="560"/>
      <c r="I733" s="553"/>
      <c r="J733" s="553"/>
      <c r="K733" s="553"/>
      <c r="L733" s="553"/>
      <c r="M733" s="553"/>
    </row>
    <row r="734" spans="5:13" x14ac:dyDescent="0.25">
      <c r="E734" s="553"/>
      <c r="F734" s="553"/>
      <c r="G734" s="555"/>
      <c r="H734" s="560"/>
      <c r="I734" s="553"/>
      <c r="J734" s="553"/>
      <c r="K734" s="553"/>
      <c r="L734" s="553"/>
      <c r="M734" s="553"/>
    </row>
    <row r="735" spans="5:13" x14ac:dyDescent="0.25">
      <c r="E735" s="553"/>
      <c r="F735" s="553"/>
      <c r="G735" s="555"/>
      <c r="H735" s="560"/>
      <c r="I735" s="553"/>
      <c r="J735" s="553"/>
      <c r="K735" s="553"/>
      <c r="L735" s="553"/>
      <c r="M735" s="553"/>
    </row>
    <row r="736" spans="5:13" x14ac:dyDescent="0.25">
      <c r="E736" s="553"/>
      <c r="F736" s="553"/>
      <c r="G736" s="555"/>
      <c r="H736" s="560"/>
      <c r="I736" s="553"/>
      <c r="J736" s="553"/>
      <c r="K736" s="553"/>
      <c r="L736" s="553"/>
      <c r="M736" s="553"/>
    </row>
    <row r="737" spans="5:13" x14ac:dyDescent="0.25">
      <c r="E737" s="553"/>
      <c r="F737" s="553"/>
      <c r="G737" s="555"/>
      <c r="H737" s="560"/>
      <c r="I737" s="553"/>
      <c r="J737" s="553"/>
      <c r="K737" s="553"/>
      <c r="L737" s="553"/>
      <c r="M737" s="553"/>
    </row>
    <row r="738" spans="5:13" x14ac:dyDescent="0.25">
      <c r="E738" s="553"/>
      <c r="F738" s="553"/>
      <c r="G738" s="555"/>
      <c r="H738" s="560"/>
      <c r="I738" s="553"/>
      <c r="J738" s="553"/>
      <c r="K738" s="553"/>
      <c r="L738" s="553"/>
      <c r="M738" s="553"/>
    </row>
    <row r="739" spans="5:13" x14ac:dyDescent="0.25">
      <c r="E739" s="553"/>
      <c r="F739" s="553"/>
      <c r="G739" s="555"/>
      <c r="H739" s="560"/>
      <c r="I739" s="553"/>
      <c r="J739" s="553"/>
      <c r="K739" s="553"/>
      <c r="L739" s="553"/>
      <c r="M739" s="553"/>
    </row>
    <row r="740" spans="5:13" x14ac:dyDescent="0.25">
      <c r="E740" s="553"/>
      <c r="F740" s="553"/>
      <c r="G740" s="555"/>
      <c r="H740" s="560"/>
      <c r="I740" s="553"/>
      <c r="J740" s="553"/>
      <c r="K740" s="553"/>
      <c r="L740" s="553"/>
      <c r="M740" s="553"/>
    </row>
    <row r="741" spans="5:13" x14ac:dyDescent="0.25">
      <c r="E741" s="553"/>
      <c r="F741" s="553"/>
      <c r="G741" s="555"/>
      <c r="H741" s="560"/>
      <c r="I741" s="553"/>
      <c r="J741" s="553"/>
      <c r="K741" s="553"/>
      <c r="L741" s="553"/>
      <c r="M741" s="553"/>
    </row>
    <row r="742" spans="5:13" x14ac:dyDescent="0.25">
      <c r="E742" s="553"/>
      <c r="F742" s="553"/>
      <c r="G742" s="555"/>
      <c r="H742" s="560"/>
      <c r="I742" s="553"/>
      <c r="J742" s="553"/>
      <c r="K742" s="553"/>
      <c r="L742" s="553"/>
      <c r="M742" s="553"/>
    </row>
    <row r="743" spans="5:13" x14ac:dyDescent="0.25">
      <c r="E743" s="553"/>
      <c r="F743" s="553"/>
      <c r="G743" s="555"/>
      <c r="H743" s="560"/>
      <c r="I743" s="553"/>
      <c r="J743" s="553"/>
      <c r="K743" s="553"/>
      <c r="L743" s="553"/>
      <c r="M743" s="553"/>
    </row>
    <row r="744" spans="5:13" x14ac:dyDescent="0.25">
      <c r="E744" s="553"/>
      <c r="F744" s="553"/>
      <c r="G744" s="555"/>
      <c r="H744" s="560"/>
      <c r="I744" s="553"/>
      <c r="J744" s="553"/>
      <c r="K744" s="553"/>
      <c r="L744" s="553"/>
      <c r="M744" s="553"/>
    </row>
    <row r="745" spans="5:13" x14ac:dyDescent="0.25">
      <c r="E745" s="553"/>
      <c r="F745" s="553"/>
      <c r="G745" s="555"/>
      <c r="H745" s="560"/>
      <c r="I745" s="553"/>
      <c r="J745" s="553"/>
      <c r="K745" s="553"/>
      <c r="L745" s="553"/>
      <c r="M745" s="553"/>
    </row>
    <row r="746" spans="5:13" x14ac:dyDescent="0.25">
      <c r="E746" s="553"/>
      <c r="F746" s="553"/>
      <c r="G746" s="555"/>
      <c r="H746" s="560"/>
      <c r="I746" s="553"/>
      <c r="J746" s="553"/>
      <c r="K746" s="553"/>
      <c r="L746" s="553"/>
      <c r="M746" s="553"/>
    </row>
    <row r="747" spans="5:13" x14ac:dyDescent="0.25">
      <c r="E747" s="553"/>
      <c r="F747" s="553"/>
      <c r="G747" s="555"/>
      <c r="H747" s="560"/>
      <c r="I747" s="553"/>
      <c r="J747" s="553"/>
      <c r="K747" s="553"/>
      <c r="L747" s="553"/>
      <c r="M747" s="553"/>
    </row>
    <row r="748" spans="5:13" x14ac:dyDescent="0.25">
      <c r="E748" s="553"/>
      <c r="F748" s="553"/>
      <c r="G748" s="555"/>
      <c r="H748" s="560"/>
      <c r="I748" s="553"/>
      <c r="J748" s="553"/>
      <c r="K748" s="553"/>
      <c r="L748" s="553"/>
      <c r="M748" s="553"/>
    </row>
    <row r="749" spans="5:13" x14ac:dyDescent="0.25">
      <c r="E749" s="553"/>
      <c r="F749" s="553"/>
      <c r="G749" s="555"/>
      <c r="H749" s="560"/>
      <c r="I749" s="553"/>
      <c r="J749" s="553"/>
      <c r="K749" s="553"/>
      <c r="L749" s="553"/>
      <c r="M749" s="553"/>
    </row>
    <row r="750" spans="5:13" x14ac:dyDescent="0.25">
      <c r="E750" s="553"/>
      <c r="F750" s="553"/>
      <c r="G750" s="555"/>
      <c r="H750" s="560"/>
      <c r="I750" s="553"/>
      <c r="J750" s="553"/>
      <c r="K750" s="553"/>
      <c r="L750" s="553"/>
      <c r="M750" s="553"/>
    </row>
    <row r="751" spans="5:13" x14ac:dyDescent="0.25">
      <c r="E751" s="553"/>
      <c r="F751" s="553"/>
      <c r="G751" s="555"/>
      <c r="H751" s="560"/>
      <c r="I751" s="553"/>
      <c r="J751" s="553"/>
      <c r="K751" s="553"/>
      <c r="L751" s="553"/>
      <c r="M751" s="553"/>
    </row>
    <row r="752" spans="5:13" x14ac:dyDescent="0.25">
      <c r="E752" s="553"/>
      <c r="F752" s="553"/>
      <c r="G752" s="555"/>
      <c r="H752" s="560"/>
      <c r="I752" s="553"/>
      <c r="J752" s="553"/>
      <c r="K752" s="553"/>
      <c r="L752" s="553"/>
      <c r="M752" s="553"/>
    </row>
    <row r="753" spans="5:13" x14ac:dyDescent="0.25">
      <c r="E753" s="553"/>
      <c r="F753" s="553"/>
      <c r="G753" s="555"/>
      <c r="H753" s="560"/>
      <c r="I753" s="553"/>
      <c r="J753" s="553"/>
      <c r="K753" s="553"/>
      <c r="L753" s="553"/>
      <c r="M753" s="553"/>
    </row>
    <row r="754" spans="5:13" x14ac:dyDescent="0.25">
      <c r="E754" s="553"/>
      <c r="F754" s="553"/>
      <c r="G754" s="555"/>
      <c r="H754" s="560"/>
      <c r="I754" s="553"/>
      <c r="J754" s="553"/>
      <c r="K754" s="553"/>
      <c r="L754" s="553"/>
      <c r="M754" s="553"/>
    </row>
    <row r="755" spans="5:13" x14ac:dyDescent="0.25">
      <c r="E755" s="553"/>
      <c r="F755" s="553"/>
      <c r="G755" s="555"/>
      <c r="H755" s="560"/>
      <c r="I755" s="553"/>
      <c r="J755" s="553"/>
      <c r="K755" s="553"/>
      <c r="L755" s="553"/>
      <c r="M755" s="553"/>
    </row>
    <row r="756" spans="5:13" x14ac:dyDescent="0.25">
      <c r="E756" s="553"/>
      <c r="F756" s="553"/>
      <c r="G756" s="555"/>
      <c r="H756" s="560"/>
      <c r="I756" s="553"/>
      <c r="J756" s="553"/>
      <c r="K756" s="553"/>
      <c r="L756" s="553"/>
      <c r="M756" s="553"/>
    </row>
    <row r="757" spans="5:13" x14ac:dyDescent="0.25">
      <c r="E757" s="553"/>
      <c r="F757" s="553"/>
      <c r="G757" s="555"/>
      <c r="H757" s="560"/>
      <c r="I757" s="553"/>
      <c r="J757" s="553"/>
      <c r="K757" s="553"/>
      <c r="L757" s="553"/>
      <c r="M757" s="553"/>
    </row>
    <row r="758" spans="5:13" x14ac:dyDescent="0.25">
      <c r="E758" s="553"/>
      <c r="F758" s="553"/>
      <c r="G758" s="555"/>
      <c r="H758" s="560"/>
      <c r="I758" s="553"/>
      <c r="J758" s="553"/>
      <c r="K758" s="553"/>
      <c r="L758" s="553"/>
      <c r="M758" s="553"/>
    </row>
    <row r="759" spans="5:13" x14ac:dyDescent="0.25">
      <c r="E759" s="553"/>
      <c r="F759" s="553"/>
      <c r="G759" s="555"/>
      <c r="H759" s="560"/>
      <c r="I759" s="553"/>
      <c r="J759" s="553"/>
      <c r="K759" s="553"/>
      <c r="L759" s="553"/>
      <c r="M759" s="553"/>
    </row>
    <row r="760" spans="5:13" x14ac:dyDescent="0.25">
      <c r="E760" s="553"/>
      <c r="F760" s="553"/>
      <c r="G760" s="555"/>
      <c r="H760" s="560"/>
      <c r="I760" s="553"/>
      <c r="J760" s="553"/>
      <c r="K760" s="553"/>
      <c r="L760" s="553"/>
      <c r="M760" s="553"/>
    </row>
    <row r="761" spans="5:13" x14ac:dyDescent="0.25">
      <c r="E761" s="553"/>
      <c r="F761" s="553"/>
      <c r="G761" s="555"/>
      <c r="H761" s="560"/>
      <c r="I761" s="553"/>
      <c r="J761" s="553"/>
      <c r="K761" s="553"/>
      <c r="L761" s="553"/>
      <c r="M761" s="553"/>
    </row>
    <row r="762" spans="5:13" x14ac:dyDescent="0.25">
      <c r="E762" s="553"/>
      <c r="F762" s="553"/>
      <c r="G762" s="555"/>
      <c r="H762" s="560"/>
      <c r="I762" s="553"/>
      <c r="J762" s="553"/>
      <c r="K762" s="553"/>
      <c r="L762" s="553"/>
      <c r="M762" s="553"/>
    </row>
    <row r="763" spans="5:13" x14ac:dyDescent="0.25">
      <c r="E763" s="553"/>
      <c r="F763" s="553"/>
      <c r="G763" s="555"/>
      <c r="H763" s="560"/>
      <c r="I763" s="553"/>
      <c r="J763" s="553"/>
      <c r="K763" s="553"/>
      <c r="L763" s="553"/>
      <c r="M763" s="553"/>
    </row>
    <row r="764" spans="5:13" x14ac:dyDescent="0.25">
      <c r="E764" s="553"/>
      <c r="F764" s="553"/>
      <c r="G764" s="555"/>
      <c r="H764" s="560"/>
      <c r="I764" s="553"/>
      <c r="J764" s="553"/>
      <c r="K764" s="553"/>
      <c r="L764" s="553"/>
      <c r="M764" s="553"/>
    </row>
    <row r="765" spans="5:13" x14ac:dyDescent="0.25">
      <c r="E765" s="553"/>
      <c r="F765" s="553"/>
      <c r="G765" s="555"/>
      <c r="H765" s="560"/>
      <c r="I765" s="553"/>
      <c r="J765" s="553"/>
      <c r="K765" s="553"/>
      <c r="L765" s="553"/>
      <c r="M765" s="553"/>
    </row>
    <row r="766" spans="5:13" x14ac:dyDescent="0.25">
      <c r="E766" s="553"/>
      <c r="F766" s="553"/>
      <c r="G766" s="555"/>
      <c r="H766" s="560"/>
      <c r="I766" s="553"/>
      <c r="J766" s="553"/>
      <c r="K766" s="553"/>
      <c r="L766" s="553"/>
      <c r="M766" s="553"/>
    </row>
    <row r="767" spans="5:13" x14ac:dyDescent="0.25">
      <c r="E767" s="553"/>
      <c r="F767" s="553"/>
      <c r="G767" s="555"/>
      <c r="H767" s="560"/>
      <c r="I767" s="553"/>
      <c r="J767" s="553"/>
      <c r="K767" s="553"/>
      <c r="L767" s="553"/>
      <c r="M767" s="553"/>
    </row>
    <row r="768" spans="5:13" x14ac:dyDescent="0.25">
      <c r="E768" s="553"/>
      <c r="F768" s="553"/>
      <c r="G768" s="555"/>
      <c r="H768" s="560"/>
      <c r="I768" s="553"/>
      <c r="J768" s="553"/>
      <c r="K768" s="553"/>
      <c r="L768" s="553"/>
      <c r="M768" s="553"/>
    </row>
    <row r="769" spans="5:13" x14ac:dyDescent="0.25">
      <c r="E769" s="553"/>
      <c r="F769" s="553"/>
      <c r="G769" s="555"/>
      <c r="H769" s="560"/>
      <c r="I769" s="553"/>
      <c r="J769" s="553"/>
      <c r="K769" s="553"/>
      <c r="L769" s="553"/>
      <c r="M769" s="553"/>
    </row>
    <row r="770" spans="5:13" x14ac:dyDescent="0.25">
      <c r="E770" s="553"/>
      <c r="F770" s="553"/>
      <c r="G770" s="555"/>
      <c r="H770" s="560"/>
      <c r="I770" s="553"/>
      <c r="J770" s="553"/>
      <c r="K770" s="553"/>
      <c r="L770" s="553"/>
      <c r="M770" s="553"/>
    </row>
    <row r="771" spans="5:13" x14ac:dyDescent="0.25">
      <c r="E771" s="553"/>
      <c r="F771" s="553"/>
      <c r="G771" s="555"/>
      <c r="H771" s="560"/>
      <c r="I771" s="553"/>
      <c r="J771" s="553"/>
      <c r="K771" s="553"/>
      <c r="L771" s="553"/>
      <c r="M771" s="553"/>
    </row>
    <row r="772" spans="5:13" x14ac:dyDescent="0.25">
      <c r="E772" s="553"/>
      <c r="F772" s="553"/>
      <c r="G772" s="555"/>
      <c r="H772" s="560"/>
      <c r="I772" s="553"/>
      <c r="J772" s="553"/>
      <c r="K772" s="553"/>
      <c r="L772" s="553"/>
      <c r="M772" s="553"/>
    </row>
    <row r="773" spans="5:13" x14ac:dyDescent="0.25">
      <c r="E773" s="553"/>
      <c r="F773" s="553"/>
      <c r="G773" s="555"/>
      <c r="H773" s="560"/>
      <c r="I773" s="553"/>
      <c r="J773" s="553"/>
      <c r="K773" s="553"/>
      <c r="L773" s="553"/>
      <c r="M773" s="553"/>
    </row>
    <row r="774" spans="5:13" x14ac:dyDescent="0.25">
      <c r="E774" s="553"/>
      <c r="F774" s="553"/>
      <c r="G774" s="555"/>
      <c r="H774" s="560"/>
      <c r="I774" s="553"/>
      <c r="J774" s="553"/>
      <c r="K774" s="553"/>
      <c r="L774" s="553"/>
      <c r="M774" s="553"/>
    </row>
    <row r="775" spans="5:13" x14ac:dyDescent="0.25">
      <c r="E775" s="553"/>
      <c r="F775" s="553"/>
      <c r="G775" s="555"/>
      <c r="H775" s="560"/>
      <c r="I775" s="553"/>
      <c r="J775" s="553"/>
      <c r="K775" s="553"/>
      <c r="L775" s="553"/>
      <c r="M775" s="553"/>
    </row>
    <row r="776" spans="5:13" x14ac:dyDescent="0.25">
      <c r="E776" s="553"/>
      <c r="F776" s="553"/>
      <c r="G776" s="555"/>
      <c r="H776" s="560"/>
      <c r="I776" s="553"/>
      <c r="J776" s="553"/>
      <c r="K776" s="553"/>
      <c r="L776" s="553"/>
      <c r="M776" s="553"/>
    </row>
    <row r="777" spans="5:13" x14ac:dyDescent="0.25">
      <c r="E777" s="553"/>
      <c r="F777" s="553"/>
      <c r="G777" s="555"/>
      <c r="H777" s="560"/>
      <c r="I777" s="553"/>
      <c r="J777" s="553"/>
      <c r="K777" s="553"/>
      <c r="L777" s="553"/>
      <c r="M777" s="553"/>
    </row>
    <row r="778" spans="5:13" x14ac:dyDescent="0.25">
      <c r="E778" s="553"/>
      <c r="F778" s="553"/>
      <c r="G778" s="555"/>
      <c r="H778" s="560"/>
      <c r="I778" s="553"/>
      <c r="J778" s="553"/>
      <c r="K778" s="553"/>
      <c r="L778" s="553"/>
      <c r="M778" s="553"/>
    </row>
    <row r="779" spans="5:13" x14ac:dyDescent="0.25">
      <c r="E779" s="553"/>
      <c r="F779" s="553"/>
      <c r="G779" s="555"/>
      <c r="H779" s="560"/>
      <c r="I779" s="553"/>
      <c r="J779" s="553"/>
      <c r="K779" s="553"/>
      <c r="L779" s="553"/>
      <c r="M779" s="553"/>
    </row>
    <row r="780" spans="5:13" x14ac:dyDescent="0.25">
      <c r="E780" s="553"/>
      <c r="F780" s="553"/>
      <c r="G780" s="555"/>
      <c r="H780" s="560"/>
      <c r="I780" s="553"/>
      <c r="J780" s="553"/>
      <c r="K780" s="553"/>
      <c r="L780" s="553"/>
      <c r="M780" s="553"/>
    </row>
    <row r="781" spans="5:13" x14ac:dyDescent="0.25">
      <c r="E781" s="553"/>
      <c r="F781" s="553"/>
      <c r="G781" s="555"/>
      <c r="H781" s="560"/>
      <c r="I781" s="553"/>
      <c r="J781" s="553"/>
      <c r="K781" s="553"/>
      <c r="L781" s="553"/>
      <c r="M781" s="553"/>
    </row>
    <row r="782" spans="5:13" x14ac:dyDescent="0.25">
      <c r="E782" s="553"/>
      <c r="F782" s="553"/>
      <c r="G782" s="555"/>
      <c r="H782" s="560"/>
      <c r="I782" s="553"/>
      <c r="J782" s="553"/>
      <c r="K782" s="553"/>
      <c r="L782" s="553"/>
      <c r="M782" s="553"/>
    </row>
    <row r="783" spans="5:13" x14ac:dyDescent="0.25">
      <c r="E783" s="553"/>
      <c r="F783" s="553"/>
      <c r="G783" s="555"/>
      <c r="H783" s="560"/>
      <c r="I783" s="553"/>
      <c r="J783" s="553"/>
      <c r="K783" s="553"/>
      <c r="L783" s="553"/>
      <c r="M783" s="553"/>
    </row>
    <row r="784" spans="5:13" x14ac:dyDescent="0.25">
      <c r="E784" s="553"/>
      <c r="F784" s="553"/>
      <c r="G784" s="555"/>
      <c r="H784" s="560"/>
      <c r="I784" s="553"/>
      <c r="J784" s="553"/>
      <c r="K784" s="553"/>
      <c r="L784" s="553"/>
      <c r="M784" s="553"/>
    </row>
    <row r="785" spans="5:13" x14ac:dyDescent="0.25">
      <c r="E785" s="553"/>
      <c r="F785" s="553"/>
      <c r="G785" s="555"/>
      <c r="H785" s="560"/>
      <c r="I785" s="553"/>
      <c r="J785" s="553"/>
      <c r="K785" s="553"/>
      <c r="L785" s="553"/>
      <c r="M785" s="553"/>
    </row>
    <row r="786" spans="5:13" x14ac:dyDescent="0.25">
      <c r="E786" s="553"/>
      <c r="F786" s="553"/>
      <c r="G786" s="555"/>
      <c r="H786" s="560"/>
      <c r="I786" s="553"/>
      <c r="J786" s="553"/>
      <c r="K786" s="553"/>
      <c r="L786" s="553"/>
      <c r="M786" s="553"/>
    </row>
    <row r="787" spans="5:13" x14ac:dyDescent="0.25">
      <c r="E787" s="553"/>
      <c r="F787" s="553"/>
      <c r="G787" s="555"/>
      <c r="H787" s="560"/>
      <c r="I787" s="553"/>
      <c r="J787" s="553"/>
      <c r="K787" s="553"/>
      <c r="L787" s="553"/>
      <c r="M787" s="553"/>
    </row>
    <row r="788" spans="5:13" x14ac:dyDescent="0.25">
      <c r="E788" s="553"/>
      <c r="F788" s="553"/>
      <c r="G788" s="555"/>
      <c r="H788" s="560"/>
      <c r="I788" s="553"/>
      <c r="J788" s="553"/>
      <c r="K788" s="553"/>
      <c r="L788" s="553"/>
      <c r="M788" s="553"/>
    </row>
    <row r="789" spans="5:13" x14ac:dyDescent="0.25">
      <c r="E789" s="553"/>
      <c r="F789" s="553"/>
      <c r="G789" s="555"/>
      <c r="H789" s="560"/>
      <c r="I789" s="553"/>
      <c r="J789" s="553"/>
      <c r="K789" s="553"/>
      <c r="L789" s="553"/>
      <c r="M789" s="553"/>
    </row>
    <row r="790" spans="5:13" x14ac:dyDescent="0.25">
      <c r="E790" s="553"/>
      <c r="F790" s="553"/>
      <c r="G790" s="555"/>
      <c r="H790" s="560"/>
      <c r="I790" s="553"/>
      <c r="J790" s="553"/>
      <c r="K790" s="553"/>
      <c r="L790" s="553"/>
      <c r="M790" s="553"/>
    </row>
    <row r="791" spans="5:13" x14ac:dyDescent="0.25">
      <c r="E791" s="553"/>
      <c r="F791" s="553"/>
      <c r="G791" s="555"/>
      <c r="H791" s="560"/>
      <c r="I791" s="553"/>
      <c r="J791" s="553"/>
      <c r="K791" s="553"/>
      <c r="L791" s="553"/>
      <c r="M791" s="553"/>
    </row>
    <row r="792" spans="5:13" x14ac:dyDescent="0.25">
      <c r="E792" s="553"/>
      <c r="F792" s="553"/>
      <c r="G792" s="555"/>
      <c r="H792" s="560"/>
      <c r="I792" s="553"/>
      <c r="J792" s="553"/>
      <c r="K792" s="553"/>
      <c r="L792" s="553"/>
      <c r="M792" s="553"/>
    </row>
    <row r="793" spans="5:13" x14ac:dyDescent="0.25">
      <c r="E793" s="553"/>
      <c r="F793" s="553"/>
      <c r="G793" s="555"/>
      <c r="H793" s="560"/>
      <c r="I793" s="553"/>
      <c r="J793" s="553"/>
      <c r="K793" s="553"/>
      <c r="L793" s="553"/>
      <c r="M793" s="553"/>
    </row>
    <row r="794" spans="5:13" x14ac:dyDescent="0.25">
      <c r="E794" s="553"/>
      <c r="F794" s="553"/>
      <c r="G794" s="555"/>
      <c r="H794" s="560"/>
      <c r="I794" s="553"/>
      <c r="J794" s="553"/>
      <c r="K794" s="553"/>
      <c r="L794" s="553"/>
      <c r="M794" s="553"/>
    </row>
    <row r="795" spans="5:13" x14ac:dyDescent="0.25">
      <c r="E795" s="553"/>
      <c r="F795" s="553"/>
      <c r="G795" s="555"/>
      <c r="H795" s="560"/>
      <c r="I795" s="553"/>
      <c r="J795" s="553"/>
      <c r="K795" s="553"/>
      <c r="L795" s="553"/>
      <c r="M795" s="553"/>
    </row>
    <row r="796" spans="5:13" x14ac:dyDescent="0.25">
      <c r="E796" s="553"/>
      <c r="F796" s="553"/>
      <c r="G796" s="555"/>
      <c r="H796" s="560"/>
      <c r="I796" s="553"/>
      <c r="J796" s="553"/>
      <c r="K796" s="553"/>
      <c r="L796" s="553"/>
      <c r="M796" s="553"/>
    </row>
    <row r="797" spans="5:13" x14ac:dyDescent="0.25">
      <c r="E797" s="553"/>
      <c r="F797" s="553"/>
      <c r="G797" s="555"/>
      <c r="H797" s="560"/>
      <c r="I797" s="553"/>
      <c r="J797" s="553"/>
      <c r="K797" s="553"/>
      <c r="L797" s="553"/>
      <c r="M797" s="553"/>
    </row>
    <row r="798" spans="5:13" x14ac:dyDescent="0.25">
      <c r="E798" s="553"/>
      <c r="F798" s="553"/>
      <c r="G798" s="555"/>
      <c r="H798" s="560"/>
      <c r="I798" s="553"/>
      <c r="J798" s="553"/>
      <c r="K798" s="553"/>
      <c r="L798" s="553"/>
      <c r="M798" s="553"/>
    </row>
    <row r="799" spans="5:13" x14ac:dyDescent="0.25">
      <c r="E799" s="553"/>
      <c r="F799" s="553"/>
      <c r="G799" s="555"/>
      <c r="H799" s="560"/>
      <c r="I799" s="553"/>
      <c r="J799" s="553"/>
      <c r="K799" s="553"/>
      <c r="L799" s="553"/>
      <c r="M799" s="553"/>
    </row>
    <row r="800" spans="5:13" x14ac:dyDescent="0.25">
      <c r="E800" s="553"/>
      <c r="F800" s="553"/>
      <c r="G800" s="555"/>
      <c r="H800" s="560"/>
      <c r="I800" s="553"/>
      <c r="J800" s="553"/>
      <c r="K800" s="553"/>
      <c r="L800" s="553"/>
      <c r="M800" s="553"/>
    </row>
    <row r="801" spans="5:13" x14ac:dyDescent="0.25">
      <c r="E801" s="553"/>
      <c r="F801" s="553"/>
      <c r="G801" s="555"/>
      <c r="H801" s="560"/>
      <c r="I801" s="553"/>
      <c r="J801" s="553"/>
      <c r="K801" s="553"/>
      <c r="L801" s="553"/>
      <c r="M801" s="553"/>
    </row>
    <row r="802" spans="5:13" x14ac:dyDescent="0.25">
      <c r="E802" s="553"/>
      <c r="F802" s="553"/>
      <c r="G802" s="555"/>
      <c r="H802" s="560"/>
      <c r="I802" s="553"/>
      <c r="J802" s="553"/>
      <c r="K802" s="553"/>
      <c r="L802" s="553"/>
      <c r="M802" s="553"/>
    </row>
    <row r="803" spans="5:13" x14ac:dyDescent="0.25">
      <c r="E803" s="553"/>
      <c r="F803" s="553"/>
      <c r="G803" s="555"/>
      <c r="H803" s="560"/>
      <c r="I803" s="553"/>
      <c r="J803" s="553"/>
      <c r="K803" s="553"/>
      <c r="L803" s="553"/>
      <c r="M803" s="553"/>
    </row>
    <row r="804" spans="5:13" x14ac:dyDescent="0.25">
      <c r="E804" s="553"/>
      <c r="F804" s="553"/>
      <c r="G804" s="555"/>
      <c r="H804" s="560"/>
      <c r="I804" s="553"/>
      <c r="J804" s="553"/>
      <c r="K804" s="553"/>
      <c r="L804" s="553"/>
      <c r="M804" s="553"/>
    </row>
    <row r="805" spans="5:13" x14ac:dyDescent="0.25">
      <c r="E805" s="553"/>
      <c r="F805" s="553"/>
      <c r="G805" s="555"/>
      <c r="H805" s="560"/>
      <c r="I805" s="553"/>
      <c r="J805" s="553"/>
      <c r="K805" s="553"/>
      <c r="L805" s="553"/>
      <c r="M805" s="553"/>
    </row>
    <row r="806" spans="5:13" x14ac:dyDescent="0.25">
      <c r="E806" s="553"/>
      <c r="F806" s="553"/>
      <c r="G806" s="555"/>
      <c r="H806" s="560"/>
      <c r="I806" s="553"/>
      <c r="J806" s="553"/>
      <c r="K806" s="553"/>
      <c r="L806" s="553"/>
      <c r="M806" s="553"/>
    </row>
    <row r="807" spans="5:13" x14ac:dyDescent="0.25">
      <c r="E807" s="553"/>
      <c r="F807" s="553"/>
      <c r="G807" s="555"/>
      <c r="H807" s="560"/>
      <c r="I807" s="553"/>
      <c r="J807" s="553"/>
      <c r="K807" s="553"/>
      <c r="L807" s="553"/>
      <c r="M807" s="553"/>
    </row>
    <row r="808" spans="5:13" x14ac:dyDescent="0.25">
      <c r="E808" s="553"/>
      <c r="F808" s="553"/>
      <c r="G808" s="555"/>
      <c r="H808" s="560"/>
      <c r="I808" s="553"/>
      <c r="J808" s="553"/>
      <c r="K808" s="553"/>
      <c r="L808" s="553"/>
      <c r="M808" s="553"/>
    </row>
    <row r="809" spans="5:13" x14ac:dyDescent="0.25">
      <c r="E809" s="553"/>
      <c r="F809" s="553"/>
      <c r="G809" s="555"/>
      <c r="H809" s="560"/>
      <c r="I809" s="553"/>
      <c r="J809" s="553"/>
      <c r="K809" s="553"/>
      <c r="L809" s="553"/>
      <c r="M809" s="553"/>
    </row>
    <row r="810" spans="5:13" x14ac:dyDescent="0.25">
      <c r="E810" s="553"/>
      <c r="F810" s="553"/>
      <c r="G810" s="555"/>
      <c r="H810" s="560"/>
      <c r="I810" s="553"/>
      <c r="J810" s="553"/>
      <c r="K810" s="553"/>
      <c r="L810" s="553"/>
      <c r="M810" s="553"/>
    </row>
    <row r="811" spans="5:13" x14ac:dyDescent="0.25">
      <c r="E811" s="553"/>
      <c r="F811" s="553"/>
      <c r="G811" s="555"/>
      <c r="H811" s="560"/>
      <c r="I811" s="553"/>
      <c r="J811" s="553"/>
      <c r="K811" s="553"/>
      <c r="L811" s="553"/>
      <c r="M811" s="553"/>
    </row>
    <row r="812" spans="5:13" x14ac:dyDescent="0.25">
      <c r="E812" s="553"/>
      <c r="F812" s="553"/>
      <c r="G812" s="555"/>
      <c r="H812" s="560"/>
      <c r="I812" s="553"/>
      <c r="J812" s="553"/>
      <c r="K812" s="553"/>
      <c r="L812" s="553"/>
      <c r="M812" s="553"/>
    </row>
    <row r="813" spans="5:13" x14ac:dyDescent="0.25">
      <c r="E813" s="553"/>
      <c r="F813" s="553"/>
      <c r="G813" s="555"/>
      <c r="H813" s="560"/>
      <c r="I813" s="553"/>
      <c r="J813" s="553"/>
      <c r="K813" s="553"/>
      <c r="L813" s="553"/>
      <c r="M813" s="553"/>
    </row>
    <row r="814" spans="5:13" x14ac:dyDescent="0.25">
      <c r="E814" s="553"/>
      <c r="F814" s="553"/>
      <c r="G814" s="555"/>
      <c r="H814" s="560"/>
      <c r="I814" s="553"/>
      <c r="J814" s="553"/>
      <c r="K814" s="553"/>
      <c r="L814" s="553"/>
      <c r="M814" s="553"/>
    </row>
    <row r="815" spans="5:13" x14ac:dyDescent="0.25">
      <c r="E815" s="553"/>
      <c r="F815" s="553"/>
      <c r="G815" s="555"/>
      <c r="H815" s="560"/>
      <c r="I815" s="553"/>
      <c r="J815" s="553"/>
      <c r="K815" s="553"/>
      <c r="L815" s="553"/>
      <c r="M815" s="553"/>
    </row>
    <row r="816" spans="5:13" x14ac:dyDescent="0.25">
      <c r="E816" s="553"/>
      <c r="F816" s="553"/>
      <c r="G816" s="555"/>
      <c r="H816" s="560"/>
      <c r="I816" s="553"/>
      <c r="J816" s="553"/>
      <c r="K816" s="553"/>
      <c r="L816" s="553"/>
      <c r="M816" s="553"/>
    </row>
    <row r="817" spans="5:13" x14ac:dyDescent="0.25">
      <c r="E817" s="553"/>
      <c r="F817" s="553"/>
      <c r="G817" s="555"/>
      <c r="H817" s="560"/>
      <c r="I817" s="553"/>
      <c r="J817" s="553"/>
      <c r="K817" s="553"/>
      <c r="L817" s="553"/>
      <c r="M817" s="553"/>
    </row>
    <row r="818" spans="5:13" x14ac:dyDescent="0.25">
      <c r="E818" s="553"/>
      <c r="F818" s="553"/>
      <c r="G818" s="555"/>
      <c r="H818" s="560"/>
      <c r="I818" s="553"/>
      <c r="J818" s="553"/>
      <c r="K818" s="553"/>
      <c r="L818" s="553"/>
      <c r="M818" s="553"/>
    </row>
    <row r="819" spans="5:13" x14ac:dyDescent="0.25">
      <c r="E819" s="553"/>
      <c r="F819" s="553"/>
      <c r="G819" s="555"/>
      <c r="H819" s="560"/>
      <c r="I819" s="553"/>
      <c r="J819" s="553"/>
      <c r="K819" s="553"/>
      <c r="L819" s="553"/>
      <c r="M819" s="553"/>
    </row>
    <row r="820" spans="5:13" x14ac:dyDescent="0.25">
      <c r="E820" s="553"/>
      <c r="F820" s="553"/>
      <c r="G820" s="555"/>
      <c r="H820" s="560"/>
      <c r="I820" s="553"/>
      <c r="J820" s="553"/>
      <c r="K820" s="553"/>
      <c r="L820" s="553"/>
      <c r="M820" s="553"/>
    </row>
    <row r="821" spans="5:13" x14ac:dyDescent="0.25">
      <c r="E821" s="553"/>
      <c r="F821" s="553"/>
      <c r="G821" s="555"/>
      <c r="H821" s="560"/>
      <c r="I821" s="553"/>
      <c r="J821" s="553"/>
      <c r="K821" s="553"/>
      <c r="L821" s="553"/>
      <c r="M821" s="553"/>
    </row>
    <row r="822" spans="5:13" x14ac:dyDescent="0.25">
      <c r="E822" s="553"/>
      <c r="F822" s="553"/>
      <c r="G822" s="555"/>
      <c r="H822" s="560"/>
      <c r="I822" s="553"/>
      <c r="J822" s="553"/>
      <c r="K822" s="553"/>
      <c r="L822" s="553"/>
      <c r="M822" s="553"/>
    </row>
    <row r="823" spans="5:13" x14ac:dyDescent="0.25">
      <c r="E823" s="553"/>
      <c r="F823" s="553"/>
      <c r="G823" s="555"/>
      <c r="H823" s="560"/>
      <c r="I823" s="553"/>
      <c r="J823" s="553"/>
      <c r="K823" s="553"/>
      <c r="L823" s="553"/>
      <c r="M823" s="553"/>
    </row>
    <row r="824" spans="5:13" x14ac:dyDescent="0.25">
      <c r="E824" s="553"/>
      <c r="F824" s="553"/>
      <c r="G824" s="555"/>
      <c r="H824" s="560"/>
      <c r="I824" s="553"/>
      <c r="J824" s="553"/>
      <c r="K824" s="553"/>
      <c r="L824" s="553"/>
      <c r="M824" s="553"/>
    </row>
    <row r="825" spans="5:13" x14ac:dyDescent="0.25">
      <c r="E825" s="553"/>
      <c r="F825" s="553"/>
      <c r="G825" s="555"/>
      <c r="H825" s="560"/>
      <c r="I825" s="553"/>
      <c r="J825" s="553"/>
      <c r="K825" s="553"/>
      <c r="L825" s="553"/>
      <c r="M825" s="553"/>
    </row>
    <row r="826" spans="5:13" x14ac:dyDescent="0.25">
      <c r="E826" s="553"/>
      <c r="F826" s="553"/>
      <c r="G826" s="555"/>
      <c r="H826" s="560"/>
      <c r="I826" s="553"/>
      <c r="J826" s="553"/>
      <c r="K826" s="553"/>
      <c r="L826" s="553"/>
      <c r="M826" s="553"/>
    </row>
    <row r="827" spans="5:13" x14ac:dyDescent="0.25">
      <c r="E827" s="553"/>
      <c r="F827" s="553"/>
      <c r="G827" s="555"/>
      <c r="H827" s="560"/>
      <c r="I827" s="553"/>
      <c r="J827" s="553"/>
      <c r="K827" s="553"/>
      <c r="L827" s="553"/>
      <c r="M827" s="553"/>
    </row>
    <row r="828" spans="5:13" x14ac:dyDescent="0.25">
      <c r="E828" s="553"/>
      <c r="F828" s="553"/>
      <c r="G828" s="555"/>
      <c r="H828" s="560"/>
      <c r="I828" s="553"/>
      <c r="J828" s="553"/>
      <c r="K828" s="553"/>
      <c r="L828" s="553"/>
      <c r="M828" s="553"/>
    </row>
    <row r="829" spans="5:13" x14ac:dyDescent="0.25">
      <c r="E829" s="553"/>
      <c r="F829" s="553"/>
      <c r="G829" s="555"/>
      <c r="H829" s="560"/>
      <c r="I829" s="553"/>
      <c r="J829" s="553"/>
      <c r="K829" s="553"/>
      <c r="L829" s="553"/>
      <c r="M829" s="553"/>
    </row>
    <row r="830" spans="5:13" x14ac:dyDescent="0.25">
      <c r="E830" s="553"/>
      <c r="F830" s="553"/>
      <c r="G830" s="555"/>
      <c r="H830" s="560"/>
      <c r="I830" s="553"/>
      <c r="J830" s="553"/>
      <c r="K830" s="553"/>
      <c r="L830" s="553"/>
      <c r="M830" s="553"/>
    </row>
    <row r="831" spans="5:13" x14ac:dyDescent="0.25">
      <c r="E831" s="553"/>
      <c r="F831" s="553"/>
      <c r="G831" s="555"/>
      <c r="H831" s="560"/>
      <c r="I831" s="553"/>
      <c r="J831" s="553"/>
      <c r="K831" s="553"/>
      <c r="L831" s="553"/>
      <c r="M831" s="553"/>
    </row>
    <row r="832" spans="5:13" x14ac:dyDescent="0.25">
      <c r="E832" s="553"/>
      <c r="F832" s="553"/>
      <c r="G832" s="555"/>
      <c r="H832" s="560"/>
      <c r="I832" s="553"/>
      <c r="J832" s="553"/>
      <c r="K832" s="553"/>
      <c r="L832" s="553"/>
      <c r="M832" s="553"/>
    </row>
    <row r="833" spans="5:13" x14ac:dyDescent="0.25">
      <c r="E833" s="553"/>
      <c r="F833" s="553"/>
      <c r="G833" s="555"/>
      <c r="H833" s="560"/>
      <c r="I833" s="553"/>
      <c r="J833" s="553"/>
      <c r="K833" s="553"/>
      <c r="L833" s="553"/>
      <c r="M833" s="553"/>
    </row>
    <row r="834" spans="5:13" x14ac:dyDescent="0.25">
      <c r="E834" s="553"/>
      <c r="F834" s="553"/>
      <c r="G834" s="555"/>
      <c r="H834" s="560"/>
      <c r="I834" s="553"/>
      <c r="J834" s="553"/>
      <c r="K834" s="553"/>
      <c r="L834" s="553"/>
      <c r="M834" s="553"/>
    </row>
    <row r="835" spans="5:13" x14ac:dyDescent="0.25">
      <c r="E835" s="553"/>
      <c r="F835" s="553"/>
      <c r="G835" s="555"/>
      <c r="H835" s="560"/>
      <c r="I835" s="553"/>
      <c r="J835" s="553"/>
      <c r="K835" s="553"/>
      <c r="L835" s="553"/>
      <c r="M835" s="553"/>
    </row>
    <row r="836" spans="5:13" x14ac:dyDescent="0.25">
      <c r="E836" s="553"/>
      <c r="F836" s="553"/>
      <c r="G836" s="555"/>
      <c r="H836" s="560"/>
      <c r="I836" s="553"/>
      <c r="J836" s="553"/>
      <c r="K836" s="553"/>
      <c r="L836" s="553"/>
      <c r="M836" s="553"/>
    </row>
    <row r="837" spans="5:13" x14ac:dyDescent="0.25">
      <c r="E837" s="553"/>
      <c r="F837" s="553"/>
      <c r="G837" s="555"/>
      <c r="H837" s="560"/>
      <c r="I837" s="553"/>
      <c r="J837" s="553"/>
      <c r="K837" s="553"/>
      <c r="L837" s="553"/>
      <c r="M837" s="553"/>
    </row>
    <row r="838" spans="5:13" x14ac:dyDescent="0.25">
      <c r="E838" s="553"/>
      <c r="F838" s="553"/>
      <c r="G838" s="555"/>
      <c r="H838" s="560"/>
      <c r="I838" s="553"/>
      <c r="J838" s="553"/>
      <c r="K838" s="553"/>
      <c r="L838" s="553"/>
      <c r="M838" s="553"/>
    </row>
    <row r="839" spans="5:13" x14ac:dyDescent="0.25">
      <c r="E839" s="553"/>
      <c r="F839" s="553"/>
      <c r="G839" s="555"/>
      <c r="H839" s="560"/>
      <c r="I839" s="553"/>
      <c r="J839" s="553"/>
      <c r="K839" s="553"/>
      <c r="L839" s="553"/>
      <c r="M839" s="553"/>
    </row>
    <row r="840" spans="5:13" x14ac:dyDescent="0.25">
      <c r="E840" s="553"/>
      <c r="F840" s="553"/>
      <c r="G840" s="555"/>
      <c r="H840" s="560"/>
      <c r="I840" s="553"/>
      <c r="J840" s="553"/>
      <c r="K840" s="553"/>
      <c r="L840" s="553"/>
      <c r="M840" s="553"/>
    </row>
    <row r="841" spans="5:13" x14ac:dyDescent="0.25">
      <c r="E841" s="553"/>
      <c r="F841" s="553"/>
      <c r="G841" s="555"/>
      <c r="H841" s="560"/>
      <c r="I841" s="553"/>
      <c r="J841" s="553"/>
      <c r="K841" s="553"/>
      <c r="L841" s="553"/>
      <c r="M841" s="553"/>
    </row>
    <row r="842" spans="5:13" x14ac:dyDescent="0.25">
      <c r="E842" s="553"/>
      <c r="F842" s="553"/>
      <c r="G842" s="555"/>
      <c r="H842" s="560"/>
      <c r="I842" s="553"/>
      <c r="J842" s="553"/>
      <c r="K842" s="553"/>
      <c r="L842" s="553"/>
      <c r="M842" s="553"/>
    </row>
    <row r="843" spans="5:13" x14ac:dyDescent="0.25">
      <c r="E843" s="553"/>
      <c r="F843" s="553"/>
      <c r="G843" s="555"/>
      <c r="H843" s="560"/>
      <c r="I843" s="553"/>
      <c r="J843" s="553"/>
      <c r="K843" s="553"/>
      <c r="L843" s="553"/>
      <c r="M843" s="553"/>
    </row>
    <row r="844" spans="5:13" x14ac:dyDescent="0.25">
      <c r="E844" s="553"/>
      <c r="F844" s="553"/>
      <c r="G844" s="555"/>
      <c r="H844" s="560"/>
      <c r="I844" s="553"/>
      <c r="J844" s="553"/>
      <c r="K844" s="553"/>
      <c r="L844" s="553"/>
      <c r="M844" s="553"/>
    </row>
    <row r="845" spans="5:13" x14ac:dyDescent="0.25">
      <c r="E845" s="553"/>
      <c r="F845" s="553"/>
      <c r="G845" s="555"/>
      <c r="H845" s="560"/>
      <c r="I845" s="553"/>
      <c r="J845" s="553"/>
      <c r="K845" s="553"/>
      <c r="L845" s="553"/>
      <c r="M845" s="553"/>
    </row>
    <row r="846" spans="5:13" x14ac:dyDescent="0.25">
      <c r="E846" s="553"/>
      <c r="F846" s="553"/>
      <c r="G846" s="555"/>
      <c r="H846" s="560"/>
      <c r="I846" s="553"/>
      <c r="J846" s="553"/>
      <c r="K846" s="553"/>
      <c r="L846" s="553"/>
      <c r="M846" s="553"/>
    </row>
    <row r="847" spans="5:13" x14ac:dyDescent="0.25">
      <c r="E847" s="553"/>
      <c r="F847" s="553"/>
      <c r="G847" s="555"/>
      <c r="H847" s="560"/>
      <c r="I847" s="553"/>
      <c r="J847" s="553"/>
      <c r="K847" s="553"/>
      <c r="L847" s="553"/>
      <c r="M847" s="553"/>
    </row>
    <row r="848" spans="5:13" x14ac:dyDescent="0.25">
      <c r="E848" s="553"/>
      <c r="F848" s="553"/>
      <c r="G848" s="555"/>
      <c r="H848" s="560"/>
      <c r="I848" s="553"/>
      <c r="J848" s="553"/>
      <c r="K848" s="553"/>
      <c r="L848" s="553"/>
      <c r="M848" s="553"/>
    </row>
    <row r="849" spans="5:13" x14ac:dyDescent="0.25">
      <c r="E849" s="553"/>
      <c r="F849" s="553"/>
      <c r="G849" s="555"/>
      <c r="H849" s="560"/>
      <c r="I849" s="553"/>
      <c r="J849" s="553"/>
      <c r="K849" s="553"/>
      <c r="L849" s="553"/>
      <c r="M849" s="553"/>
    </row>
    <row r="850" spans="5:13" x14ac:dyDescent="0.25">
      <c r="E850" s="553"/>
      <c r="F850" s="553"/>
      <c r="G850" s="555"/>
      <c r="H850" s="560"/>
      <c r="I850" s="553"/>
      <c r="J850" s="553"/>
      <c r="K850" s="553"/>
      <c r="L850" s="553"/>
      <c r="M850" s="553"/>
    </row>
    <row r="851" spans="5:13" x14ac:dyDescent="0.25">
      <c r="E851" s="553"/>
      <c r="F851" s="553"/>
      <c r="G851" s="555"/>
      <c r="H851" s="560"/>
      <c r="I851" s="553"/>
      <c r="J851" s="553"/>
      <c r="K851" s="553"/>
      <c r="L851" s="553"/>
      <c r="M851" s="553"/>
    </row>
    <row r="852" spans="5:13" x14ac:dyDescent="0.25">
      <c r="E852" s="553"/>
      <c r="F852" s="553"/>
      <c r="G852" s="555"/>
      <c r="H852" s="560"/>
      <c r="I852" s="553"/>
      <c r="J852" s="553"/>
      <c r="K852" s="553"/>
      <c r="L852" s="553"/>
      <c r="M852" s="553"/>
    </row>
    <row r="853" spans="5:13" x14ac:dyDescent="0.25">
      <c r="E853" s="553"/>
      <c r="F853" s="553"/>
      <c r="G853" s="555"/>
      <c r="H853" s="560"/>
      <c r="I853" s="553"/>
      <c r="J853" s="553"/>
      <c r="K853" s="553"/>
      <c r="L853" s="553"/>
      <c r="M853" s="553"/>
    </row>
    <row r="854" spans="5:13" x14ac:dyDescent="0.25">
      <c r="E854" s="553"/>
      <c r="F854" s="553"/>
      <c r="G854" s="555"/>
      <c r="H854" s="560"/>
      <c r="I854" s="553"/>
      <c r="J854" s="553"/>
      <c r="K854" s="553"/>
      <c r="L854" s="553"/>
      <c r="M854" s="553"/>
    </row>
    <row r="855" spans="5:13" x14ac:dyDescent="0.25">
      <c r="E855" s="553"/>
      <c r="F855" s="553"/>
      <c r="G855" s="555"/>
      <c r="H855" s="560"/>
      <c r="I855" s="553"/>
      <c r="J855" s="553"/>
      <c r="K855" s="553"/>
      <c r="L855" s="553"/>
      <c r="M855" s="553"/>
    </row>
    <row r="856" spans="5:13" x14ac:dyDescent="0.25">
      <c r="E856" s="553"/>
      <c r="F856" s="553"/>
      <c r="G856" s="555"/>
      <c r="H856" s="560"/>
      <c r="I856" s="553"/>
      <c r="J856" s="553"/>
      <c r="K856" s="553"/>
      <c r="L856" s="553"/>
      <c r="M856" s="553"/>
    </row>
    <row r="857" spans="5:13" x14ac:dyDescent="0.25">
      <c r="E857" s="553"/>
      <c r="F857" s="553"/>
      <c r="G857" s="555"/>
      <c r="H857" s="560"/>
      <c r="I857" s="553"/>
      <c r="J857" s="553"/>
      <c r="K857" s="553"/>
      <c r="L857" s="553"/>
      <c r="M857" s="553"/>
    </row>
    <row r="858" spans="5:13" x14ac:dyDescent="0.25">
      <c r="E858" s="553"/>
      <c r="F858" s="553"/>
      <c r="G858" s="555"/>
      <c r="H858" s="560"/>
      <c r="I858" s="553"/>
      <c r="J858" s="553"/>
      <c r="K858" s="553"/>
      <c r="L858" s="553"/>
      <c r="M858" s="553"/>
    </row>
    <row r="859" spans="5:13" x14ac:dyDescent="0.25">
      <c r="E859" s="553"/>
      <c r="F859" s="553"/>
      <c r="G859" s="555"/>
      <c r="H859" s="560"/>
      <c r="I859" s="553"/>
      <c r="J859" s="553"/>
      <c r="K859" s="553"/>
      <c r="L859" s="553"/>
      <c r="M859" s="553"/>
    </row>
    <row r="860" spans="5:13" x14ac:dyDescent="0.25">
      <c r="E860" s="553"/>
      <c r="F860" s="553"/>
      <c r="G860" s="555"/>
      <c r="H860" s="560"/>
      <c r="I860" s="553"/>
      <c r="J860" s="553"/>
      <c r="K860" s="553"/>
      <c r="L860" s="553"/>
      <c r="M860" s="553"/>
    </row>
    <row r="861" spans="5:13" x14ac:dyDescent="0.25">
      <c r="E861" s="553"/>
      <c r="F861" s="553"/>
      <c r="G861" s="555"/>
      <c r="H861" s="560"/>
      <c r="I861" s="553"/>
      <c r="J861" s="553"/>
      <c r="K861" s="553"/>
      <c r="L861" s="553"/>
      <c r="M861" s="553"/>
    </row>
    <row r="862" spans="5:13" x14ac:dyDescent="0.25">
      <c r="E862" s="553"/>
      <c r="F862" s="553"/>
      <c r="G862" s="555"/>
      <c r="H862" s="560"/>
      <c r="I862" s="553"/>
      <c r="J862" s="553"/>
      <c r="K862" s="553"/>
      <c r="L862" s="553"/>
      <c r="M862" s="553"/>
    </row>
    <row r="863" spans="5:13" x14ac:dyDescent="0.25">
      <c r="E863" s="553"/>
      <c r="F863" s="553"/>
      <c r="G863" s="555"/>
      <c r="H863" s="560"/>
      <c r="I863" s="553"/>
      <c r="J863" s="553"/>
      <c r="K863" s="553"/>
      <c r="L863" s="553"/>
      <c r="M863" s="553"/>
    </row>
    <row r="864" spans="5:13" x14ac:dyDescent="0.25">
      <c r="E864" s="553"/>
      <c r="F864" s="553"/>
      <c r="G864" s="555"/>
      <c r="H864" s="560"/>
      <c r="I864" s="553"/>
      <c r="J864" s="553"/>
      <c r="K864" s="553"/>
      <c r="L864" s="553"/>
      <c r="M864" s="553"/>
    </row>
    <row r="865" spans="5:13" x14ac:dyDescent="0.25">
      <c r="E865" s="553"/>
      <c r="F865" s="553"/>
      <c r="G865" s="555"/>
      <c r="H865" s="560"/>
      <c r="I865" s="553"/>
      <c r="J865" s="553"/>
      <c r="K865" s="553"/>
      <c r="L865" s="553"/>
      <c r="M865" s="553"/>
    </row>
    <row r="866" spans="5:13" x14ac:dyDescent="0.25">
      <c r="E866" s="553"/>
      <c r="F866" s="553"/>
      <c r="G866" s="555"/>
      <c r="H866" s="560"/>
      <c r="I866" s="553"/>
      <c r="J866" s="553"/>
      <c r="K866" s="553"/>
      <c r="L866" s="553"/>
      <c r="M866" s="553"/>
    </row>
    <row r="867" spans="5:13" x14ac:dyDescent="0.25">
      <c r="E867" s="553"/>
      <c r="F867" s="553"/>
      <c r="G867" s="555"/>
      <c r="H867" s="560"/>
      <c r="I867" s="553"/>
      <c r="J867" s="553"/>
      <c r="K867" s="553"/>
      <c r="L867" s="553"/>
      <c r="M867" s="553"/>
    </row>
    <row r="868" spans="5:13" x14ac:dyDescent="0.25">
      <c r="E868" s="553"/>
      <c r="F868" s="553"/>
      <c r="G868" s="555"/>
      <c r="H868" s="560"/>
      <c r="I868" s="553"/>
      <c r="J868" s="553"/>
      <c r="K868" s="553"/>
      <c r="L868" s="553"/>
      <c r="M868" s="553"/>
    </row>
    <row r="869" spans="5:13" x14ac:dyDescent="0.25">
      <c r="E869" s="553"/>
      <c r="F869" s="553"/>
      <c r="G869" s="555"/>
      <c r="H869" s="560"/>
      <c r="I869" s="553"/>
      <c r="J869" s="553"/>
      <c r="K869" s="553"/>
      <c r="L869" s="553"/>
      <c r="M869" s="553"/>
    </row>
    <row r="870" spans="5:13" x14ac:dyDescent="0.25">
      <c r="E870" s="553"/>
      <c r="F870" s="553"/>
      <c r="G870" s="555"/>
      <c r="H870" s="560"/>
      <c r="I870" s="553"/>
      <c r="J870" s="553"/>
      <c r="K870" s="553"/>
      <c r="L870" s="553"/>
      <c r="M870" s="553"/>
    </row>
    <row r="871" spans="5:13" x14ac:dyDescent="0.25">
      <c r="E871" s="553"/>
      <c r="F871" s="553"/>
      <c r="G871" s="555"/>
      <c r="H871" s="560"/>
      <c r="I871" s="553"/>
      <c r="J871" s="553"/>
      <c r="K871" s="553"/>
      <c r="L871" s="553"/>
      <c r="M871" s="553"/>
    </row>
    <row r="872" spans="5:13" x14ac:dyDescent="0.25">
      <c r="E872" s="553"/>
      <c r="F872" s="553"/>
      <c r="G872" s="555"/>
      <c r="H872" s="560"/>
      <c r="I872" s="553"/>
      <c r="J872" s="553"/>
      <c r="K872" s="553"/>
      <c r="L872" s="553"/>
      <c r="M872" s="553"/>
    </row>
    <row r="873" spans="5:13" x14ac:dyDescent="0.25">
      <c r="E873" s="553"/>
      <c r="F873" s="553"/>
      <c r="G873" s="555"/>
      <c r="H873" s="560"/>
      <c r="I873" s="553"/>
      <c r="J873" s="553"/>
      <c r="K873" s="553"/>
      <c r="L873" s="553"/>
      <c r="M873" s="553"/>
    </row>
    <row r="874" spans="5:13" x14ac:dyDescent="0.25">
      <c r="E874" s="553"/>
      <c r="F874" s="553"/>
      <c r="G874" s="555"/>
      <c r="H874" s="560"/>
      <c r="I874" s="553"/>
      <c r="J874" s="553"/>
      <c r="K874" s="553"/>
      <c r="L874" s="553"/>
      <c r="M874" s="553"/>
    </row>
    <row r="875" spans="5:13" x14ac:dyDescent="0.25">
      <c r="E875" s="553"/>
      <c r="F875" s="553"/>
      <c r="G875" s="555"/>
      <c r="H875" s="560"/>
      <c r="I875" s="553"/>
      <c r="J875" s="553"/>
      <c r="K875" s="553"/>
      <c r="L875" s="553"/>
      <c r="M875" s="553"/>
    </row>
    <row r="876" spans="5:13" x14ac:dyDescent="0.25">
      <c r="E876" s="553"/>
      <c r="F876" s="553"/>
      <c r="G876" s="555"/>
      <c r="H876" s="560"/>
      <c r="I876" s="553"/>
      <c r="J876" s="553"/>
      <c r="K876" s="553"/>
      <c r="L876" s="553"/>
      <c r="M876" s="553"/>
    </row>
    <row r="877" spans="5:13" x14ac:dyDescent="0.25">
      <c r="E877" s="553"/>
      <c r="F877" s="553"/>
      <c r="G877" s="555"/>
      <c r="H877" s="560"/>
      <c r="I877" s="553"/>
      <c r="J877" s="553"/>
      <c r="K877" s="553"/>
      <c r="L877" s="553"/>
      <c r="M877" s="553"/>
    </row>
    <row r="878" spans="5:13" x14ac:dyDescent="0.25">
      <c r="E878" s="553"/>
      <c r="F878" s="553"/>
      <c r="G878" s="555"/>
      <c r="H878" s="560"/>
      <c r="I878" s="553"/>
      <c r="J878" s="553"/>
      <c r="K878" s="553"/>
      <c r="L878" s="553"/>
      <c r="M878" s="553"/>
    </row>
    <row r="879" spans="5:13" x14ac:dyDescent="0.25">
      <c r="E879" s="553"/>
      <c r="F879" s="553"/>
      <c r="G879" s="555"/>
      <c r="H879" s="560"/>
      <c r="I879" s="553"/>
      <c r="J879" s="553"/>
      <c r="K879" s="553"/>
      <c r="L879" s="553"/>
      <c r="M879" s="553"/>
    </row>
    <row r="880" spans="5:13" x14ac:dyDescent="0.25">
      <c r="E880" s="553"/>
      <c r="F880" s="553"/>
      <c r="G880" s="555"/>
      <c r="H880" s="560"/>
      <c r="I880" s="553"/>
      <c r="J880" s="553"/>
      <c r="K880" s="553"/>
      <c r="L880" s="553"/>
      <c r="M880" s="553"/>
    </row>
    <row r="881" spans="5:13" x14ac:dyDescent="0.25">
      <c r="E881" s="553"/>
      <c r="F881" s="553"/>
      <c r="G881" s="555"/>
      <c r="H881" s="560"/>
      <c r="I881" s="553"/>
      <c r="J881" s="553"/>
      <c r="K881" s="553"/>
      <c r="L881" s="553"/>
      <c r="M881" s="553"/>
    </row>
    <row r="882" spans="5:13" x14ac:dyDescent="0.25">
      <c r="E882" s="553"/>
      <c r="F882" s="553"/>
      <c r="G882" s="555"/>
      <c r="H882" s="560"/>
      <c r="I882" s="553"/>
      <c r="J882" s="553"/>
      <c r="K882" s="553"/>
      <c r="L882" s="553"/>
      <c r="M882" s="553"/>
    </row>
    <row r="883" spans="5:13" x14ac:dyDescent="0.25">
      <c r="E883" s="553"/>
      <c r="F883" s="553"/>
      <c r="G883" s="555"/>
      <c r="H883" s="560"/>
      <c r="I883" s="553"/>
      <c r="J883" s="553"/>
      <c r="K883" s="553"/>
      <c r="L883" s="553"/>
      <c r="M883" s="553"/>
    </row>
    <row r="884" spans="5:13" x14ac:dyDescent="0.25">
      <c r="E884" s="553"/>
      <c r="F884" s="553"/>
      <c r="G884" s="555"/>
      <c r="H884" s="560"/>
      <c r="I884" s="553"/>
      <c r="J884" s="553"/>
      <c r="K884" s="553"/>
      <c r="L884" s="553"/>
      <c r="M884" s="553"/>
    </row>
    <row r="885" spans="5:13" x14ac:dyDescent="0.25">
      <c r="E885" s="553"/>
      <c r="F885" s="553"/>
      <c r="G885" s="555"/>
      <c r="H885" s="560"/>
      <c r="I885" s="553"/>
      <c r="J885" s="553"/>
      <c r="K885" s="553"/>
      <c r="L885" s="553"/>
      <c r="M885" s="553"/>
    </row>
    <row r="886" spans="5:13" x14ac:dyDescent="0.25">
      <c r="E886" s="553"/>
      <c r="F886" s="553"/>
      <c r="G886" s="555"/>
      <c r="H886" s="560"/>
      <c r="I886" s="553"/>
      <c r="J886" s="553"/>
      <c r="K886" s="553"/>
      <c r="L886" s="553"/>
      <c r="M886" s="553"/>
    </row>
    <row r="887" spans="5:13" x14ac:dyDescent="0.25">
      <c r="E887" s="553"/>
      <c r="F887" s="553"/>
      <c r="G887" s="555"/>
      <c r="H887" s="560"/>
      <c r="I887" s="553"/>
      <c r="J887" s="553"/>
      <c r="K887" s="553"/>
      <c r="L887" s="553"/>
      <c r="M887" s="553"/>
    </row>
    <row r="888" spans="5:13" x14ac:dyDescent="0.25">
      <c r="E888" s="553"/>
      <c r="F888" s="553"/>
      <c r="G888" s="555"/>
      <c r="H888" s="560"/>
      <c r="I888" s="553"/>
      <c r="J888" s="553"/>
      <c r="K888" s="553"/>
      <c r="L888" s="553"/>
      <c r="M888" s="553"/>
    </row>
    <row r="889" spans="5:13" x14ac:dyDescent="0.25">
      <c r="E889" s="553"/>
      <c r="F889" s="553"/>
      <c r="G889" s="555"/>
      <c r="H889" s="560"/>
      <c r="I889" s="553"/>
      <c r="J889" s="553"/>
      <c r="K889" s="553"/>
      <c r="L889" s="553"/>
      <c r="M889" s="553"/>
    </row>
    <row r="890" spans="5:13" x14ac:dyDescent="0.25">
      <c r="E890" s="553"/>
      <c r="F890" s="553"/>
      <c r="G890" s="555"/>
      <c r="H890" s="560"/>
      <c r="I890" s="553"/>
      <c r="J890" s="553"/>
      <c r="K890" s="553"/>
      <c r="L890" s="553"/>
      <c r="M890" s="553"/>
    </row>
    <row r="891" spans="5:13" x14ac:dyDescent="0.25">
      <c r="E891" s="553"/>
      <c r="F891" s="553"/>
      <c r="G891" s="555"/>
      <c r="H891" s="560"/>
      <c r="I891" s="553"/>
      <c r="J891" s="553"/>
      <c r="K891" s="553"/>
      <c r="L891" s="553"/>
      <c r="M891" s="553"/>
    </row>
    <row r="892" spans="5:13" x14ac:dyDescent="0.25">
      <c r="E892" s="553"/>
      <c r="F892" s="553"/>
      <c r="G892" s="555"/>
      <c r="H892" s="560"/>
      <c r="I892" s="553"/>
      <c r="J892" s="553"/>
      <c r="K892" s="553"/>
      <c r="L892" s="553"/>
      <c r="M892" s="553"/>
    </row>
    <row r="893" spans="5:13" x14ac:dyDescent="0.25">
      <c r="E893" s="553"/>
      <c r="F893" s="553"/>
      <c r="G893" s="555"/>
      <c r="H893" s="560"/>
      <c r="I893" s="553"/>
      <c r="J893" s="553"/>
      <c r="K893" s="553"/>
      <c r="L893" s="553"/>
      <c r="M893" s="553"/>
    </row>
    <row r="894" spans="5:13" x14ac:dyDescent="0.25">
      <c r="E894" s="553"/>
      <c r="F894" s="553"/>
      <c r="G894" s="555"/>
      <c r="H894" s="560"/>
      <c r="I894" s="553"/>
      <c r="J894" s="553"/>
      <c r="K894" s="553"/>
      <c r="L894" s="553"/>
      <c r="M894" s="553"/>
    </row>
    <row r="895" spans="5:13" x14ac:dyDescent="0.25">
      <c r="E895" s="553"/>
      <c r="F895" s="553"/>
      <c r="G895" s="555"/>
      <c r="H895" s="560"/>
      <c r="I895" s="553"/>
      <c r="J895" s="553"/>
      <c r="K895" s="553"/>
      <c r="L895" s="553"/>
      <c r="M895" s="553"/>
    </row>
    <row r="896" spans="5:13" x14ac:dyDescent="0.25">
      <c r="E896" s="553"/>
      <c r="F896" s="553"/>
      <c r="G896" s="555"/>
      <c r="H896" s="560"/>
      <c r="I896" s="553"/>
      <c r="J896" s="553"/>
      <c r="K896" s="553"/>
      <c r="L896" s="553"/>
      <c r="M896" s="553"/>
    </row>
    <row r="897" spans="5:13" x14ac:dyDescent="0.25">
      <c r="E897" s="553"/>
      <c r="F897" s="553"/>
      <c r="G897" s="555"/>
      <c r="H897" s="560"/>
      <c r="I897" s="553"/>
      <c r="J897" s="553"/>
      <c r="K897" s="553"/>
      <c r="L897" s="553"/>
      <c r="M897" s="553"/>
    </row>
    <row r="898" spans="5:13" x14ac:dyDescent="0.25">
      <c r="E898" s="553"/>
      <c r="F898" s="553"/>
      <c r="G898" s="555"/>
      <c r="H898" s="560"/>
      <c r="I898" s="553"/>
      <c r="J898" s="553"/>
      <c r="K898" s="553"/>
      <c r="L898" s="553"/>
      <c r="M898" s="553"/>
    </row>
    <row r="899" spans="5:13" x14ac:dyDescent="0.25">
      <c r="E899" s="553"/>
      <c r="F899" s="553"/>
      <c r="G899" s="555"/>
      <c r="H899" s="560"/>
      <c r="I899" s="553"/>
      <c r="J899" s="553"/>
      <c r="K899" s="553"/>
      <c r="L899" s="553"/>
      <c r="M899" s="553"/>
    </row>
    <row r="900" spans="5:13" x14ac:dyDescent="0.25">
      <c r="E900" s="553"/>
      <c r="F900" s="553"/>
      <c r="G900" s="555"/>
      <c r="H900" s="560"/>
      <c r="I900" s="553"/>
      <c r="J900" s="553"/>
      <c r="K900" s="553"/>
      <c r="L900" s="553"/>
      <c r="M900" s="553"/>
    </row>
    <row r="901" spans="5:13" x14ac:dyDescent="0.25">
      <c r="E901" s="553"/>
      <c r="F901" s="553"/>
      <c r="G901" s="555"/>
      <c r="H901" s="560"/>
      <c r="I901" s="553"/>
      <c r="J901" s="553"/>
      <c r="K901" s="553"/>
      <c r="L901" s="553"/>
      <c r="M901" s="553"/>
    </row>
    <row r="902" spans="5:13" x14ac:dyDescent="0.25">
      <c r="E902" s="553"/>
      <c r="F902" s="553"/>
      <c r="G902" s="555"/>
      <c r="H902" s="560"/>
      <c r="I902" s="553"/>
      <c r="J902" s="553"/>
      <c r="K902" s="553"/>
      <c r="L902" s="553"/>
      <c r="M902" s="553"/>
    </row>
    <row r="903" spans="5:13" x14ac:dyDescent="0.25">
      <c r="E903" s="553"/>
      <c r="F903" s="553"/>
      <c r="G903" s="555"/>
      <c r="H903" s="560"/>
      <c r="I903" s="553"/>
      <c r="J903" s="553"/>
      <c r="K903" s="553"/>
      <c r="L903" s="553"/>
      <c r="M903" s="553"/>
    </row>
    <row r="904" spans="5:13" x14ac:dyDescent="0.25">
      <c r="E904" s="553"/>
      <c r="F904" s="553"/>
      <c r="G904" s="555"/>
      <c r="H904" s="560"/>
      <c r="I904" s="553"/>
      <c r="J904" s="553"/>
      <c r="K904" s="553"/>
      <c r="L904" s="553"/>
      <c r="M904" s="553"/>
    </row>
    <row r="905" spans="5:13" x14ac:dyDescent="0.25">
      <c r="E905" s="553"/>
      <c r="F905" s="553"/>
      <c r="G905" s="555"/>
      <c r="H905" s="560"/>
      <c r="I905" s="553"/>
      <c r="J905" s="553"/>
      <c r="K905" s="553"/>
      <c r="L905" s="553"/>
      <c r="M905" s="553"/>
    </row>
    <row r="906" spans="5:13" x14ac:dyDescent="0.25">
      <c r="E906" s="553"/>
      <c r="F906" s="553"/>
      <c r="G906" s="555"/>
      <c r="H906" s="560"/>
      <c r="I906" s="553"/>
      <c r="J906" s="553"/>
      <c r="K906" s="553"/>
      <c r="L906" s="553"/>
      <c r="M906" s="553"/>
    </row>
    <row r="907" spans="5:13" x14ac:dyDescent="0.25">
      <c r="E907" s="553"/>
      <c r="F907" s="553"/>
      <c r="G907" s="555"/>
      <c r="H907" s="560"/>
      <c r="I907" s="553"/>
      <c r="J907" s="553"/>
      <c r="K907" s="553"/>
      <c r="L907" s="553"/>
      <c r="M907" s="553"/>
    </row>
    <row r="908" spans="5:13" x14ac:dyDescent="0.25">
      <c r="E908" s="553"/>
      <c r="F908" s="553"/>
      <c r="G908" s="555"/>
      <c r="H908" s="560"/>
      <c r="I908" s="553"/>
      <c r="J908" s="553"/>
      <c r="K908" s="553"/>
      <c r="L908" s="553"/>
      <c r="M908" s="553"/>
    </row>
    <row r="909" spans="5:13" x14ac:dyDescent="0.25">
      <c r="E909" s="553"/>
      <c r="F909" s="553"/>
      <c r="G909" s="555"/>
      <c r="H909" s="560"/>
      <c r="I909" s="553"/>
      <c r="J909" s="553"/>
      <c r="K909" s="553"/>
      <c r="L909" s="553"/>
      <c r="M909" s="553"/>
    </row>
    <row r="910" spans="5:13" x14ac:dyDescent="0.25">
      <c r="E910" s="553"/>
      <c r="F910" s="553"/>
      <c r="G910" s="555"/>
      <c r="H910" s="560"/>
      <c r="I910" s="553"/>
      <c r="J910" s="553"/>
      <c r="K910" s="553"/>
      <c r="L910" s="553"/>
      <c r="M910" s="553"/>
    </row>
    <row r="911" spans="5:13" x14ac:dyDescent="0.25">
      <c r="E911" s="553"/>
      <c r="F911" s="553"/>
      <c r="G911" s="555"/>
      <c r="H911" s="560"/>
      <c r="I911" s="553"/>
      <c r="J911" s="553"/>
      <c r="K911" s="553"/>
      <c r="L911" s="553"/>
      <c r="M911" s="553"/>
    </row>
    <row r="912" spans="5:13" x14ac:dyDescent="0.25">
      <c r="E912" s="553"/>
      <c r="F912" s="553"/>
      <c r="G912" s="555"/>
      <c r="H912" s="560"/>
      <c r="I912" s="553"/>
      <c r="J912" s="553"/>
      <c r="K912" s="553"/>
      <c r="L912" s="553"/>
      <c r="M912" s="553"/>
    </row>
    <row r="913" spans="5:13" x14ac:dyDescent="0.25">
      <c r="E913" s="553"/>
      <c r="F913" s="553"/>
      <c r="G913" s="555"/>
      <c r="H913" s="560"/>
      <c r="I913" s="553"/>
      <c r="J913" s="553"/>
      <c r="K913" s="553"/>
      <c r="L913" s="553"/>
      <c r="M913" s="553"/>
    </row>
    <row r="914" spans="5:13" x14ac:dyDescent="0.25">
      <c r="E914" s="553"/>
      <c r="F914" s="553"/>
      <c r="G914" s="555"/>
      <c r="H914" s="560"/>
      <c r="I914" s="553"/>
      <c r="J914" s="553"/>
      <c r="K914" s="553"/>
      <c r="L914" s="553"/>
      <c r="M914" s="553"/>
    </row>
    <row r="915" spans="5:13" x14ac:dyDescent="0.25">
      <c r="E915" s="553"/>
      <c r="F915" s="553"/>
      <c r="G915" s="555"/>
      <c r="H915" s="560"/>
      <c r="I915" s="553"/>
      <c r="J915" s="553"/>
      <c r="K915" s="553"/>
      <c r="L915" s="553"/>
      <c r="M915" s="553"/>
    </row>
    <row r="916" spans="5:13" x14ac:dyDescent="0.25">
      <c r="E916" s="553"/>
      <c r="F916" s="553"/>
      <c r="G916" s="555"/>
      <c r="H916" s="560"/>
      <c r="I916" s="553"/>
      <c r="J916" s="553"/>
      <c r="K916" s="553"/>
      <c r="L916" s="553"/>
      <c r="M916" s="553"/>
    </row>
    <row r="917" spans="5:13" x14ac:dyDescent="0.25">
      <c r="E917" s="553"/>
      <c r="F917" s="553"/>
      <c r="G917" s="555"/>
      <c r="H917" s="560"/>
      <c r="I917" s="553"/>
      <c r="J917" s="553"/>
      <c r="K917" s="553"/>
      <c r="L917" s="553"/>
      <c r="M917" s="553"/>
    </row>
    <row r="918" spans="5:13" x14ac:dyDescent="0.25">
      <c r="E918" s="553"/>
      <c r="F918" s="553"/>
      <c r="G918" s="555"/>
      <c r="H918" s="560"/>
      <c r="I918" s="553"/>
      <c r="J918" s="553"/>
      <c r="K918" s="553"/>
      <c r="L918" s="553"/>
      <c r="M918" s="553"/>
    </row>
    <row r="919" spans="5:13" x14ac:dyDescent="0.25">
      <c r="E919" s="553"/>
      <c r="F919" s="553"/>
      <c r="G919" s="555"/>
      <c r="H919" s="560"/>
      <c r="I919" s="553"/>
      <c r="J919" s="553"/>
      <c r="K919" s="553"/>
      <c r="L919" s="553"/>
      <c r="M919" s="553"/>
    </row>
    <row r="920" spans="5:13" x14ac:dyDescent="0.25">
      <c r="E920" s="553"/>
      <c r="F920" s="553"/>
      <c r="G920" s="555"/>
      <c r="H920" s="560"/>
      <c r="I920" s="553"/>
      <c r="J920" s="553"/>
      <c r="K920" s="553"/>
      <c r="L920" s="553"/>
      <c r="M920" s="553"/>
    </row>
    <row r="921" spans="5:13" x14ac:dyDescent="0.25">
      <c r="E921" s="553"/>
      <c r="F921" s="553"/>
      <c r="G921" s="555"/>
      <c r="H921" s="560"/>
      <c r="I921" s="553"/>
      <c r="J921" s="553"/>
      <c r="K921" s="553"/>
      <c r="L921" s="553"/>
      <c r="M921" s="553"/>
    </row>
    <row r="922" spans="5:13" x14ac:dyDescent="0.25">
      <c r="E922" s="553"/>
      <c r="F922" s="553"/>
      <c r="G922" s="555"/>
      <c r="H922" s="560"/>
      <c r="I922" s="553"/>
      <c r="J922" s="553"/>
      <c r="K922" s="553"/>
      <c r="L922" s="553"/>
      <c r="M922" s="553"/>
    </row>
    <row r="923" spans="5:13" x14ac:dyDescent="0.25">
      <c r="E923" s="553"/>
      <c r="F923" s="553"/>
      <c r="G923" s="555"/>
      <c r="H923" s="560"/>
      <c r="I923" s="553"/>
      <c r="J923" s="553"/>
      <c r="K923" s="553"/>
      <c r="L923" s="553"/>
      <c r="M923" s="553"/>
    </row>
    <row r="924" spans="5:13" x14ac:dyDescent="0.25">
      <c r="E924" s="553"/>
      <c r="F924" s="553"/>
      <c r="G924" s="555"/>
      <c r="H924" s="560"/>
      <c r="I924" s="553"/>
      <c r="J924" s="553"/>
      <c r="K924" s="553"/>
      <c r="L924" s="553"/>
      <c r="M924" s="553"/>
    </row>
    <row r="925" spans="5:13" x14ac:dyDescent="0.25">
      <c r="E925" s="553"/>
      <c r="F925" s="553"/>
      <c r="G925" s="555"/>
      <c r="H925" s="560"/>
      <c r="I925" s="553"/>
      <c r="J925" s="553"/>
      <c r="K925" s="553"/>
      <c r="L925" s="553"/>
      <c r="M925" s="553"/>
    </row>
    <row r="926" spans="5:13" x14ac:dyDescent="0.25">
      <c r="E926" s="553"/>
      <c r="F926" s="553"/>
      <c r="G926" s="555"/>
      <c r="H926" s="560"/>
      <c r="I926" s="553"/>
      <c r="J926" s="553"/>
      <c r="K926" s="553"/>
      <c r="L926" s="553"/>
      <c r="M926" s="553"/>
    </row>
    <row r="927" spans="5:13" x14ac:dyDescent="0.25">
      <c r="E927" s="553"/>
      <c r="F927" s="553"/>
      <c r="G927" s="555"/>
      <c r="H927" s="560"/>
      <c r="I927" s="553"/>
      <c r="J927" s="553"/>
      <c r="K927" s="553"/>
      <c r="L927" s="553"/>
      <c r="M927" s="553"/>
    </row>
    <row r="928" spans="5:13" x14ac:dyDescent="0.25">
      <c r="E928" s="553"/>
      <c r="F928" s="553"/>
      <c r="G928" s="555"/>
      <c r="H928" s="560"/>
      <c r="I928" s="553"/>
      <c r="J928" s="553"/>
      <c r="K928" s="553"/>
      <c r="L928" s="553"/>
      <c r="M928" s="553"/>
    </row>
    <row r="929" spans="5:13" x14ac:dyDescent="0.25">
      <c r="E929" s="553"/>
      <c r="F929" s="553"/>
      <c r="G929" s="555"/>
      <c r="H929" s="560"/>
      <c r="I929" s="553"/>
      <c r="J929" s="553"/>
      <c r="K929" s="553"/>
      <c r="L929" s="553"/>
      <c r="M929" s="553"/>
    </row>
    <row r="930" spans="5:13" x14ac:dyDescent="0.25">
      <c r="E930" s="553"/>
      <c r="F930" s="553"/>
      <c r="G930" s="555"/>
      <c r="H930" s="560"/>
      <c r="I930" s="553"/>
      <c r="J930" s="553"/>
      <c r="K930" s="553"/>
      <c r="L930" s="553"/>
      <c r="M930" s="553"/>
    </row>
    <row r="931" spans="5:13" x14ac:dyDescent="0.25">
      <c r="E931" s="553"/>
      <c r="F931" s="553"/>
      <c r="G931" s="555"/>
      <c r="H931" s="560"/>
      <c r="I931" s="553"/>
      <c r="J931" s="553"/>
      <c r="K931" s="553"/>
      <c r="L931" s="553"/>
      <c r="M931" s="553"/>
    </row>
    <row r="932" spans="5:13" x14ac:dyDescent="0.25">
      <c r="E932" s="553"/>
      <c r="F932" s="553"/>
      <c r="G932" s="555"/>
      <c r="H932" s="560"/>
      <c r="I932" s="553"/>
      <c r="J932" s="553"/>
      <c r="K932" s="553"/>
      <c r="L932" s="553"/>
      <c r="M932" s="553"/>
    </row>
    <row r="933" spans="5:13" x14ac:dyDescent="0.25">
      <c r="E933" s="553"/>
      <c r="F933" s="553"/>
      <c r="G933" s="555"/>
      <c r="H933" s="560"/>
      <c r="I933" s="553"/>
      <c r="J933" s="553"/>
      <c r="K933" s="553"/>
      <c r="L933" s="553"/>
      <c r="M933" s="553"/>
    </row>
    <row r="934" spans="5:13" x14ac:dyDescent="0.25">
      <c r="E934" s="553"/>
      <c r="F934" s="553"/>
      <c r="G934" s="555"/>
      <c r="H934" s="560"/>
      <c r="I934" s="553"/>
      <c r="J934" s="553"/>
      <c r="K934" s="553"/>
      <c r="L934" s="553"/>
      <c r="M934" s="553"/>
    </row>
    <row r="935" spans="5:13" x14ac:dyDescent="0.25">
      <c r="E935" s="553"/>
      <c r="F935" s="553"/>
      <c r="G935" s="555"/>
      <c r="H935" s="560"/>
      <c r="I935" s="553"/>
      <c r="J935" s="553"/>
      <c r="K935" s="553"/>
      <c r="L935" s="553"/>
      <c r="M935" s="553"/>
    </row>
    <row r="936" spans="5:13" x14ac:dyDescent="0.25">
      <c r="E936" s="553"/>
      <c r="F936" s="553"/>
      <c r="G936" s="555"/>
      <c r="H936" s="560"/>
      <c r="I936" s="553"/>
      <c r="J936" s="553"/>
      <c r="K936" s="553"/>
      <c r="L936" s="553"/>
      <c r="M936" s="553"/>
    </row>
    <row r="937" spans="5:13" x14ac:dyDescent="0.25">
      <c r="E937" s="553"/>
      <c r="F937" s="553"/>
      <c r="G937" s="555"/>
      <c r="H937" s="560"/>
      <c r="I937" s="553"/>
      <c r="J937" s="553"/>
      <c r="K937" s="553"/>
      <c r="L937" s="553"/>
      <c r="M937" s="553"/>
    </row>
    <row r="938" spans="5:13" x14ac:dyDescent="0.25">
      <c r="E938" s="553"/>
      <c r="F938" s="553"/>
      <c r="G938" s="555"/>
      <c r="H938" s="560"/>
      <c r="I938" s="553"/>
      <c r="J938" s="553"/>
      <c r="K938" s="553"/>
      <c r="L938" s="553"/>
      <c r="M938" s="553"/>
    </row>
    <row r="939" spans="5:13" x14ac:dyDescent="0.25">
      <c r="E939" s="553"/>
      <c r="F939" s="553"/>
      <c r="G939" s="555"/>
      <c r="H939" s="560"/>
      <c r="I939" s="553"/>
      <c r="J939" s="553"/>
      <c r="K939" s="553"/>
      <c r="L939" s="553"/>
      <c r="M939" s="553"/>
    </row>
    <row r="940" spans="5:13" x14ac:dyDescent="0.25">
      <c r="E940" s="553"/>
      <c r="F940" s="553"/>
      <c r="G940" s="555"/>
      <c r="H940" s="560"/>
      <c r="I940" s="553"/>
      <c r="J940" s="553"/>
      <c r="K940" s="553"/>
      <c r="L940" s="553"/>
      <c r="M940" s="553"/>
    </row>
    <row r="941" spans="5:13" x14ac:dyDescent="0.25">
      <c r="E941" s="553"/>
      <c r="F941" s="553"/>
      <c r="G941" s="555"/>
      <c r="H941" s="560"/>
      <c r="I941" s="553"/>
      <c r="J941" s="553"/>
      <c r="K941" s="553"/>
      <c r="L941" s="553"/>
      <c r="M941" s="553"/>
    </row>
    <row r="942" spans="5:13" x14ac:dyDescent="0.25">
      <c r="E942" s="553"/>
      <c r="F942" s="553"/>
      <c r="G942" s="555"/>
      <c r="H942" s="560"/>
      <c r="I942" s="553"/>
      <c r="J942" s="553"/>
      <c r="K942" s="553"/>
      <c r="L942" s="553"/>
      <c r="M942" s="553"/>
    </row>
    <row r="943" spans="5:13" x14ac:dyDescent="0.25">
      <c r="E943" s="553"/>
      <c r="F943" s="553"/>
      <c r="G943" s="555"/>
      <c r="H943" s="560"/>
      <c r="I943" s="553"/>
      <c r="J943" s="553"/>
      <c r="K943" s="553"/>
      <c r="L943" s="553"/>
      <c r="M943" s="553"/>
    </row>
    <row r="944" spans="5:13" x14ac:dyDescent="0.25">
      <c r="E944" s="553"/>
      <c r="F944" s="553"/>
      <c r="G944" s="555"/>
      <c r="H944" s="560"/>
      <c r="I944" s="553"/>
      <c r="J944" s="553"/>
      <c r="K944" s="553"/>
      <c r="L944" s="553"/>
      <c r="M944" s="553"/>
    </row>
    <row r="945" spans="5:13" x14ac:dyDescent="0.25">
      <c r="E945" s="553"/>
      <c r="F945" s="553"/>
      <c r="G945" s="555"/>
      <c r="H945" s="560"/>
      <c r="I945" s="553"/>
      <c r="J945" s="553"/>
      <c r="K945" s="553"/>
      <c r="L945" s="553"/>
      <c r="M945" s="553"/>
    </row>
    <row r="946" spans="5:13" x14ac:dyDescent="0.25">
      <c r="E946" s="553"/>
      <c r="F946" s="553"/>
      <c r="G946" s="555"/>
      <c r="H946" s="560"/>
      <c r="I946" s="553"/>
      <c r="J946" s="553"/>
      <c r="K946" s="553"/>
      <c r="L946" s="553"/>
      <c r="M946" s="553"/>
    </row>
    <row r="947" spans="5:13" x14ac:dyDescent="0.25">
      <c r="E947" s="553"/>
      <c r="F947" s="553"/>
      <c r="G947" s="555"/>
      <c r="H947" s="560"/>
      <c r="I947" s="553"/>
      <c r="J947" s="553"/>
      <c r="K947" s="553"/>
      <c r="L947" s="553"/>
      <c r="M947" s="553"/>
    </row>
    <row r="948" spans="5:13" x14ac:dyDescent="0.25">
      <c r="E948" s="553"/>
      <c r="F948" s="553"/>
      <c r="G948" s="555"/>
      <c r="H948" s="560"/>
      <c r="I948" s="553"/>
      <c r="J948" s="553"/>
      <c r="K948" s="553"/>
      <c r="L948" s="553"/>
      <c r="M948" s="553"/>
    </row>
    <row r="949" spans="5:13" x14ac:dyDescent="0.25">
      <c r="E949" s="553"/>
      <c r="F949" s="553"/>
      <c r="G949" s="555"/>
      <c r="H949" s="560"/>
      <c r="I949" s="553"/>
      <c r="J949" s="553"/>
      <c r="K949" s="553"/>
      <c r="L949" s="553"/>
      <c r="M949" s="553"/>
    </row>
    <row r="950" spans="5:13" x14ac:dyDescent="0.25">
      <c r="E950" s="553"/>
      <c r="F950" s="553"/>
      <c r="G950" s="555"/>
      <c r="H950" s="560"/>
      <c r="I950" s="553"/>
      <c r="J950" s="553"/>
      <c r="K950" s="553"/>
      <c r="L950" s="553"/>
      <c r="M950" s="553"/>
    </row>
    <row r="951" spans="5:13" x14ac:dyDescent="0.25">
      <c r="E951" s="553"/>
      <c r="F951" s="553"/>
      <c r="G951" s="555"/>
      <c r="H951" s="560"/>
      <c r="I951" s="553"/>
      <c r="J951" s="553"/>
      <c r="K951" s="553"/>
      <c r="L951" s="553"/>
      <c r="M951" s="553"/>
    </row>
    <row r="952" spans="5:13" x14ac:dyDescent="0.25">
      <c r="E952" s="553"/>
      <c r="F952" s="553"/>
      <c r="G952" s="555"/>
      <c r="H952" s="560"/>
      <c r="I952" s="553"/>
      <c r="J952" s="553"/>
      <c r="K952" s="553"/>
      <c r="L952" s="553"/>
      <c r="M952" s="553"/>
    </row>
    <row r="953" spans="5:13" x14ac:dyDescent="0.25">
      <c r="E953" s="553"/>
      <c r="F953" s="553"/>
      <c r="G953" s="555"/>
      <c r="H953" s="560"/>
      <c r="I953" s="553"/>
      <c r="J953" s="553"/>
      <c r="K953" s="553"/>
      <c r="L953" s="553"/>
      <c r="M953" s="553"/>
    </row>
    <row r="954" spans="5:13" x14ac:dyDescent="0.25">
      <c r="E954" s="553"/>
      <c r="F954" s="553"/>
      <c r="G954" s="555"/>
      <c r="H954" s="560"/>
      <c r="I954" s="553"/>
      <c r="J954" s="553"/>
      <c r="K954" s="553"/>
      <c r="L954" s="553"/>
      <c r="M954" s="553"/>
    </row>
    <row r="955" spans="5:13" x14ac:dyDescent="0.25">
      <c r="E955" s="553"/>
      <c r="F955" s="553"/>
      <c r="G955" s="555"/>
      <c r="H955" s="560"/>
      <c r="I955" s="553"/>
      <c r="J955" s="553"/>
      <c r="K955" s="553"/>
      <c r="L955" s="553"/>
      <c r="M955" s="553"/>
    </row>
    <row r="956" spans="5:13" x14ac:dyDescent="0.25">
      <c r="E956" s="553"/>
      <c r="F956" s="553"/>
      <c r="G956" s="555"/>
      <c r="H956" s="560"/>
      <c r="I956" s="553"/>
      <c r="J956" s="553"/>
      <c r="K956" s="553"/>
      <c r="L956" s="553"/>
      <c r="M956" s="553"/>
    </row>
    <row r="957" spans="5:13" x14ac:dyDescent="0.25">
      <c r="E957" s="553"/>
      <c r="F957" s="553"/>
      <c r="G957" s="555"/>
      <c r="H957" s="560"/>
      <c r="I957" s="553"/>
      <c r="J957" s="553"/>
      <c r="K957" s="553"/>
      <c r="L957" s="553"/>
      <c r="M957" s="553"/>
    </row>
    <row r="958" spans="5:13" x14ac:dyDescent="0.25">
      <c r="E958" s="553"/>
      <c r="F958" s="553"/>
      <c r="G958" s="555"/>
      <c r="H958" s="560"/>
      <c r="I958" s="553"/>
      <c r="J958" s="553"/>
      <c r="K958" s="553"/>
      <c r="L958" s="553"/>
      <c r="M958" s="553"/>
    </row>
    <row r="959" spans="5:13" x14ac:dyDescent="0.25">
      <c r="E959" s="553"/>
      <c r="F959" s="553"/>
      <c r="G959" s="555"/>
      <c r="H959" s="560"/>
      <c r="I959" s="553"/>
      <c r="J959" s="553"/>
      <c r="K959" s="553"/>
      <c r="L959" s="553"/>
      <c r="M959" s="553"/>
    </row>
    <row r="960" spans="5:13" x14ac:dyDescent="0.25">
      <c r="E960" s="553"/>
      <c r="F960" s="553"/>
      <c r="G960" s="555"/>
      <c r="H960" s="560"/>
      <c r="I960" s="553"/>
      <c r="J960" s="553"/>
      <c r="K960" s="553"/>
      <c r="L960" s="553"/>
      <c r="M960" s="553"/>
    </row>
    <row r="961" spans="5:13" x14ac:dyDescent="0.25">
      <c r="E961" s="553"/>
      <c r="F961" s="553"/>
      <c r="G961" s="555"/>
      <c r="H961" s="560"/>
      <c r="I961" s="553"/>
      <c r="J961" s="553"/>
      <c r="K961" s="553"/>
      <c r="L961" s="553"/>
      <c r="M961" s="553"/>
    </row>
    <row r="962" spans="5:13" x14ac:dyDescent="0.25">
      <c r="E962" s="553"/>
      <c r="F962" s="553"/>
      <c r="G962" s="555"/>
      <c r="H962" s="560"/>
      <c r="I962" s="553"/>
      <c r="J962" s="553"/>
      <c r="K962" s="553"/>
      <c r="L962" s="553"/>
      <c r="M962" s="553"/>
    </row>
    <row r="963" spans="5:13" x14ac:dyDescent="0.25">
      <c r="E963" s="553"/>
      <c r="F963" s="553"/>
      <c r="G963" s="555"/>
      <c r="H963" s="560"/>
      <c r="I963" s="553"/>
      <c r="J963" s="553"/>
      <c r="K963" s="553"/>
      <c r="L963" s="553"/>
      <c r="M963" s="553"/>
    </row>
    <row r="964" spans="5:13" x14ac:dyDescent="0.25">
      <c r="E964" s="553"/>
      <c r="F964" s="553"/>
      <c r="G964" s="555"/>
      <c r="H964" s="560"/>
      <c r="I964" s="553"/>
      <c r="J964" s="553"/>
      <c r="K964" s="553"/>
      <c r="L964" s="553"/>
      <c r="M964" s="553"/>
    </row>
    <row r="965" spans="5:13" x14ac:dyDescent="0.25">
      <c r="E965" s="553"/>
      <c r="F965" s="553"/>
      <c r="G965" s="555"/>
      <c r="H965" s="560"/>
      <c r="I965" s="553"/>
      <c r="J965" s="553"/>
      <c r="K965" s="553"/>
      <c r="L965" s="553"/>
      <c r="M965" s="553"/>
    </row>
    <row r="966" spans="5:13" x14ac:dyDescent="0.25">
      <c r="E966" s="553"/>
      <c r="F966" s="553"/>
      <c r="G966" s="555"/>
      <c r="H966" s="560"/>
      <c r="I966" s="553"/>
      <c r="J966" s="553"/>
      <c r="K966" s="553"/>
      <c r="L966" s="553"/>
      <c r="M966" s="553"/>
    </row>
    <row r="967" spans="5:13" x14ac:dyDescent="0.25">
      <c r="E967" s="553"/>
      <c r="F967" s="553"/>
      <c r="G967" s="555"/>
      <c r="H967" s="560"/>
      <c r="I967" s="553"/>
      <c r="J967" s="553"/>
      <c r="K967" s="553"/>
      <c r="L967" s="553"/>
      <c r="M967" s="553"/>
    </row>
    <row r="968" spans="5:13" x14ac:dyDescent="0.25">
      <c r="E968" s="553"/>
      <c r="F968" s="553"/>
      <c r="G968" s="555"/>
      <c r="H968" s="560"/>
      <c r="I968" s="553"/>
      <c r="J968" s="553"/>
      <c r="K968" s="553"/>
      <c r="L968" s="553"/>
      <c r="M968" s="553"/>
    </row>
    <row r="969" spans="5:13" x14ac:dyDescent="0.25">
      <c r="E969" s="553"/>
      <c r="F969" s="553"/>
      <c r="G969" s="555"/>
      <c r="H969" s="560"/>
      <c r="I969" s="553"/>
      <c r="J969" s="553"/>
      <c r="K969" s="553"/>
      <c r="L969" s="553"/>
      <c r="M969" s="553"/>
    </row>
    <row r="970" spans="5:13" x14ac:dyDescent="0.25">
      <c r="E970" s="553"/>
      <c r="F970" s="553"/>
      <c r="G970" s="555"/>
      <c r="H970" s="560"/>
      <c r="I970" s="553"/>
      <c r="J970" s="553"/>
      <c r="K970" s="553"/>
      <c r="L970" s="553"/>
      <c r="M970" s="553"/>
    </row>
    <row r="971" spans="5:13" x14ac:dyDescent="0.25">
      <c r="E971" s="553"/>
      <c r="F971" s="553"/>
      <c r="G971" s="555"/>
      <c r="H971" s="560"/>
      <c r="I971" s="553"/>
      <c r="J971" s="553"/>
      <c r="K971" s="553"/>
      <c r="L971" s="553"/>
      <c r="M971" s="553"/>
    </row>
    <row r="972" spans="5:13" x14ac:dyDescent="0.25">
      <c r="E972" s="553"/>
      <c r="F972" s="553"/>
      <c r="G972" s="555"/>
      <c r="H972" s="560"/>
      <c r="I972" s="553"/>
      <c r="J972" s="553"/>
      <c r="K972" s="553"/>
      <c r="L972" s="553"/>
      <c r="M972" s="553"/>
    </row>
    <row r="973" spans="5:13" x14ac:dyDescent="0.25">
      <c r="E973" s="553"/>
      <c r="F973" s="553"/>
      <c r="G973" s="555"/>
      <c r="H973" s="560"/>
      <c r="I973" s="553"/>
      <c r="J973" s="553"/>
      <c r="K973" s="553"/>
      <c r="L973" s="553"/>
      <c r="M973" s="553"/>
    </row>
    <row r="974" spans="5:13" x14ac:dyDescent="0.25">
      <c r="E974" s="553"/>
      <c r="F974" s="553"/>
      <c r="G974" s="555"/>
      <c r="H974" s="560"/>
      <c r="I974" s="553"/>
      <c r="J974" s="553"/>
      <c r="K974" s="553"/>
      <c r="L974" s="553"/>
      <c r="M974" s="553"/>
    </row>
    <row r="975" spans="5:13" x14ac:dyDescent="0.25">
      <c r="E975" s="553"/>
      <c r="F975" s="553"/>
      <c r="G975" s="555"/>
      <c r="H975" s="560"/>
      <c r="I975" s="553"/>
      <c r="J975" s="553"/>
      <c r="K975" s="553"/>
      <c r="L975" s="553"/>
      <c r="M975" s="553"/>
    </row>
    <row r="976" spans="5:13" x14ac:dyDescent="0.25">
      <c r="E976" s="553"/>
      <c r="F976" s="553"/>
      <c r="G976" s="555"/>
      <c r="H976" s="560"/>
      <c r="I976" s="553"/>
      <c r="J976" s="553"/>
      <c r="K976" s="553"/>
      <c r="L976" s="553"/>
      <c r="M976" s="553"/>
    </row>
    <row r="977" spans="5:13" x14ac:dyDescent="0.25">
      <c r="E977" s="553"/>
      <c r="F977" s="553"/>
      <c r="G977" s="555"/>
      <c r="H977" s="560"/>
      <c r="I977" s="553"/>
      <c r="J977" s="553"/>
      <c r="K977" s="553"/>
      <c r="L977" s="553"/>
      <c r="M977" s="553"/>
    </row>
    <row r="978" spans="5:13" x14ac:dyDescent="0.25">
      <c r="E978" s="553"/>
      <c r="F978" s="553"/>
      <c r="G978" s="555"/>
      <c r="H978" s="560"/>
      <c r="I978" s="553"/>
      <c r="J978" s="553"/>
      <c r="K978" s="553"/>
      <c r="L978" s="553"/>
      <c r="M978" s="553"/>
    </row>
    <row r="979" spans="5:13" x14ac:dyDescent="0.25">
      <c r="E979" s="553"/>
      <c r="F979" s="553"/>
      <c r="G979" s="555"/>
      <c r="H979" s="560"/>
      <c r="I979" s="553"/>
      <c r="J979" s="553"/>
      <c r="K979" s="553"/>
      <c r="L979" s="553"/>
      <c r="M979" s="553"/>
    </row>
    <row r="980" spans="5:13" x14ac:dyDescent="0.25">
      <c r="E980" s="553"/>
      <c r="F980" s="553"/>
      <c r="G980" s="555"/>
      <c r="H980" s="560"/>
      <c r="I980" s="553"/>
      <c r="J980" s="553"/>
      <c r="K980" s="553"/>
      <c r="L980" s="553"/>
      <c r="M980" s="553"/>
    </row>
    <row r="981" spans="5:13" x14ac:dyDescent="0.25">
      <c r="E981" s="553"/>
      <c r="F981" s="553"/>
      <c r="G981" s="555"/>
      <c r="H981" s="560"/>
      <c r="I981" s="553"/>
      <c r="J981" s="553"/>
      <c r="K981" s="553"/>
      <c r="L981" s="553"/>
      <c r="M981" s="553"/>
    </row>
    <row r="982" spans="5:13" x14ac:dyDescent="0.25">
      <c r="E982" s="553"/>
      <c r="F982" s="553"/>
      <c r="G982" s="555"/>
      <c r="H982" s="560"/>
      <c r="I982" s="553"/>
      <c r="J982" s="553"/>
      <c r="K982" s="553"/>
      <c r="L982" s="553"/>
      <c r="M982" s="553"/>
    </row>
    <row r="983" spans="5:13" x14ac:dyDescent="0.25">
      <c r="E983" s="553"/>
      <c r="F983" s="553"/>
      <c r="G983" s="555"/>
      <c r="H983" s="560"/>
      <c r="I983" s="553"/>
      <c r="J983" s="553"/>
      <c r="K983" s="553"/>
      <c r="L983" s="553"/>
      <c r="M983" s="553"/>
    </row>
    <row r="984" spans="5:13" x14ac:dyDescent="0.25">
      <c r="E984" s="553"/>
      <c r="F984" s="553"/>
      <c r="G984" s="555"/>
      <c r="H984" s="560"/>
      <c r="I984" s="553"/>
      <c r="J984" s="553"/>
      <c r="K984" s="553"/>
      <c r="L984" s="553"/>
      <c r="M984" s="553"/>
    </row>
    <row r="985" spans="5:13" x14ac:dyDescent="0.25">
      <c r="E985" s="553"/>
      <c r="F985" s="553"/>
      <c r="G985" s="555"/>
      <c r="H985" s="560"/>
      <c r="I985" s="553"/>
      <c r="J985" s="553"/>
      <c r="K985" s="553"/>
      <c r="L985" s="553"/>
      <c r="M985" s="553"/>
    </row>
    <row r="986" spans="5:13" x14ac:dyDescent="0.25">
      <c r="E986" s="553"/>
      <c r="F986" s="553"/>
      <c r="G986" s="555"/>
      <c r="H986" s="560"/>
      <c r="I986" s="553"/>
      <c r="J986" s="553"/>
      <c r="K986" s="553"/>
      <c r="L986" s="553"/>
      <c r="M986" s="553"/>
    </row>
    <row r="987" spans="5:13" x14ac:dyDescent="0.25">
      <c r="E987" s="553"/>
      <c r="F987" s="553"/>
      <c r="G987" s="555"/>
      <c r="H987" s="560"/>
      <c r="I987" s="553"/>
      <c r="J987" s="553"/>
      <c r="K987" s="553"/>
      <c r="L987" s="553"/>
      <c r="M987" s="553"/>
    </row>
    <row r="988" spans="5:13" x14ac:dyDescent="0.25">
      <c r="E988" s="553"/>
      <c r="F988" s="553"/>
      <c r="G988" s="555"/>
      <c r="H988" s="560"/>
      <c r="I988" s="553"/>
      <c r="J988" s="553"/>
      <c r="K988" s="553"/>
      <c r="L988" s="553"/>
      <c r="M988" s="553"/>
    </row>
    <row r="989" spans="5:13" x14ac:dyDescent="0.25">
      <c r="E989" s="553"/>
      <c r="F989" s="553"/>
      <c r="G989" s="555"/>
      <c r="H989" s="560"/>
      <c r="I989" s="553"/>
      <c r="J989" s="553"/>
      <c r="K989" s="553"/>
      <c r="L989" s="553"/>
      <c r="M989" s="553"/>
    </row>
    <row r="990" spans="5:13" x14ac:dyDescent="0.25">
      <c r="E990" s="553"/>
      <c r="F990" s="553"/>
      <c r="G990" s="555"/>
      <c r="H990" s="560"/>
      <c r="I990" s="553"/>
      <c r="J990" s="553"/>
      <c r="K990" s="553"/>
      <c r="L990" s="553"/>
      <c r="M990" s="553"/>
    </row>
    <row r="991" spans="5:13" x14ac:dyDescent="0.25">
      <c r="E991" s="553"/>
      <c r="F991" s="553"/>
      <c r="G991" s="555"/>
      <c r="H991" s="560"/>
      <c r="I991" s="553"/>
      <c r="J991" s="553"/>
      <c r="K991" s="553"/>
      <c r="L991" s="553"/>
      <c r="M991" s="553"/>
    </row>
    <row r="992" spans="5:13" x14ac:dyDescent="0.25">
      <c r="E992" s="553"/>
      <c r="F992" s="553"/>
      <c r="G992" s="555"/>
      <c r="H992" s="560"/>
      <c r="I992" s="553"/>
      <c r="J992" s="553"/>
      <c r="K992" s="553"/>
      <c r="L992" s="553"/>
      <c r="M992" s="553"/>
    </row>
    <row r="993" spans="5:13" x14ac:dyDescent="0.25">
      <c r="E993" s="553"/>
      <c r="F993" s="553"/>
      <c r="G993" s="555"/>
      <c r="H993" s="560"/>
      <c r="I993" s="553"/>
      <c r="J993" s="553"/>
      <c r="K993" s="553"/>
      <c r="L993" s="553"/>
      <c r="M993" s="553"/>
    </row>
    <row r="994" spans="5:13" x14ac:dyDescent="0.25">
      <c r="E994" s="553"/>
      <c r="F994" s="553"/>
      <c r="G994" s="555"/>
      <c r="H994" s="560"/>
      <c r="I994" s="553"/>
      <c r="J994" s="553"/>
      <c r="K994" s="553"/>
      <c r="L994" s="553"/>
      <c r="M994" s="553"/>
    </row>
    <row r="995" spans="5:13" x14ac:dyDescent="0.25">
      <c r="E995" s="553"/>
      <c r="F995" s="553"/>
      <c r="G995" s="555"/>
      <c r="H995" s="560"/>
      <c r="I995" s="553"/>
      <c r="J995" s="553"/>
      <c r="K995" s="553"/>
      <c r="L995" s="553"/>
      <c r="M995" s="553"/>
    </row>
    <row r="996" spans="5:13" x14ac:dyDescent="0.25">
      <c r="E996" s="553"/>
      <c r="F996" s="553"/>
      <c r="G996" s="555"/>
      <c r="H996" s="560"/>
      <c r="I996" s="553"/>
      <c r="J996" s="553"/>
      <c r="K996" s="553"/>
      <c r="L996" s="553"/>
      <c r="M996" s="553"/>
    </row>
    <row r="997" spans="5:13" x14ac:dyDescent="0.25">
      <c r="E997" s="553"/>
      <c r="F997" s="553"/>
      <c r="G997" s="555"/>
      <c r="H997" s="560"/>
      <c r="I997" s="553"/>
      <c r="J997" s="553"/>
      <c r="K997" s="553"/>
      <c r="L997" s="553"/>
      <c r="M997" s="553"/>
    </row>
    <row r="998" spans="5:13" x14ac:dyDescent="0.25">
      <c r="E998" s="553"/>
      <c r="F998" s="553"/>
      <c r="G998" s="555"/>
      <c r="H998" s="560"/>
      <c r="I998" s="553"/>
      <c r="J998" s="553"/>
      <c r="K998" s="553"/>
      <c r="L998" s="553"/>
      <c r="M998" s="553"/>
    </row>
    <row r="999" spans="5:13" x14ac:dyDescent="0.25">
      <c r="E999" s="553"/>
      <c r="F999" s="553"/>
      <c r="G999" s="555"/>
      <c r="H999" s="560"/>
      <c r="I999" s="553"/>
      <c r="J999" s="553"/>
      <c r="K999" s="553"/>
      <c r="L999" s="553"/>
      <c r="M999" s="553"/>
    </row>
    <row r="1000" spans="5:13" x14ac:dyDescent="0.25">
      <c r="E1000" s="553"/>
      <c r="F1000" s="553"/>
      <c r="G1000" s="555"/>
      <c r="H1000" s="560"/>
      <c r="I1000" s="553"/>
      <c r="J1000" s="553"/>
      <c r="K1000" s="553"/>
      <c r="L1000" s="553"/>
      <c r="M1000" s="553"/>
    </row>
  </sheetData>
  <autoFilter ref="A1:Z500" xr:uid="{00000000-0009-0000-0000-000006000000}"/>
  <pageMargins left="0.70866141732283472" right="0.70866141732283472" top="0.74803149606299213" bottom="0.74803149606299213" header="0.31496062992125984" footer="0.31496062992125984"/>
  <pageSetup paperSize="8" scale="47" fitToHeight="0" orientation="landscape" horizontalDpi="4294967293" vertic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pageSetUpPr fitToPage="1"/>
  </sheetPr>
  <dimension ref="A1:AG1175"/>
  <sheetViews>
    <sheetView showWhiteSpace="0" zoomScale="80" zoomScaleNormal="80" zoomScalePageLayoutView="70" workbookViewId="0"/>
  </sheetViews>
  <sheetFormatPr defaultColWidth="8.85546875" defaultRowHeight="31.5" customHeight="1" zeroHeight="1" x14ac:dyDescent="0.25"/>
  <cols>
    <col min="1" max="1" width="15.5703125" style="21" bestFit="1" customWidth="1"/>
    <col min="2" max="2" width="18.140625" style="21" bestFit="1" customWidth="1"/>
    <col min="3" max="3" width="25.85546875" style="84" customWidth="1"/>
    <col min="4" max="4" width="10.85546875" style="21" customWidth="1"/>
    <col min="5" max="5" width="9.140625" style="21" customWidth="1"/>
    <col min="6" max="6" width="69.140625" style="85" customWidth="1"/>
    <col min="7" max="7" width="13.85546875" style="85" bestFit="1" customWidth="1"/>
    <col min="8" max="8" width="14.85546875" style="85" bestFit="1" customWidth="1"/>
    <col min="9" max="9" width="18.28515625" style="85" bestFit="1" customWidth="1"/>
    <col min="10" max="10" width="19.140625" style="85" bestFit="1" customWidth="1"/>
    <col min="11" max="11" width="24.5703125" style="85" bestFit="1" customWidth="1"/>
    <col min="12" max="12" width="29.7109375" style="85" bestFit="1" customWidth="1"/>
    <col min="13" max="13" width="28.7109375" style="85" bestFit="1" customWidth="1"/>
    <col min="14" max="15" width="28.28515625" style="85" bestFit="1" customWidth="1"/>
    <col min="16" max="16" width="10.7109375" customWidth="1"/>
    <col min="17" max="17" width="6" customWidth="1"/>
    <col min="18" max="18" width="16.140625" customWidth="1"/>
    <col min="19" max="19" width="12.7109375" style="87" bestFit="1" customWidth="1"/>
    <col min="20" max="20" width="14" style="21" bestFit="1" customWidth="1"/>
    <col min="21" max="21" width="14" style="21" customWidth="1"/>
    <col min="22" max="22" width="34.42578125" style="21" bestFit="1" customWidth="1"/>
    <col min="23" max="26" width="34.42578125" style="21" customWidth="1"/>
    <col min="27" max="16384" width="8.85546875" style="21"/>
  </cols>
  <sheetData>
    <row r="1" spans="1:33" s="13" customFormat="1" ht="55.5" customHeight="1" x14ac:dyDescent="0.25">
      <c r="A1" s="561" t="s">
        <v>164</v>
      </c>
      <c r="B1" s="561" t="s">
        <v>165</v>
      </c>
      <c r="C1" s="562" t="s">
        <v>166</v>
      </c>
      <c r="D1" s="561" t="s">
        <v>167</v>
      </c>
      <c r="E1" s="561" t="s">
        <v>168</v>
      </c>
      <c r="F1" s="563" t="s">
        <v>169</v>
      </c>
      <c r="G1" s="563" t="s">
        <v>170</v>
      </c>
      <c r="H1" s="563" t="s">
        <v>171</v>
      </c>
      <c r="I1" s="564" t="s">
        <v>172</v>
      </c>
      <c r="J1" s="564" t="s">
        <v>173</v>
      </c>
      <c r="K1" s="564" t="s">
        <v>174</v>
      </c>
      <c r="L1" s="564" t="s">
        <v>175</v>
      </c>
      <c r="M1" s="564" t="s">
        <v>176</v>
      </c>
      <c r="N1" s="564" t="s">
        <v>177</v>
      </c>
      <c r="O1" s="564" t="s">
        <v>178</v>
      </c>
      <c r="P1" s="561" t="s">
        <v>179</v>
      </c>
      <c r="Q1" s="561">
        <v>12</v>
      </c>
      <c r="R1" s="561" t="s">
        <v>180</v>
      </c>
      <c r="S1" s="565" t="s">
        <v>181</v>
      </c>
      <c r="T1" s="566" t="s">
        <v>182</v>
      </c>
      <c r="U1" s="566" t="s">
        <v>183</v>
      </c>
      <c r="V1" s="566" t="s">
        <v>184</v>
      </c>
      <c r="W1" s="566" t="s">
        <v>185</v>
      </c>
      <c r="X1" s="566" t="s">
        <v>186</v>
      </c>
      <c r="Y1" s="566" t="s">
        <v>187</v>
      </c>
      <c r="Z1" s="566" t="s">
        <v>188</v>
      </c>
      <c r="AA1" s="13" t="s">
        <v>189</v>
      </c>
      <c r="AB1" s="13" t="s">
        <v>190</v>
      </c>
      <c r="AC1" s="13" t="s">
        <v>191</v>
      </c>
      <c r="AD1" s="13" t="s">
        <v>192</v>
      </c>
      <c r="AE1" s="13" t="s">
        <v>193</v>
      </c>
      <c r="AF1" s="13" t="s">
        <v>194</v>
      </c>
      <c r="AG1" s="13" t="s">
        <v>195</v>
      </c>
    </row>
    <row r="2" spans="1:33" ht="15" customHeight="1" x14ac:dyDescent="0.25">
      <c r="A2" s="419" t="s">
        <v>196</v>
      </c>
      <c r="B2" s="419" t="s">
        <v>197</v>
      </c>
      <c r="C2" s="567" t="s">
        <v>57</v>
      </c>
      <c r="D2" s="419"/>
      <c r="E2" s="419"/>
      <c r="F2" s="568" t="s">
        <v>198</v>
      </c>
      <c r="G2" s="568" t="s">
        <v>199</v>
      </c>
      <c r="H2" s="568" t="s">
        <v>200</v>
      </c>
      <c r="I2" s="569">
        <v>2</v>
      </c>
      <c r="J2" s="569"/>
      <c r="K2" s="569"/>
      <c r="L2" s="569"/>
      <c r="M2" s="568"/>
      <c r="N2" s="568"/>
      <c r="O2" s="568"/>
      <c r="P2" s="353">
        <f>COUNTIF(Inputs!$D$20:$DS$307,C2)*(Inputs!$B$3*24)*60*IF(C2="",0,1)</f>
        <v>240</v>
      </c>
      <c r="Q2" s="354">
        <f>IF(Factsheet!$E$61&gt;0,P2/Factsheet!$E$61,0)</f>
        <v>6</v>
      </c>
      <c r="R2" s="570" t="s">
        <v>201</v>
      </c>
      <c r="S2" s="19">
        <f>IF(H2="Trays",I2*Factsheet!$I$61,IF(G2="Fixed",I2,0))</f>
        <v>216</v>
      </c>
      <c r="T2" s="20">
        <f>IF(H2="Other","N/A",IF(H2="Trays",Factsheet!$I$61,Factsheet!$E$61))</f>
        <v>108</v>
      </c>
      <c r="U2" s="20" t="str">
        <f t="shared" ref="U2:U25" si="0">IF(P2&gt;0,"Y","N")</f>
        <v>Y</v>
      </c>
      <c r="V2" s="419" t="str">
        <f t="shared" ref="V2:V66" si="1">A2&amp;"-"&amp;C2</f>
        <v>SDM Option 3-Main.Brk</v>
      </c>
      <c r="W2" s="419"/>
      <c r="X2" s="419"/>
      <c r="Y2" s="419"/>
      <c r="Z2" s="419"/>
    </row>
    <row r="3" spans="1:33" ht="15" x14ac:dyDescent="0.25">
      <c r="A3" s="419" t="s">
        <v>196</v>
      </c>
      <c r="B3" s="419" t="s">
        <v>197</v>
      </c>
      <c r="C3" s="567" t="s">
        <v>38</v>
      </c>
      <c r="D3" s="419"/>
      <c r="E3" s="419"/>
      <c r="F3" s="568" t="s">
        <v>202</v>
      </c>
      <c r="G3" s="568" t="s">
        <v>199</v>
      </c>
      <c r="H3" s="568" t="s">
        <v>200</v>
      </c>
      <c r="I3" s="569">
        <v>1.6666666666666667</v>
      </c>
      <c r="J3" s="569"/>
      <c r="K3" s="569"/>
      <c r="L3" s="569"/>
      <c r="M3" s="568"/>
      <c r="N3" s="568"/>
      <c r="O3" s="568"/>
      <c r="P3" s="353">
        <f>COUNTIF(Inputs!$D$20:$DS$307,C3)*(Inputs!$B$3*24)*60*IF(C3="",0,1)</f>
        <v>225</v>
      </c>
      <c r="Q3" s="354">
        <f>IF(Factsheet!$E$61&gt;0,P3/Factsheet!$E$61,0)</f>
        <v>5.625</v>
      </c>
      <c r="R3" s="570" t="s">
        <v>201</v>
      </c>
      <c r="S3" s="19">
        <f>IF(H3="Trays",I3*Factsheet!$I$61,IF(G3="Fixed",I3,0))</f>
        <v>180</v>
      </c>
      <c r="T3" s="20">
        <f>IF(H3="Other","N/A",IF(H3="Trays",Factsheet!$I$61,Factsheet!$E$61))</f>
        <v>108</v>
      </c>
      <c r="U3" s="20" t="str">
        <f t="shared" si="0"/>
        <v>Y</v>
      </c>
      <c r="V3" s="419" t="str">
        <f t="shared" si="1"/>
        <v>SDM Option 3-Tea.Brk</v>
      </c>
      <c r="W3" s="419"/>
      <c r="X3" s="419"/>
      <c r="Y3" s="419"/>
      <c r="Z3" s="419"/>
    </row>
    <row r="4" spans="1:33" ht="25.5" x14ac:dyDescent="0.25">
      <c r="A4" s="419" t="s">
        <v>196</v>
      </c>
      <c r="B4" s="419" t="s">
        <v>203</v>
      </c>
      <c r="C4" s="571" t="s">
        <v>40</v>
      </c>
      <c r="D4" s="419"/>
      <c r="E4" s="419"/>
      <c r="F4" s="568" t="s">
        <v>204</v>
      </c>
      <c r="G4" s="568" t="s">
        <v>199</v>
      </c>
      <c r="H4" s="568" t="s">
        <v>200</v>
      </c>
      <c r="I4" s="569">
        <v>1</v>
      </c>
      <c r="J4" s="569"/>
      <c r="K4" s="569"/>
      <c r="L4" s="569"/>
      <c r="M4" s="568"/>
      <c r="N4" s="568"/>
      <c r="O4" s="572"/>
      <c r="P4" s="353">
        <f>COUNTIF(Inputs!$D$20:$DS$307,C4)*(Inputs!$B$3*24)*60*IF(C4="",0,1)</f>
        <v>110</v>
      </c>
      <c r="Q4" s="354">
        <f>IF(Factsheet!$E$61&gt;0,P4/Factsheet!$E$61,0)</f>
        <v>2.75</v>
      </c>
      <c r="R4" s="570" t="s">
        <v>205</v>
      </c>
      <c r="S4" s="19">
        <f>IF(H4="Trays",I4*Factsheet!$I$61,IF(G4="Fixed",I4,0))</f>
        <v>108</v>
      </c>
      <c r="T4" s="20">
        <f>IF(H4="Other","N/A",IF(H4="Trays",Factsheet!$I$61,Factsheet!$E$61))</f>
        <v>108</v>
      </c>
      <c r="U4" s="20" t="str">
        <f t="shared" si="0"/>
        <v>Y</v>
      </c>
      <c r="V4" s="419" t="str">
        <f t="shared" si="1"/>
        <v>SDM Option 3-Br.Coll</v>
      </c>
      <c r="W4" s="419"/>
      <c r="X4" s="419"/>
      <c r="Y4" s="419"/>
      <c r="Z4" s="419"/>
    </row>
    <row r="5" spans="1:33" ht="15" x14ac:dyDescent="0.25">
      <c r="A5" s="419" t="s">
        <v>196</v>
      </c>
      <c r="B5" s="419" t="s">
        <v>203</v>
      </c>
      <c r="C5" s="573" t="s">
        <v>23</v>
      </c>
      <c r="D5" s="419"/>
      <c r="E5" s="419"/>
      <c r="F5" s="568" t="s">
        <v>206</v>
      </c>
      <c r="G5" s="568" t="s">
        <v>199</v>
      </c>
      <c r="H5" s="568" t="s">
        <v>200</v>
      </c>
      <c r="I5" s="569">
        <v>0.29629629629629628</v>
      </c>
      <c r="J5" s="569"/>
      <c r="K5" s="569"/>
      <c r="L5" s="569"/>
      <c r="M5" s="568"/>
      <c r="N5" s="568"/>
      <c r="O5" s="568"/>
      <c r="P5" s="353">
        <f>COUNTIF(Inputs!$D$20:$DS$307,C5)*(Inputs!$B$3*24)*60*IF(C5="",0,1)</f>
        <v>20</v>
      </c>
      <c r="Q5" s="354">
        <f>IF(Factsheet!$E$61&gt;0,P5/Factsheet!$E$61,0)</f>
        <v>0.5</v>
      </c>
      <c r="R5" s="570" t="s">
        <v>207</v>
      </c>
      <c r="S5" s="19">
        <f>IF(H5="Trays",I5*Factsheet!$I$61,IF(G5="Fixed",I5,0))</f>
        <v>32</v>
      </c>
      <c r="T5" s="20">
        <f>IF(H5="Other","N/A",IF(H5="Trays",Factsheet!$I$61,Factsheet!$E$61))</f>
        <v>108</v>
      </c>
      <c r="U5" s="20" t="str">
        <f t="shared" si="0"/>
        <v>Y</v>
      </c>
      <c r="V5" s="419" t="str">
        <f t="shared" si="1"/>
        <v>SDM Option 3-Br.Fnl.ML.Prep</v>
      </c>
      <c r="W5" s="419"/>
      <c r="X5" s="419"/>
      <c r="Y5" s="419"/>
      <c r="Z5" s="419"/>
    </row>
    <row r="6" spans="1:33" ht="25.5" x14ac:dyDescent="0.25">
      <c r="A6" s="419" t="s">
        <v>196</v>
      </c>
      <c r="B6" s="419" t="s">
        <v>203</v>
      </c>
      <c r="C6" s="573" t="s">
        <v>27</v>
      </c>
      <c r="D6" s="419"/>
      <c r="E6" s="419"/>
      <c r="F6" s="568" t="s">
        <v>208</v>
      </c>
      <c r="G6" s="568" t="s">
        <v>199</v>
      </c>
      <c r="H6" s="568" t="s">
        <v>200</v>
      </c>
      <c r="I6" s="569">
        <v>0.48148148148148145</v>
      </c>
      <c r="J6" s="569"/>
      <c r="K6" s="569"/>
      <c r="L6" s="569"/>
      <c r="M6" s="568"/>
      <c r="N6" s="568"/>
      <c r="O6" s="568"/>
      <c r="P6" s="353">
        <f>COUNTIF(Inputs!$D$20:$DS$307,C6)*(Inputs!$B$3*24)*60*IF(C6="",0,1)</f>
        <v>49.999999999999993</v>
      </c>
      <c r="Q6" s="354">
        <f>IF(Factsheet!$E$61&gt;0,P6/Factsheet!$E$61,0)</f>
        <v>1.2499999999999998</v>
      </c>
      <c r="R6" s="570" t="s">
        <v>207</v>
      </c>
      <c r="S6" s="19">
        <f>IF(H6="Trays",I6*Factsheet!$I$61,IF(G6="Fixed",I6,0))</f>
        <v>52</v>
      </c>
      <c r="T6" s="20">
        <f>IF(H6="Other","N/A",IF(H6="Trays",Factsheet!$I$61,Factsheet!$E$61))</f>
        <v>108</v>
      </c>
      <c r="U6" s="20" t="str">
        <f t="shared" si="0"/>
        <v>Y</v>
      </c>
      <c r="V6" s="419" t="str">
        <f t="shared" si="1"/>
        <v>SDM Option 3-Br.Gn.Prep</v>
      </c>
      <c r="W6" s="419"/>
      <c r="X6" s="419"/>
      <c r="Y6" s="419"/>
      <c r="Z6" s="419"/>
    </row>
    <row r="7" spans="1:33" ht="15" x14ac:dyDescent="0.25">
      <c r="A7" s="419" t="s">
        <v>196</v>
      </c>
      <c r="B7" s="419" t="s">
        <v>203</v>
      </c>
      <c r="C7" s="573" t="s">
        <v>209</v>
      </c>
      <c r="D7" s="419"/>
      <c r="E7" s="419"/>
      <c r="F7" s="568" t="s">
        <v>210</v>
      </c>
      <c r="G7" s="568" t="s">
        <v>199</v>
      </c>
      <c r="H7" s="568" t="s">
        <v>200</v>
      </c>
      <c r="I7" s="569">
        <v>0</v>
      </c>
      <c r="J7" s="574"/>
      <c r="K7" s="574"/>
      <c r="L7" s="574"/>
      <c r="M7" s="568"/>
      <c r="N7" s="568"/>
      <c r="O7" s="568"/>
      <c r="P7" s="353">
        <f>COUNTIF(Inputs!$D$20:$DS$307,C7)*(Inputs!$B$3*24)*60*IF(C7="",0,1)</f>
        <v>0</v>
      </c>
      <c r="Q7" s="354">
        <f>IF(Factsheet!$E$61&gt;0,P7/Factsheet!$E$61,0)</f>
        <v>0</v>
      </c>
      <c r="R7" s="570"/>
      <c r="S7" s="19">
        <f>IF(H7="Trays",I7*Factsheet!$I$61,IF(G7="Fixed",I7,0))</f>
        <v>0</v>
      </c>
      <c r="T7" s="20">
        <f>IF(H7="Other","N/A",IF(H7="Trays",Factsheet!$I$61,Factsheet!$E$61))</f>
        <v>108</v>
      </c>
      <c r="U7" s="20" t="str">
        <f t="shared" si="0"/>
        <v>N</v>
      </c>
      <c r="V7" s="419" t="str">
        <f t="shared" si="1"/>
        <v>SDM Option 3-Br.Prp.ED.SS</v>
      </c>
      <c r="W7" s="419"/>
      <c r="X7" s="419"/>
      <c r="Y7" s="419"/>
      <c r="Z7" s="419"/>
    </row>
    <row r="8" spans="1:33" ht="15" x14ac:dyDescent="0.25">
      <c r="A8" s="419" t="s">
        <v>196</v>
      </c>
      <c r="B8" s="419" t="s">
        <v>203</v>
      </c>
      <c r="C8" s="575" t="s">
        <v>32</v>
      </c>
      <c r="D8" s="419"/>
      <c r="E8" s="419"/>
      <c r="F8" s="568" t="s">
        <v>211</v>
      </c>
      <c r="G8" s="568" t="s">
        <v>199</v>
      </c>
      <c r="H8" s="568" t="s">
        <v>200</v>
      </c>
      <c r="I8" s="569">
        <v>0.83333333333333304</v>
      </c>
      <c r="J8" s="569"/>
      <c r="K8" s="569">
        <v>0</v>
      </c>
      <c r="L8" s="569">
        <v>0</v>
      </c>
      <c r="M8" s="568"/>
      <c r="N8" s="568"/>
      <c r="O8" s="568" t="s">
        <v>1257</v>
      </c>
      <c r="P8" s="353">
        <f>COUNTIF(Inputs!$D$20:$DS$307,C8)*(Inputs!$B$3*24)*60*IF(C8="",0,1)</f>
        <v>110</v>
      </c>
      <c r="Q8" s="354">
        <f>IF(Factsheet!$E$61&gt;0,P8/Factsheet!$E$61,0)</f>
        <v>2.75</v>
      </c>
      <c r="R8" s="570" t="s">
        <v>212</v>
      </c>
      <c r="S8" s="19">
        <f>IF(H8="Trays",I8*Factsheet!$I$61,IF(G8="Fixed",I8,0))</f>
        <v>89.999999999999972</v>
      </c>
      <c r="T8" s="20">
        <f>IF(H8="Other","N/A",IF(H8="Trays",Factsheet!$I$61,Factsheet!$E$61))</f>
        <v>108</v>
      </c>
      <c r="U8" s="20" t="str">
        <f t="shared" si="0"/>
        <v>Y</v>
      </c>
      <c r="V8" s="419" t="str">
        <f t="shared" si="1"/>
        <v>SDM Option 3-Br.Serv</v>
      </c>
      <c r="W8" s="419" t="s">
        <v>1292</v>
      </c>
      <c r="X8" s="419"/>
      <c r="Y8" s="419"/>
      <c r="Z8" s="419"/>
    </row>
    <row r="9" spans="1:33" ht="15" x14ac:dyDescent="0.25">
      <c r="A9" s="419" t="s">
        <v>196</v>
      </c>
      <c r="B9" s="419" t="s">
        <v>203</v>
      </c>
      <c r="C9" s="576" t="s">
        <v>25</v>
      </c>
      <c r="D9" s="419"/>
      <c r="E9" s="419"/>
      <c r="F9" s="568" t="s">
        <v>219</v>
      </c>
      <c r="G9" s="568" t="s">
        <v>199</v>
      </c>
      <c r="H9" s="568" t="s">
        <v>200</v>
      </c>
      <c r="I9" s="577">
        <v>1.5</v>
      </c>
      <c r="J9" s="569"/>
      <c r="K9" s="569">
        <v>0</v>
      </c>
      <c r="L9" s="569">
        <v>0</v>
      </c>
      <c r="M9" s="568"/>
      <c r="N9" s="568"/>
      <c r="O9" s="578">
        <v>42709.642453703702</v>
      </c>
      <c r="P9" s="353">
        <f>COUNTIF(Inputs!$D$20:$DS$307,C9)*(Inputs!$B$3*24)*60*IF(C9="",0,1)</f>
        <v>110</v>
      </c>
      <c r="Q9" s="354">
        <f>IF(Factsheet!$E$61&gt;0,P9/Factsheet!$E$61,0)</f>
        <v>2.75</v>
      </c>
      <c r="R9" s="570" t="s">
        <v>220</v>
      </c>
      <c r="S9" s="19">
        <f>IF(H9="Trays",I9*Factsheet!$I$61,IF(G9="Fixed",I9,0))</f>
        <v>162</v>
      </c>
      <c r="T9" s="20">
        <f>IF(H9="Other","N/A",IF(H9="Trays",Factsheet!$I$61,Factsheet!$E$61))</f>
        <v>108</v>
      </c>
      <c r="U9" s="20" t="str">
        <f t="shared" si="0"/>
        <v>Y</v>
      </c>
      <c r="V9" s="419" t="str">
        <f t="shared" si="1"/>
        <v>SDM Option 3-Br.TrLn</v>
      </c>
      <c r="W9" s="419"/>
      <c r="X9" s="419"/>
      <c r="Y9" s="419"/>
      <c r="Z9" s="419"/>
    </row>
    <row r="10" spans="1:33" ht="25.5" x14ac:dyDescent="0.25">
      <c r="A10" s="419" t="s">
        <v>196</v>
      </c>
      <c r="B10" s="419" t="s">
        <v>203</v>
      </c>
      <c r="C10" s="579" t="s">
        <v>42</v>
      </c>
      <c r="D10" s="419"/>
      <c r="E10" s="419"/>
      <c r="F10" s="568" t="s">
        <v>221</v>
      </c>
      <c r="G10" s="568" t="s">
        <v>199</v>
      </c>
      <c r="H10" s="568" t="s">
        <v>200</v>
      </c>
      <c r="I10" s="569">
        <v>0.40740740740740744</v>
      </c>
      <c r="J10" s="569"/>
      <c r="K10" s="569"/>
      <c r="L10" s="569"/>
      <c r="M10" s="568"/>
      <c r="N10" s="568"/>
      <c r="O10" s="568"/>
      <c r="P10" s="353">
        <f>COUNTIF(Inputs!$D$20:$DS$307,C10)*(Inputs!$B$3*24)*60*IF(C10="",0,1)</f>
        <v>49.999999999999993</v>
      </c>
      <c r="Q10" s="354">
        <f>IF(Factsheet!$E$61&gt;0,P10/Factsheet!$E$61,0)</f>
        <v>1.2499999999999998</v>
      </c>
      <c r="R10" s="570" t="s">
        <v>222</v>
      </c>
      <c r="S10" s="19">
        <f>IF(H10="Trays",I10*Factsheet!$I$61,IF(G10="Fixed",I10,0))</f>
        <v>44</v>
      </c>
      <c r="T10" s="20">
        <f>IF(H10="Other","N/A",IF(H10="Trays",Factsheet!$I$61,Factsheet!$E$61))</f>
        <v>108</v>
      </c>
      <c r="U10" s="20" t="str">
        <f t="shared" si="0"/>
        <v>Y</v>
      </c>
      <c r="V10" s="419" t="str">
        <f t="shared" si="1"/>
        <v>SDM Option 3-Br.Wsh</v>
      </c>
      <c r="W10" s="419" t="s">
        <v>223</v>
      </c>
      <c r="X10" s="419" t="s">
        <v>224</v>
      </c>
      <c r="Y10" s="419" t="s">
        <v>225</v>
      </c>
      <c r="Z10" s="419" t="s">
        <v>226</v>
      </c>
    </row>
    <row r="11" spans="1:33" ht="15" x14ac:dyDescent="0.25">
      <c r="A11" s="419" t="s">
        <v>196</v>
      </c>
      <c r="B11" s="419" t="s">
        <v>203</v>
      </c>
      <c r="C11" s="580" t="s">
        <v>89</v>
      </c>
      <c r="D11" s="419"/>
      <c r="E11" s="419"/>
      <c r="F11" s="568" t="s">
        <v>230</v>
      </c>
      <c r="G11" s="568" t="s">
        <v>228</v>
      </c>
      <c r="H11" s="568" t="s">
        <v>200</v>
      </c>
      <c r="I11" s="569">
        <v>1.7</v>
      </c>
      <c r="J11" s="569"/>
      <c r="K11" s="569">
        <v>0</v>
      </c>
      <c r="L11" s="569">
        <v>0</v>
      </c>
      <c r="M11" s="568"/>
      <c r="N11" s="568"/>
      <c r="O11" s="568" t="s">
        <v>1258</v>
      </c>
      <c r="P11" s="353">
        <f>COUNTIF(Inputs!$D$20:$DS$307,C11)*(Inputs!$B$3*24)*60*IF(C11="",0,1)</f>
        <v>0</v>
      </c>
      <c r="Q11" s="354">
        <f>IF(Factsheet!$E$61&gt;0,P11/Factsheet!$E$61,0)</f>
        <v>0</v>
      </c>
      <c r="R11" s="570" t="s">
        <v>233</v>
      </c>
      <c r="S11" s="19">
        <f>IF(H11="Trays",I11*Factsheet!$I$61,IF(G11="Fixed",I11,0))</f>
        <v>183.6</v>
      </c>
      <c r="T11" s="20">
        <f>IF(H11="Other","N/A",IF(H11="Trays",Factsheet!$I$61,Factsheet!$E$61))</f>
        <v>108</v>
      </c>
      <c r="U11" s="20" t="str">
        <f t="shared" si="0"/>
        <v>N</v>
      </c>
      <c r="V11" s="419" t="str">
        <f t="shared" si="1"/>
        <v>SDM Option 3-Br.Orders</v>
      </c>
      <c r="W11" s="419" t="s">
        <v>234</v>
      </c>
      <c r="X11" s="419" t="s">
        <v>234</v>
      </c>
      <c r="Y11" s="419" t="s">
        <v>234</v>
      </c>
      <c r="Z11" s="419" t="s">
        <v>234</v>
      </c>
    </row>
    <row r="12" spans="1:33" ht="25.5" x14ac:dyDescent="0.25">
      <c r="A12" s="419" t="s">
        <v>196</v>
      </c>
      <c r="B12" s="419" t="s">
        <v>203</v>
      </c>
      <c r="C12" s="581" t="s">
        <v>1442</v>
      </c>
      <c r="D12" s="419"/>
      <c r="E12" s="419"/>
      <c r="F12" s="568" t="s">
        <v>1443</v>
      </c>
      <c r="G12" s="568" t="s">
        <v>199</v>
      </c>
      <c r="H12" s="568" t="s">
        <v>200</v>
      </c>
      <c r="I12" s="569">
        <v>1</v>
      </c>
      <c r="J12" s="569"/>
      <c r="K12" s="569">
        <v>0</v>
      </c>
      <c r="L12" s="569">
        <v>0</v>
      </c>
      <c r="M12" s="568"/>
      <c r="N12" s="568"/>
      <c r="O12" s="568" t="s">
        <v>1444</v>
      </c>
      <c r="P12" s="353">
        <f>COUNTIF(Inputs!$D$20:$DS$307,C12)*(Inputs!$B$3*24)*60*IF(C12="",0,1)</f>
        <v>34.999999999999993</v>
      </c>
      <c r="Q12" s="354">
        <f>IF(Factsheet!$E$61&gt;0,P12/Factsheet!$E$61,0)</f>
        <v>0.87499999999999978</v>
      </c>
      <c r="R12" s="570" t="s">
        <v>220</v>
      </c>
      <c r="S12" s="19">
        <f>IF(H12="Trays",I12*Factsheet!$I$61,IF(G12="Fixed",I12,0))</f>
        <v>108</v>
      </c>
      <c r="T12" s="20">
        <f>IF(H12="Other","N/A",IF(H12="Trays",Factsheet!$I$61,Factsheet!$E$61))</f>
        <v>108</v>
      </c>
      <c r="U12" s="20" t="str">
        <f>IF(P12&gt;0,"Y","N")</f>
        <v>Y</v>
      </c>
      <c r="V12" s="419" t="str">
        <f>A12&amp;"-"&amp;C12</f>
        <v>SDM Option 3-Br.Trln.1</v>
      </c>
      <c r="W12" s="419"/>
      <c r="X12" s="419"/>
      <c r="Y12" s="419"/>
      <c r="Z12" s="419"/>
    </row>
    <row r="13" spans="1:33" ht="15" x14ac:dyDescent="0.25">
      <c r="A13" s="419" t="s">
        <v>196</v>
      </c>
      <c r="B13" s="419" t="s">
        <v>235</v>
      </c>
      <c r="C13" s="582" t="s">
        <v>235</v>
      </c>
      <c r="D13" s="419"/>
      <c r="E13" s="419"/>
      <c r="F13" s="568" t="s">
        <v>236</v>
      </c>
      <c r="G13" s="568" t="s">
        <v>199</v>
      </c>
      <c r="H13" s="568" t="s">
        <v>132</v>
      </c>
      <c r="I13" s="569">
        <v>5</v>
      </c>
      <c r="J13" s="569"/>
      <c r="K13" s="569"/>
      <c r="L13" s="569"/>
      <c r="M13" s="568"/>
      <c r="N13" s="568"/>
      <c r="O13" s="568"/>
      <c r="P13" s="353">
        <f>COUNTIF(Inputs!$D$20:$DS$307,C13)*(Inputs!$B$3*24)*60*IF(C13="",0,1)</f>
        <v>0</v>
      </c>
      <c r="Q13" s="354">
        <f>IF(Factsheet!$E$61&gt;0,P13/Factsheet!$E$61,0)</f>
        <v>0</v>
      </c>
      <c r="R13" s="570" t="s">
        <v>201</v>
      </c>
      <c r="S13" s="19">
        <f>IF(H13="Trays",I13*Factsheet!$I$61,IF(G13="Fixed",I13,0))</f>
        <v>0</v>
      </c>
      <c r="T13" s="20" t="str">
        <f>IF(H13="Other","N/A",IF(H13="Trays",Factsheet!$I$61,Factsheet!$E$61))</f>
        <v>N/A</v>
      </c>
      <c r="U13" s="20" t="str">
        <f t="shared" si="0"/>
        <v>N</v>
      </c>
      <c r="V13" s="419" t="str">
        <f t="shared" si="1"/>
        <v>SDM Option 3-Buffer</v>
      </c>
      <c r="W13" s="419"/>
      <c r="X13" s="419"/>
      <c r="Y13" s="419"/>
      <c r="Z13" s="419"/>
    </row>
    <row r="14" spans="1:33" ht="15" x14ac:dyDescent="0.25">
      <c r="A14" s="419" t="s">
        <v>196</v>
      </c>
      <c r="B14" s="419" t="s">
        <v>237</v>
      </c>
      <c r="C14" s="583" t="s">
        <v>19</v>
      </c>
      <c r="D14" s="419"/>
      <c r="E14" s="419"/>
      <c r="F14" s="568" t="s">
        <v>238</v>
      </c>
      <c r="G14" s="568" t="s">
        <v>199</v>
      </c>
      <c r="H14" s="568" t="s">
        <v>200</v>
      </c>
      <c r="I14" s="569">
        <v>7.407407407407407E-2</v>
      </c>
      <c r="J14" s="569"/>
      <c r="K14" s="569"/>
      <c r="L14" s="569"/>
      <c r="M14" s="568"/>
      <c r="N14" s="568"/>
      <c r="O14" s="568"/>
      <c r="P14" s="353">
        <f>COUNTIF(Inputs!$D$20:$DS$307,C14)*(Inputs!$B$3*24)*60*IF(C14="",0,1)</f>
        <v>95</v>
      </c>
      <c r="Q14" s="354">
        <f>IF(Factsheet!$E$61&gt;0,P14/Factsheet!$E$61,0)</f>
        <v>2.375</v>
      </c>
      <c r="R14" s="570" t="s">
        <v>233</v>
      </c>
      <c r="S14" s="19">
        <f>IF(H14="Trays",I14*Factsheet!$I$61,IF(G14="Fixed",I14,0))</f>
        <v>8</v>
      </c>
      <c r="T14" s="20">
        <f>IF(H14="Other","N/A",IF(H14="Trays",Factsheet!$I$61,Factsheet!$E$61))</f>
        <v>108</v>
      </c>
      <c r="U14" s="20" t="str">
        <f t="shared" si="0"/>
        <v>Y</v>
      </c>
      <c r="V14" s="419" t="str">
        <f t="shared" si="1"/>
        <v>SDM Option 3-CB.Chk.Dt.Chg</v>
      </c>
      <c r="W14" s="419"/>
      <c r="X14" s="419"/>
      <c r="Y14" s="419"/>
      <c r="Z14" s="419"/>
    </row>
    <row r="15" spans="1:33" ht="15" x14ac:dyDescent="0.25">
      <c r="A15" s="419" t="s">
        <v>196</v>
      </c>
      <c r="B15" s="419" t="s">
        <v>237</v>
      </c>
      <c r="C15" s="584" t="s">
        <v>239</v>
      </c>
      <c r="D15" s="419"/>
      <c r="E15" s="419"/>
      <c r="F15" s="568" t="s">
        <v>240</v>
      </c>
      <c r="G15" s="568" t="s">
        <v>199</v>
      </c>
      <c r="H15" s="568" t="s">
        <v>200</v>
      </c>
      <c r="I15" s="569">
        <v>0.25925925925925924</v>
      </c>
      <c r="J15" s="569"/>
      <c r="K15" s="569"/>
      <c r="L15" s="569"/>
      <c r="M15" s="568"/>
      <c r="N15" s="568"/>
      <c r="O15" s="568"/>
      <c r="P15" s="353">
        <f>COUNTIF(Inputs!$D$20:$DS$307,C15)*(Inputs!$B$3*24)*60*IF(C15="",0,1)</f>
        <v>15</v>
      </c>
      <c r="Q15" s="354">
        <f>IF(Factsheet!$E$61&gt;0,P15/Factsheet!$E$61,0)</f>
        <v>0.375</v>
      </c>
      <c r="R15" s="570" t="s">
        <v>233</v>
      </c>
      <c r="S15" s="19">
        <f>IF(H15="Trays",I15*Factsheet!$I$61,IF(G15="Fixed",I15,0))</f>
        <v>28</v>
      </c>
      <c r="T15" s="20">
        <f>IF(H15="Other","N/A",IF(H15="Trays",Factsheet!$I$61,Factsheet!$E$61))</f>
        <v>108</v>
      </c>
      <c r="U15" s="20" t="str">
        <f t="shared" si="0"/>
        <v>Y</v>
      </c>
      <c r="V15" s="419" t="str">
        <f t="shared" si="1"/>
        <v>SDM Option 3-CB.Dt.Ch.Rpt</v>
      </c>
      <c r="W15" s="419"/>
      <c r="X15" s="419"/>
      <c r="Y15" s="419"/>
      <c r="Z15" s="419"/>
    </row>
    <row r="16" spans="1:33" ht="15" x14ac:dyDescent="0.25">
      <c r="A16" s="419" t="s">
        <v>196</v>
      </c>
      <c r="B16" s="419" t="s">
        <v>237</v>
      </c>
      <c r="C16" s="584" t="s">
        <v>46</v>
      </c>
      <c r="D16" s="419"/>
      <c r="E16" s="419"/>
      <c r="F16" s="568" t="s">
        <v>241</v>
      </c>
      <c r="G16" s="568" t="s">
        <v>199</v>
      </c>
      <c r="H16" s="568" t="s">
        <v>200</v>
      </c>
      <c r="I16" s="569">
        <v>0.1111111111111111</v>
      </c>
      <c r="J16" s="569"/>
      <c r="K16" s="569"/>
      <c r="L16" s="569"/>
      <c r="M16" s="568"/>
      <c r="N16" s="568"/>
      <c r="O16" s="568"/>
      <c r="P16" s="353">
        <f>COUNTIF(Inputs!$D$20:$DS$307,C16)*(Inputs!$B$3*24)*60*IF(C16="",0,1)</f>
        <v>20</v>
      </c>
      <c r="Q16" s="354">
        <f>IF(Factsheet!$E$61&gt;0,P16/Factsheet!$E$61,0)</f>
        <v>0.5</v>
      </c>
      <c r="R16" s="570" t="s">
        <v>233</v>
      </c>
      <c r="S16" s="19">
        <f>IF(H16="Trays",I16*Factsheet!$I$61,IF(G16="Fixed",I16,0))</f>
        <v>12</v>
      </c>
      <c r="T16" s="20">
        <f>IF(H16="Other","N/A",IF(H16="Trays",Factsheet!$I$61,Factsheet!$E$61))</f>
        <v>108</v>
      </c>
      <c r="U16" s="20" t="str">
        <f t="shared" si="0"/>
        <v>Y</v>
      </c>
      <c r="V16" s="419" t="str">
        <f t="shared" si="1"/>
        <v>SDM Option 3-CB.Ml.Srv.Rpt</v>
      </c>
      <c r="W16" s="419"/>
      <c r="X16" s="419"/>
      <c r="Y16" s="419"/>
      <c r="Z16" s="419"/>
    </row>
    <row r="17" spans="1:26" ht="15" x14ac:dyDescent="0.25">
      <c r="A17" s="419" t="s">
        <v>196</v>
      </c>
      <c r="B17" s="419" t="s">
        <v>237</v>
      </c>
      <c r="C17" s="585" t="s">
        <v>21</v>
      </c>
      <c r="D17" s="419"/>
      <c r="E17" s="419"/>
      <c r="F17" s="568" t="s">
        <v>242</v>
      </c>
      <c r="G17" s="568" t="s">
        <v>199</v>
      </c>
      <c r="H17" s="568" t="s">
        <v>200</v>
      </c>
      <c r="I17" s="569">
        <v>7.407407407407407E-2</v>
      </c>
      <c r="J17" s="569"/>
      <c r="K17" s="569"/>
      <c r="L17" s="569"/>
      <c r="M17" s="568"/>
      <c r="N17" s="568"/>
      <c r="O17" s="578"/>
      <c r="P17" s="353">
        <f>COUNTIF(Inputs!$D$20:$DS$307,C17)*(Inputs!$B$3*24)*60*IF(C17="",0,1)</f>
        <v>24.999999999999996</v>
      </c>
      <c r="Q17" s="354">
        <f>IF(Factsheet!$E$61&gt;0,P17/Factsheet!$E$61,0)</f>
        <v>0.62499999999999989</v>
      </c>
      <c r="R17" s="570" t="s">
        <v>207</v>
      </c>
      <c r="S17" s="19">
        <f>IF(H17="Trays",I17*Factsheet!$I$61,IF(G17="Fixed",I17,0))</f>
        <v>8</v>
      </c>
      <c r="T17" s="20">
        <f>IF(H17="Other","N/A",IF(H17="Trays",Factsheet!$I$61,Factsheet!$E$61))</f>
        <v>108</v>
      </c>
      <c r="U17" s="20" t="str">
        <f>IF(P17&gt;0,"Y","N")</f>
        <v>Y</v>
      </c>
      <c r="V17" s="419" t="str">
        <f t="shared" si="1"/>
        <v>SDM Option 3-CB.Prd.Tal.Prnt</v>
      </c>
      <c r="W17" s="419"/>
      <c r="X17" s="419"/>
      <c r="Y17" s="419"/>
      <c r="Z17" s="419"/>
    </row>
    <row r="18" spans="1:26" ht="15" x14ac:dyDescent="0.25">
      <c r="A18" s="419" t="s">
        <v>196</v>
      </c>
      <c r="B18" s="419" t="s">
        <v>237</v>
      </c>
      <c r="C18" s="584" t="s">
        <v>20</v>
      </c>
      <c r="D18" s="419"/>
      <c r="E18" s="419"/>
      <c r="F18" s="568" t="s">
        <v>243</v>
      </c>
      <c r="G18" s="568" t="s">
        <v>199</v>
      </c>
      <c r="H18" s="568" t="s">
        <v>200</v>
      </c>
      <c r="I18" s="569">
        <v>0.22222222222222221</v>
      </c>
      <c r="J18" s="569"/>
      <c r="K18" s="569"/>
      <c r="L18" s="569"/>
      <c r="M18" s="568"/>
      <c r="N18" s="568"/>
      <c r="O18" s="568"/>
      <c r="P18" s="353">
        <f>COUNTIF(Inputs!$D$20:$DS$307,C18)*(Inputs!$B$3*24)*60*IF(C18="",0,1)</f>
        <v>34.999999999999993</v>
      </c>
      <c r="Q18" s="354">
        <f>IF(Factsheet!$E$61&gt;0,P18/Factsheet!$E$61,0)</f>
        <v>0.87499999999999978</v>
      </c>
      <c r="R18" s="570" t="s">
        <v>233</v>
      </c>
      <c r="S18" s="19">
        <f>IF(H18="Trays",I18*Factsheet!$I$61,IF(G18="Fixed",I18,0))</f>
        <v>24</v>
      </c>
      <c r="T18" s="20">
        <f>IF(H18="Other","N/A",IF(H18="Trays",Factsheet!$I$61,Factsheet!$E$61))</f>
        <v>108</v>
      </c>
      <c r="U18" s="20" t="str">
        <f t="shared" si="0"/>
        <v>Y</v>
      </c>
      <c r="V18" s="419" t="str">
        <f t="shared" si="1"/>
        <v>SDM Option 3-CB.Print.TT</v>
      </c>
      <c r="W18" s="419"/>
      <c r="X18" s="419"/>
      <c r="Y18" s="419"/>
      <c r="Z18" s="419"/>
    </row>
    <row r="19" spans="1:26" ht="15" x14ac:dyDescent="0.25">
      <c r="A19" s="419" t="s">
        <v>196</v>
      </c>
      <c r="B19" s="419" t="s">
        <v>237</v>
      </c>
      <c r="C19" s="584" t="s">
        <v>244</v>
      </c>
      <c r="D19" s="419"/>
      <c r="E19" s="419"/>
      <c r="F19" s="568" t="s">
        <v>245</v>
      </c>
      <c r="G19" s="568" t="s">
        <v>199</v>
      </c>
      <c r="H19" s="568" t="s">
        <v>200</v>
      </c>
      <c r="I19" s="569">
        <v>0.1111111111111111</v>
      </c>
      <c r="J19" s="569"/>
      <c r="K19" s="569"/>
      <c r="L19" s="569"/>
      <c r="M19" s="568"/>
      <c r="N19" s="568"/>
      <c r="O19" s="568"/>
      <c r="P19" s="353">
        <f>COUNTIF(Inputs!$D$20:$DS$307,C19)*(Inputs!$B$3*24)*60*IF(C19="",0,1)</f>
        <v>15</v>
      </c>
      <c r="Q19" s="354">
        <f>IF(Factsheet!$E$61&gt;0,P19/Factsheet!$E$61,0)</f>
        <v>0.375</v>
      </c>
      <c r="R19" s="570" t="s">
        <v>233</v>
      </c>
      <c r="S19" s="19">
        <f>IF(H19="Trays",I19*Factsheet!$I$61,IF(G19="Fixed",I19,0))</f>
        <v>12</v>
      </c>
      <c r="T19" s="20">
        <f>IF(H19="Other","N/A",IF(H19="Trays",Factsheet!$I$61,Factsheet!$E$61))</f>
        <v>108</v>
      </c>
      <c r="U19" s="20" t="str">
        <f t="shared" si="0"/>
        <v>Y</v>
      </c>
      <c r="V19" s="419" t="str">
        <f t="shared" si="1"/>
        <v>SDM Option 3-CB.Prnt.Pt.List</v>
      </c>
      <c r="W19" s="419"/>
      <c r="X19" s="419"/>
      <c r="Y19" s="419"/>
      <c r="Z19" s="419"/>
    </row>
    <row r="20" spans="1:26" ht="15" x14ac:dyDescent="0.25">
      <c r="A20" s="419" t="s">
        <v>196</v>
      </c>
      <c r="B20" s="419" t="s">
        <v>237</v>
      </c>
      <c r="C20" s="584" t="s">
        <v>44</v>
      </c>
      <c r="D20" s="419"/>
      <c r="E20" s="419"/>
      <c r="F20" s="568" t="s">
        <v>246</v>
      </c>
      <c r="G20" s="568" t="s">
        <v>199</v>
      </c>
      <c r="H20" s="568" t="s">
        <v>200</v>
      </c>
      <c r="I20" s="569">
        <v>7.407407407407407E-2</v>
      </c>
      <c r="J20" s="569"/>
      <c r="K20" s="569"/>
      <c r="L20" s="569"/>
      <c r="M20" s="568"/>
      <c r="N20" s="568"/>
      <c r="O20" s="568"/>
      <c r="P20" s="353">
        <f>COUNTIF(Inputs!$D$20:$DS$307,C20)*(Inputs!$B$3*24)*60*IF(C20="",0,1)</f>
        <v>20</v>
      </c>
      <c r="Q20" s="354">
        <f>IF(Factsheet!$E$61&gt;0,P20/Factsheet!$E$61,0)</f>
        <v>0.5</v>
      </c>
      <c r="R20" s="570" t="s">
        <v>233</v>
      </c>
      <c r="S20" s="19">
        <f>IF(H20="Trays",I20*Factsheet!$I$61,IF(G20="Fixed",I20,0))</f>
        <v>8</v>
      </c>
      <c r="T20" s="20">
        <f>IF(H20="Other","N/A",IF(H20="Trays",Factsheet!$I$61,Factsheet!$E$61))</f>
        <v>108</v>
      </c>
      <c r="U20" s="20" t="str">
        <f t="shared" si="0"/>
        <v>Y</v>
      </c>
      <c r="V20" s="419" t="str">
        <f t="shared" si="1"/>
        <v>SDM Option 3-CB.Prt.MM.Lbl</v>
      </c>
      <c r="W20" s="419"/>
      <c r="X20" s="419"/>
      <c r="Y20" s="419"/>
      <c r="Z20" s="419"/>
    </row>
    <row r="21" spans="1:26" ht="15" x14ac:dyDescent="0.25">
      <c r="A21" s="419" t="s">
        <v>196</v>
      </c>
      <c r="B21" s="419" t="s">
        <v>247</v>
      </c>
      <c r="C21" s="586" t="s">
        <v>248</v>
      </c>
      <c r="D21" s="419"/>
      <c r="E21" s="419"/>
      <c r="F21" s="568" t="s">
        <v>249</v>
      </c>
      <c r="G21" s="568" t="s">
        <v>199</v>
      </c>
      <c r="H21" s="568" t="s">
        <v>200</v>
      </c>
      <c r="I21" s="569">
        <v>3.7037037037037035E-2</v>
      </c>
      <c r="J21" s="569"/>
      <c r="K21" s="569"/>
      <c r="L21" s="569"/>
      <c r="M21" s="568"/>
      <c r="N21" s="568"/>
      <c r="O21" s="568"/>
      <c r="P21" s="353">
        <f>COUNTIF(Inputs!$D$20:$DS$307,C21)*(Inputs!$B$3*24)*60*IF(C21="",0,1)</f>
        <v>10</v>
      </c>
      <c r="Q21" s="354">
        <f>IF(Factsheet!$E$61&gt;0,P21/Factsheet!$E$61,0)</f>
        <v>0.25</v>
      </c>
      <c r="R21" s="570" t="s">
        <v>250</v>
      </c>
      <c r="S21" s="19">
        <f>IF(H21="Trays",I21*Factsheet!$I$61,IF(G21="Fixed",I21,0))</f>
        <v>4</v>
      </c>
      <c r="T21" s="20">
        <f>IF(H21="Other","N/A",IF(H21="Trays",Factsheet!$I$61,Factsheet!$E$61))</f>
        <v>108</v>
      </c>
      <c r="U21" s="20" t="str">
        <f t="shared" si="0"/>
        <v>Y</v>
      </c>
      <c r="V21" s="419" t="str">
        <f t="shared" si="1"/>
        <v>SDM Option 3-Cln.Assbl.Floor</v>
      </c>
      <c r="W21" s="419"/>
      <c r="X21" s="419"/>
      <c r="Y21" s="419"/>
      <c r="Z21" s="419"/>
    </row>
    <row r="22" spans="1:26" ht="15" x14ac:dyDescent="0.25">
      <c r="A22" s="419" t="s">
        <v>196</v>
      </c>
      <c r="B22" s="419" t="s">
        <v>247</v>
      </c>
      <c r="C22" s="586" t="s">
        <v>31</v>
      </c>
      <c r="D22" s="419"/>
      <c r="E22" s="419"/>
      <c r="F22" s="568" t="s">
        <v>251</v>
      </c>
      <c r="G22" s="568" t="s">
        <v>199</v>
      </c>
      <c r="H22" s="568" t="s">
        <v>200</v>
      </c>
      <c r="I22" s="569">
        <v>0.55555555555555558</v>
      </c>
      <c r="J22" s="569"/>
      <c r="K22" s="569"/>
      <c r="L22" s="569"/>
      <c r="M22" s="568"/>
      <c r="N22" s="568"/>
      <c r="O22" s="568"/>
      <c r="P22" s="353">
        <f>COUNTIF(Inputs!$D$20:$DS$307,C22)*(Inputs!$B$3*24)*60*IF(C22="",0,1)</f>
        <v>34.999999999999993</v>
      </c>
      <c r="Q22" s="354">
        <f>IF(Factsheet!$E$61&gt;0,P22/Factsheet!$E$61,0)</f>
        <v>0.87499999999999978</v>
      </c>
      <c r="R22" s="570" t="s">
        <v>250</v>
      </c>
      <c r="S22" s="19">
        <f>IF(H22="Trays",I22*Factsheet!$I$61,IF(G22="Fixed",I22,0))</f>
        <v>60</v>
      </c>
      <c r="T22" s="20">
        <f>IF(H22="Other","N/A",IF(H22="Trays",Factsheet!$I$61,Factsheet!$E$61))</f>
        <v>108</v>
      </c>
      <c r="U22" s="20" t="str">
        <f t="shared" si="0"/>
        <v>Y</v>
      </c>
      <c r="V22" s="419" t="str">
        <f t="shared" si="1"/>
        <v>SDM Option 3-Cln.Assbl.Stn</v>
      </c>
      <c r="W22" s="419"/>
      <c r="X22" s="419"/>
      <c r="Y22" s="419"/>
      <c r="Z22" s="419"/>
    </row>
    <row r="23" spans="1:26" ht="15" x14ac:dyDescent="0.25">
      <c r="A23" s="419" t="s">
        <v>196</v>
      </c>
      <c r="B23" s="419" t="s">
        <v>247</v>
      </c>
      <c r="C23" s="586" t="s">
        <v>252</v>
      </c>
      <c r="D23" s="419"/>
      <c r="E23" s="419"/>
      <c r="F23" s="568" t="s">
        <v>253</v>
      </c>
      <c r="G23" s="568" t="s">
        <v>199</v>
      </c>
      <c r="H23" s="568" t="s">
        <v>200</v>
      </c>
      <c r="I23" s="569">
        <v>0.1111111111111111</v>
      </c>
      <c r="J23" s="569"/>
      <c r="K23" s="569"/>
      <c r="L23" s="569"/>
      <c r="M23" s="568"/>
      <c r="N23" s="568"/>
      <c r="O23" s="568"/>
      <c r="P23" s="353">
        <f>COUNTIF(Inputs!$D$20:$DS$307,C23)*(Inputs!$B$3*24)*60*IF(C23="",0,1)</f>
        <v>0</v>
      </c>
      <c r="Q23" s="354">
        <f>IF(Factsheet!$E$61&gt;0,P23/Factsheet!$E$61,0)</f>
        <v>0</v>
      </c>
      <c r="R23" s="570" t="s">
        <v>250</v>
      </c>
      <c r="S23" s="19">
        <f>IF(H23="Trays",I23*Factsheet!$I$61,IF(G23="Fixed",I23,0))</f>
        <v>12</v>
      </c>
      <c r="T23" s="20">
        <f>IF(H23="Other","N/A",IF(H23="Trays",Factsheet!$I$61,Factsheet!$E$61))</f>
        <v>108</v>
      </c>
      <c r="U23" s="20" t="str">
        <f t="shared" si="0"/>
        <v>N</v>
      </c>
      <c r="V23" s="419" t="str">
        <f t="shared" si="1"/>
        <v>SDM Option 3-Cln.Back.Dck</v>
      </c>
      <c r="W23" s="419"/>
      <c r="X23" s="419"/>
      <c r="Y23" s="419"/>
      <c r="Z23" s="419"/>
    </row>
    <row r="24" spans="1:26" ht="15" x14ac:dyDescent="0.25">
      <c r="A24" s="419" t="s">
        <v>196</v>
      </c>
      <c r="B24" s="419" t="s">
        <v>247</v>
      </c>
      <c r="C24" s="586" t="s">
        <v>254</v>
      </c>
      <c r="D24" s="419"/>
      <c r="E24" s="419"/>
      <c r="F24" s="568" t="s">
        <v>255</v>
      </c>
      <c r="G24" s="568" t="s">
        <v>228</v>
      </c>
      <c r="H24" s="568" t="s">
        <v>132</v>
      </c>
      <c r="I24" s="587"/>
      <c r="J24" s="569"/>
      <c r="K24" s="569"/>
      <c r="L24" s="569"/>
      <c r="M24" s="568"/>
      <c r="N24" s="568"/>
      <c r="O24" s="568"/>
      <c r="P24" s="353">
        <f>COUNTIF(Inputs!$D$20:$DS$307,C24)*(Inputs!$B$3*24)*60*IF(C24="",0,1)</f>
        <v>0</v>
      </c>
      <c r="Q24" s="354">
        <f>IF(Factsheet!$E$61&gt;0,P24/Factsheet!$E$61,0)</f>
        <v>0</v>
      </c>
      <c r="R24" s="570" t="s">
        <v>250</v>
      </c>
      <c r="S24" s="19">
        <f>IF(H24="Trays",I24*Factsheet!$I$61,IF(G24="Fixed",I24,0))</f>
        <v>0</v>
      </c>
      <c r="T24" s="20" t="str">
        <f>IF(H24="Other","N/A",IF(H24="Trays",Factsheet!$I$61,Factsheet!$E$61))</f>
        <v>N/A</v>
      </c>
      <c r="U24" s="20" t="str">
        <f t="shared" si="0"/>
        <v>N</v>
      </c>
      <c r="V24" s="419" t="str">
        <f t="shared" si="1"/>
        <v>SDM Option 3-Cln.Chm.Str</v>
      </c>
      <c r="W24" s="419"/>
      <c r="X24" s="419"/>
      <c r="Y24" s="419"/>
      <c r="Z24" s="419"/>
    </row>
    <row r="25" spans="1:26" ht="15" x14ac:dyDescent="0.25">
      <c r="A25" s="419" t="s">
        <v>196</v>
      </c>
      <c r="B25" s="419" t="s">
        <v>247</v>
      </c>
      <c r="C25" s="586" t="s">
        <v>256</v>
      </c>
      <c r="D25" s="419"/>
      <c r="E25" s="419"/>
      <c r="F25" s="568" t="s">
        <v>257</v>
      </c>
      <c r="G25" s="568" t="s">
        <v>228</v>
      </c>
      <c r="H25" s="568" t="s">
        <v>132</v>
      </c>
      <c r="I25" s="587"/>
      <c r="J25" s="569"/>
      <c r="K25" s="569"/>
      <c r="L25" s="569"/>
      <c r="M25" s="568"/>
      <c r="N25" s="568"/>
      <c r="O25" s="568"/>
      <c r="P25" s="353">
        <f>COUNTIF(Inputs!$D$20:$DS$307,C25)*(Inputs!$B$3*24)*60*IF(C25="",0,1)</f>
        <v>0</v>
      </c>
      <c r="Q25" s="354">
        <f>IF(Factsheet!$E$61&gt;0,P25/Factsheet!$E$61,0)</f>
        <v>0</v>
      </c>
      <c r="R25" s="570" t="s">
        <v>250</v>
      </c>
      <c r="S25" s="19">
        <f>IF(H25="Trays",I25*Factsheet!$I$61,IF(G25="Fixed",I25,0))</f>
        <v>0</v>
      </c>
      <c r="T25" s="20" t="str">
        <f>IF(H25="Other","N/A",IF(H25="Trays",Factsheet!$I$61,Factsheet!$E$61))</f>
        <v>N/A</v>
      </c>
      <c r="U25" s="20" t="str">
        <f t="shared" si="0"/>
        <v>N</v>
      </c>
      <c r="V25" s="419" t="str">
        <f t="shared" si="1"/>
        <v>SDM Option 3-Cln.Col.Trlly</v>
      </c>
      <c r="W25" s="419"/>
      <c r="X25" s="419"/>
      <c r="Y25" s="419"/>
      <c r="Z25" s="419"/>
    </row>
    <row r="26" spans="1:26" ht="15" x14ac:dyDescent="0.25">
      <c r="A26" s="419" t="s">
        <v>196</v>
      </c>
      <c r="B26" s="419" t="s">
        <v>247</v>
      </c>
      <c r="C26" s="588" t="s">
        <v>258</v>
      </c>
      <c r="D26" s="419"/>
      <c r="E26" s="419"/>
      <c r="F26" s="568" t="s">
        <v>259</v>
      </c>
      <c r="G26" s="568" t="s">
        <v>228</v>
      </c>
      <c r="H26" s="568" t="s">
        <v>132</v>
      </c>
      <c r="I26" s="587"/>
      <c r="J26" s="569"/>
      <c r="K26" s="569">
        <v>0</v>
      </c>
      <c r="L26" s="569">
        <v>0</v>
      </c>
      <c r="M26" s="568"/>
      <c r="N26" s="568"/>
      <c r="O26" s="578"/>
      <c r="P26" s="353">
        <f>COUNTIF(Inputs!$D$20:$DS$307,C26)*(Inputs!$B$3*24)*60*IF(C26="",0,1)</f>
        <v>15</v>
      </c>
      <c r="Q26" s="354">
        <f>IF(Factsheet!$E$61&gt;0,P26/Factsheet!$E$61,0)</f>
        <v>0.375</v>
      </c>
      <c r="R26" s="570" t="s">
        <v>250</v>
      </c>
      <c r="S26" s="19">
        <f>IF(H26="Trays",I26*Factsheet!$I$61,IF(G26="Fixed",I26,0))</f>
        <v>0</v>
      </c>
      <c r="T26" s="20" t="str">
        <f>IF(H26="Other","N/A",IF(H26="Trays",Factsheet!$I$61,Factsheet!$E$61))</f>
        <v>N/A</v>
      </c>
      <c r="U26" s="20" t="s">
        <v>137</v>
      </c>
      <c r="V26" s="419" t="str">
        <f t="shared" si="1"/>
        <v>SDM Option 3-Cln.Coll.Crts</v>
      </c>
      <c r="W26" s="419"/>
      <c r="X26" s="419"/>
      <c r="Y26" s="419"/>
      <c r="Z26" s="419"/>
    </row>
    <row r="27" spans="1:26" ht="15" x14ac:dyDescent="0.25">
      <c r="A27" s="419" t="s">
        <v>196</v>
      </c>
      <c r="B27" s="419" t="s">
        <v>247</v>
      </c>
      <c r="C27" s="588" t="s">
        <v>82</v>
      </c>
      <c r="D27" s="419"/>
      <c r="E27" s="419"/>
      <c r="F27" s="568" t="s">
        <v>260</v>
      </c>
      <c r="G27" s="568" t="s">
        <v>199</v>
      </c>
      <c r="H27" s="568" t="s">
        <v>200</v>
      </c>
      <c r="I27" s="569">
        <v>0.11</v>
      </c>
      <c r="J27" s="574"/>
      <c r="K27" s="574">
        <v>0</v>
      </c>
      <c r="L27" s="574">
        <v>0</v>
      </c>
      <c r="M27" s="568"/>
      <c r="N27" s="568"/>
      <c r="O27" s="572" t="s">
        <v>261</v>
      </c>
      <c r="P27" s="353">
        <f>COUNTIF(Inputs!$D$20:$DS$307,C27)*(Inputs!$B$3*24)*60*IF(C27="",0,1)</f>
        <v>5</v>
      </c>
      <c r="Q27" s="354">
        <f>IF(Factsheet!$E$61&gt;0,P27/Factsheet!$E$61,0)</f>
        <v>0.125</v>
      </c>
      <c r="R27" s="570" t="s">
        <v>250</v>
      </c>
      <c r="S27" s="19">
        <f>IF(H27="Trays",I27*Factsheet!$I$61,IF(G27="Fixed",I27,0))</f>
        <v>11.88</v>
      </c>
      <c r="T27" s="20">
        <f>IF(H27="Other","N/A",IF(H27="Trays",Factsheet!$I$61,Factsheet!$E$61))</f>
        <v>108</v>
      </c>
      <c r="U27" s="20" t="s">
        <v>137</v>
      </c>
      <c r="V27" s="419" t="str">
        <f t="shared" si="1"/>
        <v>SDM Option 3-Cln.Dispensers</v>
      </c>
      <c r="W27" s="419"/>
      <c r="X27" s="419"/>
      <c r="Y27" s="419"/>
      <c r="Z27" s="419"/>
    </row>
    <row r="28" spans="1:26" ht="15" x14ac:dyDescent="0.25">
      <c r="A28" s="419" t="s">
        <v>196</v>
      </c>
      <c r="B28" s="419" t="s">
        <v>247</v>
      </c>
      <c r="C28" s="586" t="s">
        <v>50</v>
      </c>
      <c r="D28" s="419"/>
      <c r="E28" s="419"/>
      <c r="F28" s="568" t="s">
        <v>262</v>
      </c>
      <c r="G28" s="568" t="s">
        <v>199</v>
      </c>
      <c r="H28" s="568" t="s">
        <v>200</v>
      </c>
      <c r="I28" s="569">
        <v>0.1111111111111111</v>
      </c>
      <c r="J28" s="569"/>
      <c r="K28" s="569"/>
      <c r="L28" s="569"/>
      <c r="M28" s="568"/>
      <c r="N28" s="568"/>
      <c r="O28" s="568"/>
      <c r="P28" s="353">
        <f>COUNTIF(Inputs!$D$20:$DS$307,C28)*(Inputs!$B$3*24)*60*IF(C28="",0,1)</f>
        <v>20</v>
      </c>
      <c r="Q28" s="354">
        <f>IF(Factsheet!$E$61&gt;0,P28/Factsheet!$E$61,0)</f>
        <v>0.5</v>
      </c>
      <c r="R28" s="570" t="s">
        <v>250</v>
      </c>
      <c r="S28" s="19">
        <f>IF(H28="Trays",I28*Factsheet!$I$61,IF(G28="Fixed",I28,0))</f>
        <v>12</v>
      </c>
      <c r="T28" s="20">
        <f>IF(H28="Other","N/A",IF(H28="Trays",Factsheet!$I$61,Factsheet!$E$61))</f>
        <v>108</v>
      </c>
      <c r="U28" s="20" t="str">
        <f t="shared" ref="U28:U33" si="2">IF(P28&gt;0,"Y","N")</f>
        <v>Y</v>
      </c>
      <c r="V28" s="419" t="str">
        <f t="shared" si="1"/>
        <v>SDM Option 3-Cln.DshWsh</v>
      </c>
      <c r="W28" s="419"/>
      <c r="X28" s="419"/>
      <c r="Y28" s="419"/>
      <c r="Z28" s="419"/>
    </row>
    <row r="29" spans="1:26" ht="15" x14ac:dyDescent="0.25">
      <c r="A29" s="419" t="s">
        <v>196</v>
      </c>
      <c r="B29" s="419" t="s">
        <v>247</v>
      </c>
      <c r="C29" s="588" t="s">
        <v>263</v>
      </c>
      <c r="D29" s="419"/>
      <c r="E29" s="419"/>
      <c r="F29" s="568" t="s">
        <v>264</v>
      </c>
      <c r="G29" s="568" t="s">
        <v>199</v>
      </c>
      <c r="H29" s="568" t="s">
        <v>200</v>
      </c>
      <c r="I29" s="569">
        <v>3.7037037037037035E-2</v>
      </c>
      <c r="J29" s="569"/>
      <c r="K29" s="569"/>
      <c r="L29" s="569"/>
      <c r="M29" s="568"/>
      <c r="N29" s="568"/>
      <c r="O29" s="578"/>
      <c r="P29" s="353">
        <f>COUNTIF(Inputs!$D$20:$DS$307,C29)*(Inputs!$B$3*24)*60*IF(C29="",0,1)</f>
        <v>0</v>
      </c>
      <c r="Q29" s="354">
        <f>IF(Factsheet!$E$61&gt;0,P29/Factsheet!$E$61,0)</f>
        <v>0</v>
      </c>
      <c r="R29" s="570" t="s">
        <v>250</v>
      </c>
      <c r="S29" s="19">
        <f>IF(H29="Trays",I29*Factsheet!$I$61,IF(G29="Fixed",I29,0))</f>
        <v>4</v>
      </c>
      <c r="T29" s="20">
        <f>IF(H29="Other","N/A",IF(H29="Trays",Factsheet!$I$61,Factsheet!$E$61))</f>
        <v>108</v>
      </c>
      <c r="U29" s="20" t="str">
        <f t="shared" si="2"/>
        <v>N</v>
      </c>
      <c r="V29" s="419" t="str">
        <f t="shared" si="1"/>
        <v>SDM Option 3-Cln.Dwsh.Curt</v>
      </c>
      <c r="W29" s="419"/>
      <c r="X29" s="419"/>
      <c r="Y29" s="419"/>
      <c r="Z29" s="419"/>
    </row>
    <row r="30" spans="1:26" ht="15" x14ac:dyDescent="0.25">
      <c r="A30" s="419" t="s">
        <v>196</v>
      </c>
      <c r="B30" s="419" t="s">
        <v>247</v>
      </c>
      <c r="C30" s="586" t="s">
        <v>62</v>
      </c>
      <c r="D30" s="419"/>
      <c r="E30" s="419"/>
      <c r="F30" s="568" t="s">
        <v>265</v>
      </c>
      <c r="G30" s="568" t="s">
        <v>199</v>
      </c>
      <c r="H30" s="568" t="s">
        <v>200</v>
      </c>
      <c r="I30" s="569">
        <v>0.48148148148148145</v>
      </c>
      <c r="J30" s="569"/>
      <c r="K30" s="569"/>
      <c r="L30" s="569"/>
      <c r="M30" s="568"/>
      <c r="N30" s="568"/>
      <c r="O30" s="568"/>
      <c r="P30" s="353">
        <f>COUNTIF(Inputs!$D$20:$DS$307,C30)*(Inputs!$B$3*24)*60*IF(C30="",0,1)</f>
        <v>49.999999999999993</v>
      </c>
      <c r="Q30" s="354">
        <f>IF(Factsheet!$E$61&gt;0,P30/Factsheet!$E$61,0)</f>
        <v>1.2499999999999998</v>
      </c>
      <c r="R30" s="570" t="s">
        <v>250</v>
      </c>
      <c r="S30" s="19">
        <f>IF(H30="Trays",I30*Factsheet!$I$61,IF(G30="Fixed",I30,0))</f>
        <v>52</v>
      </c>
      <c r="T30" s="20">
        <f>IF(H30="Other","N/A",IF(H30="Trays",Factsheet!$I$61,Factsheet!$E$61))</f>
        <v>108</v>
      </c>
      <c r="U30" s="20" t="str">
        <f t="shared" si="2"/>
        <v>Y</v>
      </c>
      <c r="V30" s="419" t="str">
        <f t="shared" si="1"/>
        <v>SDM Option 3-Cln.Eqp</v>
      </c>
      <c r="W30" s="419"/>
      <c r="X30" s="419"/>
      <c r="Y30" s="419"/>
      <c r="Z30" s="419"/>
    </row>
    <row r="31" spans="1:26" ht="15" x14ac:dyDescent="0.25">
      <c r="A31" s="419" t="s">
        <v>196</v>
      </c>
      <c r="B31" s="419" t="s">
        <v>247</v>
      </c>
      <c r="C31" s="586" t="s">
        <v>47</v>
      </c>
      <c r="D31" s="419"/>
      <c r="E31" s="419"/>
      <c r="F31" s="568" t="s">
        <v>266</v>
      </c>
      <c r="G31" s="568" t="s">
        <v>199</v>
      </c>
      <c r="H31" s="568" t="s">
        <v>200</v>
      </c>
      <c r="I31" s="569">
        <v>7.407407407407407E-2</v>
      </c>
      <c r="J31" s="569"/>
      <c r="K31" s="569"/>
      <c r="L31" s="569"/>
      <c r="M31" s="568"/>
      <c r="N31" s="568"/>
      <c r="O31" s="568"/>
      <c r="P31" s="353">
        <f>COUNTIF(Inputs!$D$20:$DS$307,C31)*(Inputs!$B$3*24)*60*IF(C31="",0,1)</f>
        <v>15</v>
      </c>
      <c r="Q31" s="354">
        <f>IF(Factsheet!$E$61&gt;0,P31/Factsheet!$E$61,0)</f>
        <v>0.375</v>
      </c>
      <c r="R31" s="570" t="s">
        <v>250</v>
      </c>
      <c r="S31" s="19">
        <f>IF(H31="Trays",I31*Factsheet!$I$61,IF(G31="Fixed",I31,0))</f>
        <v>8</v>
      </c>
      <c r="T31" s="20">
        <f>IF(H31="Other","N/A",IF(H31="Trays",Factsheet!$I$61,Factsheet!$E$61))</f>
        <v>108</v>
      </c>
      <c r="U31" s="20" t="str">
        <f t="shared" si="2"/>
        <v>Y</v>
      </c>
      <c r="V31" s="419" t="str">
        <f t="shared" si="1"/>
        <v>SDM Option 3-Cln.Grbge.Bins</v>
      </c>
      <c r="W31" s="419"/>
      <c r="X31" s="419"/>
      <c r="Y31" s="419"/>
      <c r="Z31" s="419"/>
    </row>
    <row r="32" spans="1:26" ht="15" x14ac:dyDescent="0.25">
      <c r="A32" s="419" t="s">
        <v>196</v>
      </c>
      <c r="B32" s="419" t="s">
        <v>247</v>
      </c>
      <c r="C32" s="586" t="s">
        <v>86</v>
      </c>
      <c r="D32" s="419"/>
      <c r="E32" s="419"/>
      <c r="F32" s="568" t="s">
        <v>267</v>
      </c>
      <c r="G32" s="568" t="s">
        <v>199</v>
      </c>
      <c r="H32" s="568" t="s">
        <v>200</v>
      </c>
      <c r="I32" s="569">
        <v>0.18518518518518517</v>
      </c>
      <c r="J32" s="569"/>
      <c r="K32" s="569"/>
      <c r="L32" s="569"/>
      <c r="M32" s="568"/>
      <c r="N32" s="568"/>
      <c r="O32" s="568"/>
      <c r="P32" s="353">
        <f>COUNTIF(Inputs!$D$20:$DS$307,C32)*(Inputs!$B$3*24)*60*IF(C32="",0,1)</f>
        <v>24.999999999999996</v>
      </c>
      <c r="Q32" s="354">
        <f>IF(Factsheet!$E$61&gt;0,P32/Factsheet!$E$61,0)</f>
        <v>0.62499999999999989</v>
      </c>
      <c r="R32" s="570" t="s">
        <v>250</v>
      </c>
      <c r="S32" s="19">
        <f>IF(H32="Trays",I32*Factsheet!$I$61,IF(G32="Fixed",I32,0))</f>
        <v>20</v>
      </c>
      <c r="T32" s="20">
        <f>IF(H32="Other","N/A",IF(H32="Trays",Factsheet!$I$61,Factsheet!$E$61))</f>
        <v>108</v>
      </c>
      <c r="U32" s="20" t="str">
        <f t="shared" si="2"/>
        <v>Y</v>
      </c>
      <c r="V32" s="419" t="str">
        <f t="shared" si="1"/>
        <v>SDM Option 3-Cln.Hrd.Flrs</v>
      </c>
      <c r="W32" s="419"/>
      <c r="X32" s="419"/>
      <c r="Y32" s="419"/>
      <c r="Z32" s="419"/>
    </row>
    <row r="33" spans="1:26" ht="15" x14ac:dyDescent="0.25">
      <c r="A33" s="419" t="s">
        <v>196</v>
      </c>
      <c r="B33" s="419" t="s">
        <v>247</v>
      </c>
      <c r="C33" s="586" t="s">
        <v>268</v>
      </c>
      <c r="D33" s="419"/>
      <c r="E33" s="419"/>
      <c r="F33" s="568" t="s">
        <v>269</v>
      </c>
      <c r="G33" s="568" t="s">
        <v>199</v>
      </c>
      <c r="H33" s="568" t="s">
        <v>200</v>
      </c>
      <c r="I33" s="569">
        <v>7.407407407407407E-2</v>
      </c>
      <c r="J33" s="569"/>
      <c r="K33" s="569"/>
      <c r="L33" s="569"/>
      <c r="M33" s="568"/>
      <c r="N33" s="568"/>
      <c r="O33" s="568"/>
      <c r="P33" s="353">
        <f>COUNTIF(Inputs!$D$20:$DS$307,C33)*(Inputs!$B$3*24)*60*IF(C33="",0,1)</f>
        <v>10</v>
      </c>
      <c r="Q33" s="354">
        <f>IF(Factsheet!$E$61&gt;0,P33/Factsheet!$E$61,0)</f>
        <v>0.25</v>
      </c>
      <c r="R33" s="570" t="s">
        <v>250</v>
      </c>
      <c r="S33" s="19">
        <f>IF(H33="Trays",I33*Factsheet!$I$61,IF(G33="Fixed",I33,0))</f>
        <v>8</v>
      </c>
      <c r="T33" s="20">
        <f>IF(H33="Other","N/A",IF(H33="Trays",Factsheet!$I$61,Factsheet!$E$61))</f>
        <v>108</v>
      </c>
      <c r="U33" s="20" t="str">
        <f t="shared" si="2"/>
        <v>Y</v>
      </c>
      <c r="V33" s="419" t="str">
        <f t="shared" si="1"/>
        <v>SDM Option 3-Cln.Micro.Ovens</v>
      </c>
      <c r="W33" s="419"/>
      <c r="X33" s="419"/>
      <c r="Y33" s="419"/>
      <c r="Z33" s="419"/>
    </row>
    <row r="34" spans="1:26" ht="15" x14ac:dyDescent="0.25">
      <c r="A34" s="419" t="s">
        <v>196</v>
      </c>
      <c r="B34" s="419" t="s">
        <v>247</v>
      </c>
      <c r="C34" s="588" t="s">
        <v>270</v>
      </c>
      <c r="D34" s="419"/>
      <c r="E34" s="419"/>
      <c r="F34" s="568" t="s">
        <v>271</v>
      </c>
      <c r="G34" s="568" t="s">
        <v>199</v>
      </c>
      <c r="H34" s="568" t="s">
        <v>200</v>
      </c>
      <c r="I34" s="569">
        <v>0.22222222222222221</v>
      </c>
      <c r="J34" s="569"/>
      <c r="K34" s="569"/>
      <c r="L34" s="569"/>
      <c r="M34" s="568"/>
      <c r="N34" s="568"/>
      <c r="O34" s="578"/>
      <c r="P34" s="353">
        <f>COUNTIF(Inputs!$D$20:$DS$307,C34)*(Inputs!$B$3*24)*60*IF(C34="",0,1)</f>
        <v>15</v>
      </c>
      <c r="Q34" s="354">
        <f>IF(Factsheet!$E$61&gt;0,P34/Factsheet!$E$61,0)</f>
        <v>0.375</v>
      </c>
      <c r="R34" s="570" t="s">
        <v>250</v>
      </c>
      <c r="S34" s="19">
        <f>IF(H34="Trays",I34*Factsheet!$I$61,IF(G34="Fixed",I34,0))</f>
        <v>24</v>
      </c>
      <c r="T34" s="20">
        <f>IF(H34="Other","N/A",IF(H34="Trays",Factsheet!$I$61,Factsheet!$E$61))</f>
        <v>108</v>
      </c>
      <c r="U34" s="20" t="s">
        <v>137</v>
      </c>
      <c r="V34" s="419" t="str">
        <f t="shared" si="1"/>
        <v>SDM Option 3-Cln.Rethrm.Crts</v>
      </c>
      <c r="W34" s="419"/>
      <c r="X34" s="419"/>
      <c r="Y34" s="419"/>
      <c r="Z34" s="419"/>
    </row>
    <row r="35" spans="1:26" ht="15" x14ac:dyDescent="0.25">
      <c r="A35" s="419" t="s">
        <v>196</v>
      </c>
      <c r="B35" s="419" t="s">
        <v>247</v>
      </c>
      <c r="C35" s="586" t="s">
        <v>272</v>
      </c>
      <c r="D35" s="419"/>
      <c r="E35" s="419"/>
      <c r="F35" s="568" t="s">
        <v>273</v>
      </c>
      <c r="G35" s="568" t="s">
        <v>228</v>
      </c>
      <c r="H35" s="568" t="s">
        <v>132</v>
      </c>
      <c r="I35" s="587"/>
      <c r="J35" s="569"/>
      <c r="K35" s="569"/>
      <c r="L35" s="569"/>
      <c r="M35" s="568"/>
      <c r="N35" s="568"/>
      <c r="O35" s="568"/>
      <c r="P35" s="353">
        <f>COUNTIF(Inputs!$D$20:$DS$307,C35)*(Inputs!$B$3*24)*60*IF(C35="",0,1)</f>
        <v>0</v>
      </c>
      <c r="Q35" s="354">
        <f>IF(Factsheet!$E$61&gt;0,P35/Factsheet!$E$61,0)</f>
        <v>0</v>
      </c>
      <c r="R35" s="570" t="s">
        <v>250</v>
      </c>
      <c r="S35" s="19">
        <f>IF(H35="Trays",I35*Factsheet!$I$61,IF(G35="Fixed",I35,0))</f>
        <v>0</v>
      </c>
      <c r="T35" s="20" t="str">
        <f>IF(H35="Other","N/A",IF(H35="Trays",Factsheet!$I$61,Factsheet!$E$61))</f>
        <v>N/A</v>
      </c>
      <c r="U35" s="20" t="str">
        <f t="shared" ref="U35:U87" si="3">IF(P35&gt;0,"Y","N")</f>
        <v>N</v>
      </c>
      <c r="V35" s="419" t="str">
        <f t="shared" si="1"/>
        <v>SDM Option 3-Cln.Walls</v>
      </c>
      <c r="W35" s="419"/>
      <c r="X35" s="419"/>
      <c r="Y35" s="419"/>
      <c r="Z35" s="419"/>
    </row>
    <row r="36" spans="1:26" ht="15" x14ac:dyDescent="0.25">
      <c r="A36" s="419" t="s">
        <v>196</v>
      </c>
      <c r="B36" s="419" t="s">
        <v>247</v>
      </c>
      <c r="C36" s="586" t="s">
        <v>274</v>
      </c>
      <c r="D36" s="419"/>
      <c r="E36" s="419"/>
      <c r="F36" s="568" t="s">
        <v>275</v>
      </c>
      <c r="G36" s="568" t="s">
        <v>199</v>
      </c>
      <c r="H36" s="568" t="s">
        <v>200</v>
      </c>
      <c r="I36" s="569">
        <v>3.7037037037037035E-2</v>
      </c>
      <c r="J36" s="569"/>
      <c r="K36" s="569"/>
      <c r="L36" s="569"/>
      <c r="M36" s="568"/>
      <c r="N36" s="568"/>
      <c r="O36" s="568"/>
      <c r="P36" s="353">
        <f>COUNTIF(Inputs!$D$20:$DS$307,C36)*(Inputs!$B$3*24)*60*IF(C36="",0,1)</f>
        <v>5</v>
      </c>
      <c r="Q36" s="354">
        <f>IF(Factsheet!$E$61&gt;0,P36/Factsheet!$E$61,0)</f>
        <v>0.125</v>
      </c>
      <c r="R36" s="570" t="s">
        <v>250</v>
      </c>
      <c r="S36" s="19">
        <f>IF(H36="Trays",I36*Factsheet!$I$61,IF(G36="Fixed",I36,0))</f>
        <v>4</v>
      </c>
      <c r="T36" s="20">
        <f>IF(H36="Other","N/A",IF(H36="Trays",Factsheet!$I$61,Factsheet!$E$61))</f>
        <v>108</v>
      </c>
      <c r="U36" s="20" t="str">
        <f t="shared" si="3"/>
        <v>Y</v>
      </c>
      <c r="V36" s="419" t="str">
        <f t="shared" si="1"/>
        <v>SDM Option 3-Mop.Assbl.Floor</v>
      </c>
      <c r="W36" s="419"/>
      <c r="X36" s="419"/>
      <c r="Y36" s="419"/>
      <c r="Z36" s="419"/>
    </row>
    <row r="37" spans="1:26" ht="15" x14ac:dyDescent="0.25">
      <c r="A37" s="419" t="s">
        <v>196</v>
      </c>
      <c r="B37" s="419" t="s">
        <v>247</v>
      </c>
      <c r="C37" s="588" t="s">
        <v>84</v>
      </c>
      <c r="D37" s="419"/>
      <c r="E37" s="419"/>
      <c r="F37" s="568" t="s">
        <v>276</v>
      </c>
      <c r="G37" s="568" t="s">
        <v>199</v>
      </c>
      <c r="H37" s="568" t="s">
        <v>200</v>
      </c>
      <c r="I37" s="569">
        <v>7.407407407407407E-2</v>
      </c>
      <c r="J37" s="569"/>
      <c r="K37" s="569"/>
      <c r="L37" s="569"/>
      <c r="M37" s="568"/>
      <c r="N37" s="568"/>
      <c r="O37" s="578"/>
      <c r="P37" s="353">
        <f>COUNTIF(Inputs!$D$20:$DS$307,C37)*(Inputs!$B$3*24)*60*IF(C37="",0,1)</f>
        <v>10</v>
      </c>
      <c r="Q37" s="354">
        <f>IF(Factsheet!$E$61&gt;0,P37/Factsheet!$E$61,0)</f>
        <v>0.25</v>
      </c>
      <c r="R37" s="570" t="s">
        <v>250</v>
      </c>
      <c r="S37" s="19">
        <f>IF(H37="Trays",I37*Factsheet!$I$61,IF(G37="Fixed",I37,0))</f>
        <v>8</v>
      </c>
      <c r="T37" s="20">
        <f>IF(H37="Other","N/A",IF(H37="Trays",Factsheet!$I$61,Factsheet!$E$61))</f>
        <v>108</v>
      </c>
      <c r="U37" s="20" t="str">
        <f t="shared" si="3"/>
        <v>Y</v>
      </c>
      <c r="V37" s="419" t="str">
        <f t="shared" si="1"/>
        <v>SDM Option 3-Sanitisers</v>
      </c>
      <c r="W37" s="419"/>
      <c r="X37" s="419"/>
      <c r="Y37" s="419"/>
      <c r="Z37" s="419"/>
    </row>
    <row r="38" spans="1:26" ht="15" x14ac:dyDescent="0.25">
      <c r="A38" s="419" t="s">
        <v>196</v>
      </c>
      <c r="B38" s="419" t="s">
        <v>247</v>
      </c>
      <c r="C38" s="586" t="s">
        <v>277</v>
      </c>
      <c r="D38" s="419"/>
      <c r="E38" s="419"/>
      <c r="F38" s="568" t="s">
        <v>278</v>
      </c>
      <c r="G38" s="568" t="s">
        <v>199</v>
      </c>
      <c r="H38" s="568" t="s">
        <v>200</v>
      </c>
      <c r="I38" s="569">
        <v>3.7037037037037035E-2</v>
      </c>
      <c r="J38" s="569"/>
      <c r="K38" s="569"/>
      <c r="L38" s="569"/>
      <c r="M38" s="568"/>
      <c r="N38" s="568"/>
      <c r="O38" s="568"/>
      <c r="P38" s="353">
        <f>COUNTIF(Inputs!$D$20:$DS$307,C38)*(Inputs!$B$3*24)*60*IF(C38="",0,1)</f>
        <v>0</v>
      </c>
      <c r="Q38" s="354">
        <f>IF(Factsheet!$E$61&gt;0,P38/Factsheet!$E$61,0)</f>
        <v>0</v>
      </c>
      <c r="R38" s="570" t="s">
        <v>250</v>
      </c>
      <c r="S38" s="19">
        <f>IF(H38="Trays",I38*Factsheet!$I$61,IF(G38="Fixed",I38,0))</f>
        <v>4</v>
      </c>
      <c r="T38" s="20">
        <f>IF(H38="Other","N/A",IF(H38="Trays",Factsheet!$I$61,Factsheet!$E$61))</f>
        <v>108</v>
      </c>
      <c r="U38" s="20" t="str">
        <f t="shared" si="3"/>
        <v>N</v>
      </c>
      <c r="V38" s="419" t="str">
        <f t="shared" si="1"/>
        <v>SDM Option 3-Swp.Assb.Flr</v>
      </c>
      <c r="W38" s="419"/>
      <c r="X38" s="419"/>
      <c r="Y38" s="419"/>
      <c r="Z38" s="419"/>
    </row>
    <row r="39" spans="1:26" ht="15" x14ac:dyDescent="0.25">
      <c r="A39" s="419" t="s">
        <v>196</v>
      </c>
      <c r="B39" s="419" t="s">
        <v>247</v>
      </c>
      <c r="C39" s="586" t="s">
        <v>279</v>
      </c>
      <c r="D39" s="419"/>
      <c r="E39" s="419"/>
      <c r="F39" s="568" t="s">
        <v>280</v>
      </c>
      <c r="G39" s="568" t="s">
        <v>199</v>
      </c>
      <c r="H39" s="568" t="s">
        <v>200</v>
      </c>
      <c r="I39" s="569">
        <v>0.1111111111111111</v>
      </c>
      <c r="J39" s="569"/>
      <c r="K39" s="569"/>
      <c r="L39" s="569"/>
      <c r="M39" s="568"/>
      <c r="N39" s="568"/>
      <c r="O39" s="568"/>
      <c r="P39" s="353">
        <f>COUNTIF(Inputs!$D$20:$DS$307,C39)*(Inputs!$B$3*24)*60*IF(C39="",0,1)</f>
        <v>0</v>
      </c>
      <c r="Q39" s="354">
        <f>IF(Factsheet!$E$61&gt;0,P39/Factsheet!$E$61,0)</f>
        <v>0</v>
      </c>
      <c r="R39" s="570" t="s">
        <v>250</v>
      </c>
      <c r="S39" s="19">
        <f>IF(H39="Trays",I39*Factsheet!$I$61,IF(G39="Fixed",I39,0))</f>
        <v>12</v>
      </c>
      <c r="T39" s="20">
        <f>IF(H39="Other","N/A",IF(H39="Trays",Factsheet!$I$61,Factsheet!$E$61))</f>
        <v>108</v>
      </c>
      <c r="U39" s="20" t="str">
        <f t="shared" si="3"/>
        <v>N</v>
      </c>
      <c r="V39" s="419" t="str">
        <f t="shared" si="1"/>
        <v>SDM Option 3-Swp.Frzr.Flr</v>
      </c>
      <c r="W39" s="419"/>
      <c r="X39" s="419"/>
      <c r="Y39" s="419"/>
      <c r="Z39" s="419"/>
    </row>
    <row r="40" spans="1:26" ht="15" x14ac:dyDescent="0.25">
      <c r="A40" s="419" t="s">
        <v>196</v>
      </c>
      <c r="B40" s="419" t="s">
        <v>247</v>
      </c>
      <c r="C40" s="586" t="s">
        <v>281</v>
      </c>
      <c r="D40" s="419"/>
      <c r="E40" s="419"/>
      <c r="F40" s="568" t="s">
        <v>282</v>
      </c>
      <c r="G40" s="568" t="s">
        <v>199</v>
      </c>
      <c r="H40" s="568" t="s">
        <v>200</v>
      </c>
      <c r="I40" s="569">
        <v>3.7037037037037035E-2</v>
      </c>
      <c r="J40" s="569"/>
      <c r="K40" s="569"/>
      <c r="L40" s="569"/>
      <c r="M40" s="568"/>
      <c r="N40" s="568"/>
      <c r="O40" s="568"/>
      <c r="P40" s="353">
        <f>COUNTIF(Inputs!$D$20:$DS$307,C40)*(Inputs!$B$3*24)*60*IF(C40="",0,1)</f>
        <v>5</v>
      </c>
      <c r="Q40" s="354">
        <f>IF(Factsheet!$E$61&gt;0,P40/Factsheet!$E$61,0)</f>
        <v>0.125</v>
      </c>
      <c r="R40" s="570" t="s">
        <v>250</v>
      </c>
      <c r="S40" s="19">
        <f>IF(H40="Trays",I40*Factsheet!$I$61,IF(G40="Fixed",I40,0))</f>
        <v>4</v>
      </c>
      <c r="T40" s="20">
        <f>IF(H40="Other","N/A",IF(H40="Trays",Factsheet!$I$61,Factsheet!$E$61))</f>
        <v>108</v>
      </c>
      <c r="U40" s="20" t="str">
        <f t="shared" si="3"/>
        <v>Y</v>
      </c>
      <c r="V40" s="419" t="str">
        <f t="shared" si="1"/>
        <v>SDM Option 3-Swp.Mop Clrms</v>
      </c>
      <c r="W40" s="419"/>
      <c r="X40" s="419"/>
      <c r="Y40" s="419"/>
      <c r="Z40" s="419"/>
    </row>
    <row r="41" spans="1:26" ht="15" x14ac:dyDescent="0.25">
      <c r="A41" s="419" t="s">
        <v>196</v>
      </c>
      <c r="B41" s="419" t="s">
        <v>247</v>
      </c>
      <c r="C41" s="589" t="s">
        <v>29</v>
      </c>
      <c r="D41" s="419"/>
      <c r="E41" s="419"/>
      <c r="F41" s="568" t="s">
        <v>283</v>
      </c>
      <c r="G41" s="568" t="s">
        <v>199</v>
      </c>
      <c r="H41" s="568" t="s">
        <v>200</v>
      </c>
      <c r="I41" s="569">
        <v>0.18518518518518517</v>
      </c>
      <c r="J41" s="574"/>
      <c r="K41" s="574"/>
      <c r="L41" s="574"/>
      <c r="M41" s="568"/>
      <c r="N41" s="568"/>
      <c r="O41" s="572"/>
      <c r="P41" s="353">
        <f>COUNTIF(Inputs!$D$20:$DS$307,C41)*(Inputs!$B$3*24)*60*IF(C41="",0,1)</f>
        <v>49.999999999999993</v>
      </c>
      <c r="Q41" s="354">
        <f>IF(Factsheet!$E$61&gt;0,P41/Factsheet!$E$61,0)</f>
        <v>1.2499999999999998</v>
      </c>
      <c r="R41" s="570" t="s">
        <v>201</v>
      </c>
      <c r="S41" s="19">
        <f>IF(H41="Trays",I41*Factsheet!$I$61,IF(G41="Fixed",I41,0))</f>
        <v>20</v>
      </c>
      <c r="T41" s="20">
        <f>IF(H41="Other","N/A",IF(H41="Trays",Factsheet!$I$61,Factsheet!$E$61))</f>
        <v>108</v>
      </c>
      <c r="U41" s="20" t="str">
        <f t="shared" si="3"/>
        <v>Y</v>
      </c>
      <c r="V41" s="419" t="str">
        <f t="shared" si="1"/>
        <v>SDM Option 3-Weekly Cleaning</v>
      </c>
      <c r="W41" s="419"/>
      <c r="X41" s="419"/>
      <c r="Y41" s="419"/>
      <c r="Z41" s="419"/>
    </row>
    <row r="42" spans="1:26" ht="15" x14ac:dyDescent="0.25">
      <c r="A42" s="419" t="s">
        <v>196</v>
      </c>
      <c r="B42" s="419" t="s">
        <v>247</v>
      </c>
      <c r="C42" s="588" t="s">
        <v>1256</v>
      </c>
      <c r="D42" s="419"/>
      <c r="E42" s="419"/>
      <c r="F42" s="568" t="s">
        <v>1259</v>
      </c>
      <c r="G42" s="568" t="s">
        <v>228</v>
      </c>
      <c r="H42" s="568" t="s">
        <v>132</v>
      </c>
      <c r="I42" s="569">
        <v>5</v>
      </c>
      <c r="J42" s="574"/>
      <c r="K42" s="574">
        <v>0</v>
      </c>
      <c r="L42" s="574">
        <v>0</v>
      </c>
      <c r="M42" s="568"/>
      <c r="N42" s="568"/>
      <c r="O42" s="572" t="s">
        <v>1260</v>
      </c>
      <c r="P42" s="353">
        <f>COUNTIF(Inputs!$D$20:$DS$307,C42)*(Inputs!$B$3*24)*60*IF(C42="",0,1)</f>
        <v>0</v>
      </c>
      <c r="Q42" s="354">
        <f>IF(Factsheet!$E$61&gt;0,P42/Factsheet!$E$61,0)</f>
        <v>0</v>
      </c>
      <c r="R42" s="570" t="s">
        <v>250</v>
      </c>
      <c r="S42" s="19">
        <f>IF(H42="Trays",I42*Factsheet!$I$61,IF(G42="Fixed",I42,0))</f>
        <v>5</v>
      </c>
      <c r="T42" s="20" t="str">
        <f>IF(H42="Other","N/A",IF(H42="Trays",Factsheet!$I$61,Factsheet!$E$61))</f>
        <v>N/A</v>
      </c>
      <c r="U42" s="20" t="str">
        <f t="shared" si="3"/>
        <v>N</v>
      </c>
      <c r="V42" s="419" t="str">
        <f t="shared" si="1"/>
        <v>SDM Option 3-Cln.Day.Rooms</v>
      </c>
      <c r="W42" s="419" t="s">
        <v>384</v>
      </c>
      <c r="X42" s="419" t="s">
        <v>384</v>
      </c>
      <c r="Y42" s="419" t="s">
        <v>384</v>
      </c>
      <c r="Z42" s="419" t="s">
        <v>384</v>
      </c>
    </row>
    <row r="43" spans="1:26" ht="15" x14ac:dyDescent="0.25">
      <c r="A43" s="419" t="s">
        <v>196</v>
      </c>
      <c r="B43" s="419" t="s">
        <v>247</v>
      </c>
      <c r="C43" s="588" t="s">
        <v>1253</v>
      </c>
      <c r="D43" s="419"/>
      <c r="E43" s="419"/>
      <c r="F43" s="568" t="s">
        <v>1288</v>
      </c>
      <c r="G43" s="568" t="s">
        <v>228</v>
      </c>
      <c r="H43" s="568" t="s">
        <v>132</v>
      </c>
      <c r="I43" s="569">
        <v>5</v>
      </c>
      <c r="J43" s="574"/>
      <c r="K43" s="574">
        <v>0</v>
      </c>
      <c r="L43" s="574">
        <v>0</v>
      </c>
      <c r="M43" s="568"/>
      <c r="N43" s="568"/>
      <c r="O43" s="572" t="s">
        <v>1390</v>
      </c>
      <c r="P43" s="353">
        <f>COUNTIF(Inputs!$D$20:$DS$307,C43)*(Inputs!$B$3*24)*60*IF(C43="",0,1)</f>
        <v>34.999999999999993</v>
      </c>
      <c r="Q43" s="354">
        <f>IF(Factsheet!$E$61&gt;0,P43/Factsheet!$E$61,0)</f>
        <v>0.87499999999999978</v>
      </c>
      <c r="R43" s="570" t="s">
        <v>250</v>
      </c>
      <c r="S43" s="19">
        <f>IF(H43="Trays",I43*Factsheet!$I$61,IF(G43="Fixed",I43,0))</f>
        <v>5</v>
      </c>
      <c r="T43" s="20" t="str">
        <f>IF(H43="Other","N/A",IF(H43="Trays",Factsheet!$I$61,Factsheet!$E$61))</f>
        <v>N/A</v>
      </c>
      <c r="U43" s="20" t="str">
        <f t="shared" si="3"/>
        <v>Y</v>
      </c>
      <c r="V43" s="419" t="str">
        <f t="shared" si="1"/>
        <v>SDM Option 3-MM.Cln.Restock</v>
      </c>
      <c r="W43" s="419" t="s">
        <v>234</v>
      </c>
      <c r="X43" s="419" t="s">
        <v>234</v>
      </c>
      <c r="Y43" s="419" t="s">
        <v>234</v>
      </c>
      <c r="Z43" s="419" t="s">
        <v>234</v>
      </c>
    </row>
    <row r="44" spans="1:26" ht="15" x14ac:dyDescent="0.25">
      <c r="A44" s="419" t="s">
        <v>196</v>
      </c>
      <c r="B44" s="419" t="s">
        <v>284</v>
      </c>
      <c r="C44" s="590" t="s">
        <v>22</v>
      </c>
      <c r="D44" s="419"/>
      <c r="E44" s="419"/>
      <c r="F44" s="568" t="s">
        <v>285</v>
      </c>
      <c r="G44" s="568" t="s">
        <v>199</v>
      </c>
      <c r="H44" s="568" t="s">
        <v>200</v>
      </c>
      <c r="I44" s="569">
        <v>7.407407407407407E-2</v>
      </c>
      <c r="J44" s="569"/>
      <c r="K44" s="569"/>
      <c r="L44" s="569"/>
      <c r="M44" s="568"/>
      <c r="N44" s="568"/>
      <c r="O44" s="568"/>
      <c r="P44" s="353">
        <f>COUNTIF(Inputs!$D$20:$DS$307,C44)*(Inputs!$B$3*24)*60*IF(C44="",0,1)</f>
        <v>5</v>
      </c>
      <c r="Q44" s="354">
        <f>IF(Factsheet!$E$61&gt;0,P44/Factsheet!$E$61,0)</f>
        <v>0.125</v>
      </c>
      <c r="R44" s="570" t="s">
        <v>201</v>
      </c>
      <c r="S44" s="19">
        <f>IF(H44="Trays",I44*Factsheet!$I$61,IF(G44="Fixed",I44,0))</f>
        <v>8</v>
      </c>
      <c r="T44" s="20">
        <f>IF(H44="Other","N/A",IF(H44="Trays",Factsheet!$I$61,Factsheet!$E$61))</f>
        <v>108</v>
      </c>
      <c r="U44" s="20" t="str">
        <f t="shared" si="3"/>
        <v>Y</v>
      </c>
      <c r="V44" s="419" t="str">
        <f t="shared" si="1"/>
        <v>SDM Option 3-Chk.Temp</v>
      </c>
      <c r="W44" s="419"/>
      <c r="X44" s="419"/>
      <c r="Y44" s="419"/>
      <c r="Z44" s="419"/>
    </row>
    <row r="45" spans="1:26" ht="15" x14ac:dyDescent="0.25">
      <c r="A45" s="419" t="s">
        <v>196</v>
      </c>
      <c r="B45" s="419" t="s">
        <v>284</v>
      </c>
      <c r="C45" s="590" t="s">
        <v>33</v>
      </c>
      <c r="D45" s="419"/>
      <c r="E45" s="419"/>
      <c r="F45" s="568" t="s">
        <v>286</v>
      </c>
      <c r="G45" s="568" t="s">
        <v>199</v>
      </c>
      <c r="H45" s="568" t="s">
        <v>200</v>
      </c>
      <c r="I45" s="569">
        <v>0.1111111111111111</v>
      </c>
      <c r="J45" s="569"/>
      <c r="K45" s="569"/>
      <c r="L45" s="569"/>
      <c r="M45" s="568"/>
      <c r="N45" s="568"/>
      <c r="O45" s="568"/>
      <c r="P45" s="353">
        <f>COUNTIF(Inputs!$D$20:$DS$307,C45)*(Inputs!$B$3*24)*60*IF(C45="",0,1)</f>
        <v>20</v>
      </c>
      <c r="Q45" s="354">
        <f>IF(Factsheet!$E$61&gt;0,P45/Factsheet!$E$61,0)</f>
        <v>0.5</v>
      </c>
      <c r="R45" s="570" t="s">
        <v>201</v>
      </c>
      <c r="S45" s="19">
        <f>IF(H45="Trays",I45*Factsheet!$I$61,IF(G45="Fixed",I45,0))</f>
        <v>12</v>
      </c>
      <c r="T45" s="20">
        <f>IF(H45="Other","N/A",IF(H45="Trays",Factsheet!$I$61,Factsheet!$E$61))</f>
        <v>108</v>
      </c>
      <c r="U45" s="20" t="str">
        <f t="shared" si="3"/>
        <v>Y</v>
      </c>
      <c r="V45" s="419" t="str">
        <f t="shared" si="1"/>
        <v>SDM Option 3-Log.Test.Ml</v>
      </c>
      <c r="W45" s="419"/>
      <c r="X45" s="419"/>
      <c r="Y45" s="419"/>
      <c r="Z45" s="419"/>
    </row>
    <row r="46" spans="1:26" ht="25.5" x14ac:dyDescent="0.25">
      <c r="A46" s="419" t="s">
        <v>196</v>
      </c>
      <c r="B46" s="419" t="s">
        <v>284</v>
      </c>
      <c r="C46" s="585" t="s">
        <v>48</v>
      </c>
      <c r="D46" s="419"/>
      <c r="E46" s="419"/>
      <c r="F46" s="568" t="s">
        <v>287</v>
      </c>
      <c r="G46" s="568" t="s">
        <v>199</v>
      </c>
      <c r="H46" s="568" t="s">
        <v>200</v>
      </c>
      <c r="I46" s="569">
        <v>7.407407407407407E-2</v>
      </c>
      <c r="J46" s="569"/>
      <c r="K46" s="569"/>
      <c r="L46" s="569"/>
      <c r="M46" s="568"/>
      <c r="N46" s="568"/>
      <c r="O46" s="578"/>
      <c r="P46" s="353">
        <f>COUNTIF(Inputs!$D$20:$DS$307,C46)*(Inputs!$B$3*24)*60*IF(C46="",0,1)</f>
        <v>20</v>
      </c>
      <c r="Q46" s="354">
        <f>IF(Factsheet!$E$61&gt;0,P46/Factsheet!$E$61,0)</f>
        <v>0.5</v>
      </c>
      <c r="R46" s="570" t="s">
        <v>207</v>
      </c>
      <c r="S46" s="19">
        <f>IF(H46="Trays",I46*Factsheet!$I$61,IF(G46="Fixed",I46,0))</f>
        <v>8</v>
      </c>
      <c r="T46" s="20">
        <f>IF(H46="Other","N/A",IF(H46="Trays",Factsheet!$I$61,Factsheet!$E$61))</f>
        <v>108</v>
      </c>
      <c r="U46" s="20" t="str">
        <f t="shared" si="3"/>
        <v>Y</v>
      </c>
      <c r="V46" s="419" t="str">
        <f t="shared" si="1"/>
        <v>SDM Option 3-Sanitise.F&amp;V</v>
      </c>
      <c r="W46" s="419"/>
      <c r="X46" s="419"/>
      <c r="Y46" s="419"/>
      <c r="Z46" s="419"/>
    </row>
    <row r="47" spans="1:26" ht="15" x14ac:dyDescent="0.25">
      <c r="A47" s="419" t="s">
        <v>196</v>
      </c>
      <c r="B47" s="419" t="s">
        <v>288</v>
      </c>
      <c r="C47" s="585" t="s">
        <v>289</v>
      </c>
      <c r="D47" s="419"/>
      <c r="E47" s="419"/>
      <c r="F47" s="419" t="s">
        <v>290</v>
      </c>
      <c r="G47" s="568" t="s">
        <v>228</v>
      </c>
      <c r="H47" s="568" t="s">
        <v>132</v>
      </c>
      <c r="I47" s="569">
        <v>5</v>
      </c>
      <c r="J47" s="591"/>
      <c r="K47" s="591">
        <v>0</v>
      </c>
      <c r="L47" s="591">
        <v>0</v>
      </c>
      <c r="M47" s="419"/>
      <c r="N47" s="419"/>
      <c r="O47" s="592" t="s">
        <v>291</v>
      </c>
      <c r="P47" s="353">
        <f>COUNTIF(Inputs!$D$20:$DS$307,C47)*(Inputs!$B$3*24)*60*IF(C47="",0,1)</f>
        <v>0</v>
      </c>
      <c r="Q47" s="354">
        <f>IF(Factsheet!$E$61&gt;0,P47/Factsheet!$E$61,0)</f>
        <v>0</v>
      </c>
      <c r="R47" s="570" t="s">
        <v>201</v>
      </c>
      <c r="S47" s="19">
        <f>IF(H47="Trays",I47*Factsheet!$I$61,IF(G47="Fixed",I47,0))</f>
        <v>5</v>
      </c>
      <c r="T47" s="20" t="str">
        <f>IF(H47="Other","N/A",IF(H47="Trays",Factsheet!$I$61,Factsheet!$E$61))</f>
        <v>N/A</v>
      </c>
      <c r="U47" s="20" t="str">
        <f t="shared" si="3"/>
        <v>N</v>
      </c>
      <c r="V47" s="419" t="str">
        <f t="shared" si="1"/>
        <v>SDM Option 3-Br.Bulk.Pk</v>
      </c>
      <c r="W47" s="419"/>
      <c r="X47" s="419"/>
      <c r="Y47" s="419"/>
      <c r="Z47" s="419"/>
    </row>
    <row r="48" spans="1:26" ht="15" x14ac:dyDescent="0.25">
      <c r="A48" s="419" t="s">
        <v>196</v>
      </c>
      <c r="B48" s="419" t="s">
        <v>288</v>
      </c>
      <c r="C48" s="593" t="s">
        <v>43</v>
      </c>
      <c r="D48" s="419"/>
      <c r="E48" s="419"/>
      <c r="F48" s="419" t="s">
        <v>424</v>
      </c>
      <c r="G48" s="568" t="s">
        <v>199</v>
      </c>
      <c r="H48" s="568" t="s">
        <v>200</v>
      </c>
      <c r="I48" s="569">
        <v>0.148148148148148</v>
      </c>
      <c r="J48" s="591"/>
      <c r="K48" s="591">
        <v>0</v>
      </c>
      <c r="L48" s="591">
        <v>0</v>
      </c>
      <c r="M48" s="419"/>
      <c r="N48" s="419"/>
      <c r="O48" s="419" t="s">
        <v>294</v>
      </c>
      <c r="P48" s="353">
        <f>COUNTIF(Inputs!$D$20:$DS$307,C48)*(Inputs!$B$3*24)*60*IF(C48="",0,1)</f>
        <v>5</v>
      </c>
      <c r="Q48" s="354">
        <f>IF(Factsheet!$E$61&gt;0,P48/Factsheet!$E$61,0)</f>
        <v>0.125</v>
      </c>
      <c r="R48" s="570" t="s">
        <v>201</v>
      </c>
      <c r="S48" s="19">
        <f>IF(H48="Trays",I48*Factsheet!$I$61,IF(G48="Fixed",I48,0))</f>
        <v>15.999999999999984</v>
      </c>
      <c r="T48" s="20">
        <f>IF(H48="Other","N/A",IF(H48="Trays",Factsheet!$I$61,Factsheet!$E$61))</f>
        <v>108</v>
      </c>
      <c r="U48" s="20" t="str">
        <f t="shared" si="3"/>
        <v>Y</v>
      </c>
      <c r="V48" s="419" t="str">
        <f t="shared" si="1"/>
        <v>SDM Option 3-Café.Rstk</v>
      </c>
      <c r="W48" s="419"/>
      <c r="X48" s="419"/>
      <c r="Y48" s="419"/>
      <c r="Z48" s="419"/>
    </row>
    <row r="49" spans="1:26" ht="15" x14ac:dyDescent="0.25">
      <c r="A49" s="419" t="s">
        <v>196</v>
      </c>
      <c r="B49" s="419" t="s">
        <v>288</v>
      </c>
      <c r="C49" s="594" t="s">
        <v>299</v>
      </c>
      <c r="D49" s="419"/>
      <c r="E49" s="419"/>
      <c r="F49" s="419" t="s">
        <v>300</v>
      </c>
      <c r="G49" s="568" t="s">
        <v>199</v>
      </c>
      <c r="H49" s="568" t="s">
        <v>200</v>
      </c>
      <c r="I49" s="569">
        <v>7.4074074074074098E-2</v>
      </c>
      <c r="J49" s="591"/>
      <c r="K49" s="591">
        <v>0</v>
      </c>
      <c r="L49" s="591">
        <v>0</v>
      </c>
      <c r="M49" s="419"/>
      <c r="N49" s="419"/>
      <c r="O49" s="592" t="s">
        <v>301</v>
      </c>
      <c r="P49" s="353">
        <f>COUNTIF(Inputs!$D$20:$DS$307,C49)*(Inputs!$B$3*24)*60*IF(C49="",0,1)</f>
        <v>0</v>
      </c>
      <c r="Q49" s="354">
        <f>IF(Factsheet!$E$61&gt;0,P49/Factsheet!$E$61,0)</f>
        <v>0</v>
      </c>
      <c r="R49" s="570" t="s">
        <v>233</v>
      </c>
      <c r="S49" s="19">
        <f>IF(H49="Trays",I49*Factsheet!$I$61,IF(G49="Fixed",I49,0))</f>
        <v>8.0000000000000018</v>
      </c>
      <c r="T49" s="20">
        <f>IF(H49="Other","N/A",IF(H49="Trays",Factsheet!$I$61,Factsheet!$E$61))</f>
        <v>108</v>
      </c>
      <c r="U49" s="20" t="str">
        <f t="shared" si="3"/>
        <v>N</v>
      </c>
      <c r="V49" s="419" t="str">
        <f t="shared" si="1"/>
        <v>SDM Option 3-Chk.SS&amp;ED.Req</v>
      </c>
      <c r="W49" s="419"/>
      <c r="X49" s="419"/>
      <c r="Y49" s="419"/>
      <c r="Z49" s="419"/>
    </row>
    <row r="50" spans="1:26" ht="15" x14ac:dyDescent="0.25">
      <c r="A50" s="419" t="s">
        <v>196</v>
      </c>
      <c r="B50" s="419" t="s">
        <v>288</v>
      </c>
      <c r="C50" s="593" t="s">
        <v>304</v>
      </c>
      <c r="D50" s="419"/>
      <c r="E50" s="419"/>
      <c r="F50" s="419" t="s">
        <v>305</v>
      </c>
      <c r="G50" s="568" t="s">
        <v>199</v>
      </c>
      <c r="H50" s="568" t="s">
        <v>200</v>
      </c>
      <c r="I50" s="569">
        <v>3.7037037037037035E-2</v>
      </c>
      <c r="J50" s="591"/>
      <c r="K50" s="591"/>
      <c r="L50" s="591"/>
      <c r="M50" s="419"/>
      <c r="N50" s="419"/>
      <c r="O50" s="419"/>
      <c r="P50" s="353">
        <f>COUNTIF(Inputs!$D$20:$DS$307,C50)*(Inputs!$B$3*24)*60*IF(C50="",0,1)</f>
        <v>5</v>
      </c>
      <c r="Q50" s="354">
        <f>IF(Factsheet!$E$61&gt;0,P50/Factsheet!$E$61,0)</f>
        <v>0.125</v>
      </c>
      <c r="R50" s="570" t="s">
        <v>205</v>
      </c>
      <c r="S50" s="19">
        <f>IF(H50="Trays",I50*Factsheet!$I$61,IF(G50="Fixed",I50,0))</f>
        <v>4</v>
      </c>
      <c r="T50" s="20">
        <f>IF(H50="Other","N/A",IF(H50="Trays",Factsheet!$I$61,Factsheet!$E$61))</f>
        <v>108</v>
      </c>
      <c r="U50" s="20" t="str">
        <f t="shared" si="3"/>
        <v>Y</v>
      </c>
      <c r="V50" s="419" t="str">
        <f t="shared" si="1"/>
        <v>SDM Option 3-Col.ED.Trly</v>
      </c>
      <c r="W50" s="419"/>
      <c r="X50" s="419"/>
      <c r="Y50" s="419"/>
      <c r="Z50" s="419"/>
    </row>
    <row r="51" spans="1:26" ht="15" x14ac:dyDescent="0.25">
      <c r="A51" s="419" t="s">
        <v>196</v>
      </c>
      <c r="B51" s="419" t="s">
        <v>288</v>
      </c>
      <c r="C51" s="595" t="s">
        <v>310</v>
      </c>
      <c r="D51" s="419"/>
      <c r="E51" s="419"/>
      <c r="F51" s="419" t="s">
        <v>1261</v>
      </c>
      <c r="G51" s="568" t="s">
        <v>228</v>
      </c>
      <c r="H51" s="568" t="s">
        <v>132</v>
      </c>
      <c r="I51" s="569">
        <v>1</v>
      </c>
      <c r="J51" s="591"/>
      <c r="K51" s="591">
        <v>0</v>
      </c>
      <c r="L51" s="591">
        <v>0</v>
      </c>
      <c r="M51" s="419"/>
      <c r="N51" s="419"/>
      <c r="O51" s="592" t="s">
        <v>1262</v>
      </c>
      <c r="P51" s="353">
        <f>COUNTIF(Inputs!$D$20:$DS$307,C51)*(Inputs!$B$3*24)*60*IF(C51="",0,1)</f>
        <v>24.999999999999996</v>
      </c>
      <c r="Q51" s="354">
        <f>IF(Factsheet!$E$61&gt;0,P51/Factsheet!$E$61,0)</f>
        <v>0.62499999999999989</v>
      </c>
      <c r="R51" s="570" t="s">
        <v>212</v>
      </c>
      <c r="S51" s="19">
        <f>IF(H51="Trays",I51*Factsheet!$I$61,IF(G51="Fixed",I51,0))</f>
        <v>1</v>
      </c>
      <c r="T51" s="20" t="str">
        <f>IF(H51="Other","N/A",IF(H51="Trays",Factsheet!$I$61,Factsheet!$E$61))</f>
        <v>N/A</v>
      </c>
      <c r="U51" s="20" t="str">
        <f t="shared" si="3"/>
        <v>Y</v>
      </c>
      <c r="V51" s="419" t="str">
        <f t="shared" si="1"/>
        <v>SDM Option 3-Del.Clinics.S/W</v>
      </c>
      <c r="W51" s="419" t="s">
        <v>234</v>
      </c>
      <c r="X51" s="419" t="s">
        <v>234</v>
      </c>
      <c r="Y51" s="419" t="s">
        <v>234</v>
      </c>
      <c r="Z51" s="419" t="s">
        <v>234</v>
      </c>
    </row>
    <row r="52" spans="1:26" ht="15" x14ac:dyDescent="0.25">
      <c r="A52" s="419" t="s">
        <v>196</v>
      </c>
      <c r="B52" s="419" t="s">
        <v>288</v>
      </c>
      <c r="C52" s="593" t="s">
        <v>52</v>
      </c>
      <c r="D52" s="419"/>
      <c r="E52" s="419"/>
      <c r="F52" s="568" t="s">
        <v>313</v>
      </c>
      <c r="G52" s="568" t="s">
        <v>199</v>
      </c>
      <c r="H52" s="568" t="s">
        <v>200</v>
      </c>
      <c r="I52" s="569">
        <v>3.7037037037037035E-2</v>
      </c>
      <c r="J52" s="569"/>
      <c r="K52" s="569"/>
      <c r="L52" s="569"/>
      <c r="M52" s="568"/>
      <c r="N52" s="568"/>
      <c r="O52" s="568"/>
      <c r="P52" s="353">
        <f>COUNTIF(Inputs!$D$20:$DS$307,C52)*(Inputs!$B$3*24)*60*IF(C52="",0,1)</f>
        <v>0</v>
      </c>
      <c r="Q52" s="354">
        <f>IF(Factsheet!$E$61&gt;0,P52/Factsheet!$E$61,0)</f>
        <v>0</v>
      </c>
      <c r="R52" s="570" t="s">
        <v>212</v>
      </c>
      <c r="S52" s="19">
        <f>IF(H52="Trays",I52*Factsheet!$I$61,IF(G52="Fixed",I52,0))</f>
        <v>4</v>
      </c>
      <c r="T52" s="20">
        <f>IF(H52="Other","N/A",IF(H52="Trays",Factsheet!$I$61,Factsheet!$E$61))</f>
        <v>108</v>
      </c>
      <c r="U52" s="20" t="str">
        <f t="shared" si="3"/>
        <v>N</v>
      </c>
      <c r="V52" s="419" t="str">
        <f t="shared" si="1"/>
        <v>SDM Option 3-Del.Dials.S/W</v>
      </c>
      <c r="W52" s="419"/>
      <c r="X52" s="419"/>
      <c r="Y52" s="419"/>
      <c r="Z52" s="419"/>
    </row>
    <row r="53" spans="1:26" ht="15" x14ac:dyDescent="0.25">
      <c r="A53" s="419" t="s">
        <v>196</v>
      </c>
      <c r="B53" s="419" t="s">
        <v>288</v>
      </c>
      <c r="C53" s="595" t="s">
        <v>314</v>
      </c>
      <c r="D53" s="419"/>
      <c r="E53" s="419"/>
      <c r="F53" s="419" t="s">
        <v>315</v>
      </c>
      <c r="G53" s="568" t="s">
        <v>228</v>
      </c>
      <c r="H53" s="568" t="s">
        <v>132</v>
      </c>
      <c r="I53" s="569">
        <v>5</v>
      </c>
      <c r="J53" s="591"/>
      <c r="K53" s="591">
        <v>0</v>
      </c>
      <c r="L53" s="591">
        <v>0</v>
      </c>
      <c r="M53" s="419"/>
      <c r="N53" s="419"/>
      <c r="O53" s="592" t="s">
        <v>316</v>
      </c>
      <c r="P53" s="353">
        <f>COUNTIF(Inputs!$D$20:$DS$307,C53)*(Inputs!$B$3*24)*60*IF(C53="",0,1)</f>
        <v>0</v>
      </c>
      <c r="Q53" s="354">
        <f>IF(Factsheet!$E$61&gt;0,P53/Factsheet!$E$61,0)</f>
        <v>0</v>
      </c>
      <c r="R53" s="570" t="s">
        <v>201</v>
      </c>
      <c r="S53" s="19">
        <f>IF(H53="Trays",I53*Factsheet!$I$61,IF(G53="Fixed",I53,0))</f>
        <v>5</v>
      </c>
      <c r="T53" s="20" t="str">
        <f>IF(H53="Other","N/A",IF(H53="Trays",Factsheet!$I$61,Factsheet!$E$61))</f>
        <v>N/A</v>
      </c>
      <c r="U53" s="20" t="str">
        <f t="shared" si="3"/>
        <v>N</v>
      </c>
      <c r="V53" s="419" t="str">
        <f t="shared" si="1"/>
        <v>SDM Option 3-Del.Functions</v>
      </c>
      <c r="W53" s="419"/>
      <c r="X53" s="419"/>
      <c r="Y53" s="419"/>
      <c r="Z53" s="419"/>
    </row>
    <row r="54" spans="1:26" ht="15" x14ac:dyDescent="0.25">
      <c r="A54" s="419" t="s">
        <v>196</v>
      </c>
      <c r="B54" s="419" t="s">
        <v>288</v>
      </c>
      <c r="C54" s="595" t="s">
        <v>24</v>
      </c>
      <c r="D54" s="419"/>
      <c r="E54" s="419"/>
      <c r="F54" s="419" t="s">
        <v>321</v>
      </c>
      <c r="G54" s="568" t="s">
        <v>199</v>
      </c>
      <c r="H54" s="568" t="s">
        <v>200</v>
      </c>
      <c r="I54" s="569">
        <v>7.407407407407407E-2</v>
      </c>
      <c r="J54" s="591"/>
      <c r="K54" s="591"/>
      <c r="L54" s="591"/>
      <c r="M54" s="419"/>
      <c r="N54" s="419"/>
      <c r="O54" s="592"/>
      <c r="P54" s="353">
        <f>COUNTIF(Inputs!$D$20:$DS$307,C54)*(Inputs!$B$3*24)*60*IF(C54="",0,1)</f>
        <v>10</v>
      </c>
      <c r="Q54" s="354">
        <f>IF(Factsheet!$E$61&gt;0,P54/Factsheet!$E$61,0)</f>
        <v>0.25</v>
      </c>
      <c r="R54" s="570" t="s">
        <v>212</v>
      </c>
      <c r="S54" s="19">
        <f>IF(H54="Trays",I54*Factsheet!$I$61,IF(G54="Fixed",I54,0))</f>
        <v>8</v>
      </c>
      <c r="T54" s="20">
        <f>IF(H54="Other","N/A",IF(H54="Trays",Factsheet!$I$61,Factsheet!$E$61))</f>
        <v>108</v>
      </c>
      <c r="U54" s="20" t="str">
        <f t="shared" si="3"/>
        <v>Y</v>
      </c>
      <c r="V54" s="419" t="str">
        <f t="shared" si="1"/>
        <v>SDM Option 3-Early.Brkfsts</v>
      </c>
      <c r="W54" s="419"/>
      <c r="X54" s="419"/>
      <c r="Y54" s="419"/>
      <c r="Z54" s="419"/>
    </row>
    <row r="55" spans="1:26" ht="15" x14ac:dyDescent="0.25">
      <c r="A55" s="419" t="s">
        <v>196</v>
      </c>
      <c r="B55" s="419" t="s">
        <v>288</v>
      </c>
      <c r="C55" s="596" t="s">
        <v>327</v>
      </c>
      <c r="D55" s="419"/>
      <c r="E55" s="419"/>
      <c r="F55" s="419" t="s">
        <v>328</v>
      </c>
      <c r="G55" s="568" t="s">
        <v>228</v>
      </c>
      <c r="H55" s="568" t="s">
        <v>132</v>
      </c>
      <c r="I55" s="569">
        <v>5</v>
      </c>
      <c r="J55" s="591"/>
      <c r="K55" s="591">
        <v>0</v>
      </c>
      <c r="L55" s="591">
        <v>0</v>
      </c>
      <c r="M55" s="419"/>
      <c r="N55" s="419"/>
      <c r="O55" s="592" t="s">
        <v>329</v>
      </c>
      <c r="P55" s="353">
        <f>COUNTIF(Inputs!$D$20:$DS$307,C55)*(Inputs!$B$3*24)*60*IF(C55="",0,1)</f>
        <v>0</v>
      </c>
      <c r="Q55" s="354">
        <f>IF(Factsheet!$E$61&gt;0,P55/Factsheet!$E$61,0)</f>
        <v>0</v>
      </c>
      <c r="R55" s="570" t="s">
        <v>201</v>
      </c>
      <c r="S55" s="19">
        <f>IF(H55="Trays",I55*Factsheet!$I$61,IF(G55="Fixed",I55,0))</f>
        <v>5</v>
      </c>
      <c r="T55" s="20" t="str">
        <f>IF(H55="Other","N/A",IF(H55="Trays",Factsheet!$I$61,Factsheet!$E$61))</f>
        <v>N/A</v>
      </c>
      <c r="U55" s="20" t="str">
        <f t="shared" si="3"/>
        <v>N</v>
      </c>
      <c r="V55" s="419" t="str">
        <f t="shared" si="1"/>
        <v>SDM Option 3-Set.Funct.Trly</v>
      </c>
      <c r="W55" s="419"/>
      <c r="X55" s="419"/>
      <c r="Y55" s="419"/>
      <c r="Z55" s="419"/>
    </row>
    <row r="56" spans="1:26" ht="15" x14ac:dyDescent="0.25">
      <c r="A56" s="419" t="s">
        <v>196</v>
      </c>
      <c r="B56" s="419" t="s">
        <v>288</v>
      </c>
      <c r="C56" s="596" t="s">
        <v>333</v>
      </c>
      <c r="D56" s="419"/>
      <c r="E56" s="419"/>
      <c r="F56" s="419" t="s">
        <v>334</v>
      </c>
      <c r="G56" s="568" t="s">
        <v>228</v>
      </c>
      <c r="H56" s="568" t="s">
        <v>132</v>
      </c>
      <c r="I56" s="569">
        <v>5</v>
      </c>
      <c r="J56" s="591"/>
      <c r="K56" s="591">
        <v>0</v>
      </c>
      <c r="L56" s="591">
        <v>0</v>
      </c>
      <c r="M56" s="419"/>
      <c r="N56" s="419"/>
      <c r="O56" s="592" t="s">
        <v>335</v>
      </c>
      <c r="P56" s="353">
        <f>COUNTIF(Inputs!$D$20:$DS$307,C56)*(Inputs!$B$3*24)*60*IF(C56="",0,1)</f>
        <v>459.99999999999994</v>
      </c>
      <c r="Q56" s="354">
        <f>IF(Factsheet!$E$61&gt;0,P56/Factsheet!$E$61,0)</f>
        <v>11.499999999999998</v>
      </c>
      <c r="R56" s="570" t="s">
        <v>201</v>
      </c>
      <c r="S56" s="19">
        <f>IF(H56="Trays",I56*Factsheet!$I$61,IF(G56="Fixed",I56,0))</f>
        <v>5</v>
      </c>
      <c r="T56" s="20" t="str">
        <f>IF(H56="Other","N/A",IF(H56="Trays",Factsheet!$I$61,Factsheet!$E$61))</f>
        <v>N/A</v>
      </c>
      <c r="U56" s="20" t="str">
        <f t="shared" si="3"/>
        <v>Y</v>
      </c>
      <c r="V56" s="419" t="str">
        <f t="shared" si="1"/>
        <v>SDM Option 3-Mng.Duties</v>
      </c>
      <c r="W56" s="419"/>
      <c r="X56" s="419"/>
      <c r="Y56" s="419"/>
      <c r="Z56" s="419"/>
    </row>
    <row r="57" spans="1:26" ht="15" x14ac:dyDescent="0.25">
      <c r="A57" s="419" t="s">
        <v>196</v>
      </c>
      <c r="B57" s="419" t="s">
        <v>288</v>
      </c>
      <c r="C57" s="596" t="s">
        <v>336</v>
      </c>
      <c r="D57" s="419"/>
      <c r="E57" s="419"/>
      <c r="F57" s="419" t="s">
        <v>337</v>
      </c>
      <c r="G57" s="568" t="s">
        <v>228</v>
      </c>
      <c r="H57" s="568" t="s">
        <v>132</v>
      </c>
      <c r="I57" s="569">
        <v>5</v>
      </c>
      <c r="J57" s="591"/>
      <c r="K57" s="591">
        <v>0</v>
      </c>
      <c r="L57" s="591">
        <v>0</v>
      </c>
      <c r="M57" s="419"/>
      <c r="N57" s="419"/>
      <c r="O57" s="592" t="s">
        <v>338</v>
      </c>
      <c r="P57" s="353">
        <f>COUNTIF(Inputs!$D$20:$DS$307,C57)*(Inputs!$B$3*24)*60*IF(C57="",0,1)</f>
        <v>90</v>
      </c>
      <c r="Q57" s="354">
        <f>IF(Factsheet!$E$61&gt;0,P57/Factsheet!$E$61,0)</f>
        <v>2.25</v>
      </c>
      <c r="R57" s="570" t="s">
        <v>201</v>
      </c>
      <c r="S57" s="19">
        <f>IF(H57="Trays",I57*Factsheet!$I$61,IF(G57="Fixed",I57,0))</f>
        <v>5</v>
      </c>
      <c r="T57" s="20" t="str">
        <f>IF(H57="Other","N/A",IF(H57="Trays",Factsheet!$I$61,Factsheet!$E$61))</f>
        <v>N/A</v>
      </c>
      <c r="U57" s="20" t="str">
        <f t="shared" si="3"/>
        <v>Y</v>
      </c>
      <c r="V57" s="419" t="str">
        <f t="shared" si="1"/>
        <v>SDM Option 3-Admin.Duties</v>
      </c>
      <c r="W57" s="419"/>
      <c r="X57" s="419"/>
      <c r="Y57" s="419"/>
      <c r="Z57" s="419"/>
    </row>
    <row r="58" spans="1:26" ht="15" x14ac:dyDescent="0.25">
      <c r="A58" s="419" t="s">
        <v>196</v>
      </c>
      <c r="B58" s="419" t="s">
        <v>288</v>
      </c>
      <c r="C58" s="595" t="s">
        <v>339</v>
      </c>
      <c r="D58" s="419"/>
      <c r="E58" s="419"/>
      <c r="F58" s="419" t="s">
        <v>340</v>
      </c>
      <c r="G58" s="568" t="s">
        <v>199</v>
      </c>
      <c r="H58" s="568" t="s">
        <v>200</v>
      </c>
      <c r="I58" s="569">
        <v>0.49</v>
      </c>
      <c r="J58" s="591"/>
      <c r="K58" s="591">
        <v>0</v>
      </c>
      <c r="L58" s="591">
        <v>0</v>
      </c>
      <c r="M58" s="419"/>
      <c r="N58" s="419"/>
      <c r="O58" s="592" t="s">
        <v>341</v>
      </c>
      <c r="P58" s="353">
        <f>COUNTIF(Inputs!$D$20:$DS$307,C58)*(Inputs!$B$3*24)*60*IF(C58="",0,1)</f>
        <v>0</v>
      </c>
      <c r="Q58" s="354">
        <f>IF(Factsheet!$E$61&gt;0,P58/Factsheet!$E$61,0)</f>
        <v>0</v>
      </c>
      <c r="R58" s="570" t="s">
        <v>212</v>
      </c>
      <c r="S58" s="19">
        <f>IF(H58="Trays",I58*Factsheet!$I$61,IF(G58="Fixed",I58,0))</f>
        <v>52.92</v>
      </c>
      <c r="T58" s="20">
        <f>IF(H58="Other","N/A",IF(H58="Trays",Factsheet!$I$61,Factsheet!$E$61))</f>
        <v>108</v>
      </c>
      <c r="U58" s="20" t="str">
        <f t="shared" si="3"/>
        <v>N</v>
      </c>
      <c r="V58" s="419" t="str">
        <f t="shared" si="1"/>
        <v>SDM Option 3-Del.Jugs</v>
      </c>
      <c r="W58" s="419"/>
      <c r="X58" s="419"/>
      <c r="Y58" s="419"/>
      <c r="Z58" s="419"/>
    </row>
    <row r="59" spans="1:26" ht="15" x14ac:dyDescent="0.25">
      <c r="A59" s="419" t="s">
        <v>196</v>
      </c>
      <c r="B59" s="419" t="s">
        <v>288</v>
      </c>
      <c r="C59" s="597" t="s">
        <v>342</v>
      </c>
      <c r="D59" s="419"/>
      <c r="E59" s="419"/>
      <c r="F59" s="419" t="s">
        <v>343</v>
      </c>
      <c r="G59" s="568" t="s">
        <v>199</v>
      </c>
      <c r="H59" s="568" t="s">
        <v>200</v>
      </c>
      <c r="I59" s="569">
        <v>0.6</v>
      </c>
      <c r="J59" s="591"/>
      <c r="K59" s="591">
        <v>0</v>
      </c>
      <c r="L59" s="591">
        <v>0</v>
      </c>
      <c r="M59" s="419"/>
      <c r="N59" s="419"/>
      <c r="O59" s="592" t="s">
        <v>344</v>
      </c>
      <c r="P59" s="353">
        <f>COUNTIF(Inputs!$D$20:$DS$307,C59)*(Inputs!$B$3*24)*60*IF(C59="",0,1)</f>
        <v>0</v>
      </c>
      <c r="Q59" s="354">
        <f>IF(Factsheet!$E$61&gt;0,P59/Factsheet!$E$61,0)</f>
        <v>0</v>
      </c>
      <c r="R59" s="570" t="s">
        <v>205</v>
      </c>
      <c r="S59" s="19">
        <f>IF(H59="Trays",I59*Factsheet!$I$61,IF(G59="Fixed",I59,0))</f>
        <v>64.8</v>
      </c>
      <c r="T59" s="20">
        <f>IF(H59="Other","N/A",IF(H59="Trays",Factsheet!$I$61,Factsheet!$E$61))</f>
        <v>108</v>
      </c>
      <c r="U59" s="20" t="str">
        <f t="shared" si="3"/>
        <v>N</v>
      </c>
      <c r="V59" s="419" t="str">
        <f t="shared" si="1"/>
        <v>SDM Option 3-Coll.Jugs</v>
      </c>
      <c r="W59" s="419"/>
      <c r="X59" s="419"/>
      <c r="Y59" s="419"/>
      <c r="Z59" s="419"/>
    </row>
    <row r="60" spans="1:26" ht="15" x14ac:dyDescent="0.25">
      <c r="A60" s="419" t="s">
        <v>196</v>
      </c>
      <c r="B60" s="419" t="s">
        <v>288</v>
      </c>
      <c r="C60" s="598" t="s">
        <v>345</v>
      </c>
      <c r="D60" s="419"/>
      <c r="E60" s="419"/>
      <c r="F60" s="419" t="s">
        <v>346</v>
      </c>
      <c r="G60" s="568" t="s">
        <v>199</v>
      </c>
      <c r="H60" s="568" t="s">
        <v>200</v>
      </c>
      <c r="I60" s="569">
        <v>0.16</v>
      </c>
      <c r="J60" s="591"/>
      <c r="K60" s="591">
        <v>0</v>
      </c>
      <c r="L60" s="591">
        <v>0</v>
      </c>
      <c r="M60" s="419"/>
      <c r="N60" s="419"/>
      <c r="O60" s="592" t="s">
        <v>347</v>
      </c>
      <c r="P60" s="353">
        <f>COUNTIF(Inputs!$D$20:$DS$307,C60)*(Inputs!$B$3*24)*60*IF(C60="",0,1)</f>
        <v>0</v>
      </c>
      <c r="Q60" s="354">
        <f>IF(Factsheet!$E$61&gt;0,P60/Factsheet!$E$61,0)</f>
        <v>0</v>
      </c>
      <c r="R60" s="570" t="s">
        <v>222</v>
      </c>
      <c r="S60" s="19">
        <f>IF(H60="Trays",I60*Factsheet!$I$61,IF(G60="Fixed",I60,0))</f>
        <v>17.28</v>
      </c>
      <c r="T60" s="20">
        <f>IF(H60="Other","N/A",IF(H60="Trays",Factsheet!$I$61,Factsheet!$E$61))</f>
        <v>108</v>
      </c>
      <c r="U60" s="20" t="str">
        <f t="shared" si="3"/>
        <v>N</v>
      </c>
      <c r="V60" s="419" t="str">
        <f t="shared" si="1"/>
        <v>SDM Option 3-Wsh.Jugs</v>
      </c>
      <c r="W60" s="419"/>
      <c r="X60" s="419"/>
      <c r="Y60" s="419"/>
      <c r="Z60" s="419"/>
    </row>
    <row r="61" spans="1:26" ht="15" x14ac:dyDescent="0.25">
      <c r="A61" s="419" t="s">
        <v>196</v>
      </c>
      <c r="B61" s="419" t="s">
        <v>288</v>
      </c>
      <c r="C61" s="585" t="s">
        <v>348</v>
      </c>
      <c r="D61" s="419"/>
      <c r="E61" s="419"/>
      <c r="F61" s="419" t="s">
        <v>349</v>
      </c>
      <c r="G61" s="568" t="s">
        <v>199</v>
      </c>
      <c r="H61" s="568" t="s">
        <v>200</v>
      </c>
      <c r="I61" s="569">
        <v>0.23</v>
      </c>
      <c r="J61" s="591"/>
      <c r="K61" s="591">
        <v>0</v>
      </c>
      <c r="L61" s="591">
        <v>0</v>
      </c>
      <c r="M61" s="419"/>
      <c r="N61" s="419"/>
      <c r="O61" s="592" t="s">
        <v>350</v>
      </c>
      <c r="P61" s="353">
        <f>COUNTIF(Inputs!$D$20:$DS$307,C61)*(Inputs!$B$3*24)*60*IF(C61="",0,1)</f>
        <v>0</v>
      </c>
      <c r="Q61" s="354">
        <f>IF(Factsheet!$E$61&gt;0,P61/Factsheet!$E$61,0)</f>
        <v>0</v>
      </c>
      <c r="R61" s="570" t="s">
        <v>207</v>
      </c>
      <c r="S61" s="19">
        <f>IF(H61="Trays",I61*Factsheet!$I$61,IF(G61="Fixed",I61,0))</f>
        <v>24.84</v>
      </c>
      <c r="T61" s="20">
        <f>IF(H61="Other","N/A",IF(H61="Trays",Factsheet!$I$61,Factsheet!$E$61))</f>
        <v>108</v>
      </c>
      <c r="U61" s="20" t="str">
        <f t="shared" si="3"/>
        <v>N</v>
      </c>
      <c r="V61" s="419" t="str">
        <f t="shared" si="1"/>
        <v>SDM Option 3-Fill.Jugs</v>
      </c>
      <c r="W61" s="419"/>
      <c r="X61" s="419"/>
      <c r="Y61" s="419"/>
      <c r="Z61" s="419"/>
    </row>
    <row r="62" spans="1:26" ht="15" x14ac:dyDescent="0.25">
      <c r="A62" s="419" t="s">
        <v>196</v>
      </c>
      <c r="B62" s="419" t="s">
        <v>288</v>
      </c>
      <c r="C62" s="596" t="s">
        <v>35</v>
      </c>
      <c r="D62" s="419"/>
      <c r="E62" s="419"/>
      <c r="F62" s="419" t="s">
        <v>351</v>
      </c>
      <c r="G62" s="568" t="s">
        <v>228</v>
      </c>
      <c r="H62" s="568" t="s">
        <v>132</v>
      </c>
      <c r="I62" s="569">
        <v>5</v>
      </c>
      <c r="J62" s="591"/>
      <c r="K62" s="591">
        <v>0</v>
      </c>
      <c r="L62" s="591">
        <v>0</v>
      </c>
      <c r="M62" s="419"/>
      <c r="N62" s="419"/>
      <c r="O62" s="592">
        <v>42648.589456018519</v>
      </c>
      <c r="P62" s="353">
        <f>COUNTIF(Inputs!$D$20:$DS$307,C62)*(Inputs!$B$3*24)*60*IF(C62="",0,1)</f>
        <v>30</v>
      </c>
      <c r="Q62" s="354">
        <f>IF(Factsheet!$E$61&gt;0,P62/Factsheet!$E$61,0)</f>
        <v>0.75</v>
      </c>
      <c r="R62" s="570" t="s">
        <v>201</v>
      </c>
      <c r="S62" s="19">
        <f>IF(H62="Trays",I62*Factsheet!$I$61,IF(G62="Fixed",I62,0))</f>
        <v>5</v>
      </c>
      <c r="T62" s="20" t="str">
        <f>IF(H62="Other","N/A",IF(H62="Trays",Factsheet!$I$61,Factsheet!$E$61))</f>
        <v>N/A</v>
      </c>
      <c r="U62" s="20" t="str">
        <f t="shared" si="3"/>
        <v>Y</v>
      </c>
      <c r="V62" s="419" t="str">
        <f t="shared" si="1"/>
        <v>SDM Option 3-Phone.Req.Wards</v>
      </c>
      <c r="W62" s="419"/>
      <c r="X62" s="419"/>
      <c r="Y62" s="419"/>
      <c r="Z62" s="419"/>
    </row>
    <row r="63" spans="1:26" ht="15" x14ac:dyDescent="0.25">
      <c r="A63" s="419" t="s">
        <v>196</v>
      </c>
      <c r="B63" s="419" t="s">
        <v>229</v>
      </c>
      <c r="C63" s="599" t="s">
        <v>76</v>
      </c>
      <c r="D63" s="419"/>
      <c r="E63" s="419"/>
      <c r="F63" s="568" t="s">
        <v>352</v>
      </c>
      <c r="G63" s="568" t="s">
        <v>199</v>
      </c>
      <c r="H63" s="568" t="s">
        <v>200</v>
      </c>
      <c r="I63" s="569">
        <v>2</v>
      </c>
      <c r="J63" s="569"/>
      <c r="K63" s="569"/>
      <c r="L63" s="569"/>
      <c r="M63" s="568"/>
      <c r="N63" s="568"/>
      <c r="O63" s="568"/>
      <c r="P63" s="353">
        <f>COUNTIF(Inputs!$D$20:$DS$307,C63)*(Inputs!$B$3*24)*60*IF(C63="",0,1)</f>
        <v>255</v>
      </c>
      <c r="Q63" s="354">
        <f>IF(Factsheet!$E$61&gt;0,P63/Factsheet!$E$61,0)</f>
        <v>6.375</v>
      </c>
      <c r="R63" s="570" t="s">
        <v>233</v>
      </c>
      <c r="S63" s="19">
        <f>IF(H63="Trays",I63*Factsheet!$I$61,IF(G63="Fixed",I63,0))</f>
        <v>216</v>
      </c>
      <c r="T63" s="20">
        <f>IF(H63="Other","N/A",IF(H63="Trays",Factsheet!$I$61,Factsheet!$E$61))</f>
        <v>108</v>
      </c>
      <c r="U63" s="20" t="str">
        <f t="shared" si="3"/>
        <v>Y</v>
      </c>
      <c r="V63" s="419" t="str">
        <f t="shared" si="1"/>
        <v>SDM Option 3-Dn&amp;Br.Orders</v>
      </c>
      <c r="W63" s="419"/>
      <c r="X63" s="419"/>
      <c r="Y63" s="419"/>
      <c r="Z63" s="419"/>
    </row>
    <row r="64" spans="1:26" ht="25.5" x14ac:dyDescent="0.25">
      <c r="A64" s="419" t="s">
        <v>196</v>
      </c>
      <c r="B64" s="419" t="s">
        <v>229</v>
      </c>
      <c r="C64" s="571" t="s">
        <v>96</v>
      </c>
      <c r="D64" s="419"/>
      <c r="E64" s="419"/>
      <c r="F64" s="568" t="s">
        <v>353</v>
      </c>
      <c r="G64" s="568" t="s">
        <v>199</v>
      </c>
      <c r="H64" s="568" t="s">
        <v>200</v>
      </c>
      <c r="I64" s="569">
        <v>1</v>
      </c>
      <c r="J64" s="569"/>
      <c r="K64" s="569"/>
      <c r="L64" s="569"/>
      <c r="M64" s="568"/>
      <c r="N64" s="568"/>
      <c r="O64" s="568"/>
      <c r="P64" s="353">
        <f>COUNTIF(Inputs!$D$20:$DS$307,C64)*(Inputs!$B$3*24)*60*IF(C64="",0,1)</f>
        <v>114.99999999999999</v>
      </c>
      <c r="Q64" s="354">
        <f>IF(Factsheet!$E$61&gt;0,P64/Factsheet!$E$61,0)</f>
        <v>2.8749999999999996</v>
      </c>
      <c r="R64" s="570" t="s">
        <v>205</v>
      </c>
      <c r="S64" s="19">
        <f>IF(H64="Trays",I64*Factsheet!$I$61,IF(G64="Fixed",I64,0))</f>
        <v>108</v>
      </c>
      <c r="T64" s="20">
        <f>IF(H64="Other","N/A",IF(H64="Trays",Factsheet!$I$61,Factsheet!$E$61))</f>
        <v>108</v>
      </c>
      <c r="U64" s="20" t="str">
        <f t="shared" si="3"/>
        <v>Y</v>
      </c>
      <c r="V64" s="419" t="str">
        <f t="shared" si="1"/>
        <v>SDM Option 3-Dn.Coll</v>
      </c>
      <c r="W64" s="419"/>
      <c r="X64" s="419"/>
      <c r="Y64" s="419"/>
      <c r="Z64" s="419"/>
    </row>
    <row r="65" spans="1:26" ht="25.5" x14ac:dyDescent="0.25">
      <c r="A65" s="419" t="s">
        <v>196</v>
      </c>
      <c r="B65" s="419" t="s">
        <v>229</v>
      </c>
      <c r="C65" s="600" t="s">
        <v>80</v>
      </c>
      <c r="D65" s="419"/>
      <c r="E65" s="419"/>
      <c r="F65" s="568" t="s">
        <v>354</v>
      </c>
      <c r="G65" s="568" t="s">
        <v>199</v>
      </c>
      <c r="H65" s="568" t="s">
        <v>200</v>
      </c>
      <c r="I65" s="569">
        <v>0.22222222222222221</v>
      </c>
      <c r="J65" s="569"/>
      <c r="K65" s="569"/>
      <c r="L65" s="569"/>
      <c r="M65" s="568"/>
      <c r="N65" s="568"/>
      <c r="O65" s="578"/>
      <c r="P65" s="353">
        <f>COUNTIF(Inputs!$D$20:$DS$307,C65)*(Inputs!$B$3*24)*60*IF(C65="",0,1)</f>
        <v>80</v>
      </c>
      <c r="Q65" s="354">
        <f>IF(Factsheet!$E$61&gt;0,P65/Factsheet!$E$61,0)</f>
        <v>2</v>
      </c>
      <c r="R65" s="570" t="s">
        <v>207</v>
      </c>
      <c r="S65" s="19">
        <f>IF(H65="Trays",I65*Factsheet!$I$61,IF(G65="Fixed",I65,0))</f>
        <v>24</v>
      </c>
      <c r="T65" s="20">
        <f>IF(H65="Other","N/A",IF(H65="Trays",Factsheet!$I$61,Factsheet!$E$61))</f>
        <v>108</v>
      </c>
      <c r="U65" s="20" t="str">
        <f t="shared" si="3"/>
        <v>Y</v>
      </c>
      <c r="V65" s="419" t="str">
        <f t="shared" si="1"/>
        <v>SDM Option 3-Dn.Cst.Ml.Ass</v>
      </c>
      <c r="W65" s="419"/>
      <c r="X65" s="419"/>
      <c r="Y65" s="419"/>
      <c r="Z65" s="419"/>
    </row>
    <row r="66" spans="1:26" ht="15" x14ac:dyDescent="0.25">
      <c r="A66" s="419" t="s">
        <v>196</v>
      </c>
      <c r="B66" s="419" t="s">
        <v>229</v>
      </c>
      <c r="C66" s="573" t="s">
        <v>87</v>
      </c>
      <c r="D66" s="419"/>
      <c r="E66" s="419"/>
      <c r="F66" s="568" t="s">
        <v>355</v>
      </c>
      <c r="G66" s="568" t="s">
        <v>199</v>
      </c>
      <c r="H66" s="568" t="s">
        <v>200</v>
      </c>
      <c r="I66" s="569">
        <v>0.25925925925925924</v>
      </c>
      <c r="J66" s="569"/>
      <c r="K66" s="569"/>
      <c r="L66" s="569"/>
      <c r="M66" s="568"/>
      <c r="N66" s="568"/>
      <c r="O66" s="568"/>
      <c r="P66" s="353">
        <f>COUNTIF(Inputs!$D$20:$DS$307,C66)*(Inputs!$B$3*24)*60*IF(C66="",0,1)</f>
        <v>24.999999999999996</v>
      </c>
      <c r="Q66" s="354">
        <f>IF(Factsheet!$E$61&gt;0,P66/Factsheet!$E$61,0)</f>
        <v>0.62499999999999989</v>
      </c>
      <c r="R66" s="570" t="s">
        <v>207</v>
      </c>
      <c r="S66" s="19">
        <f>IF(H66="Trays",I66*Factsheet!$I$61,IF(G66="Fixed",I66,0))</f>
        <v>28</v>
      </c>
      <c r="T66" s="20">
        <f>IF(H66="Other","N/A",IF(H66="Trays",Factsheet!$I$61,Factsheet!$E$61))</f>
        <v>108</v>
      </c>
      <c r="U66" s="20" t="str">
        <f t="shared" si="3"/>
        <v>Y</v>
      </c>
      <c r="V66" s="419" t="str">
        <f t="shared" si="1"/>
        <v>SDM Option 3-Dn.Fnl.ML.Prep</v>
      </c>
      <c r="W66" s="419"/>
      <c r="X66" s="419"/>
      <c r="Y66" s="419"/>
      <c r="Z66" s="419"/>
    </row>
    <row r="67" spans="1:26" ht="15" x14ac:dyDescent="0.25">
      <c r="A67" s="419" t="s">
        <v>196</v>
      </c>
      <c r="B67" s="419" t="s">
        <v>229</v>
      </c>
      <c r="C67" s="573" t="s">
        <v>79</v>
      </c>
      <c r="D67" s="419"/>
      <c r="E67" s="419"/>
      <c r="F67" s="568" t="s">
        <v>356</v>
      </c>
      <c r="G67" s="568" t="s">
        <v>199</v>
      </c>
      <c r="H67" s="568" t="s">
        <v>200</v>
      </c>
      <c r="I67" s="569">
        <v>0.29629629629629628</v>
      </c>
      <c r="J67" s="569"/>
      <c r="K67" s="569"/>
      <c r="L67" s="569"/>
      <c r="M67" s="568"/>
      <c r="N67" s="568"/>
      <c r="O67" s="568"/>
      <c r="P67" s="353">
        <f>COUNTIF(Inputs!$D$20:$DS$307,C67)*(Inputs!$B$3*24)*60*IF(C67="",0,1)</f>
        <v>24.999999999999996</v>
      </c>
      <c r="Q67" s="354">
        <f>IF(Factsheet!$E$61&gt;0,P67/Factsheet!$E$61,0)</f>
        <v>0.62499999999999989</v>
      </c>
      <c r="R67" s="570" t="s">
        <v>207</v>
      </c>
      <c r="S67" s="19">
        <f>IF(H67="Trays",I67*Factsheet!$I$61,IF(G67="Fixed",I67,0))</f>
        <v>32</v>
      </c>
      <c r="T67" s="20">
        <f>IF(H67="Other","N/A",IF(H67="Trays",Factsheet!$I$61,Factsheet!$E$61))</f>
        <v>108</v>
      </c>
      <c r="U67" s="20" t="str">
        <f t="shared" si="3"/>
        <v>Y</v>
      </c>
      <c r="V67" s="419" t="str">
        <f t="shared" ref="V67:V132" si="4">A67&amp;"-"&amp;C67</f>
        <v>SDM Option 3-Dn.Gn.Prep</v>
      </c>
      <c r="W67" s="419"/>
      <c r="X67" s="419"/>
      <c r="Y67" s="419"/>
      <c r="Z67" s="419"/>
    </row>
    <row r="68" spans="1:26" ht="25.5" x14ac:dyDescent="0.25">
      <c r="A68" s="419" t="s">
        <v>196</v>
      </c>
      <c r="B68" s="419" t="s">
        <v>229</v>
      </c>
      <c r="C68" s="600" t="s">
        <v>97</v>
      </c>
      <c r="D68" s="419"/>
      <c r="E68" s="419"/>
      <c r="F68" s="568" t="s">
        <v>357</v>
      </c>
      <c r="G68" s="568" t="s">
        <v>199</v>
      </c>
      <c r="H68" s="568" t="s">
        <v>200</v>
      </c>
      <c r="I68" s="569">
        <v>0.1111111111111111</v>
      </c>
      <c r="J68" s="569"/>
      <c r="K68" s="569"/>
      <c r="L68" s="569"/>
      <c r="M68" s="568"/>
      <c r="N68" s="568"/>
      <c r="O68" s="578"/>
      <c r="P68" s="353">
        <f>COUNTIF(Inputs!$D$20:$DS$307,C68)*(Inputs!$B$3*24)*60*IF(C68="",0,1)</f>
        <v>40</v>
      </c>
      <c r="Q68" s="354">
        <f>IF(Factsheet!$E$61&gt;0,P68/Factsheet!$E$61,0)</f>
        <v>1</v>
      </c>
      <c r="R68" s="570" t="s">
        <v>207</v>
      </c>
      <c r="S68" s="19">
        <f>IF(H68="Trays",I68*Factsheet!$I$61,IF(G68="Fixed",I68,0))</f>
        <v>12</v>
      </c>
      <c r="T68" s="20">
        <f>IF(H68="Other","N/A",IF(H68="Trays",Factsheet!$I$61,Factsheet!$E$61))</f>
        <v>108</v>
      </c>
      <c r="U68" s="20" t="str">
        <f t="shared" si="3"/>
        <v>Y</v>
      </c>
      <c r="V68" s="419" t="str">
        <f t="shared" si="4"/>
        <v>SDM Option 3-Dn.PPM.Restck</v>
      </c>
      <c r="W68" s="419"/>
      <c r="X68" s="419"/>
      <c r="Y68" s="419"/>
      <c r="Z68" s="419"/>
    </row>
    <row r="69" spans="1:26" ht="15" x14ac:dyDescent="0.25">
      <c r="A69" s="419" t="s">
        <v>196</v>
      </c>
      <c r="B69" s="419" t="s">
        <v>229</v>
      </c>
      <c r="C69" s="575" t="s">
        <v>92</v>
      </c>
      <c r="D69" s="419"/>
      <c r="E69" s="419"/>
      <c r="F69" s="568" t="s">
        <v>358</v>
      </c>
      <c r="G69" s="568" t="s">
        <v>199</v>
      </c>
      <c r="H69" s="568" t="s">
        <v>200</v>
      </c>
      <c r="I69" s="569">
        <v>0.91666666666666652</v>
      </c>
      <c r="J69" s="569"/>
      <c r="K69" s="569"/>
      <c r="L69" s="569"/>
      <c r="M69" s="568"/>
      <c r="N69" s="568"/>
      <c r="O69" s="568"/>
      <c r="P69" s="353">
        <f>COUNTIF(Inputs!$D$20:$DS$307,C69)*(Inputs!$B$3*24)*60*IF(C69="",0,1)</f>
        <v>99.999999999999986</v>
      </c>
      <c r="Q69" s="354">
        <f>IF(Factsheet!$E$61&gt;0,P69/Factsheet!$E$61,0)</f>
        <v>2.4999999999999996</v>
      </c>
      <c r="R69" s="570" t="s">
        <v>212</v>
      </c>
      <c r="S69" s="19">
        <f>IF(H69="Trays",I69*Factsheet!$I$61,IF(G69="Fixed",I69,0))</f>
        <v>98.999999999999986</v>
      </c>
      <c r="T69" s="20">
        <f>IF(H69="Other","N/A",IF(H69="Trays",Factsheet!$I$61,Factsheet!$E$61))</f>
        <v>108</v>
      </c>
      <c r="U69" s="20" t="str">
        <f t="shared" si="3"/>
        <v>Y</v>
      </c>
      <c r="V69" s="419" t="str">
        <f t="shared" si="4"/>
        <v>SDM Option 3-Dn.Serv</v>
      </c>
      <c r="W69" s="419"/>
      <c r="X69" s="419"/>
      <c r="Y69" s="419"/>
      <c r="Z69" s="419"/>
    </row>
    <row r="70" spans="1:26" ht="15" x14ac:dyDescent="0.25">
      <c r="A70" s="419" t="s">
        <v>196</v>
      </c>
      <c r="B70" s="419" t="s">
        <v>229</v>
      </c>
      <c r="C70" s="576" t="s">
        <v>85</v>
      </c>
      <c r="D70" s="419"/>
      <c r="E70" s="419"/>
      <c r="F70" s="568" t="s">
        <v>359</v>
      </c>
      <c r="G70" s="568" t="s">
        <v>199</v>
      </c>
      <c r="H70" s="568" t="s">
        <v>200</v>
      </c>
      <c r="I70" s="569">
        <v>1.3</v>
      </c>
      <c r="J70" s="569"/>
      <c r="K70" s="569"/>
      <c r="L70" s="569"/>
      <c r="M70" s="568"/>
      <c r="N70" s="568"/>
      <c r="O70" s="568"/>
      <c r="P70" s="353">
        <f>COUNTIF(Inputs!$D$20:$DS$307,C70)*(Inputs!$B$3*24)*60*IF(C70="",0,1)</f>
        <v>99.999999999999986</v>
      </c>
      <c r="Q70" s="354">
        <f>IF(Factsheet!$E$61&gt;0,P70/Factsheet!$E$61,0)</f>
        <v>2.4999999999999996</v>
      </c>
      <c r="R70" s="570" t="s">
        <v>220</v>
      </c>
      <c r="S70" s="19">
        <f>IF(H70="Trays",I70*Factsheet!$I$61,IF(G70="Fixed",I70,0))</f>
        <v>140.4</v>
      </c>
      <c r="T70" s="20">
        <f>IF(H70="Other","N/A",IF(H70="Trays",Factsheet!$I$61,Factsheet!$E$61))</f>
        <v>108</v>
      </c>
      <c r="U70" s="20" t="str">
        <f t="shared" si="3"/>
        <v>Y</v>
      </c>
      <c r="V70" s="419" t="str">
        <f t="shared" si="4"/>
        <v>SDM Option 3-Dn.TrLn</v>
      </c>
      <c r="W70" s="419"/>
      <c r="X70" s="419"/>
      <c r="Y70" s="419"/>
      <c r="Z70" s="419"/>
    </row>
    <row r="71" spans="1:26" ht="25.5" x14ac:dyDescent="0.25">
      <c r="A71" s="419" t="s">
        <v>196</v>
      </c>
      <c r="B71" s="419" t="s">
        <v>229</v>
      </c>
      <c r="C71" s="579" t="s">
        <v>94</v>
      </c>
      <c r="D71" s="419"/>
      <c r="E71" s="419"/>
      <c r="F71" s="568" t="s">
        <v>360</v>
      </c>
      <c r="G71" s="568" t="s">
        <v>199</v>
      </c>
      <c r="H71" s="568" t="s">
        <v>200</v>
      </c>
      <c r="I71" s="569">
        <v>0.70370370370370372</v>
      </c>
      <c r="J71" s="569"/>
      <c r="K71" s="569"/>
      <c r="L71" s="569"/>
      <c r="M71" s="568"/>
      <c r="N71" s="568"/>
      <c r="O71" s="568"/>
      <c r="P71" s="353">
        <f>COUNTIF(Inputs!$D$20:$DS$307,C71)*(Inputs!$B$3*24)*60*IF(C71="",0,1)</f>
        <v>69.999999999999986</v>
      </c>
      <c r="Q71" s="354">
        <f>IF(Factsheet!$E$61&gt;0,P71/Factsheet!$E$61,0)</f>
        <v>1.7499999999999996</v>
      </c>
      <c r="R71" s="570" t="s">
        <v>222</v>
      </c>
      <c r="S71" s="19">
        <f>IF(H71="Trays",I71*Factsheet!$I$61,IF(G71="Fixed",I71,0))</f>
        <v>76</v>
      </c>
      <c r="T71" s="20">
        <f>IF(H71="Other","N/A",IF(H71="Trays",Factsheet!$I$61,Factsheet!$E$61))</f>
        <v>108</v>
      </c>
      <c r="U71" s="20" t="str">
        <f t="shared" si="3"/>
        <v>Y</v>
      </c>
      <c r="V71" s="419" t="str">
        <f t="shared" si="4"/>
        <v>SDM Option 3-Dn.Wsh</v>
      </c>
      <c r="W71" s="419"/>
      <c r="X71" s="419"/>
      <c r="Y71" s="419"/>
      <c r="Z71" s="419"/>
    </row>
    <row r="72" spans="1:26" ht="15" x14ac:dyDescent="0.25">
      <c r="A72" s="419" t="s">
        <v>196</v>
      </c>
      <c r="B72" s="419" t="s">
        <v>229</v>
      </c>
      <c r="C72" s="580" t="s">
        <v>78</v>
      </c>
      <c r="D72" s="419"/>
      <c r="E72" s="419"/>
      <c r="F72" s="568" t="s">
        <v>361</v>
      </c>
      <c r="G72" s="568" t="s">
        <v>199</v>
      </c>
      <c r="H72" s="568" t="s">
        <v>200</v>
      </c>
      <c r="I72" s="569">
        <v>1.68</v>
      </c>
      <c r="J72" s="569"/>
      <c r="K72" s="569">
        <v>0</v>
      </c>
      <c r="L72" s="569">
        <v>0</v>
      </c>
      <c r="M72" s="568"/>
      <c r="N72" s="568"/>
      <c r="O72" s="578">
        <v>42706.430127314816</v>
      </c>
      <c r="P72" s="353">
        <f>COUNTIF(Inputs!$D$20:$DS$307,C72)*(Inputs!$B$3*24)*60*IF(C72="",0,1)</f>
        <v>20</v>
      </c>
      <c r="Q72" s="354">
        <f>IF(Factsheet!$E$61&gt;0,P72/Factsheet!$E$61,0)</f>
        <v>0.5</v>
      </c>
      <c r="R72" s="570" t="s">
        <v>233</v>
      </c>
      <c r="S72" s="19">
        <f>IF(H72="Trays",I72*Factsheet!$I$61,IF(G72="Fixed",I72,0))</f>
        <v>181.44</v>
      </c>
      <c r="T72" s="20">
        <f>IF(H72="Other","N/A",IF(H72="Trays",Factsheet!$I$61,Factsheet!$E$61))</f>
        <v>108</v>
      </c>
      <c r="U72" s="20" t="str">
        <f t="shared" si="3"/>
        <v>Y</v>
      </c>
      <c r="V72" s="419" t="str">
        <f t="shared" si="4"/>
        <v>SDM Option 3-Dn.Orders</v>
      </c>
      <c r="W72" s="419"/>
      <c r="X72" s="419"/>
      <c r="Y72" s="419"/>
      <c r="Z72" s="419"/>
    </row>
    <row r="73" spans="1:26" ht="15" x14ac:dyDescent="0.25">
      <c r="A73" s="419" t="s">
        <v>196</v>
      </c>
      <c r="B73" s="419" t="s">
        <v>229</v>
      </c>
      <c r="C73" s="601" t="s">
        <v>91</v>
      </c>
      <c r="D73" s="419"/>
      <c r="E73" s="419"/>
      <c r="F73" s="568" t="s">
        <v>1263</v>
      </c>
      <c r="G73" s="568" t="s">
        <v>228</v>
      </c>
      <c r="H73" s="568" t="s">
        <v>200</v>
      </c>
      <c r="I73" s="569">
        <v>0.8</v>
      </c>
      <c r="J73" s="569"/>
      <c r="K73" s="569">
        <v>0</v>
      </c>
      <c r="L73" s="569">
        <v>0</v>
      </c>
      <c r="M73" s="568"/>
      <c r="N73" s="568"/>
      <c r="O73" s="578" t="s">
        <v>1264</v>
      </c>
      <c r="P73" s="353">
        <f>COUNTIF(Inputs!$D$20:$DS$307,C73)*(Inputs!$B$3*24)*60*IF(C73="",0,1)</f>
        <v>0</v>
      </c>
      <c r="Q73" s="354">
        <f>IF(Factsheet!$E$61&gt;0,P73/Factsheet!$E$61,0)</f>
        <v>0</v>
      </c>
      <c r="R73" s="570" t="s">
        <v>212</v>
      </c>
      <c r="S73" s="19">
        <f>IF(H73="Trays",I73*Factsheet!$I$61,IF(G73="Fixed",I73,0))</f>
        <v>86.4</v>
      </c>
      <c r="T73" s="20">
        <f>IF(H73="Other","N/A",IF(H73="Trays",Factsheet!$I$61,Factsheet!$E$61))</f>
        <v>108</v>
      </c>
      <c r="U73" s="20" t="str">
        <f t="shared" si="3"/>
        <v>N</v>
      </c>
      <c r="V73" s="419" t="str">
        <f t="shared" si="4"/>
        <v>SDM Option 3-Dn.Serv.MH</v>
      </c>
      <c r="W73" s="419" t="s">
        <v>234</v>
      </c>
      <c r="X73" s="419" t="s">
        <v>234</v>
      </c>
      <c r="Y73" s="419" t="s">
        <v>234</v>
      </c>
      <c r="Z73" s="419" t="s">
        <v>234</v>
      </c>
    </row>
    <row r="74" spans="1:26" ht="15" x14ac:dyDescent="0.25">
      <c r="A74" s="419" t="s">
        <v>196</v>
      </c>
      <c r="B74" s="419" t="s">
        <v>229</v>
      </c>
      <c r="C74" s="602" t="s">
        <v>93</v>
      </c>
      <c r="D74" s="419"/>
      <c r="E74" s="419"/>
      <c r="F74" s="568" t="s">
        <v>1265</v>
      </c>
      <c r="G74" s="568" t="s">
        <v>228</v>
      </c>
      <c r="H74" s="568" t="s">
        <v>200</v>
      </c>
      <c r="I74" s="569">
        <v>0.5</v>
      </c>
      <c r="J74" s="569"/>
      <c r="K74" s="569">
        <v>0</v>
      </c>
      <c r="L74" s="569">
        <v>0</v>
      </c>
      <c r="M74" s="568"/>
      <c r="N74" s="568"/>
      <c r="O74" s="578" t="s">
        <v>1266</v>
      </c>
      <c r="P74" s="353">
        <f>COUNTIF(Inputs!$D$20:$DS$307,C74)*(Inputs!$B$3*24)*60*IF(C74="",0,1)</f>
        <v>0</v>
      </c>
      <c r="Q74" s="354">
        <f>IF(Factsheet!$E$61&gt;0,P74/Factsheet!$E$61,0)</f>
        <v>0</v>
      </c>
      <c r="R74" s="570" t="s">
        <v>205</v>
      </c>
      <c r="S74" s="19">
        <f>IF(H74="Trays",I74*Factsheet!$I$61,IF(G74="Fixed",I74,0))</f>
        <v>54</v>
      </c>
      <c r="T74" s="20">
        <f>IF(H74="Other","N/A",IF(H74="Trays",Factsheet!$I$61,Factsheet!$E$61))</f>
        <v>108</v>
      </c>
      <c r="U74" s="20" t="str">
        <f t="shared" si="3"/>
        <v>N</v>
      </c>
      <c r="V74" s="419" t="str">
        <f t="shared" si="4"/>
        <v>SDM Option 3-Dn.Coll.MH</v>
      </c>
      <c r="W74" s="419" t="s">
        <v>234</v>
      </c>
      <c r="X74" s="419" t="s">
        <v>234</v>
      </c>
      <c r="Y74" s="419" t="s">
        <v>234</v>
      </c>
      <c r="Z74" s="419" t="s">
        <v>234</v>
      </c>
    </row>
    <row r="75" spans="1:26" ht="15" x14ac:dyDescent="0.25">
      <c r="A75" s="419" t="s">
        <v>196</v>
      </c>
      <c r="B75" s="419" t="s">
        <v>229</v>
      </c>
      <c r="C75" s="601" t="s">
        <v>1391</v>
      </c>
      <c r="D75" s="419"/>
      <c r="E75" s="419"/>
      <c r="F75" s="568" t="s">
        <v>1392</v>
      </c>
      <c r="G75" s="568" t="s">
        <v>228</v>
      </c>
      <c r="H75" s="568" t="s">
        <v>132</v>
      </c>
      <c r="I75" s="569">
        <v>5</v>
      </c>
      <c r="J75" s="569"/>
      <c r="K75" s="569">
        <v>0</v>
      </c>
      <c r="L75" s="569">
        <v>0</v>
      </c>
      <c r="M75" s="568"/>
      <c r="N75" s="568"/>
      <c r="O75" s="578" t="s">
        <v>1393</v>
      </c>
      <c r="P75" s="353">
        <f>COUNTIF(Inputs!$D$20:$DS$307,C75)*(Inputs!$B$3*24)*60*IF(C75="",0,1)</f>
        <v>0</v>
      </c>
      <c r="Q75" s="354">
        <f>IF(Factsheet!$E$61&gt;0,P75/Factsheet!$E$61,0)</f>
        <v>0</v>
      </c>
      <c r="R75" s="570" t="s">
        <v>212</v>
      </c>
      <c r="S75" s="19">
        <f>IF(H75="Trays",I75*Factsheet!$I$61,IF(G75="Fixed",I75,0))</f>
        <v>5</v>
      </c>
      <c r="T75" s="20" t="str">
        <f>IF(H75="Other","N/A",IF(H75="Trays",Factsheet!$I$61,Factsheet!$E$61))</f>
        <v>N/A</v>
      </c>
      <c r="U75" s="20" t="str">
        <f t="shared" si="3"/>
        <v>N</v>
      </c>
      <c r="V75" s="419" t="str">
        <f t="shared" si="4"/>
        <v>SDM Option 3-Dn.Drop.Off</v>
      </c>
      <c r="W75" s="419" t="s">
        <v>234</v>
      </c>
      <c r="X75" s="419" t="s">
        <v>234</v>
      </c>
      <c r="Y75" s="419" t="s">
        <v>234</v>
      </c>
      <c r="Z75" s="419" t="s">
        <v>234</v>
      </c>
    </row>
    <row r="76" spans="1:26" ht="25.5" x14ac:dyDescent="0.25">
      <c r="A76" s="419" t="s">
        <v>196</v>
      </c>
      <c r="B76" s="419" t="s">
        <v>229</v>
      </c>
      <c r="C76" s="581" t="s">
        <v>1448</v>
      </c>
      <c r="D76" s="419"/>
      <c r="E76" s="419"/>
      <c r="F76" s="568" t="s">
        <v>1449</v>
      </c>
      <c r="G76" s="568" t="s">
        <v>199</v>
      </c>
      <c r="H76" s="568" t="s">
        <v>200</v>
      </c>
      <c r="I76" s="569">
        <v>1</v>
      </c>
      <c r="J76" s="569"/>
      <c r="K76" s="569">
        <v>0</v>
      </c>
      <c r="L76" s="569">
        <v>0</v>
      </c>
      <c r="M76" s="568"/>
      <c r="N76" s="568"/>
      <c r="O76" s="578" t="s">
        <v>1450</v>
      </c>
      <c r="P76" s="353">
        <f>COUNTIF(Inputs!$D$20:$DS$307,C76)*(Inputs!$B$3*24)*60*IF(C76="",0,1)</f>
        <v>30</v>
      </c>
      <c r="Q76" s="354">
        <f>IF(Factsheet!$E$61&gt;0,P76/Factsheet!$E$61,0)</f>
        <v>0.75</v>
      </c>
      <c r="R76" s="570" t="s">
        <v>220</v>
      </c>
      <c r="S76" s="19">
        <f>IF(H76="Trays",I76*Factsheet!$I$61,IF(G76="Fixed",I76,0))</f>
        <v>108</v>
      </c>
      <c r="T76" s="20">
        <f>IF(H76="Other","N/A",IF(H76="Trays",Factsheet!$I$61,Factsheet!$E$61))</f>
        <v>108</v>
      </c>
      <c r="U76" s="20" t="str">
        <f>IF(P76&gt;0,"Y","N")</f>
        <v>Y</v>
      </c>
      <c r="V76" s="419" t="str">
        <f>A76&amp;"-"&amp;C76</f>
        <v>SDM Option 3-Dn.Trln.1</v>
      </c>
      <c r="W76" s="419"/>
      <c r="X76" s="419"/>
      <c r="Y76" s="419"/>
      <c r="Z76" s="419"/>
    </row>
    <row r="77" spans="1:26" ht="15" x14ac:dyDescent="0.25">
      <c r="A77" s="419" t="s">
        <v>196</v>
      </c>
      <c r="B77" s="419" t="s">
        <v>362</v>
      </c>
      <c r="C77" s="603" t="s">
        <v>34</v>
      </c>
      <c r="D77" s="419"/>
      <c r="E77" s="419"/>
      <c r="F77" s="568" t="s">
        <v>363</v>
      </c>
      <c r="G77" s="568" t="s">
        <v>199</v>
      </c>
      <c r="H77" s="568" t="s">
        <v>200</v>
      </c>
      <c r="I77" s="569">
        <v>0.29629629629629628</v>
      </c>
      <c r="J77" s="569"/>
      <c r="K77" s="569"/>
      <c r="L77" s="569"/>
      <c r="M77" s="568"/>
      <c r="N77" s="568"/>
      <c r="O77" s="568"/>
      <c r="P77" s="353">
        <f>COUNTIF(Inputs!$D$20:$DS$307,C77)*(Inputs!$B$3*24)*60*IF(C77="",0,1)</f>
        <v>34.999999999999993</v>
      </c>
      <c r="Q77" s="354">
        <f>IF(Factsheet!$E$61&gt;0,P77/Factsheet!$E$61,0)</f>
        <v>0.87499999999999978</v>
      </c>
      <c r="R77" s="570" t="s">
        <v>207</v>
      </c>
      <c r="S77" s="19">
        <f>IF(H77="Trays",I77*Factsheet!$I$61,IF(G77="Fixed",I77,0))</f>
        <v>32</v>
      </c>
      <c r="T77" s="20">
        <f>IF(H77="Other","N/A",IF(H77="Trays",Factsheet!$I$61,Factsheet!$E$61))</f>
        <v>108</v>
      </c>
      <c r="U77" s="20" t="str">
        <f t="shared" si="3"/>
        <v>Y</v>
      </c>
      <c r="V77" s="419" t="str">
        <f t="shared" si="4"/>
        <v>SDM Option 3-Bag.Brd</v>
      </c>
      <c r="W77" s="419"/>
      <c r="X77" s="419"/>
      <c r="Y77" s="419"/>
      <c r="Z77" s="419"/>
    </row>
    <row r="78" spans="1:26" ht="15" x14ac:dyDescent="0.25">
      <c r="A78" s="419" t="s">
        <v>196</v>
      </c>
      <c r="B78" s="419" t="s">
        <v>362</v>
      </c>
      <c r="C78" s="603" t="s">
        <v>81</v>
      </c>
      <c r="D78" s="419"/>
      <c r="E78" s="419"/>
      <c r="F78" s="568" t="s">
        <v>364</v>
      </c>
      <c r="G78" s="568" t="s">
        <v>199</v>
      </c>
      <c r="H78" s="568" t="s">
        <v>200</v>
      </c>
      <c r="I78" s="569">
        <v>0.1111111111111111</v>
      </c>
      <c r="J78" s="569"/>
      <c r="K78" s="569"/>
      <c r="L78" s="569"/>
      <c r="M78" s="568"/>
      <c r="N78" s="568"/>
      <c r="O78" s="568"/>
      <c r="P78" s="353">
        <f>COUNTIF(Inputs!$D$20:$DS$307,C78)*(Inputs!$B$3*24)*60*IF(C78="",0,1)</f>
        <v>40</v>
      </c>
      <c r="Q78" s="354">
        <f>IF(Factsheet!$E$61&gt;0,P78/Factsheet!$E$61,0)</f>
        <v>1</v>
      </c>
      <c r="R78" s="570" t="s">
        <v>207</v>
      </c>
      <c r="S78" s="19">
        <f>IF(H78="Trays",I78*Factsheet!$I$61,IF(G78="Fixed",I78,0))</f>
        <v>12</v>
      </c>
      <c r="T78" s="20">
        <f>IF(H78="Other","N/A",IF(H78="Trays",Factsheet!$I$61,Factsheet!$E$61))</f>
        <v>108</v>
      </c>
      <c r="U78" s="20" t="str">
        <f t="shared" si="3"/>
        <v>Y</v>
      </c>
      <c r="V78" s="419" t="str">
        <f t="shared" si="4"/>
        <v>SDM Option 3-Fill.Wtr.Cups</v>
      </c>
      <c r="W78" s="419"/>
      <c r="X78" s="419"/>
      <c r="Y78" s="419"/>
      <c r="Z78" s="419"/>
    </row>
    <row r="79" spans="1:26" ht="25.5" x14ac:dyDescent="0.25">
      <c r="A79" s="419" t="s">
        <v>196</v>
      </c>
      <c r="B79" s="419" t="s">
        <v>362</v>
      </c>
      <c r="C79" s="600" t="s">
        <v>75</v>
      </c>
      <c r="D79" s="419"/>
      <c r="E79" s="419"/>
      <c r="F79" s="568" t="s">
        <v>357</v>
      </c>
      <c r="G79" s="568" t="s">
        <v>199</v>
      </c>
      <c r="H79" s="568" t="s">
        <v>200</v>
      </c>
      <c r="I79" s="569">
        <v>0.22222222222222221</v>
      </c>
      <c r="J79" s="569"/>
      <c r="K79" s="569"/>
      <c r="L79" s="569"/>
      <c r="M79" s="568"/>
      <c r="N79" s="568"/>
      <c r="O79" s="578"/>
      <c r="P79" s="353">
        <f>COUNTIF(Inputs!$D$20:$DS$307,C79)*(Inputs!$B$3*24)*60*IF(C79="",0,1)</f>
        <v>34.999999999999993</v>
      </c>
      <c r="Q79" s="354">
        <f>IF(Factsheet!$E$61&gt;0,P79/Factsheet!$E$61,0)</f>
        <v>0.87499999999999978</v>
      </c>
      <c r="R79" s="570" t="s">
        <v>207</v>
      </c>
      <c r="S79" s="19">
        <f>IF(H79="Trays",I79*Factsheet!$I$61,IF(G79="Fixed",I79,0))</f>
        <v>24</v>
      </c>
      <c r="T79" s="20">
        <f>IF(H79="Other","N/A",IF(H79="Trays",Factsheet!$I$61,Factsheet!$E$61))</f>
        <v>108</v>
      </c>
      <c r="U79" s="20" t="str">
        <f t="shared" si="3"/>
        <v>Y</v>
      </c>
      <c r="V79" s="419" t="str">
        <f t="shared" si="4"/>
        <v>SDM Option 3-Ln.PPM.Restck</v>
      </c>
      <c r="W79" s="419"/>
      <c r="X79" s="419"/>
      <c r="Y79" s="419"/>
      <c r="Z79" s="419"/>
    </row>
    <row r="80" spans="1:26" ht="15" x14ac:dyDescent="0.25">
      <c r="A80" s="419" t="s">
        <v>196</v>
      </c>
      <c r="B80" s="419" t="s">
        <v>362</v>
      </c>
      <c r="C80" s="603" t="s">
        <v>95</v>
      </c>
      <c r="D80" s="419"/>
      <c r="E80" s="419"/>
      <c r="F80" s="568" t="s">
        <v>365</v>
      </c>
      <c r="G80" s="568" t="s">
        <v>199</v>
      </c>
      <c r="H80" s="568" t="s">
        <v>200</v>
      </c>
      <c r="I80" s="569">
        <v>7.407407407407407E-2</v>
      </c>
      <c r="J80" s="569"/>
      <c r="K80" s="569"/>
      <c r="L80" s="569"/>
      <c r="M80" s="568"/>
      <c r="N80" s="568"/>
      <c r="O80" s="568"/>
      <c r="P80" s="353">
        <f>COUNTIF(Inputs!$D$20:$DS$307,C80)*(Inputs!$B$3*24)*60*IF(C80="",0,1)</f>
        <v>0</v>
      </c>
      <c r="Q80" s="354">
        <f>IF(Factsheet!$E$61&gt;0,P80/Factsheet!$E$61,0)</f>
        <v>0</v>
      </c>
      <c r="R80" s="570" t="s">
        <v>207</v>
      </c>
      <c r="S80" s="19">
        <f>IF(H80="Trays",I80*Factsheet!$I$61,IF(G80="Fixed",I80,0))</f>
        <v>8</v>
      </c>
      <c r="T80" s="20">
        <f>IF(H80="Other","N/A",IF(H80="Trays",Factsheet!$I$61,Factsheet!$E$61))</f>
        <v>108</v>
      </c>
      <c r="U80" s="20" t="str">
        <f t="shared" si="3"/>
        <v>N</v>
      </c>
      <c r="V80" s="419" t="str">
        <f t="shared" si="4"/>
        <v>SDM Option 3-Prep.Cordial</v>
      </c>
      <c r="W80" s="419"/>
      <c r="X80" s="419"/>
      <c r="Y80" s="419"/>
      <c r="Z80" s="419"/>
    </row>
    <row r="81" spans="1:26" ht="15" x14ac:dyDescent="0.25">
      <c r="A81" s="419" t="s">
        <v>196</v>
      </c>
      <c r="B81" s="419" t="s">
        <v>362</v>
      </c>
      <c r="C81" s="600" t="s">
        <v>66</v>
      </c>
      <c r="D81" s="419"/>
      <c r="E81" s="419"/>
      <c r="F81" s="568" t="s">
        <v>366</v>
      </c>
      <c r="G81" s="568" t="s">
        <v>199</v>
      </c>
      <c r="H81" s="568" t="s">
        <v>200</v>
      </c>
      <c r="I81" s="569">
        <v>0.14814814814814814</v>
      </c>
      <c r="J81" s="569"/>
      <c r="K81" s="569"/>
      <c r="L81" s="569"/>
      <c r="M81" s="568"/>
      <c r="N81" s="568"/>
      <c r="O81" s="578"/>
      <c r="P81" s="353">
        <f>COUNTIF(Inputs!$D$20:$DS$307,C81)*(Inputs!$B$3*24)*60*IF(C81="",0,1)</f>
        <v>80</v>
      </c>
      <c r="Q81" s="354">
        <f>IF(Factsheet!$E$61&gt;0,P81/Factsheet!$E$61,0)</f>
        <v>2</v>
      </c>
      <c r="R81" s="570" t="s">
        <v>207</v>
      </c>
      <c r="S81" s="19">
        <f>IF(H81="Trays",I81*Factsheet!$I$61,IF(G81="Fixed",I81,0))</f>
        <v>16</v>
      </c>
      <c r="T81" s="20">
        <f>IF(H81="Other","N/A",IF(H81="Trays",Factsheet!$I$61,Factsheet!$E$61))</f>
        <v>108</v>
      </c>
      <c r="U81" s="20" t="str">
        <f t="shared" si="3"/>
        <v>Y</v>
      </c>
      <c r="V81" s="419" t="str">
        <f t="shared" si="4"/>
        <v>SDM Option 3-Rstck.Asmbl.Stn</v>
      </c>
      <c r="W81" s="419"/>
      <c r="X81" s="419"/>
      <c r="Y81" s="419"/>
      <c r="Z81" s="419"/>
    </row>
    <row r="82" spans="1:26" ht="15" x14ac:dyDescent="0.25">
      <c r="A82" s="419" t="s">
        <v>196</v>
      </c>
      <c r="B82" s="419" t="s">
        <v>362</v>
      </c>
      <c r="C82" s="604" t="s">
        <v>26</v>
      </c>
      <c r="D82" s="419"/>
      <c r="E82" s="419"/>
      <c r="F82" s="568" t="s">
        <v>367</v>
      </c>
      <c r="G82" s="568" t="s">
        <v>199</v>
      </c>
      <c r="H82" s="568" t="s">
        <v>200</v>
      </c>
      <c r="I82" s="569">
        <v>1.037037037037037</v>
      </c>
      <c r="J82" s="569"/>
      <c r="K82" s="569"/>
      <c r="L82" s="569"/>
      <c r="M82" s="568"/>
      <c r="N82" s="568"/>
      <c r="O82" s="568"/>
      <c r="P82" s="353">
        <f>COUNTIF(Inputs!$D$20:$DS$307,C82)*(Inputs!$B$3*24)*60*IF(C82="",0,1)</f>
        <v>229.99999999999997</v>
      </c>
      <c r="Q82" s="354">
        <f>IF(Factsheet!$E$61&gt;0,P82/Factsheet!$E$61,0)</f>
        <v>5.7499999999999991</v>
      </c>
      <c r="R82" s="570" t="s">
        <v>220</v>
      </c>
      <c r="S82" s="19">
        <f>IF(H82="Trays",I82*Factsheet!$I$61,IF(G82="Fixed",I82,0))</f>
        <v>112</v>
      </c>
      <c r="T82" s="20">
        <f>IF(H82="Other","N/A",IF(H82="Trays",Factsheet!$I$61,Factsheet!$E$61))</f>
        <v>108</v>
      </c>
      <c r="U82" s="20" t="str">
        <f t="shared" si="3"/>
        <v>Y</v>
      </c>
      <c r="V82" s="419" t="str">
        <f t="shared" si="4"/>
        <v>SDM Option 3-Runner</v>
      </c>
      <c r="W82" s="419"/>
      <c r="X82" s="419"/>
      <c r="Y82" s="419"/>
      <c r="Z82" s="419"/>
    </row>
    <row r="83" spans="1:26" ht="15" x14ac:dyDescent="0.25">
      <c r="A83" s="419" t="s">
        <v>196</v>
      </c>
      <c r="B83" s="419" t="s">
        <v>362</v>
      </c>
      <c r="C83" s="605" t="s">
        <v>368</v>
      </c>
      <c r="D83" s="419"/>
      <c r="E83" s="419"/>
      <c r="F83" s="568" t="s">
        <v>369</v>
      </c>
      <c r="G83" s="568" t="s">
        <v>199</v>
      </c>
      <c r="H83" s="568" t="s">
        <v>132</v>
      </c>
      <c r="I83" s="587"/>
      <c r="J83" s="569"/>
      <c r="K83" s="569"/>
      <c r="L83" s="569"/>
      <c r="M83" s="568"/>
      <c r="N83" s="568"/>
      <c r="O83" s="568"/>
      <c r="P83" s="353">
        <f>COUNTIF(Inputs!$D$20:$DS$307,C83)*(Inputs!$B$3*24)*60*IF(C83="",0,1)</f>
        <v>0</v>
      </c>
      <c r="Q83" s="354">
        <f>IF(Factsheet!$E$61&gt;0,P83/Factsheet!$E$61,0)</f>
        <v>0</v>
      </c>
      <c r="R83" s="570" t="s">
        <v>207</v>
      </c>
      <c r="S83" s="19">
        <f>IF(H83="Trays",I83*Factsheet!$I$61,IF(G83="Fixed",I83,0))</f>
        <v>0</v>
      </c>
      <c r="T83" s="20" t="str">
        <f>IF(H83="Other","N/A",IF(H83="Trays",Factsheet!$I$61,Factsheet!$E$61))</f>
        <v>N/A</v>
      </c>
      <c r="U83" s="20" t="str">
        <f t="shared" si="3"/>
        <v>N</v>
      </c>
      <c r="V83" s="419" t="str">
        <f t="shared" si="4"/>
        <v>SDM Option 3-SS.Prep</v>
      </c>
      <c r="W83" s="419"/>
      <c r="X83" s="419"/>
      <c r="Y83" s="419"/>
      <c r="Z83" s="419"/>
    </row>
    <row r="84" spans="1:26" ht="25.5" x14ac:dyDescent="0.25">
      <c r="A84" s="419" t="s">
        <v>196</v>
      </c>
      <c r="B84" s="419" t="s">
        <v>362</v>
      </c>
      <c r="C84" s="606" t="s">
        <v>28</v>
      </c>
      <c r="D84" s="419"/>
      <c r="E84" s="419"/>
      <c r="F84" s="568" t="s">
        <v>370</v>
      </c>
      <c r="G84" s="568" t="s">
        <v>199</v>
      </c>
      <c r="H84" s="568" t="s">
        <v>200</v>
      </c>
      <c r="I84" s="569">
        <v>0.25925925925925924</v>
      </c>
      <c r="J84" s="569"/>
      <c r="K84" s="569"/>
      <c r="L84" s="569"/>
      <c r="M84" s="568"/>
      <c r="N84" s="568"/>
      <c r="O84" s="578"/>
      <c r="P84" s="353">
        <f>COUNTIF(Inputs!$D$20:$DS$307,C84)*(Inputs!$B$3*24)*60*IF(C84="",0,1)</f>
        <v>105</v>
      </c>
      <c r="Q84" s="354">
        <f>IF(Factsheet!$E$61&gt;0,P84/Factsheet!$E$61,0)</f>
        <v>2.625</v>
      </c>
      <c r="R84" s="570" t="s">
        <v>371</v>
      </c>
      <c r="S84" s="19">
        <f>IF(H84="Trays",I84*Factsheet!$I$61,IF(G84="Fixed",I84,0))</f>
        <v>28</v>
      </c>
      <c r="T84" s="20">
        <f>IF(H84="Other","N/A",IF(H84="Trays",Factsheet!$I$61,Factsheet!$E$61))</f>
        <v>108</v>
      </c>
      <c r="U84" s="20" t="str">
        <f t="shared" si="3"/>
        <v>Y</v>
      </c>
      <c r="V84" s="419" t="str">
        <f t="shared" si="4"/>
        <v>SDM Option 3-Stck.Put.Away</v>
      </c>
      <c r="W84" s="419"/>
      <c r="X84" s="419"/>
      <c r="Y84" s="419"/>
      <c r="Z84" s="419"/>
    </row>
    <row r="85" spans="1:26" ht="15" x14ac:dyDescent="0.25">
      <c r="A85" s="419" t="s">
        <v>196</v>
      </c>
      <c r="B85" s="419" t="s">
        <v>362</v>
      </c>
      <c r="C85" s="600" t="s">
        <v>88</v>
      </c>
      <c r="D85" s="419"/>
      <c r="E85" s="419"/>
      <c r="F85" s="568" t="s">
        <v>372</v>
      </c>
      <c r="G85" s="568" t="s">
        <v>199</v>
      </c>
      <c r="H85" s="568" t="s">
        <v>200</v>
      </c>
      <c r="I85" s="569">
        <v>0.14814814814814814</v>
      </c>
      <c r="J85" s="569"/>
      <c r="K85" s="569"/>
      <c r="L85" s="569"/>
      <c r="M85" s="568"/>
      <c r="N85" s="568"/>
      <c r="O85" s="578"/>
      <c r="P85" s="353">
        <f>COUNTIF(Inputs!$D$20:$DS$307,C85)*(Inputs!$B$3*24)*60*IF(C85="",0,1)</f>
        <v>20</v>
      </c>
      <c r="Q85" s="354">
        <f>IF(Factsheet!$E$61&gt;0,P85/Factsheet!$E$61,0)</f>
        <v>0.5</v>
      </c>
      <c r="R85" s="570" t="s">
        <v>207</v>
      </c>
      <c r="S85" s="19">
        <f>IF(H85="Trays",I85*Factsheet!$I$61,IF(G85="Fixed",I85,0))</f>
        <v>16</v>
      </c>
      <c r="T85" s="20">
        <f>IF(H85="Other","N/A",IF(H85="Trays",Factsheet!$I$61,Factsheet!$E$61))</f>
        <v>108</v>
      </c>
      <c r="U85" s="20" t="str">
        <f t="shared" si="3"/>
        <v>Y</v>
      </c>
      <c r="V85" s="419" t="str">
        <f t="shared" si="4"/>
        <v>SDM Option 3-Thaw.Stck</v>
      </c>
      <c r="W85" s="419"/>
      <c r="X85" s="419"/>
      <c r="Y85" s="419"/>
      <c r="Z85" s="419"/>
    </row>
    <row r="86" spans="1:26" ht="25.5" x14ac:dyDescent="0.25">
      <c r="A86" s="419" t="s">
        <v>196</v>
      </c>
      <c r="B86" s="419" t="s">
        <v>227</v>
      </c>
      <c r="C86" s="571" t="s">
        <v>74</v>
      </c>
      <c r="D86" s="419"/>
      <c r="E86" s="419"/>
      <c r="F86" s="568" t="s">
        <v>373</v>
      </c>
      <c r="G86" s="568" t="s">
        <v>199</v>
      </c>
      <c r="H86" s="568" t="s">
        <v>200</v>
      </c>
      <c r="I86" s="569">
        <v>1</v>
      </c>
      <c r="J86" s="569"/>
      <c r="K86" s="569"/>
      <c r="L86" s="569"/>
      <c r="M86" s="568"/>
      <c r="N86" s="568"/>
      <c r="O86" s="568"/>
      <c r="P86" s="353">
        <f>COUNTIF(Inputs!$D$20:$DS$307,C86)*(Inputs!$B$3*24)*60*IF(C86="",0,1)</f>
        <v>139.99999999999997</v>
      </c>
      <c r="Q86" s="354">
        <f>IF(Factsheet!$E$61&gt;0,P86/Factsheet!$E$61,0)</f>
        <v>3.4999999999999991</v>
      </c>
      <c r="R86" s="570" t="s">
        <v>205</v>
      </c>
      <c r="S86" s="19">
        <f>IF(H86="Trays",I86*Factsheet!$I$61,IF(G86="Fixed",I86,0))</f>
        <v>108</v>
      </c>
      <c r="T86" s="20">
        <f>IF(H86="Other","N/A",IF(H86="Trays",Factsheet!$I$61,Factsheet!$E$61))</f>
        <v>108</v>
      </c>
      <c r="U86" s="20" t="str">
        <f t="shared" si="3"/>
        <v>Y</v>
      </c>
      <c r="V86" s="419" t="str">
        <f t="shared" si="4"/>
        <v>SDM Option 3-Ln.Coll</v>
      </c>
      <c r="W86" s="419"/>
      <c r="X86" s="419"/>
      <c r="Y86" s="419"/>
      <c r="Z86" s="419"/>
    </row>
    <row r="87" spans="1:26" ht="25.5" x14ac:dyDescent="0.25">
      <c r="A87" s="419" t="s">
        <v>196</v>
      </c>
      <c r="B87" s="419" t="s">
        <v>227</v>
      </c>
      <c r="C87" s="600" t="s">
        <v>56</v>
      </c>
      <c r="D87" s="419"/>
      <c r="E87" s="419"/>
      <c r="F87" s="568" t="s">
        <v>374</v>
      </c>
      <c r="G87" s="568" t="s">
        <v>199</v>
      </c>
      <c r="H87" s="568" t="s">
        <v>200</v>
      </c>
      <c r="I87" s="569">
        <v>0.37037037037037035</v>
      </c>
      <c r="J87" s="569"/>
      <c r="K87" s="569"/>
      <c r="L87" s="569"/>
      <c r="M87" s="568"/>
      <c r="N87" s="568"/>
      <c r="O87" s="578"/>
      <c r="P87" s="353">
        <f>COUNTIF(Inputs!$D$20:$DS$307,C87)*(Inputs!$B$3*24)*60*IF(C87="",0,1)</f>
        <v>55</v>
      </c>
      <c r="Q87" s="354">
        <f>IF(Factsheet!$E$61&gt;0,P87/Factsheet!$E$61,0)</f>
        <v>1.375</v>
      </c>
      <c r="R87" s="570" t="s">
        <v>207</v>
      </c>
      <c r="S87" s="19">
        <f>IF(H87="Trays",I87*Factsheet!$I$61,IF(G87="Fixed",I87,0))</f>
        <v>40</v>
      </c>
      <c r="T87" s="20">
        <f>IF(H87="Other","N/A",IF(H87="Trays",Factsheet!$I$61,Factsheet!$E$61))</f>
        <v>108</v>
      </c>
      <c r="U87" s="20" t="str">
        <f t="shared" si="3"/>
        <v>Y</v>
      </c>
      <c r="V87" s="419" t="str">
        <f t="shared" si="4"/>
        <v>SDM Option 3-Ln.Cst.Ml.Ass</v>
      </c>
      <c r="W87" s="419"/>
      <c r="X87" s="419"/>
      <c r="Y87" s="419"/>
      <c r="Z87" s="419"/>
    </row>
    <row r="88" spans="1:26" ht="15" x14ac:dyDescent="0.25">
      <c r="A88" s="419" t="s">
        <v>196</v>
      </c>
      <c r="B88" s="419" t="s">
        <v>227</v>
      </c>
      <c r="C88" s="573" t="s">
        <v>58</v>
      </c>
      <c r="D88" s="419"/>
      <c r="E88" s="419"/>
      <c r="F88" s="568" t="s">
        <v>375</v>
      </c>
      <c r="G88" s="568" t="s">
        <v>199</v>
      </c>
      <c r="H88" s="568" t="s">
        <v>200</v>
      </c>
      <c r="I88" s="569">
        <v>0.33333333333333331</v>
      </c>
      <c r="J88" s="569"/>
      <c r="K88" s="569"/>
      <c r="L88" s="569"/>
      <c r="M88" s="568"/>
      <c r="N88" s="568"/>
      <c r="O88" s="568"/>
      <c r="P88" s="353">
        <f>COUNTIF(Inputs!$D$20:$DS$307,C88)*(Inputs!$B$3*24)*60*IF(C88="",0,1)</f>
        <v>49.999999999999993</v>
      </c>
      <c r="Q88" s="354">
        <f>IF(Factsheet!$E$61&gt;0,P88/Factsheet!$E$61,0)</f>
        <v>1.2499999999999998</v>
      </c>
      <c r="R88" s="570" t="s">
        <v>207</v>
      </c>
      <c r="S88" s="19">
        <f>IF(H88="Trays",I88*Factsheet!$I$61,IF(G88="Fixed",I88,0))</f>
        <v>36</v>
      </c>
      <c r="T88" s="20">
        <f>IF(H88="Other","N/A",IF(H88="Trays",Factsheet!$I$61,Factsheet!$E$61))</f>
        <v>108</v>
      </c>
      <c r="U88" s="20" t="s">
        <v>137</v>
      </c>
      <c r="V88" s="419" t="str">
        <f t="shared" si="4"/>
        <v>SDM Option 3-Ln.Fnl.ML.Prep</v>
      </c>
      <c r="W88" s="419"/>
      <c r="X88" s="419"/>
      <c r="Y88" s="419"/>
      <c r="Z88" s="419"/>
    </row>
    <row r="89" spans="1:26" ht="15" x14ac:dyDescent="0.25">
      <c r="A89" s="419" t="s">
        <v>196</v>
      </c>
      <c r="B89" s="419" t="s">
        <v>227</v>
      </c>
      <c r="C89" s="573" t="s">
        <v>53</v>
      </c>
      <c r="D89" s="419"/>
      <c r="E89" s="419"/>
      <c r="F89" s="568" t="s">
        <v>376</v>
      </c>
      <c r="G89" s="568" t="s">
        <v>199</v>
      </c>
      <c r="H89" s="568" t="s">
        <v>200</v>
      </c>
      <c r="I89" s="569">
        <v>0.59259259259259256</v>
      </c>
      <c r="J89" s="569"/>
      <c r="K89" s="569"/>
      <c r="L89" s="569"/>
      <c r="M89" s="568"/>
      <c r="N89" s="568"/>
      <c r="O89" s="568"/>
      <c r="P89" s="353">
        <f>COUNTIF(Inputs!$D$20:$DS$307,C89)*(Inputs!$B$3*24)*60*IF(C89="",0,1)</f>
        <v>34.999999999999993</v>
      </c>
      <c r="Q89" s="354">
        <f>IF(Factsheet!$E$61&gt;0,P89/Factsheet!$E$61,0)</f>
        <v>0.87499999999999978</v>
      </c>
      <c r="R89" s="570" t="s">
        <v>207</v>
      </c>
      <c r="S89" s="19">
        <f>IF(H89="Trays",I89*Factsheet!$I$61,IF(G89="Fixed",I89,0))</f>
        <v>64</v>
      </c>
      <c r="T89" s="20">
        <f>IF(H89="Other","N/A",IF(H89="Trays",Factsheet!$I$61,Factsheet!$E$61))</f>
        <v>108</v>
      </c>
      <c r="U89" s="20" t="str">
        <f t="shared" ref="U89:U126" si="5">IF(P89&gt;0,"Y","N")</f>
        <v>Y</v>
      </c>
      <c r="V89" s="419" t="str">
        <f t="shared" si="4"/>
        <v>SDM Option 3-Ln.Gn.Prep</v>
      </c>
      <c r="W89" s="419"/>
      <c r="X89" s="419"/>
      <c r="Y89" s="419"/>
      <c r="Z89" s="419"/>
    </row>
    <row r="90" spans="1:26" ht="15" x14ac:dyDescent="0.25">
      <c r="A90" s="419" t="s">
        <v>196</v>
      </c>
      <c r="B90" s="419" t="s">
        <v>227</v>
      </c>
      <c r="C90" s="599" t="s">
        <v>49</v>
      </c>
      <c r="D90" s="419"/>
      <c r="E90" s="419"/>
      <c r="F90" s="568" t="s">
        <v>377</v>
      </c>
      <c r="G90" s="568" t="s">
        <v>199</v>
      </c>
      <c r="H90" s="568" t="s">
        <v>200</v>
      </c>
      <c r="I90" s="569">
        <v>1.6833333333333333</v>
      </c>
      <c r="J90" s="569"/>
      <c r="K90" s="569"/>
      <c r="L90" s="569"/>
      <c r="M90" s="568"/>
      <c r="N90" s="568"/>
      <c r="O90" s="568"/>
      <c r="P90" s="353">
        <f>COUNTIF(Inputs!$D$20:$DS$307,C90)*(Inputs!$B$3*24)*60*IF(C90="",0,1)</f>
        <v>249.99999999999997</v>
      </c>
      <c r="Q90" s="354">
        <f>IF(Factsheet!$E$61&gt;0,P90/Factsheet!$E$61,0)</f>
        <v>6.2499999999999991</v>
      </c>
      <c r="R90" s="570" t="s">
        <v>233</v>
      </c>
      <c r="S90" s="19">
        <f>IF(H90="Trays",I90*Factsheet!$I$61,IF(G90="Fixed",I90,0))</f>
        <v>181.8</v>
      </c>
      <c r="T90" s="20">
        <f>IF(H90="Other","N/A",IF(H90="Trays",Factsheet!$I$61,Factsheet!$E$61))</f>
        <v>108</v>
      </c>
      <c r="U90" s="20" t="str">
        <f t="shared" si="5"/>
        <v>Y</v>
      </c>
      <c r="V90" s="419" t="str">
        <f t="shared" si="4"/>
        <v>SDM Option 3-Ln.Orders</v>
      </c>
      <c r="W90" s="419"/>
      <c r="X90" s="419"/>
      <c r="Y90" s="419"/>
      <c r="Z90" s="419"/>
    </row>
    <row r="91" spans="1:26" ht="15" x14ac:dyDescent="0.25">
      <c r="A91" s="419" t="s">
        <v>196</v>
      </c>
      <c r="B91" s="419" t="s">
        <v>227</v>
      </c>
      <c r="C91" s="575" t="s">
        <v>72</v>
      </c>
      <c r="D91" s="419"/>
      <c r="E91" s="419"/>
      <c r="F91" s="568" t="s">
        <v>378</v>
      </c>
      <c r="G91" s="568" t="s">
        <v>199</v>
      </c>
      <c r="H91" s="568" t="s">
        <v>200</v>
      </c>
      <c r="I91" s="569">
        <v>0.83333333333333337</v>
      </c>
      <c r="J91" s="569"/>
      <c r="K91" s="569"/>
      <c r="L91" s="569"/>
      <c r="M91" s="568"/>
      <c r="N91" s="568"/>
      <c r="O91" s="568"/>
      <c r="P91" s="353">
        <f>COUNTIF(Inputs!$D$20:$DS$307,C91)*(Inputs!$B$3*24)*60*IF(C91="",0,1)</f>
        <v>105</v>
      </c>
      <c r="Q91" s="354">
        <f>IF(Factsheet!$E$61&gt;0,P91/Factsheet!$E$61,0)</f>
        <v>2.625</v>
      </c>
      <c r="R91" s="570" t="s">
        <v>212</v>
      </c>
      <c r="S91" s="19">
        <f>IF(H91="Trays",I91*Factsheet!$I$61,IF(G91="Fixed",I91,0))</f>
        <v>90</v>
      </c>
      <c r="T91" s="20">
        <f>IF(H91="Other","N/A",IF(H91="Trays",Factsheet!$I$61,Factsheet!$E$61))</f>
        <v>108</v>
      </c>
      <c r="U91" s="20" t="str">
        <f t="shared" si="5"/>
        <v>Y</v>
      </c>
      <c r="V91" s="419" t="str">
        <f t="shared" si="4"/>
        <v>SDM Option 3-Ln.Serv</v>
      </c>
      <c r="W91" s="419"/>
      <c r="X91" s="419"/>
      <c r="Y91" s="419"/>
      <c r="Z91" s="419"/>
    </row>
    <row r="92" spans="1:26" ht="15" x14ac:dyDescent="0.25">
      <c r="A92" s="419" t="s">
        <v>196</v>
      </c>
      <c r="B92" s="419" t="s">
        <v>227</v>
      </c>
      <c r="C92" s="576" t="s">
        <v>61</v>
      </c>
      <c r="D92" s="419"/>
      <c r="E92" s="419"/>
      <c r="F92" s="568" t="s">
        <v>379</v>
      </c>
      <c r="G92" s="568" t="s">
        <v>199</v>
      </c>
      <c r="H92" s="568" t="s">
        <v>200</v>
      </c>
      <c r="I92" s="569">
        <v>1.1666666666666667</v>
      </c>
      <c r="J92" s="569"/>
      <c r="K92" s="569"/>
      <c r="L92" s="569"/>
      <c r="M92" s="568"/>
      <c r="N92" s="568"/>
      <c r="O92" s="568"/>
      <c r="P92" s="353">
        <f>COUNTIF(Inputs!$D$20:$DS$307,C92)*(Inputs!$B$3*24)*60*IF(C92="",0,1)</f>
        <v>90</v>
      </c>
      <c r="Q92" s="354">
        <f>IF(Factsheet!$E$61&gt;0,P92/Factsheet!$E$61,0)</f>
        <v>2.25</v>
      </c>
      <c r="R92" s="570" t="s">
        <v>220</v>
      </c>
      <c r="S92" s="19">
        <f>IF(H92="Trays",I92*Factsheet!$I$61,IF(G92="Fixed",I92,0))</f>
        <v>126.00000000000001</v>
      </c>
      <c r="T92" s="20">
        <f>IF(H92="Other","N/A",IF(H92="Trays",Factsheet!$I$61,Factsheet!$E$61))</f>
        <v>108</v>
      </c>
      <c r="U92" s="20" t="str">
        <f t="shared" si="5"/>
        <v>Y</v>
      </c>
      <c r="V92" s="419" t="str">
        <f t="shared" si="4"/>
        <v>SDM Option 3-Ln.TrLn</v>
      </c>
      <c r="W92" s="419"/>
      <c r="X92" s="419"/>
      <c r="Y92" s="419"/>
      <c r="Z92" s="419"/>
    </row>
    <row r="93" spans="1:26" ht="25.5" x14ac:dyDescent="0.25">
      <c r="A93" s="419" t="s">
        <v>196</v>
      </c>
      <c r="B93" s="419" t="s">
        <v>227</v>
      </c>
      <c r="C93" s="579" t="s">
        <v>73</v>
      </c>
      <c r="D93" s="419"/>
      <c r="E93" s="419"/>
      <c r="F93" s="568" t="s">
        <v>380</v>
      </c>
      <c r="G93" s="568" t="s">
        <v>199</v>
      </c>
      <c r="H93" s="568" t="s">
        <v>200</v>
      </c>
      <c r="I93" s="569">
        <v>0.51851851851851849</v>
      </c>
      <c r="J93" s="569"/>
      <c r="K93" s="569"/>
      <c r="L93" s="569"/>
      <c r="M93" s="568"/>
      <c r="N93" s="568"/>
      <c r="O93" s="568"/>
      <c r="P93" s="353">
        <f>COUNTIF(Inputs!$D$20:$DS$307,C93)*(Inputs!$B$3*24)*60*IF(C93="",0,1)</f>
        <v>49.999999999999993</v>
      </c>
      <c r="Q93" s="354">
        <f>IF(Factsheet!$E$61&gt;0,P93/Factsheet!$E$61,0)</f>
        <v>1.2499999999999998</v>
      </c>
      <c r="R93" s="570" t="s">
        <v>222</v>
      </c>
      <c r="S93" s="19">
        <f>IF(H93="Trays",I93*Factsheet!$I$61,IF(G93="Fixed",I93,0))</f>
        <v>56</v>
      </c>
      <c r="T93" s="20">
        <f>IF(H93="Other","N/A",IF(H93="Trays",Factsheet!$I$61,Factsheet!$E$61))</f>
        <v>108</v>
      </c>
      <c r="U93" s="20" t="str">
        <f t="shared" si="5"/>
        <v>Y</v>
      </c>
      <c r="V93" s="419" t="str">
        <f t="shared" si="4"/>
        <v>SDM Option 3-Ln.Wsh</v>
      </c>
      <c r="W93" s="419"/>
      <c r="X93" s="419"/>
      <c r="Y93" s="419"/>
      <c r="Z93" s="419"/>
    </row>
    <row r="94" spans="1:26" ht="15" x14ac:dyDescent="0.25">
      <c r="A94" s="419" t="s">
        <v>196</v>
      </c>
      <c r="B94" s="419" t="s">
        <v>227</v>
      </c>
      <c r="C94" s="601" t="s">
        <v>69</v>
      </c>
      <c r="D94" s="419"/>
      <c r="E94" s="419"/>
      <c r="F94" s="568" t="s">
        <v>1267</v>
      </c>
      <c r="G94" s="568" t="s">
        <v>228</v>
      </c>
      <c r="H94" s="568" t="s">
        <v>200</v>
      </c>
      <c r="I94" s="569">
        <v>0.8</v>
      </c>
      <c r="J94" s="569"/>
      <c r="K94" s="569">
        <v>0</v>
      </c>
      <c r="L94" s="569">
        <v>0</v>
      </c>
      <c r="M94" s="568"/>
      <c r="N94" s="568"/>
      <c r="O94" s="568" t="s">
        <v>1268</v>
      </c>
      <c r="P94" s="353">
        <f>COUNTIF(Inputs!$D$20:$DS$307,C94)*(Inputs!$B$3*24)*60*IF(C94="",0,1)</f>
        <v>0</v>
      </c>
      <c r="Q94" s="354">
        <f>IF(Factsheet!$E$61&gt;0,P94/Factsheet!$E$61,0)</f>
        <v>0</v>
      </c>
      <c r="R94" s="570" t="s">
        <v>212</v>
      </c>
      <c r="S94" s="19">
        <f>IF(H94="Trays",I94*Factsheet!$I$61,IF(G94="Fixed",I94,0))</f>
        <v>86.4</v>
      </c>
      <c r="T94" s="20">
        <f>IF(H94="Other","N/A",IF(H94="Trays",Factsheet!$I$61,Factsheet!$E$61))</f>
        <v>108</v>
      </c>
      <c r="U94" s="20" t="str">
        <f t="shared" si="5"/>
        <v>N</v>
      </c>
      <c r="V94" s="419" t="str">
        <f t="shared" si="4"/>
        <v>SDM Option 3-Ln.Serv.MH</v>
      </c>
      <c r="W94" s="419" t="s">
        <v>234</v>
      </c>
      <c r="X94" s="419" t="s">
        <v>234</v>
      </c>
      <c r="Y94" s="419" t="s">
        <v>234</v>
      </c>
      <c r="Z94" s="419" t="s">
        <v>234</v>
      </c>
    </row>
    <row r="95" spans="1:26" ht="15" x14ac:dyDescent="0.25">
      <c r="A95" s="419" t="s">
        <v>196</v>
      </c>
      <c r="B95" s="419" t="s">
        <v>227</v>
      </c>
      <c r="C95" s="602" t="s">
        <v>71</v>
      </c>
      <c r="D95" s="419"/>
      <c r="E95" s="419"/>
      <c r="F95" s="568" t="s">
        <v>1269</v>
      </c>
      <c r="G95" s="568" t="s">
        <v>228</v>
      </c>
      <c r="H95" s="568" t="s">
        <v>200</v>
      </c>
      <c r="I95" s="569">
        <v>0.5</v>
      </c>
      <c r="J95" s="569"/>
      <c r="K95" s="569">
        <v>0</v>
      </c>
      <c r="L95" s="569">
        <v>0</v>
      </c>
      <c r="M95" s="568"/>
      <c r="N95" s="568"/>
      <c r="O95" s="568" t="s">
        <v>1270</v>
      </c>
      <c r="P95" s="353">
        <f>COUNTIF(Inputs!$D$20:$DS$307,C95)*(Inputs!$B$3*24)*60*IF(C95="",0,1)</f>
        <v>0</v>
      </c>
      <c r="Q95" s="354">
        <f>IF(Factsheet!$E$61&gt;0,P95/Factsheet!$E$61,0)</f>
        <v>0</v>
      </c>
      <c r="R95" s="570" t="s">
        <v>205</v>
      </c>
      <c r="S95" s="19">
        <f>IF(H95="Trays",I95*Factsheet!$I$61,IF(G95="Fixed",I95,0))</f>
        <v>54</v>
      </c>
      <c r="T95" s="20">
        <f>IF(H95="Other","N/A",IF(H95="Trays",Factsheet!$I$61,Factsheet!$E$61))</f>
        <v>108</v>
      </c>
      <c r="U95" s="20" t="str">
        <f t="shared" si="5"/>
        <v>N</v>
      </c>
      <c r="V95" s="419" t="str">
        <f t="shared" si="4"/>
        <v>SDM Option 3-Ln.Coll.MH</v>
      </c>
      <c r="W95" s="419" t="s">
        <v>234</v>
      </c>
      <c r="X95" s="419" t="s">
        <v>234</v>
      </c>
      <c r="Y95" s="419" t="s">
        <v>234</v>
      </c>
      <c r="Z95" s="419" t="s">
        <v>234</v>
      </c>
    </row>
    <row r="96" spans="1:26" ht="15" x14ac:dyDescent="0.25">
      <c r="A96" s="419" t="s">
        <v>196</v>
      </c>
      <c r="B96" s="419" t="s">
        <v>227</v>
      </c>
      <c r="C96" s="601" t="s">
        <v>1394</v>
      </c>
      <c r="D96" s="419"/>
      <c r="E96" s="419"/>
      <c r="F96" s="568" t="s">
        <v>1392</v>
      </c>
      <c r="G96" s="568" t="s">
        <v>228</v>
      </c>
      <c r="H96" s="568" t="s">
        <v>132</v>
      </c>
      <c r="I96" s="569">
        <v>5</v>
      </c>
      <c r="J96" s="569"/>
      <c r="K96" s="569">
        <v>0</v>
      </c>
      <c r="L96" s="569">
        <v>0</v>
      </c>
      <c r="M96" s="568"/>
      <c r="N96" s="568"/>
      <c r="O96" s="568" t="s">
        <v>1395</v>
      </c>
      <c r="P96" s="353">
        <f>COUNTIF(Inputs!$D$20:$DS$307,C96)*(Inputs!$B$3*24)*60*IF(C96="",0,1)</f>
        <v>0</v>
      </c>
      <c r="Q96" s="354">
        <f>IF(Factsheet!$E$61&gt;0,P96/Factsheet!$E$61,0)</f>
        <v>0</v>
      </c>
      <c r="R96" s="570" t="s">
        <v>212</v>
      </c>
      <c r="S96" s="19">
        <f>IF(H96="Trays",I96*Factsheet!$I$61,IF(G96="Fixed",I96,0))</f>
        <v>5</v>
      </c>
      <c r="T96" s="20" t="str">
        <f>IF(H96="Other","N/A",IF(H96="Trays",Factsheet!$I$61,Factsheet!$E$61))</f>
        <v>N/A</v>
      </c>
      <c r="U96" s="20" t="str">
        <f t="shared" si="5"/>
        <v>N</v>
      </c>
      <c r="V96" s="419" t="str">
        <f t="shared" si="4"/>
        <v>SDM Option 3-Ln.Drop.Off</v>
      </c>
      <c r="W96" s="419" t="s">
        <v>234</v>
      </c>
      <c r="X96" s="419" t="s">
        <v>234</v>
      </c>
      <c r="Y96" s="419" t="s">
        <v>234</v>
      </c>
      <c r="Z96" s="419" t="s">
        <v>234</v>
      </c>
    </row>
    <row r="97" spans="1:26" ht="25.5" x14ac:dyDescent="0.25">
      <c r="A97" s="419" t="s">
        <v>196</v>
      </c>
      <c r="B97" s="419" t="s">
        <v>227</v>
      </c>
      <c r="C97" s="581" t="s">
        <v>1445</v>
      </c>
      <c r="D97" s="419"/>
      <c r="E97" s="419"/>
      <c r="F97" s="568" t="s">
        <v>1446</v>
      </c>
      <c r="G97" s="568" t="s">
        <v>199</v>
      </c>
      <c r="H97" s="568" t="s">
        <v>200</v>
      </c>
      <c r="I97" s="569">
        <v>1</v>
      </c>
      <c r="J97" s="569"/>
      <c r="K97" s="569">
        <v>0</v>
      </c>
      <c r="L97" s="569">
        <v>0</v>
      </c>
      <c r="M97" s="568"/>
      <c r="N97" s="568"/>
      <c r="O97" s="568" t="s">
        <v>1447</v>
      </c>
      <c r="P97" s="353">
        <f>COUNTIF(Inputs!$D$20:$DS$307,C97)*(Inputs!$B$3*24)*60*IF(C97="",0,1)</f>
        <v>40</v>
      </c>
      <c r="Q97" s="354">
        <f>IF(Factsheet!$E$61&gt;0,P97/Factsheet!$E$61,0)</f>
        <v>1</v>
      </c>
      <c r="R97" s="570" t="s">
        <v>220</v>
      </c>
      <c r="S97" s="19">
        <f>IF(H97="Trays",I97*Factsheet!$I$61,IF(G97="Fixed",I97,0))</f>
        <v>108</v>
      </c>
      <c r="T97" s="20">
        <f>IF(H97="Other","N/A",IF(H97="Trays",Factsheet!$I$61,Factsheet!$E$61))</f>
        <v>108</v>
      </c>
      <c r="U97" s="20" t="str">
        <f>IF(P97&gt;0,"Y","N")</f>
        <v>Y</v>
      </c>
      <c r="V97" s="419" t="str">
        <f>A97&amp;"-"&amp;C97</f>
        <v>SDM Option 3-Ln.Trln.1</v>
      </c>
      <c r="W97" s="419"/>
      <c r="X97" s="419"/>
      <c r="Y97" s="419"/>
      <c r="Z97" s="419"/>
    </row>
    <row r="98" spans="1:26" ht="15" x14ac:dyDescent="0.25">
      <c r="A98" s="419" t="s">
        <v>196</v>
      </c>
      <c r="B98" s="419" t="s">
        <v>288</v>
      </c>
      <c r="C98" s="601" t="s">
        <v>381</v>
      </c>
      <c r="D98" s="419"/>
      <c r="E98" s="419"/>
      <c r="F98" s="568" t="s">
        <v>382</v>
      </c>
      <c r="G98" s="568" t="s">
        <v>228</v>
      </c>
      <c r="H98" s="568" t="s">
        <v>132</v>
      </c>
      <c r="I98" s="569">
        <v>5</v>
      </c>
      <c r="J98" s="569"/>
      <c r="K98" s="569">
        <v>0</v>
      </c>
      <c r="L98" s="569">
        <v>0</v>
      </c>
      <c r="M98" s="568"/>
      <c r="N98" s="568"/>
      <c r="O98" s="568" t="s">
        <v>383</v>
      </c>
      <c r="P98" s="353">
        <f>COUNTIF(Inputs!$D$20:$DS$307,C98)*(Inputs!$B$3*24)*60*IF(C98="",0,1)</f>
        <v>10</v>
      </c>
      <c r="Q98" s="354">
        <f>IF(Factsheet!$E$61&gt;0,P98/Factsheet!$E$61,0)</f>
        <v>0.25</v>
      </c>
      <c r="R98" s="570" t="s">
        <v>212</v>
      </c>
      <c r="S98" s="19">
        <f>IF(H98="Trays",I98*Factsheet!$I$61,IF(G98="Fixed",I98,0))</f>
        <v>5</v>
      </c>
      <c r="T98" s="20" t="str">
        <f>IF(H98="Other","N/A",IF(H98="Trays",Factsheet!$I$61,Factsheet!$E$61))</f>
        <v>N/A</v>
      </c>
      <c r="U98" s="20" t="str">
        <f t="shared" si="5"/>
        <v>Y</v>
      </c>
      <c r="V98" s="419" t="str">
        <f t="shared" si="4"/>
        <v>SDM Option 3-Del.ED.Swchs</v>
      </c>
      <c r="W98" s="419"/>
      <c r="X98" s="419"/>
      <c r="Y98" s="419"/>
      <c r="Z98" s="419"/>
    </row>
    <row r="99" spans="1:26" ht="15" x14ac:dyDescent="0.25">
      <c r="A99" s="419" t="s">
        <v>196</v>
      </c>
      <c r="B99" s="419" t="s">
        <v>288</v>
      </c>
      <c r="C99" s="601" t="s">
        <v>1251</v>
      </c>
      <c r="D99" s="419"/>
      <c r="E99" s="419"/>
      <c r="F99" s="568" t="s">
        <v>1271</v>
      </c>
      <c r="G99" s="568" t="s">
        <v>228</v>
      </c>
      <c r="H99" s="568" t="s">
        <v>200</v>
      </c>
      <c r="I99" s="569">
        <v>0.5</v>
      </c>
      <c r="J99" s="569"/>
      <c r="K99" s="569">
        <v>0</v>
      </c>
      <c r="L99" s="569">
        <v>0</v>
      </c>
      <c r="M99" s="568"/>
      <c r="N99" s="568"/>
      <c r="O99" s="578" t="s">
        <v>1272</v>
      </c>
      <c r="P99" s="353">
        <f>COUNTIF(Inputs!$D$20:$DS$307,C99)*(Inputs!$B$3*24)*60*IF(C99="",0,1)</f>
        <v>5</v>
      </c>
      <c r="Q99" s="354">
        <f>IF(Factsheet!$E$61&gt;0,P99/Factsheet!$E$61,0)</f>
        <v>0.125</v>
      </c>
      <c r="R99" s="570" t="s">
        <v>212</v>
      </c>
      <c r="S99" s="19">
        <f>IF(H99="Trays",I99*Factsheet!$I$61,IF(G99="Fixed",I99,0))</f>
        <v>54</v>
      </c>
      <c r="T99" s="20">
        <f>IF(H99="Other","N/A",IF(H99="Trays",Factsheet!$I$61,Factsheet!$E$61))</f>
        <v>108</v>
      </c>
      <c r="U99" s="20" t="str">
        <f t="shared" si="5"/>
        <v>Y</v>
      </c>
      <c r="V99" s="419" t="str">
        <f t="shared" si="4"/>
        <v>SDM Option 3-Ass.Del.Serv</v>
      </c>
      <c r="W99" s="419" t="s">
        <v>234</v>
      </c>
      <c r="X99" s="419" t="s">
        <v>234</v>
      </c>
      <c r="Y99" s="419" t="s">
        <v>234</v>
      </c>
      <c r="Z99" s="419" t="s">
        <v>234</v>
      </c>
    </row>
    <row r="100" spans="1:26" ht="25.5" x14ac:dyDescent="0.25">
      <c r="A100" s="419" t="s">
        <v>196</v>
      </c>
      <c r="B100" s="419" t="s">
        <v>288</v>
      </c>
      <c r="C100" s="580" t="s">
        <v>1252</v>
      </c>
      <c r="D100" s="419"/>
      <c r="E100" s="419"/>
      <c r="F100" s="568" t="s">
        <v>1273</v>
      </c>
      <c r="G100" s="568" t="s">
        <v>228</v>
      </c>
      <c r="H100" s="568" t="s">
        <v>200</v>
      </c>
      <c r="I100" s="569">
        <v>1</v>
      </c>
      <c r="J100" s="569"/>
      <c r="K100" s="569">
        <v>0</v>
      </c>
      <c r="L100" s="569">
        <v>0</v>
      </c>
      <c r="M100" s="568"/>
      <c r="N100" s="568"/>
      <c r="O100" s="578" t="s">
        <v>1274</v>
      </c>
      <c r="P100" s="353">
        <f>COUNTIF(Inputs!$D$20:$DS$307,C100)*(Inputs!$B$3*24)*60*IF(C100="",0,1)</f>
        <v>0</v>
      </c>
      <c r="Q100" s="354">
        <f>IF(Factsheet!$E$61&gt;0,P100/Factsheet!$E$61,0)</f>
        <v>0</v>
      </c>
      <c r="R100" s="570" t="s">
        <v>233</v>
      </c>
      <c r="S100" s="19">
        <f>IF(H100="Trays",I100*Factsheet!$I$61,IF(G100="Fixed",I100,0))</f>
        <v>108</v>
      </c>
      <c r="T100" s="20">
        <f>IF(H100="Other","N/A",IF(H100="Trays",Factsheet!$I$61,Factsheet!$E$61))</f>
        <v>108</v>
      </c>
      <c r="U100" s="20" t="str">
        <f t="shared" si="5"/>
        <v>N</v>
      </c>
      <c r="V100" s="419" t="str">
        <f t="shared" si="4"/>
        <v>SDM Option 3-Ml.Order.Entry</v>
      </c>
      <c r="W100" s="419" t="s">
        <v>384</v>
      </c>
      <c r="X100" s="419" t="s">
        <v>384</v>
      </c>
      <c r="Y100" s="419" t="s">
        <v>384</v>
      </c>
      <c r="Z100" s="419" t="s">
        <v>384</v>
      </c>
    </row>
    <row r="101" spans="1:26" ht="15" x14ac:dyDescent="0.25">
      <c r="A101" s="419" t="s">
        <v>196</v>
      </c>
      <c r="B101" s="419" t="s">
        <v>288</v>
      </c>
      <c r="C101" s="607" t="s">
        <v>1250</v>
      </c>
      <c r="D101" s="419"/>
      <c r="E101" s="419"/>
      <c r="F101" s="568" t="s">
        <v>1275</v>
      </c>
      <c r="G101" s="568" t="s">
        <v>228</v>
      </c>
      <c r="H101" s="568" t="s">
        <v>132</v>
      </c>
      <c r="I101" s="569">
        <v>5</v>
      </c>
      <c r="J101" s="569"/>
      <c r="K101" s="569">
        <v>0</v>
      </c>
      <c r="L101" s="569">
        <v>0</v>
      </c>
      <c r="M101" s="568"/>
      <c r="N101" s="568"/>
      <c r="O101" s="578" t="s">
        <v>1276</v>
      </c>
      <c r="P101" s="353">
        <f>COUNTIF(Inputs!$D$20:$DS$307,C101)*(Inputs!$B$3*24)*60*IF(C101="",0,1)</f>
        <v>0</v>
      </c>
      <c r="Q101" s="354">
        <f>IF(Factsheet!$E$61&gt;0,P101/Factsheet!$E$61,0)</f>
        <v>0</v>
      </c>
      <c r="R101" s="570" t="s">
        <v>201</v>
      </c>
      <c r="S101" s="19">
        <f>IF(H101="Trays",I101*Factsheet!$I$61,IF(G101="Fixed",I101,0))</f>
        <v>5</v>
      </c>
      <c r="T101" s="20" t="str">
        <f>IF(H101="Other","N/A",IF(H101="Trays",Factsheet!$I$61,Factsheet!$E$61))</f>
        <v>N/A</v>
      </c>
      <c r="U101" s="20" t="str">
        <f t="shared" si="5"/>
        <v>N</v>
      </c>
      <c r="V101" s="419" t="str">
        <f t="shared" si="4"/>
        <v>SDM Option 3-Del.Bulk.Supply</v>
      </c>
      <c r="W101" s="419" t="s">
        <v>234</v>
      </c>
      <c r="X101" s="419" t="s">
        <v>234</v>
      </c>
      <c r="Y101" s="419" t="s">
        <v>234</v>
      </c>
      <c r="Z101" s="419" t="s">
        <v>234</v>
      </c>
    </row>
    <row r="102" spans="1:26" ht="15" x14ac:dyDescent="0.25">
      <c r="A102" s="419" t="s">
        <v>196</v>
      </c>
      <c r="B102" s="419" t="s">
        <v>288</v>
      </c>
      <c r="C102" s="600" t="s">
        <v>55</v>
      </c>
      <c r="D102" s="419"/>
      <c r="E102" s="419"/>
      <c r="F102" s="568" t="s">
        <v>1277</v>
      </c>
      <c r="G102" s="568" t="s">
        <v>228</v>
      </c>
      <c r="H102" s="568" t="s">
        <v>132</v>
      </c>
      <c r="I102" s="569">
        <v>5</v>
      </c>
      <c r="J102" s="569"/>
      <c r="K102" s="569">
        <v>0</v>
      </c>
      <c r="L102" s="569">
        <v>0</v>
      </c>
      <c r="M102" s="568"/>
      <c r="N102" s="568"/>
      <c r="O102" s="578">
        <v>42409.371030092596</v>
      </c>
      <c r="P102" s="353">
        <f>COUNTIF(Inputs!$D$20:$DS$307,C102)*(Inputs!$B$3*24)*60*IF(C102="",0,1)</f>
        <v>0</v>
      </c>
      <c r="Q102" s="354">
        <f>IF(Factsheet!$E$61&gt;0,P102/Factsheet!$E$61,0)</f>
        <v>0</v>
      </c>
      <c r="R102" s="570" t="s">
        <v>207</v>
      </c>
      <c r="S102" s="19">
        <f>IF(H102="Trays",I102*Factsheet!$I$61,IF(G102="Fixed",I102,0))</f>
        <v>5</v>
      </c>
      <c r="T102" s="20" t="str">
        <f>IF(H102="Other","N/A",IF(H102="Trays",Factsheet!$I$61,Factsheet!$E$61))</f>
        <v>N/A</v>
      </c>
      <c r="U102" s="20" t="str">
        <f t="shared" si="5"/>
        <v>N</v>
      </c>
      <c r="V102" s="419" t="str">
        <f t="shared" si="4"/>
        <v>SDM Option 3-Prep.Mnc.Puree</v>
      </c>
      <c r="W102" s="419" t="s">
        <v>234</v>
      </c>
      <c r="X102" s="419" t="s">
        <v>234</v>
      </c>
      <c r="Y102" s="419" t="s">
        <v>234</v>
      </c>
      <c r="Z102" s="419" t="s">
        <v>234</v>
      </c>
    </row>
    <row r="103" spans="1:26" ht="15" x14ac:dyDescent="0.25">
      <c r="A103" s="419" t="s">
        <v>196</v>
      </c>
      <c r="B103" s="419" t="s">
        <v>288</v>
      </c>
      <c r="C103" s="601" t="s">
        <v>41</v>
      </c>
      <c r="D103" s="419"/>
      <c r="E103" s="419"/>
      <c r="F103" s="568" t="s">
        <v>1278</v>
      </c>
      <c r="G103" s="568" t="s">
        <v>228</v>
      </c>
      <c r="H103" s="568" t="s">
        <v>132</v>
      </c>
      <c r="I103" s="569">
        <v>5</v>
      </c>
      <c r="J103" s="569"/>
      <c r="K103" s="569">
        <v>0</v>
      </c>
      <c r="L103" s="569">
        <v>0</v>
      </c>
      <c r="M103" s="568"/>
      <c r="N103" s="568"/>
      <c r="O103" s="578" t="s">
        <v>1279</v>
      </c>
      <c r="P103" s="353">
        <f>COUNTIF(Inputs!$D$20:$DS$307,C103)*(Inputs!$B$3*24)*60*IF(C103="",0,1)</f>
        <v>0</v>
      </c>
      <c r="Q103" s="354">
        <f>IF(Factsheet!$E$61&gt;0,P103/Factsheet!$E$61,0)</f>
        <v>0</v>
      </c>
      <c r="R103" s="570" t="s">
        <v>212</v>
      </c>
      <c r="S103" s="19">
        <f>IF(H103="Trays",I103*Factsheet!$I$61,IF(G103="Fixed",I103,0))</f>
        <v>5</v>
      </c>
      <c r="T103" s="20" t="str">
        <f>IF(H103="Other","N/A",IF(H103="Trays",Factsheet!$I$61,Factsheet!$E$61))</f>
        <v>N/A</v>
      </c>
      <c r="U103" s="20" t="str">
        <f t="shared" si="5"/>
        <v>N</v>
      </c>
      <c r="V103" s="419" t="str">
        <f t="shared" si="4"/>
        <v>SDM Option 3-Del.Day.Wrd</v>
      </c>
      <c r="W103" s="419" t="s">
        <v>234</v>
      </c>
      <c r="X103" s="419" t="s">
        <v>234</v>
      </c>
      <c r="Y103" s="419" t="s">
        <v>234</v>
      </c>
      <c r="Z103" s="419" t="s">
        <v>234</v>
      </c>
    </row>
    <row r="104" spans="1:26" ht="15" x14ac:dyDescent="0.25">
      <c r="A104" s="419" t="s">
        <v>196</v>
      </c>
      <c r="B104" s="419" t="s">
        <v>288</v>
      </c>
      <c r="C104" s="600" t="s">
        <v>1255</v>
      </c>
      <c r="D104" s="419"/>
      <c r="E104" s="419"/>
      <c r="F104" s="568" t="s">
        <v>1280</v>
      </c>
      <c r="G104" s="568" t="s">
        <v>228</v>
      </c>
      <c r="H104" s="568" t="s">
        <v>132</v>
      </c>
      <c r="I104" s="569">
        <v>5</v>
      </c>
      <c r="J104" s="569"/>
      <c r="K104" s="569">
        <v>0</v>
      </c>
      <c r="L104" s="569">
        <v>0</v>
      </c>
      <c r="M104" s="568"/>
      <c r="N104" s="568"/>
      <c r="O104" s="578" t="s">
        <v>1281</v>
      </c>
      <c r="P104" s="353">
        <f>COUNTIF(Inputs!$D$20:$DS$307,C104)*(Inputs!$B$3*24)*60*IF(C104="",0,1)</f>
        <v>0</v>
      </c>
      <c r="Q104" s="354">
        <f>IF(Factsheet!$E$61&gt;0,P104/Factsheet!$E$61,0)</f>
        <v>0</v>
      </c>
      <c r="R104" s="570" t="s">
        <v>207</v>
      </c>
      <c r="S104" s="19">
        <f>IF(H104="Trays",I104*Factsheet!$I$61,IF(G104="Fixed",I104,0))</f>
        <v>5</v>
      </c>
      <c r="T104" s="20" t="str">
        <f>IF(H104="Other","N/A",IF(H104="Trays",Factsheet!$I$61,Factsheet!$E$61))</f>
        <v>N/A</v>
      </c>
      <c r="U104" s="20" t="str">
        <f t="shared" si="5"/>
        <v>N</v>
      </c>
      <c r="V104" s="419" t="str">
        <f t="shared" si="4"/>
        <v>SDM Option 3-Prep.Funct.Item</v>
      </c>
      <c r="W104" s="419" t="s">
        <v>234</v>
      </c>
      <c r="X104" s="419" t="s">
        <v>234</v>
      </c>
      <c r="Y104" s="419" t="s">
        <v>234</v>
      </c>
      <c r="Z104" s="419" t="s">
        <v>234</v>
      </c>
    </row>
    <row r="105" spans="1:26" ht="15" x14ac:dyDescent="0.25">
      <c r="A105" s="419" t="s">
        <v>196</v>
      </c>
      <c r="B105" s="419" t="s">
        <v>288</v>
      </c>
      <c r="C105" s="601" t="s">
        <v>1248</v>
      </c>
      <c r="D105" s="419"/>
      <c r="E105" s="419"/>
      <c r="F105" s="568" t="s">
        <v>1282</v>
      </c>
      <c r="G105" s="568" t="s">
        <v>199</v>
      </c>
      <c r="H105" s="568" t="s">
        <v>200</v>
      </c>
      <c r="I105" s="569">
        <v>0.25</v>
      </c>
      <c r="J105" s="569"/>
      <c r="K105" s="569">
        <v>0</v>
      </c>
      <c r="L105" s="569">
        <v>0</v>
      </c>
      <c r="M105" s="568"/>
      <c r="N105" s="568"/>
      <c r="O105" s="578" t="s">
        <v>1283</v>
      </c>
      <c r="P105" s="353">
        <f>COUNTIF(Inputs!$D$20:$DS$307,C105)*(Inputs!$B$3*24)*60*IF(C105="",0,1)</f>
        <v>5</v>
      </c>
      <c r="Q105" s="354">
        <f>IF(Factsheet!$E$61&gt;0,P105/Factsheet!$E$61,0)</f>
        <v>0.125</v>
      </c>
      <c r="R105" s="570" t="s">
        <v>212</v>
      </c>
      <c r="S105" s="19">
        <f>IF(H105="Trays",I105*Factsheet!$I$61,IF(G105="Fixed",I105,0))</f>
        <v>27</v>
      </c>
      <c r="T105" s="20">
        <f>IF(H105="Other","N/A",IF(H105="Trays",Factsheet!$I$61,Factsheet!$E$61))</f>
        <v>108</v>
      </c>
      <c r="U105" s="20" t="str">
        <f t="shared" si="5"/>
        <v>Y</v>
      </c>
      <c r="V105" s="419" t="str">
        <f t="shared" si="4"/>
        <v>SDM Option 3-Del.ED.B'Fst</v>
      </c>
      <c r="W105" s="419" t="s">
        <v>234</v>
      </c>
      <c r="X105" s="419" t="s">
        <v>234</v>
      </c>
      <c r="Y105" s="419" t="s">
        <v>234</v>
      </c>
      <c r="Z105" s="419" t="s">
        <v>234</v>
      </c>
    </row>
    <row r="106" spans="1:26" ht="15" x14ac:dyDescent="0.25">
      <c r="A106" s="419" t="s">
        <v>196</v>
      </c>
      <c r="B106" s="419" t="s">
        <v>288</v>
      </c>
      <c r="C106" s="600" t="s">
        <v>1249</v>
      </c>
      <c r="D106" s="419"/>
      <c r="E106" s="419"/>
      <c r="F106" s="568" t="s">
        <v>1284</v>
      </c>
      <c r="G106" s="568" t="s">
        <v>228</v>
      </c>
      <c r="H106" s="568" t="s">
        <v>132</v>
      </c>
      <c r="I106" s="569">
        <v>5</v>
      </c>
      <c r="J106" s="569"/>
      <c r="K106" s="569">
        <v>0</v>
      </c>
      <c r="L106" s="569">
        <v>0</v>
      </c>
      <c r="M106" s="568"/>
      <c r="N106" s="568"/>
      <c r="O106" s="578" t="s">
        <v>1285</v>
      </c>
      <c r="P106" s="353">
        <f>COUNTIF(Inputs!$D$20:$DS$307,C106)*(Inputs!$B$3*24)*60*IF(C106="",0,1)</f>
        <v>34.999999999999993</v>
      </c>
      <c r="Q106" s="354">
        <f>IF(Factsheet!$E$61&gt;0,P106/Factsheet!$E$61,0)</f>
        <v>0.87499999999999978</v>
      </c>
      <c r="R106" s="570" t="s">
        <v>207</v>
      </c>
      <c r="S106" s="19">
        <f>IF(H106="Trays",I106*Factsheet!$I$61,IF(G106="Fixed",I106,0))</f>
        <v>5</v>
      </c>
      <c r="T106" s="20" t="str">
        <f>IF(H106="Other","N/A",IF(H106="Trays",Factsheet!$I$61,Factsheet!$E$61))</f>
        <v>N/A</v>
      </c>
      <c r="U106" s="20" t="str">
        <f t="shared" si="5"/>
        <v>Y</v>
      </c>
      <c r="V106" s="419" t="str">
        <f t="shared" si="4"/>
        <v>SDM Option 3-Prep.Bulk.Items</v>
      </c>
      <c r="W106" s="419" t="s">
        <v>234</v>
      </c>
      <c r="X106" s="419" t="s">
        <v>234</v>
      </c>
      <c r="Y106" s="419" t="s">
        <v>234</v>
      </c>
      <c r="Z106" s="419" t="s">
        <v>234</v>
      </c>
    </row>
    <row r="107" spans="1:26" ht="15" x14ac:dyDescent="0.25">
      <c r="A107" s="419" t="s">
        <v>196</v>
      </c>
      <c r="B107" s="419" t="s">
        <v>288</v>
      </c>
      <c r="C107" s="607" t="s">
        <v>1254</v>
      </c>
      <c r="D107" s="419"/>
      <c r="E107" s="419"/>
      <c r="F107" s="568" t="s">
        <v>1286</v>
      </c>
      <c r="G107" s="568" t="s">
        <v>228</v>
      </c>
      <c r="H107" s="568" t="s">
        <v>132</v>
      </c>
      <c r="I107" s="569">
        <v>5</v>
      </c>
      <c r="J107" s="569"/>
      <c r="K107" s="569">
        <v>0</v>
      </c>
      <c r="L107" s="569">
        <v>0</v>
      </c>
      <c r="M107" s="568"/>
      <c r="N107" s="568"/>
      <c r="O107" s="578" t="s">
        <v>1287</v>
      </c>
      <c r="P107" s="353">
        <f>COUNTIF(Inputs!$D$20:$DS$307,C107)*(Inputs!$B$3*24)*60*IF(C107="",0,1)</f>
        <v>30</v>
      </c>
      <c r="Q107" s="354">
        <f>IF(Factsheet!$E$61&gt;0,P107/Factsheet!$E$61,0)</f>
        <v>0.75</v>
      </c>
      <c r="R107" s="570" t="s">
        <v>201</v>
      </c>
      <c r="S107" s="19">
        <f>IF(H107="Trays",I107*Factsheet!$I$61,IF(G107="Fixed",I107,0))</f>
        <v>5</v>
      </c>
      <c r="T107" s="20" t="str">
        <f>IF(H107="Other","N/A",IF(H107="Trays",Factsheet!$I$61,Factsheet!$E$61))</f>
        <v>N/A</v>
      </c>
      <c r="U107" s="20" t="str">
        <f t="shared" si="5"/>
        <v>Y</v>
      </c>
      <c r="V107" s="419" t="str">
        <f t="shared" si="4"/>
        <v>SDM Option 3-Stock.Day.Room</v>
      </c>
      <c r="W107" s="419" t="s">
        <v>384</v>
      </c>
      <c r="X107" s="419" t="s">
        <v>384</v>
      </c>
      <c r="Y107" s="419" t="s">
        <v>384</v>
      </c>
      <c r="Z107" s="419" t="s">
        <v>384</v>
      </c>
    </row>
    <row r="108" spans="1:26" ht="25.5" x14ac:dyDescent="0.25">
      <c r="A108" s="419" t="s">
        <v>196</v>
      </c>
      <c r="B108" s="419" t="s">
        <v>385</v>
      </c>
      <c r="C108" s="573" t="s">
        <v>36</v>
      </c>
      <c r="D108" s="419"/>
      <c r="E108" s="419"/>
      <c r="F108" s="568" t="s">
        <v>386</v>
      </c>
      <c r="G108" s="568" t="s">
        <v>199</v>
      </c>
      <c r="H108" s="568" t="s">
        <v>200</v>
      </c>
      <c r="I108" s="569">
        <v>0.44444444444444442</v>
      </c>
      <c r="J108" s="569"/>
      <c r="K108" s="569"/>
      <c r="L108" s="569"/>
      <c r="M108" s="568"/>
      <c r="N108" s="568"/>
      <c r="O108" s="568"/>
      <c r="P108" s="353">
        <f>COUNTIF(Inputs!$D$20:$DS$307,C108)*(Inputs!$B$3*24)*60*IF(C108="",0,1)</f>
        <v>120</v>
      </c>
      <c r="Q108" s="354">
        <f>IF(Factsheet!$E$61&gt;0,P108/Factsheet!$E$61,0)</f>
        <v>3</v>
      </c>
      <c r="R108" s="570" t="s">
        <v>207</v>
      </c>
      <c r="S108" s="19">
        <f>IF(H108="Trays",I108*Factsheet!$I$61,IF(G108="Fixed",I108,0))</f>
        <v>48</v>
      </c>
      <c r="T108" s="20">
        <f>IF(H108="Other","N/A",IF(H108="Trays",Factsheet!$I$61,Factsheet!$E$61))</f>
        <v>108</v>
      </c>
      <c r="U108" s="20" t="str">
        <f t="shared" si="5"/>
        <v>Y</v>
      </c>
      <c r="V108" s="419" t="str">
        <f t="shared" si="4"/>
        <v>SDM Option 3-Gen.SS.Prep</v>
      </c>
      <c r="W108" s="419"/>
      <c r="X108" s="419"/>
      <c r="Y108" s="419"/>
      <c r="Z108" s="419"/>
    </row>
    <row r="109" spans="1:26" ht="15" x14ac:dyDescent="0.25">
      <c r="A109" s="419" t="s">
        <v>196</v>
      </c>
      <c r="B109" s="419" t="s">
        <v>387</v>
      </c>
      <c r="C109" s="573" t="s">
        <v>45</v>
      </c>
      <c r="D109" s="419"/>
      <c r="E109" s="419"/>
      <c r="F109" s="568" t="s">
        <v>388</v>
      </c>
      <c r="G109" s="568" t="s">
        <v>199</v>
      </c>
      <c r="H109" s="568" t="s">
        <v>200</v>
      </c>
      <c r="I109" s="569">
        <v>0.18518518518518517</v>
      </c>
      <c r="J109" s="569"/>
      <c r="K109" s="569"/>
      <c r="L109" s="569"/>
      <c r="M109" s="568"/>
      <c r="N109" s="568"/>
      <c r="O109" s="568"/>
      <c r="P109" s="353">
        <f>COUNTIF(Inputs!$D$20:$DS$307,C109)*(Inputs!$B$3*24)*60*IF(C109="",0,1)</f>
        <v>60</v>
      </c>
      <c r="Q109" s="354">
        <f>IF(Factsheet!$E$61&gt;0,P109/Factsheet!$E$61,0)</f>
        <v>1.5</v>
      </c>
      <c r="R109" s="570" t="s">
        <v>207</v>
      </c>
      <c r="S109" s="19">
        <f>IF(H109="Trays",I109*Factsheet!$I$61,IF(G109="Fixed",I109,0))</f>
        <v>20</v>
      </c>
      <c r="T109" s="20">
        <f>IF(H109="Other","N/A",IF(H109="Trays",Factsheet!$I$61,Factsheet!$E$61))</f>
        <v>108</v>
      </c>
      <c r="U109" s="20" t="str">
        <f t="shared" si="5"/>
        <v>Y</v>
      </c>
      <c r="V109" s="419" t="str">
        <f t="shared" si="4"/>
        <v>SDM Option 3-MM.AM.Fnl.Prep</v>
      </c>
      <c r="W109" s="419"/>
      <c r="X109" s="419"/>
      <c r="Y109" s="419"/>
      <c r="Z109" s="419"/>
    </row>
    <row r="110" spans="1:26" ht="51" x14ac:dyDescent="0.25">
      <c r="A110" s="419" t="s">
        <v>196</v>
      </c>
      <c r="B110" s="419" t="s">
        <v>387</v>
      </c>
      <c r="C110" s="602" t="s">
        <v>68</v>
      </c>
      <c r="D110" s="419"/>
      <c r="E110" s="419"/>
      <c r="F110" s="568" t="s">
        <v>389</v>
      </c>
      <c r="G110" s="568" t="s">
        <v>199</v>
      </c>
      <c r="H110" s="568" t="s">
        <v>200</v>
      </c>
      <c r="I110" s="569">
        <v>0.22222222222222221</v>
      </c>
      <c r="J110" s="569"/>
      <c r="K110" s="569"/>
      <c r="L110" s="569"/>
      <c r="M110" s="568"/>
      <c r="N110" s="568"/>
      <c r="O110" s="578"/>
      <c r="P110" s="353">
        <f>COUNTIF(Inputs!$D$20:$DS$307,C110)*(Inputs!$B$3*24)*60*IF(C110="",0,1)</f>
        <v>15</v>
      </c>
      <c r="Q110" s="354">
        <f>IF(Factsheet!$E$61&gt;0,P110/Factsheet!$E$61,0)</f>
        <v>0.375</v>
      </c>
      <c r="R110" s="570" t="s">
        <v>205</v>
      </c>
      <c r="S110" s="19">
        <f>IF(H110="Trays",I110*Factsheet!$I$61,IF(G110="Fixed",I110,0))</f>
        <v>24</v>
      </c>
      <c r="T110" s="20">
        <f>IF(H110="Other","N/A",IF(H110="Trays",Factsheet!$I$61,Factsheet!$E$61))</f>
        <v>108</v>
      </c>
      <c r="U110" s="20" t="str">
        <f t="shared" si="5"/>
        <v>Y</v>
      </c>
      <c r="V110" s="419" t="str">
        <f t="shared" si="4"/>
        <v>SDM Option 3-MM.AM.Intake</v>
      </c>
      <c r="W110" s="419"/>
      <c r="X110" s="419"/>
      <c r="Y110" s="419"/>
      <c r="Z110" s="419"/>
    </row>
    <row r="111" spans="1:26" ht="15" x14ac:dyDescent="0.25">
      <c r="A111" s="419" t="s">
        <v>196</v>
      </c>
      <c r="B111" s="419" t="s">
        <v>387</v>
      </c>
      <c r="C111" s="575" t="s">
        <v>51</v>
      </c>
      <c r="D111" s="419"/>
      <c r="E111" s="419"/>
      <c r="F111" s="568" t="s">
        <v>390</v>
      </c>
      <c r="G111" s="568" t="s">
        <v>199</v>
      </c>
      <c r="H111" s="568" t="s">
        <v>200</v>
      </c>
      <c r="I111" s="569">
        <v>0.91304347826086951</v>
      </c>
      <c r="J111" s="569"/>
      <c r="K111" s="569"/>
      <c r="L111" s="569"/>
      <c r="M111" s="568"/>
      <c r="N111" s="568"/>
      <c r="O111" s="568"/>
      <c r="P111" s="353">
        <f>COUNTIF(Inputs!$D$20:$DS$307,C111)*(Inputs!$B$3*24)*60*IF(C111="",0,1)</f>
        <v>105</v>
      </c>
      <c r="Q111" s="354">
        <f>IF(Factsheet!$E$61&gt;0,P111/Factsheet!$E$61,0)</f>
        <v>2.625</v>
      </c>
      <c r="R111" s="570" t="s">
        <v>212</v>
      </c>
      <c r="S111" s="19">
        <f>IF(H111="Trays",I111*Factsheet!$I$61,IF(G111="Fixed",I111,0))</f>
        <v>98.608695652173907</v>
      </c>
      <c r="T111" s="20">
        <f>IF(H111="Other","N/A",IF(H111="Trays",Factsheet!$I$61,Factsheet!$E$61))</f>
        <v>108</v>
      </c>
      <c r="U111" s="20" t="str">
        <f t="shared" si="5"/>
        <v>Y</v>
      </c>
      <c r="V111" s="419" t="str">
        <f t="shared" si="4"/>
        <v>SDM Option 3-MM.AM.Serv</v>
      </c>
      <c r="W111" s="419"/>
      <c r="X111" s="419"/>
      <c r="Y111" s="419"/>
      <c r="Z111" s="419"/>
    </row>
    <row r="112" spans="1:26" ht="15" x14ac:dyDescent="0.25">
      <c r="A112" s="419" t="s">
        <v>196</v>
      </c>
      <c r="B112" s="419" t="s">
        <v>387</v>
      </c>
      <c r="C112" s="601" t="s">
        <v>391</v>
      </c>
      <c r="D112" s="419"/>
      <c r="E112" s="419"/>
      <c r="F112" s="568" t="s">
        <v>392</v>
      </c>
      <c r="G112" s="568" t="s">
        <v>199</v>
      </c>
      <c r="H112" s="568" t="s">
        <v>200</v>
      </c>
      <c r="I112" s="569">
        <v>2.2666666666666666</v>
      </c>
      <c r="J112" s="569"/>
      <c r="K112" s="569"/>
      <c r="L112" s="569"/>
      <c r="M112" s="568"/>
      <c r="N112" s="568"/>
      <c r="O112" s="578"/>
      <c r="P112" s="353">
        <f>COUNTIF(Inputs!$D$20:$DS$307,C112)*(Inputs!$B$3*24)*60*IF(C112="",0,1)</f>
        <v>0</v>
      </c>
      <c r="Q112" s="354">
        <f>IF(Factsheet!$E$61&gt;0,P112/Factsheet!$E$61,0)</f>
        <v>0</v>
      </c>
      <c r="R112" s="570" t="s">
        <v>212</v>
      </c>
      <c r="S112" s="19">
        <f>IF(H112="Trays",I112*Factsheet!$I$61,IF(G112="Fixed",I112,0))</f>
        <v>244.79999999999998</v>
      </c>
      <c r="T112" s="20">
        <f>IF(H112="Other","N/A",IF(H112="Trays",Factsheet!$I$61,Factsheet!$E$61))</f>
        <v>108</v>
      </c>
      <c r="U112" s="20" t="str">
        <f t="shared" si="5"/>
        <v>N</v>
      </c>
      <c r="V112" s="419" t="str">
        <f t="shared" si="4"/>
        <v>SDM Option 3-MM.AM.Srv.Ord</v>
      </c>
      <c r="W112" s="419"/>
      <c r="X112" s="419"/>
      <c r="Y112" s="419"/>
      <c r="Z112" s="419"/>
    </row>
    <row r="113" spans="1:26" ht="15" x14ac:dyDescent="0.25">
      <c r="A113" s="419" t="s">
        <v>196</v>
      </c>
      <c r="B113" s="419" t="s">
        <v>387</v>
      </c>
      <c r="C113" s="573" t="s">
        <v>77</v>
      </c>
      <c r="D113" s="419"/>
      <c r="E113" s="419"/>
      <c r="F113" s="568" t="s">
        <v>393</v>
      </c>
      <c r="G113" s="568" t="s">
        <v>199</v>
      </c>
      <c r="H113" s="568" t="s">
        <v>200</v>
      </c>
      <c r="I113" s="569">
        <v>0.1111111111111111</v>
      </c>
      <c r="J113" s="569"/>
      <c r="K113" s="569"/>
      <c r="L113" s="569"/>
      <c r="M113" s="568"/>
      <c r="N113" s="568"/>
      <c r="O113" s="568"/>
      <c r="P113" s="353">
        <f>COUNTIF(Inputs!$D$20:$DS$307,C113)*(Inputs!$B$3*24)*60*IF(C113="",0,1)</f>
        <v>34.999999999999993</v>
      </c>
      <c r="Q113" s="354">
        <f>IF(Factsheet!$E$61&gt;0,P113/Factsheet!$E$61,0)</f>
        <v>0.87499999999999978</v>
      </c>
      <c r="R113" s="570" t="s">
        <v>207</v>
      </c>
      <c r="S113" s="19">
        <f>IF(H113="Trays",I113*Factsheet!$I$61,IF(G113="Fixed",I113,0))</f>
        <v>12</v>
      </c>
      <c r="T113" s="20">
        <f>IF(H113="Other","N/A",IF(H113="Trays",Factsheet!$I$61,Factsheet!$E$61))</f>
        <v>108</v>
      </c>
      <c r="U113" s="20" t="str">
        <f t="shared" si="5"/>
        <v>Y</v>
      </c>
      <c r="V113" s="419" t="str">
        <f t="shared" si="4"/>
        <v>SDM Option 3-MM.PM.Fnl.Prep</v>
      </c>
      <c r="W113" s="419"/>
      <c r="X113" s="419"/>
      <c r="Y113" s="419"/>
      <c r="Z113" s="419"/>
    </row>
    <row r="114" spans="1:26" ht="51" x14ac:dyDescent="0.25">
      <c r="A114" s="419" t="s">
        <v>196</v>
      </c>
      <c r="B114" s="419" t="s">
        <v>387</v>
      </c>
      <c r="C114" s="602" t="s">
        <v>90</v>
      </c>
      <c r="D114" s="419"/>
      <c r="E114" s="419"/>
      <c r="F114" s="568" t="s">
        <v>394</v>
      </c>
      <c r="G114" s="568" t="s">
        <v>199</v>
      </c>
      <c r="H114" s="568" t="s">
        <v>200</v>
      </c>
      <c r="I114" s="569">
        <v>0.22222222222222221</v>
      </c>
      <c r="J114" s="569"/>
      <c r="K114" s="569"/>
      <c r="L114" s="569"/>
      <c r="M114" s="568"/>
      <c r="N114" s="568"/>
      <c r="O114" s="578"/>
      <c r="P114" s="353">
        <f>COUNTIF(Inputs!$D$20:$DS$307,C114)*(Inputs!$B$3*24)*60*IF(C114="",0,1)</f>
        <v>20</v>
      </c>
      <c r="Q114" s="354">
        <f>IF(Factsheet!$E$61&gt;0,P114/Factsheet!$E$61,0)</f>
        <v>0.5</v>
      </c>
      <c r="R114" s="570" t="s">
        <v>205</v>
      </c>
      <c r="S114" s="19">
        <f>IF(H114="Trays",I114*Factsheet!$I$61,IF(G114="Fixed",I114,0))</f>
        <v>24</v>
      </c>
      <c r="T114" s="20">
        <f>IF(H114="Other","N/A",IF(H114="Trays",Factsheet!$I$61,Factsheet!$E$61))</f>
        <v>108</v>
      </c>
      <c r="U114" s="20" t="str">
        <f t="shared" si="5"/>
        <v>Y</v>
      </c>
      <c r="V114" s="419" t="str">
        <f t="shared" si="4"/>
        <v>SDM Option 3-MM.PM.Intake</v>
      </c>
      <c r="W114" s="419"/>
      <c r="X114" s="419"/>
      <c r="Y114" s="419"/>
      <c r="Z114" s="419"/>
    </row>
    <row r="115" spans="1:26" ht="15" x14ac:dyDescent="0.25">
      <c r="A115" s="419" t="s">
        <v>196</v>
      </c>
      <c r="B115" s="419" t="s">
        <v>387</v>
      </c>
      <c r="C115" s="575" t="s">
        <v>83</v>
      </c>
      <c r="D115" s="419"/>
      <c r="E115" s="419"/>
      <c r="F115" s="568" t="s">
        <v>395</v>
      </c>
      <c r="G115" s="568" t="s">
        <v>199</v>
      </c>
      <c r="H115" s="568" t="s">
        <v>200</v>
      </c>
      <c r="I115" s="569">
        <v>0.76296296296296284</v>
      </c>
      <c r="J115" s="569"/>
      <c r="K115" s="569"/>
      <c r="L115" s="569"/>
      <c r="M115" s="568"/>
      <c r="N115" s="568"/>
      <c r="O115" s="568"/>
      <c r="P115" s="353">
        <f>COUNTIF(Inputs!$D$20:$DS$307,C115)*(Inputs!$B$3*24)*60*IF(C115="",0,1)</f>
        <v>90</v>
      </c>
      <c r="Q115" s="354">
        <f>IF(Factsheet!$E$61&gt;0,P115/Factsheet!$E$61,0)</f>
        <v>2.25</v>
      </c>
      <c r="R115" s="570" t="s">
        <v>212</v>
      </c>
      <c r="S115" s="19">
        <f>IF(H115="Trays",I115*Factsheet!$I$61,IF(G115="Fixed",I115,0))</f>
        <v>82.399999999999991</v>
      </c>
      <c r="T115" s="20">
        <f>IF(H115="Other","N/A",IF(H115="Trays",Factsheet!$I$61,Factsheet!$E$61))</f>
        <v>108</v>
      </c>
      <c r="U115" s="20" t="str">
        <f t="shared" si="5"/>
        <v>Y</v>
      </c>
      <c r="V115" s="419" t="str">
        <f t="shared" si="4"/>
        <v>SDM Option 3-MM.PM.Serv</v>
      </c>
      <c r="W115" s="419"/>
      <c r="X115" s="419"/>
      <c r="Y115" s="419"/>
      <c r="Z115" s="419"/>
    </row>
    <row r="116" spans="1:26" ht="15" x14ac:dyDescent="0.25">
      <c r="A116" s="419" t="s">
        <v>196</v>
      </c>
      <c r="B116" s="419" t="s">
        <v>387</v>
      </c>
      <c r="C116" s="573" t="s">
        <v>99</v>
      </c>
      <c r="D116" s="419"/>
      <c r="E116" s="419"/>
      <c r="F116" s="568" t="s">
        <v>396</v>
      </c>
      <c r="G116" s="568" t="s">
        <v>199</v>
      </c>
      <c r="H116" s="568" t="s">
        <v>200</v>
      </c>
      <c r="I116" s="569">
        <v>7.407407407407407E-2</v>
      </c>
      <c r="J116" s="569"/>
      <c r="K116" s="569"/>
      <c r="L116" s="569"/>
      <c r="M116" s="568"/>
      <c r="N116" s="568"/>
      <c r="O116" s="568"/>
      <c r="P116" s="353">
        <f>COUNTIF(Inputs!$D$20:$DS$307,C116)*(Inputs!$B$3*24)*60*IF(C116="",0,1)</f>
        <v>30</v>
      </c>
      <c r="Q116" s="354">
        <f>IF(Factsheet!$E$61&gt;0,P116/Factsheet!$E$61,0)</f>
        <v>0.75</v>
      </c>
      <c r="R116" s="570" t="s">
        <v>207</v>
      </c>
      <c r="S116" s="19">
        <f>IF(H116="Trays",I116*Factsheet!$I$61,IF(G116="Fixed",I116,0))</f>
        <v>8</v>
      </c>
      <c r="T116" s="20">
        <f>IF(H116="Other","N/A",IF(H116="Trays",Factsheet!$I$61,Factsheet!$E$61))</f>
        <v>108</v>
      </c>
      <c r="U116" s="20" t="str">
        <f t="shared" si="5"/>
        <v>Y</v>
      </c>
      <c r="V116" s="419" t="str">
        <f t="shared" si="4"/>
        <v>SDM Option 3-MM.SUP.Fnl.Prep</v>
      </c>
      <c r="W116" s="419"/>
      <c r="X116" s="419"/>
      <c r="Y116" s="419"/>
      <c r="Z116" s="419"/>
    </row>
    <row r="117" spans="1:26" ht="51" x14ac:dyDescent="0.25">
      <c r="A117" s="419" t="s">
        <v>196</v>
      </c>
      <c r="B117" s="419" t="s">
        <v>387</v>
      </c>
      <c r="C117" s="602" t="s">
        <v>39</v>
      </c>
      <c r="D117" s="419"/>
      <c r="E117" s="419"/>
      <c r="F117" s="568" t="s">
        <v>397</v>
      </c>
      <c r="G117" s="568" t="s">
        <v>199</v>
      </c>
      <c r="H117" s="568" t="s">
        <v>200</v>
      </c>
      <c r="I117" s="569">
        <v>0.22222222222222221</v>
      </c>
      <c r="J117" s="569"/>
      <c r="K117" s="569"/>
      <c r="L117" s="569"/>
      <c r="M117" s="568"/>
      <c r="N117" s="568"/>
      <c r="O117" s="578"/>
      <c r="P117" s="353">
        <f>COUNTIF(Inputs!$D$20:$DS$307,C117)*(Inputs!$B$3*24)*60*IF(C117="",0,1)</f>
        <v>15</v>
      </c>
      <c r="Q117" s="354">
        <f>IF(Factsheet!$E$61&gt;0,P117/Factsheet!$E$61,0)</f>
        <v>0.375</v>
      </c>
      <c r="R117" s="570" t="s">
        <v>205</v>
      </c>
      <c r="S117" s="19">
        <f>IF(H117="Trays",I117*Factsheet!$I$61,IF(G117="Fixed",I117,0))</f>
        <v>24</v>
      </c>
      <c r="T117" s="20">
        <f>IF(H117="Other","N/A",IF(H117="Trays",Factsheet!$I$61,Factsheet!$E$61))</f>
        <v>108</v>
      </c>
      <c r="U117" s="20" t="str">
        <f t="shared" si="5"/>
        <v>Y</v>
      </c>
      <c r="V117" s="419" t="str">
        <f t="shared" si="4"/>
        <v>SDM Option 3-MM.Sup.Intake</v>
      </c>
      <c r="W117" s="419"/>
      <c r="X117" s="419"/>
      <c r="Y117" s="419"/>
      <c r="Z117" s="419"/>
    </row>
    <row r="118" spans="1:26" ht="15" x14ac:dyDescent="0.25">
      <c r="A118" s="419" t="s">
        <v>196</v>
      </c>
      <c r="B118" s="419" t="s">
        <v>387</v>
      </c>
      <c r="C118" s="575" t="s">
        <v>100</v>
      </c>
      <c r="D118" s="419"/>
      <c r="E118" s="419"/>
      <c r="F118" s="568" t="s">
        <v>398</v>
      </c>
      <c r="G118" s="568" t="s">
        <v>199</v>
      </c>
      <c r="H118" s="568" t="s">
        <v>200</v>
      </c>
      <c r="I118" s="569">
        <v>0.82962962962962961</v>
      </c>
      <c r="J118" s="569"/>
      <c r="K118" s="569"/>
      <c r="L118" s="569"/>
      <c r="M118" s="568"/>
      <c r="N118" s="568"/>
      <c r="O118" s="568"/>
      <c r="P118" s="353">
        <f>COUNTIF(Inputs!$D$20:$DS$307,C118)*(Inputs!$B$3*24)*60*IF(C118="",0,1)</f>
        <v>90</v>
      </c>
      <c r="Q118" s="354">
        <f>IF(Factsheet!$E$61&gt;0,P118/Factsheet!$E$61,0)</f>
        <v>2.25</v>
      </c>
      <c r="R118" s="570" t="s">
        <v>212</v>
      </c>
      <c r="S118" s="19">
        <f>IF(H118="Trays",I118*Factsheet!$I$61,IF(G118="Fixed",I118,0))</f>
        <v>89.6</v>
      </c>
      <c r="T118" s="20">
        <f>IF(H118="Other","N/A",IF(H118="Trays",Factsheet!$I$61,Factsheet!$E$61))</f>
        <v>108</v>
      </c>
      <c r="U118" s="20" t="str">
        <f t="shared" si="5"/>
        <v>Y</v>
      </c>
      <c r="V118" s="419" t="str">
        <f t="shared" si="4"/>
        <v>SDM Option 3-MM.SUP.Serv</v>
      </c>
      <c r="W118" s="419"/>
      <c r="X118" s="419"/>
      <c r="Y118" s="419"/>
      <c r="Z118" s="419"/>
    </row>
    <row r="119" spans="1:26" ht="15" x14ac:dyDescent="0.25">
      <c r="A119" s="419" t="s">
        <v>196</v>
      </c>
      <c r="B119" s="419" t="s">
        <v>387</v>
      </c>
      <c r="C119" s="608" t="s">
        <v>399</v>
      </c>
      <c r="D119" s="419"/>
      <c r="E119" s="419"/>
      <c r="F119" s="568" t="s">
        <v>400</v>
      </c>
      <c r="G119" s="568" t="s">
        <v>199</v>
      </c>
      <c r="H119" s="568" t="s">
        <v>200</v>
      </c>
      <c r="I119" s="569">
        <v>5</v>
      </c>
      <c r="J119" s="569"/>
      <c r="K119" s="569">
        <v>0</v>
      </c>
      <c r="L119" s="569">
        <v>0</v>
      </c>
      <c r="M119" s="568"/>
      <c r="N119" s="568"/>
      <c r="O119" s="568" t="s">
        <v>401</v>
      </c>
      <c r="P119" s="353">
        <f>COUNTIF(Inputs!$D$20:$DS$307,C119)*(Inputs!$B$3*24)*60*IF(C119="",0,1)</f>
        <v>0</v>
      </c>
      <c r="Q119" s="354">
        <f>IF(Factsheet!$E$61&gt;0,P119/Factsheet!$E$61,0)</f>
        <v>0</v>
      </c>
      <c r="R119" s="570" t="s">
        <v>212</v>
      </c>
      <c r="S119" s="19">
        <f>IF(H119="Trays",I119*Factsheet!$I$61,IF(G119="Fixed",I119,0))</f>
        <v>540</v>
      </c>
      <c r="T119" s="20">
        <f>IF(H119="Other","N/A",IF(H119="Trays",Factsheet!$I$61,Factsheet!$E$61))</f>
        <v>108</v>
      </c>
      <c r="U119" s="20" t="str">
        <f t="shared" si="5"/>
        <v>N</v>
      </c>
      <c r="V119" s="419" t="str">
        <f t="shared" si="4"/>
        <v>SDM Option 3-MM.PM.Srv.Ord</v>
      </c>
      <c r="W119" s="419"/>
      <c r="X119" s="419"/>
      <c r="Y119" s="419"/>
      <c r="Z119" s="419"/>
    </row>
    <row r="120" spans="1:26" ht="25.5" x14ac:dyDescent="0.25">
      <c r="A120" s="419" t="s">
        <v>196</v>
      </c>
      <c r="B120" s="419" t="s">
        <v>402</v>
      </c>
      <c r="C120" s="609" t="s">
        <v>403</v>
      </c>
      <c r="D120" s="419"/>
      <c r="E120" s="419"/>
      <c r="F120" s="568" t="s">
        <v>404</v>
      </c>
      <c r="G120" s="568" t="s">
        <v>228</v>
      </c>
      <c r="H120" s="568" t="s">
        <v>132</v>
      </c>
      <c r="I120" s="587"/>
      <c r="J120" s="569"/>
      <c r="K120" s="569"/>
      <c r="L120" s="569"/>
      <c r="M120" s="568"/>
      <c r="N120" s="568"/>
      <c r="O120" s="568"/>
      <c r="P120" s="353">
        <f>COUNTIF(Inputs!$D$20:$DS$307,C120)*(Inputs!$B$3*24)*60*IF(C120="",0,1)</f>
        <v>114.99999999999999</v>
      </c>
      <c r="Q120" s="354">
        <f>IF(Factsheet!$E$61&gt;0,P120/Factsheet!$E$61,0)</f>
        <v>2.8749999999999996</v>
      </c>
      <c r="R120" s="570" t="s">
        <v>201</v>
      </c>
      <c r="S120" s="19">
        <f>IF(H120="Trays",I120*Factsheet!$I$61,IF(G120="Fixed",I120,0))</f>
        <v>0</v>
      </c>
      <c r="T120" s="20" t="str">
        <f>IF(H120="Other","N/A",IF(H120="Trays",Factsheet!$I$61,Factsheet!$E$61))</f>
        <v>N/A</v>
      </c>
      <c r="U120" s="20" t="str">
        <f t="shared" si="5"/>
        <v>Y</v>
      </c>
      <c r="V120" s="419" t="str">
        <f t="shared" si="4"/>
        <v>SDM Option 3-Asst</v>
      </c>
      <c r="W120" s="419"/>
      <c r="X120" s="419"/>
      <c r="Y120" s="419"/>
      <c r="Z120" s="419"/>
    </row>
    <row r="121" spans="1:26" ht="15" x14ac:dyDescent="0.25">
      <c r="A121" s="419" t="s">
        <v>196</v>
      </c>
      <c r="B121" s="419" t="s">
        <v>402</v>
      </c>
      <c r="C121" s="610" t="s">
        <v>101</v>
      </c>
      <c r="D121" s="419"/>
      <c r="E121" s="419"/>
      <c r="F121" s="568" t="s">
        <v>405</v>
      </c>
      <c r="G121" s="568" t="s">
        <v>199</v>
      </c>
      <c r="H121" s="568" t="s">
        <v>200</v>
      </c>
      <c r="I121" s="569">
        <v>0.1111111111111111</v>
      </c>
      <c r="J121" s="569"/>
      <c r="K121" s="569"/>
      <c r="L121" s="569"/>
      <c r="M121" s="568"/>
      <c r="N121" s="568"/>
      <c r="O121" s="568"/>
      <c r="P121" s="353">
        <f>COUNTIF(Inputs!$D$20:$DS$307,C121)*(Inputs!$B$3*24)*60*IF(C121="",0,1)</f>
        <v>10</v>
      </c>
      <c r="Q121" s="354">
        <f>IF(Factsheet!$E$61&gt;0,P121/Factsheet!$E$61,0)</f>
        <v>0.25</v>
      </c>
      <c r="R121" s="570" t="s">
        <v>201</v>
      </c>
      <c r="S121" s="19">
        <f>IF(H121="Trays",I121*Factsheet!$I$61,IF(G121="Fixed",I121,0))</f>
        <v>12</v>
      </c>
      <c r="T121" s="20">
        <f>IF(H121="Other","N/A",IF(H121="Trays",Factsheet!$I$61,Factsheet!$E$61))</f>
        <v>108</v>
      </c>
      <c r="U121" s="20" t="str">
        <f t="shared" si="5"/>
        <v>Y</v>
      </c>
      <c r="V121" s="419" t="str">
        <f t="shared" si="4"/>
        <v>SDM Option 3-Final.Checks</v>
      </c>
      <c r="W121" s="419"/>
      <c r="X121" s="419"/>
      <c r="Y121" s="419"/>
      <c r="Z121" s="419"/>
    </row>
    <row r="122" spans="1:26" ht="63.75" x14ac:dyDescent="0.25">
      <c r="A122" s="419" t="s">
        <v>196</v>
      </c>
      <c r="B122" s="419" t="s">
        <v>402</v>
      </c>
      <c r="C122" s="611" t="s">
        <v>60</v>
      </c>
      <c r="D122" s="419"/>
      <c r="E122" s="419"/>
      <c r="F122" s="568" t="s">
        <v>406</v>
      </c>
      <c r="G122" s="568" t="s">
        <v>199</v>
      </c>
      <c r="H122" s="568" t="s">
        <v>200</v>
      </c>
      <c r="I122" s="569">
        <v>1.2222222222222201</v>
      </c>
      <c r="J122" s="569"/>
      <c r="K122" s="569">
        <v>0</v>
      </c>
      <c r="L122" s="569">
        <v>0</v>
      </c>
      <c r="M122" s="568"/>
      <c r="N122" s="568"/>
      <c r="O122" s="568" t="s">
        <v>407</v>
      </c>
      <c r="P122" s="353">
        <f>COUNTIF(Inputs!$D$20:$DS$307,C122)*(Inputs!$B$3*24)*60*IF(C122="",0,1)</f>
        <v>84.999999999999986</v>
      </c>
      <c r="Q122" s="354">
        <f>IF(Factsheet!$E$61&gt;0,P122/Factsheet!$E$61,0)</f>
        <v>2.1249999999999996</v>
      </c>
      <c r="R122" s="570" t="s">
        <v>201</v>
      </c>
      <c r="S122" s="19">
        <f>IF(H122="Trays",I122*Factsheet!$I$61,IF(G122="Fixed",I122,0))</f>
        <v>131.99999999999977</v>
      </c>
      <c r="T122" s="20">
        <f>IF(H122="Other","N/A",IF(H122="Trays",Factsheet!$I$61,Factsheet!$E$61))</f>
        <v>108</v>
      </c>
      <c r="U122" s="20" t="str">
        <f t="shared" si="5"/>
        <v>Y</v>
      </c>
      <c r="V122" s="419" t="str">
        <f t="shared" si="4"/>
        <v>SDM Option 3-Log.As.Req</v>
      </c>
      <c r="W122" s="419"/>
      <c r="X122" s="419"/>
      <c r="Y122" s="419"/>
      <c r="Z122" s="419"/>
    </row>
    <row r="123" spans="1:26" ht="15" x14ac:dyDescent="0.25">
      <c r="A123" s="419" t="s">
        <v>196</v>
      </c>
      <c r="B123" s="419" t="s">
        <v>402</v>
      </c>
      <c r="C123" s="609" t="s">
        <v>98</v>
      </c>
      <c r="D123" s="419"/>
      <c r="E123" s="419"/>
      <c r="F123" s="568" t="s">
        <v>408</v>
      </c>
      <c r="G123" s="568" t="s">
        <v>228</v>
      </c>
      <c r="H123" s="568" t="s">
        <v>132</v>
      </c>
      <c r="I123" s="587"/>
      <c r="J123" s="569"/>
      <c r="K123" s="569"/>
      <c r="L123" s="569"/>
      <c r="M123" s="568"/>
      <c r="N123" s="568"/>
      <c r="O123" s="568"/>
      <c r="P123" s="353">
        <f>COUNTIF(Inputs!$D$20:$DS$307,C123)*(Inputs!$B$3*24)*60*IF(C123="",0,1)</f>
        <v>0</v>
      </c>
      <c r="Q123" s="354">
        <f>IF(Factsheet!$E$61&gt;0,P123/Factsheet!$E$61,0)</f>
        <v>0</v>
      </c>
      <c r="R123" s="570" t="s">
        <v>409</v>
      </c>
      <c r="S123" s="19">
        <f>IF(H123="Trays",I123*Factsheet!$I$61,IF(G123="Fixed",I123,0))</f>
        <v>0</v>
      </c>
      <c r="T123" s="20" t="str">
        <f>IF(H123="Other","N/A",IF(H123="Trays",Factsheet!$I$61,Factsheet!$E$61))</f>
        <v>N/A</v>
      </c>
      <c r="U123" s="20" t="str">
        <f t="shared" si="5"/>
        <v>N</v>
      </c>
      <c r="V123" s="419" t="str">
        <f t="shared" si="4"/>
        <v>SDM Option 3-Ord.Items</v>
      </c>
      <c r="W123" s="419"/>
      <c r="X123" s="419"/>
      <c r="Y123" s="419"/>
      <c r="Z123" s="419"/>
    </row>
    <row r="124" spans="1:26" ht="15" x14ac:dyDescent="0.25">
      <c r="A124" s="419" t="s">
        <v>196</v>
      </c>
      <c r="B124" s="419" t="s">
        <v>402</v>
      </c>
      <c r="C124" s="609" t="s">
        <v>65</v>
      </c>
      <c r="D124" s="419"/>
      <c r="E124" s="419"/>
      <c r="F124" s="568" t="s">
        <v>410</v>
      </c>
      <c r="G124" s="568" t="s">
        <v>228</v>
      </c>
      <c r="H124" s="568" t="s">
        <v>132</v>
      </c>
      <c r="I124" s="587"/>
      <c r="J124" s="569"/>
      <c r="K124" s="569"/>
      <c r="L124" s="569"/>
      <c r="M124" s="568"/>
      <c r="N124" s="568"/>
      <c r="O124" s="568"/>
      <c r="P124" s="353">
        <f>COUNTIF(Inputs!$D$20:$DS$307,C124)*(Inputs!$B$3*24)*60*IF(C124="",0,1)</f>
        <v>30</v>
      </c>
      <c r="Q124" s="354">
        <f>IF(Factsheet!$E$61&gt;0,P124/Factsheet!$E$61,0)</f>
        <v>0.75</v>
      </c>
      <c r="R124" s="570" t="s">
        <v>371</v>
      </c>
      <c r="S124" s="19">
        <f>IF(H124="Trays",I124*Factsheet!$I$61,IF(G124="Fixed",I124,0))</f>
        <v>0</v>
      </c>
      <c r="T124" s="20" t="str">
        <f>IF(H124="Other","N/A",IF(H124="Trays",Factsheet!$I$61,Factsheet!$E$61))</f>
        <v>N/A</v>
      </c>
      <c r="U124" s="20" t="str">
        <f t="shared" si="5"/>
        <v>Y</v>
      </c>
      <c r="V124" s="419" t="str">
        <f t="shared" si="4"/>
        <v>SDM Option 3-Rcv.Items</v>
      </c>
      <c r="W124" s="419"/>
      <c r="X124" s="419"/>
      <c r="Y124" s="419"/>
      <c r="Z124" s="419"/>
    </row>
    <row r="125" spans="1:26" ht="15" x14ac:dyDescent="0.25">
      <c r="A125" s="419" t="s">
        <v>196</v>
      </c>
      <c r="B125" s="419" t="s">
        <v>402</v>
      </c>
      <c r="C125" s="585" t="s">
        <v>411</v>
      </c>
      <c r="D125" s="419"/>
      <c r="E125" s="419"/>
      <c r="F125" s="568" t="s">
        <v>412</v>
      </c>
      <c r="G125" s="568" t="s">
        <v>199</v>
      </c>
      <c r="H125" s="568" t="s">
        <v>200</v>
      </c>
      <c r="I125" s="569">
        <v>7.407407407407407E-2</v>
      </c>
      <c r="J125" s="569"/>
      <c r="K125" s="569"/>
      <c r="L125" s="569"/>
      <c r="M125" s="568"/>
      <c r="N125" s="568"/>
      <c r="O125" s="578"/>
      <c r="P125" s="353">
        <f>COUNTIF(Inputs!$D$20:$DS$307,C125)*(Inputs!$B$3*24)*60*IF(C125="",0,1)</f>
        <v>0</v>
      </c>
      <c r="Q125" s="354">
        <f>IF(Factsheet!$E$61&gt;0,P125/Factsheet!$E$61,0)</f>
        <v>0</v>
      </c>
      <c r="R125" s="570" t="s">
        <v>207</v>
      </c>
      <c r="S125" s="19">
        <f>IF(H125="Trays",I125*Factsheet!$I$61,IF(G125="Fixed",I125,0))</f>
        <v>8</v>
      </c>
      <c r="T125" s="20">
        <f>IF(H125="Other","N/A",IF(H125="Trays",Factsheet!$I$61,Factsheet!$E$61))</f>
        <v>108</v>
      </c>
      <c r="U125" s="20" t="str">
        <f t="shared" si="5"/>
        <v>N</v>
      </c>
      <c r="V125" s="419" t="str">
        <f t="shared" si="4"/>
        <v>SDM Option 3-Sprv.Dn.Prep</v>
      </c>
      <c r="W125" s="419"/>
      <c r="X125" s="419"/>
      <c r="Y125" s="419"/>
      <c r="Z125" s="419"/>
    </row>
    <row r="126" spans="1:26" ht="38.25" x14ac:dyDescent="0.25">
      <c r="A126" s="419" t="s">
        <v>196</v>
      </c>
      <c r="B126" s="419" t="s">
        <v>402</v>
      </c>
      <c r="C126" s="612" t="s">
        <v>63</v>
      </c>
      <c r="D126" s="419"/>
      <c r="E126" s="419"/>
      <c r="F126" s="568" t="s">
        <v>413</v>
      </c>
      <c r="G126" s="568" t="s">
        <v>228</v>
      </c>
      <c r="H126" s="568" t="s">
        <v>132</v>
      </c>
      <c r="I126" s="587"/>
      <c r="J126" s="569"/>
      <c r="K126" s="569">
        <v>0</v>
      </c>
      <c r="L126" s="569">
        <v>0</v>
      </c>
      <c r="M126" s="568"/>
      <c r="N126" s="568"/>
      <c r="O126" s="578"/>
      <c r="P126" s="353">
        <f>COUNTIF(Inputs!$D$20:$DS$307,C126)*(Inputs!$B$3*24)*60*IF(C126="",0,1)</f>
        <v>10</v>
      </c>
      <c r="Q126" s="354">
        <f>IF(Factsheet!$E$61&gt;0,P126/Factsheet!$E$61,0)</f>
        <v>0.25</v>
      </c>
      <c r="R126" s="570" t="s">
        <v>371</v>
      </c>
      <c r="S126" s="19">
        <f>IF(H126="Trays",I126*Factsheet!$I$61,IF(G126="Fixed",I126,0))</f>
        <v>0</v>
      </c>
      <c r="T126" s="20" t="str">
        <f>IF(H126="Other","N/A",IF(H126="Trays",Factsheet!$I$61,Factsheet!$E$61))</f>
        <v>N/A</v>
      </c>
      <c r="U126" s="20" t="str">
        <f t="shared" si="5"/>
        <v>Y</v>
      </c>
      <c r="V126" s="419" t="str">
        <f t="shared" si="4"/>
        <v>SDM Option 3-Stk.Dt.Check</v>
      </c>
      <c r="W126" s="419"/>
      <c r="X126" s="419"/>
      <c r="Y126" s="419"/>
      <c r="Z126" s="419"/>
    </row>
    <row r="127" spans="1:26" ht="15" x14ac:dyDescent="0.25">
      <c r="A127" s="419" t="s">
        <v>196</v>
      </c>
      <c r="B127" s="419" t="s">
        <v>402</v>
      </c>
      <c r="C127" s="613" t="s">
        <v>64</v>
      </c>
      <c r="D127" s="419"/>
      <c r="E127" s="419"/>
      <c r="F127" s="568" t="s">
        <v>414</v>
      </c>
      <c r="G127" s="568" t="s">
        <v>199</v>
      </c>
      <c r="H127" s="568" t="s">
        <v>200</v>
      </c>
      <c r="I127" s="569">
        <v>0.96296296296296291</v>
      </c>
      <c r="J127" s="569"/>
      <c r="K127" s="569"/>
      <c r="L127" s="569"/>
      <c r="M127" s="568"/>
      <c r="N127" s="568"/>
      <c r="O127" s="568"/>
      <c r="P127" s="353">
        <f>COUNTIF(Inputs!$D$20:$DS$307,C127)*(Inputs!$B$3*24)*60*IF(C127="",0,1)</f>
        <v>95</v>
      </c>
      <c r="Q127" s="354">
        <f>IF(Factsheet!$E$61&gt;0,P127/Factsheet!$E$61,0)</f>
        <v>2.375</v>
      </c>
      <c r="R127" s="570" t="s">
        <v>201</v>
      </c>
      <c r="S127" s="19">
        <f>IF(H127="Trays",I127*Factsheet!$I$61,IF(G127="Fixed",I127,0))</f>
        <v>104</v>
      </c>
      <c r="T127" s="20">
        <f>IF(H127="Other","N/A",IF(H127="Trays",Factsheet!$I$61,Factsheet!$E$61))</f>
        <v>108</v>
      </c>
      <c r="U127" s="20" t="s">
        <v>137</v>
      </c>
      <c r="V127" s="419" t="str">
        <f t="shared" si="4"/>
        <v>SDM Option 3-Team.Meet</v>
      </c>
      <c r="W127" s="419"/>
      <c r="X127" s="419"/>
      <c r="Y127" s="419"/>
      <c r="Z127" s="419"/>
    </row>
    <row r="128" spans="1:26" ht="25.5" x14ac:dyDescent="0.25">
      <c r="A128" s="419" t="s">
        <v>196</v>
      </c>
      <c r="B128" s="419" t="s">
        <v>402</v>
      </c>
      <c r="C128" s="614" t="s">
        <v>1289</v>
      </c>
      <c r="D128" s="419"/>
      <c r="E128" s="419"/>
      <c r="F128" s="568" t="s">
        <v>1290</v>
      </c>
      <c r="G128" s="568" t="s">
        <v>228</v>
      </c>
      <c r="H128" s="568" t="s">
        <v>132</v>
      </c>
      <c r="I128" s="569">
        <v>5</v>
      </c>
      <c r="J128" s="569"/>
      <c r="K128" s="569">
        <v>0</v>
      </c>
      <c r="L128" s="569">
        <v>0</v>
      </c>
      <c r="M128" s="568"/>
      <c r="N128" s="568"/>
      <c r="O128" s="578">
        <v>42500.413414351853</v>
      </c>
      <c r="P128" s="353">
        <f>COUNTIF(Inputs!$D$20:$DS$307,C128)*(Inputs!$B$3*24)*60*IF(C128="",0,1)</f>
        <v>0</v>
      </c>
      <c r="Q128" s="354">
        <f>IF(Factsheet!$E$61&gt;0,P128/Factsheet!$E$61,0)</f>
        <v>0</v>
      </c>
      <c r="R128" s="570" t="s">
        <v>409</v>
      </c>
      <c r="S128" s="19">
        <f>IF(H128="Trays",I128*Factsheet!$I$61,IF(G128="Fixed",I128,0))</f>
        <v>5</v>
      </c>
      <c r="T128" s="20" t="str">
        <f>IF(H128="Other","N/A",IF(H128="Trays",Factsheet!$I$61,Factsheet!$E$61))</f>
        <v>N/A</v>
      </c>
      <c r="U128" s="20" t="str">
        <f>IF(P128&gt;0,"Y","N")</f>
        <v>N</v>
      </c>
      <c r="V128" s="419" t="str">
        <f t="shared" si="4"/>
        <v>SDM Option 3-Stk.Order.Take</v>
      </c>
      <c r="W128" s="419" t="s">
        <v>234</v>
      </c>
      <c r="X128" s="419" t="s">
        <v>234</v>
      </c>
      <c r="Y128" s="419" t="s">
        <v>234</v>
      </c>
      <c r="Z128" s="419" t="s">
        <v>234</v>
      </c>
    </row>
    <row r="129" spans="1:26" ht="15" x14ac:dyDescent="0.2">
      <c r="A129" s="419" t="s">
        <v>196</v>
      </c>
      <c r="B129" s="419" t="s">
        <v>415</v>
      </c>
      <c r="C129" s="446" t="s">
        <v>30</v>
      </c>
      <c r="D129" s="419"/>
      <c r="E129" s="419"/>
      <c r="F129" s="568" t="s">
        <v>416</v>
      </c>
      <c r="G129" s="568" t="s">
        <v>199</v>
      </c>
      <c r="H129" s="568" t="s">
        <v>200</v>
      </c>
      <c r="I129" s="569">
        <v>1.4444444444444444</v>
      </c>
      <c r="J129" s="569"/>
      <c r="K129" s="569"/>
      <c r="L129" s="569"/>
      <c r="M129" s="568"/>
      <c r="N129" s="568"/>
      <c r="O129" s="568"/>
      <c r="P129" s="353">
        <f>COUNTIF(Inputs!$D$20:$DS$307,C129)*(Inputs!$B$3*24)*60*IF(C129="",0,1)</f>
        <v>244.99999999999997</v>
      </c>
      <c r="Q129" s="354">
        <f>IF(Factsheet!$E$61&gt;0,P129/Factsheet!$E$61,0)</f>
        <v>6.1249999999999991</v>
      </c>
      <c r="R129" s="570" t="s">
        <v>201</v>
      </c>
      <c r="S129" s="19">
        <f>IF(H129="Trays",I129*Factsheet!$I$61,IF(G129="Fixed",I129,0))</f>
        <v>156</v>
      </c>
      <c r="T129" s="20">
        <f>IF(H129="Other","N/A",IF(H129="Trays",Factsheet!$I$61,Factsheet!$E$61))</f>
        <v>108</v>
      </c>
      <c r="U129" s="20" t="str">
        <f>IF(P129&gt;0,"Y","N")</f>
        <v>Y</v>
      </c>
      <c r="V129" s="419" t="str">
        <f t="shared" si="4"/>
        <v>SDM Option 3-Transp.</v>
      </c>
      <c r="W129" s="419"/>
      <c r="X129" s="419"/>
      <c r="Y129" s="419"/>
      <c r="Z129" s="419"/>
    </row>
    <row r="130" spans="1:26" ht="15" x14ac:dyDescent="0.2">
      <c r="A130" s="419" t="s">
        <v>196</v>
      </c>
      <c r="B130" s="419" t="s">
        <v>415</v>
      </c>
      <c r="C130" s="446" t="s">
        <v>417</v>
      </c>
      <c r="D130" s="419"/>
      <c r="E130" s="419"/>
      <c r="F130" s="568" t="s">
        <v>1291</v>
      </c>
      <c r="G130" s="568" t="s">
        <v>228</v>
      </c>
      <c r="H130" s="568" t="s">
        <v>132</v>
      </c>
      <c r="I130" s="569">
        <v>5</v>
      </c>
      <c r="J130" s="569"/>
      <c r="K130" s="569">
        <v>0</v>
      </c>
      <c r="L130" s="569">
        <v>0</v>
      </c>
      <c r="M130" s="568"/>
      <c r="N130" s="568"/>
      <c r="O130" s="578">
        <v>42378.571273148147</v>
      </c>
      <c r="P130" s="353">
        <f>COUNTIF(Inputs!$D$20:$DS$307,C130)*(Inputs!$B$3*24)*60*IF(C130="",0,1)</f>
        <v>0</v>
      </c>
      <c r="Q130" s="354">
        <f>IF(Factsheet!$E$61&gt;0,P130/Factsheet!$E$61,0)</f>
        <v>0</v>
      </c>
      <c r="R130" s="570" t="s">
        <v>201</v>
      </c>
      <c r="S130" s="19">
        <f>IF(H130="Trays",I130*Factsheet!$I$61,IF(G130="Fixed",I130,0))</f>
        <v>5</v>
      </c>
      <c r="T130" s="20" t="str">
        <f>IF(H130="Other","N/A",IF(H130="Trays",Factsheet!$I$61,Factsheet!$E$61))</f>
        <v>N/A</v>
      </c>
      <c r="U130" s="20" t="s">
        <v>137</v>
      </c>
      <c r="V130" s="419" t="str">
        <f t="shared" si="4"/>
        <v>SDM Option 3-Tug.Trolley</v>
      </c>
      <c r="W130" s="419" t="s">
        <v>234</v>
      </c>
      <c r="X130" s="419" t="s">
        <v>234</v>
      </c>
      <c r="Y130" s="419" t="s">
        <v>234</v>
      </c>
      <c r="Z130" s="419" t="s">
        <v>234</v>
      </c>
    </row>
    <row r="131" spans="1:26" ht="15" x14ac:dyDescent="0.25">
      <c r="A131" s="419"/>
      <c r="B131" s="419"/>
      <c r="C131" s="419"/>
      <c r="D131" s="419"/>
      <c r="E131" s="419"/>
      <c r="F131" s="419"/>
      <c r="G131" s="419"/>
      <c r="H131" s="419"/>
      <c r="I131" s="419"/>
      <c r="J131" s="419"/>
      <c r="K131" s="419"/>
      <c r="L131" s="419"/>
      <c r="M131" s="419"/>
      <c r="N131" s="419"/>
      <c r="O131" s="419"/>
      <c r="P131" s="353">
        <f>COUNTIF(Inputs!$D$20:$DS$307,C131)*(Inputs!$B$3*24)*60*IF(C131="",0,1)</f>
        <v>0</v>
      </c>
      <c r="Q131" s="354">
        <f>IF(Factsheet!$E$61&gt;0,P131/Factsheet!$E$61,0)</f>
        <v>0</v>
      </c>
      <c r="R131" s="570"/>
      <c r="S131" s="19">
        <f>IF(H131="Trays",I131*Factsheet!$I$61,IF(G131="Fixed",I131,0))</f>
        <v>0</v>
      </c>
      <c r="T131" s="20">
        <f>IF(H131="Other","N/A",IF(H131="Trays",Factsheet!$I$61,Factsheet!$E$61))</f>
        <v>40</v>
      </c>
      <c r="U131" s="20" t="s">
        <v>137</v>
      </c>
      <c r="V131" s="419" t="str">
        <f t="shared" si="4"/>
        <v>-</v>
      </c>
      <c r="W131" s="419"/>
      <c r="X131" s="419"/>
      <c r="Y131" s="419"/>
      <c r="Z131" s="419"/>
    </row>
    <row r="132" spans="1:26" ht="15" x14ac:dyDescent="0.25">
      <c r="A132" s="419"/>
      <c r="B132" s="419"/>
      <c r="C132" s="419"/>
      <c r="D132" s="419"/>
      <c r="E132" s="419"/>
      <c r="F132" s="419"/>
      <c r="G132" s="419"/>
      <c r="H132" s="419"/>
      <c r="I132" s="419"/>
      <c r="J132" s="419"/>
      <c r="K132" s="419"/>
      <c r="L132" s="419"/>
      <c r="M132" s="419"/>
      <c r="N132" s="419"/>
      <c r="O132" s="419"/>
      <c r="P132" s="353">
        <f>COUNTIF(Inputs!$D$20:$DS$307,C132)*(Inputs!$B$3*24)*60*IF(C132="",0,1)</f>
        <v>0</v>
      </c>
      <c r="Q132" s="354">
        <f>IF(Factsheet!$E$61&gt;0,P132/Factsheet!$E$61,0)</f>
        <v>0</v>
      </c>
      <c r="R132" s="570"/>
      <c r="S132" s="19">
        <f>IF(H132="Trays",I132*Factsheet!$I$61,IF(G132="Fixed",I132,0))</f>
        <v>0</v>
      </c>
      <c r="T132" s="20">
        <f>IF(H132="Other","N/A",IF(H132="Trays",Factsheet!$I$61,Factsheet!$E$61))</f>
        <v>40</v>
      </c>
      <c r="U132" s="20" t="s">
        <v>137</v>
      </c>
      <c r="V132" s="419" t="str">
        <f t="shared" si="4"/>
        <v>-</v>
      </c>
      <c r="W132" s="419"/>
      <c r="X132" s="419"/>
      <c r="Y132" s="419"/>
      <c r="Z132" s="419"/>
    </row>
    <row r="133" spans="1:26" ht="15" x14ac:dyDescent="0.25">
      <c r="A133" s="419"/>
      <c r="B133" s="419"/>
      <c r="C133" s="419"/>
      <c r="D133" s="419"/>
      <c r="E133" s="419"/>
      <c r="F133" s="419"/>
      <c r="G133" s="419"/>
      <c r="H133" s="419"/>
      <c r="I133" s="419"/>
      <c r="J133" s="419"/>
      <c r="K133" s="419"/>
      <c r="L133" s="419"/>
      <c r="M133" s="419"/>
      <c r="N133" s="419"/>
      <c r="O133" s="419"/>
      <c r="P133" s="353">
        <f>COUNTIF(Inputs!$D$20:$DS$307,C133)*(Inputs!$B$3*24)*60*IF(C133="",0,1)</f>
        <v>0</v>
      </c>
      <c r="Q133" s="354">
        <f>IF(Factsheet!$E$61&gt;0,P133/Factsheet!$E$61,0)</f>
        <v>0</v>
      </c>
      <c r="R133" s="570"/>
      <c r="S133" s="19">
        <f>IF(H133="Trays",I133*Factsheet!$I$61,IF(G133="Fixed",I133,0))</f>
        <v>0</v>
      </c>
      <c r="T133" s="20">
        <f>IF(H133="Other","N/A",IF(H133="Trays",Factsheet!$I$61,Factsheet!$E$61))</f>
        <v>40</v>
      </c>
      <c r="U133" s="20" t="str">
        <f>IF(P133&gt;0,"Y","N")</f>
        <v>N</v>
      </c>
      <c r="V133" s="419" t="str">
        <f t="shared" ref="V133:V196" si="6">A133&amp;"-"&amp;C133</f>
        <v>-</v>
      </c>
      <c r="W133" s="419"/>
      <c r="X133" s="419"/>
      <c r="Y133" s="419"/>
      <c r="Z133" s="419"/>
    </row>
    <row r="134" spans="1:26" ht="15" x14ac:dyDescent="0.25">
      <c r="A134" s="419"/>
      <c r="B134" s="419"/>
      <c r="C134" s="419"/>
      <c r="D134" s="419"/>
      <c r="E134" s="419"/>
      <c r="F134" s="419"/>
      <c r="G134" s="419"/>
      <c r="H134" s="419"/>
      <c r="I134" s="419"/>
      <c r="J134" s="419"/>
      <c r="K134" s="419"/>
      <c r="L134" s="419"/>
      <c r="M134" s="419"/>
      <c r="N134" s="419"/>
      <c r="O134" s="419"/>
      <c r="P134" s="353">
        <f>COUNTIF(Inputs!$D$20:$DS$307,C134)*(Inputs!$B$3*24)*60*IF(C134="",0,1)</f>
        <v>0</v>
      </c>
      <c r="Q134" s="354">
        <f>IF(Factsheet!$E$61&gt;0,P134/Factsheet!$E$61,0)</f>
        <v>0</v>
      </c>
      <c r="R134" s="570"/>
      <c r="S134" s="19">
        <f>IF(H134="Trays",I134*Factsheet!$I$61,IF(G134="Fixed",I134,0))</f>
        <v>0</v>
      </c>
      <c r="T134" s="20">
        <f>IF(H134="Other","N/A",IF(H134="Trays",Factsheet!$I$61,Factsheet!$E$61))</f>
        <v>40</v>
      </c>
      <c r="U134" s="20" t="s">
        <v>137</v>
      </c>
      <c r="V134" s="419" t="str">
        <f t="shared" si="6"/>
        <v>-</v>
      </c>
      <c r="W134" s="419"/>
      <c r="X134" s="419"/>
      <c r="Y134" s="419"/>
      <c r="Z134" s="419"/>
    </row>
    <row r="135" spans="1:26" ht="15" x14ac:dyDescent="0.25">
      <c r="A135" s="419"/>
      <c r="B135" s="419"/>
      <c r="C135" s="419"/>
      <c r="D135" s="419"/>
      <c r="E135" s="419"/>
      <c r="F135" s="419"/>
      <c r="G135" s="419"/>
      <c r="H135" s="419"/>
      <c r="I135" s="419"/>
      <c r="J135" s="419"/>
      <c r="K135" s="419"/>
      <c r="L135" s="419"/>
      <c r="M135" s="419"/>
      <c r="N135" s="419"/>
      <c r="O135" s="419"/>
      <c r="P135" s="353">
        <f>COUNTIF(Inputs!$D$20:$DS$307,C135)*(Inputs!$B$3*24)*60*IF(C135="",0,1)</f>
        <v>0</v>
      </c>
      <c r="Q135" s="354">
        <f>IF(Factsheet!$E$61&gt;0,P135/Factsheet!$E$61,0)</f>
        <v>0</v>
      </c>
      <c r="R135" s="570"/>
      <c r="S135" s="19">
        <f>IF(H135="Trays",I135*Factsheet!$I$61,IF(G135="Fixed",I135,0))</f>
        <v>0</v>
      </c>
      <c r="T135" s="20">
        <f>IF(H135="Other","N/A",IF(H135="Trays",Factsheet!$I$61,Factsheet!$E$61))</f>
        <v>40</v>
      </c>
      <c r="U135" s="20" t="str">
        <f t="shared" ref="U135:U198" si="7">IF(P135&gt;0,"Y","N")</f>
        <v>N</v>
      </c>
      <c r="V135" s="419" t="str">
        <f t="shared" si="6"/>
        <v>-</v>
      </c>
      <c r="W135" s="419"/>
      <c r="X135" s="419"/>
      <c r="Y135" s="419"/>
      <c r="Z135" s="419"/>
    </row>
    <row r="136" spans="1:26" ht="15" x14ac:dyDescent="0.25">
      <c r="A136" s="419"/>
      <c r="B136" s="419"/>
      <c r="C136" s="419"/>
      <c r="D136" s="419"/>
      <c r="E136" s="419"/>
      <c r="F136" s="419"/>
      <c r="G136" s="419"/>
      <c r="H136" s="419"/>
      <c r="I136" s="419"/>
      <c r="J136" s="419"/>
      <c r="K136" s="419"/>
      <c r="L136" s="419"/>
      <c r="M136" s="419"/>
      <c r="N136" s="419"/>
      <c r="O136" s="419"/>
      <c r="P136" s="353">
        <f>COUNTIF(Inputs!$D$20:$DS$307,C136)*(Inputs!$B$3*24)*60*IF(C136="",0,1)</f>
        <v>0</v>
      </c>
      <c r="Q136" s="354">
        <f>IF(Factsheet!$E$61&gt;0,P136/Factsheet!$E$61,0)</f>
        <v>0</v>
      </c>
      <c r="R136" s="570"/>
      <c r="S136" s="19">
        <f>IF(H136="Trays",I136*Factsheet!$I$61,IF(G136="Fixed",I136,0))</f>
        <v>0</v>
      </c>
      <c r="T136" s="20">
        <f>IF(H136="Other","N/A",IF(H136="Trays",Factsheet!$I$61,Factsheet!$E$61))</f>
        <v>40</v>
      </c>
      <c r="U136" s="20" t="str">
        <f t="shared" si="7"/>
        <v>N</v>
      </c>
      <c r="V136" s="419" t="str">
        <f t="shared" si="6"/>
        <v>-</v>
      </c>
      <c r="W136" s="419"/>
      <c r="X136" s="419"/>
      <c r="Y136" s="419"/>
      <c r="Z136" s="419"/>
    </row>
    <row r="137" spans="1:26" ht="15" x14ac:dyDescent="0.25">
      <c r="A137" s="419"/>
      <c r="B137" s="419"/>
      <c r="C137" s="419"/>
      <c r="D137" s="419"/>
      <c r="E137" s="419"/>
      <c r="F137" s="419"/>
      <c r="G137" s="419"/>
      <c r="H137" s="419"/>
      <c r="I137" s="419"/>
      <c r="J137" s="419"/>
      <c r="K137" s="419"/>
      <c r="L137" s="419"/>
      <c r="M137" s="419"/>
      <c r="N137" s="419"/>
      <c r="O137" s="419"/>
      <c r="P137" s="353">
        <f>COUNTIF(Inputs!$D$20:$DS$307,C137)*(Inputs!$B$3*24)*60*IF(C137="",0,1)</f>
        <v>0</v>
      </c>
      <c r="Q137" s="354">
        <f>IF(Factsheet!$E$61&gt;0,P137/Factsheet!$E$61,0)</f>
        <v>0</v>
      </c>
      <c r="R137" s="570"/>
      <c r="S137" s="19">
        <f>IF(H137="Trays",I137*Factsheet!$I$61,IF(G137="Fixed",I137,0))</f>
        <v>0</v>
      </c>
      <c r="T137" s="20">
        <f>IF(H137="Other","N/A",IF(H137="Trays",Factsheet!$I$61,Factsheet!$E$61))</f>
        <v>40</v>
      </c>
      <c r="U137" s="20" t="str">
        <f t="shared" si="7"/>
        <v>N</v>
      </c>
      <c r="V137" s="419" t="str">
        <f t="shared" si="6"/>
        <v>-</v>
      </c>
      <c r="W137" s="419"/>
      <c r="X137" s="419"/>
      <c r="Y137" s="419"/>
      <c r="Z137" s="419"/>
    </row>
    <row r="138" spans="1:26" ht="15" x14ac:dyDescent="0.25">
      <c r="A138" s="419"/>
      <c r="B138" s="419"/>
      <c r="C138" s="419"/>
      <c r="D138" s="419"/>
      <c r="E138" s="419"/>
      <c r="F138" s="419"/>
      <c r="G138" s="419"/>
      <c r="H138" s="419"/>
      <c r="I138" s="419"/>
      <c r="J138" s="419"/>
      <c r="K138" s="419"/>
      <c r="L138" s="419"/>
      <c r="M138" s="419"/>
      <c r="N138" s="419"/>
      <c r="O138" s="419"/>
      <c r="P138" s="353">
        <f>COUNTIF(Inputs!$D$20:$DS$307,C138)*(Inputs!$B$3*24)*60*IF(C138="",0,1)</f>
        <v>0</v>
      </c>
      <c r="Q138" s="354">
        <f>IF(Factsheet!$E$61&gt;0,P138/Factsheet!$E$61,0)</f>
        <v>0</v>
      </c>
      <c r="R138" s="570"/>
      <c r="S138" s="19">
        <f>IF(H138="Trays",I138*Factsheet!$I$61,IF(G138="Fixed",I138,0))</f>
        <v>0</v>
      </c>
      <c r="T138" s="20">
        <f>IF(H138="Other","N/A",IF(H138="Trays",Factsheet!$I$61,Factsheet!$E$61))</f>
        <v>40</v>
      </c>
      <c r="U138" s="20" t="str">
        <f t="shared" si="7"/>
        <v>N</v>
      </c>
      <c r="V138" s="419" t="str">
        <f t="shared" si="6"/>
        <v>-</v>
      </c>
      <c r="W138" s="419"/>
      <c r="X138" s="419"/>
      <c r="Y138" s="419"/>
      <c r="Z138" s="419"/>
    </row>
    <row r="139" spans="1:26" ht="15" x14ac:dyDescent="0.25">
      <c r="A139" s="419"/>
      <c r="B139" s="419"/>
      <c r="C139" s="419"/>
      <c r="D139" s="419"/>
      <c r="E139" s="419"/>
      <c r="F139" s="419"/>
      <c r="G139" s="419"/>
      <c r="H139" s="419"/>
      <c r="I139" s="419"/>
      <c r="J139" s="419"/>
      <c r="K139" s="419"/>
      <c r="L139" s="419"/>
      <c r="M139" s="419"/>
      <c r="N139" s="419"/>
      <c r="O139" s="419"/>
      <c r="P139" s="353">
        <f>COUNTIF(Inputs!$D$20:$DS$307,C139)*(Inputs!$B$3*24)*60*IF(C139="",0,1)</f>
        <v>0</v>
      </c>
      <c r="Q139" s="354">
        <f>IF(Factsheet!$E$61&gt;0,P139/Factsheet!$E$61,0)</f>
        <v>0</v>
      </c>
      <c r="R139" s="570"/>
      <c r="S139" s="19">
        <f>IF(H139="Trays",I139*Factsheet!$I$61,IF(G139="Fixed",I139,0))</f>
        <v>0</v>
      </c>
      <c r="T139" s="20">
        <f>IF(H139="Other","N/A",IF(H139="Trays",Factsheet!$I$61,Factsheet!$E$61))</f>
        <v>40</v>
      </c>
      <c r="U139" s="20" t="str">
        <f t="shared" si="7"/>
        <v>N</v>
      </c>
      <c r="V139" s="419" t="str">
        <f t="shared" si="6"/>
        <v>-</v>
      </c>
      <c r="W139" s="419"/>
      <c r="X139" s="419"/>
      <c r="Y139" s="419"/>
      <c r="Z139" s="419"/>
    </row>
    <row r="140" spans="1:26" ht="15" x14ac:dyDescent="0.25">
      <c r="A140" s="419"/>
      <c r="B140" s="419"/>
      <c r="C140" s="419"/>
      <c r="D140" s="419"/>
      <c r="E140" s="419"/>
      <c r="F140" s="419"/>
      <c r="G140" s="419"/>
      <c r="H140" s="419"/>
      <c r="I140" s="419"/>
      <c r="J140" s="419"/>
      <c r="K140" s="419"/>
      <c r="L140" s="419"/>
      <c r="M140" s="419"/>
      <c r="N140" s="419"/>
      <c r="O140" s="419"/>
      <c r="P140" s="353">
        <f>COUNTIF(Inputs!$D$20:$DS$307,C140)*(Inputs!$B$3*24)*60*IF(C140="",0,1)</f>
        <v>0</v>
      </c>
      <c r="Q140" s="354">
        <f>IF(Factsheet!$E$61&gt;0,P140/Factsheet!$E$61,0)</f>
        <v>0</v>
      </c>
      <c r="R140" s="570"/>
      <c r="S140" s="19">
        <f>IF(H140="Trays",I140*Factsheet!$I$61,IF(G140="Fixed",I140,0))</f>
        <v>0</v>
      </c>
      <c r="T140" s="20">
        <f>IF(H140="Other","N/A",IF(H140="Trays",Factsheet!$I$61,Factsheet!$E$61))</f>
        <v>40</v>
      </c>
      <c r="U140" s="20" t="str">
        <f t="shared" si="7"/>
        <v>N</v>
      </c>
      <c r="V140" s="419" t="str">
        <f t="shared" si="6"/>
        <v>-</v>
      </c>
      <c r="W140" s="419"/>
      <c r="X140" s="419"/>
      <c r="Y140" s="419"/>
      <c r="Z140" s="419"/>
    </row>
    <row r="141" spans="1:26" ht="15" x14ac:dyDescent="0.25">
      <c r="A141" s="419"/>
      <c r="B141" s="419"/>
      <c r="C141" s="419"/>
      <c r="D141" s="419"/>
      <c r="E141" s="419"/>
      <c r="F141" s="419"/>
      <c r="G141" s="419"/>
      <c r="H141" s="419"/>
      <c r="I141" s="419"/>
      <c r="J141" s="419"/>
      <c r="K141" s="419"/>
      <c r="L141" s="419"/>
      <c r="M141" s="419"/>
      <c r="N141" s="419"/>
      <c r="O141" s="419"/>
      <c r="P141" s="353">
        <f>COUNTIF(Inputs!$D$20:$DS$307,C141)*(Inputs!$B$3*24)*60*IF(C141="",0,1)</f>
        <v>0</v>
      </c>
      <c r="Q141" s="354">
        <f>IF(Factsheet!$E$61&gt;0,P141/Factsheet!$E$61,0)</f>
        <v>0</v>
      </c>
      <c r="R141" s="570"/>
      <c r="S141" s="19">
        <f>IF(H141="Trays",I141*Factsheet!$I$61,IF(G141="Fixed",I141,0))</f>
        <v>0</v>
      </c>
      <c r="T141" s="20">
        <f>IF(H141="Other","N/A",IF(H141="Trays",Factsheet!$I$61,Factsheet!$E$61))</f>
        <v>40</v>
      </c>
      <c r="U141" s="20" t="str">
        <f t="shared" si="7"/>
        <v>N</v>
      </c>
      <c r="V141" s="419" t="str">
        <f t="shared" si="6"/>
        <v>-</v>
      </c>
      <c r="W141" s="419"/>
      <c r="X141" s="419"/>
      <c r="Y141" s="419"/>
      <c r="Z141" s="419"/>
    </row>
    <row r="142" spans="1:26" ht="15" x14ac:dyDescent="0.25">
      <c r="A142" s="419"/>
      <c r="B142" s="419"/>
      <c r="C142" s="419"/>
      <c r="D142" s="419"/>
      <c r="E142" s="419"/>
      <c r="F142" s="419"/>
      <c r="G142" s="419"/>
      <c r="H142" s="419"/>
      <c r="I142" s="419"/>
      <c r="J142" s="419"/>
      <c r="K142" s="419"/>
      <c r="L142" s="419"/>
      <c r="M142" s="419"/>
      <c r="N142" s="419"/>
      <c r="O142" s="419"/>
      <c r="P142" s="353">
        <f>COUNTIF(Inputs!$D$20:$DS$307,C142)*(Inputs!$B$3*24)*60*IF(C142="",0,1)</f>
        <v>0</v>
      </c>
      <c r="Q142" s="354">
        <f>IF(Factsheet!$E$61&gt;0,P142/Factsheet!$E$61,0)</f>
        <v>0</v>
      </c>
      <c r="R142" s="570"/>
      <c r="S142" s="19">
        <f>IF(H142="Trays",I142*Factsheet!$I$61,IF(G142="Fixed",I142,0))</f>
        <v>0</v>
      </c>
      <c r="T142" s="20">
        <f>IF(H142="Other","N/A",IF(H142="Trays",Factsheet!$I$61,Factsheet!$E$61))</f>
        <v>40</v>
      </c>
      <c r="U142" s="20" t="str">
        <f t="shared" si="7"/>
        <v>N</v>
      </c>
      <c r="V142" s="419" t="str">
        <f t="shared" si="6"/>
        <v>-</v>
      </c>
      <c r="W142" s="419"/>
      <c r="X142" s="419"/>
      <c r="Y142" s="419"/>
      <c r="Z142" s="419"/>
    </row>
    <row r="143" spans="1:26" ht="15" x14ac:dyDescent="0.25">
      <c r="A143" s="419"/>
      <c r="B143" s="419"/>
      <c r="C143" s="419"/>
      <c r="D143" s="419"/>
      <c r="E143" s="419"/>
      <c r="F143" s="419"/>
      <c r="G143" s="419"/>
      <c r="H143" s="419"/>
      <c r="I143" s="419"/>
      <c r="J143" s="419"/>
      <c r="K143" s="419"/>
      <c r="L143" s="419"/>
      <c r="M143" s="419"/>
      <c r="N143" s="419"/>
      <c r="O143" s="419"/>
      <c r="P143" s="353">
        <f>COUNTIF(Inputs!$D$20:$DS$307,C143)*(Inputs!$B$3*24)*60*IF(C143="",0,1)</f>
        <v>0</v>
      </c>
      <c r="Q143" s="354">
        <f>IF(Factsheet!$E$61&gt;0,P143/Factsheet!$E$61,0)</f>
        <v>0</v>
      </c>
      <c r="R143" s="570"/>
      <c r="S143" s="19">
        <f>IF(H143="Trays",I143*Factsheet!$I$61,IF(G143="Fixed",I143,0))</f>
        <v>0</v>
      </c>
      <c r="T143" s="20">
        <f>IF(H143="Other","N/A",IF(H143="Trays",Factsheet!$I$61,Factsheet!$E$61))</f>
        <v>40</v>
      </c>
      <c r="U143" s="20" t="str">
        <f t="shared" si="7"/>
        <v>N</v>
      </c>
      <c r="V143" s="419" t="str">
        <f t="shared" si="6"/>
        <v>-</v>
      </c>
      <c r="W143" s="419"/>
      <c r="X143" s="419"/>
      <c r="Y143" s="419"/>
      <c r="Z143" s="419"/>
    </row>
    <row r="144" spans="1:26" ht="15" x14ac:dyDescent="0.25">
      <c r="A144" s="419"/>
      <c r="B144" s="419"/>
      <c r="C144" s="419"/>
      <c r="D144" s="419"/>
      <c r="E144" s="419"/>
      <c r="F144" s="419"/>
      <c r="G144" s="419"/>
      <c r="H144" s="419"/>
      <c r="I144" s="419"/>
      <c r="J144" s="419"/>
      <c r="K144" s="419"/>
      <c r="L144" s="419"/>
      <c r="M144" s="419"/>
      <c r="N144" s="419"/>
      <c r="O144" s="419"/>
      <c r="P144" s="353">
        <f>COUNTIF(Inputs!$D$20:$DS$307,C144)*(Inputs!$B$3*24)*60*IF(C144="",0,1)</f>
        <v>0</v>
      </c>
      <c r="Q144" s="354">
        <f>IF(Factsheet!$E$61&gt;0,P144/Factsheet!$E$61,0)</f>
        <v>0</v>
      </c>
      <c r="R144" s="570"/>
      <c r="S144" s="19">
        <f>IF(H144="Trays",I144*Factsheet!$I$61,IF(G144="Fixed",I144,0))</f>
        <v>0</v>
      </c>
      <c r="T144" s="20">
        <f>IF(H144="Other","N/A",IF(H144="Trays",Factsheet!$I$61,Factsheet!$E$61))</f>
        <v>40</v>
      </c>
      <c r="U144" s="20" t="str">
        <f t="shared" si="7"/>
        <v>N</v>
      </c>
      <c r="V144" s="419" t="str">
        <f t="shared" si="6"/>
        <v>-</v>
      </c>
      <c r="W144" s="419"/>
      <c r="X144" s="419"/>
      <c r="Y144" s="419"/>
      <c r="Z144" s="419"/>
    </row>
    <row r="145" spans="1:26" ht="15" x14ac:dyDescent="0.25">
      <c r="A145" s="419"/>
      <c r="B145" s="419"/>
      <c r="C145" s="419"/>
      <c r="D145" s="419"/>
      <c r="E145" s="419"/>
      <c r="F145" s="419"/>
      <c r="G145" s="419"/>
      <c r="H145" s="419"/>
      <c r="I145" s="419"/>
      <c r="J145" s="419"/>
      <c r="K145" s="419"/>
      <c r="L145" s="419"/>
      <c r="M145" s="419"/>
      <c r="N145" s="419"/>
      <c r="O145" s="419"/>
      <c r="P145" s="353">
        <f>COUNTIF(Inputs!$D$20:$DS$307,C145)*(Inputs!$B$3*24)*60*IF(C145="",0,1)</f>
        <v>0</v>
      </c>
      <c r="Q145" s="354">
        <f>IF(Factsheet!$E$61&gt;0,P145/Factsheet!$E$61,0)</f>
        <v>0</v>
      </c>
      <c r="R145" s="570"/>
      <c r="S145" s="19">
        <f>IF(H145="Trays",I145*Factsheet!$I$61,IF(G145="Fixed",I145,0))</f>
        <v>0</v>
      </c>
      <c r="T145" s="20">
        <f>IF(H145="Other","N/A",IF(H145="Trays",Factsheet!$I$61,Factsheet!$E$61))</f>
        <v>40</v>
      </c>
      <c r="U145" s="20" t="str">
        <f t="shared" si="7"/>
        <v>N</v>
      </c>
      <c r="V145" s="419" t="str">
        <f t="shared" si="6"/>
        <v>-</v>
      </c>
      <c r="W145" s="419"/>
      <c r="X145" s="419"/>
      <c r="Y145" s="419"/>
      <c r="Z145" s="419"/>
    </row>
    <row r="146" spans="1:26" ht="15" x14ac:dyDescent="0.25">
      <c r="A146" s="419"/>
      <c r="B146" s="419"/>
      <c r="C146" s="419"/>
      <c r="D146" s="419"/>
      <c r="E146" s="419"/>
      <c r="F146" s="419"/>
      <c r="G146" s="419"/>
      <c r="H146" s="419"/>
      <c r="I146" s="419"/>
      <c r="J146" s="419"/>
      <c r="K146" s="419"/>
      <c r="L146" s="419"/>
      <c r="M146" s="419"/>
      <c r="N146" s="419"/>
      <c r="O146" s="419"/>
      <c r="P146" s="353">
        <f>COUNTIF(Inputs!$D$20:$DS$307,C146)*(Inputs!$B$3*24)*60*IF(C146="",0,1)</f>
        <v>0</v>
      </c>
      <c r="Q146" s="354">
        <f>IF(Factsheet!$E$61&gt;0,P146/Factsheet!$E$61,0)</f>
        <v>0</v>
      </c>
      <c r="R146" s="570"/>
      <c r="S146" s="19">
        <f>IF(H146="Trays",I146*Factsheet!$I$61,IF(G146="Fixed",I146,0))</f>
        <v>0</v>
      </c>
      <c r="T146" s="20">
        <f>IF(H146="Other","N/A",IF(H146="Trays",Factsheet!$I$61,Factsheet!$E$61))</f>
        <v>40</v>
      </c>
      <c r="U146" s="20" t="str">
        <f t="shared" si="7"/>
        <v>N</v>
      </c>
      <c r="V146" s="419" t="str">
        <f t="shared" si="6"/>
        <v>-</v>
      </c>
      <c r="W146" s="419"/>
      <c r="X146" s="419"/>
      <c r="Y146" s="419"/>
      <c r="Z146" s="419"/>
    </row>
    <row r="147" spans="1:26" ht="15" x14ac:dyDescent="0.25">
      <c r="A147" s="419"/>
      <c r="B147" s="419"/>
      <c r="C147" s="419"/>
      <c r="D147" s="419"/>
      <c r="E147" s="419"/>
      <c r="F147" s="419"/>
      <c r="G147" s="419"/>
      <c r="H147" s="419"/>
      <c r="I147" s="419"/>
      <c r="J147" s="419"/>
      <c r="K147" s="419"/>
      <c r="L147" s="419"/>
      <c r="M147" s="419"/>
      <c r="N147" s="419"/>
      <c r="O147" s="419"/>
      <c r="P147" s="353">
        <f>COUNTIF(Inputs!$D$20:$DS$307,C147)*(Inputs!$B$3*24)*60*IF(C147="",0,1)</f>
        <v>0</v>
      </c>
      <c r="Q147" s="354">
        <f>IF(Factsheet!$E$61&gt;0,P147/Factsheet!$E$61,0)</f>
        <v>0</v>
      </c>
      <c r="R147" s="570"/>
      <c r="S147" s="19">
        <f>IF(H147="Trays",I147*Factsheet!$I$61,IF(G147="Fixed",I147,0))</f>
        <v>0</v>
      </c>
      <c r="T147" s="20">
        <f>IF(H147="Other","N/A",IF(H147="Trays",Factsheet!$I$61,Factsheet!$E$61))</f>
        <v>40</v>
      </c>
      <c r="U147" s="20" t="str">
        <f t="shared" si="7"/>
        <v>N</v>
      </c>
      <c r="V147" s="419" t="str">
        <f t="shared" si="6"/>
        <v>-</v>
      </c>
      <c r="W147" s="419"/>
      <c r="X147" s="419"/>
      <c r="Y147" s="419"/>
      <c r="Z147" s="419"/>
    </row>
    <row r="148" spans="1:26" ht="15" x14ac:dyDescent="0.25">
      <c r="A148" s="419"/>
      <c r="B148" s="419"/>
      <c r="C148" s="419"/>
      <c r="D148" s="419"/>
      <c r="E148" s="419"/>
      <c r="F148" s="419"/>
      <c r="G148" s="419"/>
      <c r="H148" s="419"/>
      <c r="I148" s="419"/>
      <c r="J148" s="419"/>
      <c r="K148" s="419"/>
      <c r="L148" s="419"/>
      <c r="M148" s="419"/>
      <c r="N148" s="419"/>
      <c r="O148" s="419"/>
      <c r="P148" s="353">
        <f>COUNTIF(Inputs!$D$20:$DS$307,C148)*(Inputs!$B$3*24)*60*IF(C148="",0,1)</f>
        <v>0</v>
      </c>
      <c r="Q148" s="354">
        <f>IF(Factsheet!$E$61&gt;0,P148/Factsheet!$E$61,0)</f>
        <v>0</v>
      </c>
      <c r="R148" s="570"/>
      <c r="S148" s="19">
        <f>IF(H148="Trays",I148*Factsheet!$I$61,IF(G148="Fixed",I148,0))</f>
        <v>0</v>
      </c>
      <c r="T148" s="20">
        <f>IF(H148="Other","N/A",IF(H148="Trays",Factsheet!$I$61,Factsheet!$E$61))</f>
        <v>40</v>
      </c>
      <c r="U148" s="20" t="str">
        <f t="shared" si="7"/>
        <v>N</v>
      </c>
      <c r="V148" s="419" t="str">
        <f t="shared" si="6"/>
        <v>-</v>
      </c>
      <c r="W148" s="419"/>
      <c r="X148" s="419"/>
      <c r="Y148" s="419"/>
      <c r="Z148" s="419"/>
    </row>
    <row r="149" spans="1:26" ht="15" x14ac:dyDescent="0.25">
      <c r="A149" s="419"/>
      <c r="B149" s="419"/>
      <c r="C149" s="419"/>
      <c r="D149" s="419"/>
      <c r="E149" s="419"/>
      <c r="F149" s="419"/>
      <c r="G149" s="419"/>
      <c r="H149" s="419"/>
      <c r="I149" s="419"/>
      <c r="J149" s="419"/>
      <c r="K149" s="419"/>
      <c r="L149" s="419"/>
      <c r="M149" s="419"/>
      <c r="N149" s="419"/>
      <c r="O149" s="419"/>
      <c r="P149" s="353">
        <f>COUNTIF(Inputs!$D$20:$DS$307,C149)*(Inputs!$B$3*24)*60*IF(C149="",0,1)</f>
        <v>0</v>
      </c>
      <c r="Q149" s="354">
        <f>IF(Factsheet!$E$61&gt;0,P149/Factsheet!$E$61,0)</f>
        <v>0</v>
      </c>
      <c r="R149" s="570"/>
      <c r="S149" s="19">
        <f>IF(H149="Trays",I149*Factsheet!$I$61,IF(G149="Fixed",I149,0))</f>
        <v>0</v>
      </c>
      <c r="T149" s="20">
        <f>IF(H149="Other","N/A",IF(H149="Trays",Factsheet!$I$61,Factsheet!$E$61))</f>
        <v>40</v>
      </c>
      <c r="U149" s="20" t="str">
        <f t="shared" si="7"/>
        <v>N</v>
      </c>
      <c r="V149" s="419" t="str">
        <f t="shared" si="6"/>
        <v>-</v>
      </c>
      <c r="W149" s="419"/>
      <c r="X149" s="419"/>
      <c r="Y149" s="419"/>
      <c r="Z149" s="419"/>
    </row>
    <row r="150" spans="1:26" ht="15" x14ac:dyDescent="0.25">
      <c r="A150" s="419"/>
      <c r="B150" s="419"/>
      <c r="C150" s="419"/>
      <c r="D150" s="419"/>
      <c r="E150" s="419"/>
      <c r="F150" s="419"/>
      <c r="G150" s="419"/>
      <c r="H150" s="419"/>
      <c r="I150" s="419"/>
      <c r="J150" s="419"/>
      <c r="K150" s="419"/>
      <c r="L150" s="419"/>
      <c r="M150" s="419"/>
      <c r="N150" s="419"/>
      <c r="O150" s="419"/>
      <c r="P150" s="353">
        <f>COUNTIF(Inputs!$D$20:$DS$307,C150)*(Inputs!$B$3*24)*60*IF(C150="",0,1)</f>
        <v>0</v>
      </c>
      <c r="Q150" s="354">
        <f>IF(Factsheet!$E$61&gt;0,P150/Factsheet!$E$61,0)</f>
        <v>0</v>
      </c>
      <c r="R150" s="570"/>
      <c r="S150" s="19">
        <f>IF(H150="Trays",I150*Factsheet!$I$61,IF(G150="Fixed",I150,0))</f>
        <v>0</v>
      </c>
      <c r="T150" s="20">
        <f>IF(H150="Other","N/A",IF(H150="Trays",Factsheet!$I$61,Factsheet!$E$61))</f>
        <v>40</v>
      </c>
      <c r="U150" s="20" t="str">
        <f t="shared" si="7"/>
        <v>N</v>
      </c>
      <c r="V150" s="419" t="str">
        <f t="shared" si="6"/>
        <v>-</v>
      </c>
      <c r="W150" s="419"/>
      <c r="X150" s="419"/>
      <c r="Y150" s="419"/>
      <c r="Z150" s="419"/>
    </row>
    <row r="151" spans="1:26" ht="15" x14ac:dyDescent="0.25">
      <c r="A151" s="419"/>
      <c r="B151" s="419"/>
      <c r="C151" s="419"/>
      <c r="D151" s="419"/>
      <c r="E151" s="419"/>
      <c r="F151" s="419"/>
      <c r="G151" s="419"/>
      <c r="H151" s="419"/>
      <c r="I151" s="419"/>
      <c r="J151" s="419"/>
      <c r="K151" s="419"/>
      <c r="L151" s="419"/>
      <c r="M151" s="419"/>
      <c r="N151" s="419"/>
      <c r="O151" s="419"/>
      <c r="P151" s="353">
        <f>COUNTIF(Inputs!$D$20:$DS$307,C151)*(Inputs!$B$3*24)*60*IF(C151="",0,1)</f>
        <v>0</v>
      </c>
      <c r="Q151" s="354">
        <f>IF(Factsheet!$E$61&gt;0,P151/Factsheet!$E$61,0)</f>
        <v>0</v>
      </c>
      <c r="R151" s="570"/>
      <c r="S151" s="19">
        <f>IF(H151="Trays",I151*Factsheet!$I$61,IF(G151="Fixed",I151,0))</f>
        <v>0</v>
      </c>
      <c r="T151" s="20">
        <f>IF(H151="Other","N/A",IF(H151="Trays",Factsheet!$I$61,Factsheet!$E$61))</f>
        <v>40</v>
      </c>
      <c r="U151" s="20" t="str">
        <f t="shared" si="7"/>
        <v>N</v>
      </c>
      <c r="V151" s="419" t="str">
        <f t="shared" si="6"/>
        <v>-</v>
      </c>
      <c r="W151" s="419"/>
      <c r="X151" s="419"/>
      <c r="Y151" s="419"/>
      <c r="Z151" s="419"/>
    </row>
    <row r="152" spans="1:26" ht="15" x14ac:dyDescent="0.25">
      <c r="A152" s="419"/>
      <c r="B152" s="419"/>
      <c r="C152" s="419"/>
      <c r="D152" s="419"/>
      <c r="E152" s="419"/>
      <c r="F152" s="419"/>
      <c r="G152" s="419"/>
      <c r="H152" s="419"/>
      <c r="I152" s="419"/>
      <c r="J152" s="419"/>
      <c r="K152" s="419"/>
      <c r="L152" s="419"/>
      <c r="M152" s="419"/>
      <c r="N152" s="419"/>
      <c r="O152" s="419"/>
      <c r="P152" s="353">
        <f>COUNTIF(Inputs!$D$20:$DS$307,C152)*(Inputs!$B$3*24)*60*IF(C152="",0,1)</f>
        <v>0</v>
      </c>
      <c r="Q152" s="354">
        <f>IF(Factsheet!$E$61&gt;0,P152/Factsheet!$E$61,0)</f>
        <v>0</v>
      </c>
      <c r="R152" s="570"/>
      <c r="S152" s="19">
        <f>IF(H152="Trays",I152*Factsheet!$I$61,IF(G152="Fixed",I152,0))</f>
        <v>0</v>
      </c>
      <c r="T152" s="20">
        <f>IF(H152="Other","N/A",IF(H152="Trays",Factsheet!$I$61,Factsheet!$E$61))</f>
        <v>40</v>
      </c>
      <c r="U152" s="20" t="str">
        <f t="shared" si="7"/>
        <v>N</v>
      </c>
      <c r="V152" s="419" t="str">
        <f t="shared" si="6"/>
        <v>-</v>
      </c>
      <c r="W152" s="419"/>
      <c r="X152" s="419"/>
      <c r="Y152" s="419"/>
      <c r="Z152" s="419"/>
    </row>
    <row r="153" spans="1:26" ht="15" x14ac:dyDescent="0.25">
      <c r="A153" s="419"/>
      <c r="B153" s="419"/>
      <c r="C153" s="419"/>
      <c r="D153" s="419"/>
      <c r="E153" s="419"/>
      <c r="F153" s="419"/>
      <c r="G153" s="419"/>
      <c r="H153" s="419"/>
      <c r="I153" s="419"/>
      <c r="J153" s="419"/>
      <c r="K153" s="419"/>
      <c r="L153" s="419"/>
      <c r="M153" s="419"/>
      <c r="N153" s="419"/>
      <c r="O153" s="419"/>
      <c r="P153" s="353">
        <f>COUNTIF(Inputs!$D$20:$DS$307,C153)*(Inputs!$B$3*24)*60*IF(C153="",0,1)</f>
        <v>0</v>
      </c>
      <c r="Q153" s="354">
        <f>IF(Factsheet!$E$61&gt;0,P153/Factsheet!$E$61,0)</f>
        <v>0</v>
      </c>
      <c r="R153" s="570"/>
      <c r="S153" s="19">
        <f>IF(H153="Trays",I153*Factsheet!$I$61,IF(G153="Fixed",I153,0))</f>
        <v>0</v>
      </c>
      <c r="T153" s="20">
        <f>IF(H153="Other","N/A",IF(H153="Trays",Factsheet!$I$61,Factsheet!$E$61))</f>
        <v>40</v>
      </c>
      <c r="U153" s="20" t="str">
        <f t="shared" si="7"/>
        <v>N</v>
      </c>
      <c r="V153" s="419" t="str">
        <f t="shared" si="6"/>
        <v>-</v>
      </c>
      <c r="W153" s="419"/>
      <c r="X153" s="419"/>
      <c r="Y153" s="419"/>
      <c r="Z153" s="419"/>
    </row>
    <row r="154" spans="1:26" ht="15" x14ac:dyDescent="0.25">
      <c r="A154" s="419"/>
      <c r="B154" s="419"/>
      <c r="C154" s="419"/>
      <c r="D154" s="419"/>
      <c r="E154" s="419"/>
      <c r="F154" s="419"/>
      <c r="G154" s="419"/>
      <c r="H154" s="419"/>
      <c r="I154" s="419"/>
      <c r="J154" s="419"/>
      <c r="K154" s="419"/>
      <c r="L154" s="419"/>
      <c r="M154" s="419"/>
      <c r="N154" s="419"/>
      <c r="O154" s="419"/>
      <c r="P154" s="353">
        <f>COUNTIF(Inputs!$D$20:$DS$307,C154)*(Inputs!$B$3*24)*60*IF(C154="",0,1)</f>
        <v>0</v>
      </c>
      <c r="Q154" s="354">
        <f>IF(Factsheet!$E$61&gt;0,P154/Factsheet!$E$61,0)</f>
        <v>0</v>
      </c>
      <c r="R154" s="356"/>
      <c r="S154" s="19">
        <f>IF(H154="Trays",I154*Factsheet!$I$61,IF(G154="Fixed",I154,0))</f>
        <v>0</v>
      </c>
      <c r="T154" s="20">
        <f>IF(H154="Other","N/A",IF(H154="Trays",Factsheet!$I$61,Factsheet!$E$61))</f>
        <v>40</v>
      </c>
      <c r="U154" s="20" t="str">
        <f t="shared" si="7"/>
        <v>N</v>
      </c>
      <c r="V154" s="419" t="str">
        <f t="shared" si="6"/>
        <v>-</v>
      </c>
      <c r="W154" s="419"/>
      <c r="X154" s="419"/>
      <c r="Y154" s="419"/>
      <c r="Z154" s="419"/>
    </row>
    <row r="155" spans="1:26" ht="15" x14ac:dyDescent="0.25">
      <c r="A155" s="419"/>
      <c r="B155" s="419"/>
      <c r="C155" s="419"/>
      <c r="D155" s="419"/>
      <c r="E155" s="419"/>
      <c r="F155" s="419"/>
      <c r="G155" s="419"/>
      <c r="H155" s="419"/>
      <c r="I155" s="419"/>
      <c r="J155" s="419"/>
      <c r="K155" s="419"/>
      <c r="L155" s="419"/>
      <c r="M155" s="419"/>
      <c r="N155" s="419"/>
      <c r="O155" s="419"/>
      <c r="P155" s="353">
        <f>COUNTIF(Inputs!$D$20:$DS$307,C155)*(Inputs!$B$3*24)*60*IF(C155="",0,1)</f>
        <v>0</v>
      </c>
      <c r="Q155" s="354">
        <f>IF(Factsheet!$E$61&gt;0,P155/Factsheet!$E$61,0)</f>
        <v>0</v>
      </c>
      <c r="R155" s="356"/>
      <c r="S155" s="19">
        <f>IF(H155="Trays",I155*Factsheet!$I$61,IF(G155="Fixed",I155,0))</f>
        <v>0</v>
      </c>
      <c r="T155" s="20">
        <f>IF(H155="Other","N/A",IF(H155="Trays",Factsheet!$I$61,Factsheet!$E$61))</f>
        <v>40</v>
      </c>
      <c r="U155" s="20" t="str">
        <f t="shared" si="7"/>
        <v>N</v>
      </c>
      <c r="V155" s="419" t="str">
        <f t="shared" si="6"/>
        <v>-</v>
      </c>
      <c r="W155" s="419"/>
      <c r="X155" s="419"/>
      <c r="Y155" s="419"/>
      <c r="Z155" s="419"/>
    </row>
    <row r="156" spans="1:26" ht="15" x14ac:dyDescent="0.25">
      <c r="A156" s="419"/>
      <c r="B156" s="419"/>
      <c r="C156" s="419"/>
      <c r="D156" s="419"/>
      <c r="E156" s="419"/>
      <c r="F156" s="419"/>
      <c r="G156" s="419"/>
      <c r="H156" s="419"/>
      <c r="I156" s="419"/>
      <c r="J156" s="419"/>
      <c r="K156" s="419"/>
      <c r="L156" s="419"/>
      <c r="M156" s="419"/>
      <c r="N156" s="419"/>
      <c r="O156" s="419"/>
      <c r="P156" s="353">
        <f>COUNTIF(Inputs!$D$20:$DS$307,C156)*(Inputs!$B$3*24)*60*IF(C156="",0,1)</f>
        <v>0</v>
      </c>
      <c r="Q156" s="354">
        <f>IF(Factsheet!$E$61&gt;0,P156/Factsheet!$E$61,0)</f>
        <v>0</v>
      </c>
      <c r="R156" s="356"/>
      <c r="S156" s="19">
        <f>IF(H156="Trays",I156*Factsheet!$I$61,IF(G156="Fixed",I156,0))</f>
        <v>0</v>
      </c>
      <c r="T156" s="20">
        <f>IF(H156="Other","N/A",IF(H156="Trays",Factsheet!$I$61,Factsheet!$E$61))</f>
        <v>40</v>
      </c>
      <c r="U156" s="20" t="str">
        <f t="shared" si="7"/>
        <v>N</v>
      </c>
      <c r="V156" s="419" t="str">
        <f t="shared" si="6"/>
        <v>-</v>
      </c>
      <c r="W156" s="419"/>
      <c r="X156" s="419"/>
      <c r="Y156" s="419"/>
      <c r="Z156" s="419"/>
    </row>
    <row r="157" spans="1:26" ht="15" x14ac:dyDescent="0.25">
      <c r="A157" s="419"/>
      <c r="B157" s="419"/>
      <c r="C157" s="419"/>
      <c r="D157" s="419"/>
      <c r="E157" s="419"/>
      <c r="F157" s="419"/>
      <c r="G157" s="419"/>
      <c r="H157" s="419"/>
      <c r="I157" s="419"/>
      <c r="J157" s="419"/>
      <c r="K157" s="419"/>
      <c r="L157" s="419"/>
      <c r="M157" s="419"/>
      <c r="N157" s="419"/>
      <c r="O157" s="419"/>
      <c r="P157" s="353">
        <f>COUNTIF(Inputs!$D$20:$DS$307,C157)*(Inputs!$B$3*24)*60*IF(C157="",0,1)</f>
        <v>0</v>
      </c>
      <c r="Q157" s="354">
        <f>IF(Factsheet!$E$61&gt;0,P157/Factsheet!$E$61,0)</f>
        <v>0</v>
      </c>
      <c r="R157" s="356"/>
      <c r="S157" s="19">
        <f>IF(H157="Trays",I157*Factsheet!$I$61,IF(G157="Fixed",I157,0))</f>
        <v>0</v>
      </c>
      <c r="T157" s="20">
        <f>IF(H157="Other","N/A",IF(H157="Trays",Factsheet!$I$61,Factsheet!$E$61))</f>
        <v>40</v>
      </c>
      <c r="U157" s="20" t="str">
        <f t="shared" si="7"/>
        <v>N</v>
      </c>
      <c r="V157" s="419" t="str">
        <f t="shared" si="6"/>
        <v>-</v>
      </c>
      <c r="W157" s="419"/>
      <c r="X157" s="419"/>
      <c r="Y157" s="419"/>
      <c r="Z157" s="419"/>
    </row>
    <row r="158" spans="1:26" ht="15" x14ac:dyDescent="0.25">
      <c r="A158" s="419"/>
      <c r="B158" s="419"/>
      <c r="C158" s="419"/>
      <c r="D158" s="419"/>
      <c r="E158" s="419"/>
      <c r="F158" s="419"/>
      <c r="G158" s="419"/>
      <c r="H158" s="419"/>
      <c r="I158" s="419"/>
      <c r="J158" s="419"/>
      <c r="K158" s="419"/>
      <c r="L158" s="569"/>
      <c r="M158" s="568"/>
      <c r="N158" s="568"/>
      <c r="O158" s="568"/>
      <c r="P158" s="353">
        <f>COUNTIF(Inputs!$D$20:$DS$307,C158)*(Inputs!$B$3*24)*60*IF(C158="",0,1)</f>
        <v>0</v>
      </c>
      <c r="Q158" s="354">
        <f>IF(Factsheet!$E$61&gt;0,P158/Factsheet!$E$61,0)</f>
        <v>0</v>
      </c>
      <c r="R158" s="356"/>
      <c r="S158" s="19">
        <f>IF(H158="Trays",I158*Factsheet!$I$61,IF(G158="Fixed",I158,0))</f>
        <v>0</v>
      </c>
      <c r="T158" s="20">
        <f>IF(H158="Other","N/A",IF(H158="Trays",Factsheet!$I$61,Factsheet!$E$61))</f>
        <v>40</v>
      </c>
      <c r="U158" s="20" t="str">
        <f t="shared" si="7"/>
        <v>N</v>
      </c>
      <c r="V158" s="419" t="str">
        <f t="shared" si="6"/>
        <v>-</v>
      </c>
      <c r="W158" s="419"/>
      <c r="X158" s="419"/>
      <c r="Y158" s="419"/>
      <c r="Z158" s="419"/>
    </row>
    <row r="159" spans="1:26" ht="15" x14ac:dyDescent="0.25">
      <c r="A159" s="419"/>
      <c r="B159" s="419"/>
      <c r="C159" s="419"/>
      <c r="D159" s="419"/>
      <c r="E159" s="419"/>
      <c r="F159" s="419"/>
      <c r="G159" s="419"/>
      <c r="H159" s="419"/>
      <c r="I159" s="419"/>
      <c r="J159" s="419"/>
      <c r="K159" s="419"/>
      <c r="L159" s="569"/>
      <c r="M159" s="568"/>
      <c r="N159" s="568"/>
      <c r="O159" s="568"/>
      <c r="P159" s="353">
        <f>COUNTIF(Inputs!$D$20:$DS$307,C159)*(Inputs!$B$3*24)*60*IF(C159="",0,1)</f>
        <v>0</v>
      </c>
      <c r="Q159" s="354">
        <f>IF(Factsheet!$E$61&gt;0,P159/Factsheet!$E$61,0)</f>
        <v>0</v>
      </c>
      <c r="R159" s="356"/>
      <c r="S159" s="19">
        <f>IF(H159="Trays",I159*Factsheet!$I$61,IF(G159="Fixed",I159,0))</f>
        <v>0</v>
      </c>
      <c r="T159" s="20">
        <f>IF(H159="Other","N/A",IF(H159="Trays",Factsheet!$I$61,Factsheet!$E$61))</f>
        <v>40</v>
      </c>
      <c r="U159" s="20" t="str">
        <f t="shared" si="7"/>
        <v>N</v>
      </c>
      <c r="V159" s="419" t="str">
        <f t="shared" si="6"/>
        <v>-</v>
      </c>
      <c r="W159" s="419"/>
      <c r="X159" s="419"/>
      <c r="Y159" s="419"/>
      <c r="Z159" s="419"/>
    </row>
    <row r="160" spans="1:26" ht="15" x14ac:dyDescent="0.25">
      <c r="A160" s="419"/>
      <c r="B160" s="419"/>
      <c r="C160" s="419"/>
      <c r="D160" s="419"/>
      <c r="E160" s="419"/>
      <c r="F160" s="419"/>
      <c r="G160" s="419"/>
      <c r="H160" s="419"/>
      <c r="I160" s="419"/>
      <c r="J160" s="419"/>
      <c r="K160" s="419"/>
      <c r="L160" s="569"/>
      <c r="M160" s="568"/>
      <c r="N160" s="568"/>
      <c r="O160" s="572"/>
      <c r="P160" s="353">
        <f>COUNTIF(Inputs!$D$20:$DS$307,C160)*(Inputs!$B$3*24)*60*IF(C160="",0,1)</f>
        <v>0</v>
      </c>
      <c r="Q160" s="354">
        <f>IF(Factsheet!$E$61&gt;0,P160/Factsheet!$E$61,0)</f>
        <v>0</v>
      </c>
      <c r="R160" s="356"/>
      <c r="S160" s="19">
        <f>IF(H160="Trays",I160*Factsheet!$I$61,IF(G160="Fixed",I160,0))</f>
        <v>0</v>
      </c>
      <c r="T160" s="20">
        <f>IF(H160="Other","N/A",IF(H160="Trays",Factsheet!$I$61,Factsheet!$E$61))</f>
        <v>40</v>
      </c>
      <c r="U160" s="20" t="str">
        <f t="shared" si="7"/>
        <v>N</v>
      </c>
      <c r="V160" s="419" t="str">
        <f t="shared" si="6"/>
        <v>-</v>
      </c>
      <c r="W160" s="419"/>
      <c r="X160" s="419"/>
      <c r="Y160" s="419"/>
      <c r="Z160" s="419"/>
    </row>
    <row r="161" spans="1:26" ht="15" x14ac:dyDescent="0.25">
      <c r="A161" s="419"/>
      <c r="B161" s="419"/>
      <c r="C161" s="419"/>
      <c r="D161" s="419"/>
      <c r="E161" s="419"/>
      <c r="F161" s="419"/>
      <c r="G161" s="419"/>
      <c r="H161" s="419"/>
      <c r="I161" s="419"/>
      <c r="J161" s="419"/>
      <c r="K161" s="419"/>
      <c r="L161" s="569"/>
      <c r="M161" s="568"/>
      <c r="N161" s="568"/>
      <c r="O161" s="568"/>
      <c r="P161" s="353">
        <f>COUNTIF(Inputs!$D$20:$DS$307,C161)*(Inputs!$B$3*24)*60*IF(C161="",0,1)</f>
        <v>0</v>
      </c>
      <c r="Q161" s="354">
        <f>IF(Factsheet!$E$61&gt;0,P161/Factsheet!$E$61,0)</f>
        <v>0</v>
      </c>
      <c r="R161" s="356"/>
      <c r="S161" s="19">
        <f>IF(H161="Trays",I161*Factsheet!$I$61,IF(G161="Fixed",I161,0))</f>
        <v>0</v>
      </c>
      <c r="T161" s="20">
        <f>IF(H161="Other","N/A",IF(H161="Trays",Factsheet!$I$61,Factsheet!$E$61))</f>
        <v>40</v>
      </c>
      <c r="U161" s="20" t="str">
        <f t="shared" si="7"/>
        <v>N</v>
      </c>
      <c r="V161" s="419" t="str">
        <f t="shared" si="6"/>
        <v>-</v>
      </c>
      <c r="W161" s="419"/>
      <c r="X161" s="419"/>
      <c r="Y161" s="419"/>
      <c r="Z161" s="419"/>
    </row>
    <row r="162" spans="1:26" ht="15" x14ac:dyDescent="0.25">
      <c r="A162" s="419"/>
      <c r="B162" s="419"/>
      <c r="C162" s="419"/>
      <c r="D162" s="419"/>
      <c r="E162" s="419"/>
      <c r="F162" s="419"/>
      <c r="G162" s="419"/>
      <c r="H162" s="419"/>
      <c r="I162" s="419"/>
      <c r="J162" s="419"/>
      <c r="K162" s="419"/>
      <c r="L162" s="569"/>
      <c r="M162" s="568"/>
      <c r="N162" s="568"/>
      <c r="O162" s="568"/>
      <c r="P162" s="353">
        <f>COUNTIF(Inputs!$D$20:$DS$307,C162)*(Inputs!$B$3*24)*60*IF(C162="",0,1)</f>
        <v>0</v>
      </c>
      <c r="Q162" s="354">
        <f>IF(Factsheet!$E$61&gt;0,P162/Factsheet!$E$61,0)</f>
        <v>0</v>
      </c>
      <c r="R162" s="356"/>
      <c r="S162" s="19">
        <f>IF(H162="Trays",I162*Factsheet!$I$61,IF(G162="Fixed",I162,0))</f>
        <v>0</v>
      </c>
      <c r="T162" s="20">
        <f>IF(H162="Other","N/A",IF(H162="Trays",Factsheet!$I$61,Factsheet!$E$61))</f>
        <v>40</v>
      </c>
      <c r="U162" s="20" t="str">
        <f t="shared" si="7"/>
        <v>N</v>
      </c>
      <c r="V162" s="419" t="str">
        <f t="shared" si="6"/>
        <v>-</v>
      </c>
      <c r="W162" s="419"/>
      <c r="X162" s="419"/>
      <c r="Y162" s="419"/>
      <c r="Z162" s="419"/>
    </row>
    <row r="163" spans="1:26" ht="15" x14ac:dyDescent="0.25">
      <c r="A163" s="419"/>
      <c r="B163" s="419"/>
      <c r="C163" s="419"/>
      <c r="D163" s="419"/>
      <c r="E163" s="419"/>
      <c r="F163" s="419"/>
      <c r="G163" s="419"/>
      <c r="H163" s="419"/>
      <c r="I163" s="419"/>
      <c r="J163" s="419"/>
      <c r="K163" s="419"/>
      <c r="L163" s="569"/>
      <c r="M163" s="568"/>
      <c r="N163" s="568"/>
      <c r="O163" s="578"/>
      <c r="P163" s="353">
        <f>COUNTIF(Inputs!$D$20:$DS$307,C163)*(Inputs!$B$3*24)*60*IF(C163="",0,1)</f>
        <v>0</v>
      </c>
      <c r="Q163" s="354">
        <f>IF(Factsheet!$E$61&gt;0,P163/Factsheet!$E$61,0)</f>
        <v>0</v>
      </c>
      <c r="R163" s="356"/>
      <c r="S163" s="19">
        <f>IF(H163="Trays",I163*Factsheet!$I$61,IF(G163="Fixed",I163,0))</f>
        <v>0</v>
      </c>
      <c r="T163" s="20">
        <f>IF(H163="Other","N/A",IF(H163="Trays",Factsheet!$I$61,Factsheet!$E$61))</f>
        <v>40</v>
      </c>
      <c r="U163" s="20" t="str">
        <f t="shared" si="7"/>
        <v>N</v>
      </c>
      <c r="V163" s="419" t="str">
        <f t="shared" si="6"/>
        <v>-</v>
      </c>
      <c r="W163" s="419"/>
      <c r="X163" s="419"/>
      <c r="Y163" s="419"/>
      <c r="Z163" s="419"/>
    </row>
    <row r="164" spans="1:26" ht="15" x14ac:dyDescent="0.25">
      <c r="A164" s="419"/>
      <c r="B164" s="419"/>
      <c r="C164" s="419"/>
      <c r="D164" s="419"/>
      <c r="E164" s="419"/>
      <c r="F164" s="419"/>
      <c r="G164" s="419"/>
      <c r="H164" s="419"/>
      <c r="I164" s="419"/>
      <c r="J164" s="419"/>
      <c r="K164" s="419"/>
      <c r="L164" s="569"/>
      <c r="M164" s="419"/>
      <c r="N164" s="419"/>
      <c r="O164" s="592"/>
      <c r="P164" s="353">
        <f>COUNTIF(Inputs!$D$20:$DS$307,C164)*(Inputs!$B$3*24)*60*IF(C164="",0,1)</f>
        <v>0</v>
      </c>
      <c r="Q164" s="354">
        <f>IF(Factsheet!$E$61&gt;0,P164/Factsheet!$E$61,0)</f>
        <v>0</v>
      </c>
      <c r="R164" s="356"/>
      <c r="S164" s="19">
        <f>IF(H164="Trays",I164*Factsheet!$I$61,IF(G164="Fixed",I164,0))</f>
        <v>0</v>
      </c>
      <c r="T164" s="20">
        <f>IF(H164="Other","N/A",IF(H164="Trays",Factsheet!$I$61,Factsheet!$E$61))</f>
        <v>40</v>
      </c>
      <c r="U164" s="20" t="str">
        <f t="shared" si="7"/>
        <v>N</v>
      </c>
      <c r="V164" s="419" t="str">
        <f t="shared" si="6"/>
        <v>-</v>
      </c>
      <c r="W164" s="419"/>
      <c r="X164" s="419"/>
      <c r="Y164" s="419"/>
      <c r="Z164" s="419"/>
    </row>
    <row r="165" spans="1:26" ht="15" x14ac:dyDescent="0.25">
      <c r="A165" s="419"/>
      <c r="B165" s="419"/>
      <c r="C165" s="419"/>
      <c r="D165" s="419"/>
      <c r="E165" s="419"/>
      <c r="F165" s="419"/>
      <c r="G165" s="419"/>
      <c r="H165" s="419"/>
      <c r="I165" s="419"/>
      <c r="J165" s="419"/>
      <c r="K165" s="419"/>
      <c r="L165" s="569"/>
      <c r="M165" s="419"/>
      <c r="N165" s="419"/>
      <c r="O165" s="592"/>
      <c r="P165" s="353">
        <f>COUNTIF(Inputs!$D$20:$DS$307,C165)*(Inputs!$B$3*24)*60*IF(C165="",0,1)</f>
        <v>0</v>
      </c>
      <c r="Q165" s="354">
        <f>IF(Factsheet!$E$61&gt;0,P165/Factsheet!$E$61,0)</f>
        <v>0</v>
      </c>
      <c r="R165" s="356"/>
      <c r="S165" s="19">
        <f>IF(H165="Trays",I165*Factsheet!$I$61,IF(G165="Fixed",I165,0))</f>
        <v>0</v>
      </c>
      <c r="T165" s="20">
        <f>IF(H165="Other","N/A",IF(H165="Trays",Factsheet!$I$61,Factsheet!$E$61))</f>
        <v>40</v>
      </c>
      <c r="U165" s="20" t="str">
        <f t="shared" si="7"/>
        <v>N</v>
      </c>
      <c r="V165" s="419" t="str">
        <f t="shared" si="6"/>
        <v>-</v>
      </c>
      <c r="W165" s="419"/>
      <c r="X165" s="419"/>
      <c r="Y165" s="419"/>
      <c r="Z165" s="419"/>
    </row>
    <row r="166" spans="1:26" ht="15" x14ac:dyDescent="0.25">
      <c r="A166" s="419"/>
      <c r="B166" s="419"/>
      <c r="C166" s="419"/>
      <c r="D166" s="419"/>
      <c r="E166" s="419"/>
      <c r="F166" s="419"/>
      <c r="G166" s="419"/>
      <c r="H166" s="419"/>
      <c r="I166" s="419"/>
      <c r="J166" s="419"/>
      <c r="K166" s="419"/>
      <c r="L166" s="569"/>
      <c r="M166" s="419"/>
      <c r="N166" s="419"/>
      <c r="O166" s="419"/>
      <c r="P166" s="353">
        <f>COUNTIF(Inputs!$D$20:$DS$307,C166)*(Inputs!$B$3*24)*60*IF(C166="",0,1)</f>
        <v>0</v>
      </c>
      <c r="Q166" s="354">
        <f>IF(Factsheet!$E$61&gt;0,P166/Factsheet!$E$61,0)</f>
        <v>0</v>
      </c>
      <c r="R166" s="356"/>
      <c r="S166" s="19">
        <f>IF(H166="Trays",I166*Factsheet!$I$61,IF(G166="Fixed",I166,0))</f>
        <v>0</v>
      </c>
      <c r="T166" s="20">
        <f>IF(H166="Other","N/A",IF(H166="Trays",Factsheet!$I$61,Factsheet!$E$61))</f>
        <v>40</v>
      </c>
      <c r="U166" s="20" t="str">
        <f t="shared" si="7"/>
        <v>N</v>
      </c>
      <c r="V166" s="419" t="str">
        <f t="shared" si="6"/>
        <v>-</v>
      </c>
      <c r="W166" s="419"/>
      <c r="X166" s="419"/>
      <c r="Y166" s="419"/>
      <c r="Z166" s="419"/>
    </row>
    <row r="167" spans="1:26" ht="15" x14ac:dyDescent="0.25">
      <c r="A167" s="419"/>
      <c r="B167" s="419"/>
      <c r="C167" s="419"/>
      <c r="D167" s="419"/>
      <c r="E167" s="419"/>
      <c r="F167" s="419"/>
      <c r="G167" s="419"/>
      <c r="H167" s="419"/>
      <c r="I167" s="419"/>
      <c r="J167" s="419"/>
      <c r="K167" s="419"/>
      <c r="L167" s="569"/>
      <c r="M167" s="419"/>
      <c r="N167" s="419"/>
      <c r="O167" s="592"/>
      <c r="P167" s="353">
        <f>COUNTIF(Inputs!$D$20:$DS$307,C167)*(Inputs!$B$3*24)*60*IF(C167="",0,1)</f>
        <v>0</v>
      </c>
      <c r="Q167" s="354">
        <f>IF(Factsheet!$E$61&gt;0,P167/Factsheet!$E$61,0)</f>
        <v>0</v>
      </c>
      <c r="R167" s="356"/>
      <c r="S167" s="19">
        <f>IF(H167="Trays",I167*Factsheet!$I$61,IF(G167="Fixed",I167,0))</f>
        <v>0</v>
      </c>
      <c r="T167" s="20">
        <f>IF(H167="Other","N/A",IF(H167="Trays",Factsheet!$I$61,Factsheet!$E$61))</f>
        <v>40</v>
      </c>
      <c r="U167" s="20" t="str">
        <f t="shared" si="7"/>
        <v>N</v>
      </c>
      <c r="V167" s="419" t="str">
        <f t="shared" si="6"/>
        <v>-</v>
      </c>
      <c r="W167" s="419"/>
      <c r="X167" s="419"/>
      <c r="Y167" s="419"/>
      <c r="Z167" s="419"/>
    </row>
    <row r="168" spans="1:26" ht="15" x14ac:dyDescent="0.25">
      <c r="A168" s="419"/>
      <c r="B168" s="419"/>
      <c r="C168" s="419"/>
      <c r="D168" s="419"/>
      <c r="E168" s="419"/>
      <c r="F168" s="419"/>
      <c r="G168" s="419"/>
      <c r="H168" s="419"/>
      <c r="I168" s="419"/>
      <c r="J168" s="419"/>
      <c r="K168" s="419"/>
      <c r="L168" s="569"/>
      <c r="M168" s="568"/>
      <c r="N168" s="568"/>
      <c r="O168" s="568"/>
      <c r="P168" s="353">
        <f>COUNTIF(Inputs!$D$20:$DS$307,C168)*(Inputs!$B$3*24)*60*IF(C168="",0,1)</f>
        <v>0</v>
      </c>
      <c r="Q168" s="354">
        <f>IF(Factsheet!$E$61&gt;0,P168/Factsheet!$E$61,0)</f>
        <v>0</v>
      </c>
      <c r="R168" s="356"/>
      <c r="S168" s="19">
        <f>IF(H168="Trays",I168*Factsheet!$I$61,IF(G168="Fixed",I168,0))</f>
        <v>0</v>
      </c>
      <c r="T168" s="20">
        <f>IF(H168="Other","N/A",IF(H168="Trays",Factsheet!$I$61,Factsheet!$E$61))</f>
        <v>40</v>
      </c>
      <c r="U168" s="20" t="str">
        <f t="shared" si="7"/>
        <v>N</v>
      </c>
      <c r="V168" s="419" t="str">
        <f t="shared" si="6"/>
        <v>-</v>
      </c>
      <c r="W168" s="419"/>
      <c r="X168" s="419"/>
      <c r="Y168" s="419"/>
      <c r="Z168" s="419"/>
    </row>
    <row r="169" spans="1:26" ht="15" x14ac:dyDescent="0.25">
      <c r="A169" s="419"/>
      <c r="B169" s="419"/>
      <c r="C169" s="419"/>
      <c r="D169" s="419"/>
      <c r="E169" s="419"/>
      <c r="F169" s="419"/>
      <c r="G169" s="419"/>
      <c r="H169" s="419"/>
      <c r="I169" s="419"/>
      <c r="J169" s="419"/>
      <c r="K169" s="419"/>
      <c r="L169" s="569"/>
      <c r="M169" s="419"/>
      <c r="N169" s="419"/>
      <c r="O169" s="419"/>
      <c r="P169" s="353">
        <f>COUNTIF(Inputs!$D$20:$DS$307,C169)*(Inputs!$B$3*24)*60*IF(C169="",0,1)</f>
        <v>0</v>
      </c>
      <c r="Q169" s="354">
        <f>IF(Factsheet!$E$61&gt;0,P169/Factsheet!$E$61,0)</f>
        <v>0</v>
      </c>
      <c r="R169" s="356"/>
      <c r="S169" s="19">
        <f>IF(H169="Trays",I169*Factsheet!$I$61,IF(G169="Fixed",I169,0))</f>
        <v>0</v>
      </c>
      <c r="T169" s="20">
        <f>IF(H169="Other","N/A",IF(H169="Trays",Factsheet!$I$61,Factsheet!$E$61))</f>
        <v>40</v>
      </c>
      <c r="U169" s="20" t="str">
        <f t="shared" si="7"/>
        <v>N</v>
      </c>
      <c r="V169" s="419" t="str">
        <f t="shared" si="6"/>
        <v>-</v>
      </c>
      <c r="W169" s="419"/>
      <c r="X169" s="419"/>
      <c r="Y169" s="419"/>
      <c r="Z169" s="419"/>
    </row>
    <row r="170" spans="1:26" ht="15" x14ac:dyDescent="0.25">
      <c r="A170" s="14"/>
      <c r="B170" s="14"/>
      <c r="C170" s="14"/>
      <c r="D170" s="14"/>
      <c r="E170" s="14"/>
      <c r="F170" s="14"/>
      <c r="G170" s="14"/>
      <c r="H170" s="14"/>
      <c r="I170" s="14"/>
      <c r="J170" s="14"/>
      <c r="K170" s="14"/>
      <c r="L170" s="14"/>
      <c r="M170" s="14"/>
      <c r="N170" s="14"/>
      <c r="O170" s="14"/>
      <c r="P170" s="353">
        <f>COUNTIF(Inputs!$D$20:$DS$307,C170)*(Inputs!$B$3*24)*60*IF(C170="",0,1)</f>
        <v>0</v>
      </c>
      <c r="Q170" s="354">
        <f>IF(Factsheet!$E$61&gt;0,P170/Factsheet!$E$61,0)</f>
        <v>0</v>
      </c>
      <c r="R170" s="356"/>
      <c r="S170" s="19">
        <f>IF(H170="Trays",I170*Factsheet!$I$61,IF(G170="Fixed",I170,0))</f>
        <v>0</v>
      </c>
      <c r="T170" s="20">
        <f>IF(H170="Other","N/A",IF(H170="Trays",Factsheet!$I$61,Factsheet!$E$61))</f>
        <v>40</v>
      </c>
      <c r="U170" s="20" t="str">
        <f t="shared" si="7"/>
        <v>N</v>
      </c>
      <c r="V170" s="419" t="str">
        <f t="shared" si="6"/>
        <v>-</v>
      </c>
      <c r="W170" s="419"/>
      <c r="X170" s="419"/>
      <c r="Y170" s="419"/>
      <c r="Z170" s="419"/>
    </row>
    <row r="171" spans="1:26" ht="15" x14ac:dyDescent="0.25">
      <c r="A171" s="14"/>
      <c r="B171" s="14"/>
      <c r="C171" s="14"/>
      <c r="D171" s="14"/>
      <c r="E171" s="14"/>
      <c r="F171" s="14"/>
      <c r="G171" s="14"/>
      <c r="H171" s="14"/>
      <c r="I171" s="14"/>
      <c r="J171" s="14"/>
      <c r="K171" s="14"/>
      <c r="L171" s="615"/>
      <c r="M171" s="16"/>
      <c r="N171" s="16"/>
      <c r="O171" s="16"/>
      <c r="P171" s="353">
        <f>COUNTIF(Inputs!$D$20:$DS$307,C171)*(Inputs!$B$3*24)*60*IF(C171="",0,1)</f>
        <v>0</v>
      </c>
      <c r="Q171" s="354">
        <f>IF(Factsheet!$E$61&gt;0,P171/Factsheet!$E$61,0)</f>
        <v>0</v>
      </c>
      <c r="R171" s="356"/>
      <c r="S171" s="19">
        <f>IF(H171="Trays",I171*Factsheet!$I$61,IF(G171="Fixed",I171,0))</f>
        <v>0</v>
      </c>
      <c r="T171" s="20">
        <f>IF(H171="Other","N/A",IF(H171="Trays",Factsheet!$I$61,Factsheet!$E$61))</f>
        <v>40</v>
      </c>
      <c r="U171" s="20" t="str">
        <f t="shared" si="7"/>
        <v>N</v>
      </c>
      <c r="V171" s="419" t="str">
        <f t="shared" si="6"/>
        <v>-</v>
      </c>
      <c r="W171" s="419"/>
      <c r="X171" s="419"/>
      <c r="Y171" s="419"/>
      <c r="Z171" s="419"/>
    </row>
    <row r="172" spans="1:26" ht="15" x14ac:dyDescent="0.25">
      <c r="A172" s="14"/>
      <c r="B172" s="14"/>
      <c r="C172" s="14"/>
      <c r="D172" s="14"/>
      <c r="E172" s="14"/>
      <c r="F172" s="14"/>
      <c r="G172" s="14"/>
      <c r="H172" s="14"/>
      <c r="I172" s="14"/>
      <c r="J172" s="14"/>
      <c r="K172" s="14"/>
      <c r="L172" s="615"/>
      <c r="M172" s="16"/>
      <c r="N172" s="16"/>
      <c r="O172" s="16"/>
      <c r="P172" s="353">
        <f>COUNTIF(Inputs!$D$20:$DS$307,C172)*(Inputs!$B$3*24)*60*IF(C172="",0,1)</f>
        <v>0</v>
      </c>
      <c r="Q172" s="354">
        <f>IF(Factsheet!$E$61&gt;0,P172/Factsheet!$E$61,0)</f>
        <v>0</v>
      </c>
      <c r="R172" s="356"/>
      <c r="S172" s="19">
        <f>IF(H172="Trays",I172*Factsheet!$I$61,IF(G172="Fixed",I172,0))</f>
        <v>0</v>
      </c>
      <c r="T172" s="20">
        <f>IF(H172="Other","N/A",IF(H172="Trays",Factsheet!$I$61,Factsheet!$E$61))</f>
        <v>40</v>
      </c>
      <c r="U172" s="20" t="str">
        <f t="shared" si="7"/>
        <v>N</v>
      </c>
      <c r="V172" s="419" t="str">
        <f t="shared" si="6"/>
        <v>-</v>
      </c>
      <c r="W172" s="419"/>
      <c r="X172" s="419"/>
      <c r="Y172" s="419"/>
      <c r="Z172" s="419"/>
    </row>
    <row r="173" spans="1:26" ht="15" x14ac:dyDescent="0.25">
      <c r="A173" s="14"/>
      <c r="B173" s="14"/>
      <c r="C173" s="14"/>
      <c r="D173" s="14"/>
      <c r="E173" s="14"/>
      <c r="F173" s="14"/>
      <c r="G173" s="14"/>
      <c r="H173" s="14"/>
      <c r="I173" s="14"/>
      <c r="J173" s="14"/>
      <c r="K173" s="14"/>
      <c r="L173" s="615"/>
      <c r="M173" s="16"/>
      <c r="N173" s="16"/>
      <c r="O173" s="23"/>
      <c r="P173" s="353">
        <f>COUNTIF(Inputs!$D$20:$DS$307,C173)*(Inputs!$B$3*24)*60*IF(C173="",0,1)</f>
        <v>0</v>
      </c>
      <c r="Q173" s="354">
        <f>IF(Factsheet!$E$61&gt;0,P173/Factsheet!$E$61,0)</f>
        <v>0</v>
      </c>
      <c r="R173" s="356"/>
      <c r="S173" s="19">
        <f>IF(H173="Trays",I173*Factsheet!$I$61,IF(G173="Fixed",I173,0))</f>
        <v>0</v>
      </c>
      <c r="T173" s="20">
        <f>IF(H173="Other","N/A",IF(H173="Trays",Factsheet!$I$61,Factsheet!$E$61))</f>
        <v>40</v>
      </c>
      <c r="U173" s="20" t="str">
        <f t="shared" si="7"/>
        <v>N</v>
      </c>
      <c r="V173" s="419" t="str">
        <f t="shared" si="6"/>
        <v>-</v>
      </c>
      <c r="W173" s="419"/>
      <c r="X173" s="419"/>
      <c r="Y173" s="419"/>
      <c r="Z173" s="419"/>
    </row>
    <row r="174" spans="1:26" ht="15" x14ac:dyDescent="0.25">
      <c r="A174" s="14"/>
      <c r="B174" s="14"/>
      <c r="C174" s="14"/>
      <c r="D174" s="14"/>
      <c r="E174" s="14"/>
      <c r="F174" s="14"/>
      <c r="G174" s="14"/>
      <c r="H174" s="14"/>
      <c r="I174" s="14"/>
      <c r="J174" s="14"/>
      <c r="K174" s="14"/>
      <c r="L174" s="615"/>
      <c r="M174" s="16"/>
      <c r="N174" s="16"/>
      <c r="O174" s="16"/>
      <c r="P174" s="353">
        <f>COUNTIF(Inputs!$D$20:$DS$307,C174)*(Inputs!$B$3*24)*60*IF(C174="",0,1)</f>
        <v>0</v>
      </c>
      <c r="Q174" s="354">
        <f>IF(Factsheet!$E$61&gt;0,P174/Factsheet!$E$61,0)</f>
        <v>0</v>
      </c>
      <c r="R174" s="356"/>
      <c r="S174" s="19">
        <f>IF(H174="Trays",I174*Factsheet!$I$61,IF(G174="Fixed",I174,0))</f>
        <v>0</v>
      </c>
      <c r="T174" s="20">
        <f>IF(H174="Other","N/A",IF(H174="Trays",Factsheet!$I$61,Factsheet!$E$61))</f>
        <v>40</v>
      </c>
      <c r="U174" s="20" t="str">
        <f t="shared" si="7"/>
        <v>N</v>
      </c>
      <c r="V174" s="419" t="str">
        <f t="shared" si="6"/>
        <v>-</v>
      </c>
      <c r="W174" s="419"/>
      <c r="X174" s="419"/>
      <c r="Y174" s="419"/>
      <c r="Z174" s="419"/>
    </row>
    <row r="175" spans="1:26" ht="15" x14ac:dyDescent="0.25">
      <c r="A175" s="14"/>
      <c r="B175" s="14"/>
      <c r="C175" s="14"/>
      <c r="D175" s="14"/>
      <c r="E175" s="14"/>
      <c r="F175" s="14"/>
      <c r="G175" s="14"/>
      <c r="H175" s="14"/>
      <c r="I175" s="14"/>
      <c r="J175" s="14"/>
      <c r="K175" s="14"/>
      <c r="L175" s="615"/>
      <c r="M175" s="16"/>
      <c r="N175" s="16"/>
      <c r="O175" s="29"/>
      <c r="P175" s="353">
        <f>COUNTIF(Inputs!$D$20:$DS$307,C175)*(Inputs!$B$3*24)*60*IF(C175="",0,1)</f>
        <v>0</v>
      </c>
      <c r="Q175" s="354">
        <f>IF(Factsheet!$E$61&gt;0,P175/Factsheet!$E$61,0)</f>
        <v>0</v>
      </c>
      <c r="R175" s="356"/>
      <c r="S175" s="19">
        <f>IF(H175="Trays",I175*Factsheet!$I$61,IF(G175="Fixed",I175,0))</f>
        <v>0</v>
      </c>
      <c r="T175" s="20">
        <f>IF(H175="Other","N/A",IF(H175="Trays",Factsheet!$I$61,Factsheet!$E$61))</f>
        <v>40</v>
      </c>
      <c r="U175" s="20" t="str">
        <f t="shared" si="7"/>
        <v>N</v>
      </c>
      <c r="V175" s="419" t="str">
        <f t="shared" si="6"/>
        <v>-</v>
      </c>
      <c r="W175" s="419"/>
      <c r="X175" s="419"/>
      <c r="Y175" s="419"/>
      <c r="Z175" s="419"/>
    </row>
    <row r="176" spans="1:26" ht="15" x14ac:dyDescent="0.25">
      <c r="A176" s="14"/>
      <c r="B176" s="14"/>
      <c r="C176" s="14"/>
      <c r="D176" s="14"/>
      <c r="E176" s="14"/>
      <c r="F176" s="14"/>
      <c r="G176" s="14"/>
      <c r="H176" s="14"/>
      <c r="I176" s="14"/>
      <c r="J176" s="14"/>
      <c r="K176" s="14"/>
      <c r="L176" s="615"/>
      <c r="M176" s="14"/>
      <c r="N176" s="14"/>
      <c r="O176" s="44"/>
      <c r="P176" s="353">
        <f>COUNTIF(Inputs!$D$20:$DS$307,C176)*(Inputs!$B$3*24)*60*IF(C176="",0,1)</f>
        <v>0</v>
      </c>
      <c r="Q176" s="354">
        <f>IF(Factsheet!$E$61&gt;0,P176/Factsheet!$E$61,0)</f>
        <v>0</v>
      </c>
      <c r="R176" s="356"/>
      <c r="S176" s="19">
        <f>IF(H176="Trays",I176*Factsheet!$I$61,IF(G176="Fixed",I176,0))</f>
        <v>0</v>
      </c>
      <c r="T176" s="20">
        <f>IF(H176="Other","N/A",IF(H176="Trays",Factsheet!$I$61,Factsheet!$E$61))</f>
        <v>40</v>
      </c>
      <c r="U176" s="20" t="str">
        <f t="shared" si="7"/>
        <v>N</v>
      </c>
      <c r="V176" s="419" t="str">
        <f t="shared" si="6"/>
        <v>-</v>
      </c>
      <c r="W176" s="419"/>
      <c r="X176" s="419"/>
      <c r="Y176" s="419"/>
      <c r="Z176" s="419"/>
    </row>
    <row r="177" spans="1:26" ht="15" x14ac:dyDescent="0.25">
      <c r="A177" s="14"/>
      <c r="B177" s="14"/>
      <c r="C177" s="14"/>
      <c r="D177" s="14"/>
      <c r="E177" s="14"/>
      <c r="F177" s="14"/>
      <c r="G177" s="14"/>
      <c r="H177" s="14"/>
      <c r="I177" s="14"/>
      <c r="J177" s="14"/>
      <c r="K177" s="14"/>
      <c r="L177" s="615"/>
      <c r="M177" s="14"/>
      <c r="N177" s="14"/>
      <c r="O177" s="44"/>
      <c r="P177" s="353">
        <f>COUNTIF(Inputs!$D$20:$DS$307,C177)*(Inputs!$B$3*24)*60*IF(C177="",0,1)</f>
        <v>0</v>
      </c>
      <c r="Q177" s="354">
        <f>IF(Factsheet!$E$61&gt;0,P177/Factsheet!$E$61,0)</f>
        <v>0</v>
      </c>
      <c r="R177" s="356"/>
      <c r="S177" s="19">
        <f>IF(H177="Trays",I177*Factsheet!$I$61,IF(G177="Fixed",I177,0))</f>
        <v>0</v>
      </c>
      <c r="T177" s="20">
        <f>IF(H177="Other","N/A",IF(H177="Trays",Factsheet!$I$61,Factsheet!$E$61))</f>
        <v>40</v>
      </c>
      <c r="U177" s="20" t="str">
        <f t="shared" si="7"/>
        <v>N</v>
      </c>
      <c r="V177" s="419" t="str">
        <f t="shared" si="6"/>
        <v>-</v>
      </c>
      <c r="W177" s="419"/>
      <c r="X177" s="419"/>
      <c r="Y177" s="419"/>
      <c r="Z177" s="419"/>
    </row>
    <row r="178" spans="1:26" ht="15" x14ac:dyDescent="0.25">
      <c r="A178" s="14"/>
      <c r="B178" s="14"/>
      <c r="C178" s="14"/>
      <c r="D178" s="14"/>
      <c r="E178" s="14"/>
      <c r="F178" s="14"/>
      <c r="G178" s="14"/>
      <c r="H178" s="14"/>
      <c r="I178" s="14"/>
      <c r="J178" s="14"/>
      <c r="K178" s="14"/>
      <c r="L178" s="615"/>
      <c r="M178" s="14"/>
      <c r="N178" s="14"/>
      <c r="O178" s="14"/>
      <c r="P178" s="353">
        <f>COUNTIF(Inputs!$D$20:$DS$307,C178)*(Inputs!$B$3*24)*60*IF(C178="",0,1)</f>
        <v>0</v>
      </c>
      <c r="Q178" s="354">
        <f>IF(Factsheet!$E$61&gt;0,P178/Factsheet!$E$61,0)</f>
        <v>0</v>
      </c>
      <c r="R178" s="356"/>
      <c r="S178" s="19">
        <f>IF(H178="Trays",I178*Factsheet!$I$61,IF(G178="Fixed",I178,0))</f>
        <v>0</v>
      </c>
      <c r="T178" s="20">
        <f>IF(H178="Other","N/A",IF(H178="Trays",Factsheet!$I$61,Factsheet!$E$61))</f>
        <v>40</v>
      </c>
      <c r="U178" s="20" t="str">
        <f t="shared" si="7"/>
        <v>N</v>
      </c>
      <c r="V178" s="419" t="str">
        <f t="shared" si="6"/>
        <v>-</v>
      </c>
      <c r="W178" s="419"/>
      <c r="X178" s="419"/>
      <c r="Y178" s="419"/>
      <c r="Z178" s="419"/>
    </row>
    <row r="179" spans="1:26" ht="15" x14ac:dyDescent="0.25">
      <c r="A179" s="14"/>
      <c r="B179" s="14"/>
      <c r="C179" s="14"/>
      <c r="D179" s="14"/>
      <c r="E179" s="14"/>
      <c r="F179" s="14"/>
      <c r="G179" s="14"/>
      <c r="H179" s="14"/>
      <c r="I179" s="14"/>
      <c r="J179" s="14"/>
      <c r="K179" s="14"/>
      <c r="L179" s="615"/>
      <c r="M179" s="14"/>
      <c r="N179" s="14"/>
      <c r="O179" s="44"/>
      <c r="P179" s="353">
        <f>COUNTIF(Inputs!$D$20:$DS$307,C179)*(Inputs!$B$3*24)*60*IF(C179="",0,1)</f>
        <v>0</v>
      </c>
      <c r="Q179" s="354">
        <f>IF(Factsheet!$E$61&gt;0,P179/Factsheet!$E$61,0)</f>
        <v>0</v>
      </c>
      <c r="R179" s="356"/>
      <c r="S179" s="19">
        <f>IF(H179="Trays",I179*Factsheet!$I$61,IF(G179="Fixed",I179,0))</f>
        <v>0</v>
      </c>
      <c r="T179" s="20">
        <f>IF(H179="Other","N/A",IF(H179="Trays",Factsheet!$I$61,Factsheet!$E$61))</f>
        <v>40</v>
      </c>
      <c r="U179" s="20" t="str">
        <f t="shared" si="7"/>
        <v>N</v>
      </c>
      <c r="V179" s="419" t="str">
        <f t="shared" si="6"/>
        <v>-</v>
      </c>
      <c r="W179" s="419"/>
      <c r="X179" s="419"/>
      <c r="Y179" s="419"/>
      <c r="Z179" s="419"/>
    </row>
    <row r="180" spans="1:26" ht="15" x14ac:dyDescent="0.25">
      <c r="A180" s="14"/>
      <c r="B180" s="14"/>
      <c r="C180" s="14"/>
      <c r="D180" s="14"/>
      <c r="E180" s="14"/>
      <c r="F180" s="14"/>
      <c r="G180" s="14"/>
      <c r="H180" s="14"/>
      <c r="I180" s="14"/>
      <c r="J180" s="14"/>
      <c r="K180" s="14"/>
      <c r="L180" s="615"/>
      <c r="M180" s="16"/>
      <c r="N180" s="16"/>
      <c r="O180" s="16"/>
      <c r="P180" s="353">
        <f>COUNTIF(Inputs!$D$20:$DS$307,C180)*(Inputs!$B$3*24)*60*IF(C180="",0,1)</f>
        <v>0</v>
      </c>
      <c r="Q180" s="354">
        <f>IF(Factsheet!$E$61&gt;0,P180/Factsheet!$E$61,0)</f>
        <v>0</v>
      </c>
      <c r="R180" s="356"/>
      <c r="S180" s="19">
        <f>IF(H180="Trays",I180*Factsheet!$I$61,IF(G180="Fixed",I180,0))</f>
        <v>0</v>
      </c>
      <c r="T180" s="20">
        <f>IF(H180="Other","N/A",IF(H180="Trays",Factsheet!$I$61,Factsheet!$E$61))</f>
        <v>40</v>
      </c>
      <c r="U180" s="20" t="str">
        <f t="shared" si="7"/>
        <v>N</v>
      </c>
      <c r="V180" s="419" t="str">
        <f t="shared" si="6"/>
        <v>-</v>
      </c>
      <c r="W180" s="419"/>
      <c r="X180" s="419"/>
      <c r="Y180" s="419"/>
      <c r="Z180" s="419"/>
    </row>
    <row r="181" spans="1:26" ht="15" x14ac:dyDescent="0.25">
      <c r="A181" s="14"/>
      <c r="B181" s="14"/>
      <c r="C181" s="14"/>
      <c r="D181" s="14"/>
      <c r="E181" s="14"/>
      <c r="F181" s="14"/>
      <c r="G181" s="14"/>
      <c r="H181" s="14"/>
      <c r="I181" s="14"/>
      <c r="J181" s="14"/>
      <c r="K181" s="14"/>
      <c r="L181" s="615"/>
      <c r="M181" s="14"/>
      <c r="N181" s="14"/>
      <c r="O181" s="14"/>
      <c r="P181" s="353">
        <f>COUNTIF(Inputs!$D$20:$DS$307,C181)*(Inputs!$B$3*24)*60*IF(C181="",0,1)</f>
        <v>0</v>
      </c>
      <c r="Q181" s="354">
        <f>IF(Factsheet!$E$61&gt;0,P181/Factsheet!$E$61,0)</f>
        <v>0</v>
      </c>
      <c r="R181" s="356"/>
      <c r="S181" s="19">
        <f>IF(H181="Trays",I181*Factsheet!$I$61,IF(G181="Fixed",I181,0))</f>
        <v>0</v>
      </c>
      <c r="T181" s="20">
        <f>IF(H181="Other","N/A",IF(H181="Trays",Factsheet!$I$61,Factsheet!$E$61))</f>
        <v>40</v>
      </c>
      <c r="U181" s="20" t="str">
        <f t="shared" si="7"/>
        <v>N</v>
      </c>
      <c r="V181" s="419" t="str">
        <f t="shared" si="6"/>
        <v>-</v>
      </c>
      <c r="W181" s="419"/>
      <c r="X181" s="419"/>
      <c r="Y181" s="419"/>
      <c r="Z181" s="419"/>
    </row>
    <row r="182" spans="1:26" ht="15" x14ac:dyDescent="0.25">
      <c r="A182" s="14"/>
      <c r="B182" s="14"/>
      <c r="C182" s="14"/>
      <c r="D182" s="14"/>
      <c r="E182" s="14"/>
      <c r="F182" s="14"/>
      <c r="G182" s="14"/>
      <c r="H182" s="14"/>
      <c r="I182" s="14"/>
      <c r="J182" s="14"/>
      <c r="K182" s="14"/>
      <c r="L182" s="615"/>
      <c r="M182" s="16"/>
      <c r="N182" s="16"/>
      <c r="O182" s="16"/>
      <c r="P182" s="353">
        <f>COUNTIF(Inputs!$D$20:$DS$307,C182)*(Inputs!$B$3*24)*60*IF(C182="",0,1)</f>
        <v>0</v>
      </c>
      <c r="Q182" s="354">
        <f>IF(Factsheet!$E$61&gt;0,P182/Factsheet!$E$61,0)</f>
        <v>0</v>
      </c>
      <c r="R182" s="356"/>
      <c r="S182" s="19">
        <f>IF(H182="Trays",I182*Factsheet!$I$61,IF(G182="Fixed",I182,0))</f>
        <v>0</v>
      </c>
      <c r="T182" s="20">
        <f>IF(H182="Other","N/A",IF(H182="Trays",Factsheet!$I$61,Factsheet!$E$61))</f>
        <v>40</v>
      </c>
      <c r="U182" s="20" t="str">
        <f t="shared" si="7"/>
        <v>N</v>
      </c>
      <c r="V182" s="419" t="str">
        <f t="shared" si="6"/>
        <v>-</v>
      </c>
      <c r="W182" s="419"/>
      <c r="X182" s="419"/>
      <c r="Y182" s="419"/>
      <c r="Z182" s="419"/>
    </row>
    <row r="183" spans="1:26" ht="15" x14ac:dyDescent="0.25">
      <c r="A183" s="14"/>
      <c r="B183" s="14"/>
      <c r="C183" s="14"/>
      <c r="D183" s="14"/>
      <c r="E183" s="14"/>
      <c r="F183" s="14"/>
      <c r="G183" s="14"/>
      <c r="H183" s="14"/>
      <c r="I183" s="14"/>
      <c r="J183" s="14"/>
      <c r="K183" s="14"/>
      <c r="L183" s="615"/>
      <c r="M183" s="14"/>
      <c r="N183" s="14"/>
      <c r="O183" s="44"/>
      <c r="P183" s="353">
        <f>COUNTIF(Inputs!$D$20:$DS$307,C183)*(Inputs!$B$3*24)*60*IF(C183="",0,1)</f>
        <v>0</v>
      </c>
      <c r="Q183" s="354">
        <f>IF(Factsheet!$E$61&gt;0,P183/Factsheet!$E$61,0)</f>
        <v>0</v>
      </c>
      <c r="R183" s="356"/>
      <c r="S183" s="19">
        <f>IF(H183="Trays",I183*Factsheet!$I$61,IF(G183="Fixed",I183,0))</f>
        <v>0</v>
      </c>
      <c r="T183" s="20">
        <f>IF(H183="Other","N/A",IF(H183="Trays",Factsheet!$I$61,Factsheet!$E$61))</f>
        <v>40</v>
      </c>
      <c r="U183" s="20" t="str">
        <f t="shared" si="7"/>
        <v>N</v>
      </c>
      <c r="V183" s="419" t="str">
        <f t="shared" si="6"/>
        <v>-</v>
      </c>
      <c r="W183" s="419"/>
      <c r="X183" s="419"/>
      <c r="Y183" s="419"/>
      <c r="Z183" s="419"/>
    </row>
    <row r="184" spans="1:26" ht="15" x14ac:dyDescent="0.25">
      <c r="A184" s="14"/>
      <c r="B184" s="14"/>
      <c r="C184" s="14"/>
      <c r="D184" s="14"/>
      <c r="E184" s="14"/>
      <c r="F184" s="14"/>
      <c r="G184" s="14"/>
      <c r="H184" s="14"/>
      <c r="I184" s="14"/>
      <c r="J184" s="14"/>
      <c r="K184" s="14"/>
      <c r="L184" s="615"/>
      <c r="M184" s="16"/>
      <c r="N184" s="16"/>
      <c r="O184" s="16"/>
      <c r="P184" s="353">
        <f>COUNTIF(Inputs!$D$20:$DS$307,C184)*(Inputs!$B$3*24)*60*IF(C184="",0,1)</f>
        <v>0</v>
      </c>
      <c r="Q184" s="354">
        <f>IF(Factsheet!$E$61&gt;0,P184/Factsheet!$E$61,0)</f>
        <v>0</v>
      </c>
      <c r="R184" s="356"/>
      <c r="S184" s="19">
        <f>IF(H184="Trays",I184*Factsheet!$I$61,IF(G184="Fixed",I184,0))</f>
        <v>0</v>
      </c>
      <c r="T184" s="20">
        <f>IF(H184="Other","N/A",IF(H184="Trays",Factsheet!$I$61,Factsheet!$E$61))</f>
        <v>40</v>
      </c>
      <c r="U184" s="20" t="str">
        <f t="shared" si="7"/>
        <v>N</v>
      </c>
      <c r="V184" s="419" t="str">
        <f t="shared" si="6"/>
        <v>-</v>
      </c>
      <c r="W184" s="419"/>
      <c r="X184" s="419"/>
      <c r="Y184" s="419"/>
      <c r="Z184" s="419"/>
    </row>
    <row r="185" spans="1:26" ht="15" x14ac:dyDescent="0.25">
      <c r="A185" s="14"/>
      <c r="B185" s="14"/>
      <c r="C185" s="14"/>
      <c r="D185" s="14"/>
      <c r="E185" s="14"/>
      <c r="F185" s="14"/>
      <c r="G185" s="14"/>
      <c r="H185" s="14"/>
      <c r="I185" s="14"/>
      <c r="J185" s="14"/>
      <c r="K185" s="14"/>
      <c r="L185" s="615"/>
      <c r="M185" s="16"/>
      <c r="N185" s="16"/>
      <c r="O185" s="16"/>
      <c r="P185" s="353">
        <f>COUNTIF(Inputs!$D$20:$DS$307,C185)*(Inputs!$B$3*24)*60*IF(C185="",0,1)</f>
        <v>0</v>
      </c>
      <c r="Q185" s="354">
        <f>IF(Factsheet!$E$61&gt;0,P185/Factsheet!$E$61,0)</f>
        <v>0</v>
      </c>
      <c r="R185" s="356"/>
      <c r="S185" s="19">
        <f>IF(H185="Trays",I185*Factsheet!$I$61,IF(G185="Fixed",I185,0))</f>
        <v>0</v>
      </c>
      <c r="T185" s="20">
        <f>IF(H185="Other","N/A",IF(H185="Trays",Factsheet!$I$61,Factsheet!$E$61))</f>
        <v>40</v>
      </c>
      <c r="U185" s="20" t="str">
        <f t="shared" si="7"/>
        <v>N</v>
      </c>
      <c r="V185" s="419" t="str">
        <f t="shared" si="6"/>
        <v>-</v>
      </c>
      <c r="W185" s="419"/>
      <c r="X185" s="419"/>
      <c r="Y185" s="419"/>
      <c r="Z185" s="419"/>
    </row>
    <row r="186" spans="1:26" ht="15" x14ac:dyDescent="0.25">
      <c r="A186" s="14"/>
      <c r="B186" s="14"/>
      <c r="C186" s="14"/>
      <c r="D186" s="14"/>
      <c r="E186" s="14"/>
      <c r="F186" s="14"/>
      <c r="G186" s="14"/>
      <c r="H186" s="14"/>
      <c r="I186" s="14"/>
      <c r="J186" s="14"/>
      <c r="K186" s="14"/>
      <c r="L186" s="615"/>
      <c r="M186" s="14"/>
      <c r="N186" s="14"/>
      <c r="O186" s="14"/>
      <c r="P186" s="353">
        <f>COUNTIF(Inputs!$D$20:$DS$307,C186)*(Inputs!$B$3*24)*60*IF(C186="",0,1)</f>
        <v>0</v>
      </c>
      <c r="Q186" s="354">
        <f>IF(Factsheet!$E$61&gt;0,P186/Factsheet!$E$61,0)</f>
        <v>0</v>
      </c>
      <c r="R186" s="356"/>
      <c r="S186" s="19">
        <f>IF(H186="Trays",I186*Factsheet!$I$61,IF(G186="Fixed",I186,0))</f>
        <v>0</v>
      </c>
      <c r="T186" s="20">
        <f>IF(H186="Other","N/A",IF(H186="Trays",Factsheet!$I$61,Factsheet!$E$61))</f>
        <v>40</v>
      </c>
      <c r="U186" s="20" t="str">
        <f t="shared" si="7"/>
        <v>N</v>
      </c>
      <c r="V186" s="419" t="str">
        <f t="shared" si="6"/>
        <v>-</v>
      </c>
      <c r="W186" s="419"/>
      <c r="X186" s="419"/>
      <c r="Y186" s="419"/>
      <c r="Z186" s="419"/>
    </row>
    <row r="187" spans="1:26" ht="15" x14ac:dyDescent="0.25">
      <c r="A187" s="14"/>
      <c r="B187" s="14"/>
      <c r="C187" s="14"/>
      <c r="D187" s="14"/>
      <c r="E187" s="14"/>
      <c r="F187" s="14"/>
      <c r="G187" s="14"/>
      <c r="H187" s="14"/>
      <c r="I187" s="14"/>
      <c r="J187" s="14"/>
      <c r="K187" s="14"/>
      <c r="L187" s="615"/>
      <c r="M187" s="16"/>
      <c r="N187" s="16"/>
      <c r="O187" s="16"/>
      <c r="P187" s="353">
        <f>COUNTIF(Inputs!$D$20:$DS$307,C187)*(Inputs!$B$3*24)*60*IF(C187="",0,1)</f>
        <v>0</v>
      </c>
      <c r="Q187" s="354">
        <f>IF(Factsheet!$E$61&gt;0,P187/Factsheet!$E$61,0)</f>
        <v>0</v>
      </c>
      <c r="R187" s="356"/>
      <c r="S187" s="19">
        <f>IF(H187="Trays",I187*Factsheet!$I$61,IF(G187="Fixed",I187,0))</f>
        <v>0</v>
      </c>
      <c r="T187" s="20">
        <f>IF(H187="Other","N/A",IF(H187="Trays",Factsheet!$I$61,Factsheet!$E$61))</f>
        <v>40</v>
      </c>
      <c r="U187" s="20" t="str">
        <f t="shared" si="7"/>
        <v>N</v>
      </c>
      <c r="V187" s="419" t="str">
        <f t="shared" si="6"/>
        <v>-</v>
      </c>
      <c r="W187" s="419"/>
      <c r="X187" s="419"/>
      <c r="Y187" s="419"/>
      <c r="Z187" s="419"/>
    </row>
    <row r="188" spans="1:26" ht="15" x14ac:dyDescent="0.25">
      <c r="A188" s="14"/>
      <c r="B188" s="14"/>
      <c r="C188" s="14"/>
      <c r="D188" s="14"/>
      <c r="E188" s="14"/>
      <c r="F188" s="14"/>
      <c r="G188" s="14"/>
      <c r="H188" s="14"/>
      <c r="I188" s="14"/>
      <c r="J188" s="14"/>
      <c r="K188" s="14"/>
      <c r="L188" s="615"/>
      <c r="M188" s="14"/>
      <c r="N188" s="14"/>
      <c r="O188" s="14"/>
      <c r="P188" s="353">
        <f>COUNTIF(Inputs!$D$20:$DS$307,C188)*(Inputs!$B$3*24)*60*IF(C188="",0,1)</f>
        <v>0</v>
      </c>
      <c r="Q188" s="354">
        <f>IF(Factsheet!$E$61&gt;0,P188/Factsheet!$E$61,0)</f>
        <v>0</v>
      </c>
      <c r="R188" s="356"/>
      <c r="S188" s="19">
        <f>IF(H188="Trays",I188*Factsheet!$I$61,IF(G188="Fixed",I188,0))</f>
        <v>0</v>
      </c>
      <c r="T188" s="20">
        <f>IF(H188="Other","N/A",IF(H188="Trays",Factsheet!$I$61,Factsheet!$E$61))</f>
        <v>40</v>
      </c>
      <c r="U188" s="20" t="str">
        <f t="shared" si="7"/>
        <v>N</v>
      </c>
      <c r="V188" s="419" t="str">
        <f t="shared" si="6"/>
        <v>-</v>
      </c>
      <c r="W188" s="419"/>
      <c r="X188" s="419"/>
      <c r="Y188" s="419"/>
      <c r="Z188" s="419"/>
    </row>
    <row r="189" spans="1:26" ht="15" x14ac:dyDescent="0.25">
      <c r="A189" s="14"/>
      <c r="B189" s="14"/>
      <c r="C189" s="14"/>
      <c r="D189" s="14"/>
      <c r="E189" s="14"/>
      <c r="F189" s="14"/>
      <c r="G189" s="14"/>
      <c r="H189" s="14"/>
      <c r="I189" s="14"/>
      <c r="J189" s="14"/>
      <c r="K189" s="14"/>
      <c r="L189" s="615"/>
      <c r="M189" s="14"/>
      <c r="N189" s="14"/>
      <c r="O189" s="44"/>
      <c r="P189" s="353">
        <f>COUNTIF(Inputs!$D$20:$DS$307,C189)*(Inputs!$B$3*24)*60*IF(C189="",0,1)</f>
        <v>0</v>
      </c>
      <c r="Q189" s="354">
        <f>IF(Factsheet!$E$61&gt;0,P189/Factsheet!$E$61,0)</f>
        <v>0</v>
      </c>
      <c r="R189" s="356"/>
      <c r="S189" s="19">
        <f>IF(H189="Trays",I189*Factsheet!$I$61,IF(G189="Fixed",I189,0))</f>
        <v>0</v>
      </c>
      <c r="T189" s="20">
        <f>IF(H189="Other","N/A",IF(H189="Trays",Factsheet!$I$61,Factsheet!$E$61))</f>
        <v>40</v>
      </c>
      <c r="U189" s="20" t="str">
        <f t="shared" si="7"/>
        <v>N</v>
      </c>
      <c r="V189" s="419" t="str">
        <f t="shared" si="6"/>
        <v>-</v>
      </c>
      <c r="W189" s="419"/>
      <c r="X189" s="419"/>
      <c r="Y189" s="419"/>
      <c r="Z189" s="419"/>
    </row>
    <row r="190" spans="1:26" ht="15" x14ac:dyDescent="0.25">
      <c r="A190" s="14"/>
      <c r="B190" s="14"/>
      <c r="C190" s="14"/>
      <c r="D190" s="14"/>
      <c r="E190" s="14"/>
      <c r="F190" s="14"/>
      <c r="G190" s="14"/>
      <c r="H190" s="14"/>
      <c r="I190" s="14"/>
      <c r="J190" s="14"/>
      <c r="K190" s="14"/>
      <c r="L190" s="615"/>
      <c r="M190" s="14"/>
      <c r="N190" s="14"/>
      <c r="O190" s="44"/>
      <c r="P190" s="353">
        <f>COUNTIF(Inputs!$D$20:$DS$307,C190)*(Inputs!$B$3*24)*60*IF(C190="",0,1)</f>
        <v>0</v>
      </c>
      <c r="Q190" s="354">
        <f>IF(Factsheet!$E$61&gt;0,P190/Factsheet!$E$61,0)</f>
        <v>0</v>
      </c>
      <c r="R190" s="356"/>
      <c r="S190" s="19">
        <f>IF(H190="Trays",I190*Factsheet!$I$61,IF(G190="Fixed",I190,0))</f>
        <v>0</v>
      </c>
      <c r="T190" s="20">
        <f>IF(H190="Other","N/A",IF(H190="Trays",Factsheet!$I$61,Factsheet!$E$61))</f>
        <v>40</v>
      </c>
      <c r="U190" s="20" t="str">
        <f t="shared" si="7"/>
        <v>N</v>
      </c>
      <c r="V190" s="419" t="str">
        <f t="shared" si="6"/>
        <v>-</v>
      </c>
      <c r="W190" s="419"/>
      <c r="X190" s="419"/>
      <c r="Y190" s="419"/>
      <c r="Z190" s="419"/>
    </row>
    <row r="191" spans="1:26" ht="15" x14ac:dyDescent="0.25">
      <c r="A191" s="14"/>
      <c r="B191" s="14"/>
      <c r="C191" s="14"/>
      <c r="D191" s="14"/>
      <c r="E191" s="14"/>
      <c r="F191" s="14"/>
      <c r="G191" s="14"/>
      <c r="H191" s="14"/>
      <c r="I191" s="14"/>
      <c r="J191" s="14"/>
      <c r="K191" s="14"/>
      <c r="L191" s="615"/>
      <c r="M191" s="14"/>
      <c r="N191" s="14"/>
      <c r="O191" s="14"/>
      <c r="P191" s="353">
        <f>COUNTIF(Inputs!$D$20:$DS$307,C191)*(Inputs!$B$3*24)*60*IF(C191="",0,1)</f>
        <v>0</v>
      </c>
      <c r="Q191" s="354">
        <f>IF(Factsheet!$E$61&gt;0,P191/Factsheet!$E$61,0)</f>
        <v>0</v>
      </c>
      <c r="R191" s="356"/>
      <c r="S191" s="19">
        <f>IF(H191="Trays",I191*Factsheet!$I$61,IF(G191="Fixed",I191,0))</f>
        <v>0</v>
      </c>
      <c r="T191" s="20">
        <f>IF(H191="Other","N/A",IF(H191="Trays",Factsheet!$I$61,Factsheet!$E$61))</f>
        <v>40</v>
      </c>
      <c r="U191" s="20" t="str">
        <f t="shared" si="7"/>
        <v>N</v>
      </c>
      <c r="V191" s="419" t="str">
        <f t="shared" si="6"/>
        <v>-</v>
      </c>
      <c r="W191" s="419"/>
      <c r="X191" s="419"/>
      <c r="Y191" s="419"/>
      <c r="Z191" s="419"/>
    </row>
    <row r="192" spans="1:26" ht="15" x14ac:dyDescent="0.25">
      <c r="A192" s="14"/>
      <c r="B192" s="14"/>
      <c r="C192" s="14"/>
      <c r="D192" s="14"/>
      <c r="E192" s="14"/>
      <c r="F192" s="14"/>
      <c r="G192" s="14"/>
      <c r="H192" s="14"/>
      <c r="I192" s="14"/>
      <c r="J192" s="14"/>
      <c r="K192" s="14"/>
      <c r="L192" s="615"/>
      <c r="M192" s="14"/>
      <c r="N192" s="14"/>
      <c r="O192" s="44"/>
      <c r="P192" s="353">
        <f>COUNTIF(Inputs!$D$20:$DS$307,C192)*(Inputs!$B$3*24)*60*IF(C192="",0,1)</f>
        <v>0</v>
      </c>
      <c r="Q192" s="354">
        <f>IF(Factsheet!$E$61&gt;0,P192/Factsheet!$E$61,0)</f>
        <v>0</v>
      </c>
      <c r="R192" s="356"/>
      <c r="S192" s="19">
        <f>IF(H192="Trays",I192*Factsheet!$I$61,IF(G192="Fixed",I192,0))</f>
        <v>0</v>
      </c>
      <c r="T192" s="20">
        <f>IF(H192="Other","N/A",IF(H192="Trays",Factsheet!$I$61,Factsheet!$E$61))</f>
        <v>40</v>
      </c>
      <c r="U192" s="20" t="str">
        <f t="shared" si="7"/>
        <v>N</v>
      </c>
      <c r="V192" s="419" t="str">
        <f t="shared" si="6"/>
        <v>-</v>
      </c>
      <c r="W192" s="419"/>
      <c r="X192" s="419"/>
      <c r="Y192" s="419"/>
      <c r="Z192" s="419"/>
    </row>
    <row r="193" spans="1:26" ht="15" x14ac:dyDescent="0.25">
      <c r="A193" s="14"/>
      <c r="B193" s="14"/>
      <c r="C193" s="14"/>
      <c r="D193" s="14"/>
      <c r="E193" s="14"/>
      <c r="F193" s="14"/>
      <c r="G193" s="14"/>
      <c r="H193" s="14"/>
      <c r="I193" s="14"/>
      <c r="J193" s="14"/>
      <c r="K193" s="14"/>
      <c r="L193" s="615"/>
      <c r="M193" s="16"/>
      <c r="N193" s="16"/>
      <c r="O193" s="16"/>
      <c r="P193" s="353">
        <f>COUNTIF(Inputs!$D$20:$DS$307,C193)*(Inputs!$B$3*24)*60*IF(C193="",0,1)</f>
        <v>0</v>
      </c>
      <c r="Q193" s="354">
        <f>IF(Factsheet!$E$61&gt;0,P193/Factsheet!$E$61,0)</f>
        <v>0</v>
      </c>
      <c r="R193" s="356"/>
      <c r="S193" s="19">
        <f>IF(H193="Trays",I193*Factsheet!$I$61,IF(G193="Fixed",I193,0))</f>
        <v>0</v>
      </c>
      <c r="T193" s="20">
        <f>IF(H193="Other","N/A",IF(H193="Trays",Factsheet!$I$61,Factsheet!$E$61))</f>
        <v>40</v>
      </c>
      <c r="U193" s="20" t="str">
        <f t="shared" si="7"/>
        <v>N</v>
      </c>
      <c r="V193" s="419" t="str">
        <f t="shared" si="6"/>
        <v>-</v>
      </c>
      <c r="W193" s="419"/>
      <c r="X193" s="419"/>
      <c r="Y193" s="419"/>
      <c r="Z193" s="419"/>
    </row>
    <row r="194" spans="1:26" ht="15" x14ac:dyDescent="0.25">
      <c r="A194" s="14"/>
      <c r="B194" s="14"/>
      <c r="C194" s="14"/>
      <c r="D194" s="14"/>
      <c r="E194" s="14"/>
      <c r="F194" s="14"/>
      <c r="G194" s="14"/>
      <c r="H194" s="14"/>
      <c r="I194" s="14"/>
      <c r="J194" s="14"/>
      <c r="K194" s="14"/>
      <c r="L194" s="615"/>
      <c r="M194" s="16"/>
      <c r="N194" s="16"/>
      <c r="O194" s="16"/>
      <c r="P194" s="353">
        <f>COUNTIF(Inputs!$D$20:$DS$307,C194)*(Inputs!$B$3*24)*60*IF(C194="",0,1)</f>
        <v>0</v>
      </c>
      <c r="Q194" s="354">
        <f>IF(Factsheet!$E$61&gt;0,P194/Factsheet!$E$61,0)</f>
        <v>0</v>
      </c>
      <c r="R194" s="356"/>
      <c r="S194" s="19">
        <f>IF(H194="Trays",I194*Factsheet!$I$61,IF(G194="Fixed",I194,0))</f>
        <v>0</v>
      </c>
      <c r="T194" s="20">
        <f>IF(H194="Other","N/A",IF(H194="Trays",Factsheet!$I$61,Factsheet!$E$61))</f>
        <v>40</v>
      </c>
      <c r="U194" s="20" t="str">
        <f t="shared" si="7"/>
        <v>N</v>
      </c>
      <c r="V194" s="419" t="str">
        <f t="shared" si="6"/>
        <v>-</v>
      </c>
      <c r="W194" s="419"/>
      <c r="X194" s="419"/>
      <c r="Y194" s="419"/>
      <c r="Z194" s="419"/>
    </row>
    <row r="195" spans="1:26" ht="15" x14ac:dyDescent="0.25">
      <c r="A195" s="14"/>
      <c r="B195" s="14"/>
      <c r="C195" s="14"/>
      <c r="D195" s="14"/>
      <c r="E195" s="14"/>
      <c r="F195" s="14"/>
      <c r="G195" s="14"/>
      <c r="H195" s="14"/>
      <c r="I195" s="14"/>
      <c r="J195" s="14"/>
      <c r="K195" s="14"/>
      <c r="L195" s="615"/>
      <c r="M195" s="16"/>
      <c r="N195" s="16"/>
      <c r="O195" s="29"/>
      <c r="P195" s="353">
        <f>COUNTIF(Inputs!$D$20:$DS$307,C195)*(Inputs!$B$3*24)*60*IF(C195="",0,1)</f>
        <v>0</v>
      </c>
      <c r="Q195" s="354">
        <f>IF(Factsheet!$E$61&gt;0,P195/Factsheet!$E$61,0)</f>
        <v>0</v>
      </c>
      <c r="R195" s="356"/>
      <c r="S195" s="19">
        <f>IF(H195="Trays",I195*Factsheet!$I$61,IF(G195="Fixed",I195,0))</f>
        <v>0</v>
      </c>
      <c r="T195" s="20">
        <f>IF(H195="Other","N/A",IF(H195="Trays",Factsheet!$I$61,Factsheet!$E$61))</f>
        <v>40</v>
      </c>
      <c r="U195" s="20" t="str">
        <f t="shared" si="7"/>
        <v>N</v>
      </c>
      <c r="V195" s="419" t="str">
        <f t="shared" si="6"/>
        <v>-</v>
      </c>
      <c r="W195" s="419"/>
      <c r="X195" s="419"/>
      <c r="Y195" s="419"/>
      <c r="Z195" s="419"/>
    </row>
    <row r="196" spans="1:26" ht="15" x14ac:dyDescent="0.25">
      <c r="A196" s="14"/>
      <c r="B196" s="14"/>
      <c r="C196" s="14"/>
      <c r="D196" s="14"/>
      <c r="E196" s="14"/>
      <c r="F196" s="14"/>
      <c r="G196" s="14"/>
      <c r="H196" s="14"/>
      <c r="I196" s="14"/>
      <c r="J196" s="14"/>
      <c r="K196" s="14"/>
      <c r="L196" s="615"/>
      <c r="M196" s="16"/>
      <c r="N196" s="16"/>
      <c r="O196" s="16"/>
      <c r="P196" s="353">
        <f>COUNTIF(Inputs!$D$20:$DS$307,C196)*(Inputs!$B$3*24)*60*IF(C196="",0,1)</f>
        <v>0</v>
      </c>
      <c r="Q196" s="354">
        <f>IF(Factsheet!$E$61&gt;0,P196/Factsheet!$E$61,0)</f>
        <v>0</v>
      </c>
      <c r="R196" s="356"/>
      <c r="S196" s="19">
        <f>IF(H196="Trays",I196*Factsheet!$I$61,IF(G196="Fixed",I196,0))</f>
        <v>0</v>
      </c>
      <c r="T196" s="20">
        <f>IF(H196="Other","N/A",IF(H196="Trays",Factsheet!$I$61,Factsheet!$E$61))</f>
        <v>40</v>
      </c>
      <c r="U196" s="20" t="str">
        <f t="shared" si="7"/>
        <v>N</v>
      </c>
      <c r="V196" s="419" t="str">
        <f t="shared" si="6"/>
        <v>-</v>
      </c>
      <c r="W196" s="419"/>
      <c r="X196" s="419"/>
      <c r="Y196" s="419"/>
      <c r="Z196" s="419"/>
    </row>
    <row r="197" spans="1:26" ht="15" x14ac:dyDescent="0.25">
      <c r="A197" s="14"/>
      <c r="B197" s="14"/>
      <c r="C197" s="14"/>
      <c r="D197" s="14"/>
      <c r="E197" s="14"/>
      <c r="F197" s="14"/>
      <c r="G197" s="14"/>
      <c r="H197" s="14"/>
      <c r="I197" s="14"/>
      <c r="J197" s="14"/>
      <c r="K197" s="14"/>
      <c r="L197" s="615"/>
      <c r="M197" s="16"/>
      <c r="N197" s="16"/>
      <c r="O197" s="16"/>
      <c r="P197" s="353">
        <f>COUNTIF(Inputs!$D$20:$DS$307,C197)*(Inputs!$B$3*24)*60*IF(C197="",0,1)</f>
        <v>0</v>
      </c>
      <c r="Q197" s="354">
        <f>IF(Factsheet!$E$61&gt;0,P197/Factsheet!$E$61,0)</f>
        <v>0</v>
      </c>
      <c r="R197" s="356"/>
      <c r="S197" s="19">
        <f>IF(H197="Trays",I197*Factsheet!$I$61,IF(G197="Fixed",I197,0))</f>
        <v>0</v>
      </c>
      <c r="T197" s="20">
        <f>IF(H197="Other","N/A",IF(H197="Trays",Factsheet!$I$61,Factsheet!$E$61))</f>
        <v>40</v>
      </c>
      <c r="U197" s="20" t="str">
        <f t="shared" si="7"/>
        <v>N</v>
      </c>
      <c r="V197" s="419" t="str">
        <f t="shared" ref="V197:V260" si="8">A197&amp;"-"&amp;C197</f>
        <v>-</v>
      </c>
      <c r="W197" s="419"/>
      <c r="X197" s="419"/>
      <c r="Y197" s="419"/>
      <c r="Z197" s="419"/>
    </row>
    <row r="198" spans="1:26" ht="15" x14ac:dyDescent="0.25">
      <c r="A198" s="14"/>
      <c r="B198" s="14"/>
      <c r="C198" s="14"/>
      <c r="D198" s="14"/>
      <c r="E198" s="14"/>
      <c r="F198" s="14"/>
      <c r="G198" s="14"/>
      <c r="H198" s="14"/>
      <c r="I198" s="14"/>
      <c r="J198" s="14"/>
      <c r="K198" s="14"/>
      <c r="L198" s="615"/>
      <c r="M198" s="16"/>
      <c r="N198" s="16"/>
      <c r="O198" s="16"/>
      <c r="P198" s="353">
        <f>COUNTIF(Inputs!$D$20:$DS$307,C198)*(Inputs!$B$3*24)*60*IF(C198="",0,1)</f>
        <v>0</v>
      </c>
      <c r="Q198" s="354">
        <f>IF(Factsheet!$E$61&gt;0,P198/Factsheet!$E$61,0)</f>
        <v>0</v>
      </c>
      <c r="R198" s="356"/>
      <c r="S198" s="19">
        <f>IF(H198="Trays",I198*Factsheet!$I$61,IF(G198="Fixed",I198,0))</f>
        <v>0</v>
      </c>
      <c r="T198" s="20">
        <f>IF(H198="Other","N/A",IF(H198="Trays",Factsheet!$I$61,Factsheet!$E$61))</f>
        <v>40</v>
      </c>
      <c r="U198" s="20" t="str">
        <f t="shared" si="7"/>
        <v>N</v>
      </c>
      <c r="V198" s="419" t="str">
        <f t="shared" si="8"/>
        <v>-</v>
      </c>
      <c r="W198" s="419"/>
      <c r="X198" s="419"/>
      <c r="Y198" s="419"/>
      <c r="Z198" s="419"/>
    </row>
    <row r="199" spans="1:26" ht="15" x14ac:dyDescent="0.25">
      <c r="A199" s="14"/>
      <c r="B199" s="14"/>
      <c r="C199" s="14"/>
      <c r="D199" s="14"/>
      <c r="E199" s="14"/>
      <c r="F199" s="14"/>
      <c r="G199" s="14"/>
      <c r="H199" s="14"/>
      <c r="I199" s="14"/>
      <c r="J199" s="14"/>
      <c r="K199" s="14"/>
      <c r="L199" s="615"/>
      <c r="M199" s="16"/>
      <c r="N199" s="16"/>
      <c r="O199" s="29"/>
      <c r="P199" s="353">
        <f>COUNTIF(Inputs!$D$20:$DS$307,C199)*(Inputs!$B$3*24)*60*IF(C199="",0,1)</f>
        <v>0</v>
      </c>
      <c r="Q199" s="354">
        <f>IF(Factsheet!$E$61&gt;0,P199/Factsheet!$E$61,0)</f>
        <v>0</v>
      </c>
      <c r="R199" s="356"/>
      <c r="S199" s="19">
        <f>IF(H199="Trays",I199*Factsheet!$I$61,IF(G199="Fixed",I199,0))</f>
        <v>0</v>
      </c>
      <c r="T199" s="20">
        <f>IF(H199="Other","N/A",IF(H199="Trays",Factsheet!$I$61,Factsheet!$E$61))</f>
        <v>40</v>
      </c>
      <c r="U199" s="20" t="str">
        <f t="shared" ref="U199:U262" si="9">IF(P199&gt;0,"Y","N")</f>
        <v>N</v>
      </c>
      <c r="V199" s="419" t="str">
        <f t="shared" si="8"/>
        <v>-</v>
      </c>
      <c r="W199" s="419"/>
      <c r="X199" s="419"/>
      <c r="Y199" s="419"/>
      <c r="Z199" s="419"/>
    </row>
    <row r="200" spans="1:26" ht="15" x14ac:dyDescent="0.25">
      <c r="A200" s="14"/>
      <c r="B200" s="14"/>
      <c r="C200" s="14"/>
      <c r="D200" s="14"/>
      <c r="E200" s="14"/>
      <c r="F200" s="14"/>
      <c r="G200" s="14"/>
      <c r="H200" s="14"/>
      <c r="I200" s="14"/>
      <c r="J200" s="14"/>
      <c r="K200" s="14"/>
      <c r="L200" s="615"/>
      <c r="M200" s="16"/>
      <c r="N200" s="16"/>
      <c r="O200" s="16"/>
      <c r="P200" s="353">
        <f>COUNTIF(Inputs!$D$20:$DS$307,C200)*(Inputs!$B$3*24)*60*IF(C200="",0,1)</f>
        <v>0</v>
      </c>
      <c r="Q200" s="354">
        <f>IF(Factsheet!$E$61&gt;0,P200/Factsheet!$E$61,0)</f>
        <v>0</v>
      </c>
      <c r="R200" s="356"/>
      <c r="S200" s="19">
        <f>IF(H200="Trays",I200*Factsheet!$I$61,IF(G200="Fixed",I200,0))</f>
        <v>0</v>
      </c>
      <c r="T200" s="20">
        <f>IF(H200="Other","N/A",IF(H200="Trays",Factsheet!$I$61,Factsheet!$E$61))</f>
        <v>40</v>
      </c>
      <c r="U200" s="20" t="str">
        <f t="shared" si="9"/>
        <v>N</v>
      </c>
      <c r="V200" s="419" t="str">
        <f t="shared" si="8"/>
        <v>-</v>
      </c>
      <c r="W200" s="419"/>
      <c r="X200" s="419"/>
      <c r="Y200" s="419"/>
      <c r="Z200" s="419"/>
    </row>
    <row r="201" spans="1:26" ht="15" x14ac:dyDescent="0.25">
      <c r="A201" s="14"/>
      <c r="B201" s="14"/>
      <c r="C201" s="14"/>
      <c r="D201" s="14"/>
      <c r="E201" s="14"/>
      <c r="F201" s="14"/>
      <c r="G201" s="14"/>
      <c r="H201" s="14"/>
      <c r="I201" s="14"/>
      <c r="J201" s="14"/>
      <c r="K201" s="14"/>
      <c r="L201" s="615"/>
      <c r="M201" s="16"/>
      <c r="N201" s="16"/>
      <c r="O201" s="16"/>
      <c r="P201" s="353">
        <f>COUNTIF(Inputs!$D$20:$DS$307,C201)*(Inputs!$B$3*24)*60*IF(C201="",0,1)</f>
        <v>0</v>
      </c>
      <c r="Q201" s="354">
        <f>IF(Factsheet!$E$61&gt;0,P201/Factsheet!$E$61,0)</f>
        <v>0</v>
      </c>
      <c r="R201" s="356"/>
      <c r="S201" s="19">
        <f>IF(H201="Trays",I201*Factsheet!$I$61,IF(G201="Fixed",I201,0))</f>
        <v>0</v>
      </c>
      <c r="T201" s="20">
        <f>IF(H201="Other","N/A",IF(H201="Trays",Factsheet!$I$61,Factsheet!$E$61))</f>
        <v>40</v>
      </c>
      <c r="U201" s="20" t="str">
        <f t="shared" si="9"/>
        <v>N</v>
      </c>
      <c r="V201" s="419" t="str">
        <f t="shared" si="8"/>
        <v>-</v>
      </c>
      <c r="W201" s="419"/>
      <c r="X201" s="419"/>
      <c r="Y201" s="419"/>
      <c r="Z201" s="419"/>
    </row>
    <row r="202" spans="1:26" ht="15" x14ac:dyDescent="0.25">
      <c r="A202" s="14"/>
      <c r="B202" s="14"/>
      <c r="C202" s="14"/>
      <c r="D202" s="14"/>
      <c r="E202" s="14"/>
      <c r="F202" s="14"/>
      <c r="G202" s="14"/>
      <c r="H202" s="14"/>
      <c r="I202" s="14"/>
      <c r="J202" s="14"/>
      <c r="K202" s="14"/>
      <c r="L202" s="615"/>
      <c r="M202" s="16"/>
      <c r="N202" s="16"/>
      <c r="O202" s="16"/>
      <c r="P202" s="353">
        <f>COUNTIF(Inputs!$D$20:$DS$307,C202)*(Inputs!$B$3*24)*60*IF(C202="",0,1)</f>
        <v>0</v>
      </c>
      <c r="Q202" s="354">
        <f>IF(Factsheet!$E$61&gt;0,P202/Factsheet!$E$61,0)</f>
        <v>0</v>
      </c>
      <c r="R202" s="356"/>
      <c r="S202" s="19">
        <f>IF(H202="Trays",I202*Factsheet!$I$61,IF(G202="Fixed",I202,0))</f>
        <v>0</v>
      </c>
      <c r="T202" s="20">
        <f>IF(H202="Other","N/A",IF(H202="Trays",Factsheet!$I$61,Factsheet!$E$61))</f>
        <v>40</v>
      </c>
      <c r="U202" s="20" t="str">
        <f t="shared" si="9"/>
        <v>N</v>
      </c>
      <c r="V202" s="419" t="str">
        <f t="shared" si="8"/>
        <v>-</v>
      </c>
      <c r="W202" s="419"/>
      <c r="X202" s="419"/>
      <c r="Y202" s="419"/>
      <c r="Z202" s="419"/>
    </row>
    <row r="203" spans="1:26" ht="15" x14ac:dyDescent="0.25">
      <c r="A203" s="14"/>
      <c r="B203" s="14"/>
      <c r="C203" s="14"/>
      <c r="D203" s="14"/>
      <c r="E203" s="14"/>
      <c r="F203" s="14"/>
      <c r="G203" s="14"/>
      <c r="H203" s="14"/>
      <c r="I203" s="14"/>
      <c r="J203" s="14"/>
      <c r="K203" s="14"/>
      <c r="L203" s="615"/>
      <c r="M203" s="16"/>
      <c r="N203" s="16"/>
      <c r="O203" s="29"/>
      <c r="P203" s="353">
        <f>COUNTIF(Inputs!$D$20:$DS$307,C203)*(Inputs!$B$3*24)*60*IF(C203="",0,1)</f>
        <v>0</v>
      </c>
      <c r="Q203" s="354">
        <f>IF(Factsheet!$E$61&gt;0,P203/Factsheet!$E$61,0)</f>
        <v>0</v>
      </c>
      <c r="R203" s="356"/>
      <c r="S203" s="19">
        <f>IF(H203="Trays",I203*Factsheet!$I$61,IF(G203="Fixed",I203,0))</f>
        <v>0</v>
      </c>
      <c r="T203" s="20">
        <f>IF(H203="Other","N/A",IF(H203="Trays",Factsheet!$I$61,Factsheet!$E$61))</f>
        <v>40</v>
      </c>
      <c r="U203" s="20" t="str">
        <f t="shared" si="9"/>
        <v>N</v>
      </c>
      <c r="V203" s="419" t="str">
        <f t="shared" si="8"/>
        <v>-</v>
      </c>
      <c r="W203" s="419"/>
      <c r="X203" s="419"/>
      <c r="Y203" s="419"/>
      <c r="Z203" s="419"/>
    </row>
    <row r="204" spans="1:26" ht="15" x14ac:dyDescent="0.25">
      <c r="A204" s="14"/>
      <c r="B204" s="14"/>
      <c r="C204" s="14"/>
      <c r="D204" s="14"/>
      <c r="E204" s="14"/>
      <c r="F204" s="14"/>
      <c r="G204" s="14"/>
      <c r="H204" s="14"/>
      <c r="I204" s="14"/>
      <c r="J204" s="14"/>
      <c r="K204" s="14"/>
      <c r="L204" s="615"/>
      <c r="M204" s="16"/>
      <c r="N204" s="16"/>
      <c r="O204" s="16"/>
      <c r="P204" s="353">
        <f>COUNTIF(Inputs!$D$20:$DS$307,C204)*(Inputs!$B$3*24)*60*IF(C204="",0,1)</f>
        <v>0</v>
      </c>
      <c r="Q204" s="354">
        <f>IF(Factsheet!$E$61&gt;0,P204/Factsheet!$E$61,0)</f>
        <v>0</v>
      </c>
      <c r="R204" s="356"/>
      <c r="S204" s="19">
        <f>IF(H204="Trays",I204*Factsheet!$I$61,IF(G204="Fixed",I204,0))</f>
        <v>0</v>
      </c>
      <c r="T204" s="20">
        <f>IF(H204="Other","N/A",IF(H204="Trays",Factsheet!$I$61,Factsheet!$E$61))</f>
        <v>40</v>
      </c>
      <c r="U204" s="20" t="str">
        <f t="shared" si="9"/>
        <v>N</v>
      </c>
      <c r="V204" s="419" t="str">
        <f t="shared" si="8"/>
        <v>-</v>
      </c>
      <c r="W204" s="419"/>
      <c r="X204" s="419"/>
      <c r="Y204" s="419"/>
      <c r="Z204" s="419"/>
    </row>
    <row r="205" spans="1:26" ht="15" x14ac:dyDescent="0.25">
      <c r="A205" s="14"/>
      <c r="B205" s="14"/>
      <c r="C205" s="14"/>
      <c r="D205" s="14"/>
      <c r="E205" s="14"/>
      <c r="F205" s="14"/>
      <c r="G205" s="14"/>
      <c r="H205" s="14"/>
      <c r="I205" s="14"/>
      <c r="J205" s="14"/>
      <c r="K205" s="14"/>
      <c r="L205" s="615"/>
      <c r="M205" s="16"/>
      <c r="N205" s="16"/>
      <c r="O205" s="29"/>
      <c r="P205" s="353">
        <f>COUNTIF(Inputs!$D$20:$DS$307,C205)*(Inputs!$B$3*24)*60*IF(C205="",0,1)</f>
        <v>0</v>
      </c>
      <c r="Q205" s="354">
        <f>IF(Factsheet!$E$61&gt;0,P205/Factsheet!$E$61,0)</f>
        <v>0</v>
      </c>
      <c r="R205" s="356"/>
      <c r="S205" s="19">
        <f>IF(H205="Trays",I205*Factsheet!$I$61,IF(G205="Fixed",I205,0))</f>
        <v>0</v>
      </c>
      <c r="T205" s="20">
        <f>IF(H205="Other","N/A",IF(H205="Trays",Factsheet!$I$61,Factsheet!$E$61))</f>
        <v>40</v>
      </c>
      <c r="U205" s="20" t="str">
        <f t="shared" si="9"/>
        <v>N</v>
      </c>
      <c r="V205" s="419" t="str">
        <f t="shared" si="8"/>
        <v>-</v>
      </c>
      <c r="W205" s="419"/>
      <c r="X205" s="419"/>
      <c r="Y205" s="419"/>
      <c r="Z205" s="419"/>
    </row>
    <row r="206" spans="1:26" ht="15" x14ac:dyDescent="0.25">
      <c r="A206" s="14"/>
      <c r="B206" s="14"/>
      <c r="C206" s="14"/>
      <c r="D206" s="14"/>
      <c r="E206" s="14"/>
      <c r="F206" s="14"/>
      <c r="G206" s="14"/>
      <c r="H206" s="14"/>
      <c r="I206" s="14"/>
      <c r="J206" s="14"/>
      <c r="K206" s="14"/>
      <c r="L206" s="615"/>
      <c r="M206" s="16"/>
      <c r="N206" s="16"/>
      <c r="O206" s="16"/>
      <c r="P206" s="353">
        <f>COUNTIF(Inputs!$D$20:$DS$307,C206)*(Inputs!$B$3*24)*60*IF(C206="",0,1)</f>
        <v>0</v>
      </c>
      <c r="Q206" s="354">
        <f>IF(Factsheet!$E$61&gt;0,P206/Factsheet!$E$61,0)</f>
        <v>0</v>
      </c>
      <c r="R206" s="356"/>
      <c r="S206" s="19">
        <f>IF(H206="Trays",I206*Factsheet!$I$61,IF(G206="Fixed",I206,0))</f>
        <v>0</v>
      </c>
      <c r="T206" s="20">
        <f>IF(H206="Other","N/A",IF(H206="Trays",Factsheet!$I$61,Factsheet!$E$61))</f>
        <v>40</v>
      </c>
      <c r="U206" s="20" t="str">
        <f t="shared" si="9"/>
        <v>N</v>
      </c>
      <c r="V206" s="419" t="str">
        <f t="shared" si="8"/>
        <v>-</v>
      </c>
      <c r="W206" s="419"/>
      <c r="X206" s="419"/>
      <c r="Y206" s="419"/>
      <c r="Z206" s="419"/>
    </row>
    <row r="207" spans="1:26" ht="15" x14ac:dyDescent="0.25">
      <c r="A207" s="14"/>
      <c r="B207" s="14"/>
      <c r="C207" s="14"/>
      <c r="D207" s="14"/>
      <c r="E207" s="14"/>
      <c r="F207" s="14"/>
      <c r="G207" s="14"/>
      <c r="H207" s="14"/>
      <c r="I207" s="14"/>
      <c r="J207" s="14"/>
      <c r="K207" s="14"/>
      <c r="L207" s="615"/>
      <c r="M207" s="16"/>
      <c r="N207" s="16"/>
      <c r="O207" s="16"/>
      <c r="P207" s="353">
        <f>COUNTIF(Inputs!$D$20:$DS$307,C207)*(Inputs!$B$3*24)*60*IF(C207="",0,1)</f>
        <v>0</v>
      </c>
      <c r="Q207" s="354">
        <f>IF(Factsheet!$E$61&gt;0,P207/Factsheet!$E$61,0)</f>
        <v>0</v>
      </c>
      <c r="R207" s="356"/>
      <c r="S207" s="19">
        <f>IF(H207="Trays",I207*Factsheet!$I$61,IF(G207="Fixed",I207,0))</f>
        <v>0</v>
      </c>
      <c r="T207" s="20">
        <f>IF(H207="Other","N/A",IF(H207="Trays",Factsheet!$I$61,Factsheet!$E$61))</f>
        <v>40</v>
      </c>
      <c r="U207" s="20" t="str">
        <f t="shared" si="9"/>
        <v>N</v>
      </c>
      <c r="V207" s="419" t="str">
        <f t="shared" si="8"/>
        <v>-</v>
      </c>
      <c r="W207" s="419"/>
      <c r="X207" s="419"/>
      <c r="Y207" s="419"/>
      <c r="Z207" s="419"/>
    </row>
    <row r="208" spans="1:26" ht="15" x14ac:dyDescent="0.25">
      <c r="A208" s="14"/>
      <c r="B208" s="14"/>
      <c r="C208" s="14"/>
      <c r="D208" s="14"/>
      <c r="E208" s="14"/>
      <c r="F208" s="14"/>
      <c r="G208" s="14"/>
      <c r="H208" s="14"/>
      <c r="I208" s="14"/>
      <c r="J208" s="14"/>
      <c r="K208" s="14"/>
      <c r="L208" s="615"/>
      <c r="M208" s="16"/>
      <c r="N208" s="16"/>
      <c r="O208" s="16"/>
      <c r="P208" s="353">
        <f>COUNTIF(Inputs!$D$20:$DS$307,C208)*(Inputs!$B$3*24)*60*IF(C208="",0,1)</f>
        <v>0</v>
      </c>
      <c r="Q208" s="354">
        <f>IF(Factsheet!$E$61&gt;0,P208/Factsheet!$E$61,0)</f>
        <v>0</v>
      </c>
      <c r="R208" s="356"/>
      <c r="S208" s="19">
        <f>IF(H208="Trays",I208*Factsheet!$I$61,IF(G208="Fixed",I208,0))</f>
        <v>0</v>
      </c>
      <c r="T208" s="20">
        <f>IF(H208="Other","N/A",IF(H208="Trays",Factsheet!$I$61,Factsheet!$E$61))</f>
        <v>40</v>
      </c>
      <c r="U208" s="20" t="str">
        <f t="shared" si="9"/>
        <v>N</v>
      </c>
      <c r="V208" s="419" t="str">
        <f t="shared" si="8"/>
        <v>-</v>
      </c>
      <c r="W208" s="419"/>
      <c r="X208" s="419"/>
      <c r="Y208" s="419"/>
      <c r="Z208" s="419"/>
    </row>
    <row r="209" spans="1:26" ht="15" x14ac:dyDescent="0.25">
      <c r="A209" s="14"/>
      <c r="B209" s="14"/>
      <c r="C209" s="14"/>
      <c r="D209" s="14"/>
      <c r="E209" s="14"/>
      <c r="F209" s="14"/>
      <c r="G209" s="14"/>
      <c r="H209" s="14"/>
      <c r="I209" s="14"/>
      <c r="J209" s="14"/>
      <c r="K209" s="14"/>
      <c r="L209" s="615"/>
      <c r="M209" s="16"/>
      <c r="N209" s="16"/>
      <c r="O209" s="29"/>
      <c r="P209" s="353">
        <f>COUNTIF(Inputs!$D$20:$DS$307,C209)*(Inputs!$B$3*24)*60*IF(C209="",0,1)</f>
        <v>0</v>
      </c>
      <c r="Q209" s="354">
        <f>IF(Factsheet!$E$61&gt;0,P209/Factsheet!$E$61,0)</f>
        <v>0</v>
      </c>
      <c r="R209" s="356"/>
      <c r="S209" s="19">
        <f>IF(H209="Trays",I209*Factsheet!$I$61,IF(G209="Fixed",I209,0))</f>
        <v>0</v>
      </c>
      <c r="T209" s="20">
        <f>IF(H209="Other","N/A",IF(H209="Trays",Factsheet!$I$61,Factsheet!$E$61))</f>
        <v>40</v>
      </c>
      <c r="U209" s="20" t="str">
        <f t="shared" si="9"/>
        <v>N</v>
      </c>
      <c r="V209" s="419" t="str">
        <f t="shared" si="8"/>
        <v>-</v>
      </c>
      <c r="W209" s="419"/>
      <c r="X209" s="419"/>
      <c r="Y209" s="419"/>
      <c r="Z209" s="419"/>
    </row>
    <row r="210" spans="1:26" ht="15" x14ac:dyDescent="0.25">
      <c r="A210" s="14"/>
      <c r="B210" s="14"/>
      <c r="C210" s="14"/>
      <c r="D210" s="14"/>
      <c r="E210" s="14"/>
      <c r="F210" s="14"/>
      <c r="G210" s="14"/>
      <c r="H210" s="14"/>
      <c r="I210" s="14"/>
      <c r="J210" s="14"/>
      <c r="K210" s="14"/>
      <c r="L210" s="615"/>
      <c r="M210" s="16"/>
      <c r="N210" s="16"/>
      <c r="O210" s="16"/>
      <c r="P210" s="353">
        <f>COUNTIF(Inputs!$D$20:$DS$307,C210)*(Inputs!$B$3*24)*60*IF(C210="",0,1)</f>
        <v>0</v>
      </c>
      <c r="Q210" s="354">
        <f>IF(Factsheet!$E$61&gt;0,P210/Factsheet!$E$61,0)</f>
        <v>0</v>
      </c>
      <c r="R210" s="356"/>
      <c r="S210" s="19">
        <f>IF(H210="Trays",I210*Factsheet!$I$61,IF(G210="Fixed",I210,0))</f>
        <v>0</v>
      </c>
      <c r="T210" s="20">
        <f>IF(H210="Other","N/A",IF(H210="Trays",Factsheet!$I$61,Factsheet!$E$61))</f>
        <v>40</v>
      </c>
      <c r="U210" s="20" t="str">
        <f t="shared" si="9"/>
        <v>N</v>
      </c>
      <c r="V210" s="419" t="str">
        <f t="shared" si="8"/>
        <v>-</v>
      </c>
      <c r="W210" s="419"/>
      <c r="X210" s="419"/>
      <c r="Y210" s="419"/>
      <c r="Z210" s="419"/>
    </row>
    <row r="211" spans="1:26" ht="15" x14ac:dyDescent="0.25">
      <c r="A211" s="14"/>
      <c r="B211" s="14"/>
      <c r="C211" s="14"/>
      <c r="D211" s="14"/>
      <c r="E211" s="14"/>
      <c r="F211" s="14"/>
      <c r="G211" s="14"/>
      <c r="H211" s="14"/>
      <c r="I211" s="14"/>
      <c r="J211" s="14"/>
      <c r="K211" s="14"/>
      <c r="L211" s="615"/>
      <c r="M211" s="16"/>
      <c r="N211" s="16"/>
      <c r="O211" s="29"/>
      <c r="P211" s="353">
        <f>COUNTIF(Inputs!$D$20:$DS$307,C211)*(Inputs!$B$3*24)*60*IF(C211="",0,1)</f>
        <v>0</v>
      </c>
      <c r="Q211" s="354">
        <f>IF(Factsheet!$E$61&gt;0,P211/Factsheet!$E$61,0)</f>
        <v>0</v>
      </c>
      <c r="R211" s="356"/>
      <c r="S211" s="19">
        <f>IF(H211="Trays",I211*Factsheet!$I$61,IF(G211="Fixed",I211,0))</f>
        <v>0</v>
      </c>
      <c r="T211" s="20">
        <f>IF(H211="Other","N/A",IF(H211="Trays",Factsheet!$I$61,Factsheet!$E$61))</f>
        <v>40</v>
      </c>
      <c r="U211" s="20" t="str">
        <f t="shared" si="9"/>
        <v>N</v>
      </c>
      <c r="V211" s="419" t="str">
        <f t="shared" si="8"/>
        <v>-</v>
      </c>
      <c r="W211" s="419"/>
      <c r="X211" s="419"/>
      <c r="Y211" s="419"/>
      <c r="Z211" s="419"/>
    </row>
    <row r="212" spans="1:26" ht="15" x14ac:dyDescent="0.25">
      <c r="A212" s="14"/>
      <c r="B212" s="14"/>
      <c r="C212" s="14"/>
      <c r="D212" s="14"/>
      <c r="E212" s="14"/>
      <c r="F212" s="14"/>
      <c r="G212" s="14"/>
      <c r="H212" s="14"/>
      <c r="I212" s="14"/>
      <c r="J212" s="14"/>
      <c r="K212" s="14"/>
      <c r="L212" s="615"/>
      <c r="M212" s="16"/>
      <c r="N212" s="16"/>
      <c r="O212" s="16"/>
      <c r="P212" s="353">
        <f>COUNTIF(Inputs!$D$20:$DS$307,C212)*(Inputs!$B$3*24)*60*IF(C212="",0,1)</f>
        <v>0</v>
      </c>
      <c r="Q212" s="354">
        <f>IF(Factsheet!$E$61&gt;0,P212/Factsheet!$E$61,0)</f>
        <v>0</v>
      </c>
      <c r="R212" s="356"/>
      <c r="S212" s="19">
        <f>IF(H212="Trays",I212*Factsheet!$I$61,IF(G212="Fixed",I212,0))</f>
        <v>0</v>
      </c>
      <c r="T212" s="20">
        <f>IF(H212="Other","N/A",IF(H212="Trays",Factsheet!$I$61,Factsheet!$E$61))</f>
        <v>40</v>
      </c>
      <c r="U212" s="20" t="str">
        <f t="shared" si="9"/>
        <v>N</v>
      </c>
      <c r="V212" s="419" t="str">
        <f t="shared" si="8"/>
        <v>-</v>
      </c>
      <c r="W212" s="419"/>
      <c r="X212" s="419"/>
      <c r="Y212" s="419"/>
      <c r="Z212" s="419"/>
    </row>
    <row r="213" spans="1:26" ht="15" x14ac:dyDescent="0.25">
      <c r="A213" s="14"/>
      <c r="B213" s="14"/>
      <c r="C213" s="14"/>
      <c r="D213" s="14"/>
      <c r="E213" s="14"/>
      <c r="F213" s="14"/>
      <c r="G213" s="14"/>
      <c r="H213" s="14"/>
      <c r="I213" s="14"/>
      <c r="J213" s="14"/>
      <c r="K213" s="14"/>
      <c r="L213" s="615"/>
      <c r="M213" s="16"/>
      <c r="N213" s="16"/>
      <c r="O213" s="16"/>
      <c r="P213" s="353">
        <f>COUNTIF(Inputs!$D$20:$DS$307,C213)*(Inputs!$B$3*24)*60*IF(C213="",0,1)</f>
        <v>0</v>
      </c>
      <c r="Q213" s="354">
        <f>IF(Factsheet!$E$61&gt;0,P213/Factsheet!$E$61,0)</f>
        <v>0</v>
      </c>
      <c r="R213" s="356"/>
      <c r="S213" s="19">
        <f>IF(H213="Trays",I213*Factsheet!$I$61,IF(G213="Fixed",I213,0))</f>
        <v>0</v>
      </c>
      <c r="T213" s="20">
        <f>IF(H213="Other","N/A",IF(H213="Trays",Factsheet!$I$61,Factsheet!$E$61))</f>
        <v>40</v>
      </c>
      <c r="U213" s="20" t="str">
        <f t="shared" si="9"/>
        <v>N</v>
      </c>
      <c r="V213" s="419" t="str">
        <f t="shared" si="8"/>
        <v>-</v>
      </c>
      <c r="W213" s="419"/>
      <c r="X213" s="419"/>
      <c r="Y213" s="419"/>
      <c r="Z213" s="419"/>
    </row>
    <row r="214" spans="1:26" ht="15" x14ac:dyDescent="0.25">
      <c r="A214" s="14"/>
      <c r="B214" s="14"/>
      <c r="C214" s="14"/>
      <c r="D214" s="14"/>
      <c r="E214" s="14"/>
      <c r="F214" s="14"/>
      <c r="G214" s="14"/>
      <c r="H214" s="14"/>
      <c r="I214" s="14"/>
      <c r="J214" s="14"/>
      <c r="K214" s="14"/>
      <c r="L214" s="615"/>
      <c r="M214" s="16"/>
      <c r="N214" s="16"/>
      <c r="O214" s="29"/>
      <c r="P214" s="353">
        <f>COUNTIF(Inputs!$D$20:$DS$307,C214)*(Inputs!$B$3*24)*60*IF(C214="",0,1)</f>
        <v>0</v>
      </c>
      <c r="Q214" s="354">
        <f>IF(Factsheet!$E$61&gt;0,P214/Factsheet!$E$61,0)</f>
        <v>0</v>
      </c>
      <c r="R214" s="356"/>
      <c r="S214" s="19">
        <f>IF(H214="Trays",I214*Factsheet!$I$61,IF(G214="Fixed",I214,0))</f>
        <v>0</v>
      </c>
      <c r="T214" s="20">
        <f>IF(H214="Other","N/A",IF(H214="Trays",Factsheet!$I$61,Factsheet!$E$61))</f>
        <v>40</v>
      </c>
      <c r="U214" s="20" t="str">
        <f t="shared" si="9"/>
        <v>N</v>
      </c>
      <c r="V214" s="419" t="str">
        <f t="shared" si="8"/>
        <v>-</v>
      </c>
      <c r="W214" s="419"/>
      <c r="X214" s="419"/>
      <c r="Y214" s="419"/>
      <c r="Z214" s="419"/>
    </row>
    <row r="215" spans="1:26" ht="15" x14ac:dyDescent="0.25">
      <c r="A215" s="14"/>
      <c r="B215" s="14"/>
      <c r="C215" s="14"/>
      <c r="D215" s="14"/>
      <c r="E215" s="14"/>
      <c r="F215" s="14"/>
      <c r="G215" s="14"/>
      <c r="H215" s="14"/>
      <c r="I215" s="14"/>
      <c r="J215" s="14"/>
      <c r="K215" s="14"/>
      <c r="L215" s="615"/>
      <c r="M215" s="16"/>
      <c r="N215" s="16"/>
      <c r="O215" s="16"/>
      <c r="P215" s="353">
        <f>COUNTIF(Inputs!$D$20:$DS$307,C215)*(Inputs!$B$3*24)*60*IF(C215="",0,1)</f>
        <v>0</v>
      </c>
      <c r="Q215" s="354">
        <f>IF(Factsheet!$E$61&gt;0,P215/Factsheet!$E$61,0)</f>
        <v>0</v>
      </c>
      <c r="R215" s="356"/>
      <c r="S215" s="19">
        <f>IF(H215="Trays",I215*Factsheet!$I$61,IF(G215="Fixed",I215,0))</f>
        <v>0</v>
      </c>
      <c r="T215" s="20">
        <f>IF(H215="Other","N/A",IF(H215="Trays",Factsheet!$I$61,Factsheet!$E$61))</f>
        <v>40</v>
      </c>
      <c r="U215" s="20" t="str">
        <f t="shared" si="9"/>
        <v>N</v>
      </c>
      <c r="V215" s="419" t="str">
        <f t="shared" si="8"/>
        <v>-</v>
      </c>
      <c r="W215" s="419"/>
      <c r="X215" s="419"/>
      <c r="Y215" s="419"/>
      <c r="Z215" s="419"/>
    </row>
    <row r="216" spans="1:26" ht="15" x14ac:dyDescent="0.25">
      <c r="A216" s="14"/>
      <c r="B216" s="14"/>
      <c r="C216" s="14"/>
      <c r="D216" s="14"/>
      <c r="E216" s="14"/>
      <c r="F216" s="14"/>
      <c r="G216" s="14"/>
      <c r="H216" s="14"/>
      <c r="I216" s="14"/>
      <c r="J216" s="14"/>
      <c r="K216" s="14"/>
      <c r="L216" s="615"/>
      <c r="M216" s="16"/>
      <c r="N216" s="16"/>
      <c r="O216" s="29"/>
      <c r="P216" s="353">
        <f>COUNTIF(Inputs!$D$20:$DS$307,C216)*(Inputs!$B$3*24)*60*IF(C216="",0,1)</f>
        <v>0</v>
      </c>
      <c r="Q216" s="354">
        <f>IF(Factsheet!$E$61&gt;0,P216/Factsheet!$E$61,0)</f>
        <v>0</v>
      </c>
      <c r="R216" s="356"/>
      <c r="S216" s="19">
        <f>IF(H216="Trays",I216*Factsheet!$I$61,IF(G216="Fixed",I216,0))</f>
        <v>0</v>
      </c>
      <c r="T216" s="20">
        <f>IF(H216="Other","N/A",IF(H216="Trays",Factsheet!$I$61,Factsheet!$E$61))</f>
        <v>40</v>
      </c>
      <c r="U216" s="20" t="str">
        <f t="shared" si="9"/>
        <v>N</v>
      </c>
      <c r="V216" s="419" t="str">
        <f t="shared" si="8"/>
        <v>-</v>
      </c>
      <c r="W216" s="419"/>
      <c r="X216" s="419"/>
      <c r="Y216" s="419"/>
      <c r="Z216" s="419"/>
    </row>
    <row r="217" spans="1:26" ht="15" x14ac:dyDescent="0.25">
      <c r="A217" s="14"/>
      <c r="B217" s="14"/>
      <c r="C217" s="14"/>
      <c r="D217" s="14"/>
      <c r="E217" s="14"/>
      <c r="F217" s="14"/>
      <c r="G217" s="14"/>
      <c r="H217" s="14"/>
      <c r="I217" s="14"/>
      <c r="J217" s="14"/>
      <c r="K217" s="14"/>
      <c r="L217" s="615"/>
      <c r="M217" s="16"/>
      <c r="N217" s="16"/>
      <c r="O217" s="16"/>
      <c r="P217" s="353">
        <f>COUNTIF(Inputs!$D$20:$DS$307,C217)*(Inputs!$B$3*24)*60*IF(C217="",0,1)</f>
        <v>0</v>
      </c>
      <c r="Q217" s="354">
        <f>IF(Factsheet!$E$61&gt;0,P217/Factsheet!$E$61,0)</f>
        <v>0</v>
      </c>
      <c r="R217" s="356"/>
      <c r="S217" s="19">
        <f>IF(H217="Trays",I217*Factsheet!$I$61,IF(G217="Fixed",I217,0))</f>
        <v>0</v>
      </c>
      <c r="T217" s="20">
        <f>IF(H217="Other","N/A",IF(H217="Trays",Factsheet!$I$61,Factsheet!$E$61))</f>
        <v>40</v>
      </c>
      <c r="U217" s="20" t="str">
        <f t="shared" si="9"/>
        <v>N</v>
      </c>
      <c r="V217" s="419" t="str">
        <f t="shared" si="8"/>
        <v>-</v>
      </c>
      <c r="W217" s="419"/>
      <c r="X217" s="419"/>
      <c r="Y217" s="419"/>
      <c r="Z217" s="419"/>
    </row>
    <row r="218" spans="1:26" ht="15" x14ac:dyDescent="0.25">
      <c r="A218" s="14"/>
      <c r="B218" s="14"/>
      <c r="C218" s="14"/>
      <c r="D218" s="14"/>
      <c r="E218" s="14"/>
      <c r="F218" s="14"/>
      <c r="G218" s="14"/>
      <c r="H218" s="14"/>
      <c r="I218" s="14"/>
      <c r="J218" s="14"/>
      <c r="K218" s="14"/>
      <c r="L218" s="615"/>
      <c r="M218" s="16"/>
      <c r="N218" s="16"/>
      <c r="O218" s="29"/>
      <c r="P218" s="353">
        <f>COUNTIF(Inputs!$D$20:$DS$307,C218)*(Inputs!$B$3*24)*60*IF(C218="",0,1)</f>
        <v>0</v>
      </c>
      <c r="Q218" s="354">
        <f>IF(Factsheet!$E$61&gt;0,P218/Factsheet!$E$61,0)</f>
        <v>0</v>
      </c>
      <c r="R218" s="356"/>
      <c r="S218" s="19">
        <f>IF(H218="Trays",I218*Factsheet!$I$61,IF(G218="Fixed",I218,0))</f>
        <v>0</v>
      </c>
      <c r="T218" s="20">
        <f>IF(H218="Other","N/A",IF(H218="Trays",Factsheet!$I$61,Factsheet!$E$61))</f>
        <v>40</v>
      </c>
      <c r="U218" s="20" t="str">
        <f t="shared" si="9"/>
        <v>N</v>
      </c>
      <c r="V218" s="419" t="str">
        <f t="shared" si="8"/>
        <v>-</v>
      </c>
      <c r="W218" s="419"/>
      <c r="X218" s="419"/>
      <c r="Y218" s="419"/>
      <c r="Z218" s="419"/>
    </row>
    <row r="219" spans="1:26" ht="15" x14ac:dyDescent="0.25">
      <c r="A219" s="14"/>
      <c r="B219" s="14"/>
      <c r="C219" s="14"/>
      <c r="D219" s="14"/>
      <c r="E219" s="14"/>
      <c r="F219" s="14"/>
      <c r="G219" s="14"/>
      <c r="H219" s="14"/>
      <c r="I219" s="14"/>
      <c r="J219" s="14"/>
      <c r="K219" s="14"/>
      <c r="L219" s="615"/>
      <c r="M219" s="16"/>
      <c r="N219" s="16"/>
      <c r="O219" s="16"/>
      <c r="P219" s="353">
        <f>COUNTIF(Inputs!$D$20:$DS$307,C219)*(Inputs!$B$3*24)*60*IF(C219="",0,1)</f>
        <v>0</v>
      </c>
      <c r="Q219" s="354">
        <f>IF(Factsheet!$E$61&gt;0,P219/Factsheet!$E$61,0)</f>
        <v>0</v>
      </c>
      <c r="R219" s="356"/>
      <c r="S219" s="19">
        <f>IF(H219="Trays",I219*Factsheet!$I$61,IF(G219="Fixed",I219,0))</f>
        <v>0</v>
      </c>
      <c r="T219" s="20">
        <f>IF(H219="Other","N/A",IF(H219="Trays",Factsheet!$I$61,Factsheet!$E$61))</f>
        <v>40</v>
      </c>
      <c r="U219" s="20" t="str">
        <f t="shared" si="9"/>
        <v>N</v>
      </c>
      <c r="V219" s="419" t="str">
        <f t="shared" si="8"/>
        <v>-</v>
      </c>
      <c r="W219" s="419"/>
      <c r="X219" s="419"/>
      <c r="Y219" s="419"/>
      <c r="Z219" s="419"/>
    </row>
    <row r="220" spans="1:26" ht="15" x14ac:dyDescent="0.25">
      <c r="A220" s="14"/>
      <c r="B220" s="14"/>
      <c r="C220" s="14"/>
      <c r="D220" s="14"/>
      <c r="E220" s="14"/>
      <c r="F220" s="14"/>
      <c r="G220" s="14"/>
      <c r="H220" s="14"/>
      <c r="I220" s="14"/>
      <c r="J220" s="14"/>
      <c r="K220" s="14"/>
      <c r="L220" s="615"/>
      <c r="M220" s="16"/>
      <c r="N220" s="16"/>
      <c r="O220" s="16"/>
      <c r="P220" s="353">
        <f>COUNTIF(Inputs!$D$20:$DS$307,C220)*(Inputs!$B$3*24)*60*IF(C220="",0,1)</f>
        <v>0</v>
      </c>
      <c r="Q220" s="354">
        <f>IF(Factsheet!$E$61&gt;0,P220/Factsheet!$E$61,0)</f>
        <v>0</v>
      </c>
      <c r="R220" s="356"/>
      <c r="S220" s="19">
        <f>IF(H220="Trays",I220*Factsheet!$I$61,IF(G220="Fixed",I220,0))</f>
        <v>0</v>
      </c>
      <c r="T220" s="20">
        <f>IF(H220="Other","N/A",IF(H220="Trays",Factsheet!$I$61,Factsheet!$E$61))</f>
        <v>40</v>
      </c>
      <c r="U220" s="20" t="str">
        <f t="shared" si="9"/>
        <v>N</v>
      </c>
      <c r="V220" s="419" t="str">
        <f t="shared" si="8"/>
        <v>-</v>
      </c>
      <c r="W220" s="419"/>
      <c r="X220" s="419"/>
      <c r="Y220" s="419"/>
      <c r="Z220" s="419"/>
    </row>
    <row r="221" spans="1:26" ht="15" x14ac:dyDescent="0.25">
      <c r="A221" s="14"/>
      <c r="B221" s="14"/>
      <c r="C221" s="14"/>
      <c r="D221" s="14"/>
      <c r="E221" s="14"/>
      <c r="F221" s="14"/>
      <c r="G221" s="14"/>
      <c r="H221" s="14"/>
      <c r="I221" s="14"/>
      <c r="J221" s="14"/>
      <c r="K221" s="14"/>
      <c r="L221" s="615"/>
      <c r="M221" s="16"/>
      <c r="N221" s="16"/>
      <c r="O221" s="16"/>
      <c r="P221" s="353">
        <f>COUNTIF(Inputs!$D$20:$DS$307,C221)*(Inputs!$B$3*24)*60*IF(C221="",0,1)</f>
        <v>0</v>
      </c>
      <c r="Q221" s="354">
        <f>IF(Factsheet!$E$61&gt;0,P221/Factsheet!$E$61,0)</f>
        <v>0</v>
      </c>
      <c r="R221" s="356"/>
      <c r="S221" s="19">
        <f>IF(H221="Trays",I221*Factsheet!$I$61,IF(G221="Fixed",I221,0))</f>
        <v>0</v>
      </c>
      <c r="T221" s="20">
        <f>IF(H221="Other","N/A",IF(H221="Trays",Factsheet!$I$61,Factsheet!$E$61))</f>
        <v>40</v>
      </c>
      <c r="U221" s="20" t="str">
        <f t="shared" si="9"/>
        <v>N</v>
      </c>
      <c r="V221" s="419" t="str">
        <f t="shared" si="8"/>
        <v>-</v>
      </c>
      <c r="W221" s="419"/>
      <c r="X221" s="419"/>
      <c r="Y221" s="419"/>
      <c r="Z221" s="419"/>
    </row>
    <row r="222" spans="1:26" ht="15" x14ac:dyDescent="0.25">
      <c r="A222" s="14"/>
      <c r="B222" s="14"/>
      <c r="C222" s="14"/>
      <c r="D222" s="14"/>
      <c r="E222" s="14"/>
      <c r="F222" s="14"/>
      <c r="G222" s="14"/>
      <c r="H222" s="14"/>
      <c r="I222" s="14"/>
      <c r="J222" s="14"/>
      <c r="K222" s="14"/>
      <c r="L222" s="615"/>
      <c r="M222" s="16"/>
      <c r="N222" s="16"/>
      <c r="O222" s="16"/>
      <c r="P222" s="353">
        <f>COUNTIF(Inputs!$D$20:$DS$307,C222)*(Inputs!$B$3*24)*60*IF(C222="",0,1)</f>
        <v>0</v>
      </c>
      <c r="Q222" s="354">
        <f>IF(Factsheet!$E$61&gt;0,P222/Factsheet!$E$61,0)</f>
        <v>0</v>
      </c>
      <c r="R222" s="356"/>
      <c r="S222" s="19">
        <f>IF(H222="Trays",I222*Factsheet!$I$61,IF(G222="Fixed",I222,0))</f>
        <v>0</v>
      </c>
      <c r="T222" s="20">
        <f>IF(H222="Other","N/A",IF(H222="Trays",Factsheet!$I$61,Factsheet!$E$61))</f>
        <v>40</v>
      </c>
      <c r="U222" s="20" t="str">
        <f t="shared" si="9"/>
        <v>N</v>
      </c>
      <c r="V222" s="419" t="str">
        <f t="shared" si="8"/>
        <v>-</v>
      </c>
      <c r="W222" s="419"/>
      <c r="X222" s="419"/>
      <c r="Y222" s="419"/>
      <c r="Z222" s="419"/>
    </row>
    <row r="223" spans="1:26" ht="15" x14ac:dyDescent="0.25">
      <c r="A223" s="14"/>
      <c r="B223" s="14"/>
      <c r="C223" s="14"/>
      <c r="D223" s="14"/>
      <c r="E223" s="14"/>
      <c r="F223" s="14"/>
      <c r="G223" s="14"/>
      <c r="H223" s="14"/>
      <c r="I223" s="14"/>
      <c r="J223" s="14"/>
      <c r="K223" s="14"/>
      <c r="L223" s="615"/>
      <c r="M223" s="16"/>
      <c r="N223" s="16"/>
      <c r="O223" s="16"/>
      <c r="P223" s="353">
        <f>COUNTIF(Inputs!$D$20:$DS$307,C223)*(Inputs!$B$3*24)*60*IF(C223="",0,1)</f>
        <v>0</v>
      </c>
      <c r="Q223" s="354">
        <f>IF(Factsheet!$E$61&gt;0,P223/Factsheet!$E$61,0)</f>
        <v>0</v>
      </c>
      <c r="R223" s="356"/>
      <c r="S223" s="19">
        <f>IF(H223="Trays",I223*Factsheet!$I$61,IF(G223="Fixed",I223,0))</f>
        <v>0</v>
      </c>
      <c r="T223" s="20">
        <f>IF(H223="Other","N/A",IF(H223="Trays",Factsheet!$I$61,Factsheet!$E$61))</f>
        <v>40</v>
      </c>
      <c r="U223" s="20" t="str">
        <f t="shared" si="9"/>
        <v>N</v>
      </c>
      <c r="V223" s="419" t="str">
        <f t="shared" si="8"/>
        <v>-</v>
      </c>
      <c r="W223" s="419"/>
      <c r="X223" s="419"/>
      <c r="Y223" s="419"/>
      <c r="Z223" s="419"/>
    </row>
    <row r="224" spans="1:26" ht="15" x14ac:dyDescent="0.25">
      <c r="A224" s="14"/>
      <c r="B224" s="14"/>
      <c r="C224" s="14"/>
      <c r="D224" s="14"/>
      <c r="E224" s="14"/>
      <c r="F224" s="14"/>
      <c r="G224" s="14"/>
      <c r="H224" s="14"/>
      <c r="I224" s="14"/>
      <c r="J224" s="14"/>
      <c r="K224" s="14"/>
      <c r="L224" s="615"/>
      <c r="M224" s="16"/>
      <c r="N224" s="16"/>
      <c r="O224" s="16"/>
      <c r="P224" s="353">
        <f>COUNTIF(Inputs!$D$20:$DS$307,C224)*(Inputs!$B$3*24)*60*IF(C224="",0,1)</f>
        <v>0</v>
      </c>
      <c r="Q224" s="354">
        <f>IF(Factsheet!$E$61&gt;0,P224/Factsheet!$E$61,0)</f>
        <v>0</v>
      </c>
      <c r="R224" s="356"/>
      <c r="S224" s="19">
        <f>IF(H224="Trays",I224*Factsheet!$I$61,IF(G224="Fixed",I224,0))</f>
        <v>0</v>
      </c>
      <c r="T224" s="20">
        <f>IF(H224="Other","N/A",IF(H224="Trays",Factsheet!$I$61,Factsheet!$E$61))</f>
        <v>40</v>
      </c>
      <c r="U224" s="20" t="str">
        <f t="shared" si="9"/>
        <v>N</v>
      </c>
      <c r="V224" s="419" t="str">
        <f t="shared" si="8"/>
        <v>-</v>
      </c>
      <c r="W224" s="419"/>
      <c r="X224" s="419"/>
      <c r="Y224" s="419"/>
      <c r="Z224" s="419"/>
    </row>
    <row r="225" spans="1:26" ht="15" x14ac:dyDescent="0.25">
      <c r="A225" s="14"/>
      <c r="B225" s="14"/>
      <c r="C225" s="14"/>
      <c r="D225" s="14"/>
      <c r="E225" s="14"/>
      <c r="F225" s="14"/>
      <c r="G225" s="14"/>
      <c r="H225" s="14"/>
      <c r="I225" s="14"/>
      <c r="J225" s="14"/>
      <c r="K225" s="14"/>
      <c r="L225" s="615"/>
      <c r="M225" s="16"/>
      <c r="N225" s="16"/>
      <c r="O225" s="29"/>
      <c r="P225" s="353">
        <f>COUNTIF(Inputs!$D$20:$DS$307,C225)*(Inputs!$B$3*24)*60*IF(C225="",0,1)</f>
        <v>0</v>
      </c>
      <c r="Q225" s="354">
        <f>IF(Factsheet!$E$61&gt;0,P225/Factsheet!$E$61,0)</f>
        <v>0</v>
      </c>
      <c r="R225" s="356"/>
      <c r="S225" s="19">
        <f>IF(H225="Trays",I225*Factsheet!$I$61,IF(G225="Fixed",I225,0))</f>
        <v>0</v>
      </c>
      <c r="T225" s="20">
        <f>IF(H225="Other","N/A",IF(H225="Trays",Factsheet!$I$61,Factsheet!$E$61))</f>
        <v>40</v>
      </c>
      <c r="U225" s="20" t="str">
        <f t="shared" si="9"/>
        <v>N</v>
      </c>
      <c r="V225" s="419" t="str">
        <f t="shared" si="8"/>
        <v>-</v>
      </c>
      <c r="W225" s="419"/>
      <c r="X225" s="419"/>
      <c r="Y225" s="419"/>
      <c r="Z225" s="419"/>
    </row>
    <row r="226" spans="1:26" ht="15" x14ac:dyDescent="0.25">
      <c r="A226" s="14"/>
      <c r="B226" s="14"/>
      <c r="C226" s="14"/>
      <c r="D226" s="14"/>
      <c r="E226" s="14"/>
      <c r="F226" s="14"/>
      <c r="G226" s="14"/>
      <c r="H226" s="14"/>
      <c r="I226" s="14"/>
      <c r="J226" s="14"/>
      <c r="K226" s="14"/>
      <c r="L226" s="615"/>
      <c r="M226" s="16"/>
      <c r="N226" s="16"/>
      <c r="O226" s="16"/>
      <c r="P226" s="353">
        <f>COUNTIF(Inputs!$D$20:$DS$307,C226)*(Inputs!$B$3*24)*60*IF(C226="",0,1)</f>
        <v>0</v>
      </c>
      <c r="Q226" s="354">
        <f>IF(Factsheet!$E$61&gt;0,P226/Factsheet!$E$61,0)</f>
        <v>0</v>
      </c>
      <c r="R226" s="356"/>
      <c r="S226" s="19">
        <f>IF(H226="Trays",I226*Factsheet!$I$61,IF(G226="Fixed",I226,0))</f>
        <v>0</v>
      </c>
      <c r="T226" s="20">
        <f>IF(H226="Other","N/A",IF(H226="Trays",Factsheet!$I$61,Factsheet!$E$61))</f>
        <v>40</v>
      </c>
      <c r="U226" s="20" t="str">
        <f t="shared" si="9"/>
        <v>N</v>
      </c>
      <c r="V226" s="419" t="str">
        <f t="shared" si="8"/>
        <v>-</v>
      </c>
      <c r="W226" s="419"/>
      <c r="X226" s="419"/>
      <c r="Y226" s="419"/>
      <c r="Z226" s="419"/>
    </row>
    <row r="227" spans="1:26" ht="15" x14ac:dyDescent="0.25">
      <c r="A227" s="14"/>
      <c r="B227" s="14"/>
      <c r="C227" s="14"/>
      <c r="D227" s="14"/>
      <c r="E227" s="14"/>
      <c r="F227" s="14"/>
      <c r="G227" s="14"/>
      <c r="H227" s="14"/>
      <c r="I227" s="14"/>
      <c r="J227" s="14"/>
      <c r="K227" s="14"/>
      <c r="L227" s="615"/>
      <c r="M227" s="16"/>
      <c r="N227" s="16"/>
      <c r="O227" s="29"/>
      <c r="P227" s="353">
        <f>COUNTIF(Inputs!$D$20:$DS$307,C227)*(Inputs!$B$3*24)*60*IF(C227="",0,1)</f>
        <v>0</v>
      </c>
      <c r="Q227" s="354">
        <f>IF(Factsheet!$E$61&gt;0,P227/Factsheet!$E$61,0)</f>
        <v>0</v>
      </c>
      <c r="R227" s="356"/>
      <c r="S227" s="19">
        <f>IF(H227="Trays",I227*Factsheet!$I$61,IF(G227="Fixed",I227,0))</f>
        <v>0</v>
      </c>
      <c r="T227" s="20">
        <f>IF(H227="Other","N/A",IF(H227="Trays",Factsheet!$I$61,Factsheet!$E$61))</f>
        <v>40</v>
      </c>
      <c r="U227" s="20" t="str">
        <f t="shared" si="9"/>
        <v>N</v>
      </c>
      <c r="V227" s="419" t="str">
        <f t="shared" si="8"/>
        <v>-</v>
      </c>
      <c r="W227" s="419"/>
      <c r="X227" s="419"/>
      <c r="Y227" s="419"/>
      <c r="Z227" s="419"/>
    </row>
    <row r="228" spans="1:26" ht="15" x14ac:dyDescent="0.25">
      <c r="A228" s="14"/>
      <c r="B228" s="14"/>
      <c r="C228" s="14"/>
      <c r="D228" s="14"/>
      <c r="E228" s="14"/>
      <c r="F228" s="14"/>
      <c r="G228" s="14"/>
      <c r="H228" s="14"/>
      <c r="I228" s="14"/>
      <c r="J228" s="14"/>
      <c r="K228" s="14"/>
      <c r="L228" s="615"/>
      <c r="M228" s="16"/>
      <c r="N228" s="16"/>
      <c r="O228" s="16"/>
      <c r="P228" s="353">
        <f>COUNTIF(Inputs!$D$20:$DS$307,C228)*(Inputs!$B$3*24)*60*IF(C228="",0,1)</f>
        <v>0</v>
      </c>
      <c r="Q228" s="354">
        <f>IF(Factsheet!$E$61&gt;0,P228/Factsheet!$E$61,0)</f>
        <v>0</v>
      </c>
      <c r="R228" s="356"/>
      <c r="S228" s="19">
        <f>IF(H228="Trays",I228*Factsheet!$I$61,IF(G228="Fixed",I228,0))</f>
        <v>0</v>
      </c>
      <c r="T228" s="20">
        <f>IF(H228="Other","N/A",IF(H228="Trays",Factsheet!$I$61,Factsheet!$E$61))</f>
        <v>40</v>
      </c>
      <c r="U228" s="20" t="str">
        <f t="shared" si="9"/>
        <v>N</v>
      </c>
      <c r="V228" s="419" t="str">
        <f t="shared" si="8"/>
        <v>-</v>
      </c>
      <c r="W228" s="419"/>
      <c r="X228" s="419"/>
      <c r="Y228" s="419"/>
      <c r="Z228" s="419"/>
    </row>
    <row r="229" spans="1:26" ht="15" x14ac:dyDescent="0.25">
      <c r="A229" s="14"/>
      <c r="B229" s="14"/>
      <c r="C229" s="14"/>
      <c r="D229" s="14"/>
      <c r="E229" s="14"/>
      <c r="F229" s="14"/>
      <c r="G229" s="14"/>
      <c r="H229" s="14"/>
      <c r="I229" s="14"/>
      <c r="J229" s="14"/>
      <c r="K229" s="14"/>
      <c r="L229" s="615"/>
      <c r="M229" s="16"/>
      <c r="N229" s="16"/>
      <c r="O229" s="16"/>
      <c r="P229" s="353">
        <f>COUNTIF(Inputs!$D$20:$DS$307,C229)*(Inputs!$B$3*24)*60*IF(C229="",0,1)</f>
        <v>0</v>
      </c>
      <c r="Q229" s="354">
        <f>IF(Factsheet!$E$61&gt;0,P229/Factsheet!$E$61,0)</f>
        <v>0</v>
      </c>
      <c r="R229" s="356"/>
      <c r="S229" s="19">
        <f>IF(H229="Trays",I229*Factsheet!$I$61,IF(G229="Fixed",I229,0))</f>
        <v>0</v>
      </c>
      <c r="T229" s="20">
        <f>IF(H229="Other","N/A",IF(H229="Trays",Factsheet!$I$61,Factsheet!$E$61))</f>
        <v>40</v>
      </c>
      <c r="U229" s="20" t="str">
        <f t="shared" si="9"/>
        <v>N</v>
      </c>
      <c r="V229" s="419" t="str">
        <f t="shared" si="8"/>
        <v>-</v>
      </c>
      <c r="W229" s="419"/>
      <c r="X229" s="419"/>
      <c r="Y229" s="419"/>
      <c r="Z229" s="419"/>
    </row>
    <row r="230" spans="1:26" ht="15" x14ac:dyDescent="0.25">
      <c r="A230" s="14"/>
      <c r="B230" s="14"/>
      <c r="C230" s="14"/>
      <c r="D230" s="14"/>
      <c r="E230" s="14"/>
      <c r="F230" s="14"/>
      <c r="G230" s="14"/>
      <c r="H230" s="14"/>
      <c r="I230" s="14"/>
      <c r="J230" s="14"/>
      <c r="K230" s="14"/>
      <c r="L230" s="615"/>
      <c r="M230" s="16"/>
      <c r="N230" s="16"/>
      <c r="O230" s="16"/>
      <c r="P230" s="353">
        <f>COUNTIF(Inputs!$D$20:$DS$307,C230)*(Inputs!$B$3*24)*60*IF(C230="",0,1)</f>
        <v>0</v>
      </c>
      <c r="Q230" s="354">
        <f>IF(Factsheet!$E$61&gt;0,P230/Factsheet!$E$61,0)</f>
        <v>0</v>
      </c>
      <c r="R230" s="356"/>
      <c r="S230" s="19">
        <f>IF(H230="Trays",I230*Factsheet!$I$61,IF(G230="Fixed",I230,0))</f>
        <v>0</v>
      </c>
      <c r="T230" s="20">
        <f>IF(H230="Other","N/A",IF(H230="Trays",Factsheet!$I$61,Factsheet!$E$61))</f>
        <v>40</v>
      </c>
      <c r="U230" s="20" t="str">
        <f t="shared" si="9"/>
        <v>N</v>
      </c>
      <c r="V230" s="419" t="str">
        <f t="shared" si="8"/>
        <v>-</v>
      </c>
      <c r="W230" s="419"/>
      <c r="X230" s="419"/>
      <c r="Y230" s="419"/>
      <c r="Z230" s="419"/>
    </row>
    <row r="231" spans="1:26" ht="15" x14ac:dyDescent="0.25">
      <c r="A231" s="14"/>
      <c r="B231" s="14"/>
      <c r="C231" s="14"/>
      <c r="D231" s="14"/>
      <c r="E231" s="14"/>
      <c r="F231" s="14"/>
      <c r="G231" s="14"/>
      <c r="H231" s="14"/>
      <c r="I231" s="14"/>
      <c r="J231" s="14"/>
      <c r="K231" s="14"/>
      <c r="L231" s="615"/>
      <c r="M231" s="16"/>
      <c r="N231" s="16"/>
      <c r="O231" s="16"/>
      <c r="P231" s="353">
        <f>COUNTIF(Inputs!$D$20:$DS$307,C231)*(Inputs!$B$3*24)*60*IF(C231="",0,1)</f>
        <v>0</v>
      </c>
      <c r="Q231" s="354">
        <f>IF(Factsheet!$E$61&gt;0,P231/Factsheet!$E$61,0)</f>
        <v>0</v>
      </c>
      <c r="R231" s="356"/>
      <c r="S231" s="19">
        <f>IF(H231="Trays",I231*Factsheet!$I$61,IF(G231="Fixed",I231,0))</f>
        <v>0</v>
      </c>
      <c r="T231" s="20">
        <f>IF(H231="Other","N/A",IF(H231="Trays",Factsheet!$I$61,Factsheet!$E$61))</f>
        <v>40</v>
      </c>
      <c r="U231" s="20" t="str">
        <f t="shared" si="9"/>
        <v>N</v>
      </c>
      <c r="V231" s="419" t="str">
        <f t="shared" si="8"/>
        <v>-</v>
      </c>
      <c r="W231" s="419"/>
      <c r="X231" s="419"/>
      <c r="Y231" s="419"/>
      <c r="Z231" s="419"/>
    </row>
    <row r="232" spans="1:26" ht="15" x14ac:dyDescent="0.25">
      <c r="A232" s="14"/>
      <c r="B232" s="14"/>
      <c r="C232" s="14"/>
      <c r="D232" s="14"/>
      <c r="E232" s="14"/>
      <c r="F232" s="14"/>
      <c r="G232" s="14"/>
      <c r="H232" s="14"/>
      <c r="I232" s="14"/>
      <c r="J232" s="14"/>
      <c r="K232" s="14"/>
      <c r="L232" s="615"/>
      <c r="M232" s="16"/>
      <c r="N232" s="16"/>
      <c r="O232" s="29"/>
      <c r="P232" s="353">
        <f>COUNTIF(Inputs!$D$20:$DS$307,C232)*(Inputs!$B$3*24)*60*IF(C232="",0,1)</f>
        <v>0</v>
      </c>
      <c r="Q232" s="354">
        <f>IF(Factsheet!$E$61&gt;0,P232/Factsheet!$E$61,0)</f>
        <v>0</v>
      </c>
      <c r="R232" s="356"/>
      <c r="S232" s="19">
        <f>IF(H232="Trays",I232*Factsheet!$I$61,IF(G232="Fixed",I232,0))</f>
        <v>0</v>
      </c>
      <c r="T232" s="20">
        <f>IF(H232="Other","N/A",IF(H232="Trays",Factsheet!$I$61,Factsheet!$E$61))</f>
        <v>40</v>
      </c>
      <c r="U232" s="20" t="str">
        <f t="shared" si="9"/>
        <v>N</v>
      </c>
      <c r="V232" s="419" t="str">
        <f t="shared" si="8"/>
        <v>-</v>
      </c>
      <c r="W232" s="419"/>
      <c r="X232" s="419"/>
      <c r="Y232" s="419"/>
      <c r="Z232" s="419"/>
    </row>
    <row r="233" spans="1:26" ht="15" x14ac:dyDescent="0.25">
      <c r="A233" s="14"/>
      <c r="B233" s="14"/>
      <c r="C233" s="14"/>
      <c r="D233" s="14"/>
      <c r="E233" s="14"/>
      <c r="F233" s="14"/>
      <c r="G233" s="14"/>
      <c r="H233" s="14"/>
      <c r="I233" s="14"/>
      <c r="J233" s="14"/>
      <c r="K233" s="14"/>
      <c r="L233" s="615"/>
      <c r="M233" s="16"/>
      <c r="N233" s="16"/>
      <c r="O233" s="16"/>
      <c r="P233" s="353">
        <f>COUNTIF(Inputs!$D$20:$DS$307,C233)*(Inputs!$B$3*24)*60*IF(C233="",0,1)</f>
        <v>0</v>
      </c>
      <c r="Q233" s="354">
        <f>IF(Factsheet!$E$61&gt;0,P233/Factsheet!$E$61,0)</f>
        <v>0</v>
      </c>
      <c r="R233" s="356"/>
      <c r="S233" s="19">
        <f>IF(H233="Trays",I233*Factsheet!$I$61,IF(G233="Fixed",I233,0))</f>
        <v>0</v>
      </c>
      <c r="T233" s="20">
        <f>IF(H233="Other","N/A",IF(H233="Trays",Factsheet!$I$61,Factsheet!$E$61))</f>
        <v>40</v>
      </c>
      <c r="U233" s="20" t="str">
        <f t="shared" si="9"/>
        <v>N</v>
      </c>
      <c r="V233" s="419" t="str">
        <f t="shared" si="8"/>
        <v>-</v>
      </c>
      <c r="W233" s="419"/>
      <c r="X233" s="419"/>
      <c r="Y233" s="419"/>
      <c r="Z233" s="419"/>
    </row>
    <row r="234" spans="1:26" ht="15" x14ac:dyDescent="0.25">
      <c r="A234" s="14"/>
      <c r="B234" s="14"/>
      <c r="C234" s="14"/>
      <c r="D234" s="14"/>
      <c r="E234" s="14"/>
      <c r="F234" s="14"/>
      <c r="G234" s="14"/>
      <c r="H234" s="14"/>
      <c r="I234" s="14"/>
      <c r="J234" s="14"/>
      <c r="K234" s="14"/>
      <c r="L234" s="615"/>
      <c r="M234" s="16"/>
      <c r="N234" s="16"/>
      <c r="O234" s="16"/>
      <c r="P234" s="353">
        <f>COUNTIF(Inputs!$D$20:$DS$307,C234)*(Inputs!$B$3*24)*60*IF(C234="",0,1)</f>
        <v>0</v>
      </c>
      <c r="Q234" s="354">
        <f>IF(Factsheet!$E$61&gt;0,P234/Factsheet!$E$61,0)</f>
        <v>0</v>
      </c>
      <c r="R234" s="356"/>
      <c r="S234" s="19">
        <f>IF(H234="Trays",I234*Factsheet!$I$61,IF(G234="Fixed",I234,0))</f>
        <v>0</v>
      </c>
      <c r="T234" s="20">
        <f>IF(H234="Other","N/A",IF(H234="Trays",Factsheet!$I$61,Factsheet!$E$61))</f>
        <v>40</v>
      </c>
      <c r="U234" s="20" t="str">
        <f t="shared" si="9"/>
        <v>N</v>
      </c>
      <c r="V234" s="419" t="str">
        <f t="shared" si="8"/>
        <v>-</v>
      </c>
      <c r="W234" s="419"/>
      <c r="X234" s="419"/>
      <c r="Y234" s="419"/>
      <c r="Z234" s="419"/>
    </row>
    <row r="235" spans="1:26" ht="15" x14ac:dyDescent="0.25">
      <c r="A235" s="14"/>
      <c r="B235" s="14"/>
      <c r="C235" s="14"/>
      <c r="D235" s="14"/>
      <c r="E235" s="14"/>
      <c r="F235" s="14"/>
      <c r="G235" s="14"/>
      <c r="H235" s="14"/>
      <c r="I235" s="14"/>
      <c r="J235" s="14"/>
      <c r="K235" s="14"/>
      <c r="L235" s="615"/>
      <c r="M235" s="16"/>
      <c r="N235" s="16"/>
      <c r="O235" s="29"/>
      <c r="P235" s="353">
        <f>COUNTIF(Inputs!$D$20:$DS$307,C235)*(Inputs!$B$3*24)*60*IF(C235="",0,1)</f>
        <v>0</v>
      </c>
      <c r="Q235" s="354">
        <f>IF(Factsheet!$E$61&gt;0,P235/Factsheet!$E$61,0)</f>
        <v>0</v>
      </c>
      <c r="R235" s="356"/>
      <c r="S235" s="19">
        <f>IF(H235="Trays",I235*Factsheet!$I$61,IF(G235="Fixed",I235,0))</f>
        <v>0</v>
      </c>
      <c r="T235" s="20">
        <f>IF(H235="Other","N/A",IF(H235="Trays",Factsheet!$I$61,Factsheet!$E$61))</f>
        <v>40</v>
      </c>
      <c r="U235" s="20" t="str">
        <f t="shared" si="9"/>
        <v>N</v>
      </c>
      <c r="V235" s="419" t="str">
        <f t="shared" si="8"/>
        <v>-</v>
      </c>
      <c r="W235" s="419"/>
      <c r="X235" s="419"/>
      <c r="Y235" s="419"/>
      <c r="Z235" s="419"/>
    </row>
    <row r="236" spans="1:26" ht="15" x14ac:dyDescent="0.25">
      <c r="A236" s="14"/>
      <c r="B236" s="14"/>
      <c r="C236" s="14"/>
      <c r="D236" s="14"/>
      <c r="E236" s="14"/>
      <c r="F236" s="14"/>
      <c r="G236" s="14"/>
      <c r="H236" s="14"/>
      <c r="I236" s="14"/>
      <c r="J236" s="14"/>
      <c r="K236" s="14"/>
      <c r="L236" s="615"/>
      <c r="M236" s="16"/>
      <c r="N236" s="16"/>
      <c r="O236" s="16"/>
      <c r="P236" s="353">
        <f>COUNTIF(Inputs!$D$20:$DS$307,C236)*(Inputs!$B$3*24)*60*IF(C236="",0,1)</f>
        <v>0</v>
      </c>
      <c r="Q236" s="354">
        <f>IF(Factsheet!$E$61&gt;0,P236/Factsheet!$E$61,0)</f>
        <v>0</v>
      </c>
      <c r="R236" s="356"/>
      <c r="S236" s="19">
        <f>IF(H236="Trays",I236*Factsheet!$I$61,IF(G236="Fixed",I236,0))</f>
        <v>0</v>
      </c>
      <c r="T236" s="20">
        <f>IF(H236="Other","N/A",IF(H236="Trays",Factsheet!$I$61,Factsheet!$E$61))</f>
        <v>40</v>
      </c>
      <c r="U236" s="20" t="str">
        <f t="shared" si="9"/>
        <v>N</v>
      </c>
      <c r="V236" s="419" t="str">
        <f t="shared" si="8"/>
        <v>-</v>
      </c>
      <c r="W236" s="419"/>
      <c r="X236" s="419"/>
      <c r="Y236" s="419"/>
      <c r="Z236" s="419"/>
    </row>
    <row r="237" spans="1:26" ht="15" x14ac:dyDescent="0.25">
      <c r="A237" s="14"/>
      <c r="B237" s="14"/>
      <c r="C237" s="14"/>
      <c r="D237" s="14"/>
      <c r="E237" s="14"/>
      <c r="F237" s="14"/>
      <c r="G237" s="14"/>
      <c r="H237" s="14"/>
      <c r="I237" s="14"/>
      <c r="J237" s="14"/>
      <c r="K237" s="14"/>
      <c r="L237" s="615"/>
      <c r="M237" s="16"/>
      <c r="N237" s="16"/>
      <c r="O237" s="16"/>
      <c r="P237" s="353">
        <f>COUNTIF(Inputs!$D$20:$DS$307,C237)*(Inputs!$B$3*24)*60*IF(C237="",0,1)</f>
        <v>0</v>
      </c>
      <c r="Q237" s="354">
        <f>IF(Factsheet!$E$61&gt;0,P237/Factsheet!$E$61,0)</f>
        <v>0</v>
      </c>
      <c r="R237" s="356"/>
      <c r="S237" s="19">
        <f>IF(H237="Trays",I237*Factsheet!$I$61,IF(G237="Fixed",I237,0))</f>
        <v>0</v>
      </c>
      <c r="T237" s="20">
        <f>IF(H237="Other","N/A",IF(H237="Trays",Factsheet!$I$61,Factsheet!$E$61))</f>
        <v>40</v>
      </c>
      <c r="U237" s="20" t="str">
        <f t="shared" si="9"/>
        <v>N</v>
      </c>
      <c r="V237" s="419" t="str">
        <f t="shared" si="8"/>
        <v>-</v>
      </c>
      <c r="W237" s="419"/>
      <c r="X237" s="419"/>
      <c r="Y237" s="419"/>
      <c r="Z237" s="419"/>
    </row>
    <row r="238" spans="1:26" ht="15" x14ac:dyDescent="0.25">
      <c r="A238" s="14"/>
      <c r="B238" s="14"/>
      <c r="C238" s="14"/>
      <c r="D238" s="14"/>
      <c r="E238" s="14"/>
      <c r="F238" s="14"/>
      <c r="G238" s="14"/>
      <c r="H238" s="14"/>
      <c r="I238" s="14"/>
      <c r="J238" s="14"/>
      <c r="K238" s="14"/>
      <c r="L238" s="615"/>
      <c r="M238" s="16"/>
      <c r="N238" s="16"/>
      <c r="O238" s="16"/>
      <c r="P238" s="353">
        <f>COUNTIF(Inputs!$D$20:$DS$307,C238)*(Inputs!$B$3*24)*60*IF(C238="",0,1)</f>
        <v>0</v>
      </c>
      <c r="Q238" s="354">
        <f>IF(Factsheet!$E$61&gt;0,P238/Factsheet!$E$61,0)</f>
        <v>0</v>
      </c>
      <c r="R238" s="356"/>
      <c r="S238" s="19">
        <f>IF(H238="Trays",I238*Factsheet!$I$61,IF(G238="Fixed",I238,0))</f>
        <v>0</v>
      </c>
      <c r="T238" s="20">
        <f>IF(H238="Other","N/A",IF(H238="Trays",Factsheet!$I$61,Factsheet!$E$61))</f>
        <v>40</v>
      </c>
      <c r="U238" s="20" t="str">
        <f t="shared" si="9"/>
        <v>N</v>
      </c>
      <c r="V238" s="419" t="str">
        <f t="shared" si="8"/>
        <v>-</v>
      </c>
      <c r="W238" s="419"/>
      <c r="X238" s="419"/>
      <c r="Y238" s="419"/>
      <c r="Z238" s="419"/>
    </row>
    <row r="239" spans="1:26" ht="15" x14ac:dyDescent="0.25">
      <c r="A239" s="14"/>
      <c r="B239" s="14"/>
      <c r="C239" s="14"/>
      <c r="D239" s="14"/>
      <c r="E239" s="14"/>
      <c r="F239" s="14"/>
      <c r="G239" s="14"/>
      <c r="H239" s="14"/>
      <c r="I239" s="14"/>
      <c r="J239" s="14"/>
      <c r="K239" s="14"/>
      <c r="L239" s="615"/>
      <c r="M239" s="16"/>
      <c r="N239" s="16"/>
      <c r="O239" s="16"/>
      <c r="P239" s="353">
        <f>COUNTIF(Inputs!$D$20:$DS$307,C239)*(Inputs!$B$3*24)*60*IF(C239="",0,1)</f>
        <v>0</v>
      </c>
      <c r="Q239" s="354">
        <f>IF(Factsheet!$E$61&gt;0,P239/Factsheet!$E$61,0)</f>
        <v>0</v>
      </c>
      <c r="R239" s="356"/>
      <c r="S239" s="19">
        <f>IF(H239="Trays",I239*Factsheet!$I$61,IF(G239="Fixed",I239,0))</f>
        <v>0</v>
      </c>
      <c r="T239" s="20">
        <f>IF(H239="Other","N/A",IF(H239="Trays",Factsheet!$I$61,Factsheet!$E$61))</f>
        <v>40</v>
      </c>
      <c r="U239" s="20" t="str">
        <f t="shared" si="9"/>
        <v>N</v>
      </c>
      <c r="V239" s="419" t="str">
        <f t="shared" si="8"/>
        <v>-</v>
      </c>
      <c r="W239" s="419"/>
      <c r="X239" s="419"/>
      <c r="Y239" s="419"/>
      <c r="Z239" s="419"/>
    </row>
    <row r="240" spans="1:26" ht="15" x14ac:dyDescent="0.25">
      <c r="A240" s="14"/>
      <c r="B240" s="14"/>
      <c r="C240" s="14"/>
      <c r="D240" s="14"/>
      <c r="E240" s="14"/>
      <c r="F240" s="14"/>
      <c r="G240" s="14"/>
      <c r="H240" s="14"/>
      <c r="I240" s="14"/>
      <c r="J240" s="14"/>
      <c r="K240" s="14"/>
      <c r="L240" s="615"/>
      <c r="M240" s="16"/>
      <c r="N240" s="16"/>
      <c r="O240" s="29"/>
      <c r="P240" s="353">
        <f>COUNTIF(Inputs!$D$20:$DS$307,C240)*(Inputs!$B$3*24)*60*IF(C240="",0,1)</f>
        <v>0</v>
      </c>
      <c r="Q240" s="354">
        <f>IF(Factsheet!$E$61&gt;0,P240/Factsheet!$E$61,0)</f>
        <v>0</v>
      </c>
      <c r="R240" s="356"/>
      <c r="S240" s="19">
        <f>IF(H240="Trays",I240*Factsheet!$I$61,IF(G240="Fixed",I240,0))</f>
        <v>0</v>
      </c>
      <c r="T240" s="20">
        <f>IF(H240="Other","N/A",IF(H240="Trays",Factsheet!$I$61,Factsheet!$E$61))</f>
        <v>40</v>
      </c>
      <c r="U240" s="20" t="str">
        <f t="shared" si="9"/>
        <v>N</v>
      </c>
      <c r="V240" s="419" t="str">
        <f t="shared" si="8"/>
        <v>-</v>
      </c>
      <c r="W240" s="419"/>
      <c r="X240" s="419"/>
      <c r="Y240" s="419"/>
      <c r="Z240" s="419"/>
    </row>
    <row r="241" spans="1:26" ht="15" x14ac:dyDescent="0.25">
      <c r="A241" s="14"/>
      <c r="B241" s="14"/>
      <c r="C241" s="14"/>
      <c r="D241" s="14"/>
      <c r="E241" s="14"/>
      <c r="F241" s="14"/>
      <c r="G241" s="14"/>
      <c r="H241" s="14"/>
      <c r="I241" s="14"/>
      <c r="J241" s="14"/>
      <c r="K241" s="14"/>
      <c r="L241" s="615"/>
      <c r="M241" s="16"/>
      <c r="N241" s="16"/>
      <c r="O241" s="16"/>
      <c r="P241" s="353">
        <f>COUNTIF(Inputs!$D$20:$DS$307,C241)*(Inputs!$B$3*24)*60*IF(C241="",0,1)</f>
        <v>0</v>
      </c>
      <c r="Q241" s="354">
        <f>IF(Factsheet!$E$61&gt;0,P241/Factsheet!$E$61,0)</f>
        <v>0</v>
      </c>
      <c r="R241" s="356"/>
      <c r="S241" s="19">
        <f>IF(H241="Trays",I241*Factsheet!$I$61,IF(G241="Fixed",I241,0))</f>
        <v>0</v>
      </c>
      <c r="T241" s="20">
        <f>IF(H241="Other","N/A",IF(H241="Trays",Factsheet!$I$61,Factsheet!$E$61))</f>
        <v>40</v>
      </c>
      <c r="U241" s="20" t="str">
        <f t="shared" si="9"/>
        <v>N</v>
      </c>
      <c r="V241" s="419" t="str">
        <f t="shared" si="8"/>
        <v>-</v>
      </c>
      <c r="W241" s="419"/>
      <c r="X241" s="419"/>
      <c r="Y241" s="419"/>
      <c r="Z241" s="419"/>
    </row>
    <row r="242" spans="1:26" ht="15" x14ac:dyDescent="0.25">
      <c r="A242" s="14"/>
      <c r="B242" s="14"/>
      <c r="C242" s="14"/>
      <c r="D242" s="14"/>
      <c r="E242" s="14"/>
      <c r="F242" s="14"/>
      <c r="G242" s="14"/>
      <c r="H242" s="14"/>
      <c r="I242" s="14"/>
      <c r="J242" s="14"/>
      <c r="K242" s="14"/>
      <c r="L242" s="615"/>
      <c r="M242" s="16"/>
      <c r="N242" s="16"/>
      <c r="O242" s="16"/>
      <c r="P242" s="353">
        <f>COUNTIF(Inputs!$D$20:$DS$307,C242)*(Inputs!$B$3*24)*60*IF(C242="",0,1)</f>
        <v>0</v>
      </c>
      <c r="Q242" s="354">
        <f>IF(Factsheet!$E$61&gt;0,P242/Factsheet!$E$61,0)</f>
        <v>0</v>
      </c>
      <c r="R242" s="356"/>
      <c r="S242" s="19">
        <f>IF(H242="Trays",I242*Factsheet!$I$61,IF(G242="Fixed",I242,0))</f>
        <v>0</v>
      </c>
      <c r="T242" s="20">
        <f>IF(H242="Other","N/A",IF(H242="Trays",Factsheet!$I$61,Factsheet!$E$61))</f>
        <v>40</v>
      </c>
      <c r="U242" s="20" t="str">
        <f t="shared" si="9"/>
        <v>N</v>
      </c>
      <c r="V242" s="419" t="str">
        <f t="shared" si="8"/>
        <v>-</v>
      </c>
      <c r="W242" s="419"/>
      <c r="X242" s="419"/>
      <c r="Y242" s="419"/>
      <c r="Z242" s="419"/>
    </row>
    <row r="243" spans="1:26" ht="15" x14ac:dyDescent="0.25">
      <c r="A243" s="14"/>
      <c r="B243" s="14"/>
      <c r="C243" s="14"/>
      <c r="D243" s="14"/>
      <c r="E243" s="14"/>
      <c r="F243" s="14"/>
      <c r="G243" s="14"/>
      <c r="H243" s="14"/>
      <c r="I243" s="14"/>
      <c r="J243" s="14"/>
      <c r="K243" s="14"/>
      <c r="L243" s="615"/>
      <c r="M243" s="16"/>
      <c r="N243" s="16"/>
      <c r="O243" s="16"/>
      <c r="P243" s="353">
        <f>COUNTIF(Inputs!$D$20:$DS$307,C243)*(Inputs!$B$3*24)*60*IF(C243="",0,1)</f>
        <v>0</v>
      </c>
      <c r="Q243" s="354">
        <f>IF(Factsheet!$E$61&gt;0,P243/Factsheet!$E$61,0)</f>
        <v>0</v>
      </c>
      <c r="R243" s="356"/>
      <c r="S243" s="19">
        <f>IF(H243="Trays",I243*Factsheet!$I$61,IF(G243="Fixed",I243,0))</f>
        <v>0</v>
      </c>
      <c r="T243" s="20">
        <f>IF(H243="Other","N/A",IF(H243="Trays",Factsheet!$I$61,Factsheet!$E$61))</f>
        <v>40</v>
      </c>
      <c r="U243" s="20" t="str">
        <f t="shared" si="9"/>
        <v>N</v>
      </c>
      <c r="V243" s="419" t="str">
        <f t="shared" si="8"/>
        <v>-</v>
      </c>
      <c r="W243" s="419"/>
      <c r="X243" s="419"/>
      <c r="Y243" s="419"/>
      <c r="Z243" s="419"/>
    </row>
    <row r="244" spans="1:26" ht="15" x14ac:dyDescent="0.25">
      <c r="A244" s="14"/>
      <c r="B244" s="14"/>
      <c r="C244" s="14"/>
      <c r="D244" s="14"/>
      <c r="E244" s="14"/>
      <c r="F244" s="14"/>
      <c r="G244" s="14"/>
      <c r="H244" s="14"/>
      <c r="I244" s="14"/>
      <c r="J244" s="14"/>
      <c r="K244" s="14"/>
      <c r="L244" s="615"/>
      <c r="M244" s="16"/>
      <c r="N244" s="16"/>
      <c r="O244" s="16"/>
      <c r="P244" s="353">
        <f>COUNTIF(Inputs!$D$20:$DS$307,C244)*(Inputs!$B$3*24)*60*IF(C244="",0,1)</f>
        <v>0</v>
      </c>
      <c r="Q244" s="354">
        <f>IF(Factsheet!$E$61&gt;0,P244/Factsheet!$E$61,0)</f>
        <v>0</v>
      </c>
      <c r="R244" s="356"/>
      <c r="S244" s="19">
        <f>IF(H244="Trays",I244*Factsheet!$I$61,IF(G244="Fixed",I244,0))</f>
        <v>0</v>
      </c>
      <c r="T244" s="20">
        <f>IF(H244="Other","N/A",IF(H244="Trays",Factsheet!$I$61,Factsheet!$E$61))</f>
        <v>40</v>
      </c>
      <c r="U244" s="20" t="str">
        <f t="shared" si="9"/>
        <v>N</v>
      </c>
      <c r="V244" s="419" t="str">
        <f t="shared" si="8"/>
        <v>-</v>
      </c>
      <c r="W244" s="419"/>
      <c r="X244" s="419"/>
      <c r="Y244" s="419"/>
      <c r="Z244" s="419"/>
    </row>
    <row r="245" spans="1:26" ht="15" x14ac:dyDescent="0.25">
      <c r="A245" s="14"/>
      <c r="B245" s="14"/>
      <c r="C245" s="14"/>
      <c r="D245" s="14"/>
      <c r="E245" s="14"/>
      <c r="F245" s="14"/>
      <c r="G245" s="14"/>
      <c r="H245" s="14"/>
      <c r="I245" s="14"/>
      <c r="J245" s="14"/>
      <c r="K245" s="14"/>
      <c r="L245" s="615"/>
      <c r="M245" s="16"/>
      <c r="N245" s="16"/>
      <c r="O245" s="16"/>
      <c r="P245" s="353">
        <f>COUNTIF(Inputs!$D$20:$DS$307,C245)*(Inputs!$B$3*24)*60*IF(C245="",0,1)</f>
        <v>0</v>
      </c>
      <c r="Q245" s="354">
        <f>IF(Factsheet!$E$61&gt;0,P245/Factsheet!$E$61,0)</f>
        <v>0</v>
      </c>
      <c r="R245" s="356"/>
      <c r="S245" s="19">
        <f>IF(H245="Trays",I245*Factsheet!$I$61,IF(G245="Fixed",I245,0))</f>
        <v>0</v>
      </c>
      <c r="T245" s="20">
        <f>IF(H245="Other","N/A",IF(H245="Trays",Factsheet!$I$61,Factsheet!$E$61))</f>
        <v>40</v>
      </c>
      <c r="U245" s="20" t="str">
        <f t="shared" si="9"/>
        <v>N</v>
      </c>
      <c r="V245" s="419" t="str">
        <f t="shared" si="8"/>
        <v>-</v>
      </c>
      <c r="W245" s="419"/>
      <c r="X245" s="419"/>
      <c r="Y245" s="419"/>
      <c r="Z245" s="419"/>
    </row>
    <row r="246" spans="1:26" ht="15" x14ac:dyDescent="0.25">
      <c r="A246" s="14"/>
      <c r="B246" s="14"/>
      <c r="C246" s="14"/>
      <c r="D246" s="14"/>
      <c r="E246" s="14"/>
      <c r="F246" s="14"/>
      <c r="G246" s="14"/>
      <c r="H246" s="14"/>
      <c r="I246" s="14"/>
      <c r="J246" s="14"/>
      <c r="K246" s="14"/>
      <c r="L246" s="615"/>
      <c r="M246" s="16"/>
      <c r="N246" s="16"/>
      <c r="O246" s="16"/>
      <c r="P246" s="353">
        <f>COUNTIF(Inputs!$D$20:$DS$307,C246)*(Inputs!$B$3*24)*60*IF(C246="",0,1)</f>
        <v>0</v>
      </c>
      <c r="Q246" s="354">
        <f>IF(Factsheet!$E$61&gt;0,P246/Factsheet!$E$61,0)</f>
        <v>0</v>
      </c>
      <c r="R246" s="356"/>
      <c r="S246" s="19">
        <f>IF(H246="Trays",I246*Factsheet!$I$61,IF(G246="Fixed",I246,0))</f>
        <v>0</v>
      </c>
      <c r="T246" s="20">
        <f>IF(H246="Other","N/A",IF(H246="Trays",Factsheet!$I$61,Factsheet!$E$61))</f>
        <v>40</v>
      </c>
      <c r="U246" s="20" t="str">
        <f t="shared" si="9"/>
        <v>N</v>
      </c>
      <c r="V246" s="419" t="str">
        <f t="shared" si="8"/>
        <v>-</v>
      </c>
      <c r="W246" s="419"/>
      <c r="X246" s="419"/>
      <c r="Y246" s="419"/>
      <c r="Z246" s="419"/>
    </row>
    <row r="247" spans="1:26" ht="15" x14ac:dyDescent="0.25">
      <c r="A247" s="14"/>
      <c r="B247" s="14"/>
      <c r="C247" s="14"/>
      <c r="D247" s="14"/>
      <c r="E247" s="14"/>
      <c r="F247" s="14"/>
      <c r="G247" s="14"/>
      <c r="H247" s="14"/>
      <c r="I247" s="14"/>
      <c r="J247" s="14"/>
      <c r="K247" s="14"/>
      <c r="L247" s="615"/>
      <c r="M247" s="16"/>
      <c r="N247" s="16"/>
      <c r="O247" s="29"/>
      <c r="P247" s="353">
        <f>COUNTIF(Inputs!$D$20:$DS$307,C247)*(Inputs!$B$3*24)*60*IF(C247="",0,1)</f>
        <v>0</v>
      </c>
      <c r="Q247" s="354">
        <f>IF(Factsheet!$E$61&gt;0,P247/Factsheet!$E$61,0)</f>
        <v>0</v>
      </c>
      <c r="R247" s="356"/>
      <c r="S247" s="19">
        <f>IF(H247="Trays",I247*Factsheet!$I$61,IF(G247="Fixed",I247,0))</f>
        <v>0</v>
      </c>
      <c r="T247" s="20">
        <f>IF(H247="Other","N/A",IF(H247="Trays",Factsheet!$I$61,Factsheet!$E$61))</f>
        <v>40</v>
      </c>
      <c r="U247" s="20" t="str">
        <f t="shared" si="9"/>
        <v>N</v>
      </c>
      <c r="V247" s="419" t="str">
        <f t="shared" si="8"/>
        <v>-</v>
      </c>
      <c r="W247" s="419"/>
      <c r="X247" s="419"/>
      <c r="Y247" s="419"/>
      <c r="Z247" s="419"/>
    </row>
    <row r="248" spans="1:26" ht="15" x14ac:dyDescent="0.25">
      <c r="A248" s="14"/>
      <c r="B248" s="14"/>
      <c r="C248" s="14"/>
      <c r="D248" s="14"/>
      <c r="E248" s="14"/>
      <c r="F248" s="14"/>
      <c r="G248" s="14"/>
      <c r="H248" s="14"/>
      <c r="I248" s="14"/>
      <c r="J248" s="14"/>
      <c r="K248" s="14"/>
      <c r="L248" s="615"/>
      <c r="M248" s="16"/>
      <c r="N248" s="16"/>
      <c r="O248" s="16"/>
      <c r="P248" s="353">
        <f>COUNTIF(Inputs!$D$20:$DS$307,C248)*(Inputs!$B$3*24)*60*IF(C248="",0,1)</f>
        <v>0</v>
      </c>
      <c r="Q248" s="354">
        <f>IF(Factsheet!$E$61&gt;0,P248/Factsheet!$E$61,0)</f>
        <v>0</v>
      </c>
      <c r="R248" s="356"/>
      <c r="S248" s="19">
        <f>IF(H248="Trays",I248*Factsheet!$I$61,IF(G248="Fixed",I248,0))</f>
        <v>0</v>
      </c>
      <c r="T248" s="20">
        <f>IF(H248="Other","N/A",IF(H248="Trays",Factsheet!$I$61,Factsheet!$E$61))</f>
        <v>40</v>
      </c>
      <c r="U248" s="20" t="str">
        <f t="shared" si="9"/>
        <v>N</v>
      </c>
      <c r="V248" s="419" t="str">
        <f t="shared" si="8"/>
        <v>-</v>
      </c>
      <c r="W248" s="419"/>
      <c r="X248" s="419"/>
      <c r="Y248" s="419"/>
      <c r="Z248" s="419"/>
    </row>
    <row r="249" spans="1:26" ht="15" x14ac:dyDescent="0.25">
      <c r="A249" s="14"/>
      <c r="B249" s="14"/>
      <c r="C249" s="14"/>
      <c r="D249" s="14"/>
      <c r="E249" s="14"/>
      <c r="F249" s="14"/>
      <c r="G249" s="14"/>
      <c r="H249" s="14"/>
      <c r="I249" s="14"/>
      <c r="J249" s="14"/>
      <c r="K249" s="14"/>
      <c r="L249" s="615"/>
      <c r="M249" s="16"/>
      <c r="N249" s="16"/>
      <c r="O249" s="16"/>
      <c r="P249" s="353">
        <f>COUNTIF(Inputs!$D$20:$DS$307,C249)*(Inputs!$B$3*24)*60*IF(C249="",0,1)</f>
        <v>0</v>
      </c>
      <c r="Q249" s="354">
        <f>IF(Factsheet!$E$61&gt;0,P249/Factsheet!$E$61,0)</f>
        <v>0</v>
      </c>
      <c r="R249" s="356"/>
      <c r="S249" s="19">
        <f>IF(H249="Trays",I249*Factsheet!$I$61,IF(G249="Fixed",I249,0))</f>
        <v>0</v>
      </c>
      <c r="T249" s="20">
        <f>IF(H249="Other","N/A",IF(H249="Trays",Factsheet!$I$61,Factsheet!$E$61))</f>
        <v>40</v>
      </c>
      <c r="U249" s="20" t="str">
        <f t="shared" si="9"/>
        <v>N</v>
      </c>
      <c r="V249" s="419" t="str">
        <f t="shared" si="8"/>
        <v>-</v>
      </c>
      <c r="W249" s="419"/>
      <c r="X249" s="419"/>
      <c r="Y249" s="419"/>
      <c r="Z249" s="419"/>
    </row>
    <row r="250" spans="1:26" ht="15" x14ac:dyDescent="0.25">
      <c r="A250" s="14"/>
      <c r="B250" s="14"/>
      <c r="C250" s="14"/>
      <c r="D250" s="14"/>
      <c r="E250" s="14"/>
      <c r="F250" s="14"/>
      <c r="G250" s="14"/>
      <c r="H250" s="14"/>
      <c r="I250" s="14"/>
      <c r="J250" s="14"/>
      <c r="K250" s="14"/>
      <c r="L250" s="615"/>
      <c r="M250" s="16"/>
      <c r="N250" s="16"/>
      <c r="O250" s="16"/>
      <c r="P250" s="353">
        <f>COUNTIF(Inputs!$D$20:$DS$307,C250)*(Inputs!$B$3*24)*60*IF(C250="",0,1)</f>
        <v>0</v>
      </c>
      <c r="Q250" s="354">
        <f>IF(Factsheet!$E$61&gt;0,P250/Factsheet!$E$61,0)</f>
        <v>0</v>
      </c>
      <c r="R250" s="356"/>
      <c r="S250" s="19">
        <f>IF(H250="Trays",I250*Factsheet!$I$61,IF(G250="Fixed",I250,0))</f>
        <v>0</v>
      </c>
      <c r="T250" s="20">
        <f>IF(H250="Other","N/A",IF(H250="Trays",Factsheet!$I$61,Factsheet!$E$61))</f>
        <v>40</v>
      </c>
      <c r="U250" s="20" t="str">
        <f t="shared" si="9"/>
        <v>N</v>
      </c>
      <c r="V250" s="419" t="str">
        <f t="shared" si="8"/>
        <v>-</v>
      </c>
      <c r="W250" s="419"/>
      <c r="X250" s="419"/>
      <c r="Y250" s="419"/>
      <c r="Z250" s="419"/>
    </row>
    <row r="251" spans="1:26" ht="15" x14ac:dyDescent="0.25">
      <c r="A251" s="14"/>
      <c r="B251" s="14"/>
      <c r="C251" s="14"/>
      <c r="D251" s="14"/>
      <c r="E251" s="14"/>
      <c r="F251" s="14"/>
      <c r="G251" s="14"/>
      <c r="H251" s="14"/>
      <c r="I251" s="14"/>
      <c r="J251" s="14"/>
      <c r="K251" s="14"/>
      <c r="L251" s="615"/>
      <c r="M251" s="16"/>
      <c r="N251" s="16"/>
      <c r="O251" s="16"/>
      <c r="P251" s="353">
        <f>COUNTIF(Inputs!$D$20:$DS$307,C251)*(Inputs!$B$3*24)*60*IF(C251="",0,1)</f>
        <v>0</v>
      </c>
      <c r="Q251" s="354">
        <f>IF(Factsheet!$E$61&gt;0,P251/Factsheet!$E$61,0)</f>
        <v>0</v>
      </c>
      <c r="R251" s="356"/>
      <c r="S251" s="19">
        <f>IF(H251="Trays",I251*Factsheet!$I$61,IF(G251="Fixed",I251,0))</f>
        <v>0</v>
      </c>
      <c r="T251" s="20">
        <f>IF(H251="Other","N/A",IF(H251="Trays",Factsheet!$I$61,Factsheet!$E$61))</f>
        <v>40</v>
      </c>
      <c r="U251" s="20" t="str">
        <f t="shared" si="9"/>
        <v>N</v>
      </c>
      <c r="V251" s="419" t="str">
        <f t="shared" si="8"/>
        <v>-</v>
      </c>
      <c r="W251" s="419"/>
      <c r="X251" s="419"/>
      <c r="Y251" s="419"/>
      <c r="Z251" s="419"/>
    </row>
    <row r="252" spans="1:26" ht="15" x14ac:dyDescent="0.25">
      <c r="A252" s="14"/>
      <c r="B252" s="14"/>
      <c r="C252" s="14"/>
      <c r="D252" s="14"/>
      <c r="E252" s="14"/>
      <c r="F252" s="14"/>
      <c r="G252" s="14"/>
      <c r="H252" s="14"/>
      <c r="I252" s="14"/>
      <c r="J252" s="14"/>
      <c r="K252" s="14"/>
      <c r="L252" s="615"/>
      <c r="M252" s="16"/>
      <c r="N252" s="16"/>
      <c r="O252" s="16"/>
      <c r="P252" s="353">
        <f>COUNTIF(Inputs!$D$20:$DS$307,C252)*(Inputs!$B$3*24)*60*IF(C252="",0,1)</f>
        <v>0</v>
      </c>
      <c r="Q252" s="354">
        <f>IF(Factsheet!$E$61&gt;0,P252/Factsheet!$E$61,0)</f>
        <v>0</v>
      </c>
      <c r="R252" s="356"/>
      <c r="S252" s="19">
        <f>IF(H252="Trays",I252*Factsheet!$I$61,IF(G252="Fixed",I252,0))</f>
        <v>0</v>
      </c>
      <c r="T252" s="20">
        <f>IF(H252="Other","N/A",IF(H252="Trays",Factsheet!$I$61,Factsheet!$E$61))</f>
        <v>40</v>
      </c>
      <c r="U252" s="20" t="str">
        <f t="shared" si="9"/>
        <v>N</v>
      </c>
      <c r="V252" s="419" t="str">
        <f t="shared" si="8"/>
        <v>-</v>
      </c>
      <c r="W252" s="419"/>
      <c r="X252" s="419"/>
      <c r="Y252" s="419"/>
      <c r="Z252" s="419"/>
    </row>
    <row r="253" spans="1:26" ht="15" x14ac:dyDescent="0.25">
      <c r="A253" s="14"/>
      <c r="B253" s="14"/>
      <c r="C253" s="14"/>
      <c r="D253" s="14"/>
      <c r="E253" s="14"/>
      <c r="F253" s="14"/>
      <c r="G253" s="14"/>
      <c r="H253" s="14"/>
      <c r="I253" s="14"/>
      <c r="J253" s="14"/>
      <c r="K253" s="14"/>
      <c r="L253" s="615"/>
      <c r="M253" s="16"/>
      <c r="N253" s="16"/>
      <c r="O253" s="16"/>
      <c r="P253" s="353">
        <f>COUNTIF(Inputs!$D$20:$DS$307,C253)*(Inputs!$B$3*24)*60*IF(C253="",0,1)</f>
        <v>0</v>
      </c>
      <c r="Q253" s="354">
        <f>IF(Factsheet!$E$61&gt;0,P253/Factsheet!$E$61,0)</f>
        <v>0</v>
      </c>
      <c r="R253" s="356"/>
      <c r="S253" s="19">
        <f>IF(H253="Trays",I253*Factsheet!$I$61,IF(G253="Fixed",I253,0))</f>
        <v>0</v>
      </c>
      <c r="T253" s="20">
        <f>IF(H253="Other","N/A",IF(H253="Trays",Factsheet!$I$61,Factsheet!$E$61))</f>
        <v>40</v>
      </c>
      <c r="U253" s="20" t="str">
        <f t="shared" si="9"/>
        <v>N</v>
      </c>
      <c r="V253" s="419" t="str">
        <f t="shared" si="8"/>
        <v>-</v>
      </c>
      <c r="W253" s="419"/>
      <c r="X253" s="419"/>
      <c r="Y253" s="419"/>
      <c r="Z253" s="419"/>
    </row>
    <row r="254" spans="1:26" ht="15" x14ac:dyDescent="0.25">
      <c r="A254" s="14"/>
      <c r="B254" s="14"/>
      <c r="C254" s="14"/>
      <c r="D254" s="14"/>
      <c r="E254" s="14"/>
      <c r="F254" s="14"/>
      <c r="G254" s="14"/>
      <c r="H254" s="14"/>
      <c r="I254" s="14"/>
      <c r="J254" s="14"/>
      <c r="K254" s="14"/>
      <c r="L254" s="615"/>
      <c r="M254" s="16"/>
      <c r="N254" s="16"/>
      <c r="O254" s="16"/>
      <c r="P254" s="353">
        <f>COUNTIF(Inputs!$D$20:$DS$307,C254)*(Inputs!$B$3*24)*60*IF(C254="",0,1)</f>
        <v>0</v>
      </c>
      <c r="Q254" s="354">
        <f>IF(Factsheet!$E$61&gt;0,P254/Factsheet!$E$61,0)</f>
        <v>0</v>
      </c>
      <c r="R254" s="356"/>
      <c r="S254" s="19">
        <f>IF(H254="Trays",I254*Factsheet!$I$61,IF(G254="Fixed",I254,0))</f>
        <v>0</v>
      </c>
      <c r="T254" s="20">
        <f>IF(H254="Other","N/A",IF(H254="Trays",Factsheet!$I$61,Factsheet!$E$61))</f>
        <v>40</v>
      </c>
      <c r="U254" s="20" t="str">
        <f t="shared" si="9"/>
        <v>N</v>
      </c>
      <c r="V254" s="419" t="str">
        <f t="shared" si="8"/>
        <v>-</v>
      </c>
      <c r="W254" s="419"/>
      <c r="X254" s="419"/>
      <c r="Y254" s="419"/>
      <c r="Z254" s="419"/>
    </row>
    <row r="255" spans="1:26" ht="15" x14ac:dyDescent="0.25">
      <c r="A255" s="14"/>
      <c r="B255" s="14"/>
      <c r="C255" s="14"/>
      <c r="D255" s="14"/>
      <c r="E255" s="14"/>
      <c r="F255" s="14"/>
      <c r="G255" s="14"/>
      <c r="H255" s="14"/>
      <c r="I255" s="14"/>
      <c r="J255" s="14"/>
      <c r="K255" s="14"/>
      <c r="L255" s="615"/>
      <c r="M255" s="16"/>
      <c r="N255" s="16"/>
      <c r="O255" s="16"/>
      <c r="P255" s="353">
        <f>COUNTIF(Inputs!$D$20:$DS$307,C255)*(Inputs!$B$3*24)*60*IF(C255="",0,1)</f>
        <v>0</v>
      </c>
      <c r="Q255" s="354">
        <f>IF(Factsheet!$E$61&gt;0,P255/Factsheet!$E$61,0)</f>
        <v>0</v>
      </c>
      <c r="R255" s="356"/>
      <c r="S255" s="19">
        <f>IF(H255="Trays",I255*Factsheet!$I$61,IF(G255="Fixed",I255,0))</f>
        <v>0</v>
      </c>
      <c r="T255" s="20">
        <f>IF(H255="Other","N/A",IF(H255="Trays",Factsheet!$I$61,Factsheet!$E$61))</f>
        <v>40</v>
      </c>
      <c r="U255" s="20" t="str">
        <f t="shared" si="9"/>
        <v>N</v>
      </c>
      <c r="V255" s="419" t="str">
        <f t="shared" si="8"/>
        <v>-</v>
      </c>
      <c r="W255" s="419"/>
      <c r="X255" s="419"/>
      <c r="Y255" s="419"/>
      <c r="Z255" s="419"/>
    </row>
    <row r="256" spans="1:26" ht="15" x14ac:dyDescent="0.25">
      <c r="A256" s="14"/>
      <c r="B256" s="14"/>
      <c r="C256" s="14"/>
      <c r="D256" s="14"/>
      <c r="E256" s="14"/>
      <c r="F256" s="14"/>
      <c r="G256" s="14"/>
      <c r="H256" s="14"/>
      <c r="I256" s="14"/>
      <c r="J256" s="14"/>
      <c r="K256" s="14"/>
      <c r="L256" s="615"/>
      <c r="M256" s="16"/>
      <c r="N256" s="16"/>
      <c r="O256" s="16"/>
      <c r="P256" s="353">
        <f>COUNTIF(Inputs!$D$20:$DS$307,C256)*(Inputs!$B$3*24)*60*IF(C256="",0,1)</f>
        <v>0</v>
      </c>
      <c r="Q256" s="354">
        <f>IF(Factsheet!$E$61&gt;0,P256/Factsheet!$E$61,0)</f>
        <v>0</v>
      </c>
      <c r="R256" s="356"/>
      <c r="S256" s="19">
        <f>IF(H256="Trays",I256*Factsheet!$I$61,IF(G256="Fixed",I256,0))</f>
        <v>0</v>
      </c>
      <c r="T256" s="20">
        <f>IF(H256="Other","N/A",IF(H256="Trays",Factsheet!$I$61,Factsheet!$E$61))</f>
        <v>40</v>
      </c>
      <c r="U256" s="20" t="str">
        <f t="shared" si="9"/>
        <v>N</v>
      </c>
      <c r="V256" s="419" t="str">
        <f t="shared" si="8"/>
        <v>-</v>
      </c>
      <c r="W256" s="419"/>
      <c r="X256" s="419"/>
      <c r="Y256" s="419"/>
      <c r="Z256" s="419"/>
    </row>
    <row r="257" spans="1:26" ht="15" x14ac:dyDescent="0.25">
      <c r="A257" s="14"/>
      <c r="B257" s="14"/>
      <c r="C257" s="14"/>
      <c r="D257" s="14"/>
      <c r="E257" s="14"/>
      <c r="F257" s="14"/>
      <c r="G257" s="14"/>
      <c r="H257" s="14"/>
      <c r="I257" s="14"/>
      <c r="J257" s="14"/>
      <c r="K257" s="14"/>
      <c r="L257" s="615"/>
      <c r="M257" s="16"/>
      <c r="N257" s="16"/>
      <c r="O257" s="16"/>
      <c r="P257" s="353">
        <f>COUNTIF(Inputs!$D$20:$DS$307,C257)*(Inputs!$B$3*24)*60*IF(C257="",0,1)</f>
        <v>0</v>
      </c>
      <c r="Q257" s="354">
        <f>IF(Factsheet!$E$61&gt;0,P257/Factsheet!$E$61,0)</f>
        <v>0</v>
      </c>
      <c r="R257" s="356"/>
      <c r="S257" s="19">
        <f>IF(H257="Trays",I257*Factsheet!$I$61,IF(G257="Fixed",I257,0))</f>
        <v>0</v>
      </c>
      <c r="T257" s="20">
        <f>IF(H257="Other","N/A",IF(H257="Trays",Factsheet!$I$61,Factsheet!$E$61))</f>
        <v>40</v>
      </c>
      <c r="U257" s="20" t="str">
        <f t="shared" si="9"/>
        <v>N</v>
      </c>
      <c r="V257" s="419" t="str">
        <f t="shared" si="8"/>
        <v>-</v>
      </c>
      <c r="W257" s="419"/>
      <c r="X257" s="419"/>
      <c r="Y257" s="419"/>
      <c r="Z257" s="419"/>
    </row>
    <row r="258" spans="1:26" ht="15" x14ac:dyDescent="0.25">
      <c r="A258" s="14"/>
      <c r="B258" s="14"/>
      <c r="C258" s="14"/>
      <c r="D258" s="14"/>
      <c r="E258" s="14"/>
      <c r="F258" s="14"/>
      <c r="G258" s="14"/>
      <c r="H258" s="14"/>
      <c r="I258" s="14"/>
      <c r="J258" s="14"/>
      <c r="K258" s="14"/>
      <c r="L258" s="615"/>
      <c r="M258" s="16"/>
      <c r="N258" s="16"/>
      <c r="O258" s="16"/>
      <c r="P258" s="353">
        <f>COUNTIF(Inputs!$D$20:$DS$307,C258)*(Inputs!$B$3*24)*60*IF(C258="",0,1)</f>
        <v>0</v>
      </c>
      <c r="Q258" s="354">
        <f>IF(Factsheet!$E$61&gt;0,P258/Factsheet!$E$61,0)</f>
        <v>0</v>
      </c>
      <c r="R258" s="356"/>
      <c r="S258" s="19">
        <f>IF(H258="Trays",I258*Factsheet!$I$61,IF(G258="Fixed",I258,0))</f>
        <v>0</v>
      </c>
      <c r="T258" s="20">
        <f>IF(H258="Other","N/A",IF(H258="Trays",Factsheet!$I$61,Factsheet!$E$61))</f>
        <v>40</v>
      </c>
      <c r="U258" s="20" t="str">
        <f t="shared" si="9"/>
        <v>N</v>
      </c>
      <c r="V258" s="419" t="str">
        <f t="shared" si="8"/>
        <v>-</v>
      </c>
      <c r="W258" s="419"/>
      <c r="X258" s="419"/>
      <c r="Y258" s="419"/>
      <c r="Z258" s="419"/>
    </row>
    <row r="259" spans="1:26" ht="15" x14ac:dyDescent="0.25">
      <c r="A259" s="14"/>
      <c r="B259" s="14"/>
      <c r="C259" s="14"/>
      <c r="D259" s="14"/>
      <c r="E259" s="14"/>
      <c r="F259" s="14"/>
      <c r="G259" s="14"/>
      <c r="H259" s="14"/>
      <c r="I259" s="14"/>
      <c r="J259" s="14"/>
      <c r="K259" s="14"/>
      <c r="L259" s="615"/>
      <c r="M259" s="16"/>
      <c r="N259" s="16"/>
      <c r="O259" s="29"/>
      <c r="P259" s="353">
        <f>COUNTIF(Inputs!$D$20:$DS$307,C259)*(Inputs!$B$3*24)*60*IF(C259="",0,1)</f>
        <v>0</v>
      </c>
      <c r="Q259" s="354">
        <f>IF(Factsheet!$E$61&gt;0,P259/Factsheet!$E$61,0)</f>
        <v>0</v>
      </c>
      <c r="R259" s="356"/>
      <c r="S259" s="19">
        <f>IF(H259="Trays",I259*Factsheet!$I$61,IF(G259="Fixed",I259,0))</f>
        <v>0</v>
      </c>
      <c r="T259" s="20">
        <f>IF(H259="Other","N/A",IF(H259="Trays",Factsheet!$I$61,Factsheet!$E$61))</f>
        <v>40</v>
      </c>
      <c r="U259" s="20" t="str">
        <f t="shared" si="9"/>
        <v>N</v>
      </c>
      <c r="V259" s="419" t="str">
        <f t="shared" si="8"/>
        <v>-</v>
      </c>
      <c r="W259" s="419"/>
      <c r="X259" s="419"/>
      <c r="Y259" s="419"/>
      <c r="Z259" s="419"/>
    </row>
    <row r="260" spans="1:26" ht="15" x14ac:dyDescent="0.25">
      <c r="A260" s="14"/>
      <c r="B260" s="14"/>
      <c r="C260" s="14"/>
      <c r="D260" s="14"/>
      <c r="E260" s="14"/>
      <c r="F260" s="14"/>
      <c r="G260" s="14"/>
      <c r="H260" s="14"/>
      <c r="I260" s="14"/>
      <c r="J260" s="14"/>
      <c r="K260" s="14"/>
      <c r="L260" s="615"/>
      <c r="M260" s="16"/>
      <c r="N260" s="16"/>
      <c r="O260" s="29"/>
      <c r="P260" s="353">
        <f>COUNTIF(Inputs!$D$20:$DS$307,C260)*(Inputs!$B$3*24)*60*IF(C260="",0,1)</f>
        <v>0</v>
      </c>
      <c r="Q260" s="354">
        <f>IF(Factsheet!$E$61&gt;0,P260/Factsheet!$E$61,0)</f>
        <v>0</v>
      </c>
      <c r="R260" s="356"/>
      <c r="S260" s="19">
        <f>IF(H260="Trays",I260*Factsheet!$I$61,IF(G260="Fixed",I260,0))</f>
        <v>0</v>
      </c>
      <c r="T260" s="20">
        <f>IF(H260="Other","N/A",IF(H260="Trays",Factsheet!$I$61,Factsheet!$E$61))</f>
        <v>40</v>
      </c>
      <c r="U260" s="20" t="str">
        <f t="shared" si="9"/>
        <v>N</v>
      </c>
      <c r="V260" s="419" t="str">
        <f t="shared" si="8"/>
        <v>-</v>
      </c>
      <c r="W260" s="419"/>
      <c r="X260" s="419"/>
      <c r="Y260" s="419"/>
      <c r="Z260" s="419"/>
    </row>
    <row r="261" spans="1:26" ht="15" x14ac:dyDescent="0.25">
      <c r="A261" s="14"/>
      <c r="B261" s="14"/>
      <c r="C261" s="14"/>
      <c r="D261" s="14"/>
      <c r="E261" s="14"/>
      <c r="F261" s="14"/>
      <c r="G261" s="14"/>
      <c r="H261" s="14"/>
      <c r="I261" s="14"/>
      <c r="J261" s="14"/>
      <c r="K261" s="14"/>
      <c r="L261" s="615"/>
      <c r="M261" s="16"/>
      <c r="N261" s="16"/>
      <c r="O261" s="16"/>
      <c r="P261" s="353">
        <f>COUNTIF(Inputs!$D$20:$DS$307,C261)*(Inputs!$B$3*24)*60*IF(C261="",0,1)</f>
        <v>0</v>
      </c>
      <c r="Q261" s="354">
        <f>IF(Factsheet!$E$61&gt;0,P261/Factsheet!$E$61,0)</f>
        <v>0</v>
      </c>
      <c r="R261" s="356"/>
      <c r="S261" s="19">
        <f>IF(H261="Trays",I261*Factsheet!$I$61,IF(G261="Fixed",I261,0))</f>
        <v>0</v>
      </c>
      <c r="T261" s="20">
        <f>IF(H261="Other","N/A",IF(H261="Trays",Factsheet!$I$61,Factsheet!$E$61))</f>
        <v>40</v>
      </c>
      <c r="U261" s="20" t="str">
        <f t="shared" si="9"/>
        <v>N</v>
      </c>
      <c r="V261" s="419" t="str">
        <f t="shared" ref="V261:V324" si="10">A261&amp;"-"&amp;C261</f>
        <v>-</v>
      </c>
      <c r="W261" s="419"/>
      <c r="X261" s="419"/>
      <c r="Y261" s="419"/>
      <c r="Z261" s="419"/>
    </row>
    <row r="262" spans="1:26" ht="15" x14ac:dyDescent="0.25">
      <c r="A262" s="14"/>
      <c r="B262" s="14"/>
      <c r="C262" s="14"/>
      <c r="D262" s="14"/>
      <c r="E262" s="14"/>
      <c r="F262" s="14"/>
      <c r="G262" s="14"/>
      <c r="H262" s="14"/>
      <c r="I262" s="14"/>
      <c r="J262" s="14"/>
      <c r="K262" s="14"/>
      <c r="L262" s="615"/>
      <c r="M262" s="16"/>
      <c r="N262" s="16"/>
      <c r="O262" s="16"/>
      <c r="P262" s="353">
        <f>COUNTIF(Inputs!$D$20:$DS$307,C262)*(Inputs!$B$3*24)*60*IF(C262="",0,1)</f>
        <v>0</v>
      </c>
      <c r="Q262" s="354">
        <f>IF(Factsheet!$E$61&gt;0,P262/Factsheet!$E$61,0)</f>
        <v>0</v>
      </c>
      <c r="R262" s="356"/>
      <c r="S262" s="19">
        <f>IF(H262="Trays",I262*Factsheet!$I$61,IF(G262="Fixed",I262,0))</f>
        <v>0</v>
      </c>
      <c r="T262" s="20">
        <f>IF(H262="Other","N/A",IF(H262="Trays",Factsheet!$I$61,Factsheet!$E$61))</f>
        <v>40</v>
      </c>
      <c r="U262" s="20" t="str">
        <f t="shared" si="9"/>
        <v>N</v>
      </c>
      <c r="V262" s="419" t="str">
        <f t="shared" si="10"/>
        <v>-</v>
      </c>
      <c r="W262" s="419"/>
      <c r="X262" s="419"/>
      <c r="Y262" s="419"/>
      <c r="Z262" s="419"/>
    </row>
    <row r="263" spans="1:26" ht="15" x14ac:dyDescent="0.25">
      <c r="A263" s="14"/>
      <c r="B263" s="14"/>
      <c r="C263" s="14"/>
      <c r="D263" s="14"/>
      <c r="E263" s="14"/>
      <c r="F263" s="14"/>
      <c r="G263" s="14"/>
      <c r="H263" s="14"/>
      <c r="I263" s="14"/>
      <c r="J263" s="14"/>
      <c r="K263" s="14"/>
      <c r="L263" s="615"/>
      <c r="M263" s="16"/>
      <c r="N263" s="16"/>
      <c r="O263" s="16"/>
      <c r="P263" s="353">
        <f>COUNTIF(Inputs!$D$20:$DS$307,C263)*(Inputs!$B$3*24)*60*IF(C263="",0,1)</f>
        <v>0</v>
      </c>
      <c r="Q263" s="354">
        <f>IF(Factsheet!$E$61&gt;0,P263/Factsheet!$E$61,0)</f>
        <v>0</v>
      </c>
      <c r="R263" s="356"/>
      <c r="S263" s="19">
        <f>IF(H263="Trays",I263*Factsheet!$I$61,IF(G263="Fixed",I263,0))</f>
        <v>0</v>
      </c>
      <c r="T263" s="20">
        <f>IF(H263="Other","N/A",IF(H263="Trays",Factsheet!$I$61,Factsheet!$E$61))</f>
        <v>40</v>
      </c>
      <c r="U263" s="20" t="str">
        <f t="shared" ref="U263:U326" si="11">IF(P263&gt;0,"Y","N")</f>
        <v>N</v>
      </c>
      <c r="V263" s="419" t="str">
        <f t="shared" si="10"/>
        <v>-</v>
      </c>
      <c r="W263" s="419"/>
      <c r="X263" s="419"/>
      <c r="Y263" s="419"/>
      <c r="Z263" s="419"/>
    </row>
    <row r="264" spans="1:26" ht="15" x14ac:dyDescent="0.25">
      <c r="A264" s="14"/>
      <c r="B264" s="14"/>
      <c r="C264" s="66"/>
      <c r="D264" s="14"/>
      <c r="E264" s="14"/>
      <c r="F264" s="14"/>
      <c r="G264" s="16"/>
      <c r="H264" s="16"/>
      <c r="I264" s="616"/>
      <c r="J264" s="617"/>
      <c r="K264" s="14"/>
      <c r="L264" s="615"/>
      <c r="M264" s="14"/>
      <c r="N264" s="14"/>
      <c r="O264" s="14"/>
      <c r="P264" s="353">
        <f>COUNTIF(Inputs!$D$20:$DS$307,C264)*(Inputs!$B$3*24)*60*IF(C264="",0,1)</f>
        <v>0</v>
      </c>
      <c r="Q264" s="354">
        <f>IF(Factsheet!$E$61&gt;0,P264/Factsheet!$E$61,0)</f>
        <v>0</v>
      </c>
      <c r="R264" s="356"/>
      <c r="S264" s="19">
        <f>IF(H264="Trays",I264*Factsheet!$I$61,IF(G264="Fixed",I264,0))</f>
        <v>0</v>
      </c>
      <c r="T264" s="20">
        <f>IF(H264="Other","N/A",IF(H264="Trays",Factsheet!$I$61,Factsheet!$E$61))</f>
        <v>40</v>
      </c>
      <c r="U264" s="20" t="str">
        <f t="shared" si="11"/>
        <v>N</v>
      </c>
      <c r="V264" s="419" t="str">
        <f t="shared" si="10"/>
        <v>-</v>
      </c>
      <c r="W264" s="419"/>
      <c r="X264" s="419"/>
      <c r="Y264" s="419"/>
      <c r="Z264" s="419"/>
    </row>
    <row r="265" spans="1:26" ht="15" x14ac:dyDescent="0.25">
      <c r="A265" s="14"/>
      <c r="B265" s="14"/>
      <c r="C265" s="66"/>
      <c r="D265" s="14"/>
      <c r="E265" s="14"/>
      <c r="F265" s="16"/>
      <c r="G265" s="16"/>
      <c r="H265" s="16"/>
      <c r="I265" s="616"/>
      <c r="J265" s="618"/>
      <c r="K265" s="14"/>
      <c r="L265" s="615"/>
      <c r="M265" s="16"/>
      <c r="N265" s="16"/>
      <c r="O265" s="16"/>
      <c r="P265" s="353">
        <f>COUNTIF(Inputs!$D$20:$DS$307,C265)*(Inputs!$B$3*24)*60*IF(C265="",0,1)</f>
        <v>0</v>
      </c>
      <c r="Q265" s="354">
        <f>IF(Factsheet!$E$61&gt;0,P265/Factsheet!$E$61,0)</f>
        <v>0</v>
      </c>
      <c r="R265" s="356"/>
      <c r="S265" s="19">
        <f>IF(H265="Trays",I265*Factsheet!$I$61,IF(G265="Fixed",I265,0))</f>
        <v>0</v>
      </c>
      <c r="T265" s="20">
        <f>IF(H265="Other","N/A",IF(H265="Trays",Factsheet!$I$61,Factsheet!$E$61))</f>
        <v>40</v>
      </c>
      <c r="U265" s="20" t="str">
        <f t="shared" si="11"/>
        <v>N</v>
      </c>
      <c r="V265" s="419" t="str">
        <f t="shared" si="10"/>
        <v>-</v>
      </c>
      <c r="W265" s="419"/>
      <c r="X265" s="419"/>
      <c r="Y265" s="419"/>
      <c r="Z265" s="419"/>
    </row>
    <row r="266" spans="1:26" ht="15" x14ac:dyDescent="0.25">
      <c r="A266" s="14"/>
      <c r="B266" s="14"/>
      <c r="C266" s="66"/>
      <c r="D266" s="14"/>
      <c r="E266" s="14"/>
      <c r="F266" s="16"/>
      <c r="G266" s="16"/>
      <c r="H266" s="16"/>
      <c r="I266" s="616"/>
      <c r="J266" s="618"/>
      <c r="K266" s="14"/>
      <c r="L266" s="615"/>
      <c r="M266" s="16"/>
      <c r="N266" s="16"/>
      <c r="O266" s="16"/>
      <c r="P266" s="353">
        <f>COUNTIF(Inputs!$D$20:$DS$307,C266)*(Inputs!$B$3*24)*60*IF(C266="",0,1)</f>
        <v>0</v>
      </c>
      <c r="Q266" s="354">
        <f>IF(Factsheet!$E$61&gt;0,P266/Factsheet!$E$61,0)</f>
        <v>0</v>
      </c>
      <c r="R266" s="356"/>
      <c r="S266" s="19">
        <f>IF(H266="Trays",I266*Factsheet!$I$61,IF(G266="Fixed",I266,0))</f>
        <v>0</v>
      </c>
      <c r="T266" s="20">
        <f>IF(H266="Other","N/A",IF(H266="Trays",Factsheet!$I$61,Factsheet!$E$61))</f>
        <v>40</v>
      </c>
      <c r="U266" s="20" t="str">
        <f t="shared" si="11"/>
        <v>N</v>
      </c>
      <c r="V266" s="419" t="str">
        <f t="shared" si="10"/>
        <v>-</v>
      </c>
      <c r="W266" s="419"/>
      <c r="X266" s="419"/>
      <c r="Y266" s="419"/>
      <c r="Z266" s="419"/>
    </row>
    <row r="267" spans="1:26" ht="15" x14ac:dyDescent="0.25">
      <c r="A267" s="14"/>
      <c r="B267" s="14"/>
      <c r="C267" s="66"/>
      <c r="D267" s="14"/>
      <c r="E267" s="14"/>
      <c r="F267" s="16"/>
      <c r="G267" s="16"/>
      <c r="H267" s="16"/>
      <c r="I267" s="616"/>
      <c r="J267" s="618"/>
      <c r="K267" s="14"/>
      <c r="L267" s="615"/>
      <c r="M267" s="16"/>
      <c r="N267" s="16"/>
      <c r="O267" s="16"/>
      <c r="P267" s="353">
        <f>COUNTIF(Inputs!$D$20:$DS$307,C267)*(Inputs!$B$3*24)*60*IF(C267="",0,1)</f>
        <v>0</v>
      </c>
      <c r="Q267" s="354">
        <f>IF(Factsheet!$E$61&gt;0,P267/Factsheet!$E$61,0)</f>
        <v>0</v>
      </c>
      <c r="R267" s="356"/>
      <c r="S267" s="19">
        <f>IF(H267="Trays",I267*Factsheet!$I$61,IF(G267="Fixed",I267,0))</f>
        <v>0</v>
      </c>
      <c r="T267" s="20">
        <f>IF(H267="Other","N/A",IF(H267="Trays",Factsheet!$I$61,Factsheet!$E$61))</f>
        <v>40</v>
      </c>
      <c r="U267" s="20" t="str">
        <f t="shared" si="11"/>
        <v>N</v>
      </c>
      <c r="V267" s="419" t="str">
        <f t="shared" si="10"/>
        <v>-</v>
      </c>
      <c r="W267" s="419"/>
      <c r="X267" s="419"/>
      <c r="Y267" s="419"/>
      <c r="Z267" s="419"/>
    </row>
    <row r="268" spans="1:26" ht="15" x14ac:dyDescent="0.25">
      <c r="A268" s="14"/>
      <c r="B268" s="14"/>
      <c r="C268" s="66"/>
      <c r="D268" s="14"/>
      <c r="E268" s="14"/>
      <c r="F268" s="14"/>
      <c r="G268" s="16"/>
      <c r="H268" s="16"/>
      <c r="I268" s="616"/>
      <c r="J268" s="617"/>
      <c r="K268" s="14"/>
      <c r="L268" s="615"/>
      <c r="M268" s="14"/>
      <c r="N268" s="14"/>
      <c r="O268" s="14"/>
      <c r="P268" s="353">
        <f>COUNTIF(Inputs!$D$20:$DS$307,C268)*(Inputs!$B$3*24)*60*IF(C268="",0,1)</f>
        <v>0</v>
      </c>
      <c r="Q268" s="354">
        <f>IF(Factsheet!$E$61&gt;0,P268/Factsheet!$E$61,0)</f>
        <v>0</v>
      </c>
      <c r="R268" s="356"/>
      <c r="S268" s="19">
        <f>IF(H268="Trays",I268*Factsheet!$I$61,IF(G268="Fixed",I268,0))</f>
        <v>0</v>
      </c>
      <c r="T268" s="20">
        <f>IF(H268="Other","N/A",IF(H268="Trays",Factsheet!$I$61,Factsheet!$E$61))</f>
        <v>40</v>
      </c>
      <c r="U268" s="20" t="str">
        <f t="shared" si="11"/>
        <v>N</v>
      </c>
      <c r="V268" s="419" t="str">
        <f t="shared" si="10"/>
        <v>-</v>
      </c>
      <c r="W268" s="419"/>
      <c r="X268" s="419"/>
      <c r="Y268" s="419"/>
      <c r="Z268" s="419"/>
    </row>
    <row r="269" spans="1:26" ht="15" x14ac:dyDescent="0.25">
      <c r="A269" s="14"/>
      <c r="B269" s="14"/>
      <c r="C269" s="66"/>
      <c r="D269" s="14"/>
      <c r="E269" s="14"/>
      <c r="F269" s="16"/>
      <c r="G269" s="16"/>
      <c r="H269" s="16"/>
      <c r="I269" s="616"/>
      <c r="J269" s="618"/>
      <c r="K269" s="14"/>
      <c r="L269" s="615"/>
      <c r="M269" s="16"/>
      <c r="N269" s="16"/>
      <c r="O269" s="16"/>
      <c r="P269" s="353">
        <f>COUNTIF(Inputs!$D$20:$DS$307,C269)*(Inputs!$B$3*24)*60*IF(C269="",0,1)</f>
        <v>0</v>
      </c>
      <c r="Q269" s="354">
        <f>IF(Factsheet!$E$61&gt;0,P269/Factsheet!$E$61,0)</f>
        <v>0</v>
      </c>
      <c r="R269" s="356"/>
      <c r="S269" s="19">
        <f>IF(H269="Trays",I269*Factsheet!$I$61,IF(G269="Fixed",I269,0))</f>
        <v>0</v>
      </c>
      <c r="T269" s="20">
        <f>IF(H269="Other","N/A",IF(H269="Trays",Factsheet!$I$61,Factsheet!$E$61))</f>
        <v>40</v>
      </c>
      <c r="U269" s="20" t="str">
        <f t="shared" si="11"/>
        <v>N</v>
      </c>
      <c r="V269" s="419" t="str">
        <f t="shared" si="10"/>
        <v>-</v>
      </c>
      <c r="W269" s="419"/>
      <c r="X269" s="419"/>
      <c r="Y269" s="419"/>
      <c r="Z269" s="419"/>
    </row>
    <row r="270" spans="1:26" ht="15" x14ac:dyDescent="0.25">
      <c r="A270" s="14"/>
      <c r="B270" s="14"/>
      <c r="C270" s="66"/>
      <c r="D270" s="14"/>
      <c r="E270" s="14"/>
      <c r="F270" s="14"/>
      <c r="G270" s="16"/>
      <c r="H270" s="16"/>
      <c r="I270" s="616"/>
      <c r="J270" s="617"/>
      <c r="K270" s="14"/>
      <c r="L270" s="615"/>
      <c r="M270" s="14"/>
      <c r="N270" s="14"/>
      <c r="O270" s="14"/>
      <c r="P270" s="353">
        <f>COUNTIF(Inputs!$D$20:$DS$307,C270)*(Inputs!$B$3*24)*60*IF(C270="",0,1)</f>
        <v>0</v>
      </c>
      <c r="Q270" s="354">
        <f>IF(Factsheet!$E$61&gt;0,P270/Factsheet!$E$61,0)</f>
        <v>0</v>
      </c>
      <c r="R270" s="356"/>
      <c r="S270" s="19">
        <f>IF(H270="Trays",I270*Factsheet!$I$61,IF(G270="Fixed",I270,0))</f>
        <v>0</v>
      </c>
      <c r="T270" s="20">
        <f>IF(H270="Other","N/A",IF(H270="Trays",Factsheet!$I$61,Factsheet!$E$61))</f>
        <v>40</v>
      </c>
      <c r="U270" s="20" t="str">
        <f t="shared" si="11"/>
        <v>N</v>
      </c>
      <c r="V270" s="419" t="str">
        <f t="shared" si="10"/>
        <v>-</v>
      </c>
      <c r="W270" s="419"/>
      <c r="X270" s="419"/>
      <c r="Y270" s="419"/>
      <c r="Z270" s="419"/>
    </row>
    <row r="271" spans="1:26" ht="15" x14ac:dyDescent="0.25">
      <c r="A271" s="14"/>
      <c r="B271" s="14"/>
      <c r="C271" s="66"/>
      <c r="D271" s="14"/>
      <c r="E271" s="14"/>
      <c r="F271" s="14"/>
      <c r="G271" s="16"/>
      <c r="H271" s="16"/>
      <c r="I271" s="616"/>
      <c r="J271" s="617"/>
      <c r="K271" s="14"/>
      <c r="L271" s="615"/>
      <c r="M271" s="14"/>
      <c r="N271" s="14"/>
      <c r="O271" s="44"/>
      <c r="P271" s="353">
        <f>COUNTIF(Inputs!$D$20:$DS$307,C271)*(Inputs!$B$3*24)*60*IF(C271="",0,1)</f>
        <v>0</v>
      </c>
      <c r="Q271" s="354">
        <f>IF(Factsheet!$E$61&gt;0,P271/Factsheet!$E$61,0)</f>
        <v>0</v>
      </c>
      <c r="R271" s="356"/>
      <c r="S271" s="19">
        <f>IF(H271="Trays",I271*Factsheet!$I$61,IF(G271="Fixed",I271,0))</f>
        <v>0</v>
      </c>
      <c r="T271" s="20">
        <f>IF(H271="Other","N/A",IF(H271="Trays",Factsheet!$I$61,Factsheet!$E$61))</f>
        <v>40</v>
      </c>
      <c r="U271" s="20" t="str">
        <f t="shared" si="11"/>
        <v>N</v>
      </c>
      <c r="V271" s="419" t="str">
        <f t="shared" si="10"/>
        <v>-</v>
      </c>
      <c r="W271" s="419"/>
      <c r="X271" s="419"/>
      <c r="Y271" s="419"/>
      <c r="Z271" s="419"/>
    </row>
    <row r="272" spans="1:26" ht="15" x14ac:dyDescent="0.25">
      <c r="A272" s="14"/>
      <c r="B272" s="14"/>
      <c r="C272" s="70"/>
      <c r="D272" s="14"/>
      <c r="E272" s="14"/>
      <c r="F272" s="14"/>
      <c r="G272" s="16"/>
      <c r="H272" s="16"/>
      <c r="I272" s="616"/>
      <c r="J272" s="617"/>
      <c r="K272" s="14"/>
      <c r="L272" s="615"/>
      <c r="M272" s="14"/>
      <c r="N272" s="14"/>
      <c r="O272" s="44"/>
      <c r="P272" s="353">
        <f>COUNTIF(Inputs!$D$20:$DS$307,C272)*(Inputs!$B$3*24)*60*IF(C272="",0,1)</f>
        <v>0</v>
      </c>
      <c r="Q272" s="354">
        <f>IF(Factsheet!$E$61&gt;0,P272/Factsheet!$E$61,0)</f>
        <v>0</v>
      </c>
      <c r="R272" s="356"/>
      <c r="S272" s="19">
        <f>IF(H272="Trays",I272*Factsheet!$I$61,IF(G272="Fixed",I272,0))</f>
        <v>0</v>
      </c>
      <c r="T272" s="20">
        <f>IF(H272="Other","N/A",IF(H272="Trays",Factsheet!$I$61,Factsheet!$E$61))</f>
        <v>40</v>
      </c>
      <c r="U272" s="20" t="str">
        <f t="shared" si="11"/>
        <v>N</v>
      </c>
      <c r="V272" s="419" t="str">
        <f t="shared" si="10"/>
        <v>-</v>
      </c>
      <c r="W272" s="419"/>
      <c r="X272" s="419"/>
      <c r="Y272" s="419"/>
      <c r="Z272" s="419"/>
    </row>
    <row r="273" spans="1:26" ht="15" x14ac:dyDescent="0.25">
      <c r="A273" s="14"/>
      <c r="B273" s="14"/>
      <c r="C273" s="619"/>
      <c r="D273" s="14"/>
      <c r="E273" s="14"/>
      <c r="F273" s="16"/>
      <c r="G273" s="16"/>
      <c r="H273" s="16"/>
      <c r="I273" s="616"/>
      <c r="J273" s="618"/>
      <c r="K273" s="14"/>
      <c r="L273" s="615"/>
      <c r="M273" s="16"/>
      <c r="N273" s="16"/>
      <c r="O273" s="16"/>
      <c r="P273" s="353">
        <f>COUNTIF(Inputs!$D$20:$DS$307,C273)*(Inputs!$B$3*24)*60*IF(C273="",0,1)</f>
        <v>0</v>
      </c>
      <c r="Q273" s="354">
        <f>IF(Factsheet!$E$61&gt;0,P273/Factsheet!$E$61,0)</f>
        <v>0</v>
      </c>
      <c r="R273" s="356"/>
      <c r="S273" s="19">
        <f>IF(H273="Trays",I273*Factsheet!$I$61,IF(G273="Fixed",I273,0))</f>
        <v>0</v>
      </c>
      <c r="T273" s="20">
        <f>IF(H273="Other","N/A",IF(H273="Trays",Factsheet!$I$61,Factsheet!$E$61))</f>
        <v>40</v>
      </c>
      <c r="U273" s="20" t="str">
        <f t="shared" si="11"/>
        <v>N</v>
      </c>
      <c r="V273" s="419" t="str">
        <f t="shared" si="10"/>
        <v>-</v>
      </c>
      <c r="W273" s="419"/>
      <c r="X273" s="419"/>
      <c r="Y273" s="419"/>
      <c r="Z273" s="419"/>
    </row>
    <row r="274" spans="1:26" ht="15" x14ac:dyDescent="0.25">
      <c r="A274" s="14"/>
      <c r="B274" s="14"/>
      <c r="C274" s="620"/>
      <c r="D274" s="14"/>
      <c r="E274" s="14"/>
      <c r="F274" s="16"/>
      <c r="G274" s="16"/>
      <c r="H274" s="16"/>
      <c r="I274" s="616"/>
      <c r="J274" s="618"/>
      <c r="K274" s="14"/>
      <c r="L274" s="615"/>
      <c r="M274" s="16"/>
      <c r="N274" s="16"/>
      <c r="O274" s="16"/>
      <c r="P274" s="353">
        <f>COUNTIF(Inputs!$D$20:$DS$307,C274)*(Inputs!$B$3*24)*60*IF(C274="",0,1)</f>
        <v>0</v>
      </c>
      <c r="Q274" s="354">
        <f>IF(Factsheet!$E$61&gt;0,P274/Factsheet!$E$61,0)</f>
        <v>0</v>
      </c>
      <c r="R274" s="356"/>
      <c r="S274" s="19">
        <f>IF(H274="Trays",I274*Factsheet!$I$61,IF(G274="Fixed",I274,0))</f>
        <v>0</v>
      </c>
      <c r="T274" s="20">
        <f>IF(H274="Other","N/A",IF(H274="Trays",Factsheet!$I$61,Factsheet!$E$61))</f>
        <v>40</v>
      </c>
      <c r="U274" s="20" t="str">
        <f t="shared" si="11"/>
        <v>N</v>
      </c>
      <c r="V274" s="419" t="str">
        <f t="shared" si="10"/>
        <v>-</v>
      </c>
      <c r="W274" s="419"/>
      <c r="X274" s="419"/>
      <c r="Y274" s="419"/>
      <c r="Z274" s="419"/>
    </row>
    <row r="275" spans="1:26" ht="15" x14ac:dyDescent="0.25">
      <c r="A275" s="14"/>
      <c r="B275" s="14"/>
      <c r="C275" s="621"/>
      <c r="D275" s="14"/>
      <c r="E275" s="14"/>
      <c r="F275" s="16"/>
      <c r="G275" s="16"/>
      <c r="H275" s="16"/>
      <c r="I275" s="616"/>
      <c r="J275" s="618"/>
      <c r="K275" s="14"/>
      <c r="L275" s="615"/>
      <c r="M275" s="16"/>
      <c r="N275" s="16"/>
      <c r="O275" s="16"/>
      <c r="P275" s="353">
        <f>COUNTIF(Inputs!$D$20:$DS$307,C275)*(Inputs!$B$3*24)*60*IF(C275="",0,1)</f>
        <v>0</v>
      </c>
      <c r="Q275" s="354">
        <f>IF(Factsheet!$E$61&gt;0,P275/Factsheet!$E$61,0)</f>
        <v>0</v>
      </c>
      <c r="R275" s="356"/>
      <c r="S275" s="19">
        <f>IF(H275="Trays",I275*Factsheet!$I$61,IF(G275="Fixed",I275,0))</f>
        <v>0</v>
      </c>
      <c r="T275" s="20">
        <f>IF(H275="Other","N/A",IF(H275="Trays",Factsheet!$I$61,Factsheet!$E$61))</f>
        <v>40</v>
      </c>
      <c r="U275" s="20" t="str">
        <f t="shared" si="11"/>
        <v>N</v>
      </c>
      <c r="V275" s="419" t="str">
        <f t="shared" si="10"/>
        <v>-</v>
      </c>
      <c r="W275" s="419"/>
      <c r="X275" s="419"/>
      <c r="Y275" s="419"/>
      <c r="Z275" s="419"/>
    </row>
    <row r="276" spans="1:26" ht="15" x14ac:dyDescent="0.25">
      <c r="A276" s="14"/>
      <c r="B276" s="14"/>
      <c r="C276" s="621"/>
      <c r="D276" s="14"/>
      <c r="E276" s="14"/>
      <c r="F276" s="16"/>
      <c r="G276" s="16"/>
      <c r="H276" s="16"/>
      <c r="I276" s="616"/>
      <c r="J276" s="618"/>
      <c r="K276" s="14"/>
      <c r="L276" s="615"/>
      <c r="M276" s="16"/>
      <c r="N276" s="16"/>
      <c r="O276" s="16"/>
      <c r="P276" s="353">
        <f>COUNTIF(Inputs!$D$20:$DS$307,C276)*(Inputs!$B$3*24)*60*IF(C276="",0,1)</f>
        <v>0</v>
      </c>
      <c r="Q276" s="354">
        <f>IF(Factsheet!$E$61&gt;0,P276/Factsheet!$E$61,0)</f>
        <v>0</v>
      </c>
      <c r="R276" s="356"/>
      <c r="S276" s="19">
        <f>IF(H276="Trays",I276*Factsheet!$I$61,IF(G276="Fixed",I276,0))</f>
        <v>0</v>
      </c>
      <c r="T276" s="20">
        <f>IF(H276="Other","N/A",IF(H276="Trays",Factsheet!$I$61,Factsheet!$E$61))</f>
        <v>40</v>
      </c>
      <c r="U276" s="20" t="str">
        <f t="shared" si="11"/>
        <v>N</v>
      </c>
      <c r="V276" s="419" t="str">
        <f t="shared" si="10"/>
        <v>-</v>
      </c>
      <c r="W276" s="419"/>
      <c r="X276" s="419"/>
      <c r="Y276" s="419"/>
      <c r="Z276" s="419"/>
    </row>
    <row r="277" spans="1:26" ht="15" x14ac:dyDescent="0.25">
      <c r="A277" s="14"/>
      <c r="B277" s="14"/>
      <c r="C277" s="619"/>
      <c r="D277" s="14"/>
      <c r="E277" s="14"/>
      <c r="F277" s="16"/>
      <c r="G277" s="16"/>
      <c r="H277" s="16"/>
      <c r="I277" s="616"/>
      <c r="J277" s="618"/>
      <c r="K277" s="14"/>
      <c r="L277" s="615"/>
      <c r="M277" s="16"/>
      <c r="N277" s="16"/>
      <c r="O277" s="16"/>
      <c r="P277" s="353">
        <f>COUNTIF(Inputs!$D$20:$DS$307,C277)*(Inputs!$B$3*24)*60*IF(C277="",0,1)</f>
        <v>0</v>
      </c>
      <c r="Q277" s="354">
        <f>IF(Factsheet!$E$61&gt;0,P277/Factsheet!$E$61,0)</f>
        <v>0</v>
      </c>
      <c r="R277" s="356"/>
      <c r="S277" s="19">
        <f>IF(H277="Trays",I277*Factsheet!$I$61,IF(G277="Fixed",I277,0))</f>
        <v>0</v>
      </c>
      <c r="T277" s="20">
        <f>IF(H277="Other","N/A",IF(H277="Trays",Factsheet!$I$61,Factsheet!$E$61))</f>
        <v>40</v>
      </c>
      <c r="U277" s="20" t="str">
        <f t="shared" si="11"/>
        <v>N</v>
      </c>
      <c r="V277" s="419" t="str">
        <f t="shared" si="10"/>
        <v>-</v>
      </c>
      <c r="W277" s="419"/>
      <c r="X277" s="419"/>
      <c r="Y277" s="419"/>
      <c r="Z277" s="419"/>
    </row>
    <row r="278" spans="1:26" ht="15" x14ac:dyDescent="0.25">
      <c r="A278" s="14"/>
      <c r="B278" s="14"/>
      <c r="C278" s="622"/>
      <c r="D278" s="14"/>
      <c r="E278" s="14"/>
      <c r="F278" s="16"/>
      <c r="G278" s="16"/>
      <c r="H278" s="16"/>
      <c r="I278" s="616"/>
      <c r="J278" s="618"/>
      <c r="K278" s="14"/>
      <c r="L278" s="615"/>
      <c r="M278" s="16"/>
      <c r="N278" s="16"/>
      <c r="O278" s="16"/>
      <c r="P278" s="353">
        <f>COUNTIF(Inputs!$D$20:$DS$307,C278)*(Inputs!$B$3*24)*60*IF(C278="",0,1)</f>
        <v>0</v>
      </c>
      <c r="Q278" s="354">
        <f>IF(Factsheet!$E$61&gt;0,P278/Factsheet!$E$61,0)</f>
        <v>0</v>
      </c>
      <c r="R278" s="356"/>
      <c r="S278" s="19">
        <f>IF(H278="Trays",I278*Factsheet!$I$61,IF(G278="Fixed",I278,0))</f>
        <v>0</v>
      </c>
      <c r="T278" s="20">
        <f>IF(H278="Other","N/A",IF(H278="Trays",Factsheet!$I$61,Factsheet!$E$61))</f>
        <v>40</v>
      </c>
      <c r="U278" s="20" t="str">
        <f t="shared" si="11"/>
        <v>N</v>
      </c>
      <c r="V278" s="419" t="str">
        <f t="shared" si="10"/>
        <v>-</v>
      </c>
      <c r="W278" s="419"/>
      <c r="X278" s="419"/>
      <c r="Y278" s="419"/>
      <c r="Z278" s="419"/>
    </row>
    <row r="279" spans="1:26" ht="15" x14ac:dyDescent="0.25">
      <c r="A279" s="14"/>
      <c r="B279" s="14"/>
      <c r="C279" s="621"/>
      <c r="D279" s="14"/>
      <c r="E279" s="14"/>
      <c r="F279" s="16"/>
      <c r="G279" s="16"/>
      <c r="H279" s="16"/>
      <c r="I279" s="616"/>
      <c r="J279" s="618"/>
      <c r="K279" s="14"/>
      <c r="L279" s="615"/>
      <c r="M279" s="16"/>
      <c r="N279" s="16"/>
      <c r="O279" s="16"/>
      <c r="P279" s="353">
        <f>COUNTIF(Inputs!$D$20:$DS$307,C279)*(Inputs!$B$3*24)*60*IF(C279="",0,1)</f>
        <v>0</v>
      </c>
      <c r="Q279" s="354">
        <f>IF(Factsheet!$E$61&gt;0,P279/Factsheet!$E$61,0)</f>
        <v>0</v>
      </c>
      <c r="R279" s="356"/>
      <c r="S279" s="19">
        <f>IF(H279="Trays",I279*Factsheet!$I$61,IF(G279="Fixed",I279,0))</f>
        <v>0</v>
      </c>
      <c r="T279" s="20">
        <f>IF(H279="Other","N/A",IF(H279="Trays",Factsheet!$I$61,Factsheet!$E$61))</f>
        <v>40</v>
      </c>
      <c r="U279" s="20" t="str">
        <f t="shared" si="11"/>
        <v>N</v>
      </c>
      <c r="V279" s="419" t="str">
        <f t="shared" si="10"/>
        <v>-</v>
      </c>
      <c r="W279" s="419"/>
      <c r="X279" s="419"/>
      <c r="Y279" s="419"/>
      <c r="Z279" s="419"/>
    </row>
    <row r="280" spans="1:26" ht="15" x14ac:dyDescent="0.25">
      <c r="A280" s="14"/>
      <c r="B280" s="14"/>
      <c r="C280" s="620"/>
      <c r="D280" s="14"/>
      <c r="E280" s="14"/>
      <c r="F280" s="16"/>
      <c r="G280" s="16"/>
      <c r="H280" s="16"/>
      <c r="I280" s="616"/>
      <c r="J280" s="618"/>
      <c r="K280" s="14"/>
      <c r="L280" s="615"/>
      <c r="M280" s="16"/>
      <c r="N280" s="16"/>
      <c r="O280" s="16"/>
      <c r="P280" s="353">
        <f>COUNTIF(Inputs!$D$20:$DS$307,C280)*(Inputs!$B$3*24)*60*IF(C280="",0,1)</f>
        <v>0</v>
      </c>
      <c r="Q280" s="354">
        <f>IF(Factsheet!$E$61&gt;0,P280/Factsheet!$E$61,0)</f>
        <v>0</v>
      </c>
      <c r="R280" s="356"/>
      <c r="S280" s="19">
        <f>IF(H280="Trays",I280*Factsheet!$I$61,IF(G280="Fixed",I280,0))</f>
        <v>0</v>
      </c>
      <c r="T280" s="20">
        <f>IF(H280="Other","N/A",IF(H280="Trays",Factsheet!$I$61,Factsheet!$E$61))</f>
        <v>40</v>
      </c>
      <c r="U280" s="20" t="str">
        <f t="shared" si="11"/>
        <v>N</v>
      </c>
      <c r="V280" s="419" t="str">
        <f t="shared" si="10"/>
        <v>-</v>
      </c>
      <c r="W280" s="419"/>
      <c r="X280" s="419"/>
      <c r="Y280" s="419"/>
      <c r="Z280" s="419"/>
    </row>
    <row r="281" spans="1:26" ht="15" x14ac:dyDescent="0.25">
      <c r="A281" s="14"/>
      <c r="B281" s="14"/>
      <c r="C281" s="623"/>
      <c r="D281" s="14"/>
      <c r="E281" s="14"/>
      <c r="F281" s="16"/>
      <c r="G281" s="16"/>
      <c r="H281" s="16"/>
      <c r="I281" s="616"/>
      <c r="J281" s="618"/>
      <c r="K281" s="14"/>
      <c r="L281" s="615"/>
      <c r="M281" s="16"/>
      <c r="N281" s="16"/>
      <c r="O281" s="16"/>
      <c r="P281" s="353">
        <f>COUNTIF(Inputs!$D$20:$DS$307,C281)*(Inputs!$B$3*24)*60*IF(C281="",0,1)</f>
        <v>0</v>
      </c>
      <c r="Q281" s="354">
        <f>IF(Factsheet!$E$61&gt;0,P281/Factsheet!$E$61,0)</f>
        <v>0</v>
      </c>
      <c r="R281" s="356"/>
      <c r="S281" s="19">
        <f>IF(H281="Trays",I281*Factsheet!$I$61,IF(G281="Fixed",I281,0))</f>
        <v>0</v>
      </c>
      <c r="T281" s="20">
        <f>IF(H281="Other","N/A",IF(H281="Trays",Factsheet!$I$61,Factsheet!$E$61))</f>
        <v>40</v>
      </c>
      <c r="U281" s="20" t="str">
        <f t="shared" si="11"/>
        <v>N</v>
      </c>
      <c r="V281" s="419" t="str">
        <f t="shared" si="10"/>
        <v>-</v>
      </c>
      <c r="W281" s="419"/>
      <c r="X281" s="419"/>
      <c r="Y281" s="419"/>
      <c r="Z281" s="419"/>
    </row>
    <row r="282" spans="1:26" ht="15" x14ac:dyDescent="0.25">
      <c r="A282" s="14"/>
      <c r="B282" s="14"/>
      <c r="C282" s="16"/>
      <c r="D282" s="14"/>
      <c r="E282" s="14"/>
      <c r="F282" s="16"/>
      <c r="G282" s="16"/>
      <c r="H282" s="16"/>
      <c r="I282" s="616"/>
      <c r="J282" s="618"/>
      <c r="K282" s="14"/>
      <c r="L282" s="615"/>
      <c r="M282" s="16"/>
      <c r="N282" s="16"/>
      <c r="O282" s="16"/>
      <c r="P282" s="353">
        <f>COUNTIF(Inputs!$D$20:$DS$307,C282)*(Inputs!$B$3*24)*60*IF(C282="",0,1)</f>
        <v>0</v>
      </c>
      <c r="Q282" s="354">
        <f>IF(Factsheet!$E$61&gt;0,P282/Factsheet!$E$61,0)</f>
        <v>0</v>
      </c>
      <c r="R282" s="356"/>
      <c r="S282" s="19">
        <f>IF(H282="Trays",I282*Factsheet!$I$61,IF(G282="Fixed",I282,0))</f>
        <v>0</v>
      </c>
      <c r="T282" s="20">
        <f>IF(H282="Other","N/A",IF(H282="Trays",Factsheet!$I$61,Factsheet!$E$61))</f>
        <v>40</v>
      </c>
      <c r="U282" s="20" t="str">
        <f t="shared" si="11"/>
        <v>N</v>
      </c>
      <c r="V282" s="419" t="str">
        <f t="shared" si="10"/>
        <v>-</v>
      </c>
      <c r="W282" s="419"/>
      <c r="X282" s="419"/>
      <c r="Y282" s="419"/>
      <c r="Z282" s="419"/>
    </row>
    <row r="283" spans="1:26" ht="15" x14ac:dyDescent="0.25">
      <c r="A283" s="14"/>
      <c r="B283" s="14"/>
      <c r="C283" s="16"/>
      <c r="D283" s="14"/>
      <c r="E283" s="14"/>
      <c r="F283" s="16"/>
      <c r="G283" s="16"/>
      <c r="H283" s="16"/>
      <c r="I283" s="616"/>
      <c r="J283" s="618"/>
      <c r="K283" s="14"/>
      <c r="L283" s="615"/>
      <c r="M283" s="16"/>
      <c r="N283" s="16"/>
      <c r="O283" s="16"/>
      <c r="P283" s="353">
        <f>COUNTIF(Inputs!$D$20:$DS$307,C283)*(Inputs!$B$3*24)*60*IF(C283="",0,1)</f>
        <v>0</v>
      </c>
      <c r="Q283" s="354">
        <f>IF(Factsheet!$E$61&gt;0,P283/Factsheet!$E$61,0)</f>
        <v>0</v>
      </c>
      <c r="R283" s="356"/>
      <c r="S283" s="19">
        <f>IF(H283="Trays",I283*Factsheet!$I$61,IF(G283="Fixed",I283,0))</f>
        <v>0</v>
      </c>
      <c r="T283" s="20">
        <f>IF(H283="Other","N/A",IF(H283="Trays",Factsheet!$I$61,Factsheet!$E$61))</f>
        <v>40</v>
      </c>
      <c r="U283" s="20" t="str">
        <f t="shared" si="11"/>
        <v>N</v>
      </c>
      <c r="V283" s="419" t="str">
        <f t="shared" si="10"/>
        <v>-</v>
      </c>
      <c r="W283" s="419"/>
      <c r="X283" s="419"/>
      <c r="Y283" s="419"/>
      <c r="Z283" s="419"/>
    </row>
    <row r="284" spans="1:26" ht="15" x14ac:dyDescent="0.25">
      <c r="A284" s="14"/>
      <c r="B284" s="14"/>
      <c r="C284" s="16"/>
      <c r="D284" s="14"/>
      <c r="E284" s="14"/>
      <c r="F284" s="16"/>
      <c r="G284" s="16"/>
      <c r="H284" s="16"/>
      <c r="I284" s="616"/>
      <c r="J284" s="618"/>
      <c r="K284" s="14"/>
      <c r="L284" s="615"/>
      <c r="M284" s="16"/>
      <c r="N284" s="16"/>
      <c r="O284" s="16"/>
      <c r="P284" s="353">
        <f>COUNTIF(Inputs!$D$20:$DS$307,C284)*(Inputs!$B$3*24)*60*IF(C284="",0,1)</f>
        <v>0</v>
      </c>
      <c r="Q284" s="354">
        <f>IF(Factsheet!$E$61&gt;0,P284/Factsheet!$E$61,0)</f>
        <v>0</v>
      </c>
      <c r="R284" s="356"/>
      <c r="S284" s="19">
        <f>IF(H284="Trays",I284*Factsheet!$I$61,IF(G284="Fixed",I284,0))</f>
        <v>0</v>
      </c>
      <c r="T284" s="20">
        <f>IF(H284="Other","N/A",IF(H284="Trays",Factsheet!$I$61,Factsheet!$E$61))</f>
        <v>40</v>
      </c>
      <c r="U284" s="20" t="str">
        <f t="shared" si="11"/>
        <v>N</v>
      </c>
      <c r="V284" s="419" t="str">
        <f t="shared" si="10"/>
        <v>-</v>
      </c>
      <c r="W284" s="419"/>
      <c r="X284" s="419"/>
      <c r="Y284" s="419"/>
      <c r="Z284" s="419"/>
    </row>
    <row r="285" spans="1:26" ht="15" x14ac:dyDescent="0.25">
      <c r="A285" s="14"/>
      <c r="B285" s="14"/>
      <c r="C285" s="621"/>
      <c r="D285" s="14"/>
      <c r="E285" s="14"/>
      <c r="F285" s="16"/>
      <c r="G285" s="16"/>
      <c r="H285" s="16"/>
      <c r="I285" s="616"/>
      <c r="J285" s="618"/>
      <c r="K285" s="14"/>
      <c r="L285" s="615"/>
      <c r="M285" s="16"/>
      <c r="N285" s="16"/>
      <c r="O285" s="16"/>
      <c r="P285" s="353">
        <f>COUNTIF(Inputs!$D$20:$DS$307,C285)*(Inputs!$B$3*24)*60*IF(C285="",0,1)</f>
        <v>0</v>
      </c>
      <c r="Q285" s="354">
        <f>IF(Factsheet!$E$61&gt;0,P285/Factsheet!$E$61,0)</f>
        <v>0</v>
      </c>
      <c r="R285" s="356"/>
      <c r="S285" s="19">
        <f>IF(H285="Trays",I285*Factsheet!$I$61,IF(G285="Fixed",I285,0))</f>
        <v>0</v>
      </c>
      <c r="T285" s="20">
        <f>IF(H285="Other","N/A",IF(H285="Trays",Factsheet!$I$61,Factsheet!$E$61))</f>
        <v>40</v>
      </c>
      <c r="U285" s="20" t="str">
        <f t="shared" si="11"/>
        <v>N</v>
      </c>
      <c r="V285" s="419" t="str">
        <f t="shared" si="10"/>
        <v>-</v>
      </c>
      <c r="W285" s="419"/>
      <c r="X285" s="419"/>
      <c r="Y285" s="419"/>
      <c r="Z285" s="419"/>
    </row>
    <row r="286" spans="1:26" ht="15" x14ac:dyDescent="0.25">
      <c r="A286" s="14"/>
      <c r="B286" s="14"/>
      <c r="C286" s="16"/>
      <c r="D286" s="14"/>
      <c r="E286" s="14"/>
      <c r="F286" s="16"/>
      <c r="G286" s="16"/>
      <c r="H286" s="16"/>
      <c r="I286" s="616"/>
      <c r="J286" s="618"/>
      <c r="K286" s="14"/>
      <c r="L286" s="615"/>
      <c r="M286" s="16"/>
      <c r="N286" s="16"/>
      <c r="O286" s="16"/>
      <c r="P286" s="353">
        <f>COUNTIF(Inputs!$D$20:$DS$307,C286)*(Inputs!$B$3*24)*60*IF(C286="",0,1)</f>
        <v>0</v>
      </c>
      <c r="Q286" s="354">
        <f>IF(Factsheet!$E$61&gt;0,P286/Factsheet!$E$61,0)</f>
        <v>0</v>
      </c>
      <c r="R286" s="356"/>
      <c r="S286" s="19">
        <f>IF(H286="Trays",I286*Factsheet!$I$61,IF(G286="Fixed",I286,0))</f>
        <v>0</v>
      </c>
      <c r="T286" s="20">
        <f>IF(H286="Other","N/A",IF(H286="Trays",Factsheet!$I$61,Factsheet!$E$61))</f>
        <v>40</v>
      </c>
      <c r="U286" s="20" t="str">
        <f t="shared" si="11"/>
        <v>N</v>
      </c>
      <c r="V286" s="419" t="str">
        <f t="shared" si="10"/>
        <v>-</v>
      </c>
      <c r="W286" s="419"/>
      <c r="X286" s="419"/>
      <c r="Y286" s="419"/>
      <c r="Z286" s="419"/>
    </row>
    <row r="287" spans="1:26" ht="15" x14ac:dyDescent="0.25">
      <c r="A287" s="14"/>
      <c r="B287" s="14"/>
      <c r="C287" s="624"/>
      <c r="D287" s="14"/>
      <c r="E287" s="14"/>
      <c r="F287" s="16"/>
      <c r="G287" s="16"/>
      <c r="H287" s="16"/>
      <c r="I287" s="616"/>
      <c r="J287" s="618"/>
      <c r="K287" s="14"/>
      <c r="L287" s="615"/>
      <c r="M287" s="16"/>
      <c r="N287" s="16"/>
      <c r="O287" s="16"/>
      <c r="P287" s="353">
        <f>COUNTIF(Inputs!$D$20:$DS$307,C287)*(Inputs!$B$3*24)*60*IF(C287="",0,1)</f>
        <v>0</v>
      </c>
      <c r="Q287" s="354">
        <f>IF(Factsheet!$E$61&gt;0,P287/Factsheet!$E$61,0)</f>
        <v>0</v>
      </c>
      <c r="R287" s="356"/>
      <c r="S287" s="19">
        <f>IF(H287="Trays",I287*Factsheet!$I$61,IF(G287="Fixed",I287,0))</f>
        <v>0</v>
      </c>
      <c r="T287" s="20">
        <f>IF(H287="Other","N/A",IF(H287="Trays",Factsheet!$I$61,Factsheet!$E$61))</f>
        <v>40</v>
      </c>
      <c r="U287" s="20" t="str">
        <f t="shared" si="11"/>
        <v>N</v>
      </c>
      <c r="V287" s="419" t="str">
        <f t="shared" si="10"/>
        <v>-</v>
      </c>
      <c r="W287" s="419"/>
      <c r="X287" s="419"/>
      <c r="Y287" s="419"/>
      <c r="Z287" s="419"/>
    </row>
    <row r="288" spans="1:26" ht="15" x14ac:dyDescent="0.25">
      <c r="A288" s="14"/>
      <c r="B288" s="14"/>
      <c r="C288" s="625"/>
      <c r="D288" s="14"/>
      <c r="E288" s="14"/>
      <c r="F288" s="16"/>
      <c r="G288" s="16"/>
      <c r="H288" s="16"/>
      <c r="I288" s="616"/>
      <c r="J288" s="618"/>
      <c r="K288" s="14"/>
      <c r="L288" s="615"/>
      <c r="M288" s="16"/>
      <c r="N288" s="16"/>
      <c r="O288" s="16"/>
      <c r="P288" s="353">
        <f>COUNTIF(Inputs!$D$20:$DS$307,C288)*(Inputs!$B$3*24)*60*IF(C288="",0,1)</f>
        <v>0</v>
      </c>
      <c r="Q288" s="354">
        <f>IF(Factsheet!$E$61&gt;0,P288/Factsheet!$E$61,0)</f>
        <v>0</v>
      </c>
      <c r="R288" s="356"/>
      <c r="S288" s="19">
        <f>IF(H288="Trays",I288*Factsheet!$I$61,IF(G288="Fixed",I288,0))</f>
        <v>0</v>
      </c>
      <c r="T288" s="20">
        <f>IF(H288="Other","N/A",IF(H288="Trays",Factsheet!$I$61,Factsheet!$E$61))</f>
        <v>40</v>
      </c>
      <c r="U288" s="20" t="str">
        <f t="shared" si="11"/>
        <v>N</v>
      </c>
      <c r="V288" s="419" t="str">
        <f t="shared" si="10"/>
        <v>-</v>
      </c>
      <c r="W288" s="419"/>
      <c r="X288" s="419"/>
      <c r="Y288" s="419"/>
      <c r="Z288" s="419"/>
    </row>
    <row r="289" spans="1:26" ht="15" x14ac:dyDescent="0.25">
      <c r="A289" s="14"/>
      <c r="B289" s="14"/>
      <c r="C289" s="620"/>
      <c r="D289" s="14"/>
      <c r="E289" s="14"/>
      <c r="F289" s="16"/>
      <c r="G289" s="16"/>
      <c r="H289" s="16"/>
      <c r="I289" s="616"/>
      <c r="J289" s="618"/>
      <c r="K289" s="14"/>
      <c r="L289" s="615"/>
      <c r="M289" s="16"/>
      <c r="N289" s="16"/>
      <c r="O289" s="16"/>
      <c r="P289" s="353">
        <f>COUNTIF(Inputs!$D$20:$DS$307,C289)*(Inputs!$B$3*24)*60*IF(C289="",0,1)</f>
        <v>0</v>
      </c>
      <c r="Q289" s="354">
        <f>IF(Factsheet!$E$61&gt;0,P289/Factsheet!$E$61,0)</f>
        <v>0</v>
      </c>
      <c r="R289" s="356"/>
      <c r="S289" s="19">
        <f>IF(H289="Trays",I289*Factsheet!$I$61,IF(G289="Fixed",I289,0))</f>
        <v>0</v>
      </c>
      <c r="T289" s="20">
        <f>IF(H289="Other","N/A",IF(H289="Trays",Factsheet!$I$61,Factsheet!$E$61))</f>
        <v>40</v>
      </c>
      <c r="U289" s="20" t="str">
        <f t="shared" si="11"/>
        <v>N</v>
      </c>
      <c r="V289" s="419" t="str">
        <f t="shared" si="10"/>
        <v>-</v>
      </c>
      <c r="W289" s="419"/>
      <c r="X289" s="419"/>
      <c r="Y289" s="419"/>
      <c r="Z289" s="419"/>
    </row>
    <row r="290" spans="1:26" ht="15" x14ac:dyDescent="0.25">
      <c r="A290" s="14"/>
      <c r="B290" s="14"/>
      <c r="C290" s="621"/>
      <c r="D290" s="14"/>
      <c r="E290" s="14"/>
      <c r="F290" s="16"/>
      <c r="G290" s="16"/>
      <c r="H290" s="16"/>
      <c r="I290" s="616"/>
      <c r="J290" s="618"/>
      <c r="K290" s="14"/>
      <c r="L290" s="615"/>
      <c r="M290" s="16"/>
      <c r="N290" s="16"/>
      <c r="O290" s="16"/>
      <c r="P290" s="353">
        <f>COUNTIF(Inputs!$D$20:$DS$307,C290)*(Inputs!$B$3*24)*60*IF(C290="",0,1)</f>
        <v>0</v>
      </c>
      <c r="Q290" s="354">
        <f>IF(Factsheet!$E$61&gt;0,P290/Factsheet!$E$61,0)</f>
        <v>0</v>
      </c>
      <c r="R290" s="356"/>
      <c r="S290" s="19">
        <f>IF(H290="Trays",I290*Factsheet!$I$61,IF(G290="Fixed",I290,0))</f>
        <v>0</v>
      </c>
      <c r="T290" s="20">
        <f>IF(H290="Other","N/A",IF(H290="Trays",Factsheet!$I$61,Factsheet!$E$61))</f>
        <v>40</v>
      </c>
      <c r="U290" s="20" t="str">
        <f t="shared" si="11"/>
        <v>N</v>
      </c>
      <c r="V290" s="419" t="str">
        <f t="shared" si="10"/>
        <v>-</v>
      </c>
      <c r="W290" s="419"/>
      <c r="X290" s="419"/>
      <c r="Y290" s="419"/>
      <c r="Z290" s="419"/>
    </row>
    <row r="291" spans="1:26" ht="15" x14ac:dyDescent="0.25">
      <c r="A291" s="14"/>
      <c r="B291" s="14"/>
      <c r="C291" s="621"/>
      <c r="D291" s="14"/>
      <c r="E291" s="14"/>
      <c r="F291" s="16"/>
      <c r="G291" s="16"/>
      <c r="H291" s="16"/>
      <c r="I291" s="616"/>
      <c r="J291" s="618"/>
      <c r="K291" s="14"/>
      <c r="L291" s="615"/>
      <c r="M291" s="16"/>
      <c r="N291" s="16"/>
      <c r="O291" s="16"/>
      <c r="P291" s="353">
        <f>COUNTIF(Inputs!$D$20:$DS$307,C291)*(Inputs!$B$3*24)*60*IF(C291="",0,1)</f>
        <v>0</v>
      </c>
      <c r="Q291" s="354">
        <f>IF(Factsheet!$E$61&gt;0,P291/Factsheet!$E$61,0)</f>
        <v>0</v>
      </c>
      <c r="R291" s="356"/>
      <c r="S291" s="19">
        <f>IF(H291="Trays",I291*Factsheet!$I$61,IF(G291="Fixed",I291,0))</f>
        <v>0</v>
      </c>
      <c r="T291" s="20">
        <f>IF(H291="Other","N/A",IF(H291="Trays",Factsheet!$I$61,Factsheet!$E$61))</f>
        <v>40</v>
      </c>
      <c r="U291" s="20" t="str">
        <f t="shared" si="11"/>
        <v>N</v>
      </c>
      <c r="V291" s="419" t="str">
        <f t="shared" si="10"/>
        <v>-</v>
      </c>
      <c r="W291" s="419"/>
      <c r="X291" s="419"/>
      <c r="Y291" s="419"/>
      <c r="Z291" s="419"/>
    </row>
    <row r="292" spans="1:26" ht="15" x14ac:dyDescent="0.25">
      <c r="A292" s="14"/>
      <c r="B292" s="14"/>
      <c r="C292" s="619"/>
      <c r="D292" s="14"/>
      <c r="E292" s="14"/>
      <c r="F292" s="16"/>
      <c r="G292" s="16"/>
      <c r="H292" s="16"/>
      <c r="I292" s="616"/>
      <c r="J292" s="618"/>
      <c r="K292" s="14"/>
      <c r="L292" s="615"/>
      <c r="M292" s="16"/>
      <c r="N292" s="16"/>
      <c r="O292" s="16"/>
      <c r="P292" s="353">
        <f>COUNTIF(Inputs!$D$20:$DS$307,C292)*(Inputs!$B$3*24)*60*IF(C292="",0,1)</f>
        <v>0</v>
      </c>
      <c r="Q292" s="354">
        <f>IF(Factsheet!$E$61&gt;0,P292/Factsheet!$E$61,0)</f>
        <v>0</v>
      </c>
      <c r="R292" s="356"/>
      <c r="S292" s="19">
        <f>IF(H292="Trays",I292*Factsheet!$I$61,IF(G292="Fixed",I292,0))</f>
        <v>0</v>
      </c>
      <c r="T292" s="20">
        <f>IF(H292="Other","N/A",IF(H292="Trays",Factsheet!$I$61,Factsheet!$E$61))</f>
        <v>40</v>
      </c>
      <c r="U292" s="20" t="str">
        <f t="shared" si="11"/>
        <v>N</v>
      </c>
      <c r="V292" s="419" t="str">
        <f t="shared" si="10"/>
        <v>-</v>
      </c>
      <c r="W292" s="419"/>
      <c r="X292" s="419"/>
      <c r="Y292" s="419"/>
      <c r="Z292" s="419"/>
    </row>
    <row r="293" spans="1:26" ht="15" x14ac:dyDescent="0.25">
      <c r="A293" s="14"/>
      <c r="B293" s="14"/>
      <c r="C293" s="622"/>
      <c r="D293" s="14"/>
      <c r="E293" s="14"/>
      <c r="F293" s="16"/>
      <c r="G293" s="16"/>
      <c r="H293" s="16"/>
      <c r="I293" s="616"/>
      <c r="J293" s="618"/>
      <c r="K293" s="14"/>
      <c r="L293" s="615"/>
      <c r="M293" s="16"/>
      <c r="N293" s="16"/>
      <c r="O293" s="16"/>
      <c r="P293" s="353">
        <f>COUNTIF(Inputs!$D$20:$DS$307,C293)*(Inputs!$B$3*24)*60*IF(C293="",0,1)</f>
        <v>0</v>
      </c>
      <c r="Q293" s="354">
        <f>IF(Factsheet!$E$61&gt;0,P293/Factsheet!$E$61,0)</f>
        <v>0</v>
      </c>
      <c r="R293" s="356"/>
      <c r="S293" s="19">
        <f>IF(H293="Trays",I293*Factsheet!$I$61,IF(G293="Fixed",I293,0))</f>
        <v>0</v>
      </c>
      <c r="T293" s="20">
        <f>IF(H293="Other","N/A",IF(H293="Trays",Factsheet!$I$61,Factsheet!$E$61))</f>
        <v>40</v>
      </c>
      <c r="U293" s="20" t="str">
        <f t="shared" si="11"/>
        <v>N</v>
      </c>
      <c r="V293" s="419" t="str">
        <f t="shared" si="10"/>
        <v>-</v>
      </c>
      <c r="W293" s="419"/>
      <c r="X293" s="419"/>
      <c r="Y293" s="419"/>
      <c r="Z293" s="419"/>
    </row>
    <row r="294" spans="1:26" ht="15" x14ac:dyDescent="0.25">
      <c r="A294" s="14"/>
      <c r="B294" s="14"/>
      <c r="C294" s="621"/>
      <c r="D294" s="14"/>
      <c r="E294" s="14"/>
      <c r="F294" s="16"/>
      <c r="G294" s="16"/>
      <c r="H294" s="16"/>
      <c r="I294" s="616"/>
      <c r="J294" s="618"/>
      <c r="K294" s="14"/>
      <c r="L294" s="615"/>
      <c r="M294" s="16"/>
      <c r="N294" s="16"/>
      <c r="O294" s="16"/>
      <c r="P294" s="353">
        <f>COUNTIF(Inputs!$D$20:$DS$307,C294)*(Inputs!$B$3*24)*60*IF(C294="",0,1)</f>
        <v>0</v>
      </c>
      <c r="Q294" s="354">
        <f>IF(Factsheet!$E$61&gt;0,P294/Factsheet!$E$61,0)</f>
        <v>0</v>
      </c>
      <c r="R294" s="356"/>
      <c r="S294" s="19">
        <f>IF(H294="Trays",I294*Factsheet!$I$61,IF(G294="Fixed",I294,0))</f>
        <v>0</v>
      </c>
      <c r="T294" s="20">
        <f>IF(H294="Other","N/A",IF(H294="Trays",Factsheet!$I$61,Factsheet!$E$61))</f>
        <v>40</v>
      </c>
      <c r="U294" s="20" t="str">
        <f t="shared" si="11"/>
        <v>N</v>
      </c>
      <c r="V294" s="419" t="str">
        <f t="shared" si="10"/>
        <v>-</v>
      </c>
      <c r="W294" s="419"/>
      <c r="X294" s="419"/>
      <c r="Y294" s="419"/>
      <c r="Z294" s="419"/>
    </row>
    <row r="295" spans="1:26" ht="15" x14ac:dyDescent="0.25">
      <c r="A295" s="14"/>
      <c r="B295" s="14"/>
      <c r="C295" s="620"/>
      <c r="D295" s="14"/>
      <c r="E295" s="14"/>
      <c r="F295" s="16"/>
      <c r="G295" s="16"/>
      <c r="H295" s="16"/>
      <c r="I295" s="616"/>
      <c r="J295" s="618"/>
      <c r="K295" s="14"/>
      <c r="L295" s="615"/>
      <c r="M295" s="16"/>
      <c r="N295" s="16"/>
      <c r="O295" s="16"/>
      <c r="P295" s="353">
        <f>COUNTIF(Inputs!$D$20:$DS$307,C295)*(Inputs!$B$3*24)*60*IF(C295="",0,1)</f>
        <v>0</v>
      </c>
      <c r="Q295" s="354">
        <f>IF(Factsheet!$E$61&gt;0,P295/Factsheet!$E$61,0)</f>
        <v>0</v>
      </c>
      <c r="R295" s="356"/>
      <c r="S295" s="19">
        <f>IF(H295="Trays",I295*Factsheet!$I$61,IF(G295="Fixed",I295,0))</f>
        <v>0</v>
      </c>
      <c r="T295" s="20">
        <f>IF(H295="Other","N/A",IF(H295="Trays",Factsheet!$I$61,Factsheet!$E$61))</f>
        <v>40</v>
      </c>
      <c r="U295" s="20" t="str">
        <f t="shared" si="11"/>
        <v>N</v>
      </c>
      <c r="V295" s="419" t="str">
        <f t="shared" si="10"/>
        <v>-</v>
      </c>
      <c r="W295" s="419"/>
      <c r="X295" s="419"/>
      <c r="Y295" s="419"/>
      <c r="Z295" s="419"/>
    </row>
    <row r="296" spans="1:26" ht="15" x14ac:dyDescent="0.25">
      <c r="A296" s="14"/>
      <c r="B296" s="14"/>
      <c r="C296" s="623"/>
      <c r="D296" s="14"/>
      <c r="E296" s="14"/>
      <c r="F296" s="16"/>
      <c r="G296" s="16"/>
      <c r="H296" s="16"/>
      <c r="I296" s="616"/>
      <c r="J296" s="618"/>
      <c r="K296" s="14"/>
      <c r="L296" s="615"/>
      <c r="M296" s="16"/>
      <c r="N296" s="16"/>
      <c r="O296" s="16"/>
      <c r="P296" s="353">
        <f>COUNTIF(Inputs!$D$20:$DS$307,C296)*(Inputs!$B$3*24)*60*IF(C296="",0,1)</f>
        <v>0</v>
      </c>
      <c r="Q296" s="354">
        <f>IF(Factsheet!$E$61&gt;0,P296/Factsheet!$E$61,0)</f>
        <v>0</v>
      </c>
      <c r="R296" s="356"/>
      <c r="S296" s="19">
        <f>IF(H296="Trays",I296*Factsheet!$I$61,IF(G296="Fixed",I296,0))</f>
        <v>0</v>
      </c>
      <c r="T296" s="20">
        <f>IF(H296="Other","N/A",IF(H296="Trays",Factsheet!$I$61,Factsheet!$E$61))</f>
        <v>40</v>
      </c>
      <c r="U296" s="20" t="str">
        <f t="shared" si="11"/>
        <v>N</v>
      </c>
      <c r="V296" s="419" t="str">
        <f t="shared" si="10"/>
        <v>-</v>
      </c>
      <c r="W296" s="419"/>
      <c r="X296" s="419"/>
      <c r="Y296" s="419"/>
      <c r="Z296" s="419"/>
    </row>
    <row r="297" spans="1:26" ht="15" x14ac:dyDescent="0.25">
      <c r="A297" s="14"/>
      <c r="B297" s="14"/>
      <c r="C297" s="620"/>
      <c r="D297" s="14"/>
      <c r="E297" s="14"/>
      <c r="F297" s="16"/>
      <c r="G297" s="16"/>
      <c r="H297" s="16"/>
      <c r="I297" s="616"/>
      <c r="J297" s="618"/>
      <c r="K297" s="14"/>
      <c r="L297" s="615"/>
      <c r="M297" s="16"/>
      <c r="N297" s="16"/>
      <c r="O297" s="16"/>
      <c r="P297" s="353">
        <f>COUNTIF(Inputs!$D$20:$DS$307,C297)*(Inputs!$B$3*24)*60*IF(C297="",0,1)</f>
        <v>0</v>
      </c>
      <c r="Q297" s="354">
        <f>IF(Factsheet!$E$61&gt;0,P297/Factsheet!$E$61,0)</f>
        <v>0</v>
      </c>
      <c r="R297" s="356"/>
      <c r="S297" s="19">
        <f>IF(H297="Trays",I297*Factsheet!$I$61,IF(G297="Fixed",I297,0))</f>
        <v>0</v>
      </c>
      <c r="T297" s="20">
        <f>IF(H297="Other","N/A",IF(H297="Trays",Factsheet!$I$61,Factsheet!$E$61))</f>
        <v>40</v>
      </c>
      <c r="U297" s="20" t="str">
        <f t="shared" si="11"/>
        <v>N</v>
      </c>
      <c r="V297" s="419" t="str">
        <f t="shared" si="10"/>
        <v>-</v>
      </c>
      <c r="W297" s="419"/>
      <c r="X297" s="419"/>
      <c r="Y297" s="419"/>
      <c r="Z297" s="419"/>
    </row>
    <row r="298" spans="1:26" ht="15" x14ac:dyDescent="0.25">
      <c r="A298" s="14"/>
      <c r="B298" s="14"/>
      <c r="C298" s="621"/>
      <c r="D298" s="14"/>
      <c r="E298" s="14"/>
      <c r="F298" s="16"/>
      <c r="G298" s="16"/>
      <c r="H298" s="16"/>
      <c r="I298" s="616"/>
      <c r="J298" s="618"/>
      <c r="K298" s="14"/>
      <c r="L298" s="615"/>
      <c r="M298" s="16"/>
      <c r="N298" s="16"/>
      <c r="O298" s="16"/>
      <c r="P298" s="353">
        <f>COUNTIF(Inputs!$D$20:$DS$307,C298)*(Inputs!$B$3*24)*60*IF(C298="",0,1)</f>
        <v>0</v>
      </c>
      <c r="Q298" s="354">
        <f>IF(Factsheet!$E$61&gt;0,P298/Factsheet!$E$61,0)</f>
        <v>0</v>
      </c>
      <c r="R298" s="356"/>
      <c r="S298" s="19">
        <f>IF(H298="Trays",I298*Factsheet!$I$61,IF(G298="Fixed",I298,0))</f>
        <v>0</v>
      </c>
      <c r="T298" s="20">
        <f>IF(H298="Other","N/A",IF(H298="Trays",Factsheet!$I$61,Factsheet!$E$61))</f>
        <v>40</v>
      </c>
      <c r="U298" s="20" t="str">
        <f t="shared" si="11"/>
        <v>N</v>
      </c>
      <c r="V298" s="419" t="str">
        <f t="shared" si="10"/>
        <v>-</v>
      </c>
      <c r="W298" s="419"/>
      <c r="X298" s="419"/>
      <c r="Y298" s="419"/>
      <c r="Z298" s="419"/>
    </row>
    <row r="299" spans="1:26" ht="15" x14ac:dyDescent="0.25">
      <c r="A299" s="14"/>
      <c r="B299" s="14"/>
      <c r="C299" s="621"/>
      <c r="D299" s="14"/>
      <c r="E299" s="14"/>
      <c r="F299" s="16"/>
      <c r="G299" s="16"/>
      <c r="H299" s="16"/>
      <c r="I299" s="616"/>
      <c r="J299" s="618"/>
      <c r="K299" s="14"/>
      <c r="L299" s="615"/>
      <c r="M299" s="16"/>
      <c r="N299" s="16"/>
      <c r="O299" s="16"/>
      <c r="P299" s="353">
        <f>COUNTIF(Inputs!$D$20:$DS$307,C299)*(Inputs!$B$3*24)*60*IF(C299="",0,1)</f>
        <v>0</v>
      </c>
      <c r="Q299" s="354">
        <f>IF(Factsheet!$E$61&gt;0,P299/Factsheet!$E$61,0)</f>
        <v>0</v>
      </c>
      <c r="R299" s="356"/>
      <c r="S299" s="19">
        <f>IF(H299="Trays",I299*Factsheet!$I$61,IF(G299="Fixed",I299,0))</f>
        <v>0</v>
      </c>
      <c r="T299" s="20">
        <f>IF(H299="Other","N/A",IF(H299="Trays",Factsheet!$I$61,Factsheet!$E$61))</f>
        <v>40</v>
      </c>
      <c r="U299" s="20" t="str">
        <f t="shared" si="11"/>
        <v>N</v>
      </c>
      <c r="V299" s="419" t="str">
        <f t="shared" si="10"/>
        <v>-</v>
      </c>
      <c r="W299" s="419"/>
      <c r="X299" s="419"/>
      <c r="Y299" s="419"/>
      <c r="Z299" s="419"/>
    </row>
    <row r="300" spans="1:26" ht="15" x14ac:dyDescent="0.25">
      <c r="A300" s="14"/>
      <c r="B300" s="14"/>
      <c r="C300" s="619"/>
      <c r="D300" s="14"/>
      <c r="E300" s="14"/>
      <c r="F300" s="16"/>
      <c r="G300" s="16"/>
      <c r="H300" s="16"/>
      <c r="I300" s="616"/>
      <c r="J300" s="618"/>
      <c r="K300" s="14"/>
      <c r="L300" s="615"/>
      <c r="M300" s="16"/>
      <c r="N300" s="16"/>
      <c r="O300" s="16"/>
      <c r="P300" s="353">
        <f>COUNTIF(Inputs!$D$20:$DS$307,C300)*(Inputs!$B$3*24)*60*IF(C300="",0,1)</f>
        <v>0</v>
      </c>
      <c r="Q300" s="354">
        <f>IF(Factsheet!$E$61&gt;0,P300/Factsheet!$E$61,0)</f>
        <v>0</v>
      </c>
      <c r="R300" s="356"/>
      <c r="S300" s="19">
        <f>IF(H300="Trays",I300*Factsheet!$I$61,IF(G300="Fixed",I300,0))</f>
        <v>0</v>
      </c>
      <c r="T300" s="20">
        <f>IF(H300="Other","N/A",IF(H300="Trays",Factsheet!$I$61,Factsheet!$E$61))</f>
        <v>40</v>
      </c>
      <c r="U300" s="20" t="str">
        <f t="shared" si="11"/>
        <v>N</v>
      </c>
      <c r="V300" s="419" t="str">
        <f t="shared" si="10"/>
        <v>-</v>
      </c>
      <c r="W300" s="419"/>
      <c r="X300" s="419"/>
      <c r="Y300" s="419"/>
      <c r="Z300" s="419"/>
    </row>
    <row r="301" spans="1:26" ht="15" x14ac:dyDescent="0.25">
      <c r="A301" s="14"/>
      <c r="B301" s="14"/>
      <c r="C301" s="622"/>
      <c r="D301" s="14"/>
      <c r="E301" s="14"/>
      <c r="F301" s="16"/>
      <c r="G301" s="16"/>
      <c r="H301" s="16"/>
      <c r="I301" s="616"/>
      <c r="J301" s="618"/>
      <c r="K301" s="14"/>
      <c r="L301" s="615"/>
      <c r="M301" s="16"/>
      <c r="N301" s="16"/>
      <c r="O301" s="16"/>
      <c r="P301" s="353">
        <f>COUNTIF(Inputs!$D$20:$DS$307,C301)*(Inputs!$B$3*24)*60*IF(C301="",0,1)</f>
        <v>0</v>
      </c>
      <c r="Q301" s="354">
        <f>IF(Factsheet!$E$61&gt;0,P301/Factsheet!$E$61,0)</f>
        <v>0</v>
      </c>
      <c r="R301" s="356"/>
      <c r="S301" s="19">
        <f>IF(H301="Trays",I301*Factsheet!$I$61,IF(G301="Fixed",I301,0))</f>
        <v>0</v>
      </c>
      <c r="T301" s="20">
        <f>IF(H301="Other","N/A",IF(H301="Trays",Factsheet!$I$61,Factsheet!$E$61))</f>
        <v>40</v>
      </c>
      <c r="U301" s="20" t="str">
        <f t="shared" si="11"/>
        <v>N</v>
      </c>
      <c r="V301" s="419" t="str">
        <f t="shared" si="10"/>
        <v>-</v>
      </c>
      <c r="W301" s="419"/>
      <c r="X301" s="419"/>
      <c r="Y301" s="419"/>
      <c r="Z301" s="419"/>
    </row>
    <row r="302" spans="1:26" ht="15" x14ac:dyDescent="0.25">
      <c r="A302" s="14"/>
      <c r="B302" s="14"/>
      <c r="C302" s="623"/>
      <c r="D302" s="14"/>
      <c r="E302" s="14"/>
      <c r="F302" s="16"/>
      <c r="G302" s="16"/>
      <c r="H302" s="16"/>
      <c r="I302" s="616"/>
      <c r="J302" s="618"/>
      <c r="K302" s="14"/>
      <c r="L302" s="615"/>
      <c r="M302" s="16"/>
      <c r="N302" s="16"/>
      <c r="O302" s="16"/>
      <c r="P302" s="353">
        <f>COUNTIF(Inputs!$D$20:$DS$307,C302)*(Inputs!$B$3*24)*60*IF(C302="",0,1)</f>
        <v>0</v>
      </c>
      <c r="Q302" s="354">
        <f>IF(Factsheet!$E$61&gt;0,P302/Factsheet!$E$61,0)</f>
        <v>0</v>
      </c>
      <c r="R302" s="356"/>
      <c r="S302" s="19">
        <f>IF(H302="Trays",I302*Factsheet!$I$61,IF(G302="Fixed",I302,0))</f>
        <v>0</v>
      </c>
      <c r="T302" s="20">
        <f>IF(H302="Other","N/A",IF(H302="Trays",Factsheet!$I$61,Factsheet!$E$61))</f>
        <v>40</v>
      </c>
      <c r="U302" s="20" t="str">
        <f t="shared" si="11"/>
        <v>N</v>
      </c>
      <c r="V302" s="419" t="str">
        <f t="shared" si="10"/>
        <v>-</v>
      </c>
      <c r="W302" s="419"/>
      <c r="X302" s="419"/>
      <c r="Y302" s="419"/>
      <c r="Z302" s="419"/>
    </row>
    <row r="303" spans="1:26" ht="15" x14ac:dyDescent="0.25">
      <c r="A303" s="14"/>
      <c r="B303" s="14"/>
      <c r="C303" s="620"/>
      <c r="D303" s="14"/>
      <c r="E303" s="14"/>
      <c r="F303" s="16"/>
      <c r="G303" s="16"/>
      <c r="H303" s="16"/>
      <c r="I303" s="616"/>
      <c r="J303" s="618"/>
      <c r="K303" s="14"/>
      <c r="L303" s="615"/>
      <c r="M303" s="16"/>
      <c r="N303" s="16"/>
      <c r="O303" s="16"/>
      <c r="P303" s="353">
        <f>COUNTIF(Inputs!$D$20:$DS$307,C303)*(Inputs!$B$3*24)*60*IF(C303="",0,1)</f>
        <v>0</v>
      </c>
      <c r="Q303" s="354">
        <f>IF(Factsheet!$E$61&gt;0,P303/Factsheet!$E$61,0)</f>
        <v>0</v>
      </c>
      <c r="R303" s="356"/>
      <c r="S303" s="19">
        <f>IF(H303="Trays",I303*Factsheet!$I$61,IF(G303="Fixed",I303,0))</f>
        <v>0</v>
      </c>
      <c r="T303" s="20">
        <f>IF(H303="Other","N/A",IF(H303="Trays",Factsheet!$I$61,Factsheet!$E$61))</f>
        <v>40</v>
      </c>
      <c r="U303" s="20" t="str">
        <f t="shared" si="11"/>
        <v>N</v>
      </c>
      <c r="V303" s="419" t="str">
        <f t="shared" si="10"/>
        <v>-</v>
      </c>
      <c r="W303" s="419"/>
      <c r="X303" s="419"/>
      <c r="Y303" s="419"/>
      <c r="Z303" s="419"/>
    </row>
    <row r="304" spans="1:26" ht="15" x14ac:dyDescent="0.25">
      <c r="A304" s="14"/>
      <c r="B304" s="14"/>
      <c r="C304" s="621"/>
      <c r="D304" s="14"/>
      <c r="E304" s="14"/>
      <c r="F304" s="16"/>
      <c r="G304" s="16"/>
      <c r="H304" s="16"/>
      <c r="I304" s="616"/>
      <c r="J304" s="618"/>
      <c r="K304" s="14"/>
      <c r="L304" s="615"/>
      <c r="M304" s="16"/>
      <c r="N304" s="16"/>
      <c r="O304" s="16"/>
      <c r="P304" s="353">
        <f>COUNTIF(Inputs!$D$20:$DS$307,C304)*(Inputs!$B$3*24)*60*IF(C304="",0,1)</f>
        <v>0</v>
      </c>
      <c r="Q304" s="354">
        <f>IF(Factsheet!$E$61&gt;0,P304/Factsheet!$E$61,0)</f>
        <v>0</v>
      </c>
      <c r="R304" s="356"/>
      <c r="S304" s="19">
        <f>IF(H304="Trays",I304*Factsheet!$I$61,IF(G304="Fixed",I304,0))</f>
        <v>0</v>
      </c>
      <c r="T304" s="20">
        <f>IF(H304="Other","N/A",IF(H304="Trays",Factsheet!$I$61,Factsheet!$E$61))</f>
        <v>40</v>
      </c>
      <c r="U304" s="20" t="str">
        <f t="shared" si="11"/>
        <v>N</v>
      </c>
      <c r="V304" s="419" t="str">
        <f t="shared" si="10"/>
        <v>-</v>
      </c>
      <c r="W304" s="419"/>
      <c r="X304" s="419"/>
      <c r="Y304" s="419"/>
      <c r="Z304" s="419"/>
    </row>
    <row r="305" spans="1:26" ht="15" x14ac:dyDescent="0.25">
      <c r="A305" s="14"/>
      <c r="B305" s="14"/>
      <c r="C305" s="621"/>
      <c r="D305" s="14"/>
      <c r="E305" s="14"/>
      <c r="F305" s="16"/>
      <c r="G305" s="16"/>
      <c r="H305" s="16"/>
      <c r="I305" s="616"/>
      <c r="J305" s="618"/>
      <c r="K305" s="14"/>
      <c r="L305" s="615"/>
      <c r="M305" s="16"/>
      <c r="N305" s="16"/>
      <c r="O305" s="16"/>
      <c r="P305" s="353">
        <f>COUNTIF(Inputs!$D$20:$DS$307,C305)*(Inputs!$B$3*24)*60*IF(C305="",0,1)</f>
        <v>0</v>
      </c>
      <c r="Q305" s="354">
        <f>IF(Factsheet!$E$61&gt;0,P305/Factsheet!$E$61,0)</f>
        <v>0</v>
      </c>
      <c r="R305" s="356"/>
      <c r="S305" s="19">
        <f>IF(H305="Trays",I305*Factsheet!$I$61,IF(G305="Fixed",I305,0))</f>
        <v>0</v>
      </c>
      <c r="T305" s="20">
        <f>IF(H305="Other","N/A",IF(H305="Trays",Factsheet!$I$61,Factsheet!$E$61))</f>
        <v>40</v>
      </c>
      <c r="U305" s="20" t="str">
        <f t="shared" si="11"/>
        <v>N</v>
      </c>
      <c r="V305" s="419" t="str">
        <f t="shared" si="10"/>
        <v>-</v>
      </c>
      <c r="W305" s="419"/>
      <c r="X305" s="419"/>
      <c r="Y305" s="419"/>
      <c r="Z305" s="419"/>
    </row>
    <row r="306" spans="1:26" ht="15" x14ac:dyDescent="0.25">
      <c r="A306" s="14"/>
      <c r="B306" s="14"/>
      <c r="C306" s="619"/>
      <c r="D306" s="14"/>
      <c r="E306" s="14"/>
      <c r="F306" s="16"/>
      <c r="G306" s="16"/>
      <c r="H306" s="16"/>
      <c r="I306" s="616"/>
      <c r="J306" s="618"/>
      <c r="K306" s="14"/>
      <c r="L306" s="615"/>
      <c r="M306" s="16"/>
      <c r="N306" s="16"/>
      <c r="O306" s="16"/>
      <c r="P306" s="353">
        <f>COUNTIF(Inputs!$D$20:$DS$307,C306)*(Inputs!$B$3*24)*60*IF(C306="",0,1)</f>
        <v>0</v>
      </c>
      <c r="Q306" s="354">
        <f>IF(Factsheet!$E$61&gt;0,P306/Factsheet!$E$61,0)</f>
        <v>0</v>
      </c>
      <c r="R306" s="356"/>
      <c r="S306" s="19">
        <f>IF(H306="Trays",I306*Factsheet!$I$61,IF(G306="Fixed",I306,0))</f>
        <v>0</v>
      </c>
      <c r="T306" s="20">
        <f>IF(H306="Other","N/A",IF(H306="Trays",Factsheet!$I$61,Factsheet!$E$61))</f>
        <v>40</v>
      </c>
      <c r="U306" s="20" t="str">
        <f t="shared" si="11"/>
        <v>N</v>
      </c>
      <c r="V306" s="419" t="str">
        <f t="shared" si="10"/>
        <v>-</v>
      </c>
      <c r="W306" s="419"/>
      <c r="X306" s="419"/>
      <c r="Y306" s="419"/>
      <c r="Z306" s="419"/>
    </row>
    <row r="307" spans="1:26" ht="15" x14ac:dyDescent="0.25">
      <c r="A307" s="14"/>
      <c r="B307" s="14"/>
      <c r="C307" s="622"/>
      <c r="D307" s="14"/>
      <c r="E307" s="14"/>
      <c r="F307" s="16"/>
      <c r="G307" s="16"/>
      <c r="H307" s="16"/>
      <c r="I307" s="616"/>
      <c r="J307" s="618"/>
      <c r="K307" s="14"/>
      <c r="L307" s="615"/>
      <c r="M307" s="16"/>
      <c r="N307" s="16"/>
      <c r="O307" s="16"/>
      <c r="P307" s="353">
        <f>COUNTIF(Inputs!$D$20:$DS$307,C307)*(Inputs!$B$3*24)*60*IF(C307="",0,1)</f>
        <v>0</v>
      </c>
      <c r="Q307" s="354">
        <f>IF(Factsheet!$E$61&gt;0,P307/Factsheet!$E$61,0)</f>
        <v>0</v>
      </c>
      <c r="R307" s="356"/>
      <c r="S307" s="19">
        <f>IF(H307="Trays",I307*Factsheet!$I$61,IF(G307="Fixed",I307,0))</f>
        <v>0</v>
      </c>
      <c r="T307" s="20">
        <f>IF(H307="Other","N/A",IF(H307="Trays",Factsheet!$I$61,Factsheet!$E$61))</f>
        <v>40</v>
      </c>
      <c r="U307" s="20" t="str">
        <f t="shared" si="11"/>
        <v>N</v>
      </c>
      <c r="V307" s="419" t="str">
        <f t="shared" si="10"/>
        <v>-</v>
      </c>
      <c r="W307" s="419"/>
      <c r="X307" s="419"/>
      <c r="Y307" s="419"/>
      <c r="Z307" s="419"/>
    </row>
    <row r="308" spans="1:26" ht="15" x14ac:dyDescent="0.25">
      <c r="A308" s="14"/>
      <c r="B308" s="14"/>
      <c r="C308" s="623"/>
      <c r="D308" s="14"/>
      <c r="E308" s="14"/>
      <c r="F308" s="16"/>
      <c r="G308" s="16"/>
      <c r="H308" s="16"/>
      <c r="I308" s="616"/>
      <c r="J308" s="618"/>
      <c r="K308" s="14"/>
      <c r="L308" s="615"/>
      <c r="M308" s="16"/>
      <c r="N308" s="16"/>
      <c r="O308" s="16"/>
      <c r="P308" s="353">
        <f>COUNTIF(Inputs!$D$20:$DS$307,C308)*(Inputs!$B$3*24)*60*IF(C308="",0,1)</f>
        <v>0</v>
      </c>
      <c r="Q308" s="354">
        <f>IF(Factsheet!$E$61&gt;0,P308/Factsheet!$E$61,0)</f>
        <v>0</v>
      </c>
      <c r="R308" s="356"/>
      <c r="S308" s="19">
        <f>IF(H308="Trays",I308*Factsheet!$I$61,IF(G308="Fixed",I308,0))</f>
        <v>0</v>
      </c>
      <c r="T308" s="20">
        <f>IF(H308="Other","N/A",IF(H308="Trays",Factsheet!$I$61,Factsheet!$E$61))</f>
        <v>40</v>
      </c>
      <c r="U308" s="20" t="str">
        <f t="shared" si="11"/>
        <v>N</v>
      </c>
      <c r="V308" s="419" t="str">
        <f t="shared" si="10"/>
        <v>-</v>
      </c>
      <c r="W308" s="419"/>
      <c r="X308" s="419"/>
      <c r="Y308" s="419"/>
      <c r="Z308" s="419"/>
    </row>
    <row r="309" spans="1:26" ht="15" x14ac:dyDescent="0.25">
      <c r="A309" s="14"/>
      <c r="B309" s="14"/>
      <c r="C309" s="620"/>
      <c r="D309" s="14"/>
      <c r="E309" s="14"/>
      <c r="F309" s="16"/>
      <c r="G309" s="16"/>
      <c r="H309" s="16"/>
      <c r="I309" s="616"/>
      <c r="J309" s="618"/>
      <c r="K309" s="14"/>
      <c r="L309" s="615"/>
      <c r="M309" s="16"/>
      <c r="N309" s="16"/>
      <c r="O309" s="16"/>
      <c r="P309" s="353">
        <f>COUNTIF(Inputs!$D$20:$DS$307,C309)*(Inputs!$B$3*24)*60*IF(C309="",0,1)</f>
        <v>0</v>
      </c>
      <c r="Q309" s="354">
        <f>IF(Factsheet!$E$61&gt;0,P309/Factsheet!$E$61,0)</f>
        <v>0</v>
      </c>
      <c r="R309" s="356"/>
      <c r="S309" s="19">
        <f>IF(H309="Trays",I309*Factsheet!$I$61,IF(G309="Fixed",I309,0))</f>
        <v>0</v>
      </c>
      <c r="T309" s="20">
        <f>IF(H309="Other","N/A",IF(H309="Trays",Factsheet!$I$61,Factsheet!$E$61))</f>
        <v>40</v>
      </c>
      <c r="U309" s="20" t="str">
        <f t="shared" si="11"/>
        <v>N</v>
      </c>
      <c r="V309" s="419" t="str">
        <f t="shared" si="10"/>
        <v>-</v>
      </c>
      <c r="W309" s="419"/>
      <c r="X309" s="419"/>
      <c r="Y309" s="419"/>
      <c r="Z309" s="419"/>
    </row>
    <row r="310" spans="1:26" ht="15" x14ac:dyDescent="0.25">
      <c r="A310" s="14"/>
      <c r="B310" s="14"/>
      <c r="C310" s="621"/>
      <c r="D310" s="14"/>
      <c r="E310" s="14"/>
      <c r="F310" s="16"/>
      <c r="G310" s="16"/>
      <c r="H310" s="16"/>
      <c r="I310" s="616"/>
      <c r="J310" s="618"/>
      <c r="K310" s="14"/>
      <c r="L310" s="615"/>
      <c r="M310" s="16"/>
      <c r="N310" s="16"/>
      <c r="O310" s="16"/>
      <c r="P310" s="353">
        <f>COUNTIF(Inputs!$D$20:$DS$307,C310)*(Inputs!$B$3*24)*60*IF(C310="",0,1)</f>
        <v>0</v>
      </c>
      <c r="Q310" s="354">
        <f>IF(Factsheet!$E$61&gt;0,P310/Factsheet!$E$61,0)</f>
        <v>0</v>
      </c>
      <c r="R310" s="356"/>
      <c r="S310" s="19">
        <f>IF(H310="Trays",I310*Factsheet!$I$61,IF(G310="Fixed",I310,0))</f>
        <v>0</v>
      </c>
      <c r="T310" s="20">
        <f>IF(H310="Other","N/A",IF(H310="Trays",Factsheet!$I$61,Factsheet!$E$61))</f>
        <v>40</v>
      </c>
      <c r="U310" s="20" t="str">
        <f t="shared" si="11"/>
        <v>N</v>
      </c>
      <c r="V310" s="419" t="str">
        <f t="shared" si="10"/>
        <v>-</v>
      </c>
      <c r="W310" s="419"/>
      <c r="X310" s="419"/>
      <c r="Y310" s="419"/>
      <c r="Z310" s="419"/>
    </row>
    <row r="311" spans="1:26" ht="15" x14ac:dyDescent="0.25">
      <c r="A311" s="14"/>
      <c r="B311" s="14"/>
      <c r="C311" s="621"/>
      <c r="D311" s="14"/>
      <c r="E311" s="14"/>
      <c r="F311" s="16"/>
      <c r="G311" s="16"/>
      <c r="H311" s="16"/>
      <c r="I311" s="616"/>
      <c r="J311" s="618"/>
      <c r="K311" s="14"/>
      <c r="L311" s="615"/>
      <c r="M311" s="16"/>
      <c r="N311" s="16"/>
      <c r="O311" s="16"/>
      <c r="P311" s="353">
        <f>COUNTIF(Inputs!$D$20:$DS$307,C311)*(Inputs!$B$3*24)*60*IF(C311="",0,1)</f>
        <v>0</v>
      </c>
      <c r="Q311" s="354">
        <f>IF(Factsheet!$E$61&gt;0,P311/Factsheet!$E$61,0)</f>
        <v>0</v>
      </c>
      <c r="R311" s="356"/>
      <c r="S311" s="19">
        <f>IF(H311="Trays",I311*Factsheet!$I$61,IF(G311="Fixed",I311,0))</f>
        <v>0</v>
      </c>
      <c r="T311" s="20">
        <f>IF(H311="Other","N/A",IF(H311="Trays",Factsheet!$I$61,Factsheet!$E$61))</f>
        <v>40</v>
      </c>
      <c r="U311" s="20" t="str">
        <f t="shared" si="11"/>
        <v>N</v>
      </c>
      <c r="V311" s="419" t="str">
        <f t="shared" si="10"/>
        <v>-</v>
      </c>
      <c r="W311" s="419"/>
      <c r="X311" s="419"/>
      <c r="Y311" s="419"/>
      <c r="Z311" s="419"/>
    </row>
    <row r="312" spans="1:26" ht="15" x14ac:dyDescent="0.25">
      <c r="A312" s="14"/>
      <c r="B312" s="14"/>
      <c r="C312" s="619"/>
      <c r="D312" s="14"/>
      <c r="E312" s="14"/>
      <c r="F312" s="16"/>
      <c r="G312" s="16"/>
      <c r="H312" s="16"/>
      <c r="I312" s="616"/>
      <c r="J312" s="618"/>
      <c r="K312" s="14"/>
      <c r="L312" s="615"/>
      <c r="M312" s="16"/>
      <c r="N312" s="16"/>
      <c r="O312" s="16"/>
      <c r="P312" s="353">
        <f>COUNTIF(Inputs!$D$20:$DS$307,C312)*(Inputs!$B$3*24)*60*IF(C312="",0,1)</f>
        <v>0</v>
      </c>
      <c r="Q312" s="354">
        <f>IF(Factsheet!$E$61&gt;0,P312/Factsheet!$E$61,0)</f>
        <v>0</v>
      </c>
      <c r="R312" s="356"/>
      <c r="S312" s="19">
        <f>IF(H312="Trays",I312*Factsheet!$I$61,IF(G312="Fixed",I312,0))</f>
        <v>0</v>
      </c>
      <c r="T312" s="20">
        <f>IF(H312="Other","N/A",IF(H312="Trays",Factsheet!$I$61,Factsheet!$E$61))</f>
        <v>40</v>
      </c>
      <c r="U312" s="20" t="str">
        <f t="shared" si="11"/>
        <v>N</v>
      </c>
      <c r="V312" s="419" t="str">
        <f t="shared" si="10"/>
        <v>-</v>
      </c>
      <c r="W312" s="419"/>
      <c r="X312" s="419"/>
      <c r="Y312" s="419"/>
      <c r="Z312" s="419"/>
    </row>
    <row r="313" spans="1:26" ht="15" x14ac:dyDescent="0.25">
      <c r="A313" s="14"/>
      <c r="B313" s="14"/>
      <c r="C313" s="622"/>
      <c r="D313" s="14"/>
      <c r="E313" s="14"/>
      <c r="F313" s="16"/>
      <c r="G313" s="16"/>
      <c r="H313" s="16"/>
      <c r="I313" s="616"/>
      <c r="J313" s="618"/>
      <c r="K313" s="14"/>
      <c r="L313" s="615"/>
      <c r="M313" s="16"/>
      <c r="N313" s="16"/>
      <c r="O313" s="16"/>
      <c r="P313" s="353">
        <f>COUNTIF(Inputs!$D$20:$DS$307,C313)*(Inputs!$B$3*24)*60*IF(C313="",0,1)</f>
        <v>0</v>
      </c>
      <c r="Q313" s="354">
        <f>IF(Factsheet!$E$61&gt;0,P313/Factsheet!$E$61,0)</f>
        <v>0</v>
      </c>
      <c r="R313" s="356"/>
      <c r="S313" s="19">
        <f>IF(H313="Trays",I313*Factsheet!$I$61,IF(G313="Fixed",I313,0))</f>
        <v>0</v>
      </c>
      <c r="T313" s="20">
        <f>IF(H313="Other","N/A",IF(H313="Trays",Factsheet!$I$61,Factsheet!$E$61))</f>
        <v>40</v>
      </c>
      <c r="U313" s="20" t="str">
        <f t="shared" si="11"/>
        <v>N</v>
      </c>
      <c r="V313" s="419" t="str">
        <f t="shared" si="10"/>
        <v>-</v>
      </c>
      <c r="W313" s="419"/>
      <c r="X313" s="419"/>
      <c r="Y313" s="419"/>
      <c r="Z313" s="419"/>
    </row>
    <row r="314" spans="1:26" ht="15" x14ac:dyDescent="0.25">
      <c r="A314" s="14"/>
      <c r="B314" s="14"/>
      <c r="C314" s="623"/>
      <c r="D314" s="14"/>
      <c r="E314" s="14"/>
      <c r="F314" s="16"/>
      <c r="G314" s="16"/>
      <c r="H314" s="16"/>
      <c r="I314" s="616"/>
      <c r="J314" s="618"/>
      <c r="K314" s="14"/>
      <c r="L314" s="615"/>
      <c r="M314" s="16"/>
      <c r="N314" s="16"/>
      <c r="O314" s="16"/>
      <c r="P314" s="353">
        <f>COUNTIF(Inputs!$D$20:$DS$307,C314)*(Inputs!$B$3*24)*60*IF(C314="",0,1)</f>
        <v>0</v>
      </c>
      <c r="Q314" s="354">
        <f>IF(Factsheet!$E$61&gt;0,P314/Factsheet!$E$61,0)</f>
        <v>0</v>
      </c>
      <c r="R314" s="356"/>
      <c r="S314" s="19">
        <f>IF(H314="Trays",I314*Factsheet!$I$61,IF(G314="Fixed",I314,0))</f>
        <v>0</v>
      </c>
      <c r="T314" s="20">
        <f>IF(H314="Other","N/A",IF(H314="Trays",Factsheet!$I$61,Factsheet!$E$61))</f>
        <v>40</v>
      </c>
      <c r="U314" s="20" t="str">
        <f t="shared" si="11"/>
        <v>N</v>
      </c>
      <c r="V314" s="419" t="str">
        <f t="shared" si="10"/>
        <v>-</v>
      </c>
      <c r="W314" s="419"/>
      <c r="X314" s="419"/>
      <c r="Y314" s="419"/>
      <c r="Z314" s="419"/>
    </row>
    <row r="315" spans="1:26" ht="15" x14ac:dyDescent="0.25">
      <c r="A315" s="14"/>
      <c r="B315" s="14"/>
      <c r="C315" s="78"/>
      <c r="D315" s="14"/>
      <c r="E315" s="14"/>
      <c r="F315" s="16"/>
      <c r="G315" s="16"/>
      <c r="H315" s="16"/>
      <c r="I315" s="616"/>
      <c r="J315" s="618"/>
      <c r="K315" s="14"/>
      <c r="L315" s="615"/>
      <c r="M315" s="16"/>
      <c r="N315" s="16"/>
      <c r="O315" s="16"/>
      <c r="P315" s="353">
        <f>COUNTIF(Inputs!$D$20:$DS$307,C315)*(Inputs!$B$3*24)*60*IF(C315="",0,1)</f>
        <v>0</v>
      </c>
      <c r="Q315" s="354">
        <f>IF(Factsheet!$E$61&gt;0,P315/Factsheet!$E$61,0)</f>
        <v>0</v>
      </c>
      <c r="R315" s="356"/>
      <c r="S315" s="19">
        <f>IF(H315="Trays",I315*Factsheet!$I$61,IF(G315="Fixed",I315,0))</f>
        <v>0</v>
      </c>
      <c r="T315" s="20">
        <f>IF(H315="Other","N/A",IF(H315="Trays",Factsheet!$I$61,Factsheet!$E$61))</f>
        <v>40</v>
      </c>
      <c r="U315" s="20" t="str">
        <f t="shared" si="11"/>
        <v>N</v>
      </c>
      <c r="V315" s="419" t="str">
        <f t="shared" si="10"/>
        <v>-</v>
      </c>
      <c r="W315" s="14"/>
      <c r="X315" s="14"/>
      <c r="Y315" s="14"/>
      <c r="Z315" s="14"/>
    </row>
    <row r="316" spans="1:26" ht="15" x14ac:dyDescent="0.25">
      <c r="A316" s="14"/>
      <c r="B316" s="14"/>
      <c r="C316" s="79"/>
      <c r="D316" s="14"/>
      <c r="E316" s="14"/>
      <c r="F316" s="16"/>
      <c r="G316" s="16"/>
      <c r="H316" s="16"/>
      <c r="I316" s="616"/>
      <c r="J316" s="618"/>
      <c r="K316" s="14"/>
      <c r="L316" s="615"/>
      <c r="M316" s="16"/>
      <c r="N316" s="16"/>
      <c r="O316" s="16"/>
      <c r="P316" s="353">
        <f>COUNTIF(Inputs!$D$20:$DS$307,C316)*(Inputs!$B$3*24)*60*IF(C316="",0,1)</f>
        <v>0</v>
      </c>
      <c r="Q316" s="354">
        <f>IF(Factsheet!$E$61&gt;0,P316/Factsheet!$E$61,0)</f>
        <v>0</v>
      </c>
      <c r="R316" s="356"/>
      <c r="S316" s="19">
        <f>IF(H316="Trays",I316*Factsheet!$I$61,IF(G316="Fixed",I316,0))</f>
        <v>0</v>
      </c>
      <c r="T316" s="20">
        <f>IF(H316="Other","N/A",IF(H316="Trays",Factsheet!$I$61,Factsheet!$E$61))</f>
        <v>40</v>
      </c>
      <c r="U316" s="20" t="str">
        <f t="shared" si="11"/>
        <v>N</v>
      </c>
      <c r="V316" s="419" t="str">
        <f t="shared" si="10"/>
        <v>-</v>
      </c>
      <c r="W316" s="14"/>
      <c r="X316" s="14"/>
      <c r="Y316" s="14"/>
      <c r="Z316" s="14"/>
    </row>
    <row r="317" spans="1:26" ht="15" x14ac:dyDescent="0.25">
      <c r="A317" s="14"/>
      <c r="B317" s="14"/>
      <c r="C317" s="78"/>
      <c r="D317" s="14"/>
      <c r="E317" s="14"/>
      <c r="F317" s="16"/>
      <c r="G317" s="16"/>
      <c r="H317" s="16"/>
      <c r="I317" s="616"/>
      <c r="J317" s="618"/>
      <c r="K317" s="14"/>
      <c r="L317" s="615"/>
      <c r="M317" s="16"/>
      <c r="N317" s="16"/>
      <c r="O317" s="16"/>
      <c r="P317" s="353">
        <f>COUNTIF(Inputs!$D$20:$DS$307,C317)*(Inputs!$B$3*24)*60*IF(C317="",0,1)</f>
        <v>0</v>
      </c>
      <c r="Q317" s="354">
        <f>IF(Factsheet!$E$61&gt;0,P317/Factsheet!$E$61,0)</f>
        <v>0</v>
      </c>
      <c r="R317" s="356"/>
      <c r="S317" s="19">
        <f>IF(H317="Trays",I317*Factsheet!$I$61,IF(G317="Fixed",I317,0))</f>
        <v>0</v>
      </c>
      <c r="T317" s="20">
        <f>IF(H317="Other","N/A",IF(H317="Trays",Factsheet!$I$61,Factsheet!$E$61))</f>
        <v>40</v>
      </c>
      <c r="U317" s="20" t="str">
        <f t="shared" si="11"/>
        <v>N</v>
      </c>
      <c r="V317" s="419" t="str">
        <f t="shared" si="10"/>
        <v>-</v>
      </c>
      <c r="W317" s="14"/>
      <c r="X317" s="14"/>
      <c r="Y317" s="14"/>
      <c r="Z317" s="14"/>
    </row>
    <row r="318" spans="1:26" ht="15" x14ac:dyDescent="0.25">
      <c r="A318" s="14"/>
      <c r="B318" s="14"/>
      <c r="C318" s="78"/>
      <c r="D318" s="14"/>
      <c r="E318" s="14"/>
      <c r="F318" s="16"/>
      <c r="G318" s="16"/>
      <c r="H318" s="16"/>
      <c r="I318" s="616"/>
      <c r="J318" s="618"/>
      <c r="K318" s="14"/>
      <c r="L318" s="615"/>
      <c r="M318" s="16"/>
      <c r="N318" s="16"/>
      <c r="O318" s="16"/>
      <c r="P318" s="353">
        <f>COUNTIF(Inputs!$D$20:$DS$307,C318)*(Inputs!$B$3*24)*60*IF(C318="",0,1)</f>
        <v>0</v>
      </c>
      <c r="Q318" s="354">
        <f>IF(Factsheet!$E$61&gt;0,P318/Factsheet!$E$61,0)</f>
        <v>0</v>
      </c>
      <c r="R318" s="356"/>
      <c r="S318" s="19">
        <f>IF(H318="Trays",I318*Factsheet!$I$61,IF(G318="Fixed",I318,0))</f>
        <v>0</v>
      </c>
      <c r="T318" s="20">
        <f>IF(H318="Other","N/A",IF(H318="Trays",Factsheet!$I$61,Factsheet!$E$61))</f>
        <v>40</v>
      </c>
      <c r="U318" s="20" t="str">
        <f t="shared" si="11"/>
        <v>N</v>
      </c>
      <c r="V318" s="419" t="str">
        <f t="shared" si="10"/>
        <v>-</v>
      </c>
      <c r="W318" s="14"/>
      <c r="X318" s="14"/>
      <c r="Y318" s="14"/>
      <c r="Z318" s="14"/>
    </row>
    <row r="319" spans="1:26" ht="15" x14ac:dyDescent="0.25">
      <c r="A319" s="14"/>
      <c r="B319" s="14"/>
      <c r="C319" s="80"/>
      <c r="D319" s="14"/>
      <c r="E319" s="14"/>
      <c r="F319" s="16"/>
      <c r="G319" s="16"/>
      <c r="H319" s="16"/>
      <c r="I319" s="616"/>
      <c r="J319" s="618"/>
      <c r="K319" s="14"/>
      <c r="L319" s="615"/>
      <c r="M319" s="16"/>
      <c r="N319" s="16"/>
      <c r="O319" s="16"/>
      <c r="P319" s="353">
        <f>COUNTIF(Inputs!$D$20:$DS$307,C319)*(Inputs!$B$3*24)*60*IF(C319="",0,1)</f>
        <v>0</v>
      </c>
      <c r="Q319" s="354">
        <f>IF(Factsheet!$E$61&gt;0,P319/Factsheet!$E$61,0)</f>
        <v>0</v>
      </c>
      <c r="R319" s="356"/>
      <c r="S319" s="19">
        <f>IF(H319="Trays",I319*Factsheet!$I$61,IF(G319="Fixed",I319,0))</f>
        <v>0</v>
      </c>
      <c r="T319" s="20">
        <f>IF(H319="Other","N/A",IF(H319="Trays",Factsheet!$I$61,Factsheet!$E$61))</f>
        <v>40</v>
      </c>
      <c r="U319" s="20" t="str">
        <f t="shared" si="11"/>
        <v>N</v>
      </c>
      <c r="V319" s="419" t="str">
        <f t="shared" si="10"/>
        <v>-</v>
      </c>
      <c r="W319" s="14"/>
      <c r="X319" s="14"/>
      <c r="Y319" s="14"/>
      <c r="Z319" s="14"/>
    </row>
    <row r="320" spans="1:26" ht="15" x14ac:dyDescent="0.25">
      <c r="A320" s="14"/>
      <c r="B320" s="14"/>
      <c r="C320" s="626"/>
      <c r="D320" s="14"/>
      <c r="E320" s="14"/>
      <c r="F320" s="16"/>
      <c r="G320" s="16"/>
      <c r="H320" s="16"/>
      <c r="I320" s="618"/>
      <c r="J320" s="618"/>
      <c r="K320" s="14"/>
      <c r="L320" s="615"/>
      <c r="M320" s="16"/>
      <c r="N320" s="16"/>
      <c r="O320" s="16"/>
      <c r="P320" s="353">
        <f>COUNTIF(Inputs!$D$20:$DS$307,C320)*(Inputs!$B$3*24)*60*IF(C320="",0,1)</f>
        <v>0</v>
      </c>
      <c r="Q320" s="354">
        <f>IF(Factsheet!$E$61&gt;0,P320/Factsheet!$E$61,0)</f>
        <v>0</v>
      </c>
      <c r="R320" s="356"/>
      <c r="S320" s="19">
        <f>IF(H320="Trays",I320*Factsheet!$I$61,IF(G320="Fixed",I320,0))</f>
        <v>0</v>
      </c>
      <c r="T320" s="20">
        <f>IF(H320="Other","N/A",IF(H320="Trays",Factsheet!$I$61,Factsheet!$E$61))</f>
        <v>40</v>
      </c>
      <c r="U320" s="20" t="str">
        <f t="shared" si="11"/>
        <v>N</v>
      </c>
      <c r="V320" s="419" t="str">
        <f t="shared" si="10"/>
        <v>-</v>
      </c>
      <c r="W320" s="14"/>
      <c r="X320" s="14"/>
      <c r="Y320" s="14"/>
      <c r="Z320" s="14"/>
    </row>
    <row r="321" spans="1:26" ht="15" x14ac:dyDescent="0.25">
      <c r="A321" s="14"/>
      <c r="B321" s="14"/>
      <c r="C321" s="78"/>
      <c r="D321" s="14"/>
      <c r="E321" s="14"/>
      <c r="F321" s="16"/>
      <c r="G321" s="16"/>
      <c r="H321" s="16"/>
      <c r="I321" s="616"/>
      <c r="J321" s="618"/>
      <c r="K321" s="14"/>
      <c r="L321" s="615"/>
      <c r="M321" s="16"/>
      <c r="N321" s="16"/>
      <c r="O321" s="16"/>
      <c r="P321" s="353">
        <f>COUNTIF(Inputs!$D$20:$DS$307,C321)*(Inputs!$B$3*24)*60*IF(C321="",0,1)</f>
        <v>0</v>
      </c>
      <c r="Q321" s="354">
        <f>IF(Factsheet!$E$61&gt;0,P321/Factsheet!$E$61,0)</f>
        <v>0</v>
      </c>
      <c r="R321" s="356"/>
      <c r="S321" s="19">
        <f>IF(H321="Trays",I321*Factsheet!$I$61,IF(G321="Fixed",I321,0))</f>
        <v>0</v>
      </c>
      <c r="T321" s="20">
        <f>IF(H321="Other","N/A",IF(H321="Trays",Factsheet!$I$61,Factsheet!$E$61))</f>
        <v>40</v>
      </c>
      <c r="U321" s="20" t="str">
        <f t="shared" si="11"/>
        <v>N</v>
      </c>
      <c r="V321" s="419" t="str">
        <f t="shared" si="10"/>
        <v>-</v>
      </c>
      <c r="W321" s="14"/>
      <c r="X321" s="14"/>
      <c r="Y321" s="14"/>
      <c r="Z321" s="14"/>
    </row>
    <row r="322" spans="1:26" ht="15" x14ac:dyDescent="0.25">
      <c r="A322" s="14"/>
      <c r="B322" s="14"/>
      <c r="C322" s="78"/>
      <c r="D322" s="14"/>
      <c r="E322" s="14"/>
      <c r="F322" s="16"/>
      <c r="G322" s="16"/>
      <c r="H322" s="16"/>
      <c r="I322" s="616"/>
      <c r="J322" s="618"/>
      <c r="K322" s="14"/>
      <c r="L322" s="615"/>
      <c r="M322" s="16"/>
      <c r="N322" s="16"/>
      <c r="O322" s="16"/>
      <c r="P322" s="353">
        <f>COUNTIF(Inputs!$D$20:$DS$307,C322)*(Inputs!$B$3*24)*60*IF(C322="",0,1)</f>
        <v>0</v>
      </c>
      <c r="Q322" s="354">
        <f>IF(Factsheet!$E$61&gt;0,P322/Factsheet!$E$61,0)</f>
        <v>0</v>
      </c>
      <c r="R322" s="356"/>
      <c r="S322" s="19">
        <f>IF(H322="Trays",I322*Factsheet!$I$61,IF(G322="Fixed",I322,0))</f>
        <v>0</v>
      </c>
      <c r="T322" s="20">
        <f>IF(H322="Other","N/A",IF(H322="Trays",Factsheet!$I$61,Factsheet!$E$61))</f>
        <v>40</v>
      </c>
      <c r="U322" s="20" t="str">
        <f t="shared" si="11"/>
        <v>N</v>
      </c>
      <c r="V322" s="419" t="str">
        <f t="shared" si="10"/>
        <v>-</v>
      </c>
      <c r="W322" s="14"/>
      <c r="X322" s="14"/>
      <c r="Y322" s="14"/>
      <c r="Z322" s="14"/>
    </row>
    <row r="323" spans="1:26" ht="15" x14ac:dyDescent="0.25">
      <c r="A323" s="14"/>
      <c r="B323" s="14"/>
      <c r="C323" s="78"/>
      <c r="D323" s="14"/>
      <c r="E323" s="14"/>
      <c r="F323" s="16"/>
      <c r="G323" s="16"/>
      <c r="H323" s="16"/>
      <c r="I323" s="616"/>
      <c r="J323" s="618"/>
      <c r="K323" s="14"/>
      <c r="L323" s="615"/>
      <c r="M323" s="16"/>
      <c r="N323" s="16"/>
      <c r="O323" s="16"/>
      <c r="P323" s="353">
        <f>COUNTIF(Inputs!$D$20:$DS$307,C323)*(Inputs!$B$3*24)*60*IF(C323="",0,1)</f>
        <v>0</v>
      </c>
      <c r="Q323" s="354">
        <f>IF(Factsheet!$E$61&gt;0,P323/Factsheet!$E$61,0)</f>
        <v>0</v>
      </c>
      <c r="R323" s="356"/>
      <c r="S323" s="19">
        <f>IF(H323="Trays",I323*Factsheet!$I$61,IF(G323="Fixed",I323,0))</f>
        <v>0</v>
      </c>
      <c r="T323" s="20">
        <f>IF(H323="Other","N/A",IF(H323="Trays",Factsheet!$I$61,Factsheet!$E$61))</f>
        <v>40</v>
      </c>
      <c r="U323" s="20" t="str">
        <f t="shared" si="11"/>
        <v>N</v>
      </c>
      <c r="V323" s="419" t="str">
        <f t="shared" si="10"/>
        <v>-</v>
      </c>
      <c r="W323" s="14"/>
      <c r="X323" s="14"/>
      <c r="Y323" s="14"/>
      <c r="Z323" s="14"/>
    </row>
    <row r="324" spans="1:26" ht="15" x14ac:dyDescent="0.25">
      <c r="A324" s="14"/>
      <c r="B324" s="14"/>
      <c r="C324" s="80"/>
      <c r="D324" s="14"/>
      <c r="E324" s="14"/>
      <c r="F324" s="16"/>
      <c r="G324" s="16"/>
      <c r="H324" s="16"/>
      <c r="I324" s="616"/>
      <c r="J324" s="618"/>
      <c r="K324" s="14"/>
      <c r="L324" s="615"/>
      <c r="M324" s="16"/>
      <c r="N324" s="16"/>
      <c r="O324" s="16"/>
      <c r="P324" s="353">
        <f>COUNTIF(Inputs!$D$20:$DS$307,C324)*(Inputs!$B$3*24)*60*IF(C324="",0,1)</f>
        <v>0</v>
      </c>
      <c r="Q324" s="354">
        <f>IF(Factsheet!$E$61&gt;0,P324/Factsheet!$E$61,0)</f>
        <v>0</v>
      </c>
      <c r="R324" s="356"/>
      <c r="S324" s="19">
        <f>IF(H324="Trays",I324*Factsheet!$I$61,IF(G324="Fixed",I324,0))</f>
        <v>0</v>
      </c>
      <c r="T324" s="20">
        <f>IF(H324="Other","N/A",IF(H324="Trays",Factsheet!$I$61,Factsheet!$E$61))</f>
        <v>40</v>
      </c>
      <c r="U324" s="20" t="str">
        <f t="shared" si="11"/>
        <v>N</v>
      </c>
      <c r="V324" s="419" t="str">
        <f t="shared" si="10"/>
        <v>-</v>
      </c>
      <c r="W324" s="14"/>
      <c r="X324" s="14"/>
      <c r="Y324" s="14"/>
      <c r="Z324" s="14"/>
    </row>
    <row r="325" spans="1:26" ht="15" x14ac:dyDescent="0.25">
      <c r="A325" s="14"/>
      <c r="B325" s="16"/>
      <c r="C325" s="16"/>
      <c r="D325" s="14"/>
      <c r="E325" s="14"/>
      <c r="F325" s="16"/>
      <c r="G325" s="16"/>
      <c r="H325" s="16"/>
      <c r="I325" s="627"/>
      <c r="J325" s="628"/>
      <c r="K325" s="14"/>
      <c r="L325" s="615"/>
      <c r="M325" s="16"/>
      <c r="N325" s="16"/>
      <c r="O325" s="16"/>
      <c r="P325" s="353">
        <f>COUNTIF(Inputs!$D$20:$DS$307,C325)*(Inputs!$B$3*24)*60*IF(C325="",0,1)</f>
        <v>0</v>
      </c>
      <c r="Q325" s="354">
        <f>IF(Factsheet!$E$61&gt;0,P325/Factsheet!$E$61,0)</f>
        <v>0</v>
      </c>
      <c r="R325" s="356"/>
      <c r="S325" s="19">
        <f>IF(H325="Trays",I325*Factsheet!$I$61,IF(G325="Fixed",I325,0))</f>
        <v>0</v>
      </c>
      <c r="T325" s="20">
        <f>IF(H325="Other","N/A",IF(H325="Trays",Factsheet!$I$61,Factsheet!$E$61))</f>
        <v>40</v>
      </c>
      <c r="U325" s="20" t="str">
        <f t="shared" si="11"/>
        <v>N</v>
      </c>
      <c r="V325" s="419" t="str">
        <f t="shared" ref="V325:V388" si="12">A325&amp;"-"&amp;C325</f>
        <v>-</v>
      </c>
      <c r="W325" s="14"/>
      <c r="X325" s="14"/>
      <c r="Y325" s="14"/>
      <c r="Z325" s="14"/>
    </row>
    <row r="326" spans="1:26" ht="15" x14ac:dyDescent="0.25">
      <c r="A326" s="14"/>
      <c r="B326" s="16"/>
      <c r="C326" s="16"/>
      <c r="D326" s="14"/>
      <c r="E326" s="14"/>
      <c r="F326" s="16"/>
      <c r="G326" s="16"/>
      <c r="H326" s="16"/>
      <c r="I326" s="627"/>
      <c r="J326" s="628"/>
      <c r="K326" s="14"/>
      <c r="L326" s="615"/>
      <c r="M326" s="16"/>
      <c r="N326" s="16"/>
      <c r="O326" s="16"/>
      <c r="P326" s="353">
        <f>COUNTIF(Inputs!$D$20:$DS$307,C326)*(Inputs!$B$3*24)*60*IF(C326="",0,1)</f>
        <v>0</v>
      </c>
      <c r="Q326" s="354">
        <f>IF(Factsheet!$E$61&gt;0,P326/Factsheet!$E$61,0)</f>
        <v>0</v>
      </c>
      <c r="R326" s="356"/>
      <c r="S326" s="19">
        <f>IF(H326="Trays",I326*Factsheet!$I$61,IF(G326="Fixed",I326,0))</f>
        <v>0</v>
      </c>
      <c r="T326" s="20">
        <f>IF(H326="Other","N/A",IF(H326="Trays",Factsheet!$I$61,Factsheet!$E$61))</f>
        <v>40</v>
      </c>
      <c r="U326" s="20" t="str">
        <f t="shared" si="11"/>
        <v>N</v>
      </c>
      <c r="V326" s="419" t="str">
        <f t="shared" si="12"/>
        <v>-</v>
      </c>
      <c r="W326" s="14"/>
      <c r="X326" s="14"/>
      <c r="Y326" s="14"/>
      <c r="Z326" s="14"/>
    </row>
    <row r="327" spans="1:26" ht="15" x14ac:dyDescent="0.25">
      <c r="A327" s="14"/>
      <c r="B327" s="16"/>
      <c r="C327" s="16"/>
      <c r="D327" s="14"/>
      <c r="E327" s="14"/>
      <c r="F327" s="16"/>
      <c r="G327" s="16"/>
      <c r="H327" s="16"/>
      <c r="I327" s="627"/>
      <c r="J327" s="628"/>
      <c r="K327" s="14"/>
      <c r="L327" s="615"/>
      <c r="M327" s="16"/>
      <c r="N327" s="16"/>
      <c r="O327" s="16"/>
      <c r="P327" s="353">
        <f>COUNTIF(Inputs!$D$20:$DS$307,C327)*(Inputs!$B$3*24)*60*IF(C327="",0,1)</f>
        <v>0</v>
      </c>
      <c r="Q327" s="354">
        <f>IF(Factsheet!$E$61&gt;0,P327/Factsheet!$E$61,0)</f>
        <v>0</v>
      </c>
      <c r="R327" s="356"/>
      <c r="S327" s="19">
        <f>IF(H327="Trays",I327*Factsheet!$I$61,IF(G327="Fixed",I327,0))</f>
        <v>0</v>
      </c>
      <c r="T327" s="20">
        <f>IF(H327="Other","N/A",IF(H327="Trays",Factsheet!$I$61,Factsheet!$E$61))</f>
        <v>40</v>
      </c>
      <c r="U327" s="20" t="str">
        <f t="shared" ref="U327:U390" si="13">IF(P327&gt;0,"Y","N")</f>
        <v>N</v>
      </c>
      <c r="V327" s="419" t="str">
        <f t="shared" si="12"/>
        <v>-</v>
      </c>
      <c r="W327" s="14"/>
      <c r="X327" s="14"/>
      <c r="Y327" s="14"/>
      <c r="Z327" s="14"/>
    </row>
    <row r="328" spans="1:26" ht="15" x14ac:dyDescent="0.25">
      <c r="A328" s="14"/>
      <c r="B328" s="16"/>
      <c r="C328" s="16"/>
      <c r="D328" s="14"/>
      <c r="E328" s="14"/>
      <c r="F328" s="16"/>
      <c r="G328" s="16"/>
      <c r="H328" s="16"/>
      <c r="I328" s="627"/>
      <c r="J328" s="628"/>
      <c r="K328" s="14"/>
      <c r="L328" s="615"/>
      <c r="M328" s="16"/>
      <c r="N328" s="16"/>
      <c r="O328" s="16"/>
      <c r="P328" s="353">
        <f>COUNTIF(Inputs!$D$20:$DS$307,C328)*(Inputs!$B$3*24)*60*IF(C328="",0,1)</f>
        <v>0</v>
      </c>
      <c r="Q328" s="354">
        <f>IF(Factsheet!$E$61&gt;0,P328/Factsheet!$E$61,0)</f>
        <v>0</v>
      </c>
      <c r="R328" s="356"/>
      <c r="S328" s="19">
        <f>IF(H328="Trays",I328*Factsheet!$I$61,IF(G328="Fixed",I328,0))</f>
        <v>0</v>
      </c>
      <c r="T328" s="20">
        <f>IF(H328="Other","N/A",IF(H328="Trays",Factsheet!$I$61,Factsheet!$E$61))</f>
        <v>40</v>
      </c>
      <c r="U328" s="20" t="str">
        <f t="shared" si="13"/>
        <v>N</v>
      </c>
      <c r="V328" s="419" t="str">
        <f t="shared" si="12"/>
        <v>-</v>
      </c>
      <c r="W328" s="14"/>
      <c r="X328" s="14"/>
      <c r="Y328" s="14"/>
      <c r="Z328" s="14"/>
    </row>
    <row r="329" spans="1:26" ht="15" x14ac:dyDescent="0.25">
      <c r="A329" s="14"/>
      <c r="B329" s="16"/>
      <c r="C329" s="16"/>
      <c r="D329" s="14"/>
      <c r="E329" s="14"/>
      <c r="F329" s="16"/>
      <c r="G329" s="16"/>
      <c r="H329" s="16"/>
      <c r="I329" s="627"/>
      <c r="J329" s="628"/>
      <c r="K329" s="14"/>
      <c r="L329" s="615"/>
      <c r="M329" s="16"/>
      <c r="N329" s="16"/>
      <c r="O329" s="16"/>
      <c r="P329" s="353">
        <f>COUNTIF(Inputs!$D$20:$DS$307,C329)*(Inputs!$B$3*24)*60*IF(C329="",0,1)</f>
        <v>0</v>
      </c>
      <c r="Q329" s="354">
        <f>IF(Factsheet!$E$61&gt;0,P329/Factsheet!$E$61,0)</f>
        <v>0</v>
      </c>
      <c r="R329" s="356"/>
      <c r="S329" s="19">
        <f>IF(H329="Trays",I329*Factsheet!$I$61,IF(G329="Fixed",I329,0))</f>
        <v>0</v>
      </c>
      <c r="T329" s="20">
        <f>IF(H329="Other","N/A",IF(H329="Trays",Factsheet!$I$61,Factsheet!$E$61))</f>
        <v>40</v>
      </c>
      <c r="U329" s="20" t="str">
        <f t="shared" si="13"/>
        <v>N</v>
      </c>
      <c r="V329" s="419" t="str">
        <f t="shared" si="12"/>
        <v>-</v>
      </c>
      <c r="W329" s="14"/>
      <c r="X329" s="14"/>
      <c r="Y329" s="14"/>
      <c r="Z329" s="14"/>
    </row>
    <row r="330" spans="1:26" ht="15" x14ac:dyDescent="0.25">
      <c r="A330" s="14"/>
      <c r="B330" s="16"/>
      <c r="C330" s="16"/>
      <c r="D330" s="14"/>
      <c r="E330" s="14"/>
      <c r="F330" s="16"/>
      <c r="G330" s="16"/>
      <c r="H330" s="16"/>
      <c r="I330" s="627"/>
      <c r="J330" s="628"/>
      <c r="K330" s="14"/>
      <c r="L330" s="615"/>
      <c r="M330" s="16"/>
      <c r="N330" s="16"/>
      <c r="O330" s="16"/>
      <c r="P330" s="353">
        <f>COUNTIF(Inputs!$D$20:$DS$307,C330)*(Inputs!$B$3*24)*60*IF(C330="",0,1)</f>
        <v>0</v>
      </c>
      <c r="Q330" s="354">
        <f>IF(Factsheet!$E$61&gt;0,P330/Factsheet!$E$61,0)</f>
        <v>0</v>
      </c>
      <c r="R330" s="356"/>
      <c r="S330" s="19">
        <f>IF(H330="Trays",I330*Factsheet!$I$61,IF(G330="Fixed",I330,0))</f>
        <v>0</v>
      </c>
      <c r="T330" s="20">
        <f>IF(H330="Other","N/A",IF(H330="Trays",Factsheet!$I$61,Factsheet!$E$61))</f>
        <v>40</v>
      </c>
      <c r="U330" s="20" t="str">
        <f t="shared" si="13"/>
        <v>N</v>
      </c>
      <c r="V330" s="419" t="str">
        <f t="shared" si="12"/>
        <v>-</v>
      </c>
      <c r="W330" s="14"/>
      <c r="X330" s="14"/>
      <c r="Y330" s="14"/>
      <c r="Z330" s="14"/>
    </row>
    <row r="331" spans="1:26" ht="15" x14ac:dyDescent="0.25">
      <c r="A331" s="14"/>
      <c r="B331" s="16"/>
      <c r="C331" s="16"/>
      <c r="D331" s="14"/>
      <c r="E331" s="14"/>
      <c r="F331" s="16"/>
      <c r="G331" s="16"/>
      <c r="H331" s="16"/>
      <c r="I331" s="627"/>
      <c r="J331" s="628"/>
      <c r="K331" s="14"/>
      <c r="L331" s="615"/>
      <c r="M331" s="16"/>
      <c r="N331" s="16"/>
      <c r="O331" s="16"/>
      <c r="P331" s="353">
        <f>COUNTIF(Inputs!$D$20:$DS$307,C331)*(Inputs!$B$3*24)*60*IF(C331="",0,1)</f>
        <v>0</v>
      </c>
      <c r="Q331" s="354">
        <f>IF(Factsheet!$E$61&gt;0,P331/Factsheet!$E$61,0)</f>
        <v>0</v>
      </c>
      <c r="R331" s="356"/>
      <c r="S331" s="19">
        <f>IF(H331="Trays",I331*Factsheet!$I$61,IF(G331="Fixed",I331,0))</f>
        <v>0</v>
      </c>
      <c r="T331" s="20">
        <f>IF(H331="Other","N/A",IF(H331="Trays",Factsheet!$I$61,Factsheet!$E$61))</f>
        <v>40</v>
      </c>
      <c r="U331" s="20" t="str">
        <f t="shared" si="13"/>
        <v>N</v>
      </c>
      <c r="V331" s="419" t="str">
        <f t="shared" si="12"/>
        <v>-</v>
      </c>
      <c r="W331" s="14"/>
      <c r="X331" s="14"/>
      <c r="Y331" s="14"/>
      <c r="Z331" s="14"/>
    </row>
    <row r="332" spans="1:26" ht="15" x14ac:dyDescent="0.25">
      <c r="A332" s="14"/>
      <c r="B332" s="16"/>
      <c r="C332" s="16"/>
      <c r="D332" s="14"/>
      <c r="E332" s="14"/>
      <c r="F332" s="16"/>
      <c r="G332" s="16"/>
      <c r="H332" s="16"/>
      <c r="I332" s="627"/>
      <c r="J332" s="628"/>
      <c r="K332" s="14"/>
      <c r="L332" s="615"/>
      <c r="M332" s="16"/>
      <c r="N332" s="16"/>
      <c r="O332" s="16"/>
      <c r="P332" s="353">
        <f>COUNTIF(Inputs!$D$20:$DS$307,C332)*(Inputs!$B$3*24)*60*IF(C332="",0,1)</f>
        <v>0</v>
      </c>
      <c r="Q332" s="354">
        <f>IF(Factsheet!$E$61&gt;0,P332/Factsheet!$E$61,0)</f>
        <v>0</v>
      </c>
      <c r="R332" s="356"/>
      <c r="S332" s="19">
        <f>IF(H332="Trays",I332*Factsheet!$I$61,IF(G332="Fixed",I332,0))</f>
        <v>0</v>
      </c>
      <c r="T332" s="20">
        <f>IF(H332="Other","N/A",IF(H332="Trays",Factsheet!$I$61,Factsheet!$E$61))</f>
        <v>40</v>
      </c>
      <c r="U332" s="20" t="str">
        <f t="shared" si="13"/>
        <v>N</v>
      </c>
      <c r="V332" s="419" t="str">
        <f t="shared" si="12"/>
        <v>-</v>
      </c>
      <c r="W332" s="14"/>
      <c r="X332" s="14"/>
      <c r="Y332" s="14"/>
      <c r="Z332" s="14"/>
    </row>
    <row r="333" spans="1:26" ht="15" x14ac:dyDescent="0.25">
      <c r="A333" s="14"/>
      <c r="B333" s="16"/>
      <c r="C333" s="16"/>
      <c r="D333" s="14"/>
      <c r="E333" s="14"/>
      <c r="F333" s="16"/>
      <c r="G333" s="16"/>
      <c r="H333" s="16"/>
      <c r="I333" s="627"/>
      <c r="J333" s="628"/>
      <c r="K333" s="14"/>
      <c r="L333" s="615"/>
      <c r="M333" s="16"/>
      <c r="N333" s="16"/>
      <c r="O333" s="16"/>
      <c r="P333" s="353">
        <f>COUNTIF(Inputs!$D$20:$DS$307,C333)*(Inputs!$B$3*24)*60*IF(C333="",0,1)</f>
        <v>0</v>
      </c>
      <c r="Q333" s="354">
        <f>IF(Factsheet!$E$61&gt;0,P333/Factsheet!$E$61,0)</f>
        <v>0</v>
      </c>
      <c r="R333" s="356"/>
      <c r="S333" s="19">
        <f>IF(H333="Trays",I333*Factsheet!$I$61,IF(G333="Fixed",I333,0))</f>
        <v>0</v>
      </c>
      <c r="T333" s="20">
        <f>IF(H333="Other","N/A",IF(H333="Trays",Factsheet!$I$61,Factsheet!$E$61))</f>
        <v>40</v>
      </c>
      <c r="U333" s="20" t="str">
        <f t="shared" si="13"/>
        <v>N</v>
      </c>
      <c r="V333" s="419" t="str">
        <f t="shared" si="12"/>
        <v>-</v>
      </c>
      <c r="W333" s="14"/>
      <c r="X333" s="14"/>
      <c r="Y333" s="14"/>
      <c r="Z333" s="14"/>
    </row>
    <row r="334" spans="1:26" ht="15" x14ac:dyDescent="0.25">
      <c r="A334" s="14"/>
      <c r="B334" s="16"/>
      <c r="C334" s="16"/>
      <c r="D334" s="14"/>
      <c r="E334" s="14"/>
      <c r="F334" s="16"/>
      <c r="G334" s="16"/>
      <c r="H334" s="16"/>
      <c r="I334" s="627"/>
      <c r="J334" s="628"/>
      <c r="K334" s="14"/>
      <c r="L334" s="615"/>
      <c r="M334" s="16"/>
      <c r="N334" s="16"/>
      <c r="O334" s="16"/>
      <c r="P334" s="353">
        <f>COUNTIF(Inputs!$D$20:$DS$307,C334)*(Inputs!$B$3*24)*60*IF(C334="",0,1)</f>
        <v>0</v>
      </c>
      <c r="Q334" s="354">
        <f>IF(Factsheet!$E$61&gt;0,P334/Factsheet!$E$61,0)</f>
        <v>0</v>
      </c>
      <c r="R334" s="356"/>
      <c r="S334" s="19">
        <f>IF(H334="Trays",I334*Factsheet!$I$61,IF(G334="Fixed",I334,0))</f>
        <v>0</v>
      </c>
      <c r="T334" s="20">
        <f>IF(H334="Other","N/A",IF(H334="Trays",Factsheet!$I$61,Factsheet!$E$61))</f>
        <v>40</v>
      </c>
      <c r="U334" s="20" t="str">
        <f t="shared" si="13"/>
        <v>N</v>
      </c>
      <c r="V334" s="419" t="str">
        <f t="shared" si="12"/>
        <v>-</v>
      </c>
      <c r="W334" s="14"/>
      <c r="X334" s="14"/>
      <c r="Y334" s="14"/>
      <c r="Z334" s="14"/>
    </row>
    <row r="335" spans="1:26" ht="15" x14ac:dyDescent="0.25">
      <c r="A335" s="14"/>
      <c r="B335" s="16"/>
      <c r="C335" s="16"/>
      <c r="D335" s="14"/>
      <c r="E335" s="14"/>
      <c r="F335" s="16"/>
      <c r="G335" s="16"/>
      <c r="H335" s="16"/>
      <c r="I335" s="627"/>
      <c r="J335" s="628"/>
      <c r="K335" s="14"/>
      <c r="L335" s="615"/>
      <c r="M335" s="16"/>
      <c r="N335" s="16"/>
      <c r="O335" s="16"/>
      <c r="P335" s="353">
        <f>COUNTIF(Inputs!$D$20:$DS$307,C335)*(Inputs!$B$3*24)*60*IF(C335="",0,1)</f>
        <v>0</v>
      </c>
      <c r="Q335" s="354">
        <f>IF(Factsheet!$E$61&gt;0,P335/Factsheet!$E$61,0)</f>
        <v>0</v>
      </c>
      <c r="R335" s="356"/>
      <c r="S335" s="19">
        <f>IF(H335="Trays",I335*Factsheet!$I$61,IF(G335="Fixed",I335,0))</f>
        <v>0</v>
      </c>
      <c r="T335" s="20">
        <f>IF(H335="Other","N/A",IF(H335="Trays",Factsheet!$I$61,Factsheet!$E$61))</f>
        <v>40</v>
      </c>
      <c r="U335" s="20" t="str">
        <f t="shared" si="13"/>
        <v>N</v>
      </c>
      <c r="V335" s="419" t="str">
        <f t="shared" si="12"/>
        <v>-</v>
      </c>
      <c r="W335" s="14"/>
      <c r="X335" s="14"/>
      <c r="Y335" s="14"/>
      <c r="Z335" s="14"/>
    </row>
    <row r="336" spans="1:26" ht="15" x14ac:dyDescent="0.25">
      <c r="A336" s="14"/>
      <c r="B336" s="16"/>
      <c r="C336" s="16"/>
      <c r="D336" s="14"/>
      <c r="E336" s="14"/>
      <c r="F336" s="16"/>
      <c r="G336" s="16"/>
      <c r="H336" s="16"/>
      <c r="I336" s="627"/>
      <c r="J336" s="628"/>
      <c r="K336" s="14"/>
      <c r="L336" s="615"/>
      <c r="M336" s="16"/>
      <c r="N336" s="16"/>
      <c r="O336" s="16"/>
      <c r="P336" s="353">
        <f>COUNTIF(Inputs!$D$20:$DS$307,C336)*(Inputs!$B$3*24)*60*IF(C336="",0,1)</f>
        <v>0</v>
      </c>
      <c r="Q336" s="354">
        <f>IF(Factsheet!$E$61&gt;0,P336/Factsheet!$E$61,0)</f>
        <v>0</v>
      </c>
      <c r="R336" s="356"/>
      <c r="S336" s="19">
        <f>IF(H336="Trays",I336*Factsheet!$I$61,IF(G336="Fixed",I336,0))</f>
        <v>0</v>
      </c>
      <c r="T336" s="20">
        <f>IF(H336="Other","N/A",IF(H336="Trays",Factsheet!$I$61,Factsheet!$E$61))</f>
        <v>40</v>
      </c>
      <c r="U336" s="20" t="str">
        <f t="shared" si="13"/>
        <v>N</v>
      </c>
      <c r="V336" s="419" t="str">
        <f t="shared" si="12"/>
        <v>-</v>
      </c>
      <c r="W336" s="14"/>
      <c r="X336" s="14"/>
      <c r="Y336" s="14"/>
      <c r="Z336" s="14"/>
    </row>
    <row r="337" spans="1:26" ht="15" x14ac:dyDescent="0.25">
      <c r="A337" s="14"/>
      <c r="B337" s="16"/>
      <c r="C337" s="16"/>
      <c r="D337" s="14"/>
      <c r="E337" s="14"/>
      <c r="F337" s="16"/>
      <c r="G337" s="16"/>
      <c r="H337" s="16"/>
      <c r="I337" s="627"/>
      <c r="J337" s="628"/>
      <c r="K337" s="14"/>
      <c r="L337" s="615"/>
      <c r="M337" s="16"/>
      <c r="N337" s="16"/>
      <c r="O337" s="16"/>
      <c r="P337" s="353">
        <f>COUNTIF(Inputs!$D$20:$DS$307,C337)*(Inputs!$B$3*24)*60*IF(C337="",0,1)</f>
        <v>0</v>
      </c>
      <c r="Q337" s="354">
        <f>IF(Factsheet!$E$61&gt;0,P337/Factsheet!$E$61,0)</f>
        <v>0</v>
      </c>
      <c r="R337" s="356"/>
      <c r="S337" s="19">
        <f>IF(H337="Trays",I337*Factsheet!$I$61,IF(G337="Fixed",I337,0))</f>
        <v>0</v>
      </c>
      <c r="T337" s="20">
        <f>IF(H337="Other","N/A",IF(H337="Trays",Factsheet!$I$61,Factsheet!$E$61))</f>
        <v>40</v>
      </c>
      <c r="U337" s="20" t="str">
        <f t="shared" si="13"/>
        <v>N</v>
      </c>
      <c r="V337" s="419" t="str">
        <f t="shared" si="12"/>
        <v>-</v>
      </c>
      <c r="W337" s="14"/>
      <c r="X337" s="14"/>
      <c r="Y337" s="14"/>
      <c r="Z337" s="14"/>
    </row>
    <row r="338" spans="1:26" ht="15" x14ac:dyDescent="0.25">
      <c r="A338" s="14"/>
      <c r="B338" s="16"/>
      <c r="C338" s="16"/>
      <c r="D338" s="14"/>
      <c r="E338" s="14"/>
      <c r="F338" s="16"/>
      <c r="G338" s="16"/>
      <c r="H338" s="16"/>
      <c r="I338" s="627"/>
      <c r="J338" s="628"/>
      <c r="K338" s="14"/>
      <c r="L338" s="615"/>
      <c r="M338" s="16"/>
      <c r="N338" s="16"/>
      <c r="O338" s="16"/>
      <c r="P338" s="353">
        <f>COUNTIF(Inputs!$D$20:$DS$307,C338)*(Inputs!$B$3*24)*60*IF(C338="",0,1)</f>
        <v>0</v>
      </c>
      <c r="Q338" s="354">
        <f>IF(Factsheet!$E$61&gt;0,P338/Factsheet!$E$61,0)</f>
        <v>0</v>
      </c>
      <c r="R338" s="356"/>
      <c r="S338" s="19">
        <f>IF(H338="Trays",I338*Factsheet!$I$61,IF(G338="Fixed",I338,0))</f>
        <v>0</v>
      </c>
      <c r="T338" s="20">
        <f>IF(H338="Other","N/A",IF(H338="Trays",Factsheet!$I$61,Factsheet!$E$61))</f>
        <v>40</v>
      </c>
      <c r="U338" s="20" t="str">
        <f t="shared" si="13"/>
        <v>N</v>
      </c>
      <c r="V338" s="419" t="str">
        <f t="shared" si="12"/>
        <v>-</v>
      </c>
      <c r="W338" s="14"/>
      <c r="X338" s="14"/>
      <c r="Y338" s="14"/>
      <c r="Z338" s="14"/>
    </row>
    <row r="339" spans="1:26" ht="15" x14ac:dyDescent="0.25">
      <c r="A339" s="14"/>
      <c r="B339" s="16"/>
      <c r="C339" s="16"/>
      <c r="D339" s="14"/>
      <c r="E339" s="14"/>
      <c r="F339" s="16"/>
      <c r="G339" s="16"/>
      <c r="H339" s="16"/>
      <c r="I339" s="627"/>
      <c r="J339" s="628"/>
      <c r="K339" s="14"/>
      <c r="L339" s="615"/>
      <c r="M339" s="16"/>
      <c r="N339" s="16"/>
      <c r="O339" s="16"/>
      <c r="P339" s="353">
        <f>COUNTIF(Inputs!$D$20:$DS$307,C339)*(Inputs!$B$3*24)*60*IF(C339="",0,1)</f>
        <v>0</v>
      </c>
      <c r="Q339" s="354">
        <f>IF(Factsheet!$E$61&gt;0,P339/Factsheet!$E$61,0)</f>
        <v>0</v>
      </c>
      <c r="R339" s="356"/>
      <c r="S339" s="19">
        <f>IF(H339="Trays",I339*Factsheet!$I$61,IF(G339="Fixed",I339,0))</f>
        <v>0</v>
      </c>
      <c r="T339" s="20">
        <f>IF(H339="Other","N/A",IF(H339="Trays",Factsheet!$I$61,Factsheet!$E$61))</f>
        <v>40</v>
      </c>
      <c r="U339" s="20" t="str">
        <f t="shared" si="13"/>
        <v>N</v>
      </c>
      <c r="V339" s="419" t="str">
        <f t="shared" si="12"/>
        <v>-</v>
      </c>
      <c r="W339" s="14"/>
      <c r="X339" s="14"/>
      <c r="Y339" s="14"/>
      <c r="Z339" s="14"/>
    </row>
    <row r="340" spans="1:26" ht="15" x14ac:dyDescent="0.25">
      <c r="A340" s="14"/>
      <c r="B340" s="16"/>
      <c r="C340" s="16"/>
      <c r="D340" s="14"/>
      <c r="E340" s="14"/>
      <c r="F340" s="16"/>
      <c r="G340" s="16"/>
      <c r="H340" s="16"/>
      <c r="I340" s="627"/>
      <c r="J340" s="628"/>
      <c r="K340" s="14"/>
      <c r="L340" s="615"/>
      <c r="M340" s="16"/>
      <c r="N340" s="16"/>
      <c r="O340" s="16"/>
      <c r="P340" s="353">
        <f>COUNTIF(Inputs!$D$20:$DS$307,C340)*(Inputs!$B$3*24)*60*IF(C340="",0,1)</f>
        <v>0</v>
      </c>
      <c r="Q340" s="354">
        <f>IF(Factsheet!$E$61&gt;0,P340/Factsheet!$E$61,0)</f>
        <v>0</v>
      </c>
      <c r="R340" s="356"/>
      <c r="S340" s="19">
        <f>IF(H340="Trays",I340*Factsheet!$I$61,IF(G340="Fixed",I340,0))</f>
        <v>0</v>
      </c>
      <c r="T340" s="20">
        <f>IF(H340="Other","N/A",IF(H340="Trays",Factsheet!$I$61,Factsheet!$E$61))</f>
        <v>40</v>
      </c>
      <c r="U340" s="20" t="str">
        <f t="shared" si="13"/>
        <v>N</v>
      </c>
      <c r="V340" s="419" t="str">
        <f t="shared" si="12"/>
        <v>-</v>
      </c>
      <c r="W340" s="14"/>
      <c r="X340" s="14"/>
      <c r="Y340" s="14"/>
      <c r="Z340" s="14"/>
    </row>
    <row r="341" spans="1:26" ht="15" x14ac:dyDescent="0.25">
      <c r="A341" s="14"/>
      <c r="B341" s="16"/>
      <c r="C341" s="16"/>
      <c r="D341" s="14"/>
      <c r="E341" s="14"/>
      <c r="F341" s="16"/>
      <c r="G341" s="16"/>
      <c r="H341" s="16"/>
      <c r="I341" s="627"/>
      <c r="J341" s="628"/>
      <c r="K341" s="14"/>
      <c r="L341" s="615"/>
      <c r="M341" s="16"/>
      <c r="N341" s="16"/>
      <c r="O341" s="16"/>
      <c r="P341" s="353">
        <f>COUNTIF(Inputs!$D$20:$DS$307,C341)*(Inputs!$B$3*24)*60*IF(C341="",0,1)</f>
        <v>0</v>
      </c>
      <c r="Q341" s="354">
        <f>IF(Factsheet!$E$61&gt;0,P341/Factsheet!$E$61,0)</f>
        <v>0</v>
      </c>
      <c r="R341" s="356"/>
      <c r="S341" s="19">
        <f>IF(H341="Trays",I341*Factsheet!$I$61,IF(G341="Fixed",I341,0))</f>
        <v>0</v>
      </c>
      <c r="T341" s="20">
        <f>IF(H341="Other","N/A",IF(H341="Trays",Factsheet!$I$61,Factsheet!$E$61))</f>
        <v>40</v>
      </c>
      <c r="U341" s="20" t="str">
        <f t="shared" si="13"/>
        <v>N</v>
      </c>
      <c r="V341" s="419" t="str">
        <f t="shared" si="12"/>
        <v>-</v>
      </c>
      <c r="W341" s="14"/>
      <c r="X341" s="14"/>
      <c r="Y341" s="14"/>
      <c r="Z341" s="14"/>
    </row>
    <row r="342" spans="1:26" ht="15" x14ac:dyDescent="0.25">
      <c r="A342" s="14"/>
      <c r="B342" s="16"/>
      <c r="C342" s="16"/>
      <c r="D342" s="14"/>
      <c r="E342" s="14"/>
      <c r="F342" s="16"/>
      <c r="G342" s="16"/>
      <c r="H342" s="16"/>
      <c r="I342" s="627"/>
      <c r="J342" s="628"/>
      <c r="K342" s="14"/>
      <c r="L342" s="615"/>
      <c r="M342" s="16"/>
      <c r="N342" s="16"/>
      <c r="O342" s="16"/>
      <c r="P342" s="353">
        <f>COUNTIF(Inputs!$D$20:$DS$307,C342)*(Inputs!$B$3*24)*60*IF(C342="",0,1)</f>
        <v>0</v>
      </c>
      <c r="Q342" s="354">
        <f>IF(Factsheet!$E$61&gt;0,P342/Factsheet!$E$61,0)</f>
        <v>0</v>
      </c>
      <c r="R342" s="356"/>
      <c r="S342" s="19">
        <f>IF(H342="Trays",I342*Factsheet!$I$61,IF(G342="Fixed",I342,0))</f>
        <v>0</v>
      </c>
      <c r="T342" s="20">
        <f>IF(H342="Other","N/A",IF(H342="Trays",Factsheet!$I$61,Factsheet!$E$61))</f>
        <v>40</v>
      </c>
      <c r="U342" s="20" t="str">
        <f t="shared" si="13"/>
        <v>N</v>
      </c>
      <c r="V342" s="419" t="str">
        <f t="shared" si="12"/>
        <v>-</v>
      </c>
      <c r="W342" s="14"/>
      <c r="X342" s="14"/>
      <c r="Y342" s="14"/>
      <c r="Z342" s="14"/>
    </row>
    <row r="343" spans="1:26" ht="15" x14ac:dyDescent="0.25">
      <c r="A343" s="14"/>
      <c r="B343" s="16"/>
      <c r="C343" s="16"/>
      <c r="D343" s="14"/>
      <c r="E343" s="14"/>
      <c r="F343" s="16"/>
      <c r="G343" s="16"/>
      <c r="H343" s="16"/>
      <c r="I343" s="627"/>
      <c r="J343" s="628"/>
      <c r="K343" s="14"/>
      <c r="L343" s="615"/>
      <c r="M343" s="16"/>
      <c r="N343" s="16"/>
      <c r="O343" s="16"/>
      <c r="P343" s="353">
        <f>COUNTIF(Inputs!$D$20:$DS$307,C343)*(Inputs!$B$3*24)*60*IF(C343="",0,1)</f>
        <v>0</v>
      </c>
      <c r="Q343" s="354">
        <f>IF(Factsheet!$E$61&gt;0,P343/Factsheet!$E$61,0)</f>
        <v>0</v>
      </c>
      <c r="R343" s="356"/>
      <c r="S343" s="19">
        <f>IF(H343="Trays",I343*Factsheet!$I$61,IF(G343="Fixed",I343,0))</f>
        <v>0</v>
      </c>
      <c r="T343" s="20">
        <f>IF(H343="Other","N/A",IF(H343="Trays",Factsheet!$I$61,Factsheet!$E$61))</f>
        <v>40</v>
      </c>
      <c r="U343" s="20" t="str">
        <f t="shared" si="13"/>
        <v>N</v>
      </c>
      <c r="V343" s="419" t="str">
        <f t="shared" si="12"/>
        <v>-</v>
      </c>
      <c r="W343" s="14"/>
      <c r="X343" s="14"/>
      <c r="Y343" s="14"/>
      <c r="Z343" s="14"/>
    </row>
    <row r="344" spans="1:26" ht="15" x14ac:dyDescent="0.25">
      <c r="A344" s="14"/>
      <c r="B344" s="16"/>
      <c r="C344" s="16"/>
      <c r="D344" s="14"/>
      <c r="E344" s="14"/>
      <c r="F344" s="16"/>
      <c r="G344" s="16"/>
      <c r="H344" s="16"/>
      <c r="I344" s="627"/>
      <c r="J344" s="628"/>
      <c r="K344" s="14"/>
      <c r="L344" s="615"/>
      <c r="M344" s="16"/>
      <c r="N344" s="16"/>
      <c r="O344" s="16"/>
      <c r="P344" s="353">
        <f>COUNTIF(Inputs!$D$20:$DS$307,C344)*(Inputs!$B$3*24)*60*IF(C344="",0,1)</f>
        <v>0</v>
      </c>
      <c r="Q344" s="354">
        <f>IF(Factsheet!$E$61&gt;0,P344/Factsheet!$E$61,0)</f>
        <v>0</v>
      </c>
      <c r="R344" s="356"/>
      <c r="S344" s="19">
        <f>IF(H344="Trays",I344*Factsheet!$I$61,IF(G344="Fixed",I344,0))</f>
        <v>0</v>
      </c>
      <c r="T344" s="20">
        <f>IF(H344="Other","N/A",IF(H344="Trays",Factsheet!$I$61,Factsheet!$E$61))</f>
        <v>40</v>
      </c>
      <c r="U344" s="20" t="str">
        <f t="shared" si="13"/>
        <v>N</v>
      </c>
      <c r="V344" s="419" t="str">
        <f t="shared" si="12"/>
        <v>-</v>
      </c>
      <c r="W344" s="14"/>
      <c r="X344" s="14"/>
      <c r="Y344" s="14"/>
      <c r="Z344" s="14"/>
    </row>
    <row r="345" spans="1:26" ht="15" x14ac:dyDescent="0.25">
      <c r="A345" s="14"/>
      <c r="B345" s="16"/>
      <c r="C345" s="16"/>
      <c r="D345" s="14"/>
      <c r="E345" s="14"/>
      <c r="F345" s="16"/>
      <c r="G345" s="16"/>
      <c r="H345" s="16"/>
      <c r="I345" s="627"/>
      <c r="J345" s="628"/>
      <c r="K345" s="14"/>
      <c r="L345" s="615"/>
      <c r="M345" s="16"/>
      <c r="N345" s="16"/>
      <c r="O345" s="16"/>
      <c r="P345" s="353">
        <f>COUNTIF(Inputs!$D$20:$DS$307,C345)*(Inputs!$B$3*24)*60*IF(C345="",0,1)</f>
        <v>0</v>
      </c>
      <c r="Q345" s="354">
        <f>IF(Factsheet!$E$61&gt;0,P345/Factsheet!$E$61,0)</f>
        <v>0</v>
      </c>
      <c r="R345" s="356"/>
      <c r="S345" s="19">
        <f>IF(H345="Trays",I345*Factsheet!$I$61,IF(G345="Fixed",I345,0))</f>
        <v>0</v>
      </c>
      <c r="T345" s="20">
        <f>IF(H345="Other","N/A",IF(H345="Trays",Factsheet!$I$61,Factsheet!$E$61))</f>
        <v>40</v>
      </c>
      <c r="U345" s="20" t="str">
        <f t="shared" si="13"/>
        <v>N</v>
      </c>
      <c r="V345" s="419" t="str">
        <f t="shared" si="12"/>
        <v>-</v>
      </c>
      <c r="W345" s="14"/>
      <c r="X345" s="14"/>
      <c r="Y345" s="14"/>
      <c r="Z345" s="14"/>
    </row>
    <row r="346" spans="1:26" ht="15" x14ac:dyDescent="0.25">
      <c r="A346" s="14"/>
      <c r="B346" s="16"/>
      <c r="C346" s="16"/>
      <c r="D346" s="14"/>
      <c r="E346" s="14"/>
      <c r="F346" s="16"/>
      <c r="G346" s="16"/>
      <c r="H346" s="16"/>
      <c r="I346" s="627"/>
      <c r="J346" s="628"/>
      <c r="K346" s="14"/>
      <c r="L346" s="615"/>
      <c r="M346" s="16"/>
      <c r="N346" s="16"/>
      <c r="O346" s="16"/>
      <c r="P346" s="353">
        <f>COUNTIF(Inputs!$D$20:$DS$307,C346)*(Inputs!$B$3*24)*60*IF(C346="",0,1)</f>
        <v>0</v>
      </c>
      <c r="Q346" s="354">
        <f>IF(Factsheet!$E$61&gt;0,P346/Factsheet!$E$61,0)</f>
        <v>0</v>
      </c>
      <c r="R346" s="356"/>
      <c r="S346" s="19">
        <f>IF(H346="Trays",I346*Factsheet!$I$61,IF(G346="Fixed",I346,0))</f>
        <v>0</v>
      </c>
      <c r="T346" s="20">
        <f>IF(H346="Other","N/A",IF(H346="Trays",Factsheet!$I$61,Factsheet!$E$61))</f>
        <v>40</v>
      </c>
      <c r="U346" s="20" t="str">
        <f t="shared" si="13"/>
        <v>N</v>
      </c>
      <c r="V346" s="419" t="str">
        <f t="shared" si="12"/>
        <v>-</v>
      </c>
      <c r="W346" s="14"/>
      <c r="X346" s="14"/>
      <c r="Y346" s="14"/>
      <c r="Z346" s="14"/>
    </row>
    <row r="347" spans="1:26" ht="15" x14ac:dyDescent="0.25">
      <c r="A347" s="14"/>
      <c r="B347" s="16"/>
      <c r="C347" s="16"/>
      <c r="D347" s="14"/>
      <c r="E347" s="14"/>
      <c r="F347" s="16"/>
      <c r="G347" s="16"/>
      <c r="H347" s="16"/>
      <c r="I347" s="627"/>
      <c r="J347" s="628"/>
      <c r="K347" s="14"/>
      <c r="L347" s="615"/>
      <c r="M347" s="16"/>
      <c r="N347" s="16"/>
      <c r="O347" s="16"/>
      <c r="P347" s="353">
        <f>COUNTIF(Inputs!$D$20:$DS$307,C347)*(Inputs!$B$3*24)*60*IF(C347="",0,1)</f>
        <v>0</v>
      </c>
      <c r="Q347" s="354">
        <f>IF(Factsheet!$E$61&gt;0,P347/Factsheet!$E$61,0)</f>
        <v>0</v>
      </c>
      <c r="R347" s="356"/>
      <c r="S347" s="19">
        <f>IF(H347="Trays",I347*Factsheet!$I$61,IF(G347="Fixed",I347,0))</f>
        <v>0</v>
      </c>
      <c r="T347" s="20">
        <f>IF(H347="Other","N/A",IF(H347="Trays",Factsheet!$I$61,Factsheet!$E$61))</f>
        <v>40</v>
      </c>
      <c r="U347" s="20" t="str">
        <f t="shared" si="13"/>
        <v>N</v>
      </c>
      <c r="V347" s="419" t="str">
        <f t="shared" si="12"/>
        <v>-</v>
      </c>
      <c r="W347" s="14"/>
      <c r="X347" s="14"/>
      <c r="Y347" s="14"/>
      <c r="Z347" s="14"/>
    </row>
    <row r="348" spans="1:26" ht="15" x14ac:dyDescent="0.25">
      <c r="A348" s="14"/>
      <c r="B348" s="16"/>
      <c r="C348" s="16"/>
      <c r="D348" s="14"/>
      <c r="E348" s="14"/>
      <c r="F348" s="16"/>
      <c r="G348" s="16"/>
      <c r="H348" s="16"/>
      <c r="I348" s="627"/>
      <c r="J348" s="628"/>
      <c r="K348" s="14"/>
      <c r="L348" s="615"/>
      <c r="M348" s="16"/>
      <c r="N348" s="16"/>
      <c r="O348" s="16"/>
      <c r="P348" s="353">
        <f>COUNTIF(Inputs!$D$20:$DS$307,C348)*(Inputs!$B$3*24)*60*IF(C348="",0,1)</f>
        <v>0</v>
      </c>
      <c r="Q348" s="354">
        <f>IF(Factsheet!$E$61&gt;0,P348/Factsheet!$E$61,0)</f>
        <v>0</v>
      </c>
      <c r="R348" s="356"/>
      <c r="S348" s="19">
        <f>IF(H348="Trays",I348*Factsheet!$I$61,IF(G348="Fixed",I348,0))</f>
        <v>0</v>
      </c>
      <c r="T348" s="20">
        <f>IF(H348="Other","N/A",IF(H348="Trays",Factsheet!$I$61,Factsheet!$E$61))</f>
        <v>40</v>
      </c>
      <c r="U348" s="20" t="str">
        <f t="shared" si="13"/>
        <v>N</v>
      </c>
      <c r="V348" s="419" t="str">
        <f t="shared" si="12"/>
        <v>-</v>
      </c>
      <c r="W348" s="14"/>
      <c r="X348" s="14"/>
      <c r="Y348" s="14"/>
      <c r="Z348" s="14"/>
    </row>
    <row r="349" spans="1:26" ht="15" x14ac:dyDescent="0.25">
      <c r="A349" s="14"/>
      <c r="B349" s="16"/>
      <c r="C349" s="16"/>
      <c r="D349" s="14"/>
      <c r="E349" s="14"/>
      <c r="F349" s="16"/>
      <c r="G349" s="16"/>
      <c r="H349" s="16"/>
      <c r="I349" s="627"/>
      <c r="J349" s="628"/>
      <c r="K349" s="14"/>
      <c r="L349" s="615"/>
      <c r="M349" s="16"/>
      <c r="N349" s="16"/>
      <c r="O349" s="16"/>
      <c r="P349" s="353">
        <f>COUNTIF(Inputs!$D$20:$DS$307,C349)*(Inputs!$B$3*24)*60*IF(C349="",0,1)</f>
        <v>0</v>
      </c>
      <c r="Q349" s="354">
        <f>IF(Factsheet!$E$61&gt;0,P349/Factsheet!$E$61,0)</f>
        <v>0</v>
      </c>
      <c r="R349" s="356"/>
      <c r="S349" s="19">
        <f>IF(H349="Trays",I349*Factsheet!$I$61,IF(G349="Fixed",I349,0))</f>
        <v>0</v>
      </c>
      <c r="T349" s="20">
        <f>IF(H349="Other","N/A",IF(H349="Trays",Factsheet!$I$61,Factsheet!$E$61))</f>
        <v>40</v>
      </c>
      <c r="U349" s="20" t="str">
        <f t="shared" si="13"/>
        <v>N</v>
      </c>
      <c r="V349" s="419" t="str">
        <f t="shared" si="12"/>
        <v>-</v>
      </c>
      <c r="W349" s="14"/>
      <c r="X349" s="14"/>
      <c r="Y349" s="14"/>
      <c r="Z349" s="14"/>
    </row>
    <row r="350" spans="1:26" ht="15" x14ac:dyDescent="0.25">
      <c r="A350" s="14"/>
      <c r="B350" s="16"/>
      <c r="C350" s="16"/>
      <c r="D350" s="14"/>
      <c r="E350" s="14"/>
      <c r="F350" s="16"/>
      <c r="G350" s="16"/>
      <c r="H350" s="16"/>
      <c r="I350" s="627"/>
      <c r="J350" s="628"/>
      <c r="K350" s="14"/>
      <c r="L350" s="615"/>
      <c r="M350" s="16"/>
      <c r="N350" s="16"/>
      <c r="O350" s="16"/>
      <c r="P350" s="353">
        <f>COUNTIF(Inputs!$D$20:$DS$307,C350)*(Inputs!$B$3*24)*60*IF(C350="",0,1)</f>
        <v>0</v>
      </c>
      <c r="Q350" s="354">
        <f>IF(Factsheet!$E$61&gt;0,P350/Factsheet!$E$61,0)</f>
        <v>0</v>
      </c>
      <c r="R350" s="356"/>
      <c r="S350" s="19">
        <f>IF(H350="Trays",I350*Factsheet!$I$61,IF(G350="Fixed",I350,0))</f>
        <v>0</v>
      </c>
      <c r="T350" s="20">
        <f>IF(H350="Other","N/A",IF(H350="Trays",Factsheet!$I$61,Factsheet!$E$61))</f>
        <v>40</v>
      </c>
      <c r="U350" s="20" t="str">
        <f t="shared" si="13"/>
        <v>N</v>
      </c>
      <c r="V350" s="419" t="str">
        <f t="shared" si="12"/>
        <v>-</v>
      </c>
      <c r="W350" s="14"/>
      <c r="X350" s="14"/>
      <c r="Y350" s="14"/>
      <c r="Z350" s="14"/>
    </row>
    <row r="351" spans="1:26" ht="15" x14ac:dyDescent="0.25">
      <c r="A351" s="14"/>
      <c r="B351" s="16"/>
      <c r="C351" s="16"/>
      <c r="D351" s="14"/>
      <c r="E351" s="14"/>
      <c r="F351" s="16"/>
      <c r="G351" s="16"/>
      <c r="H351" s="16"/>
      <c r="I351" s="627"/>
      <c r="J351" s="628"/>
      <c r="K351" s="14"/>
      <c r="L351" s="615"/>
      <c r="M351" s="16"/>
      <c r="N351" s="16"/>
      <c r="O351" s="16"/>
      <c r="P351" s="353">
        <f>COUNTIF(Inputs!$D$20:$DS$307,C351)*(Inputs!$B$3*24)*60*IF(C351="",0,1)</f>
        <v>0</v>
      </c>
      <c r="Q351" s="354">
        <f>IF(Factsheet!$E$61&gt;0,P351/Factsheet!$E$61,0)</f>
        <v>0</v>
      </c>
      <c r="R351" s="356"/>
      <c r="S351" s="19">
        <f>IF(H351="Trays",I351*Factsheet!$I$61,IF(G351="Fixed",I351,0))</f>
        <v>0</v>
      </c>
      <c r="T351" s="20">
        <f>IF(H351="Other","N/A",IF(H351="Trays",Factsheet!$I$61,Factsheet!$E$61))</f>
        <v>40</v>
      </c>
      <c r="U351" s="20" t="str">
        <f t="shared" si="13"/>
        <v>N</v>
      </c>
      <c r="V351" s="419" t="str">
        <f t="shared" si="12"/>
        <v>-</v>
      </c>
      <c r="W351" s="14"/>
      <c r="X351" s="14"/>
      <c r="Y351" s="14"/>
      <c r="Z351" s="14"/>
    </row>
    <row r="352" spans="1:26" ht="15" x14ac:dyDescent="0.25">
      <c r="A352" s="14"/>
      <c r="B352" s="16"/>
      <c r="C352" s="16"/>
      <c r="D352" s="14"/>
      <c r="E352" s="14"/>
      <c r="F352" s="16"/>
      <c r="G352" s="16"/>
      <c r="H352" s="16"/>
      <c r="I352" s="627"/>
      <c r="J352" s="628"/>
      <c r="K352" s="14"/>
      <c r="L352" s="615"/>
      <c r="M352" s="16"/>
      <c r="N352" s="16"/>
      <c r="O352" s="16"/>
      <c r="P352" s="353">
        <f>COUNTIF(Inputs!$D$20:$DS$307,C352)*(Inputs!$B$3*24)*60*IF(C352="",0,1)</f>
        <v>0</v>
      </c>
      <c r="Q352" s="354">
        <f>IF(Factsheet!$E$61&gt;0,P352/Factsheet!$E$61,0)</f>
        <v>0</v>
      </c>
      <c r="R352" s="356"/>
      <c r="S352" s="19">
        <f>IF(H352="Trays",I352*Factsheet!$I$61,IF(G352="Fixed",I352,0))</f>
        <v>0</v>
      </c>
      <c r="T352" s="20">
        <f>IF(H352="Other","N/A",IF(H352="Trays",Factsheet!$I$61,Factsheet!$E$61))</f>
        <v>40</v>
      </c>
      <c r="U352" s="20" t="str">
        <f t="shared" si="13"/>
        <v>N</v>
      </c>
      <c r="V352" s="419" t="str">
        <f t="shared" si="12"/>
        <v>-</v>
      </c>
      <c r="W352" s="14"/>
      <c r="X352" s="14"/>
      <c r="Y352" s="14"/>
      <c r="Z352" s="14"/>
    </row>
    <row r="353" spans="1:26" ht="15" x14ac:dyDescent="0.25">
      <c r="A353" s="14"/>
      <c r="B353" s="16"/>
      <c r="C353" s="16"/>
      <c r="D353" s="14"/>
      <c r="E353" s="14"/>
      <c r="F353" s="16"/>
      <c r="G353" s="16"/>
      <c r="H353" s="16"/>
      <c r="I353" s="627"/>
      <c r="J353" s="628"/>
      <c r="K353" s="14"/>
      <c r="L353" s="615"/>
      <c r="M353" s="16"/>
      <c r="N353" s="16"/>
      <c r="O353" s="16"/>
      <c r="P353" s="353">
        <f>COUNTIF(Inputs!$D$20:$DS$307,C353)*(Inputs!$B$3*24)*60*IF(C353="",0,1)</f>
        <v>0</v>
      </c>
      <c r="Q353" s="354">
        <f>IF(Factsheet!$E$61&gt;0,P353/Factsheet!$E$61,0)</f>
        <v>0</v>
      </c>
      <c r="R353" s="356"/>
      <c r="S353" s="19">
        <f>IF(H353="Trays",I353*Factsheet!$I$61,IF(G353="Fixed",I353,0))</f>
        <v>0</v>
      </c>
      <c r="T353" s="20">
        <f>IF(H353="Other","N/A",IF(H353="Trays",Factsheet!$I$61,Factsheet!$E$61))</f>
        <v>40</v>
      </c>
      <c r="U353" s="20" t="str">
        <f t="shared" si="13"/>
        <v>N</v>
      </c>
      <c r="V353" s="419" t="str">
        <f t="shared" si="12"/>
        <v>-</v>
      </c>
      <c r="W353" s="14"/>
      <c r="X353" s="14"/>
      <c r="Y353" s="14"/>
      <c r="Z353" s="14"/>
    </row>
    <row r="354" spans="1:26" ht="15" x14ac:dyDescent="0.25">
      <c r="A354" s="14"/>
      <c r="B354" s="16"/>
      <c r="C354" s="16"/>
      <c r="D354" s="14"/>
      <c r="E354" s="14"/>
      <c r="F354" s="16"/>
      <c r="G354" s="16"/>
      <c r="H354" s="16"/>
      <c r="I354" s="627"/>
      <c r="J354" s="628"/>
      <c r="K354" s="14"/>
      <c r="L354" s="615"/>
      <c r="M354" s="16"/>
      <c r="N354" s="16"/>
      <c r="O354" s="16"/>
      <c r="P354" s="353">
        <f>COUNTIF(Inputs!$D$20:$DS$307,C354)*(Inputs!$B$3*24)*60*IF(C354="",0,1)</f>
        <v>0</v>
      </c>
      <c r="Q354" s="354">
        <f>IF(Factsheet!$E$61&gt;0,P354/Factsheet!$E$61,0)</f>
        <v>0</v>
      </c>
      <c r="R354" s="356"/>
      <c r="S354" s="19">
        <f>IF(H354="Trays",I354*Factsheet!$I$61,IF(G354="Fixed",I354,0))</f>
        <v>0</v>
      </c>
      <c r="T354" s="20">
        <f>IF(H354="Other","N/A",IF(H354="Trays",Factsheet!$I$61,Factsheet!$E$61))</f>
        <v>40</v>
      </c>
      <c r="U354" s="20" t="str">
        <f t="shared" si="13"/>
        <v>N</v>
      </c>
      <c r="V354" s="419" t="str">
        <f t="shared" si="12"/>
        <v>-</v>
      </c>
      <c r="W354" s="14"/>
      <c r="X354" s="14"/>
      <c r="Y354" s="14"/>
      <c r="Z354" s="14"/>
    </row>
    <row r="355" spans="1:26" ht="15" x14ac:dyDescent="0.25">
      <c r="A355" s="14"/>
      <c r="B355" s="16"/>
      <c r="C355" s="16"/>
      <c r="D355" s="14"/>
      <c r="E355" s="14"/>
      <c r="F355" s="16"/>
      <c r="G355" s="16"/>
      <c r="H355" s="16"/>
      <c r="I355" s="627"/>
      <c r="J355" s="628"/>
      <c r="K355" s="14"/>
      <c r="L355" s="615"/>
      <c r="M355" s="16"/>
      <c r="N355" s="16"/>
      <c r="O355" s="16"/>
      <c r="P355" s="353">
        <f>COUNTIF(Inputs!$D$20:$DS$307,C355)*(Inputs!$B$3*24)*60*IF(C355="",0,1)</f>
        <v>0</v>
      </c>
      <c r="Q355" s="354">
        <f>IF(Factsheet!$E$61&gt;0,P355/Factsheet!$E$61,0)</f>
        <v>0</v>
      </c>
      <c r="R355" s="356"/>
      <c r="S355" s="19">
        <f>IF(H355="Trays",I355*Factsheet!$I$61,IF(G355="Fixed",I355,0))</f>
        <v>0</v>
      </c>
      <c r="T355" s="20">
        <f>IF(H355="Other","N/A",IF(H355="Trays",Factsheet!$I$61,Factsheet!$E$61))</f>
        <v>40</v>
      </c>
      <c r="U355" s="20" t="str">
        <f t="shared" si="13"/>
        <v>N</v>
      </c>
      <c r="V355" s="419" t="str">
        <f t="shared" si="12"/>
        <v>-</v>
      </c>
      <c r="W355" s="14"/>
      <c r="X355" s="14"/>
      <c r="Y355" s="14"/>
      <c r="Z355" s="14"/>
    </row>
    <row r="356" spans="1:26" ht="15" x14ac:dyDescent="0.25">
      <c r="A356" s="14"/>
      <c r="B356" s="16"/>
      <c r="C356" s="16"/>
      <c r="D356" s="14"/>
      <c r="E356" s="14"/>
      <c r="F356" s="16"/>
      <c r="G356" s="16"/>
      <c r="H356" s="16"/>
      <c r="I356" s="627"/>
      <c r="J356" s="628"/>
      <c r="K356" s="14"/>
      <c r="L356" s="615"/>
      <c r="M356" s="16"/>
      <c r="N356" s="16"/>
      <c r="O356" s="16"/>
      <c r="P356" s="353">
        <f>COUNTIF(Inputs!$D$20:$DS$307,C356)*(Inputs!$B$3*24)*60*IF(C356="",0,1)</f>
        <v>0</v>
      </c>
      <c r="Q356" s="354">
        <f>IF(Factsheet!$E$61&gt;0,P356/Factsheet!$E$61,0)</f>
        <v>0</v>
      </c>
      <c r="R356" s="356"/>
      <c r="S356" s="19">
        <f>IF(H356="Trays",I356*Factsheet!$I$61,IF(G356="Fixed",I356,0))</f>
        <v>0</v>
      </c>
      <c r="T356" s="20">
        <f>IF(H356="Other","N/A",IF(H356="Trays",Factsheet!$I$61,Factsheet!$E$61))</f>
        <v>40</v>
      </c>
      <c r="U356" s="20" t="str">
        <f t="shared" si="13"/>
        <v>N</v>
      </c>
      <c r="V356" s="419" t="str">
        <f t="shared" si="12"/>
        <v>-</v>
      </c>
      <c r="W356" s="14"/>
      <c r="X356" s="14"/>
      <c r="Y356" s="14"/>
      <c r="Z356" s="14"/>
    </row>
    <row r="357" spans="1:26" ht="15" x14ac:dyDescent="0.25">
      <c r="A357" s="14"/>
      <c r="B357" s="16"/>
      <c r="C357" s="16"/>
      <c r="D357" s="14"/>
      <c r="E357" s="14"/>
      <c r="F357" s="16"/>
      <c r="G357" s="16"/>
      <c r="H357" s="16"/>
      <c r="I357" s="627"/>
      <c r="J357" s="628"/>
      <c r="K357" s="14"/>
      <c r="L357" s="615"/>
      <c r="M357" s="16"/>
      <c r="N357" s="16"/>
      <c r="O357" s="16"/>
      <c r="P357" s="353">
        <f>COUNTIF(Inputs!$D$20:$DS$307,C357)*(Inputs!$B$3*24)*60*IF(C357="",0,1)</f>
        <v>0</v>
      </c>
      <c r="Q357" s="354">
        <f>IF(Factsheet!$E$61&gt;0,P357/Factsheet!$E$61,0)</f>
        <v>0</v>
      </c>
      <c r="R357" s="356"/>
      <c r="S357" s="19">
        <f>IF(H357="Trays",I357*Factsheet!$I$61,IF(G357="Fixed",I357,0))</f>
        <v>0</v>
      </c>
      <c r="T357" s="20">
        <f>IF(H357="Other","N/A",IF(H357="Trays",Factsheet!$I$61,Factsheet!$E$61))</f>
        <v>40</v>
      </c>
      <c r="U357" s="20" t="str">
        <f t="shared" si="13"/>
        <v>N</v>
      </c>
      <c r="V357" s="419" t="str">
        <f t="shared" si="12"/>
        <v>-</v>
      </c>
      <c r="W357" s="14"/>
      <c r="X357" s="14"/>
      <c r="Y357" s="14"/>
      <c r="Z357" s="14"/>
    </row>
    <row r="358" spans="1:26" ht="15" x14ac:dyDescent="0.25">
      <c r="A358" s="14"/>
      <c r="B358" s="16"/>
      <c r="C358" s="16"/>
      <c r="D358" s="14"/>
      <c r="E358" s="14"/>
      <c r="F358" s="16"/>
      <c r="G358" s="16"/>
      <c r="H358" s="16"/>
      <c r="I358" s="627"/>
      <c r="J358" s="628"/>
      <c r="K358" s="14"/>
      <c r="L358" s="615"/>
      <c r="M358" s="16"/>
      <c r="N358" s="16"/>
      <c r="O358" s="16"/>
      <c r="P358" s="353">
        <f>COUNTIF(Inputs!$D$20:$DS$307,C358)*(Inputs!$B$3*24)*60*IF(C358="",0,1)</f>
        <v>0</v>
      </c>
      <c r="Q358" s="354">
        <f>IF(Factsheet!$E$61&gt;0,P358/Factsheet!$E$61,0)</f>
        <v>0</v>
      </c>
      <c r="R358" s="356"/>
      <c r="S358" s="19">
        <f>IF(H358="Trays",I358*Factsheet!$I$61,IF(G358="Fixed",I358,0))</f>
        <v>0</v>
      </c>
      <c r="T358" s="20">
        <f>IF(H358="Other","N/A",IF(H358="Trays",Factsheet!$I$61,Factsheet!$E$61))</f>
        <v>40</v>
      </c>
      <c r="U358" s="20" t="str">
        <f t="shared" si="13"/>
        <v>N</v>
      </c>
      <c r="V358" s="419" t="str">
        <f t="shared" si="12"/>
        <v>-</v>
      </c>
      <c r="W358" s="14"/>
      <c r="X358" s="14"/>
      <c r="Y358" s="14"/>
      <c r="Z358" s="14"/>
    </row>
    <row r="359" spans="1:26" ht="15" x14ac:dyDescent="0.25">
      <c r="A359" s="14"/>
      <c r="B359" s="16"/>
      <c r="C359" s="16"/>
      <c r="D359" s="14"/>
      <c r="E359" s="14"/>
      <c r="F359" s="16"/>
      <c r="G359" s="16"/>
      <c r="H359" s="16"/>
      <c r="I359" s="627"/>
      <c r="J359" s="628"/>
      <c r="K359" s="14"/>
      <c r="L359" s="615"/>
      <c r="M359" s="16"/>
      <c r="N359" s="16"/>
      <c r="O359" s="16"/>
      <c r="P359" s="353">
        <f>COUNTIF(Inputs!$D$20:$DS$307,C359)*(Inputs!$B$3*24)*60*IF(C359="",0,1)</f>
        <v>0</v>
      </c>
      <c r="Q359" s="354">
        <f>IF(Factsheet!$E$61&gt;0,P359/Factsheet!$E$61,0)</f>
        <v>0</v>
      </c>
      <c r="R359" s="356"/>
      <c r="S359" s="19">
        <f>IF(H359="Trays",I359*Factsheet!$I$61,IF(G359="Fixed",I359,0))</f>
        <v>0</v>
      </c>
      <c r="T359" s="20">
        <f>IF(H359="Other","N/A",IF(H359="Trays",Factsheet!$I$61,Factsheet!$E$61))</f>
        <v>40</v>
      </c>
      <c r="U359" s="20" t="str">
        <f t="shared" si="13"/>
        <v>N</v>
      </c>
      <c r="V359" s="419" t="str">
        <f t="shared" si="12"/>
        <v>-</v>
      </c>
      <c r="W359" s="14"/>
      <c r="X359" s="14"/>
      <c r="Y359" s="14"/>
      <c r="Z359" s="14"/>
    </row>
    <row r="360" spans="1:26" ht="15" x14ac:dyDescent="0.25">
      <c r="A360" s="14"/>
      <c r="B360" s="16"/>
      <c r="C360" s="16"/>
      <c r="D360" s="14"/>
      <c r="E360" s="14"/>
      <c r="F360" s="16"/>
      <c r="G360" s="16"/>
      <c r="H360" s="16"/>
      <c r="I360" s="627"/>
      <c r="J360" s="628"/>
      <c r="K360" s="14"/>
      <c r="L360" s="615"/>
      <c r="M360" s="16"/>
      <c r="N360" s="16"/>
      <c r="O360" s="16"/>
      <c r="P360" s="353">
        <f>COUNTIF(Inputs!$D$20:$DS$307,C360)*(Inputs!$B$3*24)*60*IF(C360="",0,1)</f>
        <v>0</v>
      </c>
      <c r="Q360" s="354">
        <f>IF(Factsheet!$E$61&gt;0,P360/Factsheet!$E$61,0)</f>
        <v>0</v>
      </c>
      <c r="R360" s="356"/>
      <c r="S360" s="19">
        <f>IF(H360="Trays",I360*Factsheet!$I$61,IF(G360="Fixed",I360,0))</f>
        <v>0</v>
      </c>
      <c r="T360" s="20">
        <f>IF(H360="Other","N/A",IF(H360="Trays",Factsheet!$I$61,Factsheet!$E$61))</f>
        <v>40</v>
      </c>
      <c r="U360" s="20" t="str">
        <f t="shared" si="13"/>
        <v>N</v>
      </c>
      <c r="V360" s="419" t="str">
        <f t="shared" si="12"/>
        <v>-</v>
      </c>
      <c r="W360" s="14"/>
      <c r="X360" s="14"/>
      <c r="Y360" s="14"/>
      <c r="Z360" s="14"/>
    </row>
    <row r="361" spans="1:26" ht="15" x14ac:dyDescent="0.25">
      <c r="A361" s="14"/>
      <c r="B361" s="16"/>
      <c r="C361" s="16"/>
      <c r="D361" s="14"/>
      <c r="E361" s="14"/>
      <c r="F361" s="16"/>
      <c r="G361" s="16"/>
      <c r="H361" s="16"/>
      <c r="I361" s="627"/>
      <c r="J361" s="628"/>
      <c r="K361" s="14"/>
      <c r="L361" s="615"/>
      <c r="M361" s="16"/>
      <c r="N361" s="16"/>
      <c r="O361" s="16"/>
      <c r="P361" s="353">
        <f>COUNTIF(Inputs!$D$20:$DS$307,C361)*(Inputs!$B$3*24)*60*IF(C361="",0,1)</f>
        <v>0</v>
      </c>
      <c r="Q361" s="354">
        <f>IF(Factsheet!$E$61&gt;0,P361/Factsheet!$E$61,0)</f>
        <v>0</v>
      </c>
      <c r="R361" s="356"/>
      <c r="S361" s="19">
        <f>IF(H361="Trays",I361*Factsheet!$I$61,IF(G361="Fixed",I361,0))</f>
        <v>0</v>
      </c>
      <c r="T361" s="20">
        <f>IF(H361="Other","N/A",IF(H361="Trays",Factsheet!$I$61,Factsheet!$E$61))</f>
        <v>40</v>
      </c>
      <c r="U361" s="20" t="str">
        <f t="shared" si="13"/>
        <v>N</v>
      </c>
      <c r="V361" s="419" t="str">
        <f t="shared" si="12"/>
        <v>-</v>
      </c>
      <c r="W361" s="14"/>
      <c r="X361" s="14"/>
      <c r="Y361" s="14"/>
      <c r="Z361" s="14"/>
    </row>
    <row r="362" spans="1:26" ht="15" x14ac:dyDescent="0.25">
      <c r="A362" s="14"/>
      <c r="B362" s="16"/>
      <c r="C362" s="16"/>
      <c r="D362" s="14"/>
      <c r="E362" s="14"/>
      <c r="F362" s="16"/>
      <c r="G362" s="16"/>
      <c r="H362" s="16"/>
      <c r="I362" s="627"/>
      <c r="J362" s="628"/>
      <c r="K362" s="14"/>
      <c r="L362" s="615"/>
      <c r="M362" s="16"/>
      <c r="N362" s="16"/>
      <c r="O362" s="16"/>
      <c r="P362" s="353">
        <f>COUNTIF(Inputs!$D$20:$DS$307,C362)*(Inputs!$B$3*24)*60*IF(C362="",0,1)</f>
        <v>0</v>
      </c>
      <c r="Q362" s="354">
        <f>IF(Factsheet!$E$61&gt;0,P362/Factsheet!$E$61,0)</f>
        <v>0</v>
      </c>
      <c r="R362" s="356"/>
      <c r="S362" s="19">
        <f>IF(H362="Trays",I362*Factsheet!$I$61,IF(G362="Fixed",I362,0))</f>
        <v>0</v>
      </c>
      <c r="T362" s="20">
        <f>IF(H362="Other","N/A",IF(H362="Trays",Factsheet!$I$61,Factsheet!$E$61))</f>
        <v>40</v>
      </c>
      <c r="U362" s="20" t="str">
        <f t="shared" si="13"/>
        <v>N</v>
      </c>
      <c r="V362" s="419" t="str">
        <f t="shared" si="12"/>
        <v>-</v>
      </c>
      <c r="W362" s="14"/>
      <c r="X362" s="14"/>
      <c r="Y362" s="14"/>
      <c r="Z362" s="14"/>
    </row>
    <row r="363" spans="1:26" ht="15" x14ac:dyDescent="0.25">
      <c r="A363" s="14"/>
      <c r="B363" s="16"/>
      <c r="C363" s="16"/>
      <c r="D363" s="14"/>
      <c r="E363" s="14"/>
      <c r="F363" s="16"/>
      <c r="G363" s="16"/>
      <c r="H363" s="16"/>
      <c r="I363" s="627"/>
      <c r="J363" s="628"/>
      <c r="K363" s="14"/>
      <c r="L363" s="615"/>
      <c r="M363" s="16"/>
      <c r="N363" s="16"/>
      <c r="O363" s="16"/>
      <c r="P363" s="353">
        <f>COUNTIF(Inputs!$D$20:$DS$307,C363)*(Inputs!$B$3*24)*60*IF(C363="",0,1)</f>
        <v>0</v>
      </c>
      <c r="Q363" s="354">
        <f>IF(Factsheet!$E$61&gt;0,P363/Factsheet!$E$61,0)</f>
        <v>0</v>
      </c>
      <c r="R363" s="356"/>
      <c r="S363" s="19">
        <f>IF(H363="Trays",I363*Factsheet!$I$61,IF(G363="Fixed",I363,0))</f>
        <v>0</v>
      </c>
      <c r="T363" s="20">
        <f>IF(H363="Other","N/A",IF(H363="Trays",Factsheet!$I$61,Factsheet!$E$61))</f>
        <v>40</v>
      </c>
      <c r="U363" s="20" t="str">
        <f t="shared" si="13"/>
        <v>N</v>
      </c>
      <c r="V363" s="419" t="str">
        <f t="shared" si="12"/>
        <v>-</v>
      </c>
      <c r="W363" s="14"/>
      <c r="X363" s="14"/>
      <c r="Y363" s="14"/>
      <c r="Z363" s="14"/>
    </row>
    <row r="364" spans="1:26" ht="15" x14ac:dyDescent="0.25">
      <c r="A364" s="14"/>
      <c r="B364" s="16"/>
      <c r="C364" s="16"/>
      <c r="D364" s="14"/>
      <c r="E364" s="14"/>
      <c r="F364" s="16"/>
      <c r="G364" s="16"/>
      <c r="H364" s="16"/>
      <c r="I364" s="627"/>
      <c r="J364" s="628"/>
      <c r="K364" s="14"/>
      <c r="L364" s="615"/>
      <c r="M364" s="16"/>
      <c r="N364" s="16"/>
      <c r="O364" s="16"/>
      <c r="P364" s="353">
        <f>COUNTIF(Inputs!$D$20:$DS$307,C364)*(Inputs!$B$3*24)*60*IF(C364="",0,1)</f>
        <v>0</v>
      </c>
      <c r="Q364" s="354">
        <f>IF(Factsheet!$E$61&gt;0,P364/Factsheet!$E$61,0)</f>
        <v>0</v>
      </c>
      <c r="R364" s="356"/>
      <c r="S364" s="19">
        <f>IF(H364="Trays",I364*Factsheet!$I$61,IF(G364="Fixed",I364,0))</f>
        <v>0</v>
      </c>
      <c r="T364" s="20">
        <f>IF(H364="Other","N/A",IF(H364="Trays",Factsheet!$I$61,Factsheet!$E$61))</f>
        <v>40</v>
      </c>
      <c r="U364" s="20" t="str">
        <f t="shared" si="13"/>
        <v>N</v>
      </c>
      <c r="V364" s="419" t="str">
        <f t="shared" si="12"/>
        <v>-</v>
      </c>
      <c r="W364" s="14"/>
      <c r="X364" s="14"/>
      <c r="Y364" s="14"/>
      <c r="Z364" s="14"/>
    </row>
    <row r="365" spans="1:26" ht="15" x14ac:dyDescent="0.25">
      <c r="A365" s="14"/>
      <c r="B365" s="16"/>
      <c r="C365" s="16"/>
      <c r="D365" s="14"/>
      <c r="E365" s="14"/>
      <c r="F365" s="16"/>
      <c r="G365" s="16"/>
      <c r="H365" s="16"/>
      <c r="I365" s="627"/>
      <c r="J365" s="628"/>
      <c r="K365" s="14"/>
      <c r="L365" s="615"/>
      <c r="M365" s="16"/>
      <c r="N365" s="16"/>
      <c r="O365" s="16"/>
      <c r="P365" s="353">
        <f>COUNTIF(Inputs!$D$20:$DS$307,C365)*(Inputs!$B$3*24)*60*IF(C365="",0,1)</f>
        <v>0</v>
      </c>
      <c r="Q365" s="354">
        <f>IF(Factsheet!$E$61&gt;0,P365/Factsheet!$E$61,0)</f>
        <v>0</v>
      </c>
      <c r="R365" s="356"/>
      <c r="S365" s="19">
        <f>IF(H365="Trays",I365*Factsheet!$I$61,IF(G365="Fixed",I365,0))</f>
        <v>0</v>
      </c>
      <c r="T365" s="20">
        <f>IF(H365="Other","N/A",IF(H365="Trays",Factsheet!$I$61,Factsheet!$E$61))</f>
        <v>40</v>
      </c>
      <c r="U365" s="20" t="str">
        <f t="shared" si="13"/>
        <v>N</v>
      </c>
      <c r="V365" s="419" t="str">
        <f t="shared" si="12"/>
        <v>-</v>
      </c>
      <c r="W365" s="14"/>
      <c r="X365" s="14"/>
      <c r="Y365" s="14"/>
      <c r="Z365" s="14"/>
    </row>
    <row r="366" spans="1:26" ht="15" x14ac:dyDescent="0.25">
      <c r="A366" s="14"/>
      <c r="B366" s="16"/>
      <c r="C366" s="16"/>
      <c r="D366" s="14"/>
      <c r="E366" s="14"/>
      <c r="F366" s="16"/>
      <c r="G366" s="16"/>
      <c r="H366" s="16"/>
      <c r="I366" s="627"/>
      <c r="J366" s="628"/>
      <c r="K366" s="14"/>
      <c r="L366" s="615"/>
      <c r="M366" s="16"/>
      <c r="N366" s="16"/>
      <c r="O366" s="16"/>
      <c r="P366" s="353">
        <f>COUNTIF(Inputs!$D$20:$DS$307,C366)*(Inputs!$B$3*24)*60*IF(C366="",0,1)</f>
        <v>0</v>
      </c>
      <c r="Q366" s="354">
        <f>IF(Factsheet!$E$61&gt;0,P366/Factsheet!$E$61,0)</f>
        <v>0</v>
      </c>
      <c r="R366" s="356"/>
      <c r="S366" s="19">
        <f>IF(H366="Trays",I366*Factsheet!$I$61,IF(G366="Fixed",I366,0))</f>
        <v>0</v>
      </c>
      <c r="T366" s="20">
        <f>IF(H366="Other","N/A",IF(H366="Trays",Factsheet!$I$61,Factsheet!$E$61))</f>
        <v>40</v>
      </c>
      <c r="U366" s="20" t="str">
        <f t="shared" si="13"/>
        <v>N</v>
      </c>
      <c r="V366" s="419" t="str">
        <f t="shared" si="12"/>
        <v>-</v>
      </c>
      <c r="W366" s="14"/>
      <c r="X366" s="14"/>
      <c r="Y366" s="14"/>
      <c r="Z366" s="14"/>
    </row>
    <row r="367" spans="1:26" ht="15" x14ac:dyDescent="0.25">
      <c r="A367" s="14"/>
      <c r="B367" s="16"/>
      <c r="C367" s="16"/>
      <c r="D367" s="14"/>
      <c r="E367" s="14"/>
      <c r="F367" s="16"/>
      <c r="G367" s="16"/>
      <c r="H367" s="16"/>
      <c r="I367" s="627"/>
      <c r="J367" s="628"/>
      <c r="K367" s="14"/>
      <c r="L367" s="615"/>
      <c r="M367" s="16"/>
      <c r="N367" s="16"/>
      <c r="O367" s="16"/>
      <c r="P367" s="353">
        <f>COUNTIF(Inputs!$D$20:$DS$307,C367)*(Inputs!$B$3*24)*60*IF(C367="",0,1)</f>
        <v>0</v>
      </c>
      <c r="Q367" s="354">
        <f>IF(Factsheet!$E$61&gt;0,P367/Factsheet!$E$61,0)</f>
        <v>0</v>
      </c>
      <c r="R367" s="356"/>
      <c r="S367" s="19">
        <f>IF(H367="Trays",I367*Factsheet!$I$61,IF(G367="Fixed",I367,0))</f>
        <v>0</v>
      </c>
      <c r="T367" s="20">
        <f>IF(H367="Other","N/A",IF(H367="Trays",Factsheet!$I$61,Factsheet!$E$61))</f>
        <v>40</v>
      </c>
      <c r="U367" s="20" t="str">
        <f t="shared" si="13"/>
        <v>N</v>
      </c>
      <c r="V367" s="419" t="str">
        <f t="shared" si="12"/>
        <v>-</v>
      </c>
      <c r="W367" s="14"/>
      <c r="X367" s="14"/>
      <c r="Y367" s="14"/>
      <c r="Z367" s="14"/>
    </row>
    <row r="368" spans="1:26" ht="15" x14ac:dyDescent="0.25">
      <c r="A368" s="14"/>
      <c r="B368" s="16"/>
      <c r="C368" s="16"/>
      <c r="D368" s="14"/>
      <c r="E368" s="14"/>
      <c r="F368" s="16"/>
      <c r="G368" s="16"/>
      <c r="H368" s="16"/>
      <c r="I368" s="627"/>
      <c r="J368" s="628"/>
      <c r="K368" s="14"/>
      <c r="L368" s="615"/>
      <c r="M368" s="16"/>
      <c r="N368" s="16"/>
      <c r="O368" s="16"/>
      <c r="P368" s="353">
        <f>COUNTIF(Inputs!$D$20:$DS$307,C368)*(Inputs!$B$3*24)*60*IF(C368="",0,1)</f>
        <v>0</v>
      </c>
      <c r="Q368" s="354">
        <f>IF(Factsheet!$E$61&gt;0,P368/Factsheet!$E$61,0)</f>
        <v>0</v>
      </c>
      <c r="R368" s="356"/>
      <c r="S368" s="19">
        <f>IF(H368="Trays",I368*Factsheet!$I$61,IF(G368="Fixed",I368,0))</f>
        <v>0</v>
      </c>
      <c r="T368" s="20">
        <f>IF(H368="Other","N/A",IF(H368="Trays",Factsheet!$I$61,Factsheet!$E$61))</f>
        <v>40</v>
      </c>
      <c r="U368" s="20" t="str">
        <f t="shared" si="13"/>
        <v>N</v>
      </c>
      <c r="V368" s="419" t="str">
        <f t="shared" si="12"/>
        <v>-</v>
      </c>
      <c r="W368" s="14"/>
      <c r="X368" s="14"/>
      <c r="Y368" s="14"/>
      <c r="Z368" s="14"/>
    </row>
    <row r="369" spans="1:26" ht="15" x14ac:dyDescent="0.25">
      <c r="A369" s="14"/>
      <c r="B369" s="16"/>
      <c r="C369" s="16"/>
      <c r="D369" s="14"/>
      <c r="E369" s="14"/>
      <c r="F369" s="16"/>
      <c r="G369" s="16"/>
      <c r="H369" s="16"/>
      <c r="I369" s="627"/>
      <c r="J369" s="628"/>
      <c r="K369" s="14"/>
      <c r="L369" s="615"/>
      <c r="M369" s="16"/>
      <c r="N369" s="16"/>
      <c r="O369" s="16"/>
      <c r="P369" s="353">
        <f>COUNTIF(Inputs!$D$20:$DS$307,C369)*(Inputs!$B$3*24)*60*IF(C369="",0,1)</f>
        <v>0</v>
      </c>
      <c r="Q369" s="354">
        <f>IF(Factsheet!$E$61&gt;0,P369/Factsheet!$E$61,0)</f>
        <v>0</v>
      </c>
      <c r="R369" s="356"/>
      <c r="S369" s="19">
        <f>IF(H369="Trays",I369*Factsheet!$I$61,IF(G369="Fixed",I369,0))</f>
        <v>0</v>
      </c>
      <c r="T369" s="20">
        <f>IF(H369="Other","N/A",IF(H369="Trays",Factsheet!$I$61,Factsheet!$E$61))</f>
        <v>40</v>
      </c>
      <c r="U369" s="20" t="str">
        <f t="shared" si="13"/>
        <v>N</v>
      </c>
      <c r="V369" s="419" t="str">
        <f t="shared" si="12"/>
        <v>-</v>
      </c>
      <c r="W369" s="14"/>
      <c r="X369" s="14"/>
      <c r="Y369" s="14"/>
      <c r="Z369" s="14"/>
    </row>
    <row r="370" spans="1:26" ht="15" x14ac:dyDescent="0.25">
      <c r="A370" s="14"/>
      <c r="B370" s="16"/>
      <c r="C370" s="16"/>
      <c r="D370" s="14"/>
      <c r="E370" s="14"/>
      <c r="F370" s="16"/>
      <c r="G370" s="16"/>
      <c r="H370" s="16"/>
      <c r="I370" s="627"/>
      <c r="J370" s="628"/>
      <c r="K370" s="14"/>
      <c r="L370" s="615"/>
      <c r="M370" s="16"/>
      <c r="N370" s="16"/>
      <c r="O370" s="16"/>
      <c r="P370" s="353">
        <f>COUNTIF(Inputs!$D$20:$DS$307,C370)*(Inputs!$B$3*24)*60*IF(C370="",0,1)</f>
        <v>0</v>
      </c>
      <c r="Q370" s="354">
        <f>IF(Factsheet!$E$61&gt;0,P370/Factsheet!$E$61,0)</f>
        <v>0</v>
      </c>
      <c r="R370" s="356"/>
      <c r="S370" s="19">
        <f>IF(H370="Trays",I370*Factsheet!$I$61,IF(G370="Fixed",I370,0))</f>
        <v>0</v>
      </c>
      <c r="T370" s="20">
        <f>IF(H370="Other","N/A",IF(H370="Trays",Factsheet!$I$61,Factsheet!$E$61))</f>
        <v>40</v>
      </c>
      <c r="U370" s="20" t="str">
        <f t="shared" si="13"/>
        <v>N</v>
      </c>
      <c r="V370" s="419" t="str">
        <f t="shared" si="12"/>
        <v>-</v>
      </c>
      <c r="W370" s="14"/>
      <c r="X370" s="14"/>
      <c r="Y370" s="14"/>
      <c r="Z370" s="14"/>
    </row>
    <row r="371" spans="1:26" ht="15" x14ac:dyDescent="0.25">
      <c r="A371" s="14"/>
      <c r="B371" s="16"/>
      <c r="C371" s="16"/>
      <c r="D371" s="14"/>
      <c r="E371" s="14"/>
      <c r="F371" s="16"/>
      <c r="G371" s="16"/>
      <c r="H371" s="16"/>
      <c r="I371" s="627"/>
      <c r="J371" s="628"/>
      <c r="K371" s="14"/>
      <c r="L371" s="615"/>
      <c r="M371" s="16"/>
      <c r="N371" s="16"/>
      <c r="O371" s="16"/>
      <c r="P371" s="353">
        <f>COUNTIF(Inputs!$D$20:$DS$307,C371)*(Inputs!$B$3*24)*60*IF(C371="",0,1)</f>
        <v>0</v>
      </c>
      <c r="Q371" s="354">
        <f>IF(Factsheet!$E$61&gt;0,P371/Factsheet!$E$61,0)</f>
        <v>0</v>
      </c>
      <c r="R371" s="356"/>
      <c r="S371" s="19">
        <f>IF(H371="Trays",I371*Factsheet!$I$61,IF(G371="Fixed",I371,0))</f>
        <v>0</v>
      </c>
      <c r="T371" s="20">
        <f>IF(H371="Other","N/A",IF(H371="Trays",Factsheet!$I$61,Factsheet!$E$61))</f>
        <v>40</v>
      </c>
      <c r="U371" s="20" t="str">
        <f t="shared" si="13"/>
        <v>N</v>
      </c>
      <c r="V371" s="419" t="str">
        <f t="shared" si="12"/>
        <v>-</v>
      </c>
      <c r="W371" s="14"/>
      <c r="X371" s="14"/>
      <c r="Y371" s="14"/>
      <c r="Z371" s="14"/>
    </row>
    <row r="372" spans="1:26" ht="15" x14ac:dyDescent="0.25">
      <c r="A372" s="14"/>
      <c r="B372" s="16"/>
      <c r="C372" s="16"/>
      <c r="D372" s="14"/>
      <c r="E372" s="14"/>
      <c r="F372" s="16"/>
      <c r="G372" s="16"/>
      <c r="H372" s="16"/>
      <c r="I372" s="627"/>
      <c r="J372" s="628"/>
      <c r="K372" s="14"/>
      <c r="L372" s="615"/>
      <c r="M372" s="16"/>
      <c r="N372" s="16"/>
      <c r="O372" s="16"/>
      <c r="P372" s="353">
        <f>COUNTIF(Inputs!$D$20:$DS$307,C372)*(Inputs!$B$3*24)*60*IF(C372="",0,1)</f>
        <v>0</v>
      </c>
      <c r="Q372" s="354">
        <f>IF(Factsheet!$E$61&gt;0,P372/Factsheet!$E$61,0)</f>
        <v>0</v>
      </c>
      <c r="R372" s="356"/>
      <c r="S372" s="19">
        <f>IF(H372="Trays",I372*Factsheet!$I$61,IF(G372="Fixed",I372,0))</f>
        <v>0</v>
      </c>
      <c r="T372" s="20">
        <f>IF(H372="Other","N/A",IF(H372="Trays",Factsheet!$I$61,Factsheet!$E$61))</f>
        <v>40</v>
      </c>
      <c r="U372" s="20" t="str">
        <f t="shared" si="13"/>
        <v>N</v>
      </c>
      <c r="V372" s="419" t="str">
        <f t="shared" si="12"/>
        <v>-</v>
      </c>
      <c r="W372" s="14"/>
      <c r="X372" s="14"/>
      <c r="Y372" s="14"/>
      <c r="Z372" s="14"/>
    </row>
    <row r="373" spans="1:26" ht="15" x14ac:dyDescent="0.25">
      <c r="A373" s="14"/>
      <c r="B373" s="16"/>
      <c r="C373" s="16"/>
      <c r="D373" s="14"/>
      <c r="E373" s="14"/>
      <c r="F373" s="16"/>
      <c r="G373" s="16"/>
      <c r="H373" s="16"/>
      <c r="I373" s="627"/>
      <c r="J373" s="628"/>
      <c r="K373" s="14"/>
      <c r="L373" s="615"/>
      <c r="M373" s="16"/>
      <c r="N373" s="16"/>
      <c r="O373" s="16"/>
      <c r="P373" s="353">
        <f>COUNTIF(Inputs!$D$20:$DS$307,C373)*(Inputs!$B$3*24)*60*IF(C373="",0,1)</f>
        <v>0</v>
      </c>
      <c r="Q373" s="354">
        <f>IF(Factsheet!$E$61&gt;0,P373/Factsheet!$E$61,0)</f>
        <v>0</v>
      </c>
      <c r="R373" s="356"/>
      <c r="S373" s="19">
        <f>IF(H373="Trays",I373*Factsheet!$I$61,IF(G373="Fixed",I373,0))</f>
        <v>0</v>
      </c>
      <c r="T373" s="20">
        <f>IF(H373="Other","N/A",IF(H373="Trays",Factsheet!$I$61,Factsheet!$E$61))</f>
        <v>40</v>
      </c>
      <c r="U373" s="20" t="str">
        <f t="shared" si="13"/>
        <v>N</v>
      </c>
      <c r="V373" s="419" t="str">
        <f t="shared" si="12"/>
        <v>-</v>
      </c>
      <c r="W373" s="14"/>
      <c r="X373" s="14"/>
      <c r="Y373" s="14"/>
      <c r="Z373" s="14"/>
    </row>
    <row r="374" spans="1:26" ht="15" x14ac:dyDescent="0.25">
      <c r="A374" s="14"/>
      <c r="B374" s="16"/>
      <c r="C374" s="16"/>
      <c r="D374" s="14"/>
      <c r="E374" s="14"/>
      <c r="F374" s="16"/>
      <c r="G374" s="16"/>
      <c r="H374" s="16"/>
      <c r="I374" s="627"/>
      <c r="J374" s="628"/>
      <c r="K374" s="14"/>
      <c r="L374" s="615"/>
      <c r="M374" s="16"/>
      <c r="N374" s="16"/>
      <c r="O374" s="16"/>
      <c r="P374" s="353">
        <f>COUNTIF(Inputs!$D$20:$DS$307,C374)*(Inputs!$B$3*24)*60*IF(C374="",0,1)</f>
        <v>0</v>
      </c>
      <c r="Q374" s="354">
        <f>IF(Factsheet!$E$61&gt;0,P374/Factsheet!$E$61,0)</f>
        <v>0</v>
      </c>
      <c r="R374" s="356"/>
      <c r="S374" s="19">
        <f>IF(H374="Trays",I374*Factsheet!$I$61,IF(G374="Fixed",I374,0))</f>
        <v>0</v>
      </c>
      <c r="T374" s="20">
        <f>IF(H374="Other","N/A",IF(H374="Trays",Factsheet!$I$61,Factsheet!$E$61))</f>
        <v>40</v>
      </c>
      <c r="U374" s="20" t="str">
        <f t="shared" si="13"/>
        <v>N</v>
      </c>
      <c r="V374" s="419" t="str">
        <f t="shared" si="12"/>
        <v>-</v>
      </c>
      <c r="W374" s="14"/>
      <c r="X374" s="14"/>
      <c r="Y374" s="14"/>
      <c r="Z374" s="14"/>
    </row>
    <row r="375" spans="1:26" ht="15" x14ac:dyDescent="0.25">
      <c r="A375" s="14"/>
      <c r="B375" s="16"/>
      <c r="C375" s="16"/>
      <c r="D375" s="14"/>
      <c r="E375" s="14"/>
      <c r="F375" s="16"/>
      <c r="G375" s="16"/>
      <c r="H375" s="16"/>
      <c r="I375" s="627"/>
      <c r="J375" s="628"/>
      <c r="K375" s="14"/>
      <c r="L375" s="615"/>
      <c r="M375" s="16"/>
      <c r="N375" s="16"/>
      <c r="O375" s="16"/>
      <c r="P375" s="353">
        <f>COUNTIF(Inputs!$D$20:$DS$307,C375)*(Inputs!$B$3*24)*60*IF(C375="",0,1)</f>
        <v>0</v>
      </c>
      <c r="Q375" s="354">
        <f>IF(Factsheet!$E$61&gt;0,P375/Factsheet!$E$61,0)</f>
        <v>0</v>
      </c>
      <c r="R375" s="356"/>
      <c r="S375" s="19">
        <f>IF(H375="Trays",I375*Factsheet!$I$61,IF(G375="Fixed",I375,0))</f>
        <v>0</v>
      </c>
      <c r="T375" s="20">
        <f>IF(H375="Other","N/A",IF(H375="Trays",Factsheet!$I$61,Factsheet!$E$61))</f>
        <v>40</v>
      </c>
      <c r="U375" s="20" t="str">
        <f t="shared" si="13"/>
        <v>N</v>
      </c>
      <c r="V375" s="419" t="str">
        <f t="shared" si="12"/>
        <v>-</v>
      </c>
      <c r="W375" s="14"/>
      <c r="X375" s="14"/>
      <c r="Y375" s="14"/>
      <c r="Z375" s="14"/>
    </row>
    <row r="376" spans="1:26" ht="15" x14ac:dyDescent="0.25">
      <c r="A376" s="14"/>
      <c r="B376" s="16"/>
      <c r="C376" s="16"/>
      <c r="D376" s="14"/>
      <c r="E376" s="14"/>
      <c r="F376" s="16"/>
      <c r="G376" s="16"/>
      <c r="H376" s="16"/>
      <c r="I376" s="627"/>
      <c r="J376" s="628"/>
      <c r="K376" s="14"/>
      <c r="L376" s="615"/>
      <c r="M376" s="16"/>
      <c r="N376" s="16"/>
      <c r="O376" s="16"/>
      <c r="P376" s="353">
        <f>COUNTIF(Inputs!$D$20:$DS$307,C376)*(Inputs!$B$3*24)*60*IF(C376="",0,1)</f>
        <v>0</v>
      </c>
      <c r="Q376" s="354">
        <f>IF(Factsheet!$E$61&gt;0,P376/Factsheet!$E$61,0)</f>
        <v>0</v>
      </c>
      <c r="R376" s="356"/>
      <c r="S376" s="19">
        <f>IF(H376="Trays",I376*Factsheet!$I$61,IF(G376="Fixed",I376,0))</f>
        <v>0</v>
      </c>
      <c r="T376" s="20">
        <f>IF(H376="Other","N/A",IF(H376="Trays",Factsheet!$I$61,Factsheet!$E$61))</f>
        <v>40</v>
      </c>
      <c r="U376" s="20" t="str">
        <f t="shared" si="13"/>
        <v>N</v>
      </c>
      <c r="V376" s="419" t="str">
        <f t="shared" si="12"/>
        <v>-</v>
      </c>
      <c r="W376" s="14"/>
      <c r="X376" s="14"/>
      <c r="Y376" s="14"/>
      <c r="Z376" s="14"/>
    </row>
    <row r="377" spans="1:26" ht="15" x14ac:dyDescent="0.25">
      <c r="A377" s="14"/>
      <c r="B377" s="16"/>
      <c r="C377" s="16"/>
      <c r="D377" s="14"/>
      <c r="E377" s="14"/>
      <c r="F377" s="16"/>
      <c r="G377" s="16"/>
      <c r="H377" s="16"/>
      <c r="I377" s="627"/>
      <c r="J377" s="628"/>
      <c r="K377" s="14"/>
      <c r="L377" s="615"/>
      <c r="M377" s="16"/>
      <c r="N377" s="16"/>
      <c r="O377" s="16"/>
      <c r="P377" s="353">
        <f>COUNTIF(Inputs!$D$20:$DS$307,C377)*(Inputs!$B$3*24)*60*IF(C377="",0,1)</f>
        <v>0</v>
      </c>
      <c r="Q377" s="354">
        <f>IF(Factsheet!$E$61&gt;0,P377/Factsheet!$E$61,0)</f>
        <v>0</v>
      </c>
      <c r="R377" s="356"/>
      <c r="S377" s="19">
        <f>IF(H377="Trays",I377*Factsheet!$I$61,IF(G377="Fixed",I377,0))</f>
        <v>0</v>
      </c>
      <c r="T377" s="20">
        <f>IF(H377="Other","N/A",IF(H377="Trays",Factsheet!$I$61,Factsheet!$E$61))</f>
        <v>40</v>
      </c>
      <c r="U377" s="20" t="str">
        <f t="shared" si="13"/>
        <v>N</v>
      </c>
      <c r="V377" s="419" t="str">
        <f t="shared" si="12"/>
        <v>-</v>
      </c>
      <c r="W377" s="14"/>
      <c r="X377" s="14"/>
      <c r="Y377" s="14"/>
      <c r="Z377" s="14"/>
    </row>
    <row r="378" spans="1:26" ht="15" x14ac:dyDescent="0.25">
      <c r="A378" s="14"/>
      <c r="B378" s="16"/>
      <c r="C378" s="16"/>
      <c r="D378" s="14"/>
      <c r="E378" s="14"/>
      <c r="F378" s="16"/>
      <c r="G378" s="16"/>
      <c r="H378" s="16"/>
      <c r="I378" s="627"/>
      <c r="J378" s="628"/>
      <c r="K378" s="14"/>
      <c r="L378" s="615"/>
      <c r="M378" s="16"/>
      <c r="N378" s="16"/>
      <c r="O378" s="16"/>
      <c r="P378" s="353">
        <f>COUNTIF(Inputs!$D$20:$DS$307,C378)*(Inputs!$B$3*24)*60*IF(C378="",0,1)</f>
        <v>0</v>
      </c>
      <c r="Q378" s="354">
        <f>IF(Factsheet!$E$61&gt;0,P378/Factsheet!$E$61,0)</f>
        <v>0</v>
      </c>
      <c r="R378" s="356"/>
      <c r="S378" s="19">
        <f>IF(H378="Trays",I378*Factsheet!$I$61,IF(G378="Fixed",I378,0))</f>
        <v>0</v>
      </c>
      <c r="T378" s="20">
        <f>IF(H378="Other","N/A",IF(H378="Trays",Factsheet!$I$61,Factsheet!$E$61))</f>
        <v>40</v>
      </c>
      <c r="U378" s="20" t="str">
        <f t="shared" si="13"/>
        <v>N</v>
      </c>
      <c r="V378" s="419" t="str">
        <f t="shared" si="12"/>
        <v>-</v>
      </c>
      <c r="W378" s="14"/>
      <c r="X378" s="14"/>
      <c r="Y378" s="14"/>
      <c r="Z378" s="14"/>
    </row>
    <row r="379" spans="1:26" ht="15" x14ac:dyDescent="0.25">
      <c r="A379" s="14"/>
      <c r="B379" s="16"/>
      <c r="C379" s="16"/>
      <c r="D379" s="14"/>
      <c r="E379" s="14"/>
      <c r="F379" s="16"/>
      <c r="G379" s="16"/>
      <c r="H379" s="16"/>
      <c r="I379" s="627"/>
      <c r="J379" s="628"/>
      <c r="K379" s="14"/>
      <c r="L379" s="615"/>
      <c r="M379" s="16"/>
      <c r="N379" s="16"/>
      <c r="O379" s="16"/>
      <c r="P379" s="353">
        <f>COUNTIF(Inputs!$D$20:$DS$307,C379)*(Inputs!$B$3*24)*60*IF(C379="",0,1)</f>
        <v>0</v>
      </c>
      <c r="Q379" s="354">
        <f>IF(Factsheet!$E$61&gt;0,P379/Factsheet!$E$61,0)</f>
        <v>0</v>
      </c>
      <c r="R379" s="356"/>
      <c r="S379" s="19">
        <f>IF(H379="Trays",I379*Factsheet!$I$61,IF(G379="Fixed",I379,0))</f>
        <v>0</v>
      </c>
      <c r="T379" s="20">
        <f>IF(H379="Other","N/A",IF(H379="Trays",Factsheet!$I$61,Factsheet!$E$61))</f>
        <v>40</v>
      </c>
      <c r="U379" s="20" t="str">
        <f t="shared" si="13"/>
        <v>N</v>
      </c>
      <c r="V379" s="419" t="str">
        <f t="shared" si="12"/>
        <v>-</v>
      </c>
      <c r="W379" s="14"/>
      <c r="X379" s="14"/>
      <c r="Y379" s="14"/>
      <c r="Z379" s="14"/>
    </row>
    <row r="380" spans="1:26" ht="15" x14ac:dyDescent="0.25">
      <c r="A380" s="14"/>
      <c r="B380" s="16"/>
      <c r="C380" s="16"/>
      <c r="D380" s="14"/>
      <c r="E380" s="14"/>
      <c r="F380" s="16"/>
      <c r="G380" s="16"/>
      <c r="H380" s="16"/>
      <c r="I380" s="627"/>
      <c r="J380" s="628"/>
      <c r="K380" s="14"/>
      <c r="L380" s="615"/>
      <c r="M380" s="16"/>
      <c r="N380" s="16"/>
      <c r="O380" s="16"/>
      <c r="P380" s="353">
        <f>COUNTIF(Inputs!$D$20:$DS$307,C380)*(Inputs!$B$3*24)*60*IF(C380="",0,1)</f>
        <v>0</v>
      </c>
      <c r="Q380" s="354">
        <f>IF(Factsheet!$E$61&gt;0,P380/Factsheet!$E$61,0)</f>
        <v>0</v>
      </c>
      <c r="R380" s="356"/>
      <c r="S380" s="19">
        <f>IF(H380="Trays",I380*Factsheet!$I$61,IF(G380="Fixed",I380,0))</f>
        <v>0</v>
      </c>
      <c r="T380" s="20">
        <f>IF(H380="Other","N/A",IF(H380="Trays",Factsheet!$I$61,Factsheet!$E$61))</f>
        <v>40</v>
      </c>
      <c r="U380" s="20" t="str">
        <f t="shared" si="13"/>
        <v>N</v>
      </c>
      <c r="V380" s="419" t="str">
        <f t="shared" si="12"/>
        <v>-</v>
      </c>
      <c r="W380" s="14"/>
      <c r="X380" s="14"/>
      <c r="Y380" s="14"/>
      <c r="Z380" s="14"/>
    </row>
    <row r="381" spans="1:26" ht="15" x14ac:dyDescent="0.25">
      <c r="A381" s="14"/>
      <c r="B381" s="16"/>
      <c r="C381" s="16"/>
      <c r="D381" s="14"/>
      <c r="E381" s="14"/>
      <c r="F381" s="16"/>
      <c r="G381" s="16"/>
      <c r="H381" s="16"/>
      <c r="I381" s="627"/>
      <c r="J381" s="628"/>
      <c r="K381" s="14"/>
      <c r="L381" s="615"/>
      <c r="M381" s="16"/>
      <c r="N381" s="16"/>
      <c r="O381" s="16"/>
      <c r="P381" s="353">
        <f>COUNTIF(Inputs!$D$20:$DS$307,C381)*(Inputs!$B$3*24)*60*IF(C381="",0,1)</f>
        <v>0</v>
      </c>
      <c r="Q381" s="354">
        <f>IF(Factsheet!$E$61&gt;0,P381/Factsheet!$E$61,0)</f>
        <v>0</v>
      </c>
      <c r="R381" s="356"/>
      <c r="S381" s="19">
        <f>IF(H381="Trays",I381*Factsheet!$I$61,IF(G381="Fixed",I381,0))</f>
        <v>0</v>
      </c>
      <c r="T381" s="20">
        <f>IF(H381="Other","N/A",IF(H381="Trays",Factsheet!$I$61,Factsheet!$E$61))</f>
        <v>40</v>
      </c>
      <c r="U381" s="20" t="str">
        <f t="shared" si="13"/>
        <v>N</v>
      </c>
      <c r="V381" s="419" t="str">
        <f t="shared" si="12"/>
        <v>-</v>
      </c>
      <c r="W381" s="14"/>
      <c r="X381" s="14"/>
      <c r="Y381" s="14"/>
      <c r="Z381" s="14"/>
    </row>
    <row r="382" spans="1:26" ht="15" x14ac:dyDescent="0.25">
      <c r="A382" s="14"/>
      <c r="B382" s="16"/>
      <c r="C382" s="16"/>
      <c r="D382" s="14"/>
      <c r="E382" s="14"/>
      <c r="F382" s="16"/>
      <c r="G382" s="16"/>
      <c r="H382" s="16"/>
      <c r="I382" s="627"/>
      <c r="J382" s="628"/>
      <c r="K382" s="14"/>
      <c r="L382" s="615"/>
      <c r="M382" s="16"/>
      <c r="N382" s="16"/>
      <c r="O382" s="16"/>
      <c r="P382" s="353">
        <f>COUNTIF(Inputs!$D$20:$DS$307,C382)*(Inputs!$B$3*24)*60*IF(C382="",0,1)</f>
        <v>0</v>
      </c>
      <c r="Q382" s="354">
        <f>IF(Factsheet!$E$61&gt;0,P382/Factsheet!$E$61,0)</f>
        <v>0</v>
      </c>
      <c r="R382" s="356"/>
      <c r="S382" s="19">
        <f>IF(H382="Trays",I382*Factsheet!$I$61,IF(G382="Fixed",I382,0))</f>
        <v>0</v>
      </c>
      <c r="T382" s="20">
        <f>IF(H382="Other","N/A",IF(H382="Trays",Factsheet!$I$61,Factsheet!$E$61))</f>
        <v>40</v>
      </c>
      <c r="U382" s="20" t="str">
        <f t="shared" si="13"/>
        <v>N</v>
      </c>
      <c r="V382" s="419" t="str">
        <f t="shared" si="12"/>
        <v>-</v>
      </c>
      <c r="W382" s="14"/>
      <c r="X382" s="14"/>
      <c r="Y382" s="14"/>
      <c r="Z382" s="14"/>
    </row>
    <row r="383" spans="1:26" ht="15" x14ac:dyDescent="0.25">
      <c r="A383" s="14"/>
      <c r="B383" s="16"/>
      <c r="C383" s="16"/>
      <c r="D383" s="14"/>
      <c r="E383" s="14"/>
      <c r="F383" s="16"/>
      <c r="G383" s="16"/>
      <c r="H383" s="16"/>
      <c r="I383" s="627"/>
      <c r="J383" s="628"/>
      <c r="K383" s="14"/>
      <c r="L383" s="615"/>
      <c r="M383" s="16"/>
      <c r="N383" s="16"/>
      <c r="O383" s="16"/>
      <c r="P383" s="353">
        <f>COUNTIF(Inputs!$D$20:$DS$307,C383)*(Inputs!$B$3*24)*60*IF(C383="",0,1)</f>
        <v>0</v>
      </c>
      <c r="Q383" s="354">
        <f>IF(Factsheet!$E$61&gt;0,P383/Factsheet!$E$61,0)</f>
        <v>0</v>
      </c>
      <c r="R383" s="356"/>
      <c r="S383" s="19">
        <f>IF(H383="Trays",I383*Factsheet!$I$61,IF(G383="Fixed",I383,0))</f>
        <v>0</v>
      </c>
      <c r="T383" s="20">
        <f>IF(H383="Other","N/A",IF(H383="Trays",Factsheet!$I$61,Factsheet!$E$61))</f>
        <v>40</v>
      </c>
      <c r="U383" s="20" t="str">
        <f t="shared" si="13"/>
        <v>N</v>
      </c>
      <c r="V383" s="419" t="str">
        <f t="shared" si="12"/>
        <v>-</v>
      </c>
      <c r="W383" s="14"/>
      <c r="X383" s="14"/>
      <c r="Y383" s="14"/>
      <c r="Z383" s="14"/>
    </row>
    <row r="384" spans="1:26" ht="15" x14ac:dyDescent="0.25">
      <c r="A384" s="14"/>
      <c r="B384" s="16"/>
      <c r="C384" s="16"/>
      <c r="D384" s="14"/>
      <c r="E384" s="14"/>
      <c r="F384" s="16"/>
      <c r="G384" s="16"/>
      <c r="H384" s="16"/>
      <c r="I384" s="627"/>
      <c r="J384" s="628"/>
      <c r="K384" s="14"/>
      <c r="L384" s="615"/>
      <c r="M384" s="16"/>
      <c r="N384" s="16"/>
      <c r="O384" s="16"/>
      <c r="P384" s="353">
        <f>COUNTIF(Inputs!$D$20:$DS$307,C384)*(Inputs!$B$3*24)*60*IF(C384="",0,1)</f>
        <v>0</v>
      </c>
      <c r="Q384" s="354">
        <f>IF(Factsheet!$E$61&gt;0,P384/Factsheet!$E$61,0)</f>
        <v>0</v>
      </c>
      <c r="R384" s="356"/>
      <c r="S384" s="19">
        <f>IF(H384="Trays",I384*Factsheet!$I$61,IF(G384="Fixed",I384,0))</f>
        <v>0</v>
      </c>
      <c r="T384" s="20">
        <f>IF(H384="Other","N/A",IF(H384="Trays",Factsheet!$I$61,Factsheet!$E$61))</f>
        <v>40</v>
      </c>
      <c r="U384" s="20" t="str">
        <f t="shared" si="13"/>
        <v>N</v>
      </c>
      <c r="V384" s="419" t="str">
        <f t="shared" si="12"/>
        <v>-</v>
      </c>
      <c r="W384" s="14"/>
      <c r="X384" s="14"/>
      <c r="Y384" s="14"/>
      <c r="Z384" s="14"/>
    </row>
    <row r="385" spans="1:26" ht="15" x14ac:dyDescent="0.25">
      <c r="A385" s="14"/>
      <c r="B385" s="16"/>
      <c r="C385" s="16"/>
      <c r="D385" s="14"/>
      <c r="E385" s="14"/>
      <c r="F385" s="16"/>
      <c r="G385" s="16"/>
      <c r="H385" s="16"/>
      <c r="I385" s="627"/>
      <c r="J385" s="628"/>
      <c r="K385" s="14"/>
      <c r="L385" s="615"/>
      <c r="M385" s="16"/>
      <c r="N385" s="16"/>
      <c r="O385" s="16"/>
      <c r="P385" s="353">
        <f>COUNTIF(Inputs!$D$20:$DS$307,C385)*(Inputs!$B$3*24)*60*IF(C385="",0,1)</f>
        <v>0</v>
      </c>
      <c r="Q385" s="354">
        <f>IF(Factsheet!$E$61&gt;0,P385/Factsheet!$E$61,0)</f>
        <v>0</v>
      </c>
      <c r="R385" s="356"/>
      <c r="S385" s="19">
        <f>IF(H385="Trays",I385*Factsheet!$I$61,IF(G385="Fixed",I385,0))</f>
        <v>0</v>
      </c>
      <c r="T385" s="20">
        <f>IF(H385="Other","N/A",IF(H385="Trays",Factsheet!$I$61,Factsheet!$E$61))</f>
        <v>40</v>
      </c>
      <c r="U385" s="20" t="str">
        <f t="shared" si="13"/>
        <v>N</v>
      </c>
      <c r="V385" s="419" t="str">
        <f t="shared" si="12"/>
        <v>-</v>
      </c>
      <c r="W385" s="14"/>
      <c r="X385" s="14"/>
      <c r="Y385" s="14"/>
      <c r="Z385" s="14"/>
    </row>
    <row r="386" spans="1:26" ht="15" x14ac:dyDescent="0.25">
      <c r="A386" s="14"/>
      <c r="B386" s="16"/>
      <c r="C386" s="16"/>
      <c r="D386" s="14"/>
      <c r="E386" s="14"/>
      <c r="F386" s="16"/>
      <c r="G386" s="16"/>
      <c r="H386" s="16"/>
      <c r="I386" s="627"/>
      <c r="J386" s="628"/>
      <c r="K386" s="14"/>
      <c r="L386" s="615"/>
      <c r="M386" s="16"/>
      <c r="N386" s="16"/>
      <c r="O386" s="16"/>
      <c r="P386" s="353">
        <f>COUNTIF(Inputs!$D$20:$DS$307,C386)*(Inputs!$B$3*24)*60*IF(C386="",0,1)</f>
        <v>0</v>
      </c>
      <c r="Q386" s="354">
        <f>IF(Factsheet!$E$61&gt;0,P386/Factsheet!$E$61,0)</f>
        <v>0</v>
      </c>
      <c r="R386" s="356"/>
      <c r="S386" s="19">
        <f>IF(H386="Trays",I386*Factsheet!$I$61,IF(G386="Fixed",I386,0))</f>
        <v>0</v>
      </c>
      <c r="T386" s="20">
        <f>IF(H386="Other","N/A",IF(H386="Trays",Factsheet!$I$61,Factsheet!$E$61))</f>
        <v>40</v>
      </c>
      <c r="U386" s="20" t="str">
        <f t="shared" si="13"/>
        <v>N</v>
      </c>
      <c r="V386" s="419" t="str">
        <f t="shared" si="12"/>
        <v>-</v>
      </c>
      <c r="W386" s="14"/>
      <c r="X386" s="14"/>
      <c r="Y386" s="14"/>
      <c r="Z386" s="14"/>
    </row>
    <row r="387" spans="1:26" ht="15" x14ac:dyDescent="0.25">
      <c r="A387" s="14"/>
      <c r="B387" s="16"/>
      <c r="C387" s="16"/>
      <c r="D387" s="14"/>
      <c r="E387" s="14"/>
      <c r="F387" s="16"/>
      <c r="G387" s="16"/>
      <c r="H387" s="16"/>
      <c r="I387" s="627"/>
      <c r="J387" s="628"/>
      <c r="K387" s="14"/>
      <c r="L387" s="615"/>
      <c r="M387" s="16"/>
      <c r="N387" s="16"/>
      <c r="O387" s="16"/>
      <c r="P387" s="353">
        <f>COUNTIF(Inputs!$D$20:$DS$307,C387)*(Inputs!$B$3*24)*60*IF(C387="",0,1)</f>
        <v>0</v>
      </c>
      <c r="Q387" s="354">
        <f>IF(Factsheet!$E$61&gt;0,P387/Factsheet!$E$61,0)</f>
        <v>0</v>
      </c>
      <c r="R387" s="356"/>
      <c r="S387" s="19">
        <f>IF(H387="Trays",I387*Factsheet!$I$61,IF(G387="Fixed",I387,0))</f>
        <v>0</v>
      </c>
      <c r="T387" s="20">
        <f>IF(H387="Other","N/A",IF(H387="Trays",Factsheet!$I$61,Factsheet!$E$61))</f>
        <v>40</v>
      </c>
      <c r="U387" s="20" t="str">
        <f t="shared" si="13"/>
        <v>N</v>
      </c>
      <c r="V387" s="419" t="str">
        <f t="shared" si="12"/>
        <v>-</v>
      </c>
      <c r="W387" s="14"/>
      <c r="X387" s="14"/>
      <c r="Y387" s="14"/>
      <c r="Z387" s="14"/>
    </row>
    <row r="388" spans="1:26" ht="15" x14ac:dyDescent="0.25">
      <c r="A388" s="14"/>
      <c r="B388" s="16"/>
      <c r="C388" s="16"/>
      <c r="D388" s="14"/>
      <c r="E388" s="14"/>
      <c r="F388" s="16"/>
      <c r="G388" s="16"/>
      <c r="H388" s="16"/>
      <c r="I388" s="627"/>
      <c r="J388" s="628"/>
      <c r="K388" s="14"/>
      <c r="L388" s="615"/>
      <c r="M388" s="16"/>
      <c r="N388" s="16"/>
      <c r="O388" s="16"/>
      <c r="P388" s="353">
        <f>COUNTIF(Inputs!$D$20:$DS$307,C388)*(Inputs!$B$3*24)*60*IF(C388="",0,1)</f>
        <v>0</v>
      </c>
      <c r="Q388" s="354">
        <f>IF(Factsheet!$E$61&gt;0,P388/Factsheet!$E$61,0)</f>
        <v>0</v>
      </c>
      <c r="R388" s="356"/>
      <c r="S388" s="19">
        <f>IF(H388="Trays",I388*Factsheet!$I$61,IF(G388="Fixed",I388,0))</f>
        <v>0</v>
      </c>
      <c r="T388" s="20">
        <f>IF(H388="Other","N/A",IF(H388="Trays",Factsheet!$I$61,Factsheet!$E$61))</f>
        <v>40</v>
      </c>
      <c r="U388" s="20" t="str">
        <f t="shared" si="13"/>
        <v>N</v>
      </c>
      <c r="V388" s="419" t="str">
        <f t="shared" si="12"/>
        <v>-</v>
      </c>
      <c r="W388" s="14"/>
      <c r="X388" s="14"/>
      <c r="Y388" s="14"/>
      <c r="Z388" s="14"/>
    </row>
    <row r="389" spans="1:26" ht="15" x14ac:dyDescent="0.25">
      <c r="A389" s="14"/>
      <c r="B389" s="16"/>
      <c r="C389" s="16"/>
      <c r="D389" s="14"/>
      <c r="E389" s="14"/>
      <c r="F389" s="16"/>
      <c r="G389" s="16"/>
      <c r="H389" s="16"/>
      <c r="I389" s="627"/>
      <c r="J389" s="628"/>
      <c r="K389" s="14"/>
      <c r="L389" s="615"/>
      <c r="M389" s="16"/>
      <c r="N389" s="16"/>
      <c r="O389" s="16"/>
      <c r="P389" s="353">
        <f>COUNTIF(Inputs!$D$20:$DS$307,C389)*(Inputs!$B$3*24)*60*IF(C389="",0,1)</f>
        <v>0</v>
      </c>
      <c r="Q389" s="354">
        <f>IF(Factsheet!$E$61&gt;0,P389/Factsheet!$E$61,0)</f>
        <v>0</v>
      </c>
      <c r="R389" s="356"/>
      <c r="S389" s="19">
        <f>IF(H389="Trays",I389*Factsheet!$I$61,IF(G389="Fixed",I389,0))</f>
        <v>0</v>
      </c>
      <c r="T389" s="20">
        <f>IF(H389="Other","N/A",IF(H389="Trays",Factsheet!$I$61,Factsheet!$E$61))</f>
        <v>40</v>
      </c>
      <c r="U389" s="20" t="str">
        <f t="shared" si="13"/>
        <v>N</v>
      </c>
      <c r="V389" s="419" t="str">
        <f t="shared" ref="V389:V452" si="14">A389&amp;"-"&amp;C389</f>
        <v>-</v>
      </c>
      <c r="W389" s="14"/>
      <c r="X389" s="14"/>
      <c r="Y389" s="14"/>
      <c r="Z389" s="14"/>
    </row>
    <row r="390" spans="1:26" ht="15" x14ac:dyDescent="0.25">
      <c r="A390" s="14"/>
      <c r="B390" s="16"/>
      <c r="C390" s="16"/>
      <c r="D390" s="14"/>
      <c r="E390" s="14"/>
      <c r="F390" s="16"/>
      <c r="G390" s="16"/>
      <c r="H390" s="16"/>
      <c r="I390" s="627"/>
      <c r="J390" s="628"/>
      <c r="K390" s="14"/>
      <c r="L390" s="615"/>
      <c r="M390" s="16"/>
      <c r="N390" s="16"/>
      <c r="O390" s="16"/>
      <c r="P390" s="353">
        <f>COUNTIF(Inputs!$D$20:$DS$307,C390)*(Inputs!$B$3*24)*60*IF(C390="",0,1)</f>
        <v>0</v>
      </c>
      <c r="Q390" s="354">
        <f>IF(Factsheet!$E$61&gt;0,P390/Factsheet!$E$61,0)</f>
        <v>0</v>
      </c>
      <c r="R390" s="356"/>
      <c r="S390" s="19">
        <f>IF(H390="Trays",I390*Factsheet!$I$61,IF(G390="Fixed",I390,0))</f>
        <v>0</v>
      </c>
      <c r="T390" s="20">
        <f>IF(H390="Other","N/A",IF(H390="Trays",Factsheet!$I$61,Factsheet!$E$61))</f>
        <v>40</v>
      </c>
      <c r="U390" s="20" t="str">
        <f t="shared" si="13"/>
        <v>N</v>
      </c>
      <c r="V390" s="419" t="str">
        <f t="shared" si="14"/>
        <v>-</v>
      </c>
      <c r="W390" s="14"/>
      <c r="X390" s="14"/>
      <c r="Y390" s="14"/>
      <c r="Z390" s="14"/>
    </row>
    <row r="391" spans="1:26" ht="15" x14ac:dyDescent="0.25">
      <c r="A391" s="14"/>
      <c r="B391" s="16"/>
      <c r="C391" s="16"/>
      <c r="D391" s="14"/>
      <c r="E391" s="14"/>
      <c r="F391" s="16"/>
      <c r="G391" s="16"/>
      <c r="H391" s="16"/>
      <c r="I391" s="627"/>
      <c r="J391" s="628"/>
      <c r="K391" s="14"/>
      <c r="L391" s="615"/>
      <c r="M391" s="16"/>
      <c r="N391" s="16"/>
      <c r="O391" s="16"/>
      <c r="P391" s="353">
        <f>COUNTIF(Inputs!$D$20:$DS$307,C391)*(Inputs!$B$3*24)*60*IF(C391="",0,1)</f>
        <v>0</v>
      </c>
      <c r="Q391" s="354">
        <f>IF(Factsheet!$E$61&gt;0,P391/Factsheet!$E$61,0)</f>
        <v>0</v>
      </c>
      <c r="R391" s="356"/>
      <c r="S391" s="19">
        <f>IF(H391="Trays",I391*Factsheet!$I$61,IF(G391="Fixed",I391,0))</f>
        <v>0</v>
      </c>
      <c r="T391" s="20">
        <f>IF(H391="Other","N/A",IF(H391="Trays",Factsheet!$I$61,Factsheet!$E$61))</f>
        <v>40</v>
      </c>
      <c r="U391" s="20" t="str">
        <f t="shared" ref="U391:U454" si="15">IF(P391&gt;0,"Y","N")</f>
        <v>N</v>
      </c>
      <c r="V391" s="419" t="str">
        <f t="shared" si="14"/>
        <v>-</v>
      </c>
      <c r="W391" s="14"/>
      <c r="X391" s="14"/>
      <c r="Y391" s="14"/>
      <c r="Z391" s="14"/>
    </row>
    <row r="392" spans="1:26" ht="15" x14ac:dyDescent="0.25">
      <c r="A392" s="14"/>
      <c r="B392" s="16"/>
      <c r="C392" s="16"/>
      <c r="D392" s="14"/>
      <c r="E392" s="14"/>
      <c r="F392" s="16"/>
      <c r="G392" s="16"/>
      <c r="H392" s="16"/>
      <c r="I392" s="627"/>
      <c r="J392" s="628"/>
      <c r="K392" s="14"/>
      <c r="L392" s="615"/>
      <c r="M392" s="16"/>
      <c r="N392" s="16"/>
      <c r="O392" s="16"/>
      <c r="P392" s="353">
        <f>COUNTIF(Inputs!$D$20:$DS$307,C392)*(Inputs!$B$3*24)*60*IF(C392="",0,1)</f>
        <v>0</v>
      </c>
      <c r="Q392" s="354">
        <f>IF(Factsheet!$E$61&gt;0,P392/Factsheet!$E$61,0)</f>
        <v>0</v>
      </c>
      <c r="R392" s="356"/>
      <c r="S392" s="19">
        <f>IF(H392="Trays",I392*Factsheet!$I$61,IF(G392="Fixed",I392,0))</f>
        <v>0</v>
      </c>
      <c r="T392" s="20">
        <f>IF(H392="Other","N/A",IF(H392="Trays",Factsheet!$I$61,Factsheet!$E$61))</f>
        <v>40</v>
      </c>
      <c r="U392" s="20" t="str">
        <f t="shared" si="15"/>
        <v>N</v>
      </c>
      <c r="V392" s="419" t="str">
        <f t="shared" si="14"/>
        <v>-</v>
      </c>
      <c r="W392" s="14"/>
      <c r="X392" s="14"/>
      <c r="Y392" s="14"/>
      <c r="Z392" s="14"/>
    </row>
    <row r="393" spans="1:26" ht="15" x14ac:dyDescent="0.25">
      <c r="A393" s="14"/>
      <c r="B393" s="16"/>
      <c r="C393" s="16"/>
      <c r="D393" s="14"/>
      <c r="E393" s="14"/>
      <c r="F393" s="16"/>
      <c r="G393" s="16"/>
      <c r="H393" s="16"/>
      <c r="I393" s="627"/>
      <c r="J393" s="628"/>
      <c r="K393" s="14"/>
      <c r="L393" s="615"/>
      <c r="M393" s="16"/>
      <c r="N393" s="16"/>
      <c r="O393" s="16"/>
      <c r="P393" s="353">
        <f>COUNTIF(Inputs!$D$20:$DS$307,C393)*(Inputs!$B$3*24)*60*IF(C393="",0,1)</f>
        <v>0</v>
      </c>
      <c r="Q393" s="354">
        <f>IF(Factsheet!$E$61&gt;0,P393/Factsheet!$E$61,0)</f>
        <v>0</v>
      </c>
      <c r="R393" s="356"/>
      <c r="S393" s="19">
        <f>IF(H393="Trays",I393*Factsheet!$I$61,IF(G393="Fixed",I393,0))</f>
        <v>0</v>
      </c>
      <c r="T393" s="20">
        <f>IF(H393="Other","N/A",IF(H393="Trays",Factsheet!$I$61,Factsheet!$E$61))</f>
        <v>40</v>
      </c>
      <c r="U393" s="20" t="str">
        <f t="shared" si="15"/>
        <v>N</v>
      </c>
      <c r="V393" s="419" t="str">
        <f t="shared" si="14"/>
        <v>-</v>
      </c>
      <c r="W393" s="14"/>
      <c r="X393" s="14"/>
      <c r="Y393" s="14"/>
      <c r="Z393" s="14"/>
    </row>
    <row r="394" spans="1:26" ht="15" x14ac:dyDescent="0.25">
      <c r="A394" s="14"/>
      <c r="B394" s="16"/>
      <c r="C394" s="16"/>
      <c r="D394" s="14"/>
      <c r="E394" s="14"/>
      <c r="F394" s="16"/>
      <c r="G394" s="16"/>
      <c r="H394" s="16"/>
      <c r="I394" s="627"/>
      <c r="J394" s="628"/>
      <c r="K394" s="14"/>
      <c r="L394" s="615"/>
      <c r="M394" s="16"/>
      <c r="N394" s="16"/>
      <c r="O394" s="16"/>
      <c r="P394" s="353">
        <f>COUNTIF(Inputs!$D$20:$DS$307,C394)*(Inputs!$B$3*24)*60*IF(C394="",0,1)</f>
        <v>0</v>
      </c>
      <c r="Q394" s="354">
        <f>IF(Factsheet!$E$61&gt;0,P394/Factsheet!$E$61,0)</f>
        <v>0</v>
      </c>
      <c r="R394" s="356"/>
      <c r="S394" s="19">
        <f>IF(H394="Trays",I394*Factsheet!$I$61,IF(G394="Fixed",I394,0))</f>
        <v>0</v>
      </c>
      <c r="T394" s="20">
        <f>IF(H394="Other","N/A",IF(H394="Trays",Factsheet!$I$61,Factsheet!$E$61))</f>
        <v>40</v>
      </c>
      <c r="U394" s="20" t="str">
        <f t="shared" si="15"/>
        <v>N</v>
      </c>
      <c r="V394" s="419" t="str">
        <f t="shared" si="14"/>
        <v>-</v>
      </c>
      <c r="W394" s="14"/>
      <c r="X394" s="14"/>
      <c r="Y394" s="14"/>
      <c r="Z394" s="14"/>
    </row>
    <row r="395" spans="1:26" ht="15" x14ac:dyDescent="0.25">
      <c r="A395" s="14"/>
      <c r="B395" s="16"/>
      <c r="C395" s="16"/>
      <c r="D395" s="14"/>
      <c r="E395" s="14"/>
      <c r="F395" s="16"/>
      <c r="G395" s="16"/>
      <c r="H395" s="16"/>
      <c r="I395" s="627"/>
      <c r="J395" s="628"/>
      <c r="K395" s="14"/>
      <c r="L395" s="615"/>
      <c r="M395" s="16"/>
      <c r="N395" s="16"/>
      <c r="O395" s="16"/>
      <c r="P395" s="353">
        <f>COUNTIF(Inputs!$D$20:$DS$307,C395)*(Inputs!$B$3*24)*60*IF(C395="",0,1)</f>
        <v>0</v>
      </c>
      <c r="Q395" s="354">
        <f>IF(Factsheet!$E$61&gt;0,P395/Factsheet!$E$61,0)</f>
        <v>0</v>
      </c>
      <c r="R395" s="356"/>
      <c r="S395" s="19">
        <f>IF(H395="Trays",I395*Factsheet!$I$61,IF(G395="Fixed",I395,0))</f>
        <v>0</v>
      </c>
      <c r="T395" s="20">
        <f>IF(H395="Other","N/A",IF(H395="Trays",Factsheet!$I$61,Factsheet!$E$61))</f>
        <v>40</v>
      </c>
      <c r="U395" s="20" t="str">
        <f t="shared" si="15"/>
        <v>N</v>
      </c>
      <c r="V395" s="419" t="str">
        <f t="shared" si="14"/>
        <v>-</v>
      </c>
      <c r="W395" s="14"/>
      <c r="X395" s="14"/>
      <c r="Y395" s="14"/>
      <c r="Z395" s="14"/>
    </row>
    <row r="396" spans="1:26" ht="15" x14ac:dyDescent="0.25">
      <c r="A396" s="14"/>
      <c r="B396" s="16"/>
      <c r="C396" s="16"/>
      <c r="D396" s="14"/>
      <c r="E396" s="14"/>
      <c r="F396" s="16"/>
      <c r="G396" s="16"/>
      <c r="H396" s="16"/>
      <c r="I396" s="627"/>
      <c r="J396" s="628"/>
      <c r="K396" s="14"/>
      <c r="L396" s="615"/>
      <c r="M396" s="16"/>
      <c r="N396" s="16"/>
      <c r="O396" s="16"/>
      <c r="P396" s="353">
        <f>COUNTIF(Inputs!$D$20:$DS$307,C396)*(Inputs!$B$3*24)*60*IF(C396="",0,1)</f>
        <v>0</v>
      </c>
      <c r="Q396" s="354">
        <f>IF(Factsheet!$E$61&gt;0,P396/Factsheet!$E$61,0)</f>
        <v>0</v>
      </c>
      <c r="R396" s="356"/>
      <c r="S396" s="19">
        <f>IF(H396="Trays",I396*Factsheet!$I$61,IF(G396="Fixed",I396,0))</f>
        <v>0</v>
      </c>
      <c r="T396" s="20">
        <f>IF(H396="Other","N/A",IF(H396="Trays",Factsheet!$I$61,Factsheet!$E$61))</f>
        <v>40</v>
      </c>
      <c r="U396" s="20" t="str">
        <f t="shared" si="15"/>
        <v>N</v>
      </c>
      <c r="V396" s="419" t="str">
        <f t="shared" si="14"/>
        <v>-</v>
      </c>
      <c r="W396" s="14"/>
      <c r="X396" s="14"/>
      <c r="Y396" s="14"/>
      <c r="Z396" s="14"/>
    </row>
    <row r="397" spans="1:26" ht="15" x14ac:dyDescent="0.25">
      <c r="A397" s="14"/>
      <c r="B397" s="16"/>
      <c r="C397" s="16"/>
      <c r="D397" s="14"/>
      <c r="E397" s="14"/>
      <c r="F397" s="16"/>
      <c r="G397" s="16"/>
      <c r="H397" s="16"/>
      <c r="I397" s="627"/>
      <c r="J397" s="628"/>
      <c r="K397" s="14"/>
      <c r="L397" s="615"/>
      <c r="M397" s="16"/>
      <c r="N397" s="16"/>
      <c r="O397" s="16"/>
      <c r="P397" s="353">
        <f>COUNTIF(Inputs!$D$20:$DS$307,C397)*(Inputs!$B$3*24)*60*IF(C397="",0,1)</f>
        <v>0</v>
      </c>
      <c r="Q397" s="354">
        <f>IF(Factsheet!$E$61&gt;0,P397/Factsheet!$E$61,0)</f>
        <v>0</v>
      </c>
      <c r="R397" s="356"/>
      <c r="S397" s="19">
        <f>IF(H397="Trays",I397*Factsheet!$I$61,IF(G397="Fixed",I397,0))</f>
        <v>0</v>
      </c>
      <c r="T397" s="20">
        <f>IF(H397="Other","N/A",IF(H397="Trays",Factsheet!$I$61,Factsheet!$E$61))</f>
        <v>40</v>
      </c>
      <c r="U397" s="20" t="str">
        <f t="shared" si="15"/>
        <v>N</v>
      </c>
      <c r="V397" s="419" t="str">
        <f t="shared" si="14"/>
        <v>-</v>
      </c>
      <c r="W397" s="14"/>
      <c r="X397" s="14"/>
      <c r="Y397" s="14"/>
      <c r="Z397" s="14"/>
    </row>
    <row r="398" spans="1:26" ht="15" x14ac:dyDescent="0.25">
      <c r="A398" s="14"/>
      <c r="B398" s="16"/>
      <c r="C398" s="16"/>
      <c r="D398" s="14"/>
      <c r="E398" s="14"/>
      <c r="F398" s="16"/>
      <c r="G398" s="16"/>
      <c r="H398" s="16"/>
      <c r="I398" s="627"/>
      <c r="J398" s="628"/>
      <c r="K398" s="14"/>
      <c r="L398" s="615"/>
      <c r="M398" s="16"/>
      <c r="N398" s="16"/>
      <c r="O398" s="16"/>
      <c r="P398" s="353">
        <f>COUNTIF(Inputs!$D$20:$DS$307,C398)*(Inputs!$B$3*24)*60*IF(C398="",0,1)</f>
        <v>0</v>
      </c>
      <c r="Q398" s="354">
        <f>IF(Factsheet!$E$61&gt;0,P398/Factsheet!$E$61,0)</f>
        <v>0</v>
      </c>
      <c r="R398" s="356"/>
      <c r="S398" s="19">
        <f>IF(H398="Trays",I398*Factsheet!$I$61,IF(G398="Fixed",I398,0))</f>
        <v>0</v>
      </c>
      <c r="T398" s="20">
        <f>IF(H398="Other","N/A",IF(H398="Trays",Factsheet!$I$61,Factsheet!$E$61))</f>
        <v>40</v>
      </c>
      <c r="U398" s="20" t="str">
        <f t="shared" si="15"/>
        <v>N</v>
      </c>
      <c r="V398" s="419" t="str">
        <f t="shared" si="14"/>
        <v>-</v>
      </c>
      <c r="W398" s="14"/>
      <c r="X398" s="14"/>
      <c r="Y398" s="14"/>
      <c r="Z398" s="14"/>
    </row>
    <row r="399" spans="1:26" ht="15" x14ac:dyDescent="0.25">
      <c r="A399" s="14"/>
      <c r="B399" s="16"/>
      <c r="C399" s="16"/>
      <c r="D399" s="14"/>
      <c r="E399" s="14"/>
      <c r="F399" s="16"/>
      <c r="G399" s="16"/>
      <c r="H399" s="16"/>
      <c r="I399" s="627"/>
      <c r="J399" s="628"/>
      <c r="K399" s="14"/>
      <c r="L399" s="615"/>
      <c r="M399" s="16"/>
      <c r="N399" s="16"/>
      <c r="O399" s="16"/>
      <c r="P399" s="353">
        <f>COUNTIF(Inputs!$D$20:$DS$307,C399)*(Inputs!$B$3*24)*60*IF(C399="",0,1)</f>
        <v>0</v>
      </c>
      <c r="Q399" s="354">
        <f>IF(Factsheet!$E$61&gt;0,P399/Factsheet!$E$61,0)</f>
        <v>0</v>
      </c>
      <c r="R399" s="356"/>
      <c r="S399" s="19">
        <f>IF(H399="Trays",I399*Factsheet!$I$61,IF(G399="Fixed",I399,0))</f>
        <v>0</v>
      </c>
      <c r="T399" s="20">
        <f>IF(H399="Other","N/A",IF(H399="Trays",Factsheet!$I$61,Factsheet!$E$61))</f>
        <v>40</v>
      </c>
      <c r="U399" s="20" t="str">
        <f t="shared" si="15"/>
        <v>N</v>
      </c>
      <c r="V399" s="419" t="str">
        <f t="shared" si="14"/>
        <v>-</v>
      </c>
      <c r="W399" s="14"/>
      <c r="X399" s="14"/>
      <c r="Y399" s="14"/>
      <c r="Z399" s="14"/>
    </row>
    <row r="400" spans="1:26" ht="15" x14ac:dyDescent="0.25">
      <c r="A400" s="14"/>
      <c r="B400" s="16"/>
      <c r="C400" s="16"/>
      <c r="D400" s="14"/>
      <c r="E400" s="14"/>
      <c r="F400" s="16"/>
      <c r="G400" s="16"/>
      <c r="H400" s="16"/>
      <c r="I400" s="627"/>
      <c r="J400" s="628"/>
      <c r="K400" s="14"/>
      <c r="L400" s="615"/>
      <c r="M400" s="16"/>
      <c r="N400" s="16"/>
      <c r="O400" s="16"/>
      <c r="P400" s="353">
        <f>COUNTIF(Inputs!$D$20:$DS$307,C400)*(Inputs!$B$3*24)*60*IF(C400="",0,1)</f>
        <v>0</v>
      </c>
      <c r="Q400" s="354">
        <f>IF(Factsheet!$E$61&gt;0,P400/Factsheet!$E$61,0)</f>
        <v>0</v>
      </c>
      <c r="R400" s="356"/>
      <c r="S400" s="19">
        <f>IF(H400="Trays",I400*Factsheet!$I$61,IF(G400="Fixed",I400,0))</f>
        <v>0</v>
      </c>
      <c r="T400" s="20">
        <f>IF(H400="Other","N/A",IF(H400="Trays",Factsheet!$I$61,Factsheet!$E$61))</f>
        <v>40</v>
      </c>
      <c r="U400" s="20" t="str">
        <f t="shared" si="15"/>
        <v>N</v>
      </c>
      <c r="V400" s="419" t="str">
        <f t="shared" si="14"/>
        <v>-</v>
      </c>
      <c r="W400" s="14"/>
      <c r="X400" s="14"/>
      <c r="Y400" s="14"/>
      <c r="Z400" s="14"/>
    </row>
    <row r="401" spans="1:26" ht="15" x14ac:dyDescent="0.25">
      <c r="A401" s="14"/>
      <c r="B401" s="16"/>
      <c r="C401" s="16"/>
      <c r="D401" s="14"/>
      <c r="E401" s="14"/>
      <c r="F401" s="16"/>
      <c r="G401" s="16"/>
      <c r="H401" s="16"/>
      <c r="I401" s="627"/>
      <c r="J401" s="628"/>
      <c r="K401" s="14"/>
      <c r="L401" s="615"/>
      <c r="M401" s="16"/>
      <c r="N401" s="16"/>
      <c r="O401" s="16"/>
      <c r="P401" s="353">
        <f>COUNTIF(Inputs!$D$20:$DS$307,C401)*(Inputs!$B$3*24)*60*IF(C401="",0,1)</f>
        <v>0</v>
      </c>
      <c r="Q401" s="354">
        <f>IF(Factsheet!$E$61&gt;0,P401/Factsheet!$E$61,0)</f>
        <v>0</v>
      </c>
      <c r="R401" s="356"/>
      <c r="S401" s="19">
        <f>IF(H401="Trays",I401*Factsheet!$I$61,IF(G401="Fixed",I401,0))</f>
        <v>0</v>
      </c>
      <c r="T401" s="20">
        <f>IF(H401="Other","N/A",IF(H401="Trays",Factsheet!$I$61,Factsheet!$E$61))</f>
        <v>40</v>
      </c>
      <c r="U401" s="20" t="str">
        <f t="shared" si="15"/>
        <v>N</v>
      </c>
      <c r="V401" s="419" t="str">
        <f t="shared" si="14"/>
        <v>-</v>
      </c>
      <c r="W401" s="14"/>
      <c r="X401" s="14"/>
      <c r="Y401" s="14"/>
      <c r="Z401" s="14"/>
    </row>
    <row r="402" spans="1:26" ht="15" x14ac:dyDescent="0.25">
      <c r="A402" s="14"/>
      <c r="B402" s="16"/>
      <c r="C402" s="16"/>
      <c r="D402" s="14"/>
      <c r="E402" s="14"/>
      <c r="F402" s="16"/>
      <c r="G402" s="16"/>
      <c r="H402" s="16"/>
      <c r="I402" s="627"/>
      <c r="J402" s="628"/>
      <c r="K402" s="14"/>
      <c r="L402" s="615"/>
      <c r="M402" s="16"/>
      <c r="N402" s="16"/>
      <c r="O402" s="16"/>
      <c r="P402" s="353">
        <f>COUNTIF(Inputs!$D$20:$DS$307,C402)*(Inputs!$B$3*24)*60*IF(C402="",0,1)</f>
        <v>0</v>
      </c>
      <c r="Q402" s="354">
        <f>IF(Factsheet!$E$61&gt;0,P402/Factsheet!$E$61,0)</f>
        <v>0</v>
      </c>
      <c r="R402" s="356"/>
      <c r="S402" s="19">
        <f>IF(H402="Trays",I402*Factsheet!$I$61,IF(G402="Fixed",I402,0))</f>
        <v>0</v>
      </c>
      <c r="T402" s="20">
        <f>IF(H402="Other","N/A",IF(H402="Trays",Factsheet!$I$61,Factsheet!$E$61))</f>
        <v>40</v>
      </c>
      <c r="U402" s="20" t="str">
        <f t="shared" si="15"/>
        <v>N</v>
      </c>
      <c r="V402" s="419" t="str">
        <f t="shared" si="14"/>
        <v>-</v>
      </c>
      <c r="W402" s="14"/>
      <c r="X402" s="14"/>
      <c r="Y402" s="14"/>
      <c r="Z402" s="14"/>
    </row>
    <row r="403" spans="1:26" ht="15" x14ac:dyDescent="0.25">
      <c r="A403" s="14"/>
      <c r="B403" s="16"/>
      <c r="C403" s="16"/>
      <c r="D403" s="14"/>
      <c r="E403" s="14"/>
      <c r="F403" s="16"/>
      <c r="G403" s="16"/>
      <c r="H403" s="16"/>
      <c r="I403" s="627"/>
      <c r="J403" s="628"/>
      <c r="K403" s="14"/>
      <c r="L403" s="615"/>
      <c r="M403" s="16"/>
      <c r="N403" s="16"/>
      <c r="O403" s="16"/>
      <c r="P403" s="353">
        <f>COUNTIF(Inputs!$D$20:$DS$307,C403)*(Inputs!$B$3*24)*60*IF(C403="",0,1)</f>
        <v>0</v>
      </c>
      <c r="Q403" s="354">
        <f>IF(Factsheet!$E$61&gt;0,P403/Factsheet!$E$61,0)</f>
        <v>0</v>
      </c>
      <c r="R403" s="356"/>
      <c r="S403" s="19">
        <f>IF(H403="Trays",I403*Factsheet!$I$61,IF(G403="Fixed",I403,0))</f>
        <v>0</v>
      </c>
      <c r="T403" s="20">
        <f>IF(H403="Other","N/A",IF(H403="Trays",Factsheet!$I$61,Factsheet!$E$61))</f>
        <v>40</v>
      </c>
      <c r="U403" s="20" t="str">
        <f t="shared" si="15"/>
        <v>N</v>
      </c>
      <c r="V403" s="419" t="str">
        <f t="shared" si="14"/>
        <v>-</v>
      </c>
      <c r="W403" s="14"/>
      <c r="X403" s="14"/>
      <c r="Y403" s="14"/>
      <c r="Z403" s="14"/>
    </row>
    <row r="404" spans="1:26" ht="15" x14ac:dyDescent="0.25">
      <c r="A404" s="14"/>
      <c r="B404" s="16"/>
      <c r="C404" s="16"/>
      <c r="D404" s="14"/>
      <c r="E404" s="14"/>
      <c r="F404" s="16"/>
      <c r="G404" s="16"/>
      <c r="H404" s="16"/>
      <c r="I404" s="627"/>
      <c r="J404" s="628"/>
      <c r="K404" s="14"/>
      <c r="L404" s="615"/>
      <c r="M404" s="16"/>
      <c r="N404" s="16"/>
      <c r="O404" s="16"/>
      <c r="P404" s="353">
        <f>COUNTIF(Inputs!$D$20:$DS$307,C404)*(Inputs!$B$3*24)*60*IF(C404="",0,1)</f>
        <v>0</v>
      </c>
      <c r="Q404" s="354">
        <f>IF(Factsheet!$E$61&gt;0,P404/Factsheet!$E$61,0)</f>
        <v>0</v>
      </c>
      <c r="R404" s="356"/>
      <c r="S404" s="19">
        <f>IF(H404="Trays",I404*Factsheet!$I$61,IF(G404="Fixed",I404,0))</f>
        <v>0</v>
      </c>
      <c r="T404" s="20">
        <f>IF(H404="Other","N/A",IF(H404="Trays",Factsheet!$I$61,Factsheet!$E$61))</f>
        <v>40</v>
      </c>
      <c r="U404" s="20" t="str">
        <f t="shared" si="15"/>
        <v>N</v>
      </c>
      <c r="V404" s="419" t="str">
        <f t="shared" si="14"/>
        <v>-</v>
      </c>
      <c r="W404" s="14"/>
      <c r="X404" s="14"/>
      <c r="Y404" s="14"/>
      <c r="Z404" s="14"/>
    </row>
    <row r="405" spans="1:26" ht="15" x14ac:dyDescent="0.25">
      <c r="A405" s="14"/>
      <c r="B405" s="16"/>
      <c r="C405" s="16"/>
      <c r="D405" s="14"/>
      <c r="E405" s="14"/>
      <c r="F405" s="16"/>
      <c r="G405" s="16"/>
      <c r="H405" s="16"/>
      <c r="I405" s="627"/>
      <c r="J405" s="628"/>
      <c r="K405" s="14"/>
      <c r="L405" s="615"/>
      <c r="M405" s="16"/>
      <c r="N405" s="16"/>
      <c r="O405" s="16"/>
      <c r="P405" s="353">
        <f>COUNTIF(Inputs!$D$20:$DS$307,C405)*(Inputs!$B$3*24)*60*IF(C405="",0,1)</f>
        <v>0</v>
      </c>
      <c r="Q405" s="354">
        <f>IF(Factsheet!$E$61&gt;0,P405/Factsheet!$E$61,0)</f>
        <v>0</v>
      </c>
      <c r="R405" s="356"/>
      <c r="S405" s="19">
        <f>IF(H405="Trays",I405*Factsheet!$I$61,IF(G405="Fixed",I405,0))</f>
        <v>0</v>
      </c>
      <c r="T405" s="20">
        <f>IF(H405="Other","N/A",IF(H405="Trays",Factsheet!$I$61,Factsheet!$E$61))</f>
        <v>40</v>
      </c>
      <c r="U405" s="20" t="str">
        <f t="shared" si="15"/>
        <v>N</v>
      </c>
      <c r="V405" s="419" t="str">
        <f t="shared" si="14"/>
        <v>-</v>
      </c>
      <c r="W405" s="14"/>
      <c r="X405" s="14"/>
      <c r="Y405" s="14"/>
      <c r="Z405" s="14"/>
    </row>
    <row r="406" spans="1:26" ht="15" x14ac:dyDescent="0.25">
      <c r="A406" s="14"/>
      <c r="B406" s="16"/>
      <c r="C406" s="16"/>
      <c r="D406" s="14"/>
      <c r="E406" s="14"/>
      <c r="F406" s="16"/>
      <c r="G406" s="16"/>
      <c r="H406" s="16"/>
      <c r="I406" s="627"/>
      <c r="J406" s="628"/>
      <c r="K406" s="14"/>
      <c r="L406" s="615"/>
      <c r="M406" s="16"/>
      <c r="N406" s="16"/>
      <c r="O406" s="16"/>
      <c r="P406" s="353">
        <f>COUNTIF(Inputs!$D$20:$DS$307,C406)*(Inputs!$B$3*24)*60*IF(C406="",0,1)</f>
        <v>0</v>
      </c>
      <c r="Q406" s="354">
        <f>IF(Factsheet!$E$61&gt;0,P406/Factsheet!$E$61,0)</f>
        <v>0</v>
      </c>
      <c r="R406" s="356"/>
      <c r="S406" s="19">
        <f>IF(H406="Trays",I406*Factsheet!$I$61,IF(G406="Fixed",I406,0))</f>
        <v>0</v>
      </c>
      <c r="T406" s="20">
        <f>IF(H406="Other","N/A",IF(H406="Trays",Factsheet!$I$61,Factsheet!$E$61))</f>
        <v>40</v>
      </c>
      <c r="U406" s="20" t="str">
        <f t="shared" si="15"/>
        <v>N</v>
      </c>
      <c r="V406" s="419" t="str">
        <f t="shared" si="14"/>
        <v>-</v>
      </c>
      <c r="W406" s="14"/>
      <c r="X406" s="14"/>
      <c r="Y406" s="14"/>
      <c r="Z406" s="14"/>
    </row>
    <row r="407" spans="1:26" ht="15" x14ac:dyDescent="0.25">
      <c r="A407" s="14"/>
      <c r="B407" s="16"/>
      <c r="C407" s="16"/>
      <c r="D407" s="14"/>
      <c r="E407" s="14"/>
      <c r="F407" s="16"/>
      <c r="G407" s="16"/>
      <c r="H407" s="16"/>
      <c r="I407" s="627"/>
      <c r="J407" s="628"/>
      <c r="K407" s="14"/>
      <c r="L407" s="615"/>
      <c r="M407" s="16"/>
      <c r="N407" s="16"/>
      <c r="O407" s="16"/>
      <c r="P407" s="353">
        <f>COUNTIF(Inputs!$D$20:$DS$307,C407)*(Inputs!$B$3*24)*60*IF(C407="",0,1)</f>
        <v>0</v>
      </c>
      <c r="Q407" s="354">
        <f>IF(Factsheet!$E$61&gt;0,P407/Factsheet!$E$61,0)</f>
        <v>0</v>
      </c>
      <c r="R407" s="356"/>
      <c r="S407" s="19">
        <f>IF(H407="Trays",I407*Factsheet!$I$61,IF(G407="Fixed",I407,0))</f>
        <v>0</v>
      </c>
      <c r="T407" s="20">
        <f>IF(H407="Other","N/A",IF(H407="Trays",Factsheet!$I$61,Factsheet!$E$61))</f>
        <v>40</v>
      </c>
      <c r="U407" s="20" t="str">
        <f t="shared" si="15"/>
        <v>N</v>
      </c>
      <c r="V407" s="419" t="str">
        <f t="shared" si="14"/>
        <v>-</v>
      </c>
      <c r="W407" s="14"/>
      <c r="X407" s="14"/>
      <c r="Y407" s="14"/>
      <c r="Z407" s="14"/>
    </row>
    <row r="408" spans="1:26" ht="15" x14ac:dyDescent="0.25">
      <c r="A408" s="14"/>
      <c r="B408" s="16"/>
      <c r="C408" s="16"/>
      <c r="D408" s="14"/>
      <c r="E408" s="14"/>
      <c r="F408" s="16"/>
      <c r="G408" s="16"/>
      <c r="H408" s="16"/>
      <c r="I408" s="627"/>
      <c r="J408" s="628"/>
      <c r="K408" s="14"/>
      <c r="L408" s="615"/>
      <c r="M408" s="16"/>
      <c r="N408" s="16"/>
      <c r="O408" s="16"/>
      <c r="P408" s="353">
        <f>COUNTIF(Inputs!$D$20:$DS$307,C408)*(Inputs!$B$3*24)*60*IF(C408="",0,1)</f>
        <v>0</v>
      </c>
      <c r="Q408" s="354">
        <f>IF(Factsheet!$E$61&gt;0,P408/Factsheet!$E$61,0)</f>
        <v>0</v>
      </c>
      <c r="R408" s="356"/>
      <c r="S408" s="19">
        <f>IF(H408="Trays",I408*Factsheet!$I$61,IF(G408="Fixed",I408,0))</f>
        <v>0</v>
      </c>
      <c r="T408" s="20">
        <f>IF(H408="Other","N/A",IF(H408="Trays",Factsheet!$I$61,Factsheet!$E$61))</f>
        <v>40</v>
      </c>
      <c r="U408" s="20" t="str">
        <f t="shared" si="15"/>
        <v>N</v>
      </c>
      <c r="V408" s="419" t="str">
        <f t="shared" si="14"/>
        <v>-</v>
      </c>
      <c r="W408" s="14"/>
      <c r="X408" s="14"/>
      <c r="Y408" s="14"/>
      <c r="Z408" s="14"/>
    </row>
    <row r="409" spans="1:26" ht="15" x14ac:dyDescent="0.25">
      <c r="A409" s="14"/>
      <c r="B409" s="16"/>
      <c r="C409" s="16"/>
      <c r="D409" s="14"/>
      <c r="E409" s="14"/>
      <c r="F409" s="16"/>
      <c r="G409" s="16"/>
      <c r="H409" s="16"/>
      <c r="I409" s="627"/>
      <c r="J409" s="628"/>
      <c r="K409" s="14"/>
      <c r="L409" s="615"/>
      <c r="M409" s="16"/>
      <c r="N409" s="16"/>
      <c r="O409" s="16"/>
      <c r="P409" s="353">
        <f>COUNTIF(Inputs!$D$20:$DS$307,C409)*(Inputs!$B$3*24)*60*IF(C409="",0,1)</f>
        <v>0</v>
      </c>
      <c r="Q409" s="354">
        <f>IF(Factsheet!$E$61&gt;0,P409/Factsheet!$E$61,0)</f>
        <v>0</v>
      </c>
      <c r="R409" s="356"/>
      <c r="S409" s="19">
        <f>IF(H409="Trays",I409*Factsheet!$I$61,IF(G409="Fixed",I409,0))</f>
        <v>0</v>
      </c>
      <c r="T409" s="20">
        <f>IF(H409="Other","N/A",IF(H409="Trays",Factsheet!$I$61,Factsheet!$E$61))</f>
        <v>40</v>
      </c>
      <c r="U409" s="20" t="str">
        <f t="shared" si="15"/>
        <v>N</v>
      </c>
      <c r="V409" s="419" t="str">
        <f t="shared" si="14"/>
        <v>-</v>
      </c>
      <c r="W409" s="14"/>
      <c r="X409" s="14"/>
      <c r="Y409" s="14"/>
      <c r="Z409" s="14"/>
    </row>
    <row r="410" spans="1:26" ht="15" x14ac:dyDescent="0.25">
      <c r="A410" s="14"/>
      <c r="B410" s="16"/>
      <c r="C410" s="16"/>
      <c r="D410" s="14"/>
      <c r="E410" s="14"/>
      <c r="F410" s="16"/>
      <c r="G410" s="16"/>
      <c r="H410" s="16"/>
      <c r="I410" s="627"/>
      <c r="J410" s="628"/>
      <c r="K410" s="14"/>
      <c r="L410" s="615"/>
      <c r="M410" s="16"/>
      <c r="N410" s="16"/>
      <c r="O410" s="16"/>
      <c r="P410" s="353">
        <f>COUNTIF(Inputs!$D$20:$DS$307,C410)*(Inputs!$B$3*24)*60*IF(C410="",0,1)</f>
        <v>0</v>
      </c>
      <c r="Q410" s="354">
        <f>IF(Factsheet!$E$61&gt;0,P410/Factsheet!$E$61,0)</f>
        <v>0</v>
      </c>
      <c r="R410" s="356"/>
      <c r="S410" s="19">
        <f>IF(H410="Trays",I410*Factsheet!$I$61,IF(G410="Fixed",I410,0))</f>
        <v>0</v>
      </c>
      <c r="T410" s="20">
        <f>IF(H410="Other","N/A",IF(H410="Trays",Factsheet!$I$61,Factsheet!$E$61))</f>
        <v>40</v>
      </c>
      <c r="U410" s="20" t="str">
        <f t="shared" si="15"/>
        <v>N</v>
      </c>
      <c r="V410" s="419" t="str">
        <f t="shared" si="14"/>
        <v>-</v>
      </c>
      <c r="W410" s="14"/>
      <c r="X410" s="14"/>
      <c r="Y410" s="14"/>
      <c r="Z410" s="14"/>
    </row>
    <row r="411" spans="1:26" ht="15" x14ac:dyDescent="0.25">
      <c r="A411" s="14"/>
      <c r="B411" s="16"/>
      <c r="C411" s="16"/>
      <c r="D411" s="14"/>
      <c r="E411" s="14"/>
      <c r="F411" s="16"/>
      <c r="G411" s="16"/>
      <c r="H411" s="16"/>
      <c r="I411" s="627"/>
      <c r="J411" s="628"/>
      <c r="K411" s="14"/>
      <c r="L411" s="615"/>
      <c r="M411" s="16"/>
      <c r="N411" s="16"/>
      <c r="O411" s="16"/>
      <c r="P411" s="353">
        <f>COUNTIF(Inputs!$D$20:$DS$307,C411)*(Inputs!$B$3*24)*60*IF(C411="",0,1)</f>
        <v>0</v>
      </c>
      <c r="Q411" s="354">
        <f>IF(Factsheet!$E$61&gt;0,P411/Factsheet!$E$61,0)</f>
        <v>0</v>
      </c>
      <c r="R411" s="356"/>
      <c r="S411" s="19">
        <f>IF(H411="Trays",I411*Factsheet!$I$61,IF(G411="Fixed",I411,0))</f>
        <v>0</v>
      </c>
      <c r="T411" s="20">
        <f>IF(H411="Other","N/A",IF(H411="Trays",Factsheet!$I$61,Factsheet!$E$61))</f>
        <v>40</v>
      </c>
      <c r="U411" s="20" t="str">
        <f t="shared" si="15"/>
        <v>N</v>
      </c>
      <c r="V411" s="419" t="str">
        <f t="shared" si="14"/>
        <v>-</v>
      </c>
      <c r="W411" s="14"/>
      <c r="X411" s="14"/>
      <c r="Y411" s="14"/>
      <c r="Z411" s="14"/>
    </row>
    <row r="412" spans="1:26" ht="15" x14ac:dyDescent="0.25">
      <c r="A412" s="14"/>
      <c r="B412" s="16"/>
      <c r="C412" s="16"/>
      <c r="D412" s="14"/>
      <c r="E412" s="14"/>
      <c r="F412" s="16"/>
      <c r="G412" s="16"/>
      <c r="H412" s="16"/>
      <c r="I412" s="627"/>
      <c r="J412" s="628"/>
      <c r="K412" s="14"/>
      <c r="L412" s="615"/>
      <c r="M412" s="16"/>
      <c r="N412" s="16"/>
      <c r="O412" s="16"/>
      <c r="P412" s="353">
        <f>COUNTIF(Inputs!$D$20:$DS$307,C412)*(Inputs!$B$3*24)*60*IF(C412="",0,1)</f>
        <v>0</v>
      </c>
      <c r="Q412" s="354">
        <f>IF(Factsheet!$E$61&gt;0,P412/Factsheet!$E$61,0)</f>
        <v>0</v>
      </c>
      <c r="R412" s="356"/>
      <c r="S412" s="19">
        <f>IF(H412="Trays",I412*Factsheet!$I$61,IF(G412="Fixed",I412,0))</f>
        <v>0</v>
      </c>
      <c r="T412" s="20">
        <f>IF(H412="Other","N/A",IF(H412="Trays",Factsheet!$I$61,Factsheet!$E$61))</f>
        <v>40</v>
      </c>
      <c r="U412" s="20" t="str">
        <f t="shared" si="15"/>
        <v>N</v>
      </c>
      <c r="V412" s="419" t="str">
        <f t="shared" si="14"/>
        <v>-</v>
      </c>
      <c r="W412" s="14"/>
      <c r="X412" s="14"/>
      <c r="Y412" s="14"/>
      <c r="Z412" s="14"/>
    </row>
    <row r="413" spans="1:26" ht="15" x14ac:dyDescent="0.25">
      <c r="A413" s="14"/>
      <c r="B413" s="16"/>
      <c r="C413" s="16"/>
      <c r="D413" s="14"/>
      <c r="E413" s="14"/>
      <c r="F413" s="16"/>
      <c r="G413" s="16"/>
      <c r="H413" s="16"/>
      <c r="I413" s="627"/>
      <c r="J413" s="628"/>
      <c r="K413" s="14"/>
      <c r="L413" s="615"/>
      <c r="M413" s="16"/>
      <c r="N413" s="16"/>
      <c r="O413" s="16"/>
      <c r="P413" s="353">
        <f>COUNTIF(Inputs!$D$20:$DS$307,C413)*(Inputs!$B$3*24)*60*IF(C413="",0,1)</f>
        <v>0</v>
      </c>
      <c r="Q413" s="354">
        <f>IF(Factsheet!$E$61&gt;0,P413/Factsheet!$E$61,0)</f>
        <v>0</v>
      </c>
      <c r="R413" s="356"/>
      <c r="S413" s="19">
        <f>IF(H413="Trays",I413*Factsheet!$I$61,IF(G413="Fixed",I413,0))</f>
        <v>0</v>
      </c>
      <c r="T413" s="20">
        <f>IF(H413="Other","N/A",IF(H413="Trays",Factsheet!$I$61,Factsheet!$E$61))</f>
        <v>40</v>
      </c>
      <c r="U413" s="20" t="str">
        <f t="shared" si="15"/>
        <v>N</v>
      </c>
      <c r="V413" s="419" t="str">
        <f t="shared" si="14"/>
        <v>-</v>
      </c>
      <c r="W413" s="14"/>
      <c r="X413" s="14"/>
      <c r="Y413" s="14"/>
      <c r="Z413" s="14"/>
    </row>
    <row r="414" spans="1:26" ht="15" x14ac:dyDescent="0.25">
      <c r="A414" s="14"/>
      <c r="B414" s="16"/>
      <c r="C414" s="16"/>
      <c r="D414" s="14"/>
      <c r="E414" s="14"/>
      <c r="F414" s="16"/>
      <c r="G414" s="16"/>
      <c r="H414" s="16"/>
      <c r="I414" s="627"/>
      <c r="J414" s="628"/>
      <c r="K414" s="14"/>
      <c r="L414" s="615"/>
      <c r="M414" s="16"/>
      <c r="N414" s="16"/>
      <c r="O414" s="16"/>
      <c r="P414" s="353">
        <f>COUNTIF(Inputs!$D$20:$DS$307,C414)*(Inputs!$B$3*24)*60*IF(C414="",0,1)</f>
        <v>0</v>
      </c>
      <c r="Q414" s="354">
        <f>IF(Factsheet!$E$61&gt;0,P414/Factsheet!$E$61,0)</f>
        <v>0</v>
      </c>
      <c r="R414" s="356"/>
      <c r="S414" s="19">
        <f>IF(H414="Trays",I414*Factsheet!$I$61,IF(G414="Fixed",I414,0))</f>
        <v>0</v>
      </c>
      <c r="T414" s="20">
        <f>IF(H414="Other","N/A",IF(H414="Trays",Factsheet!$I$61,Factsheet!$E$61))</f>
        <v>40</v>
      </c>
      <c r="U414" s="20" t="str">
        <f t="shared" si="15"/>
        <v>N</v>
      </c>
      <c r="V414" s="419" t="str">
        <f t="shared" si="14"/>
        <v>-</v>
      </c>
      <c r="W414" s="14"/>
      <c r="X414" s="14"/>
      <c r="Y414" s="14"/>
      <c r="Z414" s="14"/>
    </row>
    <row r="415" spans="1:26" ht="15" x14ac:dyDescent="0.25">
      <c r="A415" s="14"/>
      <c r="B415" s="16"/>
      <c r="C415" s="16"/>
      <c r="D415" s="14"/>
      <c r="E415" s="14"/>
      <c r="F415" s="16"/>
      <c r="G415" s="16"/>
      <c r="H415" s="16"/>
      <c r="I415" s="627"/>
      <c r="J415" s="628"/>
      <c r="K415" s="14"/>
      <c r="L415" s="615"/>
      <c r="M415" s="16"/>
      <c r="N415" s="16"/>
      <c r="O415" s="16"/>
      <c r="P415" s="353">
        <f>COUNTIF(Inputs!$D$20:$DS$307,C415)*(Inputs!$B$3*24)*60*IF(C415="",0,1)</f>
        <v>0</v>
      </c>
      <c r="Q415" s="354">
        <f>IF(Factsheet!$E$61&gt;0,P415/Factsheet!$E$61,0)</f>
        <v>0</v>
      </c>
      <c r="R415" s="356"/>
      <c r="S415" s="19">
        <f>IF(H415="Trays",I415*Factsheet!$I$61,IF(G415="Fixed",I415,0))</f>
        <v>0</v>
      </c>
      <c r="T415" s="20">
        <f>IF(H415="Other","N/A",IF(H415="Trays",Factsheet!$I$61,Factsheet!$E$61))</f>
        <v>40</v>
      </c>
      <c r="U415" s="20" t="str">
        <f t="shared" si="15"/>
        <v>N</v>
      </c>
      <c r="V415" s="419" t="str">
        <f t="shared" si="14"/>
        <v>-</v>
      </c>
      <c r="W415" s="14"/>
      <c r="X415" s="14"/>
      <c r="Y415" s="14"/>
      <c r="Z415" s="14"/>
    </row>
    <row r="416" spans="1:26" ht="15" x14ac:dyDescent="0.25">
      <c r="A416" s="14"/>
      <c r="B416" s="16"/>
      <c r="C416" s="16"/>
      <c r="D416" s="14"/>
      <c r="E416" s="14"/>
      <c r="F416" s="16"/>
      <c r="G416" s="16"/>
      <c r="H416" s="16"/>
      <c r="I416" s="627"/>
      <c r="J416" s="628"/>
      <c r="K416" s="14"/>
      <c r="L416" s="615"/>
      <c r="M416" s="16"/>
      <c r="N416" s="16"/>
      <c r="O416" s="16"/>
      <c r="P416" s="353">
        <f>COUNTIF(Inputs!$D$20:$DS$307,C416)*(Inputs!$B$3*24)*60*IF(C416="",0,1)</f>
        <v>0</v>
      </c>
      <c r="Q416" s="354">
        <f>IF(Factsheet!$E$61&gt;0,P416/Factsheet!$E$61,0)</f>
        <v>0</v>
      </c>
      <c r="R416" s="356"/>
      <c r="S416" s="19">
        <f>IF(H416="Trays",I416*Factsheet!$I$61,IF(G416="Fixed",I416,0))</f>
        <v>0</v>
      </c>
      <c r="T416" s="20">
        <f>IF(H416="Other","N/A",IF(H416="Trays",Factsheet!$I$61,Factsheet!$E$61))</f>
        <v>40</v>
      </c>
      <c r="U416" s="20" t="str">
        <f t="shared" si="15"/>
        <v>N</v>
      </c>
      <c r="V416" s="419" t="str">
        <f t="shared" si="14"/>
        <v>-</v>
      </c>
      <c r="W416" s="14"/>
      <c r="X416" s="14"/>
      <c r="Y416" s="14"/>
      <c r="Z416" s="14"/>
    </row>
    <row r="417" spans="1:26" ht="15" x14ac:dyDescent="0.25">
      <c r="A417" s="14"/>
      <c r="B417" s="16"/>
      <c r="C417" s="16"/>
      <c r="D417" s="14"/>
      <c r="E417" s="14"/>
      <c r="F417" s="16"/>
      <c r="G417" s="16"/>
      <c r="H417" s="16"/>
      <c r="I417" s="627"/>
      <c r="J417" s="628"/>
      <c r="K417" s="14"/>
      <c r="L417" s="615"/>
      <c r="M417" s="16"/>
      <c r="N417" s="16"/>
      <c r="O417" s="16"/>
      <c r="P417" s="353">
        <f>COUNTIF(Inputs!$D$20:$DS$307,C417)*(Inputs!$B$3*24)*60*IF(C417="",0,1)</f>
        <v>0</v>
      </c>
      <c r="Q417" s="354">
        <f>IF(Factsheet!$E$61&gt;0,P417/Factsheet!$E$61,0)</f>
        <v>0</v>
      </c>
      <c r="R417" s="356"/>
      <c r="S417" s="19">
        <f>IF(H417="Trays",I417*Factsheet!$I$61,IF(G417="Fixed",I417,0))</f>
        <v>0</v>
      </c>
      <c r="T417" s="20">
        <f>IF(H417="Other","N/A",IF(H417="Trays",Factsheet!$I$61,Factsheet!$E$61))</f>
        <v>40</v>
      </c>
      <c r="U417" s="20" t="str">
        <f t="shared" si="15"/>
        <v>N</v>
      </c>
      <c r="V417" s="419" t="str">
        <f t="shared" si="14"/>
        <v>-</v>
      </c>
      <c r="W417" s="14"/>
      <c r="X417" s="14"/>
      <c r="Y417" s="14"/>
      <c r="Z417" s="14"/>
    </row>
    <row r="418" spans="1:26" ht="15" x14ac:dyDescent="0.25">
      <c r="A418" s="14"/>
      <c r="B418" s="16"/>
      <c r="C418" s="16"/>
      <c r="D418" s="14"/>
      <c r="E418" s="14"/>
      <c r="F418" s="16"/>
      <c r="G418" s="16"/>
      <c r="H418" s="16"/>
      <c r="I418" s="627"/>
      <c r="J418" s="628"/>
      <c r="K418" s="14"/>
      <c r="L418" s="615"/>
      <c r="M418" s="16"/>
      <c r="N418" s="16"/>
      <c r="O418" s="16"/>
      <c r="P418" s="353">
        <f>COUNTIF(Inputs!$D$20:$DS$307,C418)*(Inputs!$B$3*24)*60*IF(C418="",0,1)</f>
        <v>0</v>
      </c>
      <c r="Q418" s="354">
        <f>IF(Factsheet!$E$61&gt;0,P418/Factsheet!$E$61,0)</f>
        <v>0</v>
      </c>
      <c r="R418" s="356"/>
      <c r="S418" s="19">
        <f>IF(H418="Trays",I418*Factsheet!$I$61,IF(G418="Fixed",I418,0))</f>
        <v>0</v>
      </c>
      <c r="T418" s="20">
        <f>IF(H418="Other","N/A",IF(H418="Trays",Factsheet!$I$61,Factsheet!$E$61))</f>
        <v>40</v>
      </c>
      <c r="U418" s="20" t="str">
        <f t="shared" si="15"/>
        <v>N</v>
      </c>
      <c r="V418" s="419" t="str">
        <f t="shared" si="14"/>
        <v>-</v>
      </c>
      <c r="W418" s="14"/>
      <c r="X418" s="14"/>
      <c r="Y418" s="14"/>
      <c r="Z418" s="14"/>
    </row>
    <row r="419" spans="1:26" ht="15" x14ac:dyDescent="0.25">
      <c r="A419" s="14"/>
      <c r="B419" s="16"/>
      <c r="C419" s="16"/>
      <c r="D419" s="14"/>
      <c r="E419" s="14"/>
      <c r="F419" s="16"/>
      <c r="G419" s="16"/>
      <c r="H419" s="16"/>
      <c r="I419" s="627"/>
      <c r="J419" s="628"/>
      <c r="K419" s="14"/>
      <c r="L419" s="615"/>
      <c r="M419" s="16"/>
      <c r="N419" s="16"/>
      <c r="O419" s="16"/>
      <c r="P419" s="353">
        <f>COUNTIF(Inputs!$D$20:$DS$307,C419)*(Inputs!$B$3*24)*60*IF(C419="",0,1)</f>
        <v>0</v>
      </c>
      <c r="Q419" s="354">
        <f>IF(Factsheet!$E$61&gt;0,P419/Factsheet!$E$61,0)</f>
        <v>0</v>
      </c>
      <c r="R419" s="356"/>
      <c r="S419" s="19">
        <f>IF(H419="Trays",I419*Factsheet!$I$61,IF(G419="Fixed",I419,0))</f>
        <v>0</v>
      </c>
      <c r="T419" s="20">
        <f>IF(H419="Other","N/A",IF(H419="Trays",Factsheet!$I$61,Factsheet!$E$61))</f>
        <v>40</v>
      </c>
      <c r="U419" s="20" t="str">
        <f t="shared" si="15"/>
        <v>N</v>
      </c>
      <c r="V419" s="419" t="str">
        <f t="shared" si="14"/>
        <v>-</v>
      </c>
      <c r="W419" s="14"/>
      <c r="X419" s="14"/>
      <c r="Y419" s="14"/>
      <c r="Z419" s="14"/>
    </row>
    <row r="420" spans="1:26" ht="15" x14ac:dyDescent="0.25">
      <c r="A420" s="14"/>
      <c r="B420" s="16"/>
      <c r="C420" s="16"/>
      <c r="D420" s="14"/>
      <c r="E420" s="14"/>
      <c r="F420" s="16"/>
      <c r="G420" s="16"/>
      <c r="H420" s="16"/>
      <c r="I420" s="627"/>
      <c r="J420" s="628"/>
      <c r="K420" s="14"/>
      <c r="L420" s="615"/>
      <c r="M420" s="16"/>
      <c r="N420" s="16"/>
      <c r="O420" s="16"/>
      <c r="P420" s="353">
        <f>COUNTIF(Inputs!$D$20:$DS$307,C420)*(Inputs!$B$3*24)*60*IF(C420="",0,1)</f>
        <v>0</v>
      </c>
      <c r="Q420" s="354">
        <f>IF(Factsheet!$E$61&gt;0,P420/Factsheet!$E$61,0)</f>
        <v>0</v>
      </c>
      <c r="R420" s="356"/>
      <c r="S420" s="19">
        <f>IF(H420="Trays",I420*Factsheet!$I$61,IF(G420="Fixed",I420,0))</f>
        <v>0</v>
      </c>
      <c r="T420" s="20">
        <f>IF(H420="Other","N/A",IF(H420="Trays",Factsheet!$I$61,Factsheet!$E$61))</f>
        <v>40</v>
      </c>
      <c r="U420" s="20" t="str">
        <f t="shared" si="15"/>
        <v>N</v>
      </c>
      <c r="V420" s="419" t="str">
        <f t="shared" si="14"/>
        <v>-</v>
      </c>
      <c r="W420" s="14"/>
      <c r="X420" s="14"/>
      <c r="Y420" s="14"/>
      <c r="Z420" s="14"/>
    </row>
    <row r="421" spans="1:26" ht="15" x14ac:dyDescent="0.25">
      <c r="A421" s="14"/>
      <c r="B421" s="16"/>
      <c r="C421" s="16"/>
      <c r="D421" s="14"/>
      <c r="E421" s="14"/>
      <c r="F421" s="16"/>
      <c r="G421" s="16"/>
      <c r="H421" s="16"/>
      <c r="I421" s="627"/>
      <c r="J421" s="628"/>
      <c r="K421" s="14"/>
      <c r="L421" s="615"/>
      <c r="M421" s="16"/>
      <c r="N421" s="16"/>
      <c r="O421" s="16"/>
      <c r="P421" s="353">
        <f>COUNTIF(Inputs!$D$20:$DS$307,C421)*(Inputs!$B$3*24)*60*IF(C421="",0,1)</f>
        <v>0</v>
      </c>
      <c r="Q421" s="354">
        <f>IF(Factsheet!$E$61&gt;0,P421/Factsheet!$E$61,0)</f>
        <v>0</v>
      </c>
      <c r="R421" s="356"/>
      <c r="S421" s="19">
        <f>IF(H421="Trays",I421*Factsheet!$I$61,IF(G421="Fixed",I421,0))</f>
        <v>0</v>
      </c>
      <c r="T421" s="20">
        <f>IF(H421="Other","N/A",IF(H421="Trays",Factsheet!$I$61,Factsheet!$E$61))</f>
        <v>40</v>
      </c>
      <c r="U421" s="20" t="str">
        <f t="shared" si="15"/>
        <v>N</v>
      </c>
      <c r="V421" s="419" t="str">
        <f t="shared" si="14"/>
        <v>-</v>
      </c>
      <c r="W421" s="14"/>
      <c r="X421" s="14"/>
      <c r="Y421" s="14"/>
      <c r="Z421" s="14"/>
    </row>
    <row r="422" spans="1:26" ht="15" x14ac:dyDescent="0.25">
      <c r="A422" s="14"/>
      <c r="B422" s="16"/>
      <c r="C422" s="16"/>
      <c r="D422" s="14"/>
      <c r="E422" s="14"/>
      <c r="F422" s="16"/>
      <c r="G422" s="16"/>
      <c r="H422" s="16"/>
      <c r="I422" s="627"/>
      <c r="J422" s="628"/>
      <c r="K422" s="14"/>
      <c r="L422" s="615"/>
      <c r="M422" s="16"/>
      <c r="N422" s="16"/>
      <c r="O422" s="16"/>
      <c r="P422" s="353">
        <f>COUNTIF(Inputs!$D$20:$DS$307,C422)*(Inputs!$B$3*24)*60*IF(C422="",0,1)</f>
        <v>0</v>
      </c>
      <c r="Q422" s="354">
        <f>IF(Factsheet!$E$61&gt;0,P422/Factsheet!$E$61,0)</f>
        <v>0</v>
      </c>
      <c r="R422" s="356"/>
      <c r="S422" s="19">
        <f>IF(H422="Trays",I422*Factsheet!$I$61,IF(G422="Fixed",I422,0))</f>
        <v>0</v>
      </c>
      <c r="T422" s="20">
        <f>IF(H422="Other","N/A",IF(H422="Trays",Factsheet!$I$61,Factsheet!$E$61))</f>
        <v>40</v>
      </c>
      <c r="U422" s="20" t="str">
        <f t="shared" si="15"/>
        <v>N</v>
      </c>
      <c r="V422" s="419" t="str">
        <f t="shared" si="14"/>
        <v>-</v>
      </c>
      <c r="W422" s="14"/>
      <c r="X422" s="14"/>
      <c r="Y422" s="14"/>
      <c r="Z422" s="14"/>
    </row>
    <row r="423" spans="1:26" ht="15" x14ac:dyDescent="0.25">
      <c r="A423" s="14"/>
      <c r="B423" s="16"/>
      <c r="C423" s="16"/>
      <c r="D423" s="14"/>
      <c r="E423" s="14"/>
      <c r="F423" s="16"/>
      <c r="G423" s="16"/>
      <c r="H423" s="16"/>
      <c r="I423" s="627"/>
      <c r="J423" s="628"/>
      <c r="K423" s="14"/>
      <c r="L423" s="615"/>
      <c r="M423" s="16"/>
      <c r="N423" s="16"/>
      <c r="O423" s="16"/>
      <c r="P423" s="353">
        <f>COUNTIF(Inputs!$D$20:$DS$307,C423)*(Inputs!$B$3*24)*60*IF(C423="",0,1)</f>
        <v>0</v>
      </c>
      <c r="Q423" s="354">
        <f>IF(Factsheet!$E$61&gt;0,P423/Factsheet!$E$61,0)</f>
        <v>0</v>
      </c>
      <c r="R423" s="356"/>
      <c r="S423" s="19">
        <f>IF(H423="Trays",I423*Factsheet!$I$61,IF(G423="Fixed",I423,0))</f>
        <v>0</v>
      </c>
      <c r="T423" s="20">
        <f>IF(H423="Other","N/A",IF(H423="Trays",Factsheet!$I$61,Factsheet!$E$61))</f>
        <v>40</v>
      </c>
      <c r="U423" s="20" t="str">
        <f t="shared" si="15"/>
        <v>N</v>
      </c>
      <c r="V423" s="419" t="str">
        <f t="shared" si="14"/>
        <v>-</v>
      </c>
      <c r="W423" s="14"/>
      <c r="X423" s="14"/>
      <c r="Y423" s="14"/>
      <c r="Z423" s="14"/>
    </row>
    <row r="424" spans="1:26" ht="15" x14ac:dyDescent="0.25">
      <c r="A424" s="14"/>
      <c r="B424" s="16"/>
      <c r="C424" s="16"/>
      <c r="D424" s="14"/>
      <c r="E424" s="14"/>
      <c r="F424" s="16"/>
      <c r="G424" s="16"/>
      <c r="H424" s="16"/>
      <c r="I424" s="627"/>
      <c r="J424" s="628"/>
      <c r="K424" s="14"/>
      <c r="L424" s="615"/>
      <c r="M424" s="16"/>
      <c r="N424" s="16"/>
      <c r="O424" s="16"/>
      <c r="P424" s="353">
        <f>COUNTIF(Inputs!$D$20:$DS$307,C424)*(Inputs!$B$3*24)*60*IF(C424="",0,1)</f>
        <v>0</v>
      </c>
      <c r="Q424" s="354">
        <f>IF(Factsheet!$E$61&gt;0,P424/Factsheet!$E$61,0)</f>
        <v>0</v>
      </c>
      <c r="R424" s="356"/>
      <c r="S424" s="19">
        <f>IF(H424="Trays",I424*Factsheet!$I$61,IF(G424="Fixed",I424,0))</f>
        <v>0</v>
      </c>
      <c r="T424" s="20">
        <f>IF(H424="Other","N/A",IF(H424="Trays",Factsheet!$I$61,Factsheet!$E$61))</f>
        <v>40</v>
      </c>
      <c r="U424" s="20" t="str">
        <f t="shared" si="15"/>
        <v>N</v>
      </c>
      <c r="V424" s="419" t="str">
        <f t="shared" si="14"/>
        <v>-</v>
      </c>
      <c r="W424" s="14"/>
      <c r="X424" s="14"/>
      <c r="Y424" s="14"/>
      <c r="Z424" s="14"/>
    </row>
    <row r="425" spans="1:26" ht="15" x14ac:dyDescent="0.25">
      <c r="A425" s="14"/>
      <c r="B425" s="16"/>
      <c r="C425" s="16"/>
      <c r="D425" s="14"/>
      <c r="E425" s="14"/>
      <c r="F425" s="16"/>
      <c r="G425" s="16"/>
      <c r="H425" s="16"/>
      <c r="I425" s="627"/>
      <c r="J425" s="628"/>
      <c r="K425" s="14"/>
      <c r="L425" s="615"/>
      <c r="M425" s="16"/>
      <c r="N425" s="16"/>
      <c r="O425" s="16"/>
      <c r="P425" s="353">
        <f>COUNTIF(Inputs!$D$20:$DS$307,C425)*(Inputs!$B$3*24)*60*IF(C425="",0,1)</f>
        <v>0</v>
      </c>
      <c r="Q425" s="354">
        <f>IF(Factsheet!$E$61&gt;0,P425/Factsheet!$E$61,0)</f>
        <v>0</v>
      </c>
      <c r="R425" s="356"/>
      <c r="S425" s="19">
        <f>IF(H425="Trays",I425*Factsheet!$I$61,IF(G425="Fixed",I425,0))</f>
        <v>0</v>
      </c>
      <c r="T425" s="20">
        <f>IF(H425="Other","N/A",IF(H425="Trays",Factsheet!$I$61,Factsheet!$E$61))</f>
        <v>40</v>
      </c>
      <c r="U425" s="20" t="str">
        <f t="shared" si="15"/>
        <v>N</v>
      </c>
      <c r="V425" s="419" t="str">
        <f t="shared" si="14"/>
        <v>-</v>
      </c>
      <c r="W425" s="14"/>
      <c r="X425" s="14"/>
      <c r="Y425" s="14"/>
      <c r="Z425" s="14"/>
    </row>
    <row r="426" spans="1:26" ht="15" x14ac:dyDescent="0.25">
      <c r="A426" s="14"/>
      <c r="B426" s="16"/>
      <c r="C426" s="16"/>
      <c r="D426" s="14"/>
      <c r="E426" s="14"/>
      <c r="F426" s="16"/>
      <c r="G426" s="16"/>
      <c r="H426" s="16"/>
      <c r="I426" s="627"/>
      <c r="J426" s="628"/>
      <c r="K426" s="14"/>
      <c r="L426" s="615"/>
      <c r="M426" s="16"/>
      <c r="N426" s="16"/>
      <c r="O426" s="16"/>
      <c r="P426" s="353">
        <f>COUNTIF(Inputs!$D$20:$DS$307,C426)*(Inputs!$B$3*24)*60*IF(C426="",0,1)</f>
        <v>0</v>
      </c>
      <c r="Q426" s="354">
        <f>IF(Factsheet!$E$61&gt;0,P426/Factsheet!$E$61,0)</f>
        <v>0</v>
      </c>
      <c r="R426" s="356"/>
      <c r="S426" s="19">
        <f>IF(H426="Trays",I426*Factsheet!$I$61,IF(G426="Fixed",I426,0))</f>
        <v>0</v>
      </c>
      <c r="T426" s="20">
        <f>IF(H426="Other","N/A",IF(H426="Trays",Factsheet!$I$61,Factsheet!$E$61))</f>
        <v>40</v>
      </c>
      <c r="U426" s="20" t="str">
        <f t="shared" si="15"/>
        <v>N</v>
      </c>
      <c r="V426" s="419" t="str">
        <f t="shared" si="14"/>
        <v>-</v>
      </c>
      <c r="W426" s="14"/>
      <c r="X426" s="14"/>
      <c r="Y426" s="14"/>
      <c r="Z426" s="14"/>
    </row>
    <row r="427" spans="1:26" ht="15" x14ac:dyDescent="0.25">
      <c r="A427" s="14"/>
      <c r="B427" s="16"/>
      <c r="C427" s="16"/>
      <c r="D427" s="14"/>
      <c r="E427" s="14"/>
      <c r="F427" s="16"/>
      <c r="G427" s="16"/>
      <c r="H427" s="16"/>
      <c r="I427" s="627"/>
      <c r="J427" s="628"/>
      <c r="K427" s="14"/>
      <c r="L427" s="615"/>
      <c r="M427" s="16"/>
      <c r="N427" s="16"/>
      <c r="O427" s="16"/>
      <c r="P427" s="353">
        <f>COUNTIF(Inputs!$D$20:$DS$307,C427)*(Inputs!$B$3*24)*60*IF(C427="",0,1)</f>
        <v>0</v>
      </c>
      <c r="Q427" s="354">
        <f>IF(Factsheet!$E$61&gt;0,P427/Factsheet!$E$61,0)</f>
        <v>0</v>
      </c>
      <c r="R427" s="356"/>
      <c r="S427" s="19">
        <f>IF(H427="Trays",I427*Factsheet!$I$61,IF(G427="Fixed",I427,0))</f>
        <v>0</v>
      </c>
      <c r="T427" s="20">
        <f>IF(H427="Other","N/A",IF(H427="Trays",Factsheet!$I$61,Factsheet!$E$61))</f>
        <v>40</v>
      </c>
      <c r="U427" s="20" t="str">
        <f t="shared" si="15"/>
        <v>N</v>
      </c>
      <c r="V427" s="419" t="str">
        <f t="shared" si="14"/>
        <v>-</v>
      </c>
      <c r="W427" s="14"/>
      <c r="X427" s="14"/>
      <c r="Y427" s="14"/>
      <c r="Z427" s="14"/>
    </row>
    <row r="428" spans="1:26" ht="15" x14ac:dyDescent="0.25">
      <c r="A428" s="14"/>
      <c r="B428" s="16"/>
      <c r="C428" s="16"/>
      <c r="D428" s="14"/>
      <c r="E428" s="14"/>
      <c r="F428" s="16"/>
      <c r="G428" s="16"/>
      <c r="H428" s="16"/>
      <c r="I428" s="627"/>
      <c r="J428" s="628"/>
      <c r="K428" s="14"/>
      <c r="L428" s="615"/>
      <c r="M428" s="16"/>
      <c r="N428" s="16"/>
      <c r="O428" s="16"/>
      <c r="P428" s="353">
        <f>COUNTIF(Inputs!$D$20:$DS$307,C428)*(Inputs!$B$3*24)*60*IF(C428="",0,1)</f>
        <v>0</v>
      </c>
      <c r="Q428" s="354">
        <f>IF(Factsheet!$E$61&gt;0,P428/Factsheet!$E$61,0)</f>
        <v>0</v>
      </c>
      <c r="R428" s="356"/>
      <c r="S428" s="19">
        <f>IF(H428="Trays",I428*Factsheet!$I$61,IF(G428="Fixed",I428,0))</f>
        <v>0</v>
      </c>
      <c r="T428" s="20">
        <f>IF(H428="Other","N/A",IF(H428="Trays",Factsheet!$I$61,Factsheet!$E$61))</f>
        <v>40</v>
      </c>
      <c r="U428" s="20" t="str">
        <f t="shared" si="15"/>
        <v>N</v>
      </c>
      <c r="V428" s="419" t="str">
        <f t="shared" si="14"/>
        <v>-</v>
      </c>
      <c r="W428" s="14"/>
      <c r="X428" s="14"/>
      <c r="Y428" s="14"/>
      <c r="Z428" s="14"/>
    </row>
    <row r="429" spans="1:26" ht="15" x14ac:dyDescent="0.25">
      <c r="A429" s="14"/>
      <c r="B429" s="16"/>
      <c r="C429" s="16"/>
      <c r="D429" s="14"/>
      <c r="E429" s="14"/>
      <c r="F429" s="16"/>
      <c r="G429" s="16"/>
      <c r="H429" s="16"/>
      <c r="I429" s="627"/>
      <c r="J429" s="628"/>
      <c r="K429" s="14"/>
      <c r="L429" s="615"/>
      <c r="M429" s="16"/>
      <c r="N429" s="16"/>
      <c r="O429" s="16"/>
      <c r="P429" s="353">
        <f>COUNTIF(Inputs!$D$20:$DS$307,C429)*(Inputs!$B$3*24)*60*IF(C429="",0,1)</f>
        <v>0</v>
      </c>
      <c r="Q429" s="354">
        <f>IF(Factsheet!$E$61&gt;0,P429/Factsheet!$E$61,0)</f>
        <v>0</v>
      </c>
      <c r="R429" s="356"/>
      <c r="S429" s="19">
        <f>IF(H429="Trays",I429*Factsheet!$I$61,IF(G429="Fixed",I429,0))</f>
        <v>0</v>
      </c>
      <c r="T429" s="20">
        <f>IF(H429="Other","N/A",IF(H429="Trays",Factsheet!$I$61,Factsheet!$E$61))</f>
        <v>40</v>
      </c>
      <c r="U429" s="20" t="str">
        <f t="shared" si="15"/>
        <v>N</v>
      </c>
      <c r="V429" s="419" t="str">
        <f t="shared" si="14"/>
        <v>-</v>
      </c>
      <c r="W429" s="14"/>
      <c r="X429" s="14"/>
      <c r="Y429" s="14"/>
      <c r="Z429" s="14"/>
    </row>
    <row r="430" spans="1:26" ht="15" x14ac:dyDescent="0.25">
      <c r="A430" s="14"/>
      <c r="B430" s="16"/>
      <c r="C430" s="16"/>
      <c r="D430" s="14"/>
      <c r="E430" s="14"/>
      <c r="F430" s="16"/>
      <c r="G430" s="16"/>
      <c r="H430" s="16"/>
      <c r="I430" s="627"/>
      <c r="J430" s="628"/>
      <c r="K430" s="14"/>
      <c r="L430" s="615"/>
      <c r="M430" s="16"/>
      <c r="N430" s="16"/>
      <c r="O430" s="16"/>
      <c r="P430" s="353">
        <f>COUNTIF(Inputs!$D$20:$DS$307,C430)*(Inputs!$B$3*24)*60*IF(C430="",0,1)</f>
        <v>0</v>
      </c>
      <c r="Q430" s="354">
        <f>IF(Factsheet!$E$61&gt;0,P430/Factsheet!$E$61,0)</f>
        <v>0</v>
      </c>
      <c r="R430" s="356"/>
      <c r="S430" s="19">
        <f>IF(H430="Trays",I430*Factsheet!$I$61,IF(G430="Fixed",I430,0))</f>
        <v>0</v>
      </c>
      <c r="T430" s="20">
        <f>IF(H430="Other","N/A",IF(H430="Trays",Factsheet!$I$61,Factsheet!$E$61))</f>
        <v>40</v>
      </c>
      <c r="U430" s="20" t="str">
        <f t="shared" si="15"/>
        <v>N</v>
      </c>
      <c r="V430" s="419" t="str">
        <f t="shared" si="14"/>
        <v>-</v>
      </c>
      <c r="W430" s="14"/>
      <c r="X430" s="14"/>
      <c r="Y430" s="14"/>
      <c r="Z430" s="14"/>
    </row>
    <row r="431" spans="1:26" ht="15" x14ac:dyDescent="0.25">
      <c r="A431" s="14"/>
      <c r="B431" s="16"/>
      <c r="C431" s="16"/>
      <c r="D431" s="14"/>
      <c r="E431" s="14"/>
      <c r="F431" s="16"/>
      <c r="G431" s="16"/>
      <c r="H431" s="16"/>
      <c r="I431" s="627"/>
      <c r="J431" s="628"/>
      <c r="K431" s="14"/>
      <c r="L431" s="615"/>
      <c r="M431" s="16"/>
      <c r="N431" s="16"/>
      <c r="O431" s="16"/>
      <c r="P431" s="353">
        <f>COUNTIF(Inputs!$D$20:$DS$307,C431)*(Inputs!$B$3*24)*60*IF(C431="",0,1)</f>
        <v>0</v>
      </c>
      <c r="Q431" s="354">
        <f>IF(Factsheet!$E$61&gt;0,P431/Factsheet!$E$61,0)</f>
        <v>0</v>
      </c>
      <c r="R431" s="356"/>
      <c r="S431" s="19">
        <f>IF(H431="Trays",I431*Factsheet!$I$61,IF(G431="Fixed",I431,0))</f>
        <v>0</v>
      </c>
      <c r="T431" s="20">
        <f>IF(H431="Other","N/A",IF(H431="Trays",Factsheet!$I$61,Factsheet!$E$61))</f>
        <v>40</v>
      </c>
      <c r="U431" s="20" t="str">
        <f t="shared" si="15"/>
        <v>N</v>
      </c>
      <c r="V431" s="419" t="str">
        <f t="shared" si="14"/>
        <v>-</v>
      </c>
      <c r="W431" s="14"/>
      <c r="X431" s="14"/>
      <c r="Y431" s="14"/>
      <c r="Z431" s="14"/>
    </row>
    <row r="432" spans="1:26" ht="15" x14ac:dyDescent="0.25">
      <c r="A432" s="14"/>
      <c r="B432" s="16"/>
      <c r="C432" s="16"/>
      <c r="D432" s="14"/>
      <c r="E432" s="14"/>
      <c r="F432" s="16"/>
      <c r="G432" s="16"/>
      <c r="H432" s="16"/>
      <c r="I432" s="627"/>
      <c r="J432" s="628"/>
      <c r="K432" s="14"/>
      <c r="L432" s="615"/>
      <c r="M432" s="16"/>
      <c r="N432" s="16"/>
      <c r="O432" s="16"/>
      <c r="P432" s="353">
        <f>COUNTIF(Inputs!$D$20:$DS$307,C432)*(Inputs!$B$3*24)*60*IF(C432="",0,1)</f>
        <v>0</v>
      </c>
      <c r="Q432" s="354">
        <f>IF(Factsheet!$E$61&gt;0,P432/Factsheet!$E$61,0)</f>
        <v>0</v>
      </c>
      <c r="R432" s="356"/>
      <c r="S432" s="19">
        <f>IF(H432="Trays",I432*Factsheet!$I$61,IF(G432="Fixed",I432,0))</f>
        <v>0</v>
      </c>
      <c r="T432" s="20">
        <f>IF(H432="Other","N/A",IF(H432="Trays",Factsheet!$I$61,Factsheet!$E$61))</f>
        <v>40</v>
      </c>
      <c r="U432" s="20" t="str">
        <f t="shared" si="15"/>
        <v>N</v>
      </c>
      <c r="V432" s="419" t="str">
        <f t="shared" si="14"/>
        <v>-</v>
      </c>
      <c r="W432" s="14"/>
      <c r="X432" s="14"/>
      <c r="Y432" s="14"/>
      <c r="Z432" s="14"/>
    </row>
    <row r="433" spans="1:26" ht="15" x14ac:dyDescent="0.25">
      <c r="A433" s="14"/>
      <c r="B433" s="16"/>
      <c r="C433" s="16"/>
      <c r="D433" s="14"/>
      <c r="E433" s="14"/>
      <c r="F433" s="16"/>
      <c r="G433" s="16"/>
      <c r="H433" s="16"/>
      <c r="I433" s="627"/>
      <c r="J433" s="628"/>
      <c r="K433" s="14"/>
      <c r="L433" s="615"/>
      <c r="M433" s="16"/>
      <c r="N433" s="16"/>
      <c r="O433" s="16"/>
      <c r="P433" s="353">
        <f>COUNTIF(Inputs!$D$20:$DS$307,C433)*(Inputs!$B$3*24)*60*IF(C433="",0,1)</f>
        <v>0</v>
      </c>
      <c r="Q433" s="354">
        <f>IF(Factsheet!$E$61&gt;0,P433/Factsheet!$E$61,0)</f>
        <v>0</v>
      </c>
      <c r="R433" s="356"/>
      <c r="S433" s="19">
        <f>IF(H433="Trays",I433*Factsheet!$I$61,IF(G433="Fixed",I433,0))</f>
        <v>0</v>
      </c>
      <c r="T433" s="20">
        <f>IF(H433="Other","N/A",IF(H433="Trays",Factsheet!$I$61,Factsheet!$E$61))</f>
        <v>40</v>
      </c>
      <c r="U433" s="20" t="str">
        <f t="shared" si="15"/>
        <v>N</v>
      </c>
      <c r="V433" s="419" t="str">
        <f t="shared" si="14"/>
        <v>-</v>
      </c>
      <c r="W433" s="14"/>
      <c r="X433" s="14"/>
      <c r="Y433" s="14"/>
      <c r="Z433" s="14"/>
    </row>
    <row r="434" spans="1:26" ht="15" x14ac:dyDescent="0.25">
      <c r="A434" s="14"/>
      <c r="B434" s="16"/>
      <c r="C434" s="16"/>
      <c r="D434" s="14"/>
      <c r="E434" s="14"/>
      <c r="F434" s="16"/>
      <c r="G434" s="16"/>
      <c r="H434" s="16"/>
      <c r="I434" s="627"/>
      <c r="J434" s="628"/>
      <c r="K434" s="14"/>
      <c r="L434" s="615"/>
      <c r="M434" s="16"/>
      <c r="N434" s="16"/>
      <c r="O434" s="16"/>
      <c r="P434" s="353">
        <f>COUNTIF(Inputs!$D$20:$DS$307,C434)*(Inputs!$B$3*24)*60*IF(C434="",0,1)</f>
        <v>0</v>
      </c>
      <c r="Q434" s="354">
        <f>IF(Factsheet!$E$61&gt;0,P434/Factsheet!$E$61,0)</f>
        <v>0</v>
      </c>
      <c r="R434" s="356"/>
      <c r="S434" s="19">
        <f>IF(H434="Trays",I434*Factsheet!$I$61,IF(G434="Fixed",I434,0))</f>
        <v>0</v>
      </c>
      <c r="T434" s="20">
        <f>IF(H434="Other","N/A",IF(H434="Trays",Factsheet!$I$61,Factsheet!$E$61))</f>
        <v>40</v>
      </c>
      <c r="U434" s="20" t="str">
        <f t="shared" si="15"/>
        <v>N</v>
      </c>
      <c r="V434" s="419" t="str">
        <f t="shared" si="14"/>
        <v>-</v>
      </c>
      <c r="W434" s="14"/>
      <c r="X434" s="14"/>
      <c r="Y434" s="14"/>
      <c r="Z434" s="14"/>
    </row>
    <row r="435" spans="1:26" ht="15" x14ac:dyDescent="0.25">
      <c r="A435" s="14"/>
      <c r="B435" s="16"/>
      <c r="C435" s="16"/>
      <c r="D435" s="14"/>
      <c r="E435" s="14"/>
      <c r="F435" s="16"/>
      <c r="G435" s="16"/>
      <c r="H435" s="16"/>
      <c r="I435" s="627"/>
      <c r="J435" s="628"/>
      <c r="K435" s="14"/>
      <c r="L435" s="615"/>
      <c r="M435" s="16"/>
      <c r="N435" s="16"/>
      <c r="O435" s="16"/>
      <c r="P435" s="353">
        <f>COUNTIF(Inputs!$D$20:$DS$307,C435)*(Inputs!$B$3*24)*60*IF(C435="",0,1)</f>
        <v>0</v>
      </c>
      <c r="Q435" s="354">
        <f>IF(Factsheet!$E$61&gt;0,P435/Factsheet!$E$61,0)</f>
        <v>0</v>
      </c>
      <c r="R435" s="356"/>
      <c r="S435" s="19">
        <f>IF(H435="Trays",I435*Factsheet!$I$61,IF(G435="Fixed",I435,0))</f>
        <v>0</v>
      </c>
      <c r="T435" s="20">
        <f>IF(H435="Other","N/A",IF(H435="Trays",Factsheet!$I$61,Factsheet!$E$61))</f>
        <v>40</v>
      </c>
      <c r="U435" s="20" t="str">
        <f t="shared" si="15"/>
        <v>N</v>
      </c>
      <c r="V435" s="419" t="str">
        <f t="shared" si="14"/>
        <v>-</v>
      </c>
      <c r="W435" s="14"/>
      <c r="X435" s="14"/>
      <c r="Y435" s="14"/>
      <c r="Z435" s="14"/>
    </row>
    <row r="436" spans="1:26" ht="15" x14ac:dyDescent="0.25">
      <c r="A436" s="14"/>
      <c r="B436" s="16"/>
      <c r="C436" s="16"/>
      <c r="D436" s="14"/>
      <c r="E436" s="14"/>
      <c r="F436" s="16"/>
      <c r="G436" s="16"/>
      <c r="H436" s="16"/>
      <c r="I436" s="627"/>
      <c r="J436" s="628"/>
      <c r="K436" s="14"/>
      <c r="L436" s="615"/>
      <c r="M436" s="16"/>
      <c r="N436" s="16"/>
      <c r="O436" s="16"/>
      <c r="P436" s="353">
        <f>COUNTIF(Inputs!$D$20:$DS$307,C436)*(Inputs!$B$3*24)*60*IF(C436="",0,1)</f>
        <v>0</v>
      </c>
      <c r="Q436" s="354">
        <f>IF(Factsheet!$E$61&gt;0,P436/Factsheet!$E$61,0)</f>
        <v>0</v>
      </c>
      <c r="R436" s="356"/>
      <c r="S436" s="19">
        <f>IF(H436="Trays",I436*Factsheet!$I$61,IF(G436="Fixed",I436,0))</f>
        <v>0</v>
      </c>
      <c r="T436" s="20">
        <f>IF(H436="Other","N/A",IF(H436="Trays",Factsheet!$I$61,Factsheet!$E$61))</f>
        <v>40</v>
      </c>
      <c r="U436" s="20" t="str">
        <f t="shared" si="15"/>
        <v>N</v>
      </c>
      <c r="V436" s="419" t="str">
        <f t="shared" si="14"/>
        <v>-</v>
      </c>
      <c r="W436" s="14"/>
      <c r="X436" s="14"/>
      <c r="Y436" s="14"/>
      <c r="Z436" s="14"/>
    </row>
    <row r="437" spans="1:26" ht="15" x14ac:dyDescent="0.25">
      <c r="A437" s="14"/>
      <c r="B437" s="16"/>
      <c r="C437" s="16"/>
      <c r="D437" s="14"/>
      <c r="E437" s="14"/>
      <c r="F437" s="16"/>
      <c r="G437" s="16"/>
      <c r="H437" s="16"/>
      <c r="I437" s="627"/>
      <c r="J437" s="628"/>
      <c r="K437" s="14"/>
      <c r="L437" s="615"/>
      <c r="M437" s="16"/>
      <c r="N437" s="16"/>
      <c r="O437" s="16"/>
      <c r="P437" s="353">
        <f>COUNTIF(Inputs!$D$20:$DS$307,C437)*(Inputs!$B$3*24)*60*IF(C437="",0,1)</f>
        <v>0</v>
      </c>
      <c r="Q437" s="354">
        <f>IF(Factsheet!$E$61&gt;0,P437/Factsheet!$E$61,0)</f>
        <v>0</v>
      </c>
      <c r="R437" s="356"/>
      <c r="S437" s="19">
        <f>IF(H437="Trays",I437*Factsheet!$I$61,IF(G437="Fixed",I437,0))</f>
        <v>0</v>
      </c>
      <c r="T437" s="20">
        <f>IF(H437="Other","N/A",IF(H437="Trays",Factsheet!$I$61,Factsheet!$E$61))</f>
        <v>40</v>
      </c>
      <c r="U437" s="20" t="str">
        <f t="shared" si="15"/>
        <v>N</v>
      </c>
      <c r="V437" s="419" t="str">
        <f t="shared" si="14"/>
        <v>-</v>
      </c>
      <c r="W437" s="14"/>
      <c r="X437" s="14"/>
      <c r="Y437" s="14"/>
      <c r="Z437" s="14"/>
    </row>
    <row r="438" spans="1:26" ht="15" x14ac:dyDescent="0.25">
      <c r="A438" s="14"/>
      <c r="B438" s="16"/>
      <c r="C438" s="16"/>
      <c r="D438" s="14"/>
      <c r="E438" s="14"/>
      <c r="F438" s="16"/>
      <c r="G438" s="16"/>
      <c r="H438" s="16"/>
      <c r="I438" s="627"/>
      <c r="J438" s="628"/>
      <c r="K438" s="14"/>
      <c r="L438" s="615"/>
      <c r="M438" s="16"/>
      <c r="N438" s="16"/>
      <c r="O438" s="16"/>
      <c r="P438" s="353">
        <f>COUNTIF(Inputs!$D$20:$DS$307,C438)*(Inputs!$B$3*24)*60*IF(C438="",0,1)</f>
        <v>0</v>
      </c>
      <c r="Q438" s="354">
        <f>IF(Factsheet!$E$61&gt;0,P438/Factsheet!$E$61,0)</f>
        <v>0</v>
      </c>
      <c r="R438" s="356"/>
      <c r="S438" s="19">
        <f>IF(H438="Trays",I438*Factsheet!$I$61,IF(G438="Fixed",I438,0))</f>
        <v>0</v>
      </c>
      <c r="T438" s="20">
        <f>IF(H438="Other","N/A",IF(H438="Trays",Factsheet!$I$61,Factsheet!$E$61))</f>
        <v>40</v>
      </c>
      <c r="U438" s="20" t="str">
        <f t="shared" si="15"/>
        <v>N</v>
      </c>
      <c r="V438" s="419" t="str">
        <f t="shared" si="14"/>
        <v>-</v>
      </c>
      <c r="W438" s="14"/>
      <c r="X438" s="14"/>
      <c r="Y438" s="14"/>
      <c r="Z438" s="14"/>
    </row>
    <row r="439" spans="1:26" ht="15" x14ac:dyDescent="0.25">
      <c r="A439" s="14"/>
      <c r="B439" s="16"/>
      <c r="C439" s="16"/>
      <c r="D439" s="14"/>
      <c r="E439" s="14"/>
      <c r="F439" s="16"/>
      <c r="G439" s="16"/>
      <c r="H439" s="16"/>
      <c r="I439" s="627"/>
      <c r="J439" s="628"/>
      <c r="K439" s="14"/>
      <c r="L439" s="615"/>
      <c r="M439" s="16"/>
      <c r="N439" s="16"/>
      <c r="O439" s="16"/>
      <c r="P439" s="353">
        <f>COUNTIF(Inputs!$D$20:$DS$307,C439)*(Inputs!$B$3*24)*60*IF(C439="",0,1)</f>
        <v>0</v>
      </c>
      <c r="Q439" s="354">
        <f>IF(Factsheet!$E$61&gt;0,P439/Factsheet!$E$61,0)</f>
        <v>0</v>
      </c>
      <c r="R439" s="356"/>
      <c r="S439" s="19">
        <f>IF(H439="Trays",I439*Factsheet!$I$61,IF(G439="Fixed",I439,0))</f>
        <v>0</v>
      </c>
      <c r="T439" s="20">
        <f>IF(H439="Other","N/A",IF(H439="Trays",Factsheet!$I$61,Factsheet!$E$61))</f>
        <v>40</v>
      </c>
      <c r="U439" s="20" t="str">
        <f t="shared" si="15"/>
        <v>N</v>
      </c>
      <c r="V439" s="419" t="str">
        <f t="shared" si="14"/>
        <v>-</v>
      </c>
      <c r="W439" s="14"/>
      <c r="X439" s="14"/>
      <c r="Y439" s="14"/>
      <c r="Z439" s="14"/>
    </row>
    <row r="440" spans="1:26" ht="15" x14ac:dyDescent="0.25">
      <c r="A440" s="14"/>
      <c r="B440" s="16"/>
      <c r="C440" s="16"/>
      <c r="D440" s="14"/>
      <c r="E440" s="14"/>
      <c r="F440" s="16"/>
      <c r="G440" s="16"/>
      <c r="H440" s="16"/>
      <c r="I440" s="627"/>
      <c r="J440" s="628"/>
      <c r="K440" s="14"/>
      <c r="L440" s="615"/>
      <c r="M440" s="16"/>
      <c r="N440" s="16"/>
      <c r="O440" s="16"/>
      <c r="P440" s="353">
        <f>COUNTIF(Inputs!$D$20:$DS$307,C440)*(Inputs!$B$3*24)*60*IF(C440="",0,1)</f>
        <v>0</v>
      </c>
      <c r="Q440" s="354">
        <f>IF(Factsheet!$E$61&gt;0,P440/Factsheet!$E$61,0)</f>
        <v>0</v>
      </c>
      <c r="R440" s="356"/>
      <c r="S440" s="19">
        <f>IF(H440="Trays",I440*Factsheet!$I$61,IF(G440="Fixed",I440,0))</f>
        <v>0</v>
      </c>
      <c r="T440" s="20">
        <f>IF(H440="Other","N/A",IF(H440="Trays",Factsheet!$I$61,Factsheet!$E$61))</f>
        <v>40</v>
      </c>
      <c r="U440" s="20" t="str">
        <f t="shared" si="15"/>
        <v>N</v>
      </c>
      <c r="V440" s="419" t="str">
        <f t="shared" si="14"/>
        <v>-</v>
      </c>
      <c r="W440" s="14"/>
      <c r="X440" s="14"/>
      <c r="Y440" s="14"/>
      <c r="Z440" s="14"/>
    </row>
    <row r="441" spans="1:26" ht="15" x14ac:dyDescent="0.25">
      <c r="A441" s="14"/>
      <c r="B441" s="16"/>
      <c r="C441" s="16"/>
      <c r="D441" s="14"/>
      <c r="E441" s="14"/>
      <c r="F441" s="16"/>
      <c r="G441" s="16"/>
      <c r="H441" s="16"/>
      <c r="I441" s="627"/>
      <c r="J441" s="628"/>
      <c r="K441" s="14"/>
      <c r="L441" s="615"/>
      <c r="M441" s="16"/>
      <c r="N441" s="16"/>
      <c r="O441" s="16"/>
      <c r="P441" s="353">
        <f>COUNTIF(Inputs!$D$20:$DS$307,C441)*(Inputs!$B$3*24)*60*IF(C441="",0,1)</f>
        <v>0</v>
      </c>
      <c r="Q441" s="354">
        <f>IF(Factsheet!$E$61&gt;0,P441/Factsheet!$E$61,0)</f>
        <v>0</v>
      </c>
      <c r="R441" s="356"/>
      <c r="S441" s="19">
        <f>IF(H441="Trays",I441*Factsheet!$I$61,IF(G441="Fixed",I441,0))</f>
        <v>0</v>
      </c>
      <c r="T441" s="20">
        <f>IF(H441="Other","N/A",IF(H441="Trays",Factsheet!$I$61,Factsheet!$E$61))</f>
        <v>40</v>
      </c>
      <c r="U441" s="20" t="str">
        <f t="shared" si="15"/>
        <v>N</v>
      </c>
      <c r="V441" s="419" t="str">
        <f t="shared" si="14"/>
        <v>-</v>
      </c>
      <c r="W441" s="14"/>
      <c r="X441" s="14"/>
      <c r="Y441" s="14"/>
      <c r="Z441" s="14"/>
    </row>
    <row r="442" spans="1:26" ht="15" x14ac:dyDescent="0.25">
      <c r="A442" s="14"/>
      <c r="B442" s="16"/>
      <c r="C442" s="16"/>
      <c r="D442" s="14"/>
      <c r="E442" s="14"/>
      <c r="F442" s="16"/>
      <c r="G442" s="16"/>
      <c r="H442" s="16"/>
      <c r="I442" s="627"/>
      <c r="J442" s="628"/>
      <c r="K442" s="14"/>
      <c r="L442" s="615"/>
      <c r="M442" s="16"/>
      <c r="N442" s="16"/>
      <c r="O442" s="16"/>
      <c r="P442" s="353">
        <f>COUNTIF(Inputs!$D$20:$DS$307,C442)*(Inputs!$B$3*24)*60*IF(C442="",0,1)</f>
        <v>0</v>
      </c>
      <c r="Q442" s="354">
        <f>IF(Factsheet!$E$61&gt;0,P442/Factsheet!$E$61,0)</f>
        <v>0</v>
      </c>
      <c r="R442" s="356"/>
      <c r="S442" s="19">
        <f>IF(H442="Trays",I442*Factsheet!$I$61,IF(G442="Fixed",I442,0))</f>
        <v>0</v>
      </c>
      <c r="T442" s="20">
        <f>IF(H442="Other","N/A",IF(H442="Trays",Factsheet!$I$61,Factsheet!$E$61))</f>
        <v>40</v>
      </c>
      <c r="U442" s="20" t="str">
        <f t="shared" si="15"/>
        <v>N</v>
      </c>
      <c r="V442" s="419" t="str">
        <f t="shared" si="14"/>
        <v>-</v>
      </c>
      <c r="W442" s="14"/>
      <c r="X442" s="14"/>
      <c r="Y442" s="14"/>
      <c r="Z442" s="14"/>
    </row>
    <row r="443" spans="1:26" ht="15" x14ac:dyDescent="0.25">
      <c r="A443" s="14"/>
      <c r="B443" s="16"/>
      <c r="C443" s="16"/>
      <c r="D443" s="14"/>
      <c r="E443" s="14"/>
      <c r="F443" s="16"/>
      <c r="G443" s="16"/>
      <c r="H443" s="16"/>
      <c r="I443" s="627"/>
      <c r="J443" s="628"/>
      <c r="K443" s="14"/>
      <c r="L443" s="615"/>
      <c r="M443" s="16"/>
      <c r="N443" s="16"/>
      <c r="O443" s="16"/>
      <c r="P443" s="353">
        <f>COUNTIF(Inputs!$D$20:$DS$307,C443)*(Inputs!$B$3*24)*60*IF(C443="",0,1)</f>
        <v>0</v>
      </c>
      <c r="Q443" s="354">
        <f>IF(Factsheet!$E$61&gt;0,P443/Factsheet!$E$61,0)</f>
        <v>0</v>
      </c>
      <c r="R443" s="356"/>
      <c r="S443" s="19">
        <f>IF(H443="Trays",I443*Factsheet!$I$61,IF(G443="Fixed",I443,0))</f>
        <v>0</v>
      </c>
      <c r="T443" s="20">
        <f>IF(H443="Other","N/A",IF(H443="Trays",Factsheet!$I$61,Factsheet!$E$61))</f>
        <v>40</v>
      </c>
      <c r="U443" s="20" t="str">
        <f t="shared" si="15"/>
        <v>N</v>
      </c>
      <c r="V443" s="419" t="str">
        <f t="shared" si="14"/>
        <v>-</v>
      </c>
      <c r="W443" s="14"/>
      <c r="X443" s="14"/>
      <c r="Y443" s="14"/>
      <c r="Z443" s="14"/>
    </row>
    <row r="444" spans="1:26" ht="15" x14ac:dyDescent="0.25">
      <c r="A444" s="14"/>
      <c r="B444" s="16"/>
      <c r="C444" s="16"/>
      <c r="D444" s="14"/>
      <c r="E444" s="14"/>
      <c r="F444" s="16"/>
      <c r="G444" s="16"/>
      <c r="H444" s="16"/>
      <c r="I444" s="627"/>
      <c r="J444" s="628"/>
      <c r="K444" s="14"/>
      <c r="L444" s="615"/>
      <c r="M444" s="16"/>
      <c r="N444" s="16"/>
      <c r="O444" s="16"/>
      <c r="P444" s="353">
        <f>COUNTIF(Inputs!$D$20:$DS$307,C444)*(Inputs!$B$3*24)*60*IF(C444="",0,1)</f>
        <v>0</v>
      </c>
      <c r="Q444" s="354">
        <f>IF(Factsheet!$E$61&gt;0,P444/Factsheet!$E$61,0)</f>
        <v>0</v>
      </c>
      <c r="R444" s="356"/>
      <c r="S444" s="19">
        <f>IF(H444="Trays",I444*Factsheet!$I$61,IF(G444="Fixed",I444,0))</f>
        <v>0</v>
      </c>
      <c r="T444" s="20">
        <f>IF(H444="Other","N/A",IF(H444="Trays",Factsheet!$I$61,Factsheet!$E$61))</f>
        <v>40</v>
      </c>
      <c r="U444" s="20" t="str">
        <f t="shared" si="15"/>
        <v>N</v>
      </c>
      <c r="V444" s="419" t="str">
        <f t="shared" si="14"/>
        <v>-</v>
      </c>
      <c r="W444" s="14"/>
      <c r="X444" s="14"/>
      <c r="Y444" s="14"/>
      <c r="Z444" s="14"/>
    </row>
    <row r="445" spans="1:26" ht="15" x14ac:dyDescent="0.25">
      <c r="A445" s="14"/>
      <c r="B445" s="16"/>
      <c r="C445" s="16"/>
      <c r="D445" s="14"/>
      <c r="E445" s="14"/>
      <c r="F445" s="16"/>
      <c r="G445" s="16"/>
      <c r="H445" s="16"/>
      <c r="I445" s="627"/>
      <c r="J445" s="628"/>
      <c r="K445" s="14"/>
      <c r="L445" s="615"/>
      <c r="M445" s="16"/>
      <c r="N445" s="16"/>
      <c r="O445" s="16"/>
      <c r="P445" s="353">
        <f>COUNTIF(Inputs!$D$20:$DS$307,C445)*(Inputs!$B$3*24)*60*IF(C445="",0,1)</f>
        <v>0</v>
      </c>
      <c r="Q445" s="354">
        <f>IF(Factsheet!$E$61&gt;0,P445/Factsheet!$E$61,0)</f>
        <v>0</v>
      </c>
      <c r="R445" s="356"/>
      <c r="S445" s="19">
        <f>IF(H445="Trays",I445*Factsheet!$I$61,IF(G445="Fixed",I445,0))</f>
        <v>0</v>
      </c>
      <c r="T445" s="20">
        <f>IF(H445="Other","N/A",IF(H445="Trays",Factsheet!$I$61,Factsheet!$E$61))</f>
        <v>40</v>
      </c>
      <c r="U445" s="20" t="str">
        <f t="shared" si="15"/>
        <v>N</v>
      </c>
      <c r="V445" s="419" t="str">
        <f t="shared" si="14"/>
        <v>-</v>
      </c>
      <c r="W445" s="14"/>
      <c r="X445" s="14"/>
      <c r="Y445" s="14"/>
      <c r="Z445" s="14"/>
    </row>
    <row r="446" spans="1:26" ht="15" x14ac:dyDescent="0.25">
      <c r="A446" s="14"/>
      <c r="B446" s="16"/>
      <c r="C446" s="16"/>
      <c r="D446" s="14"/>
      <c r="E446" s="14"/>
      <c r="F446" s="16"/>
      <c r="G446" s="16"/>
      <c r="H446" s="16"/>
      <c r="I446" s="627"/>
      <c r="J446" s="628"/>
      <c r="K446" s="14"/>
      <c r="L446" s="615"/>
      <c r="M446" s="16"/>
      <c r="N446" s="16"/>
      <c r="O446" s="16"/>
      <c r="P446" s="353">
        <f>COUNTIF(Inputs!$D$20:$DS$307,C446)*(Inputs!$B$3*24)*60*IF(C446="",0,1)</f>
        <v>0</v>
      </c>
      <c r="Q446" s="354">
        <f>IF(Factsheet!$E$61&gt;0,P446/Factsheet!$E$61,0)</f>
        <v>0</v>
      </c>
      <c r="R446" s="356"/>
      <c r="S446" s="19">
        <f>IF(H446="Trays",I446*Factsheet!$I$61,IF(G446="Fixed",I446,0))</f>
        <v>0</v>
      </c>
      <c r="T446" s="20">
        <f>IF(H446="Other","N/A",IF(H446="Trays",Factsheet!$I$61,Factsheet!$E$61))</f>
        <v>40</v>
      </c>
      <c r="U446" s="20" t="str">
        <f t="shared" si="15"/>
        <v>N</v>
      </c>
      <c r="V446" s="419" t="str">
        <f t="shared" si="14"/>
        <v>-</v>
      </c>
      <c r="W446" s="14"/>
      <c r="X446" s="14"/>
      <c r="Y446" s="14"/>
      <c r="Z446" s="14"/>
    </row>
    <row r="447" spans="1:26" ht="15" x14ac:dyDescent="0.25">
      <c r="A447" s="14"/>
      <c r="B447" s="16"/>
      <c r="C447" s="16"/>
      <c r="D447" s="14"/>
      <c r="E447" s="14"/>
      <c r="F447" s="16"/>
      <c r="G447" s="16"/>
      <c r="H447" s="16"/>
      <c r="I447" s="627"/>
      <c r="J447" s="628"/>
      <c r="K447" s="14"/>
      <c r="L447" s="615"/>
      <c r="M447" s="16"/>
      <c r="N447" s="16"/>
      <c r="O447" s="16"/>
      <c r="P447" s="353">
        <f>COUNTIF(Inputs!$D$20:$DS$307,C447)*(Inputs!$B$3*24)*60*IF(C447="",0,1)</f>
        <v>0</v>
      </c>
      <c r="Q447" s="354">
        <f>IF(Factsheet!$E$61&gt;0,P447/Factsheet!$E$61,0)</f>
        <v>0</v>
      </c>
      <c r="R447" s="356"/>
      <c r="S447" s="19">
        <f>IF(H447="Trays",I447*Factsheet!$I$61,IF(G447="Fixed",I447,0))</f>
        <v>0</v>
      </c>
      <c r="T447" s="20">
        <f>IF(H447="Other","N/A",IF(H447="Trays",Factsheet!$I$61,Factsheet!$E$61))</f>
        <v>40</v>
      </c>
      <c r="U447" s="20" t="str">
        <f t="shared" si="15"/>
        <v>N</v>
      </c>
      <c r="V447" s="419" t="str">
        <f t="shared" si="14"/>
        <v>-</v>
      </c>
      <c r="W447" s="14"/>
      <c r="X447" s="14"/>
      <c r="Y447" s="14"/>
      <c r="Z447" s="14"/>
    </row>
    <row r="448" spans="1:26" ht="15" x14ac:dyDescent="0.25">
      <c r="A448" s="14"/>
      <c r="B448" s="16"/>
      <c r="C448" s="16"/>
      <c r="D448" s="14"/>
      <c r="E448" s="14"/>
      <c r="F448" s="16"/>
      <c r="G448" s="16"/>
      <c r="H448" s="16"/>
      <c r="I448" s="627"/>
      <c r="J448" s="628"/>
      <c r="K448" s="14"/>
      <c r="L448" s="615"/>
      <c r="M448" s="16"/>
      <c r="N448" s="16"/>
      <c r="O448" s="16"/>
      <c r="P448" s="353">
        <f>COUNTIF(Inputs!$D$20:$DS$307,C448)*(Inputs!$B$3*24)*60*IF(C448="",0,1)</f>
        <v>0</v>
      </c>
      <c r="Q448" s="354">
        <f>IF(Factsheet!$E$61&gt;0,P448/Factsheet!$E$61,0)</f>
        <v>0</v>
      </c>
      <c r="R448" s="356"/>
      <c r="S448" s="19">
        <f>IF(H448="Trays",I448*Factsheet!$I$61,IF(G448="Fixed",I448,0))</f>
        <v>0</v>
      </c>
      <c r="T448" s="20">
        <f>IF(H448="Other","N/A",IF(H448="Trays",Factsheet!$I$61,Factsheet!$E$61))</f>
        <v>40</v>
      </c>
      <c r="U448" s="20" t="str">
        <f t="shared" si="15"/>
        <v>N</v>
      </c>
      <c r="V448" s="419" t="str">
        <f t="shared" si="14"/>
        <v>-</v>
      </c>
      <c r="W448" s="14"/>
      <c r="X448" s="14"/>
      <c r="Y448" s="14"/>
      <c r="Z448" s="14"/>
    </row>
    <row r="449" spans="1:26" ht="15" x14ac:dyDescent="0.25">
      <c r="A449" s="14"/>
      <c r="B449" s="16"/>
      <c r="C449" s="16"/>
      <c r="D449" s="14"/>
      <c r="E449" s="14"/>
      <c r="F449" s="16"/>
      <c r="G449" s="16"/>
      <c r="H449" s="16"/>
      <c r="I449" s="627"/>
      <c r="J449" s="628"/>
      <c r="K449" s="14"/>
      <c r="L449" s="615"/>
      <c r="M449" s="16"/>
      <c r="N449" s="16"/>
      <c r="O449" s="16"/>
      <c r="P449" s="353">
        <f>COUNTIF(Inputs!$D$20:$DS$307,C449)*(Inputs!$B$3*24)*60*IF(C449="",0,1)</f>
        <v>0</v>
      </c>
      <c r="Q449" s="354">
        <f>IF(Factsheet!$E$61&gt;0,P449/Factsheet!$E$61,0)</f>
        <v>0</v>
      </c>
      <c r="R449" s="356"/>
      <c r="S449" s="19">
        <f>IF(H449="Trays",I449*Factsheet!$I$61,IF(G449="Fixed",I449,0))</f>
        <v>0</v>
      </c>
      <c r="T449" s="20">
        <f>IF(H449="Other","N/A",IF(H449="Trays",Factsheet!$I$61,Factsheet!$E$61))</f>
        <v>40</v>
      </c>
      <c r="U449" s="20" t="str">
        <f t="shared" si="15"/>
        <v>N</v>
      </c>
      <c r="V449" s="419" t="str">
        <f t="shared" si="14"/>
        <v>-</v>
      </c>
      <c r="W449" s="14"/>
      <c r="X449" s="14"/>
      <c r="Y449" s="14"/>
      <c r="Z449" s="14"/>
    </row>
    <row r="450" spans="1:26" ht="15" x14ac:dyDescent="0.25">
      <c r="A450" s="14"/>
      <c r="B450" s="16"/>
      <c r="C450" s="16"/>
      <c r="D450" s="14"/>
      <c r="E450" s="14"/>
      <c r="F450" s="16"/>
      <c r="G450" s="16"/>
      <c r="H450" s="16"/>
      <c r="I450" s="627"/>
      <c r="J450" s="628"/>
      <c r="K450" s="14"/>
      <c r="L450" s="615"/>
      <c r="M450" s="16"/>
      <c r="N450" s="16"/>
      <c r="O450" s="16"/>
      <c r="P450" s="353">
        <f>COUNTIF(Inputs!$D$20:$DS$307,C450)*(Inputs!$B$3*24)*60*IF(C450="",0,1)</f>
        <v>0</v>
      </c>
      <c r="Q450" s="354">
        <f>IF(Factsheet!$E$61&gt;0,P450/Factsheet!$E$61,0)</f>
        <v>0</v>
      </c>
      <c r="R450" s="356"/>
      <c r="S450" s="19">
        <f>IF(H450="Trays",I450*Factsheet!$I$61,IF(G450="Fixed",I450,0))</f>
        <v>0</v>
      </c>
      <c r="T450" s="20">
        <f>IF(H450="Other","N/A",IF(H450="Trays",Factsheet!$I$61,Factsheet!$E$61))</f>
        <v>40</v>
      </c>
      <c r="U450" s="20" t="str">
        <f t="shared" si="15"/>
        <v>N</v>
      </c>
      <c r="V450" s="419" t="str">
        <f t="shared" si="14"/>
        <v>-</v>
      </c>
      <c r="W450" s="14"/>
      <c r="X450" s="14"/>
      <c r="Y450" s="14"/>
      <c r="Z450" s="14"/>
    </row>
    <row r="451" spans="1:26" ht="15" x14ac:dyDescent="0.25">
      <c r="A451" s="14"/>
      <c r="B451" s="16"/>
      <c r="C451" s="16"/>
      <c r="D451" s="14"/>
      <c r="E451" s="14"/>
      <c r="F451" s="16"/>
      <c r="G451" s="16"/>
      <c r="H451" s="16"/>
      <c r="I451" s="627"/>
      <c r="J451" s="628"/>
      <c r="K451" s="14"/>
      <c r="L451" s="615"/>
      <c r="M451" s="16"/>
      <c r="N451" s="16"/>
      <c r="O451" s="16"/>
      <c r="P451" s="353">
        <f>COUNTIF(Inputs!$D$20:$DS$307,C451)*(Inputs!$B$3*24)*60*IF(C451="",0,1)</f>
        <v>0</v>
      </c>
      <c r="Q451" s="354">
        <f>IF(Factsheet!$E$61&gt;0,P451/Factsheet!$E$61,0)</f>
        <v>0</v>
      </c>
      <c r="R451" s="356"/>
      <c r="S451" s="19">
        <f>IF(H451="Trays",I451*Factsheet!$I$61,IF(G451="Fixed",I451,0))</f>
        <v>0</v>
      </c>
      <c r="T451" s="20">
        <f>IF(H451="Other","N/A",IF(H451="Trays",Factsheet!$I$61,Factsheet!$E$61))</f>
        <v>40</v>
      </c>
      <c r="U451" s="20" t="str">
        <f t="shared" si="15"/>
        <v>N</v>
      </c>
      <c r="V451" s="419" t="str">
        <f t="shared" si="14"/>
        <v>-</v>
      </c>
      <c r="W451" s="14"/>
      <c r="X451" s="14"/>
      <c r="Y451" s="14"/>
      <c r="Z451" s="14"/>
    </row>
    <row r="452" spans="1:26" ht="15" x14ac:dyDescent="0.25">
      <c r="A452" s="14"/>
      <c r="B452" s="16"/>
      <c r="C452" s="16"/>
      <c r="D452" s="14"/>
      <c r="E452" s="14"/>
      <c r="F452" s="16"/>
      <c r="G452" s="16"/>
      <c r="H452" s="16"/>
      <c r="I452" s="627"/>
      <c r="J452" s="628"/>
      <c r="K452" s="14"/>
      <c r="L452" s="615"/>
      <c r="M452" s="16"/>
      <c r="N452" s="16"/>
      <c r="O452" s="16"/>
      <c r="P452" s="353">
        <f>COUNTIF(Inputs!$D$20:$DS$307,C452)*(Inputs!$B$3*24)*60*IF(C452="",0,1)</f>
        <v>0</v>
      </c>
      <c r="Q452" s="354">
        <f>IF(Factsheet!$E$61&gt;0,P452/Factsheet!$E$61,0)</f>
        <v>0</v>
      </c>
      <c r="R452" s="356"/>
      <c r="S452" s="19">
        <f>IF(H452="Trays",I452*Factsheet!$I$61,IF(G452="Fixed",I452,0))</f>
        <v>0</v>
      </c>
      <c r="T452" s="20">
        <f>IF(H452="Other","N/A",IF(H452="Trays",Factsheet!$I$61,Factsheet!$E$61))</f>
        <v>40</v>
      </c>
      <c r="U452" s="20" t="str">
        <f t="shared" si="15"/>
        <v>N</v>
      </c>
      <c r="V452" s="419" t="str">
        <f t="shared" si="14"/>
        <v>-</v>
      </c>
      <c r="W452" s="14"/>
      <c r="X452" s="14"/>
      <c r="Y452" s="14"/>
      <c r="Z452" s="14"/>
    </row>
    <row r="453" spans="1:26" ht="15" x14ac:dyDescent="0.25">
      <c r="A453" s="14"/>
      <c r="B453" s="16"/>
      <c r="C453" s="16"/>
      <c r="D453" s="14"/>
      <c r="E453" s="14"/>
      <c r="F453" s="16"/>
      <c r="G453" s="16"/>
      <c r="H453" s="16"/>
      <c r="I453" s="627"/>
      <c r="J453" s="628"/>
      <c r="K453" s="14"/>
      <c r="L453" s="615"/>
      <c r="M453" s="16"/>
      <c r="N453" s="16"/>
      <c r="O453" s="16"/>
      <c r="P453" s="353">
        <f>COUNTIF(Inputs!$D$20:$DS$307,C453)*(Inputs!$B$3*24)*60*IF(C453="",0,1)</f>
        <v>0</v>
      </c>
      <c r="Q453" s="354">
        <f>IF(Factsheet!$E$61&gt;0,P453/Factsheet!$E$61,0)</f>
        <v>0</v>
      </c>
      <c r="R453" s="356"/>
      <c r="S453" s="19">
        <f>IF(H453="Trays",I453*Factsheet!$I$61,IF(G453="Fixed",I453,0))</f>
        <v>0</v>
      </c>
      <c r="T453" s="20">
        <f>IF(H453="Other","N/A",IF(H453="Trays",Factsheet!$I$61,Factsheet!$E$61))</f>
        <v>40</v>
      </c>
      <c r="U453" s="20" t="str">
        <f t="shared" si="15"/>
        <v>N</v>
      </c>
      <c r="V453" s="419" t="str">
        <f t="shared" ref="V453:V516" si="16">A453&amp;"-"&amp;C453</f>
        <v>-</v>
      </c>
      <c r="W453" s="14"/>
      <c r="X453" s="14"/>
      <c r="Y453" s="14"/>
      <c r="Z453" s="14"/>
    </row>
    <row r="454" spans="1:26" ht="15" x14ac:dyDescent="0.25">
      <c r="A454" s="14"/>
      <c r="B454" s="16"/>
      <c r="C454" s="16"/>
      <c r="D454" s="14"/>
      <c r="E454" s="14"/>
      <c r="F454" s="16"/>
      <c r="G454" s="16"/>
      <c r="H454" s="16"/>
      <c r="I454" s="627"/>
      <c r="J454" s="628"/>
      <c r="K454" s="14"/>
      <c r="L454" s="615"/>
      <c r="M454" s="16"/>
      <c r="N454" s="16"/>
      <c r="O454" s="16"/>
      <c r="P454" s="353">
        <f>COUNTIF(Inputs!$D$20:$DS$307,C454)*(Inputs!$B$3*24)*60*IF(C454="",0,1)</f>
        <v>0</v>
      </c>
      <c r="Q454" s="354">
        <f>IF(Factsheet!$E$61&gt;0,P454/Factsheet!$E$61,0)</f>
        <v>0</v>
      </c>
      <c r="R454" s="356"/>
      <c r="S454" s="19">
        <f>IF(H454="Trays",I454*Factsheet!$I$61,IF(G454="Fixed",I454,0))</f>
        <v>0</v>
      </c>
      <c r="T454" s="20">
        <f>IF(H454="Other","N/A",IF(H454="Trays",Factsheet!$I$61,Factsheet!$E$61))</f>
        <v>40</v>
      </c>
      <c r="U454" s="20" t="str">
        <f t="shared" si="15"/>
        <v>N</v>
      </c>
      <c r="V454" s="419" t="str">
        <f t="shared" si="16"/>
        <v>-</v>
      </c>
      <c r="W454" s="14"/>
      <c r="X454" s="14"/>
      <c r="Y454" s="14"/>
      <c r="Z454" s="14"/>
    </row>
    <row r="455" spans="1:26" ht="15" x14ac:dyDescent="0.25">
      <c r="A455" s="14"/>
      <c r="B455" s="16"/>
      <c r="C455" s="16"/>
      <c r="D455" s="14"/>
      <c r="E455" s="14"/>
      <c r="F455" s="16"/>
      <c r="G455" s="16"/>
      <c r="H455" s="16"/>
      <c r="I455" s="627"/>
      <c r="J455" s="628"/>
      <c r="K455" s="14"/>
      <c r="L455" s="615"/>
      <c r="M455" s="16"/>
      <c r="N455" s="16"/>
      <c r="O455" s="16"/>
      <c r="P455" s="353">
        <f>COUNTIF(Inputs!$D$20:$DS$307,C455)*(Inputs!$B$3*24)*60*IF(C455="",0,1)</f>
        <v>0</v>
      </c>
      <c r="Q455" s="354">
        <f>IF(Factsheet!$E$61&gt;0,P455/Factsheet!$E$61,0)</f>
        <v>0</v>
      </c>
      <c r="R455" s="356"/>
      <c r="S455" s="19">
        <f>IF(H455="Trays",I455*Factsheet!$I$61,IF(G455="Fixed",I455,0))</f>
        <v>0</v>
      </c>
      <c r="T455" s="20">
        <f>IF(H455="Other","N/A",IF(H455="Trays",Factsheet!$I$61,Factsheet!$E$61))</f>
        <v>40</v>
      </c>
      <c r="U455" s="20" t="str">
        <f t="shared" ref="U455:U518" si="17">IF(P455&gt;0,"Y","N")</f>
        <v>N</v>
      </c>
      <c r="V455" s="419" t="str">
        <f t="shared" si="16"/>
        <v>-</v>
      </c>
      <c r="W455" s="14"/>
      <c r="X455" s="14"/>
      <c r="Y455" s="14"/>
      <c r="Z455" s="14"/>
    </row>
    <row r="456" spans="1:26" ht="15" x14ac:dyDescent="0.25">
      <c r="A456" s="14"/>
      <c r="B456" s="16"/>
      <c r="C456" s="16"/>
      <c r="D456" s="14"/>
      <c r="E456" s="14"/>
      <c r="F456" s="16"/>
      <c r="G456" s="16"/>
      <c r="H456" s="16"/>
      <c r="I456" s="627"/>
      <c r="J456" s="628"/>
      <c r="K456" s="14"/>
      <c r="L456" s="615"/>
      <c r="M456" s="16"/>
      <c r="N456" s="16"/>
      <c r="O456" s="16"/>
      <c r="P456" s="353">
        <f>COUNTIF(Inputs!$D$20:$DS$307,C456)*(Inputs!$B$3*24)*60*IF(C456="",0,1)</f>
        <v>0</v>
      </c>
      <c r="Q456" s="354">
        <f>IF(Factsheet!$E$61&gt;0,P456/Factsheet!$E$61,0)</f>
        <v>0</v>
      </c>
      <c r="R456" s="356"/>
      <c r="S456" s="19">
        <f>IF(H456="Trays",I456*Factsheet!$I$61,IF(G456="Fixed",I456,0))</f>
        <v>0</v>
      </c>
      <c r="T456" s="20">
        <f>IF(H456="Other","N/A",IF(H456="Trays",Factsheet!$I$61,Factsheet!$E$61))</f>
        <v>40</v>
      </c>
      <c r="U456" s="20" t="str">
        <f t="shared" si="17"/>
        <v>N</v>
      </c>
      <c r="V456" s="419" t="str">
        <f t="shared" si="16"/>
        <v>-</v>
      </c>
      <c r="W456" s="14"/>
      <c r="X456" s="14"/>
      <c r="Y456" s="14"/>
      <c r="Z456" s="14"/>
    </row>
    <row r="457" spans="1:26" ht="15" x14ac:dyDescent="0.25">
      <c r="A457" s="14"/>
      <c r="B457" s="16"/>
      <c r="C457" s="16"/>
      <c r="D457" s="14"/>
      <c r="E457" s="14"/>
      <c r="F457" s="16"/>
      <c r="G457" s="16"/>
      <c r="H457" s="16"/>
      <c r="I457" s="627"/>
      <c r="J457" s="628"/>
      <c r="K457" s="14"/>
      <c r="L457" s="615"/>
      <c r="M457" s="16"/>
      <c r="N457" s="16"/>
      <c r="O457" s="16"/>
      <c r="P457" s="353">
        <f>COUNTIF(Inputs!$D$20:$DS$307,C457)*(Inputs!$B$3*24)*60*IF(C457="",0,1)</f>
        <v>0</v>
      </c>
      <c r="Q457" s="354">
        <f>IF(Factsheet!$E$61&gt;0,P457/Factsheet!$E$61,0)</f>
        <v>0</v>
      </c>
      <c r="R457" s="356"/>
      <c r="S457" s="19">
        <f>IF(H457="Trays",I457*Factsheet!$I$61,IF(G457="Fixed",I457,0))</f>
        <v>0</v>
      </c>
      <c r="T457" s="20">
        <f>IF(H457="Other","N/A",IF(H457="Trays",Factsheet!$I$61,Factsheet!$E$61))</f>
        <v>40</v>
      </c>
      <c r="U457" s="20" t="str">
        <f t="shared" si="17"/>
        <v>N</v>
      </c>
      <c r="V457" s="419" t="str">
        <f t="shared" si="16"/>
        <v>-</v>
      </c>
      <c r="W457" s="14"/>
      <c r="X457" s="14"/>
      <c r="Y457" s="14"/>
      <c r="Z457" s="14"/>
    </row>
    <row r="458" spans="1:26" ht="15" x14ac:dyDescent="0.25">
      <c r="A458" s="14"/>
      <c r="B458" s="16"/>
      <c r="C458" s="16"/>
      <c r="D458" s="14"/>
      <c r="E458" s="14"/>
      <c r="F458" s="16"/>
      <c r="G458" s="16"/>
      <c r="H458" s="16"/>
      <c r="I458" s="627"/>
      <c r="J458" s="628"/>
      <c r="K458" s="14"/>
      <c r="L458" s="615"/>
      <c r="M458" s="16"/>
      <c r="N458" s="16"/>
      <c r="O458" s="16"/>
      <c r="P458" s="353">
        <f>COUNTIF(Inputs!$D$20:$DS$307,C458)*(Inputs!$B$3*24)*60*IF(C458="",0,1)</f>
        <v>0</v>
      </c>
      <c r="Q458" s="354">
        <f>IF(Factsheet!$E$61&gt;0,P458/Factsheet!$E$61,0)</f>
        <v>0</v>
      </c>
      <c r="R458" s="356"/>
      <c r="S458" s="19">
        <f>IF(H458="Trays",I458*Factsheet!$I$61,IF(G458="Fixed",I458,0))</f>
        <v>0</v>
      </c>
      <c r="T458" s="20">
        <f>IF(H458="Other","N/A",IF(H458="Trays",Factsheet!$I$61,Factsheet!$E$61))</f>
        <v>40</v>
      </c>
      <c r="U458" s="20" t="str">
        <f t="shared" si="17"/>
        <v>N</v>
      </c>
      <c r="V458" s="419" t="str">
        <f t="shared" si="16"/>
        <v>-</v>
      </c>
      <c r="W458" s="14"/>
      <c r="X458" s="14"/>
      <c r="Y458" s="14"/>
      <c r="Z458" s="14"/>
    </row>
    <row r="459" spans="1:26" ht="15" x14ac:dyDescent="0.25">
      <c r="A459" s="14"/>
      <c r="B459" s="16"/>
      <c r="C459" s="16"/>
      <c r="D459" s="14"/>
      <c r="E459" s="14"/>
      <c r="F459" s="16"/>
      <c r="G459" s="16"/>
      <c r="H459" s="16"/>
      <c r="I459" s="627"/>
      <c r="J459" s="628"/>
      <c r="K459" s="14"/>
      <c r="L459" s="615"/>
      <c r="M459" s="16"/>
      <c r="N459" s="16"/>
      <c r="O459" s="16"/>
      <c r="P459" s="353">
        <f>COUNTIF(Inputs!$D$20:$DS$307,C459)*(Inputs!$B$3*24)*60*IF(C459="",0,1)</f>
        <v>0</v>
      </c>
      <c r="Q459" s="354">
        <f>IF(Factsheet!$E$61&gt;0,P459/Factsheet!$E$61,0)</f>
        <v>0</v>
      </c>
      <c r="R459" s="356"/>
      <c r="S459" s="19">
        <f>IF(H459="Trays",I459*Factsheet!$I$61,IF(G459="Fixed",I459,0))</f>
        <v>0</v>
      </c>
      <c r="T459" s="20">
        <f>IF(H459="Other","N/A",IF(H459="Trays",Factsheet!$I$61,Factsheet!$E$61))</f>
        <v>40</v>
      </c>
      <c r="U459" s="20" t="str">
        <f t="shared" si="17"/>
        <v>N</v>
      </c>
      <c r="V459" s="419" t="str">
        <f t="shared" si="16"/>
        <v>-</v>
      </c>
      <c r="W459" s="14"/>
      <c r="X459" s="14"/>
      <c r="Y459" s="14"/>
      <c r="Z459" s="14"/>
    </row>
    <row r="460" spans="1:26" ht="15" x14ac:dyDescent="0.25">
      <c r="A460" s="14"/>
      <c r="B460" s="16"/>
      <c r="C460" s="16"/>
      <c r="D460" s="14"/>
      <c r="E460" s="14"/>
      <c r="F460" s="16"/>
      <c r="G460" s="16"/>
      <c r="H460" s="16"/>
      <c r="I460" s="627"/>
      <c r="J460" s="628"/>
      <c r="K460" s="14"/>
      <c r="L460" s="615"/>
      <c r="M460" s="16"/>
      <c r="N460" s="16"/>
      <c r="O460" s="16"/>
      <c r="P460" s="353">
        <f>COUNTIF(Inputs!$D$20:$DS$307,C460)*(Inputs!$B$3*24)*60*IF(C460="",0,1)</f>
        <v>0</v>
      </c>
      <c r="Q460" s="354">
        <f>IF(Factsheet!$E$61&gt;0,P460/Factsheet!$E$61,0)</f>
        <v>0</v>
      </c>
      <c r="R460" s="356"/>
      <c r="S460" s="19">
        <f>IF(H460="Trays",I460*Factsheet!$I$61,IF(G460="Fixed",I460,0))</f>
        <v>0</v>
      </c>
      <c r="T460" s="20">
        <f>IF(H460="Other","N/A",IF(H460="Trays",Factsheet!$I$61,Factsheet!$E$61))</f>
        <v>40</v>
      </c>
      <c r="U460" s="20" t="str">
        <f t="shared" si="17"/>
        <v>N</v>
      </c>
      <c r="V460" s="419" t="str">
        <f t="shared" si="16"/>
        <v>-</v>
      </c>
      <c r="W460" s="14"/>
      <c r="X460" s="14"/>
      <c r="Y460" s="14"/>
      <c r="Z460" s="14"/>
    </row>
    <row r="461" spans="1:26" ht="15" x14ac:dyDescent="0.25">
      <c r="A461" s="14"/>
      <c r="B461" s="16"/>
      <c r="C461" s="16"/>
      <c r="D461" s="14"/>
      <c r="E461" s="14"/>
      <c r="F461" s="16"/>
      <c r="G461" s="16"/>
      <c r="H461" s="16"/>
      <c r="I461" s="627"/>
      <c r="J461" s="628"/>
      <c r="K461" s="14"/>
      <c r="L461" s="615"/>
      <c r="M461" s="16"/>
      <c r="N461" s="16"/>
      <c r="O461" s="16"/>
      <c r="P461" s="353">
        <f>COUNTIF(Inputs!$D$20:$DS$307,C461)*(Inputs!$B$3*24)*60*IF(C461="",0,1)</f>
        <v>0</v>
      </c>
      <c r="Q461" s="354">
        <f>IF(Factsheet!$E$61&gt;0,P461/Factsheet!$E$61,0)</f>
        <v>0</v>
      </c>
      <c r="R461" s="356"/>
      <c r="S461" s="19">
        <f>IF(H461="Trays",I461*Factsheet!$I$61,IF(G461="Fixed",I461,0))</f>
        <v>0</v>
      </c>
      <c r="T461" s="20">
        <f>IF(H461="Other","N/A",IF(H461="Trays",Factsheet!$I$61,Factsheet!$E$61))</f>
        <v>40</v>
      </c>
      <c r="U461" s="20" t="str">
        <f t="shared" si="17"/>
        <v>N</v>
      </c>
      <c r="V461" s="419" t="str">
        <f t="shared" si="16"/>
        <v>-</v>
      </c>
      <c r="W461" s="14"/>
      <c r="X461" s="14"/>
      <c r="Y461" s="14"/>
      <c r="Z461" s="14"/>
    </row>
    <row r="462" spans="1:26" ht="15" x14ac:dyDescent="0.25">
      <c r="A462" s="14"/>
      <c r="B462" s="16"/>
      <c r="C462" s="16"/>
      <c r="D462" s="14"/>
      <c r="E462" s="14"/>
      <c r="F462" s="16"/>
      <c r="G462" s="16"/>
      <c r="H462" s="16"/>
      <c r="I462" s="627"/>
      <c r="J462" s="628"/>
      <c r="K462" s="14"/>
      <c r="L462" s="615"/>
      <c r="M462" s="16"/>
      <c r="N462" s="16"/>
      <c r="O462" s="16"/>
      <c r="P462" s="353">
        <f>COUNTIF(Inputs!$D$20:$DS$307,C462)*(Inputs!$B$3*24)*60*IF(C462="",0,1)</f>
        <v>0</v>
      </c>
      <c r="Q462" s="354">
        <f>IF(Factsheet!$E$61&gt;0,P462/Factsheet!$E$61,0)</f>
        <v>0</v>
      </c>
      <c r="R462" s="356"/>
      <c r="S462" s="19">
        <f>IF(H462="Trays",I462*Factsheet!$I$61,IF(G462="Fixed",I462,0))</f>
        <v>0</v>
      </c>
      <c r="T462" s="20">
        <f>IF(H462="Other","N/A",IF(H462="Trays",Factsheet!$I$61,Factsheet!$E$61))</f>
        <v>40</v>
      </c>
      <c r="U462" s="20" t="str">
        <f t="shared" si="17"/>
        <v>N</v>
      </c>
      <c r="V462" s="419" t="str">
        <f t="shared" si="16"/>
        <v>-</v>
      </c>
      <c r="W462" s="14"/>
      <c r="X462" s="14"/>
      <c r="Y462" s="14"/>
      <c r="Z462" s="14"/>
    </row>
    <row r="463" spans="1:26" ht="15" x14ac:dyDescent="0.25">
      <c r="A463" s="14"/>
      <c r="B463" s="16"/>
      <c r="C463" s="16"/>
      <c r="D463" s="14"/>
      <c r="E463" s="14"/>
      <c r="F463" s="16"/>
      <c r="G463" s="16"/>
      <c r="H463" s="16"/>
      <c r="I463" s="627"/>
      <c r="J463" s="628"/>
      <c r="K463" s="14"/>
      <c r="L463" s="615"/>
      <c r="M463" s="16"/>
      <c r="N463" s="16"/>
      <c r="O463" s="16"/>
      <c r="P463" s="353">
        <f>COUNTIF(Inputs!$D$20:$DS$307,C463)*(Inputs!$B$3*24)*60*IF(C463="",0,1)</f>
        <v>0</v>
      </c>
      <c r="Q463" s="354">
        <f>IF(Factsheet!$E$61&gt;0,P463/Factsheet!$E$61,0)</f>
        <v>0</v>
      </c>
      <c r="R463" s="356"/>
      <c r="S463" s="19">
        <f>IF(H463="Trays",I463*Factsheet!$I$61,IF(G463="Fixed",I463,0))</f>
        <v>0</v>
      </c>
      <c r="T463" s="20">
        <f>IF(H463="Other","N/A",IF(H463="Trays",Factsheet!$I$61,Factsheet!$E$61))</f>
        <v>40</v>
      </c>
      <c r="U463" s="20" t="str">
        <f t="shared" si="17"/>
        <v>N</v>
      </c>
      <c r="V463" s="419" t="str">
        <f t="shared" si="16"/>
        <v>-</v>
      </c>
      <c r="W463" s="14"/>
      <c r="X463" s="14"/>
      <c r="Y463" s="14"/>
      <c r="Z463" s="14"/>
    </row>
    <row r="464" spans="1:26" ht="15" x14ac:dyDescent="0.25">
      <c r="A464" s="14"/>
      <c r="B464" s="16"/>
      <c r="C464" s="16"/>
      <c r="D464" s="14"/>
      <c r="E464" s="14"/>
      <c r="F464" s="16"/>
      <c r="G464" s="16"/>
      <c r="H464" s="16"/>
      <c r="I464" s="627"/>
      <c r="J464" s="628"/>
      <c r="K464" s="14"/>
      <c r="L464" s="615"/>
      <c r="M464" s="16"/>
      <c r="N464" s="16"/>
      <c r="O464" s="16"/>
      <c r="P464" s="353">
        <f>COUNTIF(Inputs!$D$20:$DS$307,C464)*(Inputs!$B$3*24)*60*IF(C464="",0,1)</f>
        <v>0</v>
      </c>
      <c r="Q464" s="354">
        <f>IF(Factsheet!$E$61&gt;0,P464/Factsheet!$E$61,0)</f>
        <v>0</v>
      </c>
      <c r="R464" s="356"/>
      <c r="S464" s="19">
        <f>IF(H464="Trays",I464*Factsheet!$I$61,IF(G464="Fixed",I464,0))</f>
        <v>0</v>
      </c>
      <c r="T464" s="20">
        <f>IF(H464="Other","N/A",IF(H464="Trays",Factsheet!$I$61,Factsheet!$E$61))</f>
        <v>40</v>
      </c>
      <c r="U464" s="20" t="str">
        <f t="shared" si="17"/>
        <v>N</v>
      </c>
      <c r="V464" s="419" t="str">
        <f t="shared" si="16"/>
        <v>-</v>
      </c>
      <c r="W464" s="14"/>
      <c r="X464" s="14"/>
      <c r="Y464" s="14"/>
      <c r="Z464" s="14"/>
    </row>
    <row r="465" spans="1:26" ht="15" x14ac:dyDescent="0.25">
      <c r="A465" s="14"/>
      <c r="B465" s="16"/>
      <c r="C465" s="16"/>
      <c r="D465" s="14"/>
      <c r="E465" s="14"/>
      <c r="F465" s="16"/>
      <c r="G465" s="16"/>
      <c r="H465" s="16"/>
      <c r="I465" s="627"/>
      <c r="J465" s="628"/>
      <c r="K465" s="14"/>
      <c r="L465" s="615"/>
      <c r="M465" s="16"/>
      <c r="N465" s="16"/>
      <c r="O465" s="16"/>
      <c r="P465" s="353">
        <f>COUNTIF(Inputs!$D$20:$DS$307,C465)*(Inputs!$B$3*24)*60*IF(C465="",0,1)</f>
        <v>0</v>
      </c>
      <c r="Q465" s="354">
        <f>IF(Factsheet!$E$61&gt;0,P465/Factsheet!$E$61,0)</f>
        <v>0</v>
      </c>
      <c r="R465" s="356"/>
      <c r="S465" s="19">
        <f>IF(H465="Trays",I465*Factsheet!$I$61,IF(G465="Fixed",I465,0))</f>
        <v>0</v>
      </c>
      <c r="T465" s="20">
        <f>IF(H465="Other","N/A",IF(H465="Trays",Factsheet!$I$61,Factsheet!$E$61))</f>
        <v>40</v>
      </c>
      <c r="U465" s="20" t="str">
        <f t="shared" si="17"/>
        <v>N</v>
      </c>
      <c r="V465" s="419" t="str">
        <f t="shared" si="16"/>
        <v>-</v>
      </c>
      <c r="W465" s="14"/>
      <c r="X465" s="14"/>
      <c r="Y465" s="14"/>
      <c r="Z465" s="14"/>
    </row>
    <row r="466" spans="1:26" ht="15" x14ac:dyDescent="0.25">
      <c r="A466" s="14"/>
      <c r="B466" s="16"/>
      <c r="C466" s="16"/>
      <c r="D466" s="14"/>
      <c r="E466" s="14"/>
      <c r="F466" s="16"/>
      <c r="G466" s="16"/>
      <c r="H466" s="16"/>
      <c r="I466" s="627"/>
      <c r="J466" s="628"/>
      <c r="K466" s="14"/>
      <c r="L466" s="615"/>
      <c r="M466" s="16"/>
      <c r="N466" s="16"/>
      <c r="O466" s="16"/>
      <c r="P466" s="353">
        <f>COUNTIF(Inputs!$D$20:$DS$307,C466)*(Inputs!$B$3*24)*60*IF(C466="",0,1)</f>
        <v>0</v>
      </c>
      <c r="Q466" s="354">
        <f>IF(Factsheet!$E$61&gt;0,P466/Factsheet!$E$61,0)</f>
        <v>0</v>
      </c>
      <c r="R466" s="356"/>
      <c r="S466" s="19">
        <f>IF(H466="Trays",I466*Factsheet!$I$61,IF(G466="Fixed",I466,0))</f>
        <v>0</v>
      </c>
      <c r="T466" s="20">
        <f>IF(H466="Other","N/A",IF(H466="Trays",Factsheet!$I$61,Factsheet!$E$61))</f>
        <v>40</v>
      </c>
      <c r="U466" s="20" t="str">
        <f t="shared" si="17"/>
        <v>N</v>
      </c>
      <c r="V466" s="419" t="str">
        <f t="shared" si="16"/>
        <v>-</v>
      </c>
      <c r="W466" s="14"/>
      <c r="X466" s="14"/>
      <c r="Y466" s="14"/>
      <c r="Z466" s="14"/>
    </row>
    <row r="467" spans="1:26" ht="15" x14ac:dyDescent="0.25">
      <c r="A467" s="14"/>
      <c r="B467" s="16"/>
      <c r="C467" s="16"/>
      <c r="D467" s="14"/>
      <c r="E467" s="14"/>
      <c r="F467" s="16"/>
      <c r="G467" s="16"/>
      <c r="H467" s="16"/>
      <c r="I467" s="627"/>
      <c r="J467" s="628"/>
      <c r="K467" s="14"/>
      <c r="L467" s="615"/>
      <c r="M467" s="16"/>
      <c r="N467" s="16"/>
      <c r="O467" s="16"/>
      <c r="P467" s="353">
        <f>COUNTIF(Inputs!$D$20:$DS$307,C467)*(Inputs!$B$3*24)*60*IF(C467="",0,1)</f>
        <v>0</v>
      </c>
      <c r="Q467" s="354">
        <f>IF(Factsheet!$E$61&gt;0,P467/Factsheet!$E$61,0)</f>
        <v>0</v>
      </c>
      <c r="R467" s="356"/>
      <c r="S467" s="19">
        <f>IF(H467="Trays",I467*Factsheet!$I$61,IF(G467="Fixed",I467,0))</f>
        <v>0</v>
      </c>
      <c r="T467" s="20">
        <f>IF(H467="Other","N/A",IF(H467="Trays",Factsheet!$I$61,Factsheet!$E$61))</f>
        <v>40</v>
      </c>
      <c r="U467" s="20" t="str">
        <f t="shared" si="17"/>
        <v>N</v>
      </c>
      <c r="V467" s="419" t="str">
        <f t="shared" si="16"/>
        <v>-</v>
      </c>
      <c r="W467" s="14"/>
      <c r="X467" s="14"/>
      <c r="Y467" s="14"/>
      <c r="Z467" s="14"/>
    </row>
    <row r="468" spans="1:26" ht="15" x14ac:dyDescent="0.25">
      <c r="A468" s="14"/>
      <c r="B468" s="16"/>
      <c r="C468" s="16"/>
      <c r="D468" s="14"/>
      <c r="E468" s="14"/>
      <c r="F468" s="16"/>
      <c r="G468" s="16"/>
      <c r="H468" s="16"/>
      <c r="I468" s="627"/>
      <c r="J468" s="628"/>
      <c r="K468" s="14"/>
      <c r="L468" s="615"/>
      <c r="M468" s="16"/>
      <c r="N468" s="16"/>
      <c r="O468" s="16"/>
      <c r="P468" s="353">
        <f>COUNTIF(Inputs!$D$20:$DS$307,C468)*(Inputs!$B$3*24)*60*IF(C468="",0,1)</f>
        <v>0</v>
      </c>
      <c r="Q468" s="354">
        <f>IF(Factsheet!$E$61&gt;0,P468/Factsheet!$E$61,0)</f>
        <v>0</v>
      </c>
      <c r="R468" s="356"/>
      <c r="S468" s="19">
        <f>IF(H468="Trays",I468*Factsheet!$I$61,IF(G468="Fixed",I468,0))</f>
        <v>0</v>
      </c>
      <c r="T468" s="20">
        <f>IF(H468="Other","N/A",IF(H468="Trays",Factsheet!$I$61,Factsheet!$E$61))</f>
        <v>40</v>
      </c>
      <c r="U468" s="20" t="str">
        <f t="shared" si="17"/>
        <v>N</v>
      </c>
      <c r="V468" s="419" t="str">
        <f t="shared" si="16"/>
        <v>-</v>
      </c>
      <c r="W468" s="14"/>
      <c r="X468" s="14"/>
      <c r="Y468" s="14"/>
      <c r="Z468" s="14"/>
    </row>
    <row r="469" spans="1:26" ht="15" x14ac:dyDescent="0.25">
      <c r="A469" s="14"/>
      <c r="B469" s="16"/>
      <c r="C469" s="16"/>
      <c r="D469" s="14"/>
      <c r="E469" s="14"/>
      <c r="F469" s="16"/>
      <c r="G469" s="16"/>
      <c r="H469" s="16"/>
      <c r="I469" s="627"/>
      <c r="J469" s="628"/>
      <c r="K469" s="14"/>
      <c r="L469" s="615"/>
      <c r="M469" s="16"/>
      <c r="N469" s="16"/>
      <c r="O469" s="16"/>
      <c r="P469" s="353">
        <f>COUNTIF(Inputs!$D$20:$DS$307,C469)*(Inputs!$B$3*24)*60*IF(C469="",0,1)</f>
        <v>0</v>
      </c>
      <c r="Q469" s="354">
        <f>IF(Factsheet!$E$61&gt;0,P469/Factsheet!$E$61,0)</f>
        <v>0</v>
      </c>
      <c r="R469" s="356"/>
      <c r="S469" s="19">
        <f>IF(H469="Trays",I469*Factsheet!$I$61,IF(G469="Fixed",I469,0))</f>
        <v>0</v>
      </c>
      <c r="T469" s="20">
        <f>IF(H469="Other","N/A",IF(H469="Trays",Factsheet!$I$61,Factsheet!$E$61))</f>
        <v>40</v>
      </c>
      <c r="U469" s="20" t="str">
        <f t="shared" si="17"/>
        <v>N</v>
      </c>
      <c r="V469" s="419" t="str">
        <f t="shared" si="16"/>
        <v>-</v>
      </c>
      <c r="W469" s="14"/>
      <c r="X469" s="14"/>
      <c r="Y469" s="14"/>
      <c r="Z469" s="14"/>
    </row>
    <row r="470" spans="1:26" ht="15" x14ac:dyDescent="0.25">
      <c r="A470" s="14"/>
      <c r="B470" s="16"/>
      <c r="C470" s="16"/>
      <c r="D470" s="14"/>
      <c r="E470" s="14"/>
      <c r="F470" s="16"/>
      <c r="G470" s="16"/>
      <c r="H470" s="16"/>
      <c r="I470" s="627"/>
      <c r="J470" s="628"/>
      <c r="K470" s="14"/>
      <c r="L470" s="615"/>
      <c r="M470" s="16"/>
      <c r="N470" s="16"/>
      <c r="O470" s="16"/>
      <c r="P470" s="353">
        <f>COUNTIF(Inputs!$D$20:$DS$307,C470)*(Inputs!$B$3*24)*60*IF(C470="",0,1)</f>
        <v>0</v>
      </c>
      <c r="Q470" s="354">
        <f>IF(Factsheet!$E$61&gt;0,P470/Factsheet!$E$61,0)</f>
        <v>0</v>
      </c>
      <c r="R470" s="356"/>
      <c r="S470" s="19">
        <f>IF(H470="Trays",I470*Factsheet!$I$61,IF(G470="Fixed",I470,0))</f>
        <v>0</v>
      </c>
      <c r="T470" s="20">
        <f>IF(H470="Other","N/A",IF(H470="Trays",Factsheet!$I$61,Factsheet!$E$61))</f>
        <v>40</v>
      </c>
      <c r="U470" s="20" t="str">
        <f t="shared" si="17"/>
        <v>N</v>
      </c>
      <c r="V470" s="419" t="str">
        <f t="shared" si="16"/>
        <v>-</v>
      </c>
      <c r="W470" s="14"/>
      <c r="X470" s="14"/>
      <c r="Y470" s="14"/>
      <c r="Z470" s="14"/>
    </row>
    <row r="471" spans="1:26" ht="15" x14ac:dyDescent="0.25">
      <c r="A471" s="14"/>
      <c r="B471" s="16"/>
      <c r="C471" s="16"/>
      <c r="D471" s="14"/>
      <c r="E471" s="14"/>
      <c r="F471" s="16"/>
      <c r="G471" s="16"/>
      <c r="H471" s="16"/>
      <c r="I471" s="627"/>
      <c r="J471" s="628"/>
      <c r="K471" s="14"/>
      <c r="L471" s="615"/>
      <c r="M471" s="16"/>
      <c r="N471" s="16"/>
      <c r="O471" s="16"/>
      <c r="P471" s="353">
        <f>COUNTIF(Inputs!$D$20:$DS$307,C471)*(Inputs!$B$3*24)*60*IF(C471="",0,1)</f>
        <v>0</v>
      </c>
      <c r="Q471" s="354">
        <f>IF(Factsheet!$E$61&gt;0,P471/Factsheet!$E$61,0)</f>
        <v>0</v>
      </c>
      <c r="R471" s="356"/>
      <c r="S471" s="19">
        <f>IF(H471="Trays",I471*Factsheet!$I$61,IF(G471="Fixed",I471,0))</f>
        <v>0</v>
      </c>
      <c r="T471" s="20">
        <f>IF(H471="Other","N/A",IF(H471="Trays",Factsheet!$I$61,Factsheet!$E$61))</f>
        <v>40</v>
      </c>
      <c r="U471" s="20" t="str">
        <f t="shared" si="17"/>
        <v>N</v>
      </c>
      <c r="V471" s="419" t="str">
        <f t="shared" si="16"/>
        <v>-</v>
      </c>
      <c r="W471" s="14"/>
      <c r="X471" s="14"/>
      <c r="Y471" s="14"/>
      <c r="Z471" s="14"/>
    </row>
    <row r="472" spans="1:26" ht="15" x14ac:dyDescent="0.25">
      <c r="A472" s="14"/>
      <c r="B472" s="16"/>
      <c r="C472" s="16"/>
      <c r="D472" s="14"/>
      <c r="E472" s="14"/>
      <c r="F472" s="16"/>
      <c r="G472" s="16"/>
      <c r="H472" s="16"/>
      <c r="I472" s="627"/>
      <c r="J472" s="628"/>
      <c r="K472" s="14"/>
      <c r="L472" s="615"/>
      <c r="M472" s="16"/>
      <c r="N472" s="16"/>
      <c r="O472" s="16"/>
      <c r="P472" s="353">
        <f>COUNTIF(Inputs!$D$20:$DS$307,C472)*(Inputs!$B$3*24)*60*IF(C472="",0,1)</f>
        <v>0</v>
      </c>
      <c r="Q472" s="354">
        <f>IF(Factsheet!$E$61&gt;0,P472/Factsheet!$E$61,0)</f>
        <v>0</v>
      </c>
      <c r="R472" s="356"/>
      <c r="S472" s="19">
        <f>IF(H472="Trays",I472*Factsheet!$I$61,IF(G472="Fixed",I472,0))</f>
        <v>0</v>
      </c>
      <c r="T472" s="20">
        <f>IF(H472="Other","N/A",IF(H472="Trays",Factsheet!$I$61,Factsheet!$E$61))</f>
        <v>40</v>
      </c>
      <c r="U472" s="20" t="str">
        <f t="shared" si="17"/>
        <v>N</v>
      </c>
      <c r="V472" s="419" t="str">
        <f t="shared" si="16"/>
        <v>-</v>
      </c>
      <c r="W472" s="14"/>
      <c r="X472" s="14"/>
      <c r="Y472" s="14"/>
      <c r="Z472" s="14"/>
    </row>
    <row r="473" spans="1:26" ht="15" x14ac:dyDescent="0.25">
      <c r="A473" s="14"/>
      <c r="B473" s="16"/>
      <c r="C473" s="16"/>
      <c r="D473" s="14"/>
      <c r="E473" s="14"/>
      <c r="F473" s="16"/>
      <c r="G473" s="16"/>
      <c r="H473" s="16"/>
      <c r="I473" s="627"/>
      <c r="J473" s="628"/>
      <c r="K473" s="14"/>
      <c r="L473" s="615"/>
      <c r="M473" s="16"/>
      <c r="N473" s="16"/>
      <c r="O473" s="16"/>
      <c r="P473" s="353">
        <f>COUNTIF(Inputs!$D$20:$DS$307,C473)*(Inputs!$B$3*24)*60*IF(C473="",0,1)</f>
        <v>0</v>
      </c>
      <c r="Q473" s="354">
        <f>IF(Factsheet!$E$61&gt;0,P473/Factsheet!$E$61,0)</f>
        <v>0</v>
      </c>
      <c r="R473" s="356"/>
      <c r="S473" s="19">
        <f>IF(H473="Trays",I473*Factsheet!$I$61,IF(G473="Fixed",I473,0))</f>
        <v>0</v>
      </c>
      <c r="T473" s="20">
        <f>IF(H473="Other","N/A",IF(H473="Trays",Factsheet!$I$61,Factsheet!$E$61))</f>
        <v>40</v>
      </c>
      <c r="U473" s="20" t="str">
        <f t="shared" si="17"/>
        <v>N</v>
      </c>
      <c r="V473" s="419" t="str">
        <f t="shared" si="16"/>
        <v>-</v>
      </c>
      <c r="W473" s="14"/>
      <c r="X473" s="14"/>
      <c r="Y473" s="14"/>
      <c r="Z473" s="14"/>
    </row>
    <row r="474" spans="1:26" ht="15" x14ac:dyDescent="0.25">
      <c r="A474" s="14"/>
      <c r="B474" s="16"/>
      <c r="C474" s="16"/>
      <c r="D474" s="14"/>
      <c r="E474" s="14"/>
      <c r="F474" s="16"/>
      <c r="G474" s="16"/>
      <c r="H474" s="16"/>
      <c r="I474" s="627"/>
      <c r="J474" s="628"/>
      <c r="K474" s="14"/>
      <c r="L474" s="615"/>
      <c r="M474" s="16"/>
      <c r="N474" s="16"/>
      <c r="O474" s="16"/>
      <c r="P474" s="353">
        <f>COUNTIF(Inputs!$D$20:$DS$307,C474)*(Inputs!$B$3*24)*60*IF(C474="",0,1)</f>
        <v>0</v>
      </c>
      <c r="Q474" s="354">
        <f>IF(Factsheet!$E$61&gt;0,P474/Factsheet!$E$61,0)</f>
        <v>0</v>
      </c>
      <c r="R474" s="356"/>
      <c r="S474" s="19">
        <f>IF(H474="Trays",I474*Factsheet!$I$61,IF(G474="Fixed",I474,0))</f>
        <v>0</v>
      </c>
      <c r="T474" s="20">
        <f>IF(H474="Other","N/A",IF(H474="Trays",Factsheet!$I$61,Factsheet!$E$61))</f>
        <v>40</v>
      </c>
      <c r="U474" s="20" t="str">
        <f t="shared" si="17"/>
        <v>N</v>
      </c>
      <c r="V474" s="419" t="str">
        <f t="shared" si="16"/>
        <v>-</v>
      </c>
      <c r="W474" s="14"/>
      <c r="X474" s="14"/>
      <c r="Y474" s="14"/>
      <c r="Z474" s="14"/>
    </row>
    <row r="475" spans="1:26" ht="15" x14ac:dyDescent="0.25">
      <c r="A475" s="14"/>
      <c r="B475" s="16"/>
      <c r="C475" s="16"/>
      <c r="D475" s="14"/>
      <c r="E475" s="14"/>
      <c r="F475" s="16"/>
      <c r="G475" s="16"/>
      <c r="H475" s="16"/>
      <c r="I475" s="627"/>
      <c r="J475" s="628"/>
      <c r="K475" s="14"/>
      <c r="L475" s="615"/>
      <c r="M475" s="16"/>
      <c r="N475" s="16"/>
      <c r="O475" s="16"/>
      <c r="P475" s="353">
        <f>COUNTIF(Inputs!$D$20:$DS$307,C475)*(Inputs!$B$3*24)*60*IF(C475="",0,1)</f>
        <v>0</v>
      </c>
      <c r="Q475" s="354">
        <f>IF(Factsheet!$E$61&gt;0,P475/Factsheet!$E$61,0)</f>
        <v>0</v>
      </c>
      <c r="R475" s="356"/>
      <c r="S475" s="19">
        <f>IF(H475="Trays",I475*Factsheet!$I$61,IF(G475="Fixed",I475,0))</f>
        <v>0</v>
      </c>
      <c r="T475" s="20">
        <f>IF(H475="Other","N/A",IF(H475="Trays",Factsheet!$I$61,Factsheet!$E$61))</f>
        <v>40</v>
      </c>
      <c r="U475" s="20" t="str">
        <f t="shared" si="17"/>
        <v>N</v>
      </c>
      <c r="V475" s="419" t="str">
        <f t="shared" si="16"/>
        <v>-</v>
      </c>
      <c r="W475" s="14"/>
      <c r="X475" s="14"/>
      <c r="Y475" s="14"/>
      <c r="Z475" s="14"/>
    </row>
    <row r="476" spans="1:26" ht="15" x14ac:dyDescent="0.25">
      <c r="A476" s="14"/>
      <c r="B476" s="16"/>
      <c r="C476" s="16"/>
      <c r="D476" s="14"/>
      <c r="E476" s="14"/>
      <c r="F476" s="16"/>
      <c r="G476" s="16"/>
      <c r="H476" s="16"/>
      <c r="I476" s="627"/>
      <c r="J476" s="628"/>
      <c r="K476" s="14"/>
      <c r="L476" s="615"/>
      <c r="M476" s="16"/>
      <c r="N476" s="16"/>
      <c r="O476" s="16"/>
      <c r="P476" s="353">
        <f>COUNTIF(Inputs!$D$20:$DS$307,C476)*(Inputs!$B$3*24)*60*IF(C476="",0,1)</f>
        <v>0</v>
      </c>
      <c r="Q476" s="354">
        <f>IF(Factsheet!$E$61&gt;0,P476/Factsheet!$E$61,0)</f>
        <v>0</v>
      </c>
      <c r="R476" s="356"/>
      <c r="S476" s="19">
        <f>IF(H476="Trays",I476*Factsheet!$I$61,IF(G476="Fixed",I476,0))</f>
        <v>0</v>
      </c>
      <c r="T476" s="20">
        <f>IF(H476="Other","N/A",IF(H476="Trays",Factsheet!$I$61,Factsheet!$E$61))</f>
        <v>40</v>
      </c>
      <c r="U476" s="20" t="str">
        <f t="shared" si="17"/>
        <v>N</v>
      </c>
      <c r="V476" s="419" t="str">
        <f t="shared" si="16"/>
        <v>-</v>
      </c>
      <c r="W476" s="14"/>
      <c r="X476" s="14"/>
      <c r="Y476" s="14"/>
      <c r="Z476" s="14"/>
    </row>
    <row r="477" spans="1:26" ht="15" x14ac:dyDescent="0.25">
      <c r="A477" s="14"/>
      <c r="B477" s="16"/>
      <c r="C477" s="16"/>
      <c r="D477" s="14"/>
      <c r="E477" s="14"/>
      <c r="F477" s="16"/>
      <c r="G477" s="16"/>
      <c r="H477" s="16"/>
      <c r="I477" s="627"/>
      <c r="J477" s="628"/>
      <c r="K477" s="14"/>
      <c r="L477" s="615"/>
      <c r="M477" s="16"/>
      <c r="N477" s="16"/>
      <c r="O477" s="16"/>
      <c r="P477" s="353">
        <f>COUNTIF(Inputs!$D$20:$DS$307,C477)*(Inputs!$B$3*24)*60*IF(C477="",0,1)</f>
        <v>0</v>
      </c>
      <c r="Q477" s="354">
        <f>IF(Factsheet!$E$61&gt;0,P477/Factsheet!$E$61,0)</f>
        <v>0</v>
      </c>
      <c r="R477" s="356"/>
      <c r="S477" s="19">
        <f>IF(H477="Trays",I477*Factsheet!$I$61,IF(G477="Fixed",I477,0))</f>
        <v>0</v>
      </c>
      <c r="T477" s="20">
        <f>IF(H477="Other","N/A",IF(H477="Trays",Factsheet!$I$61,Factsheet!$E$61))</f>
        <v>40</v>
      </c>
      <c r="U477" s="20" t="str">
        <f t="shared" si="17"/>
        <v>N</v>
      </c>
      <c r="V477" s="419" t="str">
        <f t="shared" si="16"/>
        <v>-</v>
      </c>
      <c r="W477" s="14"/>
      <c r="X477" s="14"/>
      <c r="Y477" s="14"/>
      <c r="Z477" s="14"/>
    </row>
    <row r="478" spans="1:26" ht="15" x14ac:dyDescent="0.25">
      <c r="A478" s="14"/>
      <c r="B478" s="16"/>
      <c r="C478" s="16"/>
      <c r="D478" s="14"/>
      <c r="E478" s="14"/>
      <c r="F478" s="16"/>
      <c r="G478" s="16"/>
      <c r="H478" s="16"/>
      <c r="I478" s="627"/>
      <c r="J478" s="628"/>
      <c r="K478" s="14"/>
      <c r="L478" s="615"/>
      <c r="M478" s="16"/>
      <c r="N478" s="16"/>
      <c r="O478" s="16"/>
      <c r="P478" s="353">
        <f>COUNTIF(Inputs!$D$20:$DS$307,C478)*(Inputs!$B$3*24)*60*IF(C478="",0,1)</f>
        <v>0</v>
      </c>
      <c r="Q478" s="354">
        <f>IF(Factsheet!$E$61&gt;0,P478/Factsheet!$E$61,0)</f>
        <v>0</v>
      </c>
      <c r="R478" s="356"/>
      <c r="S478" s="19">
        <f>IF(H478="Trays",I478*Factsheet!$I$61,IF(G478="Fixed",I478,0))</f>
        <v>0</v>
      </c>
      <c r="T478" s="20">
        <f>IF(H478="Other","N/A",IF(H478="Trays",Factsheet!$I$61,Factsheet!$E$61))</f>
        <v>40</v>
      </c>
      <c r="U478" s="20" t="str">
        <f t="shared" si="17"/>
        <v>N</v>
      </c>
      <c r="V478" s="419" t="str">
        <f t="shared" si="16"/>
        <v>-</v>
      </c>
      <c r="W478" s="14"/>
      <c r="X478" s="14"/>
      <c r="Y478" s="14"/>
      <c r="Z478" s="14"/>
    </row>
    <row r="479" spans="1:26" ht="15" x14ac:dyDescent="0.25">
      <c r="A479" s="14"/>
      <c r="B479" s="16"/>
      <c r="C479" s="16"/>
      <c r="D479" s="14"/>
      <c r="E479" s="14"/>
      <c r="F479" s="16"/>
      <c r="G479" s="16"/>
      <c r="H479" s="16"/>
      <c r="I479" s="627"/>
      <c r="J479" s="628"/>
      <c r="K479" s="14"/>
      <c r="L479" s="615"/>
      <c r="M479" s="16"/>
      <c r="N479" s="16"/>
      <c r="O479" s="16"/>
      <c r="P479" s="353">
        <f>COUNTIF(Inputs!$D$20:$DS$307,C479)*(Inputs!$B$3*24)*60*IF(C479="",0,1)</f>
        <v>0</v>
      </c>
      <c r="Q479" s="354">
        <f>IF(Factsheet!$E$61&gt;0,P479/Factsheet!$E$61,0)</f>
        <v>0</v>
      </c>
      <c r="R479" s="356"/>
      <c r="S479" s="19">
        <f>IF(H479="Trays",I479*Factsheet!$I$61,IF(G479="Fixed",I479,0))</f>
        <v>0</v>
      </c>
      <c r="T479" s="20">
        <f>IF(H479="Other","N/A",IF(H479="Trays",Factsheet!$I$61,Factsheet!$E$61))</f>
        <v>40</v>
      </c>
      <c r="U479" s="20" t="str">
        <f t="shared" si="17"/>
        <v>N</v>
      </c>
      <c r="V479" s="419" t="str">
        <f t="shared" si="16"/>
        <v>-</v>
      </c>
      <c r="W479" s="14"/>
      <c r="X479" s="14"/>
      <c r="Y479" s="14"/>
      <c r="Z479" s="14"/>
    </row>
    <row r="480" spans="1:26" ht="15" x14ac:dyDescent="0.25">
      <c r="A480" s="14"/>
      <c r="B480" s="16"/>
      <c r="C480" s="16"/>
      <c r="D480" s="14"/>
      <c r="E480" s="14"/>
      <c r="F480" s="16"/>
      <c r="G480" s="16"/>
      <c r="H480" s="16"/>
      <c r="I480" s="627"/>
      <c r="J480" s="628"/>
      <c r="K480" s="14"/>
      <c r="L480" s="615"/>
      <c r="M480" s="16"/>
      <c r="N480" s="16"/>
      <c r="O480" s="16"/>
      <c r="P480" s="353">
        <f>COUNTIF(Inputs!$D$20:$DS$307,C480)*(Inputs!$B$3*24)*60*IF(C480="",0,1)</f>
        <v>0</v>
      </c>
      <c r="Q480" s="354">
        <f>IF(Factsheet!$E$61&gt;0,P480/Factsheet!$E$61,0)</f>
        <v>0</v>
      </c>
      <c r="R480" s="356"/>
      <c r="S480" s="19">
        <f>IF(H480="Trays",I480*Factsheet!$I$61,IF(G480="Fixed",I480,0))</f>
        <v>0</v>
      </c>
      <c r="T480" s="20">
        <f>IF(H480="Other","N/A",IF(H480="Trays",Factsheet!$I$61,Factsheet!$E$61))</f>
        <v>40</v>
      </c>
      <c r="U480" s="20" t="str">
        <f t="shared" si="17"/>
        <v>N</v>
      </c>
      <c r="V480" s="419" t="str">
        <f t="shared" si="16"/>
        <v>-</v>
      </c>
      <c r="W480" s="14"/>
      <c r="X480" s="14"/>
      <c r="Y480" s="14"/>
      <c r="Z480" s="14"/>
    </row>
    <row r="481" spans="1:26" ht="15" x14ac:dyDescent="0.25">
      <c r="A481" s="14"/>
      <c r="B481" s="16"/>
      <c r="C481" s="16"/>
      <c r="D481" s="14"/>
      <c r="E481" s="14"/>
      <c r="F481" s="16"/>
      <c r="G481" s="16"/>
      <c r="H481" s="16"/>
      <c r="I481" s="627"/>
      <c r="J481" s="628"/>
      <c r="K481" s="14"/>
      <c r="L481" s="615"/>
      <c r="M481" s="16"/>
      <c r="N481" s="16"/>
      <c r="O481" s="16"/>
      <c r="P481" s="353">
        <f>COUNTIF(Inputs!$D$20:$DS$307,C481)*(Inputs!$B$3*24)*60*IF(C481="",0,1)</f>
        <v>0</v>
      </c>
      <c r="Q481" s="354">
        <f>IF(Factsheet!$E$61&gt;0,P481/Factsheet!$E$61,0)</f>
        <v>0</v>
      </c>
      <c r="R481" s="356"/>
      <c r="S481" s="19">
        <f>IF(H481="Trays",I481*Factsheet!$I$61,IF(G481="Fixed",I481,0))</f>
        <v>0</v>
      </c>
      <c r="T481" s="20">
        <f>IF(H481="Other","N/A",IF(H481="Trays",Factsheet!$I$61,Factsheet!$E$61))</f>
        <v>40</v>
      </c>
      <c r="U481" s="20" t="str">
        <f t="shared" si="17"/>
        <v>N</v>
      </c>
      <c r="V481" s="419" t="str">
        <f t="shared" si="16"/>
        <v>-</v>
      </c>
      <c r="W481" s="14"/>
      <c r="X481" s="14"/>
      <c r="Y481" s="14"/>
      <c r="Z481" s="14"/>
    </row>
    <row r="482" spans="1:26" ht="15" x14ac:dyDescent="0.25">
      <c r="A482" s="14"/>
      <c r="B482" s="16"/>
      <c r="C482" s="16"/>
      <c r="D482" s="14"/>
      <c r="E482" s="14"/>
      <c r="F482" s="16"/>
      <c r="G482" s="16"/>
      <c r="H482" s="16"/>
      <c r="I482" s="627"/>
      <c r="J482" s="628"/>
      <c r="K482" s="14"/>
      <c r="L482" s="615"/>
      <c r="M482" s="16"/>
      <c r="N482" s="16"/>
      <c r="O482" s="16"/>
      <c r="P482" s="353">
        <f>COUNTIF(Inputs!$D$20:$DS$307,C482)*(Inputs!$B$3*24)*60*IF(C482="",0,1)</f>
        <v>0</v>
      </c>
      <c r="Q482" s="354">
        <f>IF(Factsheet!$E$61&gt;0,P482/Factsheet!$E$61,0)</f>
        <v>0</v>
      </c>
      <c r="R482" s="356"/>
      <c r="S482" s="19">
        <f>IF(H482="Trays",I482*Factsheet!$I$61,IF(G482="Fixed",I482,0))</f>
        <v>0</v>
      </c>
      <c r="T482" s="20">
        <f>IF(H482="Other","N/A",IF(H482="Trays",Factsheet!$I$61,Factsheet!$E$61))</f>
        <v>40</v>
      </c>
      <c r="U482" s="20" t="str">
        <f t="shared" si="17"/>
        <v>N</v>
      </c>
      <c r="V482" s="419" t="str">
        <f t="shared" si="16"/>
        <v>-</v>
      </c>
      <c r="W482" s="14"/>
      <c r="X482" s="14"/>
      <c r="Y482" s="14"/>
      <c r="Z482" s="14"/>
    </row>
    <row r="483" spans="1:26" ht="15" x14ac:dyDescent="0.25">
      <c r="A483" s="14"/>
      <c r="B483" s="16"/>
      <c r="C483" s="16"/>
      <c r="D483" s="14"/>
      <c r="E483" s="14"/>
      <c r="F483" s="16"/>
      <c r="G483" s="16"/>
      <c r="H483" s="16"/>
      <c r="I483" s="627"/>
      <c r="J483" s="628"/>
      <c r="K483" s="14"/>
      <c r="L483" s="615"/>
      <c r="M483" s="16"/>
      <c r="N483" s="16"/>
      <c r="O483" s="16"/>
      <c r="P483" s="353">
        <f>COUNTIF(Inputs!$D$20:$DS$307,C483)*(Inputs!$B$3*24)*60*IF(C483="",0,1)</f>
        <v>0</v>
      </c>
      <c r="Q483" s="354">
        <f>IF(Factsheet!$E$61&gt;0,P483/Factsheet!$E$61,0)</f>
        <v>0</v>
      </c>
      <c r="R483" s="356"/>
      <c r="S483" s="19">
        <f>IF(H483="Trays",I483*Factsheet!$I$61,IF(G483="Fixed",I483,0))</f>
        <v>0</v>
      </c>
      <c r="T483" s="20">
        <f>IF(H483="Other","N/A",IF(H483="Trays",Factsheet!$I$61,Factsheet!$E$61))</f>
        <v>40</v>
      </c>
      <c r="U483" s="20" t="str">
        <f t="shared" si="17"/>
        <v>N</v>
      </c>
      <c r="V483" s="419" t="str">
        <f t="shared" si="16"/>
        <v>-</v>
      </c>
      <c r="W483" s="14"/>
      <c r="X483" s="14"/>
      <c r="Y483" s="14"/>
      <c r="Z483" s="14"/>
    </row>
    <row r="484" spans="1:26" ht="15" x14ac:dyDescent="0.25">
      <c r="A484" s="14"/>
      <c r="B484" s="16"/>
      <c r="C484" s="16"/>
      <c r="D484" s="14"/>
      <c r="E484" s="14"/>
      <c r="F484" s="16"/>
      <c r="G484" s="16"/>
      <c r="H484" s="16"/>
      <c r="I484" s="627"/>
      <c r="J484" s="628"/>
      <c r="K484" s="14"/>
      <c r="L484" s="615"/>
      <c r="M484" s="16"/>
      <c r="N484" s="16"/>
      <c r="O484" s="16"/>
      <c r="P484" s="353">
        <f>COUNTIF(Inputs!$D$20:$DS$307,C484)*(Inputs!$B$3*24)*60*IF(C484="",0,1)</f>
        <v>0</v>
      </c>
      <c r="Q484" s="354">
        <f>IF(Factsheet!$E$61&gt;0,P484/Factsheet!$E$61,0)</f>
        <v>0</v>
      </c>
      <c r="R484" s="356"/>
      <c r="S484" s="19">
        <f>IF(H484="Trays",I484*Factsheet!$I$61,IF(G484="Fixed",I484,0))</f>
        <v>0</v>
      </c>
      <c r="T484" s="20">
        <f>IF(H484="Other","N/A",IF(H484="Trays",Factsheet!$I$61,Factsheet!$E$61))</f>
        <v>40</v>
      </c>
      <c r="U484" s="20" t="str">
        <f t="shared" si="17"/>
        <v>N</v>
      </c>
      <c r="V484" s="419" t="str">
        <f t="shared" si="16"/>
        <v>-</v>
      </c>
      <c r="W484" s="14"/>
      <c r="X484" s="14"/>
      <c r="Y484" s="14"/>
      <c r="Z484" s="14"/>
    </row>
    <row r="485" spans="1:26" ht="15" x14ac:dyDescent="0.25">
      <c r="A485" s="14"/>
      <c r="B485" s="16"/>
      <c r="C485" s="16"/>
      <c r="D485" s="14"/>
      <c r="E485" s="14"/>
      <c r="F485" s="16"/>
      <c r="G485" s="16"/>
      <c r="H485" s="16"/>
      <c r="I485" s="627"/>
      <c r="J485" s="628"/>
      <c r="K485" s="14"/>
      <c r="L485" s="615"/>
      <c r="M485" s="16"/>
      <c r="N485" s="16"/>
      <c r="O485" s="16"/>
      <c r="P485" s="353">
        <f>COUNTIF(Inputs!$D$20:$DS$307,C485)*(Inputs!$B$3*24)*60*IF(C485="",0,1)</f>
        <v>0</v>
      </c>
      <c r="Q485" s="354">
        <f>IF(Factsheet!$E$61&gt;0,P485/Factsheet!$E$61,0)</f>
        <v>0</v>
      </c>
      <c r="R485" s="356"/>
      <c r="S485" s="19">
        <f>IF(H485="Trays",I485*Factsheet!$I$61,IF(G485="Fixed",I485,0))</f>
        <v>0</v>
      </c>
      <c r="T485" s="20">
        <f>IF(H485="Other","N/A",IF(H485="Trays",Factsheet!$I$61,Factsheet!$E$61))</f>
        <v>40</v>
      </c>
      <c r="U485" s="20" t="str">
        <f t="shared" si="17"/>
        <v>N</v>
      </c>
      <c r="V485" s="419" t="str">
        <f t="shared" si="16"/>
        <v>-</v>
      </c>
      <c r="W485" s="14"/>
      <c r="X485" s="14"/>
      <c r="Y485" s="14"/>
      <c r="Z485" s="14"/>
    </row>
    <row r="486" spans="1:26" ht="15" x14ac:dyDescent="0.25">
      <c r="A486" s="14"/>
      <c r="B486" s="16"/>
      <c r="C486" s="16"/>
      <c r="D486" s="14"/>
      <c r="E486" s="14"/>
      <c r="F486" s="16"/>
      <c r="G486" s="16"/>
      <c r="H486" s="16"/>
      <c r="I486" s="627"/>
      <c r="J486" s="628"/>
      <c r="K486" s="14"/>
      <c r="L486" s="615"/>
      <c r="M486" s="16"/>
      <c r="N486" s="16"/>
      <c r="O486" s="16"/>
      <c r="P486" s="353">
        <f>COUNTIF(Inputs!$D$20:$DS$307,C486)*(Inputs!$B$3*24)*60*IF(C486="",0,1)</f>
        <v>0</v>
      </c>
      <c r="Q486" s="354">
        <f>IF(Factsheet!$E$61&gt;0,P486/Factsheet!$E$61,0)</f>
        <v>0</v>
      </c>
      <c r="R486" s="356"/>
      <c r="S486" s="19">
        <f>IF(H486="Trays",I486*Factsheet!$I$61,IF(G486="Fixed",I486,0))</f>
        <v>0</v>
      </c>
      <c r="T486" s="20">
        <f>IF(H486="Other","N/A",IF(H486="Trays",Factsheet!$I$61,Factsheet!$E$61))</f>
        <v>40</v>
      </c>
      <c r="U486" s="20" t="str">
        <f t="shared" si="17"/>
        <v>N</v>
      </c>
      <c r="V486" s="419" t="str">
        <f t="shared" si="16"/>
        <v>-</v>
      </c>
      <c r="W486" s="14"/>
      <c r="X486" s="14"/>
      <c r="Y486" s="14"/>
      <c r="Z486" s="14"/>
    </row>
    <row r="487" spans="1:26" ht="15" x14ac:dyDescent="0.25">
      <c r="A487" s="14"/>
      <c r="B487" s="16"/>
      <c r="C487" s="16"/>
      <c r="D487" s="14"/>
      <c r="E487" s="14"/>
      <c r="F487" s="16"/>
      <c r="G487" s="16"/>
      <c r="H487" s="16"/>
      <c r="I487" s="627"/>
      <c r="J487" s="628"/>
      <c r="K487" s="14"/>
      <c r="L487" s="615"/>
      <c r="M487" s="16"/>
      <c r="N487" s="16"/>
      <c r="O487" s="16"/>
      <c r="P487" s="353">
        <f>COUNTIF(Inputs!$D$20:$DS$307,C487)*(Inputs!$B$3*24)*60*IF(C487="",0,1)</f>
        <v>0</v>
      </c>
      <c r="Q487" s="354">
        <f>IF(Factsheet!$E$61&gt;0,P487/Factsheet!$E$61,0)</f>
        <v>0</v>
      </c>
      <c r="R487" s="356"/>
      <c r="S487" s="19">
        <f>IF(H487="Trays",I487*Factsheet!$I$61,IF(G487="Fixed",I487,0))</f>
        <v>0</v>
      </c>
      <c r="T487" s="20">
        <f>IF(H487="Other","N/A",IF(H487="Trays",Factsheet!$I$61,Factsheet!$E$61))</f>
        <v>40</v>
      </c>
      <c r="U487" s="20" t="str">
        <f t="shared" si="17"/>
        <v>N</v>
      </c>
      <c r="V487" s="419" t="str">
        <f t="shared" si="16"/>
        <v>-</v>
      </c>
      <c r="W487" s="14"/>
      <c r="X487" s="14"/>
      <c r="Y487" s="14"/>
      <c r="Z487" s="14"/>
    </row>
    <row r="488" spans="1:26" ht="15" x14ac:dyDescent="0.25">
      <c r="A488" s="14"/>
      <c r="B488" s="16"/>
      <c r="C488" s="16"/>
      <c r="D488" s="14"/>
      <c r="E488" s="14"/>
      <c r="F488" s="16"/>
      <c r="G488" s="16"/>
      <c r="H488" s="16"/>
      <c r="I488" s="627"/>
      <c r="J488" s="628"/>
      <c r="K488" s="14"/>
      <c r="L488" s="615"/>
      <c r="M488" s="16"/>
      <c r="N488" s="16"/>
      <c r="O488" s="16"/>
      <c r="P488" s="353">
        <f>COUNTIF(Inputs!$D$20:$DS$307,C488)*(Inputs!$B$3*24)*60*IF(C488="",0,1)</f>
        <v>0</v>
      </c>
      <c r="Q488" s="354">
        <f>IF(Factsheet!$E$61&gt;0,P488/Factsheet!$E$61,0)</f>
        <v>0</v>
      </c>
      <c r="R488" s="356"/>
      <c r="S488" s="19">
        <f>IF(H488="Trays",I488*Factsheet!$I$61,IF(G488="Fixed",I488,0))</f>
        <v>0</v>
      </c>
      <c r="T488" s="20">
        <f>IF(H488="Other","N/A",IF(H488="Trays",Factsheet!$I$61,Factsheet!$E$61))</f>
        <v>40</v>
      </c>
      <c r="U488" s="20" t="str">
        <f t="shared" si="17"/>
        <v>N</v>
      </c>
      <c r="V488" s="419" t="str">
        <f t="shared" si="16"/>
        <v>-</v>
      </c>
      <c r="W488" s="14"/>
      <c r="X488" s="14"/>
      <c r="Y488" s="14"/>
      <c r="Z488" s="14"/>
    </row>
    <row r="489" spans="1:26" ht="15" x14ac:dyDescent="0.25">
      <c r="A489" s="14"/>
      <c r="B489" s="16"/>
      <c r="C489" s="16"/>
      <c r="D489" s="14"/>
      <c r="E489" s="14"/>
      <c r="F489" s="16"/>
      <c r="G489" s="16"/>
      <c r="H489" s="16"/>
      <c r="I489" s="627"/>
      <c r="J489" s="628"/>
      <c r="K489" s="14"/>
      <c r="L489" s="615"/>
      <c r="M489" s="16"/>
      <c r="N489" s="16"/>
      <c r="O489" s="16"/>
      <c r="P489" s="353">
        <f>COUNTIF(Inputs!$D$20:$DS$307,C489)*(Inputs!$B$3*24)*60*IF(C489="",0,1)</f>
        <v>0</v>
      </c>
      <c r="Q489" s="354">
        <f>IF(Factsheet!$E$61&gt;0,P489/Factsheet!$E$61,0)</f>
        <v>0</v>
      </c>
      <c r="R489" s="356"/>
      <c r="S489" s="19">
        <f>IF(H489="Trays",I489*Factsheet!$I$61,IF(G489="Fixed",I489,0))</f>
        <v>0</v>
      </c>
      <c r="T489" s="20">
        <f>IF(H489="Other","N/A",IF(H489="Trays",Factsheet!$I$61,Factsheet!$E$61))</f>
        <v>40</v>
      </c>
      <c r="U489" s="20" t="str">
        <f t="shared" si="17"/>
        <v>N</v>
      </c>
      <c r="V489" s="419" t="str">
        <f t="shared" si="16"/>
        <v>-</v>
      </c>
      <c r="W489" s="14"/>
      <c r="X489" s="14"/>
      <c r="Y489" s="14"/>
      <c r="Z489" s="14"/>
    </row>
    <row r="490" spans="1:26" ht="15" x14ac:dyDescent="0.25">
      <c r="A490" s="14"/>
      <c r="B490" s="16"/>
      <c r="C490" s="16"/>
      <c r="D490" s="14"/>
      <c r="E490" s="14"/>
      <c r="F490" s="16"/>
      <c r="G490" s="16"/>
      <c r="H490" s="16"/>
      <c r="I490" s="627"/>
      <c r="J490" s="628"/>
      <c r="K490" s="14"/>
      <c r="L490" s="615"/>
      <c r="M490" s="16"/>
      <c r="N490" s="16"/>
      <c r="O490" s="16"/>
      <c r="P490" s="353">
        <f>COUNTIF(Inputs!$D$20:$DS$307,C490)*(Inputs!$B$3*24)*60*IF(C490="",0,1)</f>
        <v>0</v>
      </c>
      <c r="Q490" s="354">
        <f>IF(Factsheet!$E$61&gt;0,P490/Factsheet!$E$61,0)</f>
        <v>0</v>
      </c>
      <c r="R490" s="356"/>
      <c r="S490" s="19">
        <f>IF(H490="Trays",I490*Factsheet!$I$61,IF(G490="Fixed",I490,0))</f>
        <v>0</v>
      </c>
      <c r="T490" s="20">
        <f>IF(H490="Other","N/A",IF(H490="Trays",Factsheet!$I$61,Factsheet!$E$61))</f>
        <v>40</v>
      </c>
      <c r="U490" s="20" t="str">
        <f t="shared" si="17"/>
        <v>N</v>
      </c>
      <c r="V490" s="419" t="str">
        <f t="shared" si="16"/>
        <v>-</v>
      </c>
      <c r="W490" s="14"/>
      <c r="X490" s="14"/>
      <c r="Y490" s="14"/>
      <c r="Z490" s="14"/>
    </row>
    <row r="491" spans="1:26" ht="15" x14ac:dyDescent="0.25">
      <c r="A491" s="14"/>
      <c r="B491" s="16"/>
      <c r="C491" s="16"/>
      <c r="D491" s="14"/>
      <c r="E491" s="14"/>
      <c r="F491" s="16"/>
      <c r="G491" s="16"/>
      <c r="H491" s="16"/>
      <c r="I491" s="627"/>
      <c r="J491" s="628"/>
      <c r="K491" s="14"/>
      <c r="L491" s="615"/>
      <c r="M491" s="16"/>
      <c r="N491" s="16"/>
      <c r="O491" s="16"/>
      <c r="P491" s="353">
        <f>COUNTIF(Inputs!$D$20:$DS$307,C491)*(Inputs!$B$3*24)*60*IF(C491="",0,1)</f>
        <v>0</v>
      </c>
      <c r="Q491" s="354">
        <f>IF(Factsheet!$E$61&gt;0,P491/Factsheet!$E$61,0)</f>
        <v>0</v>
      </c>
      <c r="R491" s="356"/>
      <c r="S491" s="19">
        <f>IF(H491="Trays",I491*Factsheet!$I$61,IF(G491="Fixed",I491,0))</f>
        <v>0</v>
      </c>
      <c r="T491" s="20">
        <f>IF(H491="Other","N/A",IF(H491="Trays",Factsheet!$I$61,Factsheet!$E$61))</f>
        <v>40</v>
      </c>
      <c r="U491" s="20" t="str">
        <f t="shared" si="17"/>
        <v>N</v>
      </c>
      <c r="V491" s="419" t="str">
        <f t="shared" si="16"/>
        <v>-</v>
      </c>
      <c r="W491" s="14"/>
      <c r="X491" s="14"/>
      <c r="Y491" s="14"/>
      <c r="Z491" s="14"/>
    </row>
    <row r="492" spans="1:26" ht="15" x14ac:dyDescent="0.25">
      <c r="A492" s="14"/>
      <c r="B492" s="16"/>
      <c r="C492" s="16"/>
      <c r="D492" s="14"/>
      <c r="E492" s="14"/>
      <c r="F492" s="16"/>
      <c r="G492" s="16"/>
      <c r="H492" s="16"/>
      <c r="I492" s="627"/>
      <c r="J492" s="628"/>
      <c r="K492" s="14"/>
      <c r="L492" s="615"/>
      <c r="M492" s="16"/>
      <c r="N492" s="16"/>
      <c r="O492" s="16"/>
      <c r="P492" s="353">
        <f>COUNTIF(Inputs!$D$20:$DS$307,C492)*(Inputs!$B$3*24)*60*IF(C492="",0,1)</f>
        <v>0</v>
      </c>
      <c r="Q492" s="354">
        <f>IF(Factsheet!$E$61&gt;0,P492/Factsheet!$E$61,0)</f>
        <v>0</v>
      </c>
      <c r="R492" s="356"/>
      <c r="S492" s="19">
        <f>IF(H492="Trays",I492*Factsheet!$I$61,IF(G492="Fixed",I492,0))</f>
        <v>0</v>
      </c>
      <c r="T492" s="20">
        <f>IF(H492="Other","N/A",IF(H492="Trays",Factsheet!$I$61,Factsheet!$E$61))</f>
        <v>40</v>
      </c>
      <c r="U492" s="20" t="str">
        <f t="shared" si="17"/>
        <v>N</v>
      </c>
      <c r="V492" s="419" t="str">
        <f t="shared" si="16"/>
        <v>-</v>
      </c>
      <c r="W492" s="14"/>
      <c r="X492" s="14"/>
      <c r="Y492" s="14"/>
      <c r="Z492" s="14"/>
    </row>
    <row r="493" spans="1:26" ht="15" x14ac:dyDescent="0.25">
      <c r="A493" s="14"/>
      <c r="B493" s="16"/>
      <c r="C493" s="16"/>
      <c r="D493" s="14"/>
      <c r="E493" s="14"/>
      <c r="F493" s="16"/>
      <c r="G493" s="16"/>
      <c r="H493" s="16"/>
      <c r="I493" s="627"/>
      <c r="J493" s="628"/>
      <c r="K493" s="14"/>
      <c r="L493" s="615"/>
      <c r="M493" s="16"/>
      <c r="N493" s="16"/>
      <c r="O493" s="16"/>
      <c r="P493" s="353">
        <f>COUNTIF(Inputs!$D$20:$DS$307,C493)*(Inputs!$B$3*24)*60*IF(C493="",0,1)</f>
        <v>0</v>
      </c>
      <c r="Q493" s="354">
        <f>IF(Factsheet!$E$61&gt;0,P493/Factsheet!$E$61,0)</f>
        <v>0</v>
      </c>
      <c r="R493" s="356"/>
      <c r="S493" s="19">
        <f>IF(H493="Trays",I493*Factsheet!$I$61,IF(G493="Fixed",I493,0))</f>
        <v>0</v>
      </c>
      <c r="T493" s="20">
        <f>IF(H493="Other","N/A",IF(H493="Trays",Factsheet!$I$61,Factsheet!$E$61))</f>
        <v>40</v>
      </c>
      <c r="U493" s="20" t="str">
        <f t="shared" si="17"/>
        <v>N</v>
      </c>
      <c r="V493" s="419" t="str">
        <f t="shared" si="16"/>
        <v>-</v>
      </c>
      <c r="W493" s="14"/>
      <c r="X493" s="14"/>
      <c r="Y493" s="14"/>
      <c r="Z493" s="14"/>
    </row>
    <row r="494" spans="1:26" ht="15" x14ac:dyDescent="0.25">
      <c r="A494" s="14"/>
      <c r="B494" s="16"/>
      <c r="C494" s="16"/>
      <c r="D494" s="14"/>
      <c r="E494" s="14"/>
      <c r="F494" s="16"/>
      <c r="G494" s="16"/>
      <c r="H494" s="16"/>
      <c r="I494" s="627"/>
      <c r="J494" s="628"/>
      <c r="K494" s="14"/>
      <c r="L494" s="615"/>
      <c r="M494" s="16"/>
      <c r="N494" s="16"/>
      <c r="O494" s="16"/>
      <c r="P494" s="353">
        <f>COUNTIF(Inputs!$D$20:$DS$307,C494)*(Inputs!$B$3*24)*60*IF(C494="",0,1)</f>
        <v>0</v>
      </c>
      <c r="Q494" s="354">
        <f>IF(Factsheet!$E$61&gt;0,P494/Factsheet!$E$61,0)</f>
        <v>0</v>
      </c>
      <c r="R494" s="356"/>
      <c r="S494" s="19">
        <f>IF(H494="Trays",I494*Factsheet!$I$61,IF(G494="Fixed",I494,0))</f>
        <v>0</v>
      </c>
      <c r="T494" s="20">
        <f>IF(H494="Other","N/A",IF(H494="Trays",Factsheet!$I$61,Factsheet!$E$61))</f>
        <v>40</v>
      </c>
      <c r="U494" s="20" t="str">
        <f t="shared" si="17"/>
        <v>N</v>
      </c>
      <c r="V494" s="419" t="str">
        <f t="shared" si="16"/>
        <v>-</v>
      </c>
      <c r="W494" s="14"/>
      <c r="X494" s="14"/>
      <c r="Y494" s="14"/>
      <c r="Z494" s="14"/>
    </row>
    <row r="495" spans="1:26" ht="15" x14ac:dyDescent="0.25">
      <c r="A495" s="14"/>
      <c r="B495" s="16"/>
      <c r="C495" s="16"/>
      <c r="D495" s="14"/>
      <c r="E495" s="14"/>
      <c r="F495" s="16"/>
      <c r="G495" s="16"/>
      <c r="H495" s="16"/>
      <c r="I495" s="627"/>
      <c r="J495" s="628"/>
      <c r="K495" s="14"/>
      <c r="L495" s="615"/>
      <c r="M495" s="16"/>
      <c r="N495" s="16"/>
      <c r="O495" s="16"/>
      <c r="P495" s="353">
        <f>COUNTIF(Inputs!$D$20:$DS$307,C495)*(Inputs!$B$3*24)*60*IF(C495="",0,1)</f>
        <v>0</v>
      </c>
      <c r="Q495" s="354">
        <f>IF(Factsheet!$E$61&gt;0,P495/Factsheet!$E$61,0)</f>
        <v>0</v>
      </c>
      <c r="R495" s="356"/>
      <c r="S495" s="19">
        <f>IF(H495="Trays",I495*Factsheet!$I$61,IF(G495="Fixed",I495,0))</f>
        <v>0</v>
      </c>
      <c r="T495" s="20">
        <f>IF(H495="Other","N/A",IF(H495="Trays",Factsheet!$I$61,Factsheet!$E$61))</f>
        <v>40</v>
      </c>
      <c r="U495" s="20" t="str">
        <f t="shared" si="17"/>
        <v>N</v>
      </c>
      <c r="V495" s="419" t="str">
        <f t="shared" si="16"/>
        <v>-</v>
      </c>
      <c r="W495" s="14"/>
      <c r="X495" s="14"/>
      <c r="Y495" s="14"/>
      <c r="Z495" s="14"/>
    </row>
    <row r="496" spans="1:26" ht="15" x14ac:dyDescent="0.25">
      <c r="A496" s="14"/>
      <c r="B496" s="16"/>
      <c r="C496" s="16"/>
      <c r="D496" s="14"/>
      <c r="E496" s="14"/>
      <c r="F496" s="16"/>
      <c r="G496" s="16"/>
      <c r="H496" s="16"/>
      <c r="I496" s="627"/>
      <c r="J496" s="628"/>
      <c r="K496" s="14"/>
      <c r="L496" s="615"/>
      <c r="M496" s="16"/>
      <c r="N496" s="16"/>
      <c r="O496" s="16"/>
      <c r="P496" s="353">
        <f>COUNTIF(Inputs!$D$20:$DS$307,C496)*(Inputs!$B$3*24)*60*IF(C496="",0,1)</f>
        <v>0</v>
      </c>
      <c r="Q496" s="354">
        <f>IF(Factsheet!$E$61&gt;0,P496/Factsheet!$E$61,0)</f>
        <v>0</v>
      </c>
      <c r="R496" s="356"/>
      <c r="S496" s="19">
        <f>IF(H496="Trays",I496*Factsheet!$I$61,IF(G496="Fixed",I496,0))</f>
        <v>0</v>
      </c>
      <c r="T496" s="20">
        <f>IF(H496="Other","N/A",IF(H496="Trays",Factsheet!$I$61,Factsheet!$E$61))</f>
        <v>40</v>
      </c>
      <c r="U496" s="20" t="str">
        <f t="shared" si="17"/>
        <v>N</v>
      </c>
      <c r="V496" s="419" t="str">
        <f t="shared" si="16"/>
        <v>-</v>
      </c>
      <c r="W496" s="14"/>
      <c r="X496" s="14"/>
      <c r="Y496" s="14"/>
      <c r="Z496" s="14"/>
    </row>
    <row r="497" spans="1:26" ht="15" x14ac:dyDescent="0.25">
      <c r="A497" s="14"/>
      <c r="B497" s="16"/>
      <c r="C497" s="16"/>
      <c r="D497" s="14"/>
      <c r="E497" s="14"/>
      <c r="F497" s="16"/>
      <c r="G497" s="16"/>
      <c r="H497" s="16"/>
      <c r="I497" s="627"/>
      <c r="J497" s="628"/>
      <c r="K497" s="14"/>
      <c r="L497" s="615"/>
      <c r="M497" s="16"/>
      <c r="N497" s="16"/>
      <c r="O497" s="16"/>
      <c r="P497" s="353">
        <f>COUNTIF(Inputs!$D$20:$DS$307,C497)*(Inputs!$B$3*24)*60*IF(C497="",0,1)</f>
        <v>0</v>
      </c>
      <c r="Q497" s="354">
        <f>IF(Factsheet!$E$61&gt;0,P497/Factsheet!$E$61,0)</f>
        <v>0</v>
      </c>
      <c r="R497" s="356"/>
      <c r="S497" s="19">
        <f>IF(H497="Trays",I497*Factsheet!$I$61,IF(G497="Fixed",I497,0))</f>
        <v>0</v>
      </c>
      <c r="T497" s="20">
        <f>IF(H497="Other","N/A",IF(H497="Trays",Factsheet!$I$61,Factsheet!$E$61))</f>
        <v>40</v>
      </c>
      <c r="U497" s="20" t="str">
        <f t="shared" si="17"/>
        <v>N</v>
      </c>
      <c r="V497" s="419" t="str">
        <f t="shared" si="16"/>
        <v>-</v>
      </c>
      <c r="W497" s="14"/>
      <c r="X497" s="14"/>
      <c r="Y497" s="14"/>
      <c r="Z497" s="14"/>
    </row>
    <row r="498" spans="1:26" ht="15" x14ac:dyDescent="0.25">
      <c r="A498" s="14"/>
      <c r="B498" s="16"/>
      <c r="C498" s="16"/>
      <c r="D498" s="14"/>
      <c r="E498" s="14"/>
      <c r="F498" s="16"/>
      <c r="G498" s="16"/>
      <c r="H498" s="16"/>
      <c r="I498" s="627"/>
      <c r="J498" s="628"/>
      <c r="K498" s="14"/>
      <c r="L498" s="615"/>
      <c r="M498" s="16"/>
      <c r="N498" s="16"/>
      <c r="O498" s="16"/>
      <c r="P498" s="353">
        <f>COUNTIF(Inputs!$D$20:$DS$307,C498)*(Inputs!$B$3*24)*60*IF(C498="",0,1)</f>
        <v>0</v>
      </c>
      <c r="Q498" s="354">
        <f>IF(Factsheet!$E$61&gt;0,P498/Factsheet!$E$61,0)</f>
        <v>0</v>
      </c>
      <c r="R498" s="356"/>
      <c r="S498" s="19">
        <f>IF(H498="Trays",I498*Factsheet!$I$61,IF(G498="Fixed",I498,0))</f>
        <v>0</v>
      </c>
      <c r="T498" s="20">
        <f>IF(H498="Other","N/A",IF(H498="Trays",Factsheet!$I$61,Factsheet!$E$61))</f>
        <v>40</v>
      </c>
      <c r="U498" s="20" t="str">
        <f t="shared" si="17"/>
        <v>N</v>
      </c>
      <c r="V498" s="419" t="str">
        <f t="shared" si="16"/>
        <v>-</v>
      </c>
      <c r="W498" s="14"/>
      <c r="X498" s="14"/>
      <c r="Y498" s="14"/>
      <c r="Z498" s="14"/>
    </row>
    <row r="499" spans="1:26" ht="15" x14ac:dyDescent="0.25">
      <c r="A499" s="14"/>
      <c r="B499" s="16"/>
      <c r="C499" s="16"/>
      <c r="D499" s="14"/>
      <c r="E499" s="14"/>
      <c r="F499" s="16"/>
      <c r="G499" s="16"/>
      <c r="H499" s="16"/>
      <c r="I499" s="627"/>
      <c r="J499" s="628"/>
      <c r="K499" s="14"/>
      <c r="L499" s="615"/>
      <c r="M499" s="16"/>
      <c r="N499" s="16"/>
      <c r="O499" s="16"/>
      <c r="P499" s="353">
        <f>COUNTIF(Inputs!$D$20:$DS$307,C499)*(Inputs!$B$3*24)*60*IF(C499="",0,1)</f>
        <v>0</v>
      </c>
      <c r="Q499" s="354">
        <f>IF(Factsheet!$E$61&gt;0,P499/Factsheet!$E$61,0)</f>
        <v>0</v>
      </c>
      <c r="R499" s="356"/>
      <c r="S499" s="19">
        <f>IF(H499="Trays",I499*Factsheet!$I$61,IF(G499="Fixed",I499,0))</f>
        <v>0</v>
      </c>
      <c r="T499" s="20">
        <f>IF(H499="Other","N/A",IF(H499="Trays",Factsheet!$I$61,Factsheet!$E$61))</f>
        <v>40</v>
      </c>
      <c r="U499" s="20" t="str">
        <f t="shared" si="17"/>
        <v>N</v>
      </c>
      <c r="V499" s="419" t="str">
        <f t="shared" si="16"/>
        <v>-</v>
      </c>
      <c r="W499" s="14"/>
      <c r="X499" s="14"/>
      <c r="Y499" s="14"/>
      <c r="Z499" s="14"/>
    </row>
    <row r="500" spans="1:26" ht="15" x14ac:dyDescent="0.25">
      <c r="A500" s="14"/>
      <c r="B500" s="16"/>
      <c r="C500" s="16"/>
      <c r="D500" s="14"/>
      <c r="E500" s="14"/>
      <c r="F500" s="16"/>
      <c r="G500" s="16"/>
      <c r="H500" s="16"/>
      <c r="I500" s="627"/>
      <c r="J500" s="628"/>
      <c r="K500" s="14"/>
      <c r="L500" s="615"/>
      <c r="M500" s="16"/>
      <c r="N500" s="16"/>
      <c r="O500" s="16"/>
      <c r="P500" s="353">
        <f>COUNTIF(Inputs!$D$20:$DS$307,C500)*(Inputs!$B$3*24)*60*IF(C500="",0,1)</f>
        <v>0</v>
      </c>
      <c r="Q500" s="354">
        <f>IF(Factsheet!$E$61&gt;0,P500/Factsheet!$E$61,0)</f>
        <v>0</v>
      </c>
      <c r="R500" s="356"/>
      <c r="S500" s="19">
        <f>IF(H500="Trays",I500*Factsheet!$I$61,IF(G500="Fixed",I500,0))</f>
        <v>0</v>
      </c>
      <c r="T500" s="20">
        <f>IF(H500="Other","N/A",IF(H500="Trays",Factsheet!$I$61,Factsheet!$E$61))</f>
        <v>40</v>
      </c>
      <c r="U500" s="20" t="str">
        <f t="shared" si="17"/>
        <v>N</v>
      </c>
      <c r="V500" s="419" t="str">
        <f t="shared" si="16"/>
        <v>-</v>
      </c>
      <c r="W500" s="14"/>
      <c r="X500" s="14"/>
      <c r="Y500" s="14"/>
      <c r="Z500" s="14"/>
    </row>
    <row r="501" spans="1:26" ht="15" x14ac:dyDescent="0.25">
      <c r="A501" s="14"/>
      <c r="B501" s="16"/>
      <c r="C501" s="16"/>
      <c r="D501" s="14"/>
      <c r="E501" s="14"/>
      <c r="F501" s="16"/>
      <c r="G501" s="16"/>
      <c r="H501" s="16"/>
      <c r="I501" s="627"/>
      <c r="J501" s="628"/>
      <c r="K501" s="14"/>
      <c r="L501" s="615"/>
      <c r="M501" s="16"/>
      <c r="N501" s="16"/>
      <c r="O501" s="16"/>
      <c r="P501" s="353">
        <f>COUNTIF(Inputs!$D$20:$DS$307,C501)*(Inputs!$B$3*24)*60*IF(C501="",0,1)</f>
        <v>0</v>
      </c>
      <c r="Q501" s="354">
        <f>IF(Factsheet!$E$61&gt;0,P501/Factsheet!$E$61,0)</f>
        <v>0</v>
      </c>
      <c r="R501" s="356"/>
      <c r="S501" s="19">
        <f>IF(H501="Trays",I501*Factsheet!$I$61,IF(G501="Fixed",I501,0))</f>
        <v>0</v>
      </c>
      <c r="T501" s="20">
        <f>IF(H501="Other","N/A",IF(H501="Trays",Factsheet!$I$61,Factsheet!$E$61))</f>
        <v>40</v>
      </c>
      <c r="U501" s="20" t="str">
        <f t="shared" si="17"/>
        <v>N</v>
      </c>
      <c r="V501" s="419" t="str">
        <f t="shared" si="16"/>
        <v>-</v>
      </c>
      <c r="W501" s="14"/>
      <c r="X501" s="14"/>
      <c r="Y501" s="14"/>
      <c r="Z501" s="14"/>
    </row>
    <row r="502" spans="1:26" ht="15" x14ac:dyDescent="0.25">
      <c r="A502" s="14"/>
      <c r="B502" s="16"/>
      <c r="C502" s="16"/>
      <c r="D502" s="14"/>
      <c r="E502" s="14"/>
      <c r="F502" s="16"/>
      <c r="G502" s="16"/>
      <c r="H502" s="16"/>
      <c r="I502" s="627"/>
      <c r="J502" s="628"/>
      <c r="K502" s="14"/>
      <c r="L502" s="615"/>
      <c r="M502" s="16"/>
      <c r="N502" s="16"/>
      <c r="O502" s="16"/>
      <c r="P502" s="353">
        <f>COUNTIF(Inputs!$D$20:$DS$307,C502)*(Inputs!$B$3*24)*60*IF(C502="",0,1)</f>
        <v>0</v>
      </c>
      <c r="Q502" s="354">
        <f>IF(Factsheet!$E$61&gt;0,P502/Factsheet!$E$61,0)</f>
        <v>0</v>
      </c>
      <c r="R502" s="356"/>
      <c r="S502" s="19">
        <f>IF(H502="Trays",I502*Factsheet!$I$61,IF(G502="Fixed",I502,0))</f>
        <v>0</v>
      </c>
      <c r="T502" s="20">
        <f>IF(H502="Other","N/A",IF(H502="Trays",Factsheet!$I$61,Factsheet!$E$61))</f>
        <v>40</v>
      </c>
      <c r="U502" s="20" t="str">
        <f t="shared" si="17"/>
        <v>N</v>
      </c>
      <c r="V502" s="419" t="str">
        <f t="shared" si="16"/>
        <v>-</v>
      </c>
      <c r="W502" s="14"/>
      <c r="X502" s="14"/>
      <c r="Y502" s="14"/>
      <c r="Z502" s="14"/>
    </row>
    <row r="503" spans="1:26" ht="15" x14ac:dyDescent="0.25">
      <c r="A503" s="14"/>
      <c r="B503" s="16"/>
      <c r="C503" s="16"/>
      <c r="D503" s="14"/>
      <c r="E503" s="14"/>
      <c r="F503" s="16"/>
      <c r="G503" s="16"/>
      <c r="H503" s="16"/>
      <c r="I503" s="627"/>
      <c r="J503" s="628"/>
      <c r="K503" s="14"/>
      <c r="L503" s="615"/>
      <c r="M503" s="16"/>
      <c r="N503" s="16"/>
      <c r="O503" s="16"/>
      <c r="P503" s="353">
        <f>COUNTIF(Inputs!$D$20:$DS$307,C503)*(Inputs!$B$3*24)*60*IF(C503="",0,1)</f>
        <v>0</v>
      </c>
      <c r="Q503" s="354">
        <f>IF(Factsheet!$E$61&gt;0,P503/Factsheet!$E$61,0)</f>
        <v>0</v>
      </c>
      <c r="R503" s="356"/>
      <c r="S503" s="19">
        <f>IF(H503="Trays",I503*Factsheet!$I$61,IF(G503="Fixed",I503,0))</f>
        <v>0</v>
      </c>
      <c r="T503" s="20">
        <f>IF(H503="Other","N/A",IF(H503="Trays",Factsheet!$I$61,Factsheet!$E$61))</f>
        <v>40</v>
      </c>
      <c r="U503" s="20" t="str">
        <f t="shared" si="17"/>
        <v>N</v>
      </c>
      <c r="V503" s="419" t="str">
        <f t="shared" si="16"/>
        <v>-</v>
      </c>
      <c r="W503" s="14"/>
      <c r="X503" s="14"/>
      <c r="Y503" s="14"/>
      <c r="Z503" s="14"/>
    </row>
    <row r="504" spans="1:26" ht="15" x14ac:dyDescent="0.25">
      <c r="A504" s="14"/>
      <c r="B504" s="16"/>
      <c r="C504" s="16"/>
      <c r="D504" s="14"/>
      <c r="E504" s="14"/>
      <c r="F504" s="16"/>
      <c r="G504" s="16"/>
      <c r="H504" s="16"/>
      <c r="I504" s="627"/>
      <c r="J504" s="628"/>
      <c r="K504" s="14"/>
      <c r="L504" s="615"/>
      <c r="M504" s="16"/>
      <c r="N504" s="16"/>
      <c r="O504" s="16"/>
      <c r="P504" s="353">
        <f>COUNTIF(Inputs!$D$20:$DS$307,C504)*(Inputs!$B$3*24)*60*IF(C504="",0,1)</f>
        <v>0</v>
      </c>
      <c r="Q504" s="354">
        <f>IF(Factsheet!$E$61&gt;0,P504/Factsheet!$E$61,0)</f>
        <v>0</v>
      </c>
      <c r="R504" s="356"/>
      <c r="S504" s="19">
        <f>IF(H504="Trays",I504*Factsheet!$I$61,IF(G504="Fixed",I504,0))</f>
        <v>0</v>
      </c>
      <c r="T504" s="20">
        <f>IF(H504="Other","N/A",IF(H504="Trays",Factsheet!$I$61,Factsheet!$E$61))</f>
        <v>40</v>
      </c>
      <c r="U504" s="20" t="str">
        <f t="shared" si="17"/>
        <v>N</v>
      </c>
      <c r="V504" s="419" t="str">
        <f t="shared" si="16"/>
        <v>-</v>
      </c>
      <c r="W504" s="14"/>
      <c r="X504" s="14"/>
      <c r="Y504" s="14"/>
      <c r="Z504" s="14"/>
    </row>
    <row r="505" spans="1:26" ht="15" x14ac:dyDescent="0.25">
      <c r="A505" s="14"/>
      <c r="B505" s="16"/>
      <c r="C505" s="16"/>
      <c r="D505" s="14"/>
      <c r="E505" s="14"/>
      <c r="F505" s="16"/>
      <c r="G505" s="16"/>
      <c r="H505" s="16"/>
      <c r="I505" s="627"/>
      <c r="J505" s="628"/>
      <c r="K505" s="14"/>
      <c r="L505" s="615"/>
      <c r="M505" s="16"/>
      <c r="N505" s="16"/>
      <c r="O505" s="16"/>
      <c r="P505" s="353">
        <f>COUNTIF(Inputs!$D$20:$DS$307,C505)*(Inputs!$B$3*24)*60*IF(C505="",0,1)</f>
        <v>0</v>
      </c>
      <c r="Q505" s="354">
        <f>IF(Factsheet!$E$61&gt;0,P505/Factsheet!$E$61,0)</f>
        <v>0</v>
      </c>
      <c r="R505" s="356"/>
      <c r="S505" s="19">
        <f>IF(H505="Trays",I505*Factsheet!$I$61,IF(G505="Fixed",I505,0))</f>
        <v>0</v>
      </c>
      <c r="T505" s="20">
        <f>IF(H505="Other","N/A",IF(H505="Trays",Factsheet!$I$61,Factsheet!$E$61))</f>
        <v>40</v>
      </c>
      <c r="U505" s="20" t="str">
        <f t="shared" si="17"/>
        <v>N</v>
      </c>
      <c r="V505" s="419" t="str">
        <f t="shared" si="16"/>
        <v>-</v>
      </c>
      <c r="W505" s="14"/>
      <c r="X505" s="14"/>
      <c r="Y505" s="14"/>
      <c r="Z505" s="14"/>
    </row>
    <row r="506" spans="1:26" ht="15" x14ac:dyDescent="0.25">
      <c r="A506" s="14"/>
      <c r="B506" s="16"/>
      <c r="C506" s="16"/>
      <c r="D506" s="14"/>
      <c r="E506" s="14"/>
      <c r="F506" s="16"/>
      <c r="G506" s="16"/>
      <c r="H506" s="16"/>
      <c r="I506" s="627"/>
      <c r="J506" s="628"/>
      <c r="K506" s="14"/>
      <c r="L506" s="615"/>
      <c r="M506" s="16"/>
      <c r="N506" s="16"/>
      <c r="O506" s="16"/>
      <c r="P506" s="353">
        <f>COUNTIF(Inputs!$D$20:$DS$307,C506)*(Inputs!$B$3*24)*60*IF(C506="",0,1)</f>
        <v>0</v>
      </c>
      <c r="Q506" s="354">
        <f>IF(Factsheet!$E$61&gt;0,P506/Factsheet!$E$61,0)</f>
        <v>0</v>
      </c>
      <c r="R506" s="356"/>
      <c r="S506" s="19">
        <f>IF(H506="Trays",I506*Factsheet!$I$61,IF(G506="Fixed",I506,0))</f>
        <v>0</v>
      </c>
      <c r="T506" s="20">
        <f>IF(H506="Other","N/A",IF(H506="Trays",Factsheet!$I$61,Factsheet!$E$61))</f>
        <v>40</v>
      </c>
      <c r="U506" s="20" t="str">
        <f t="shared" si="17"/>
        <v>N</v>
      </c>
      <c r="V506" s="419" t="str">
        <f t="shared" si="16"/>
        <v>-</v>
      </c>
      <c r="W506" s="14"/>
      <c r="X506" s="14"/>
      <c r="Y506" s="14"/>
      <c r="Z506" s="14"/>
    </row>
    <row r="507" spans="1:26" ht="15" x14ac:dyDescent="0.25">
      <c r="A507" s="14"/>
      <c r="B507" s="16"/>
      <c r="C507" s="16"/>
      <c r="D507" s="14"/>
      <c r="E507" s="14"/>
      <c r="F507" s="16"/>
      <c r="G507" s="16"/>
      <c r="H507" s="16"/>
      <c r="I507" s="627"/>
      <c r="J507" s="628"/>
      <c r="K507" s="14"/>
      <c r="L507" s="615"/>
      <c r="M507" s="16"/>
      <c r="N507" s="16"/>
      <c r="O507" s="16"/>
      <c r="P507" s="353">
        <f>COUNTIF(Inputs!$D$20:$DS$307,C507)*(Inputs!$B$3*24)*60*IF(C507="",0,1)</f>
        <v>0</v>
      </c>
      <c r="Q507" s="354">
        <f>IF(Factsheet!$E$61&gt;0,P507/Factsheet!$E$61,0)</f>
        <v>0</v>
      </c>
      <c r="R507" s="356"/>
      <c r="S507" s="19">
        <f>IF(H507="Trays",I507*Factsheet!$I$61,IF(G507="Fixed",I507,0))</f>
        <v>0</v>
      </c>
      <c r="T507" s="20">
        <f>IF(H507="Other","N/A",IF(H507="Trays",Factsheet!$I$61,Factsheet!$E$61))</f>
        <v>40</v>
      </c>
      <c r="U507" s="20" t="str">
        <f t="shared" si="17"/>
        <v>N</v>
      </c>
      <c r="V507" s="419" t="str">
        <f t="shared" si="16"/>
        <v>-</v>
      </c>
      <c r="W507" s="14"/>
      <c r="X507" s="14"/>
      <c r="Y507" s="14"/>
      <c r="Z507" s="14"/>
    </row>
    <row r="508" spans="1:26" ht="15" x14ac:dyDescent="0.25">
      <c r="A508" s="14"/>
      <c r="B508" s="16"/>
      <c r="C508" s="16"/>
      <c r="D508" s="14"/>
      <c r="E508" s="14"/>
      <c r="F508" s="16"/>
      <c r="G508" s="16"/>
      <c r="H508" s="16"/>
      <c r="I508" s="627"/>
      <c r="J508" s="628"/>
      <c r="K508" s="14"/>
      <c r="L508" s="615"/>
      <c r="M508" s="16"/>
      <c r="N508" s="16"/>
      <c r="O508" s="16"/>
      <c r="P508" s="353">
        <f>COUNTIF(Inputs!$D$20:$DS$307,C508)*(Inputs!$B$3*24)*60*IF(C508="",0,1)</f>
        <v>0</v>
      </c>
      <c r="Q508" s="354">
        <f>IF(Factsheet!$E$61&gt;0,P508/Factsheet!$E$61,0)</f>
        <v>0</v>
      </c>
      <c r="R508" s="356"/>
      <c r="S508" s="19">
        <f>IF(H508="Trays",I508*Factsheet!$I$61,IF(G508="Fixed",I508,0))</f>
        <v>0</v>
      </c>
      <c r="T508" s="20">
        <f>IF(H508="Other","N/A",IF(H508="Trays",Factsheet!$I$61,Factsheet!$E$61))</f>
        <v>40</v>
      </c>
      <c r="U508" s="20" t="str">
        <f t="shared" si="17"/>
        <v>N</v>
      </c>
      <c r="V508" s="419" t="str">
        <f t="shared" si="16"/>
        <v>-</v>
      </c>
      <c r="W508" s="14"/>
      <c r="X508" s="14"/>
      <c r="Y508" s="14"/>
      <c r="Z508" s="14"/>
    </row>
    <row r="509" spans="1:26" ht="15" x14ac:dyDescent="0.25">
      <c r="A509" s="14"/>
      <c r="B509" s="16"/>
      <c r="C509" s="16"/>
      <c r="D509" s="14"/>
      <c r="E509" s="14"/>
      <c r="F509" s="16"/>
      <c r="G509" s="16"/>
      <c r="H509" s="16"/>
      <c r="I509" s="627"/>
      <c r="J509" s="628"/>
      <c r="K509" s="14"/>
      <c r="L509" s="615"/>
      <c r="M509" s="16"/>
      <c r="N509" s="16"/>
      <c r="O509" s="16"/>
      <c r="P509" s="353">
        <f>COUNTIF(Inputs!$D$20:$DS$307,C509)*(Inputs!$B$3*24)*60*IF(C509="",0,1)</f>
        <v>0</v>
      </c>
      <c r="Q509" s="354">
        <f>IF(Factsheet!$E$61&gt;0,P509/Factsheet!$E$61,0)</f>
        <v>0</v>
      </c>
      <c r="R509" s="356"/>
      <c r="S509" s="19">
        <f>IF(H509="Trays",I509*Factsheet!$I$61,IF(G509="Fixed",I509,0))</f>
        <v>0</v>
      </c>
      <c r="T509" s="20">
        <f>IF(H509="Other","N/A",IF(H509="Trays",Factsheet!$I$61,Factsheet!$E$61))</f>
        <v>40</v>
      </c>
      <c r="U509" s="20" t="str">
        <f t="shared" si="17"/>
        <v>N</v>
      </c>
      <c r="V509" s="419" t="str">
        <f t="shared" si="16"/>
        <v>-</v>
      </c>
      <c r="W509" s="14"/>
      <c r="X509" s="14"/>
      <c r="Y509" s="14"/>
      <c r="Z509" s="14"/>
    </row>
    <row r="510" spans="1:26" ht="15" x14ac:dyDescent="0.25">
      <c r="A510" s="14"/>
      <c r="B510" s="16"/>
      <c r="C510" s="16"/>
      <c r="D510" s="14"/>
      <c r="E510" s="14"/>
      <c r="F510" s="16"/>
      <c r="G510" s="16"/>
      <c r="H510" s="16"/>
      <c r="I510" s="627"/>
      <c r="J510" s="628"/>
      <c r="K510" s="14"/>
      <c r="L510" s="615"/>
      <c r="M510" s="16"/>
      <c r="N510" s="16"/>
      <c r="O510" s="16"/>
      <c r="P510" s="353">
        <f>COUNTIF(Inputs!$D$20:$DS$307,C510)*(Inputs!$B$3*24)*60*IF(C510="",0,1)</f>
        <v>0</v>
      </c>
      <c r="Q510" s="354">
        <f>IF(Factsheet!$E$61&gt;0,P510/Factsheet!$E$61,0)</f>
        <v>0</v>
      </c>
      <c r="R510" s="356"/>
      <c r="S510" s="19">
        <f>IF(H510="Trays",I510*Factsheet!$I$61,IF(G510="Fixed",I510,0))</f>
        <v>0</v>
      </c>
      <c r="T510" s="20">
        <f>IF(H510="Other","N/A",IF(H510="Trays",Factsheet!$I$61,Factsheet!$E$61))</f>
        <v>40</v>
      </c>
      <c r="U510" s="20" t="str">
        <f t="shared" si="17"/>
        <v>N</v>
      </c>
      <c r="V510" s="419" t="str">
        <f t="shared" si="16"/>
        <v>-</v>
      </c>
      <c r="W510" s="14"/>
      <c r="X510" s="14"/>
      <c r="Y510" s="14"/>
      <c r="Z510" s="14"/>
    </row>
    <row r="511" spans="1:26" ht="15" x14ac:dyDescent="0.25">
      <c r="A511" s="14"/>
      <c r="B511" s="16"/>
      <c r="C511" s="16"/>
      <c r="D511" s="14"/>
      <c r="E511" s="14"/>
      <c r="F511" s="16"/>
      <c r="G511" s="16"/>
      <c r="H511" s="16"/>
      <c r="I511" s="627"/>
      <c r="J511" s="628"/>
      <c r="K511" s="14"/>
      <c r="L511" s="615"/>
      <c r="M511" s="16"/>
      <c r="N511" s="16"/>
      <c r="O511" s="16"/>
      <c r="P511" s="353">
        <f>COUNTIF(Inputs!$D$20:$DS$307,C511)*(Inputs!$B$3*24)*60*IF(C511="",0,1)</f>
        <v>0</v>
      </c>
      <c r="Q511" s="354">
        <f>IF(Factsheet!$E$61&gt;0,P511/Factsheet!$E$61,0)</f>
        <v>0</v>
      </c>
      <c r="R511" s="356"/>
      <c r="S511" s="19">
        <f>IF(H511="Trays",I511*Factsheet!$I$61,IF(G511="Fixed",I511,0))</f>
        <v>0</v>
      </c>
      <c r="T511" s="20">
        <f>IF(H511="Other","N/A",IF(H511="Trays",Factsheet!$I$61,Factsheet!$E$61))</f>
        <v>40</v>
      </c>
      <c r="U511" s="20" t="str">
        <f t="shared" si="17"/>
        <v>N</v>
      </c>
      <c r="V511" s="419" t="str">
        <f t="shared" si="16"/>
        <v>-</v>
      </c>
      <c r="W511" s="14"/>
      <c r="X511" s="14"/>
      <c r="Y511" s="14"/>
      <c r="Z511" s="14"/>
    </row>
    <row r="512" spans="1:26" ht="15" x14ac:dyDescent="0.25">
      <c r="A512" s="14"/>
      <c r="B512" s="16"/>
      <c r="C512" s="16"/>
      <c r="D512" s="14"/>
      <c r="E512" s="14"/>
      <c r="F512" s="16"/>
      <c r="G512" s="16"/>
      <c r="H512" s="16"/>
      <c r="I512" s="627"/>
      <c r="J512" s="628"/>
      <c r="K512" s="14"/>
      <c r="L512" s="615"/>
      <c r="M512" s="16"/>
      <c r="N512" s="16"/>
      <c r="O512" s="16"/>
      <c r="P512" s="353">
        <f>COUNTIF(Inputs!$D$20:$DS$307,C512)*(Inputs!$B$3*24)*60*IF(C512="",0,1)</f>
        <v>0</v>
      </c>
      <c r="Q512" s="354">
        <f>IF(Factsheet!$E$61&gt;0,P512/Factsheet!$E$61,0)</f>
        <v>0</v>
      </c>
      <c r="R512" s="356"/>
      <c r="S512" s="19">
        <f>IF(H512="Trays",I512*Factsheet!$I$61,IF(G512="Fixed",I512,0))</f>
        <v>0</v>
      </c>
      <c r="T512" s="20">
        <f>IF(H512="Other","N/A",IF(H512="Trays",Factsheet!$I$61,Factsheet!$E$61))</f>
        <v>40</v>
      </c>
      <c r="U512" s="20" t="str">
        <f t="shared" si="17"/>
        <v>N</v>
      </c>
      <c r="V512" s="419" t="str">
        <f t="shared" si="16"/>
        <v>-</v>
      </c>
      <c r="W512" s="14"/>
      <c r="X512" s="14"/>
      <c r="Y512" s="14"/>
      <c r="Z512" s="14"/>
    </row>
    <row r="513" spans="1:26" ht="15" x14ac:dyDescent="0.25">
      <c r="A513" s="14"/>
      <c r="B513" s="16"/>
      <c r="C513" s="16"/>
      <c r="D513" s="14"/>
      <c r="E513" s="14"/>
      <c r="F513" s="16"/>
      <c r="G513" s="16"/>
      <c r="H513" s="16"/>
      <c r="I513" s="627"/>
      <c r="J513" s="628"/>
      <c r="K513" s="14"/>
      <c r="L513" s="615"/>
      <c r="M513" s="16"/>
      <c r="N513" s="16"/>
      <c r="O513" s="16"/>
      <c r="P513" s="353">
        <f>COUNTIF(Inputs!$D$20:$DS$307,C513)*(Inputs!$B$3*24)*60*IF(C513="",0,1)</f>
        <v>0</v>
      </c>
      <c r="Q513" s="354">
        <f>IF(Factsheet!$E$61&gt;0,P513/Factsheet!$E$61,0)</f>
        <v>0</v>
      </c>
      <c r="R513" s="356"/>
      <c r="S513" s="19">
        <f>IF(H513="Trays",I513*Factsheet!$I$61,IF(G513="Fixed",I513,0))</f>
        <v>0</v>
      </c>
      <c r="T513" s="20">
        <f>IF(H513="Other","N/A",IF(H513="Trays",Factsheet!$I$61,Factsheet!$E$61))</f>
        <v>40</v>
      </c>
      <c r="U513" s="20" t="str">
        <f t="shared" si="17"/>
        <v>N</v>
      </c>
      <c r="V513" s="419" t="str">
        <f t="shared" si="16"/>
        <v>-</v>
      </c>
      <c r="W513" s="14"/>
      <c r="X513" s="14"/>
      <c r="Y513" s="14"/>
      <c r="Z513" s="14"/>
    </row>
    <row r="514" spans="1:26" ht="15" x14ac:dyDescent="0.25">
      <c r="A514" s="14"/>
      <c r="B514" s="16"/>
      <c r="C514" s="16"/>
      <c r="D514" s="14"/>
      <c r="E514" s="14"/>
      <c r="F514" s="16"/>
      <c r="G514" s="16"/>
      <c r="H514" s="16"/>
      <c r="I514" s="627"/>
      <c r="J514" s="628"/>
      <c r="K514" s="14"/>
      <c r="L514" s="615"/>
      <c r="M514" s="16"/>
      <c r="N514" s="16"/>
      <c r="O514" s="16"/>
      <c r="P514" s="353">
        <f>COUNTIF(Inputs!$D$20:$DS$307,C514)*(Inputs!$B$3*24)*60*IF(C514="",0,1)</f>
        <v>0</v>
      </c>
      <c r="Q514" s="354">
        <f>IF(Factsheet!$E$61&gt;0,P514/Factsheet!$E$61,0)</f>
        <v>0</v>
      </c>
      <c r="R514" s="356"/>
      <c r="S514" s="19">
        <f>IF(H514="Trays",I514*Factsheet!$I$61,IF(G514="Fixed",I514,0))</f>
        <v>0</v>
      </c>
      <c r="T514" s="20">
        <f>IF(H514="Other","N/A",IF(H514="Trays",Factsheet!$I$61,Factsheet!$E$61))</f>
        <v>40</v>
      </c>
      <c r="U514" s="20" t="str">
        <f t="shared" si="17"/>
        <v>N</v>
      </c>
      <c r="V514" s="419" t="str">
        <f t="shared" si="16"/>
        <v>-</v>
      </c>
      <c r="W514" s="14"/>
      <c r="X514" s="14"/>
      <c r="Y514" s="14"/>
      <c r="Z514" s="14"/>
    </row>
    <row r="515" spans="1:26" ht="15" x14ac:dyDescent="0.25">
      <c r="A515" s="14"/>
      <c r="B515" s="16"/>
      <c r="C515" s="16"/>
      <c r="D515" s="14"/>
      <c r="E515" s="14"/>
      <c r="F515" s="16"/>
      <c r="G515" s="16"/>
      <c r="H515" s="16"/>
      <c r="I515" s="627"/>
      <c r="J515" s="628"/>
      <c r="K515" s="14"/>
      <c r="L515" s="615"/>
      <c r="M515" s="16"/>
      <c r="N515" s="16"/>
      <c r="O515" s="16"/>
      <c r="P515" s="353">
        <f>COUNTIF(Inputs!$D$20:$DS$307,C515)*(Inputs!$B$3*24)*60*IF(C515="",0,1)</f>
        <v>0</v>
      </c>
      <c r="Q515" s="354">
        <f>IF(Factsheet!$E$61&gt;0,P515/Factsheet!$E$61,0)</f>
        <v>0</v>
      </c>
      <c r="R515" s="356"/>
      <c r="S515" s="19">
        <f>IF(H515="Trays",I515*Factsheet!$I$61,IF(G515="Fixed",I515,0))</f>
        <v>0</v>
      </c>
      <c r="T515" s="20">
        <f>IF(H515="Other","N/A",IF(H515="Trays",Factsheet!$I$61,Factsheet!$E$61))</f>
        <v>40</v>
      </c>
      <c r="U515" s="20" t="str">
        <f t="shared" si="17"/>
        <v>N</v>
      </c>
      <c r="V515" s="419" t="str">
        <f t="shared" si="16"/>
        <v>-</v>
      </c>
      <c r="W515" s="14"/>
      <c r="X515" s="14"/>
      <c r="Y515" s="14"/>
      <c r="Z515" s="14"/>
    </row>
    <row r="516" spans="1:26" ht="15" x14ac:dyDescent="0.25">
      <c r="A516" s="14"/>
      <c r="B516" s="16"/>
      <c r="C516" s="16"/>
      <c r="D516" s="14"/>
      <c r="E516" s="14"/>
      <c r="F516" s="16"/>
      <c r="G516" s="16"/>
      <c r="H516" s="16"/>
      <c r="I516" s="627"/>
      <c r="J516" s="628"/>
      <c r="K516" s="14"/>
      <c r="L516" s="615"/>
      <c r="M516" s="16"/>
      <c r="N516" s="16"/>
      <c r="O516" s="16"/>
      <c r="P516" s="353">
        <f>COUNTIF(Inputs!$D$20:$DS$307,C516)*(Inputs!$B$3*24)*60*IF(C516="",0,1)</f>
        <v>0</v>
      </c>
      <c r="Q516" s="354">
        <f>IF(Factsheet!$E$61&gt;0,P516/Factsheet!$E$61,0)</f>
        <v>0</v>
      </c>
      <c r="R516" s="356"/>
      <c r="S516" s="19">
        <f>IF(H516="Trays",I516*Factsheet!$I$61,IF(G516="Fixed",I516,0))</f>
        <v>0</v>
      </c>
      <c r="T516" s="20">
        <f>IF(H516="Other","N/A",IF(H516="Trays",Factsheet!$I$61,Factsheet!$E$61))</f>
        <v>40</v>
      </c>
      <c r="U516" s="20" t="str">
        <f t="shared" si="17"/>
        <v>N</v>
      </c>
      <c r="V516" s="419" t="str">
        <f t="shared" si="16"/>
        <v>-</v>
      </c>
      <c r="W516" s="14"/>
      <c r="X516" s="14"/>
      <c r="Y516" s="14"/>
      <c r="Z516" s="14"/>
    </row>
    <row r="517" spans="1:26" ht="15" x14ac:dyDescent="0.25">
      <c r="A517" s="14"/>
      <c r="B517" s="16"/>
      <c r="C517" s="16"/>
      <c r="D517" s="14"/>
      <c r="E517" s="14"/>
      <c r="F517" s="16"/>
      <c r="G517" s="16"/>
      <c r="H517" s="16"/>
      <c r="I517" s="627"/>
      <c r="J517" s="628"/>
      <c r="K517" s="14"/>
      <c r="L517" s="615"/>
      <c r="M517" s="16"/>
      <c r="N517" s="16"/>
      <c r="O517" s="16"/>
      <c r="P517" s="353">
        <f>COUNTIF(Inputs!$D$20:$DS$307,C517)*(Inputs!$B$3*24)*60*IF(C517="",0,1)</f>
        <v>0</v>
      </c>
      <c r="Q517" s="354">
        <f>IF(Factsheet!$E$61&gt;0,P517/Factsheet!$E$61,0)</f>
        <v>0</v>
      </c>
      <c r="R517" s="356"/>
      <c r="S517" s="19">
        <f>IF(H517="Trays",I517*Factsheet!$I$61,IF(G517="Fixed",I517,0))</f>
        <v>0</v>
      </c>
      <c r="T517" s="20">
        <f>IF(H517="Other","N/A",IF(H517="Trays",Factsheet!$I$61,Factsheet!$E$61))</f>
        <v>40</v>
      </c>
      <c r="U517" s="20" t="str">
        <f t="shared" si="17"/>
        <v>N</v>
      </c>
      <c r="V517" s="419" t="str">
        <f t="shared" ref="V517:V580" si="18">A517&amp;"-"&amp;C517</f>
        <v>-</v>
      </c>
      <c r="W517" s="14"/>
      <c r="X517" s="14"/>
      <c r="Y517" s="14"/>
      <c r="Z517" s="14"/>
    </row>
    <row r="518" spans="1:26" ht="15" x14ac:dyDescent="0.25">
      <c r="A518" s="14"/>
      <c r="B518" s="16"/>
      <c r="C518" s="16"/>
      <c r="D518" s="14"/>
      <c r="E518" s="14"/>
      <c r="F518" s="16"/>
      <c r="G518" s="16"/>
      <c r="H518" s="16"/>
      <c r="I518" s="627"/>
      <c r="J518" s="628"/>
      <c r="K518" s="14"/>
      <c r="L518" s="615"/>
      <c r="M518" s="16"/>
      <c r="N518" s="16"/>
      <c r="O518" s="16"/>
      <c r="P518" s="353">
        <f>COUNTIF(Inputs!$D$20:$DS$307,C518)*(Inputs!$B$3*24)*60*IF(C518="",0,1)</f>
        <v>0</v>
      </c>
      <c r="Q518" s="354">
        <f>IF(Factsheet!$E$61&gt;0,P518/Factsheet!$E$61,0)</f>
        <v>0</v>
      </c>
      <c r="R518" s="356"/>
      <c r="S518" s="19">
        <f>IF(H518="Trays",I518*Factsheet!$I$61,IF(G518="Fixed",I518,0))</f>
        <v>0</v>
      </c>
      <c r="T518" s="20">
        <f>IF(H518="Other","N/A",IF(H518="Trays",Factsheet!$I$61,Factsheet!$E$61))</f>
        <v>40</v>
      </c>
      <c r="U518" s="20" t="str">
        <f t="shared" si="17"/>
        <v>N</v>
      </c>
      <c r="V518" s="419" t="str">
        <f t="shared" si="18"/>
        <v>-</v>
      </c>
      <c r="W518" s="14"/>
      <c r="X518" s="14"/>
      <c r="Y518" s="14"/>
      <c r="Z518" s="14"/>
    </row>
    <row r="519" spans="1:26" ht="15" x14ac:dyDescent="0.25">
      <c r="A519" s="14"/>
      <c r="B519" s="16"/>
      <c r="C519" s="16"/>
      <c r="D519" s="14"/>
      <c r="E519" s="14"/>
      <c r="F519" s="16"/>
      <c r="G519" s="16"/>
      <c r="H519" s="16"/>
      <c r="I519" s="627"/>
      <c r="J519" s="628"/>
      <c r="K519" s="14"/>
      <c r="L519" s="615"/>
      <c r="M519" s="16"/>
      <c r="N519" s="16"/>
      <c r="O519" s="16"/>
      <c r="P519" s="353">
        <f>COUNTIF(Inputs!$D$20:$DS$307,C519)*(Inputs!$B$3*24)*60*IF(C519="",0,1)</f>
        <v>0</v>
      </c>
      <c r="Q519" s="354">
        <f>IF(Factsheet!$E$61&gt;0,P519/Factsheet!$E$61,0)</f>
        <v>0</v>
      </c>
      <c r="R519" s="356"/>
      <c r="S519" s="19">
        <f>IF(H519="Trays",I519*Factsheet!$I$61,IF(G519="Fixed",I519,0))</f>
        <v>0</v>
      </c>
      <c r="T519" s="20">
        <f>IF(H519="Other","N/A",IF(H519="Trays",Factsheet!$I$61,Factsheet!$E$61))</f>
        <v>40</v>
      </c>
      <c r="U519" s="20" t="str">
        <f t="shared" ref="U519:U582" si="19">IF(P519&gt;0,"Y","N")</f>
        <v>N</v>
      </c>
      <c r="V519" s="419" t="str">
        <f t="shared" si="18"/>
        <v>-</v>
      </c>
      <c r="W519" s="14"/>
      <c r="X519" s="14"/>
      <c r="Y519" s="14"/>
      <c r="Z519" s="14"/>
    </row>
    <row r="520" spans="1:26" ht="15" x14ac:dyDescent="0.25">
      <c r="A520" s="14"/>
      <c r="B520" s="16"/>
      <c r="C520" s="16"/>
      <c r="D520" s="14"/>
      <c r="E520" s="14"/>
      <c r="F520" s="16"/>
      <c r="G520" s="16"/>
      <c r="H520" s="16"/>
      <c r="I520" s="627"/>
      <c r="J520" s="628"/>
      <c r="K520" s="14"/>
      <c r="L520" s="615"/>
      <c r="M520" s="16"/>
      <c r="N520" s="16"/>
      <c r="O520" s="16"/>
      <c r="P520" s="353">
        <f>COUNTIF(Inputs!$D$20:$DS$307,C520)*(Inputs!$B$3*24)*60*IF(C520="",0,1)</f>
        <v>0</v>
      </c>
      <c r="Q520" s="354">
        <f>IF(Factsheet!$E$61&gt;0,P520/Factsheet!$E$61,0)</f>
        <v>0</v>
      </c>
      <c r="R520" s="356"/>
      <c r="S520" s="19">
        <f>IF(H520="Trays",I520*Factsheet!$I$61,IF(G520="Fixed",I520,0))</f>
        <v>0</v>
      </c>
      <c r="T520" s="20">
        <f>IF(H520="Other","N/A",IF(H520="Trays",Factsheet!$I$61,Factsheet!$E$61))</f>
        <v>40</v>
      </c>
      <c r="U520" s="20" t="str">
        <f t="shared" si="19"/>
        <v>N</v>
      </c>
      <c r="V520" s="419" t="str">
        <f t="shared" si="18"/>
        <v>-</v>
      </c>
      <c r="W520" s="14"/>
      <c r="X520" s="14"/>
      <c r="Y520" s="14"/>
      <c r="Z520" s="14"/>
    </row>
    <row r="521" spans="1:26" ht="15" x14ac:dyDescent="0.25">
      <c r="A521" s="14"/>
      <c r="B521" s="16"/>
      <c r="C521" s="16"/>
      <c r="D521" s="14"/>
      <c r="E521" s="14"/>
      <c r="F521" s="16"/>
      <c r="G521" s="16"/>
      <c r="H521" s="16"/>
      <c r="I521" s="627"/>
      <c r="J521" s="628"/>
      <c r="K521" s="14"/>
      <c r="L521" s="615"/>
      <c r="M521" s="16"/>
      <c r="N521" s="16"/>
      <c r="O521" s="16"/>
      <c r="P521" s="353">
        <f>COUNTIF(Inputs!$D$20:$DS$307,C521)*(Inputs!$B$3*24)*60*IF(C521="",0,1)</f>
        <v>0</v>
      </c>
      <c r="Q521" s="354">
        <f>IF(Factsheet!$E$61&gt;0,P521/Factsheet!$E$61,0)</f>
        <v>0</v>
      </c>
      <c r="R521" s="356"/>
      <c r="S521" s="19">
        <f>IF(H521="Trays",I521*Factsheet!$I$61,IF(G521="Fixed",I521,0))</f>
        <v>0</v>
      </c>
      <c r="T521" s="20">
        <f>IF(H521="Other","N/A",IF(H521="Trays",Factsheet!$I$61,Factsheet!$E$61))</f>
        <v>40</v>
      </c>
      <c r="U521" s="20" t="str">
        <f t="shared" si="19"/>
        <v>N</v>
      </c>
      <c r="V521" s="419" t="str">
        <f t="shared" si="18"/>
        <v>-</v>
      </c>
      <c r="W521" s="14"/>
      <c r="X521" s="14"/>
      <c r="Y521" s="14"/>
      <c r="Z521" s="14"/>
    </row>
    <row r="522" spans="1:26" ht="15" x14ac:dyDescent="0.25">
      <c r="A522" s="14"/>
      <c r="B522" s="16"/>
      <c r="C522" s="16"/>
      <c r="D522" s="14"/>
      <c r="E522" s="14"/>
      <c r="F522" s="16"/>
      <c r="G522" s="16"/>
      <c r="H522" s="16"/>
      <c r="I522" s="627"/>
      <c r="J522" s="628"/>
      <c r="K522" s="14"/>
      <c r="L522" s="615"/>
      <c r="M522" s="16"/>
      <c r="N522" s="16"/>
      <c r="O522" s="16"/>
      <c r="P522" s="353">
        <f>COUNTIF(Inputs!$D$20:$DS$307,C522)*(Inputs!$B$3*24)*60*IF(C522="",0,1)</f>
        <v>0</v>
      </c>
      <c r="Q522" s="354">
        <f>IF(Factsheet!$E$61&gt;0,P522/Factsheet!$E$61,0)</f>
        <v>0</v>
      </c>
      <c r="R522" s="356"/>
      <c r="S522" s="19">
        <f>IF(H522="Trays",I522*Factsheet!$I$61,IF(G522="Fixed",I522,0))</f>
        <v>0</v>
      </c>
      <c r="T522" s="20">
        <f>IF(H522="Other","N/A",IF(H522="Trays",Factsheet!$I$61,Factsheet!$E$61))</f>
        <v>40</v>
      </c>
      <c r="U522" s="20" t="str">
        <f t="shared" si="19"/>
        <v>N</v>
      </c>
      <c r="V522" s="419" t="str">
        <f t="shared" si="18"/>
        <v>-</v>
      </c>
      <c r="W522" s="14"/>
      <c r="X522" s="14"/>
      <c r="Y522" s="14"/>
      <c r="Z522" s="14"/>
    </row>
    <row r="523" spans="1:26" ht="15" x14ac:dyDescent="0.25">
      <c r="A523" s="14"/>
      <c r="B523" s="16"/>
      <c r="C523" s="16"/>
      <c r="D523" s="14"/>
      <c r="E523" s="14"/>
      <c r="F523" s="16"/>
      <c r="G523" s="16"/>
      <c r="H523" s="16"/>
      <c r="I523" s="627"/>
      <c r="J523" s="628"/>
      <c r="K523" s="14"/>
      <c r="L523" s="615"/>
      <c r="M523" s="16"/>
      <c r="N523" s="16"/>
      <c r="O523" s="16"/>
      <c r="P523" s="353">
        <f>COUNTIF(Inputs!$D$20:$DS$307,C523)*(Inputs!$B$3*24)*60*IF(C523="",0,1)</f>
        <v>0</v>
      </c>
      <c r="Q523" s="354">
        <f>IF(Factsheet!$E$61&gt;0,P523/Factsheet!$E$61,0)</f>
        <v>0</v>
      </c>
      <c r="R523" s="356"/>
      <c r="S523" s="19">
        <f>IF(H523="Trays",I523*Factsheet!$I$61,IF(G523="Fixed",I523,0))</f>
        <v>0</v>
      </c>
      <c r="T523" s="20">
        <f>IF(H523="Other","N/A",IF(H523="Trays",Factsheet!$I$61,Factsheet!$E$61))</f>
        <v>40</v>
      </c>
      <c r="U523" s="20" t="str">
        <f t="shared" si="19"/>
        <v>N</v>
      </c>
      <c r="V523" s="419" t="str">
        <f t="shared" si="18"/>
        <v>-</v>
      </c>
      <c r="W523" s="14"/>
      <c r="X523" s="14"/>
      <c r="Y523" s="14"/>
      <c r="Z523" s="14"/>
    </row>
    <row r="524" spans="1:26" ht="15" x14ac:dyDescent="0.25">
      <c r="A524" s="14"/>
      <c r="B524" s="16"/>
      <c r="C524" s="16"/>
      <c r="D524" s="14"/>
      <c r="E524" s="14"/>
      <c r="F524" s="16"/>
      <c r="G524" s="16"/>
      <c r="H524" s="16"/>
      <c r="I524" s="627"/>
      <c r="J524" s="628"/>
      <c r="K524" s="14"/>
      <c r="L524" s="615"/>
      <c r="M524" s="16"/>
      <c r="N524" s="16"/>
      <c r="O524" s="16"/>
      <c r="P524" s="353">
        <f>COUNTIF(Inputs!$D$20:$DS$307,C524)*(Inputs!$B$3*24)*60*IF(C524="",0,1)</f>
        <v>0</v>
      </c>
      <c r="Q524" s="354">
        <f>IF(Factsheet!$E$61&gt;0,P524/Factsheet!$E$61,0)</f>
        <v>0</v>
      </c>
      <c r="R524" s="356"/>
      <c r="S524" s="19">
        <f>IF(H524="Trays",I524*Factsheet!$I$61,IF(G524="Fixed",I524,0))</f>
        <v>0</v>
      </c>
      <c r="T524" s="20">
        <f>IF(H524="Other","N/A",IF(H524="Trays",Factsheet!$I$61,Factsheet!$E$61))</f>
        <v>40</v>
      </c>
      <c r="U524" s="20" t="str">
        <f t="shared" si="19"/>
        <v>N</v>
      </c>
      <c r="V524" s="419" t="str">
        <f t="shared" si="18"/>
        <v>-</v>
      </c>
      <c r="W524" s="14"/>
      <c r="X524" s="14"/>
      <c r="Y524" s="14"/>
      <c r="Z524" s="14"/>
    </row>
    <row r="525" spans="1:26" ht="15" x14ac:dyDescent="0.25">
      <c r="A525" s="14"/>
      <c r="B525" s="16"/>
      <c r="C525" s="16"/>
      <c r="D525" s="14"/>
      <c r="E525" s="14"/>
      <c r="F525" s="16"/>
      <c r="G525" s="16"/>
      <c r="H525" s="16"/>
      <c r="I525" s="627"/>
      <c r="J525" s="628"/>
      <c r="K525" s="14"/>
      <c r="L525" s="615"/>
      <c r="M525" s="16"/>
      <c r="N525" s="16"/>
      <c r="O525" s="16"/>
      <c r="P525" s="353">
        <f>COUNTIF(Inputs!$D$20:$DS$307,C525)*(Inputs!$B$3*24)*60*IF(C525="",0,1)</f>
        <v>0</v>
      </c>
      <c r="Q525" s="354">
        <f>IF(Factsheet!$E$61&gt;0,P525/Factsheet!$E$61,0)</f>
        <v>0</v>
      </c>
      <c r="R525" s="356"/>
      <c r="S525" s="19">
        <f>IF(H525="Trays",I525*Factsheet!$I$61,IF(G525="Fixed",I525,0))</f>
        <v>0</v>
      </c>
      <c r="T525" s="20">
        <f>IF(H525="Other","N/A",IF(H525="Trays",Factsheet!$I$61,Factsheet!$E$61))</f>
        <v>40</v>
      </c>
      <c r="U525" s="20" t="str">
        <f t="shared" si="19"/>
        <v>N</v>
      </c>
      <c r="V525" s="419" t="str">
        <f t="shared" si="18"/>
        <v>-</v>
      </c>
      <c r="W525" s="14"/>
      <c r="X525" s="14"/>
      <c r="Y525" s="14"/>
      <c r="Z525" s="14"/>
    </row>
    <row r="526" spans="1:26" ht="15" x14ac:dyDescent="0.25">
      <c r="A526" s="14"/>
      <c r="B526" s="16"/>
      <c r="C526" s="16"/>
      <c r="D526" s="14"/>
      <c r="E526" s="14"/>
      <c r="F526" s="16"/>
      <c r="G526" s="16"/>
      <c r="H526" s="16"/>
      <c r="I526" s="627"/>
      <c r="J526" s="628"/>
      <c r="K526" s="14"/>
      <c r="L526" s="615"/>
      <c r="M526" s="16"/>
      <c r="N526" s="16"/>
      <c r="O526" s="16"/>
      <c r="P526" s="353">
        <f>COUNTIF(Inputs!$D$20:$DS$307,C526)*(Inputs!$B$3*24)*60*IF(C526="",0,1)</f>
        <v>0</v>
      </c>
      <c r="Q526" s="354">
        <f>IF(Factsheet!$E$61&gt;0,P526/Factsheet!$E$61,0)</f>
        <v>0</v>
      </c>
      <c r="R526" s="356"/>
      <c r="S526" s="19">
        <f>IF(H526="Trays",I526*Factsheet!$I$61,IF(G526="Fixed",I526,0))</f>
        <v>0</v>
      </c>
      <c r="T526" s="20">
        <f>IF(H526="Other","N/A",IF(H526="Trays",Factsheet!$I$61,Factsheet!$E$61))</f>
        <v>40</v>
      </c>
      <c r="U526" s="20" t="str">
        <f t="shared" si="19"/>
        <v>N</v>
      </c>
      <c r="V526" s="419" t="str">
        <f t="shared" si="18"/>
        <v>-</v>
      </c>
      <c r="W526" s="14"/>
      <c r="X526" s="14"/>
      <c r="Y526" s="14"/>
      <c r="Z526" s="14"/>
    </row>
    <row r="527" spans="1:26" ht="15" x14ac:dyDescent="0.25">
      <c r="A527" s="14"/>
      <c r="B527" s="16"/>
      <c r="C527" s="16"/>
      <c r="D527" s="14"/>
      <c r="E527" s="14"/>
      <c r="F527" s="16"/>
      <c r="G527" s="16"/>
      <c r="H527" s="16"/>
      <c r="I527" s="627"/>
      <c r="J527" s="628"/>
      <c r="K527" s="14"/>
      <c r="L527" s="615"/>
      <c r="M527" s="16"/>
      <c r="N527" s="16"/>
      <c r="O527" s="16"/>
      <c r="P527" s="353">
        <f>COUNTIF(Inputs!$D$20:$DS$307,C527)*(Inputs!$B$3*24)*60*IF(C527="",0,1)</f>
        <v>0</v>
      </c>
      <c r="Q527" s="354">
        <f>IF(Factsheet!$E$61&gt;0,P527/Factsheet!$E$61,0)</f>
        <v>0</v>
      </c>
      <c r="R527" s="356"/>
      <c r="S527" s="19">
        <f>IF(H527="Trays",I527*Factsheet!$I$61,IF(G527="Fixed",I527,0))</f>
        <v>0</v>
      </c>
      <c r="T527" s="20">
        <f>IF(H527="Other","N/A",IF(H527="Trays",Factsheet!$I$61,Factsheet!$E$61))</f>
        <v>40</v>
      </c>
      <c r="U527" s="20" t="str">
        <f t="shared" si="19"/>
        <v>N</v>
      </c>
      <c r="V527" s="419" t="str">
        <f t="shared" si="18"/>
        <v>-</v>
      </c>
      <c r="W527" s="14"/>
      <c r="X527" s="14"/>
      <c r="Y527" s="14"/>
      <c r="Z527" s="14"/>
    </row>
    <row r="528" spans="1:26" ht="15" x14ac:dyDescent="0.25">
      <c r="A528" s="14"/>
      <c r="B528" s="16"/>
      <c r="C528" s="16"/>
      <c r="D528" s="14"/>
      <c r="E528" s="14"/>
      <c r="F528" s="16"/>
      <c r="G528" s="16"/>
      <c r="H528" s="16"/>
      <c r="I528" s="627"/>
      <c r="J528" s="628"/>
      <c r="K528" s="14"/>
      <c r="L528" s="615"/>
      <c r="M528" s="16"/>
      <c r="N528" s="16"/>
      <c r="O528" s="16"/>
      <c r="P528" s="353">
        <f>COUNTIF(Inputs!$D$20:$DS$307,C528)*(Inputs!$B$3*24)*60*IF(C528="",0,1)</f>
        <v>0</v>
      </c>
      <c r="Q528" s="354">
        <f>IF(Factsheet!$E$61&gt;0,P528/Factsheet!$E$61,0)</f>
        <v>0</v>
      </c>
      <c r="R528" s="356"/>
      <c r="S528" s="19">
        <f>IF(H528="Trays",I528*Factsheet!$I$61,IF(G528="Fixed",I528,0))</f>
        <v>0</v>
      </c>
      <c r="T528" s="20">
        <f>IF(H528="Other","N/A",IF(H528="Trays",Factsheet!$I$61,Factsheet!$E$61))</f>
        <v>40</v>
      </c>
      <c r="U528" s="20" t="str">
        <f t="shared" si="19"/>
        <v>N</v>
      </c>
      <c r="V528" s="419" t="str">
        <f t="shared" si="18"/>
        <v>-</v>
      </c>
      <c r="W528" s="14"/>
      <c r="X528" s="14"/>
      <c r="Y528" s="14"/>
      <c r="Z528" s="14"/>
    </row>
    <row r="529" spans="1:26" ht="15" x14ac:dyDescent="0.25">
      <c r="A529" s="14"/>
      <c r="B529" s="16"/>
      <c r="C529" s="16"/>
      <c r="D529" s="14"/>
      <c r="E529" s="14"/>
      <c r="F529" s="16"/>
      <c r="G529" s="16"/>
      <c r="H529" s="16"/>
      <c r="I529" s="627"/>
      <c r="J529" s="628"/>
      <c r="K529" s="14"/>
      <c r="L529" s="615"/>
      <c r="M529" s="16"/>
      <c r="N529" s="16"/>
      <c r="O529" s="16"/>
      <c r="P529" s="353">
        <f>COUNTIF(Inputs!$D$20:$DS$307,C529)*(Inputs!$B$3*24)*60*IF(C529="",0,1)</f>
        <v>0</v>
      </c>
      <c r="Q529" s="354">
        <f>IF(Factsheet!$E$61&gt;0,P529/Factsheet!$E$61,0)</f>
        <v>0</v>
      </c>
      <c r="R529" s="356"/>
      <c r="S529" s="19">
        <f>IF(H529="Trays",I529*Factsheet!$I$61,IF(G529="Fixed",I529,0))</f>
        <v>0</v>
      </c>
      <c r="T529" s="20">
        <f>IF(H529="Other","N/A",IF(H529="Trays",Factsheet!$I$61,Factsheet!$E$61))</f>
        <v>40</v>
      </c>
      <c r="U529" s="20" t="str">
        <f t="shared" si="19"/>
        <v>N</v>
      </c>
      <c r="V529" s="419" t="str">
        <f t="shared" si="18"/>
        <v>-</v>
      </c>
      <c r="W529" s="14"/>
      <c r="X529" s="14"/>
      <c r="Y529" s="14"/>
      <c r="Z529" s="14"/>
    </row>
    <row r="530" spans="1:26" ht="15" x14ac:dyDescent="0.25">
      <c r="A530" s="14"/>
      <c r="B530" s="16"/>
      <c r="C530" s="16"/>
      <c r="D530" s="14"/>
      <c r="E530" s="14"/>
      <c r="F530" s="16"/>
      <c r="G530" s="16"/>
      <c r="H530" s="16"/>
      <c r="I530" s="627"/>
      <c r="J530" s="628"/>
      <c r="K530" s="14"/>
      <c r="L530" s="615"/>
      <c r="M530" s="16"/>
      <c r="N530" s="16"/>
      <c r="O530" s="16"/>
      <c r="P530" s="353">
        <f>COUNTIF(Inputs!$D$20:$DS$307,C530)*(Inputs!$B$3*24)*60*IF(C530="",0,1)</f>
        <v>0</v>
      </c>
      <c r="Q530" s="354">
        <f>IF(Factsheet!$E$61&gt;0,P530/Factsheet!$E$61,0)</f>
        <v>0</v>
      </c>
      <c r="R530" s="356"/>
      <c r="S530" s="19">
        <f>IF(H530="Trays",I530*Factsheet!$I$61,IF(G530="Fixed",I530,0))</f>
        <v>0</v>
      </c>
      <c r="T530" s="20">
        <f>IF(H530="Other","N/A",IF(H530="Trays",Factsheet!$I$61,Factsheet!$E$61))</f>
        <v>40</v>
      </c>
      <c r="U530" s="20" t="str">
        <f t="shared" si="19"/>
        <v>N</v>
      </c>
      <c r="V530" s="419" t="str">
        <f t="shared" si="18"/>
        <v>-</v>
      </c>
      <c r="W530" s="14"/>
      <c r="X530" s="14"/>
      <c r="Y530" s="14"/>
      <c r="Z530" s="14"/>
    </row>
    <row r="531" spans="1:26" ht="15" x14ac:dyDescent="0.25">
      <c r="A531" s="14"/>
      <c r="B531" s="16"/>
      <c r="C531" s="16"/>
      <c r="D531" s="14"/>
      <c r="E531" s="14"/>
      <c r="F531" s="16"/>
      <c r="G531" s="16"/>
      <c r="H531" s="16"/>
      <c r="I531" s="627"/>
      <c r="J531" s="628"/>
      <c r="K531" s="14"/>
      <c r="L531" s="615"/>
      <c r="M531" s="16"/>
      <c r="N531" s="16"/>
      <c r="O531" s="16"/>
      <c r="P531" s="353">
        <f>COUNTIF(Inputs!$D$20:$DS$307,C531)*(Inputs!$B$3*24)*60*IF(C531="",0,1)</f>
        <v>0</v>
      </c>
      <c r="Q531" s="354">
        <f>IF(Factsheet!$E$61&gt;0,P531/Factsheet!$E$61,0)</f>
        <v>0</v>
      </c>
      <c r="R531" s="356"/>
      <c r="S531" s="19">
        <f>IF(H531="Trays",I531*Factsheet!$I$61,IF(G531="Fixed",I531,0))</f>
        <v>0</v>
      </c>
      <c r="T531" s="20">
        <f>IF(H531="Other","N/A",IF(H531="Trays",Factsheet!$I$61,Factsheet!$E$61))</f>
        <v>40</v>
      </c>
      <c r="U531" s="20" t="str">
        <f t="shared" si="19"/>
        <v>N</v>
      </c>
      <c r="V531" s="419" t="str">
        <f t="shared" si="18"/>
        <v>-</v>
      </c>
      <c r="W531" s="14"/>
      <c r="X531" s="14"/>
      <c r="Y531" s="14"/>
      <c r="Z531" s="14"/>
    </row>
    <row r="532" spans="1:26" ht="15" x14ac:dyDescent="0.25">
      <c r="A532" s="14"/>
      <c r="B532" s="16"/>
      <c r="C532" s="16"/>
      <c r="D532" s="14"/>
      <c r="E532" s="14"/>
      <c r="F532" s="16"/>
      <c r="G532" s="16"/>
      <c r="H532" s="16"/>
      <c r="I532" s="627"/>
      <c r="J532" s="628"/>
      <c r="K532" s="14"/>
      <c r="L532" s="615"/>
      <c r="M532" s="16"/>
      <c r="N532" s="16"/>
      <c r="O532" s="16"/>
      <c r="P532" s="353">
        <f>COUNTIF(Inputs!$D$20:$DS$307,C532)*(Inputs!$B$3*24)*60*IF(C532="",0,1)</f>
        <v>0</v>
      </c>
      <c r="Q532" s="354">
        <f>IF(Factsheet!$E$61&gt;0,P532/Factsheet!$E$61,0)</f>
        <v>0</v>
      </c>
      <c r="R532" s="356"/>
      <c r="S532" s="19">
        <f>IF(H532="Trays",I532*Factsheet!$I$61,IF(G532="Fixed",I532,0))</f>
        <v>0</v>
      </c>
      <c r="T532" s="20">
        <f>IF(H532="Other","N/A",IF(H532="Trays",Factsheet!$I$61,Factsheet!$E$61))</f>
        <v>40</v>
      </c>
      <c r="U532" s="20" t="str">
        <f t="shared" si="19"/>
        <v>N</v>
      </c>
      <c r="V532" s="419" t="str">
        <f t="shared" si="18"/>
        <v>-</v>
      </c>
      <c r="W532" s="14"/>
      <c r="X532" s="14"/>
      <c r="Y532" s="14"/>
      <c r="Z532" s="14"/>
    </row>
    <row r="533" spans="1:26" ht="15" x14ac:dyDescent="0.25">
      <c r="A533" s="14"/>
      <c r="B533" s="16"/>
      <c r="C533" s="16"/>
      <c r="D533" s="14"/>
      <c r="E533" s="14"/>
      <c r="F533" s="16"/>
      <c r="G533" s="16"/>
      <c r="H533" s="16"/>
      <c r="I533" s="627"/>
      <c r="J533" s="628"/>
      <c r="K533" s="14"/>
      <c r="L533" s="615"/>
      <c r="M533" s="16"/>
      <c r="N533" s="16"/>
      <c r="O533" s="16"/>
      <c r="P533" s="353">
        <f>COUNTIF(Inputs!$D$20:$DS$307,C533)*(Inputs!$B$3*24)*60*IF(C533="",0,1)</f>
        <v>0</v>
      </c>
      <c r="Q533" s="354">
        <f>IF(Factsheet!$E$61&gt;0,P533/Factsheet!$E$61,0)</f>
        <v>0</v>
      </c>
      <c r="R533" s="356"/>
      <c r="S533" s="19">
        <f>IF(H533="Trays",I533*Factsheet!$I$61,IF(G533="Fixed",I533,0))</f>
        <v>0</v>
      </c>
      <c r="T533" s="20">
        <f>IF(H533="Other","N/A",IF(H533="Trays",Factsheet!$I$61,Factsheet!$E$61))</f>
        <v>40</v>
      </c>
      <c r="U533" s="20" t="str">
        <f t="shared" si="19"/>
        <v>N</v>
      </c>
      <c r="V533" s="419" t="str">
        <f t="shared" si="18"/>
        <v>-</v>
      </c>
      <c r="W533" s="14"/>
      <c r="X533" s="14"/>
      <c r="Y533" s="14"/>
      <c r="Z533" s="14"/>
    </row>
    <row r="534" spans="1:26" ht="15" x14ac:dyDescent="0.25">
      <c r="A534" s="14"/>
      <c r="B534" s="16"/>
      <c r="C534" s="16"/>
      <c r="D534" s="14"/>
      <c r="E534" s="14"/>
      <c r="F534" s="16"/>
      <c r="G534" s="16"/>
      <c r="H534" s="16"/>
      <c r="I534" s="627"/>
      <c r="J534" s="628"/>
      <c r="K534" s="14"/>
      <c r="L534" s="615"/>
      <c r="M534" s="16"/>
      <c r="N534" s="16"/>
      <c r="O534" s="16"/>
      <c r="P534" s="353">
        <f>COUNTIF(Inputs!$D$20:$DS$307,C534)*(Inputs!$B$3*24)*60*IF(C534="",0,1)</f>
        <v>0</v>
      </c>
      <c r="Q534" s="354">
        <f>IF(Factsheet!$E$61&gt;0,P534/Factsheet!$E$61,0)</f>
        <v>0</v>
      </c>
      <c r="R534" s="356"/>
      <c r="S534" s="19">
        <f>IF(H534="Trays",I534*Factsheet!$I$61,IF(G534="Fixed",I534,0))</f>
        <v>0</v>
      </c>
      <c r="T534" s="20">
        <f>IF(H534="Other","N/A",IF(H534="Trays",Factsheet!$I$61,Factsheet!$E$61))</f>
        <v>40</v>
      </c>
      <c r="U534" s="20" t="str">
        <f t="shared" si="19"/>
        <v>N</v>
      </c>
      <c r="V534" s="419" t="str">
        <f t="shared" si="18"/>
        <v>-</v>
      </c>
      <c r="W534" s="14"/>
      <c r="X534" s="14"/>
      <c r="Y534" s="14"/>
      <c r="Z534" s="14"/>
    </row>
    <row r="535" spans="1:26" ht="15" x14ac:dyDescent="0.25">
      <c r="A535" s="14"/>
      <c r="B535" s="16"/>
      <c r="C535" s="16"/>
      <c r="D535" s="14"/>
      <c r="E535" s="14"/>
      <c r="F535" s="16"/>
      <c r="G535" s="16"/>
      <c r="H535" s="16"/>
      <c r="I535" s="627"/>
      <c r="J535" s="628"/>
      <c r="K535" s="14"/>
      <c r="L535" s="615"/>
      <c r="M535" s="16"/>
      <c r="N535" s="16"/>
      <c r="O535" s="16"/>
      <c r="P535" s="353">
        <f>COUNTIF(Inputs!$D$20:$DS$307,C535)*(Inputs!$B$3*24)*60*IF(C535="",0,1)</f>
        <v>0</v>
      </c>
      <c r="Q535" s="354">
        <f>IF(Factsheet!$E$61&gt;0,P535/Factsheet!$E$61,0)</f>
        <v>0</v>
      </c>
      <c r="R535" s="356"/>
      <c r="S535" s="19">
        <f>IF(H535="Trays",I535*Factsheet!$I$61,IF(G535="Fixed",I535,0))</f>
        <v>0</v>
      </c>
      <c r="T535" s="20">
        <f>IF(H535="Other","N/A",IF(H535="Trays",Factsheet!$I$61,Factsheet!$E$61))</f>
        <v>40</v>
      </c>
      <c r="U535" s="20" t="str">
        <f t="shared" si="19"/>
        <v>N</v>
      </c>
      <c r="V535" s="419" t="str">
        <f t="shared" si="18"/>
        <v>-</v>
      </c>
      <c r="W535" s="14"/>
      <c r="X535" s="14"/>
      <c r="Y535" s="14"/>
      <c r="Z535" s="14"/>
    </row>
    <row r="536" spans="1:26" ht="15" x14ac:dyDescent="0.25">
      <c r="A536" s="14"/>
      <c r="B536" s="16"/>
      <c r="C536" s="16"/>
      <c r="D536" s="14"/>
      <c r="E536" s="14"/>
      <c r="F536" s="16"/>
      <c r="G536" s="16"/>
      <c r="H536" s="16"/>
      <c r="I536" s="627"/>
      <c r="J536" s="628"/>
      <c r="K536" s="14"/>
      <c r="L536" s="615"/>
      <c r="M536" s="16"/>
      <c r="N536" s="16"/>
      <c r="O536" s="16"/>
      <c r="P536" s="353">
        <f>COUNTIF(Inputs!$D$20:$DS$307,C536)*(Inputs!$B$3*24)*60*IF(C536="",0,1)</f>
        <v>0</v>
      </c>
      <c r="Q536" s="354">
        <f>IF(Factsheet!$E$61&gt;0,P536/Factsheet!$E$61,0)</f>
        <v>0</v>
      </c>
      <c r="R536" s="356"/>
      <c r="S536" s="19">
        <f>IF(H536="Trays",I536*Factsheet!$I$61,IF(G536="Fixed",I536,0))</f>
        <v>0</v>
      </c>
      <c r="T536" s="20">
        <f>IF(H536="Other","N/A",IF(H536="Trays",Factsheet!$I$61,Factsheet!$E$61))</f>
        <v>40</v>
      </c>
      <c r="U536" s="20" t="str">
        <f t="shared" si="19"/>
        <v>N</v>
      </c>
      <c r="V536" s="419" t="str">
        <f t="shared" si="18"/>
        <v>-</v>
      </c>
      <c r="W536" s="14"/>
      <c r="X536" s="14"/>
      <c r="Y536" s="14"/>
      <c r="Z536" s="14"/>
    </row>
    <row r="537" spans="1:26" ht="15" x14ac:dyDescent="0.25">
      <c r="A537" s="14"/>
      <c r="B537" s="16"/>
      <c r="C537" s="16"/>
      <c r="D537" s="14"/>
      <c r="E537" s="14"/>
      <c r="F537" s="16"/>
      <c r="G537" s="16"/>
      <c r="H537" s="16"/>
      <c r="I537" s="627"/>
      <c r="J537" s="628"/>
      <c r="K537" s="14"/>
      <c r="L537" s="615"/>
      <c r="M537" s="16"/>
      <c r="N537" s="16"/>
      <c r="O537" s="16"/>
      <c r="P537" s="353">
        <f>COUNTIF(Inputs!$D$20:$DS$307,C537)*(Inputs!$B$3*24)*60*IF(C537="",0,1)</f>
        <v>0</v>
      </c>
      <c r="Q537" s="354">
        <f>IF(Factsheet!$E$61&gt;0,P537/Factsheet!$E$61,0)</f>
        <v>0</v>
      </c>
      <c r="R537" s="356"/>
      <c r="S537" s="19">
        <f>IF(H537="Trays",I537*Factsheet!$I$61,IF(G537="Fixed",I537,0))</f>
        <v>0</v>
      </c>
      <c r="T537" s="20">
        <f>IF(H537="Other","N/A",IF(H537="Trays",Factsheet!$I$61,Factsheet!$E$61))</f>
        <v>40</v>
      </c>
      <c r="U537" s="20" t="str">
        <f t="shared" si="19"/>
        <v>N</v>
      </c>
      <c r="V537" s="419" t="str">
        <f t="shared" si="18"/>
        <v>-</v>
      </c>
      <c r="W537" s="14"/>
      <c r="X537" s="14"/>
      <c r="Y537" s="14"/>
      <c r="Z537" s="14"/>
    </row>
    <row r="538" spans="1:26" ht="15" x14ac:dyDescent="0.25">
      <c r="A538" s="14"/>
      <c r="B538" s="16"/>
      <c r="C538" s="16"/>
      <c r="D538" s="14"/>
      <c r="E538" s="14"/>
      <c r="F538" s="16"/>
      <c r="G538" s="16"/>
      <c r="H538" s="16"/>
      <c r="I538" s="627"/>
      <c r="J538" s="628"/>
      <c r="K538" s="14"/>
      <c r="L538" s="615"/>
      <c r="M538" s="16"/>
      <c r="N538" s="16"/>
      <c r="O538" s="16"/>
      <c r="P538" s="353">
        <f>COUNTIF(Inputs!$D$20:$DS$307,C538)*(Inputs!$B$3*24)*60*IF(C538="",0,1)</f>
        <v>0</v>
      </c>
      <c r="Q538" s="354">
        <f>IF(Factsheet!$E$61&gt;0,P538/Factsheet!$E$61,0)</f>
        <v>0</v>
      </c>
      <c r="R538" s="356"/>
      <c r="S538" s="19">
        <f>IF(H538="Trays",I538*Factsheet!$I$61,IF(G538="Fixed",I538,0))</f>
        <v>0</v>
      </c>
      <c r="T538" s="20">
        <f>IF(H538="Other","N/A",IF(H538="Trays",Factsheet!$I$61,Factsheet!$E$61))</f>
        <v>40</v>
      </c>
      <c r="U538" s="20" t="str">
        <f t="shared" si="19"/>
        <v>N</v>
      </c>
      <c r="V538" s="419" t="str">
        <f t="shared" si="18"/>
        <v>-</v>
      </c>
      <c r="W538" s="14"/>
      <c r="X538" s="14"/>
      <c r="Y538" s="14"/>
      <c r="Z538" s="14"/>
    </row>
    <row r="539" spans="1:26" ht="15" x14ac:dyDescent="0.25">
      <c r="A539" s="14"/>
      <c r="B539" s="16"/>
      <c r="C539" s="16"/>
      <c r="D539" s="14"/>
      <c r="E539" s="14"/>
      <c r="F539" s="16"/>
      <c r="G539" s="16"/>
      <c r="H539" s="16"/>
      <c r="I539" s="627"/>
      <c r="J539" s="628"/>
      <c r="K539" s="14"/>
      <c r="L539" s="615"/>
      <c r="M539" s="16"/>
      <c r="N539" s="16"/>
      <c r="O539" s="16"/>
      <c r="P539" s="353">
        <f>COUNTIF(Inputs!$D$20:$DS$307,C539)*(Inputs!$B$3*24)*60*IF(C539="",0,1)</f>
        <v>0</v>
      </c>
      <c r="Q539" s="354">
        <f>IF(Factsheet!$E$61&gt;0,P539/Factsheet!$E$61,0)</f>
        <v>0</v>
      </c>
      <c r="R539" s="356"/>
      <c r="S539" s="19">
        <f>IF(H539="Trays",I539*Factsheet!$I$61,IF(G539="Fixed",I539,0))</f>
        <v>0</v>
      </c>
      <c r="T539" s="20">
        <f>IF(H539="Other","N/A",IF(H539="Trays",Factsheet!$I$61,Factsheet!$E$61))</f>
        <v>40</v>
      </c>
      <c r="U539" s="20" t="str">
        <f t="shared" si="19"/>
        <v>N</v>
      </c>
      <c r="V539" s="419" t="str">
        <f t="shared" si="18"/>
        <v>-</v>
      </c>
      <c r="W539" s="14"/>
      <c r="X539" s="14"/>
      <c r="Y539" s="14"/>
      <c r="Z539" s="14"/>
    </row>
    <row r="540" spans="1:26" ht="15" x14ac:dyDescent="0.25">
      <c r="A540" s="14"/>
      <c r="B540" s="16"/>
      <c r="C540" s="16"/>
      <c r="D540" s="14"/>
      <c r="E540" s="14"/>
      <c r="F540" s="16"/>
      <c r="G540" s="16"/>
      <c r="H540" s="16"/>
      <c r="I540" s="627"/>
      <c r="J540" s="628"/>
      <c r="K540" s="14"/>
      <c r="L540" s="615"/>
      <c r="M540" s="16"/>
      <c r="N540" s="16"/>
      <c r="O540" s="16"/>
      <c r="P540" s="353">
        <f>COUNTIF(Inputs!$D$20:$DS$307,C540)*(Inputs!$B$3*24)*60*IF(C540="",0,1)</f>
        <v>0</v>
      </c>
      <c r="Q540" s="354">
        <f>IF(Factsheet!$E$61&gt;0,P540/Factsheet!$E$61,0)</f>
        <v>0</v>
      </c>
      <c r="R540" s="356"/>
      <c r="S540" s="19">
        <f>IF(H540="Trays",I540*Factsheet!$I$61,IF(G540="Fixed",I540,0))</f>
        <v>0</v>
      </c>
      <c r="T540" s="20">
        <f>IF(H540="Other","N/A",IF(H540="Trays",Factsheet!$I$61,Factsheet!$E$61))</f>
        <v>40</v>
      </c>
      <c r="U540" s="20" t="str">
        <f t="shared" si="19"/>
        <v>N</v>
      </c>
      <c r="V540" s="419" t="str">
        <f t="shared" si="18"/>
        <v>-</v>
      </c>
      <c r="W540" s="14"/>
      <c r="X540" s="14"/>
      <c r="Y540" s="14"/>
      <c r="Z540" s="14"/>
    </row>
    <row r="541" spans="1:26" ht="15" x14ac:dyDescent="0.25">
      <c r="A541" s="14"/>
      <c r="B541" s="16"/>
      <c r="C541" s="16"/>
      <c r="D541" s="14"/>
      <c r="E541" s="14"/>
      <c r="F541" s="16"/>
      <c r="G541" s="16"/>
      <c r="H541" s="16"/>
      <c r="I541" s="627"/>
      <c r="J541" s="628"/>
      <c r="K541" s="14"/>
      <c r="L541" s="615"/>
      <c r="M541" s="16"/>
      <c r="N541" s="16"/>
      <c r="O541" s="16"/>
      <c r="P541" s="353">
        <f>COUNTIF(Inputs!$D$20:$DS$307,C541)*(Inputs!$B$3*24)*60*IF(C541="",0,1)</f>
        <v>0</v>
      </c>
      <c r="Q541" s="354">
        <f>IF(Factsheet!$E$61&gt;0,P541/Factsheet!$E$61,0)</f>
        <v>0</v>
      </c>
      <c r="R541" s="356"/>
      <c r="S541" s="19">
        <f>IF(H541="Trays",I541*Factsheet!$I$61,IF(G541="Fixed",I541,0))</f>
        <v>0</v>
      </c>
      <c r="T541" s="20">
        <f>IF(H541="Other","N/A",IF(H541="Trays",Factsheet!$I$61,Factsheet!$E$61))</f>
        <v>40</v>
      </c>
      <c r="U541" s="20" t="str">
        <f t="shared" si="19"/>
        <v>N</v>
      </c>
      <c r="V541" s="419" t="str">
        <f t="shared" si="18"/>
        <v>-</v>
      </c>
      <c r="W541" s="14"/>
      <c r="X541" s="14"/>
      <c r="Y541" s="14"/>
      <c r="Z541" s="14"/>
    </row>
    <row r="542" spans="1:26" ht="15" x14ac:dyDescent="0.25">
      <c r="A542" s="14"/>
      <c r="B542" s="16"/>
      <c r="C542" s="16"/>
      <c r="D542" s="14"/>
      <c r="E542" s="14"/>
      <c r="F542" s="16"/>
      <c r="G542" s="16"/>
      <c r="H542" s="16"/>
      <c r="I542" s="627"/>
      <c r="J542" s="628"/>
      <c r="K542" s="14"/>
      <c r="L542" s="615"/>
      <c r="M542" s="16"/>
      <c r="N542" s="16"/>
      <c r="O542" s="16"/>
      <c r="P542" s="353">
        <f>COUNTIF(Inputs!$D$20:$DS$307,C542)*(Inputs!$B$3*24)*60*IF(C542="",0,1)</f>
        <v>0</v>
      </c>
      <c r="Q542" s="354">
        <f>IF(Factsheet!$E$61&gt;0,P542/Factsheet!$E$61,0)</f>
        <v>0</v>
      </c>
      <c r="R542" s="356"/>
      <c r="S542" s="19">
        <f>IF(H542="Trays",I542*Factsheet!$I$61,IF(G542="Fixed",I542,0))</f>
        <v>0</v>
      </c>
      <c r="T542" s="20">
        <f>IF(H542="Other","N/A",IF(H542="Trays",Factsheet!$I$61,Factsheet!$E$61))</f>
        <v>40</v>
      </c>
      <c r="U542" s="20" t="str">
        <f t="shared" si="19"/>
        <v>N</v>
      </c>
      <c r="V542" s="419" t="str">
        <f t="shared" si="18"/>
        <v>-</v>
      </c>
      <c r="W542" s="14"/>
      <c r="X542" s="14"/>
      <c r="Y542" s="14"/>
      <c r="Z542" s="14"/>
    </row>
    <row r="543" spans="1:26" ht="15" x14ac:dyDescent="0.25">
      <c r="A543" s="14"/>
      <c r="B543" s="16"/>
      <c r="C543" s="16"/>
      <c r="D543" s="14"/>
      <c r="E543" s="14"/>
      <c r="F543" s="16"/>
      <c r="G543" s="16"/>
      <c r="H543" s="16"/>
      <c r="I543" s="627"/>
      <c r="J543" s="628"/>
      <c r="K543" s="14"/>
      <c r="L543" s="615"/>
      <c r="M543" s="16"/>
      <c r="N543" s="16"/>
      <c r="O543" s="16"/>
      <c r="P543" s="353">
        <f>COUNTIF(Inputs!$D$20:$DS$307,C543)*(Inputs!$B$3*24)*60*IF(C543="",0,1)</f>
        <v>0</v>
      </c>
      <c r="Q543" s="354">
        <f>IF(Factsheet!$E$61&gt;0,P543/Factsheet!$E$61,0)</f>
        <v>0</v>
      </c>
      <c r="R543" s="356"/>
      <c r="S543" s="19">
        <f>IF(H543="Trays",I543*Factsheet!$I$61,IF(G543="Fixed",I543,0))</f>
        <v>0</v>
      </c>
      <c r="T543" s="20">
        <f>IF(H543="Other","N/A",IF(H543="Trays",Factsheet!$I$61,Factsheet!$E$61))</f>
        <v>40</v>
      </c>
      <c r="U543" s="20" t="str">
        <f t="shared" si="19"/>
        <v>N</v>
      </c>
      <c r="V543" s="419" t="str">
        <f t="shared" si="18"/>
        <v>-</v>
      </c>
      <c r="W543" s="14"/>
      <c r="X543" s="14"/>
      <c r="Y543" s="14"/>
      <c r="Z543" s="14"/>
    </row>
    <row r="544" spans="1:26" ht="15" x14ac:dyDescent="0.25">
      <c r="A544" s="14"/>
      <c r="B544" s="16"/>
      <c r="C544" s="16"/>
      <c r="D544" s="14"/>
      <c r="E544" s="14"/>
      <c r="F544" s="16"/>
      <c r="G544" s="16"/>
      <c r="H544" s="16"/>
      <c r="I544" s="627"/>
      <c r="J544" s="628"/>
      <c r="K544" s="14"/>
      <c r="L544" s="615"/>
      <c r="M544" s="16"/>
      <c r="N544" s="16"/>
      <c r="O544" s="16"/>
      <c r="P544" s="353">
        <f>COUNTIF(Inputs!$D$20:$DS$307,C544)*(Inputs!$B$3*24)*60*IF(C544="",0,1)</f>
        <v>0</v>
      </c>
      <c r="Q544" s="354">
        <f>IF(Factsheet!$E$61&gt;0,P544/Factsheet!$E$61,0)</f>
        <v>0</v>
      </c>
      <c r="R544" s="356"/>
      <c r="S544" s="19">
        <f>IF(H544="Trays",I544*Factsheet!$I$61,IF(G544="Fixed",I544,0))</f>
        <v>0</v>
      </c>
      <c r="T544" s="20">
        <f>IF(H544="Other","N/A",IF(H544="Trays",Factsheet!$I$61,Factsheet!$E$61))</f>
        <v>40</v>
      </c>
      <c r="U544" s="20" t="str">
        <f t="shared" si="19"/>
        <v>N</v>
      </c>
      <c r="V544" s="419" t="str">
        <f t="shared" si="18"/>
        <v>-</v>
      </c>
      <c r="W544" s="14"/>
      <c r="X544" s="14"/>
      <c r="Y544" s="14"/>
      <c r="Z544" s="14"/>
    </row>
    <row r="545" spans="1:26" ht="15" x14ac:dyDescent="0.25">
      <c r="A545" s="14"/>
      <c r="B545" s="16"/>
      <c r="C545" s="16"/>
      <c r="D545" s="14"/>
      <c r="E545" s="14"/>
      <c r="F545" s="16"/>
      <c r="G545" s="16"/>
      <c r="H545" s="16"/>
      <c r="I545" s="627"/>
      <c r="J545" s="628"/>
      <c r="K545" s="14"/>
      <c r="L545" s="615"/>
      <c r="M545" s="16"/>
      <c r="N545" s="16"/>
      <c r="O545" s="16"/>
      <c r="P545" s="353">
        <f>COUNTIF(Inputs!$D$20:$DS$307,C545)*(Inputs!$B$3*24)*60*IF(C545="",0,1)</f>
        <v>0</v>
      </c>
      <c r="Q545" s="354">
        <f>IF(Factsheet!$E$61&gt;0,P545/Factsheet!$E$61,0)</f>
        <v>0</v>
      </c>
      <c r="R545" s="356"/>
      <c r="S545" s="19">
        <f>IF(H545="Trays",I545*Factsheet!$I$61,IF(G545="Fixed",I545,0))</f>
        <v>0</v>
      </c>
      <c r="T545" s="20">
        <f>IF(H545="Other","N/A",IF(H545="Trays",Factsheet!$I$61,Factsheet!$E$61))</f>
        <v>40</v>
      </c>
      <c r="U545" s="20" t="str">
        <f t="shared" si="19"/>
        <v>N</v>
      </c>
      <c r="V545" s="419" t="str">
        <f t="shared" si="18"/>
        <v>-</v>
      </c>
      <c r="W545" s="14"/>
      <c r="X545" s="14"/>
      <c r="Y545" s="14"/>
      <c r="Z545" s="14"/>
    </row>
    <row r="546" spans="1:26" ht="15" x14ac:dyDescent="0.25">
      <c r="A546" s="14"/>
      <c r="B546" s="16"/>
      <c r="C546" s="16"/>
      <c r="D546" s="14"/>
      <c r="E546" s="14"/>
      <c r="F546" s="16"/>
      <c r="G546" s="16"/>
      <c r="H546" s="16"/>
      <c r="I546" s="627"/>
      <c r="J546" s="628"/>
      <c r="K546" s="14"/>
      <c r="L546" s="615"/>
      <c r="M546" s="16"/>
      <c r="N546" s="16"/>
      <c r="O546" s="16"/>
      <c r="P546" s="353">
        <f>COUNTIF(Inputs!$D$20:$DS$307,C546)*(Inputs!$B$3*24)*60*IF(C546="",0,1)</f>
        <v>0</v>
      </c>
      <c r="Q546" s="354">
        <f>IF(Factsheet!$E$61&gt;0,P546/Factsheet!$E$61,0)</f>
        <v>0</v>
      </c>
      <c r="R546" s="356"/>
      <c r="S546" s="19">
        <f>IF(H546="Trays",I546*Factsheet!$I$61,IF(G546="Fixed",I546,0))</f>
        <v>0</v>
      </c>
      <c r="T546" s="20">
        <f>IF(H546="Other","N/A",IF(H546="Trays",Factsheet!$I$61,Factsheet!$E$61))</f>
        <v>40</v>
      </c>
      <c r="U546" s="20" t="str">
        <f t="shared" si="19"/>
        <v>N</v>
      </c>
      <c r="V546" s="419" t="str">
        <f t="shared" si="18"/>
        <v>-</v>
      </c>
      <c r="W546" s="14"/>
      <c r="X546" s="14"/>
      <c r="Y546" s="14"/>
      <c r="Z546" s="14"/>
    </row>
    <row r="547" spans="1:26" ht="15" x14ac:dyDescent="0.25">
      <c r="A547" s="14"/>
      <c r="B547" s="16"/>
      <c r="C547" s="16"/>
      <c r="D547" s="14"/>
      <c r="E547" s="14"/>
      <c r="F547" s="16"/>
      <c r="G547" s="16"/>
      <c r="H547" s="16"/>
      <c r="I547" s="627"/>
      <c r="J547" s="628"/>
      <c r="K547" s="14"/>
      <c r="L547" s="615"/>
      <c r="M547" s="16"/>
      <c r="N547" s="16"/>
      <c r="O547" s="16"/>
      <c r="P547" s="353">
        <f>COUNTIF(Inputs!$D$20:$DS$307,C547)*(Inputs!$B$3*24)*60*IF(C547="",0,1)</f>
        <v>0</v>
      </c>
      <c r="Q547" s="354">
        <f>IF(Factsheet!$E$61&gt;0,P547/Factsheet!$E$61,0)</f>
        <v>0</v>
      </c>
      <c r="R547" s="356"/>
      <c r="S547" s="19">
        <f>IF(H547="Trays",I547*Factsheet!$I$61,IF(G547="Fixed",I547,0))</f>
        <v>0</v>
      </c>
      <c r="T547" s="20">
        <f>IF(H547="Other","N/A",IF(H547="Trays",Factsheet!$I$61,Factsheet!$E$61))</f>
        <v>40</v>
      </c>
      <c r="U547" s="20" t="str">
        <f t="shared" si="19"/>
        <v>N</v>
      </c>
      <c r="V547" s="419" t="str">
        <f t="shared" si="18"/>
        <v>-</v>
      </c>
      <c r="W547" s="14"/>
      <c r="X547" s="14"/>
      <c r="Y547" s="14"/>
      <c r="Z547" s="14"/>
    </row>
    <row r="548" spans="1:26" ht="15" x14ac:dyDescent="0.25">
      <c r="A548" s="14"/>
      <c r="B548" s="16"/>
      <c r="C548" s="16"/>
      <c r="D548" s="14"/>
      <c r="E548" s="14"/>
      <c r="F548" s="16"/>
      <c r="G548" s="16"/>
      <c r="H548" s="16"/>
      <c r="I548" s="627"/>
      <c r="J548" s="628"/>
      <c r="K548" s="14"/>
      <c r="L548" s="615"/>
      <c r="M548" s="16"/>
      <c r="N548" s="16"/>
      <c r="O548" s="16"/>
      <c r="P548" s="353">
        <f>COUNTIF(Inputs!$D$20:$DS$307,C548)*(Inputs!$B$3*24)*60*IF(C548="",0,1)</f>
        <v>0</v>
      </c>
      <c r="Q548" s="354">
        <f>IF(Factsheet!$E$61&gt;0,P548/Factsheet!$E$61,0)</f>
        <v>0</v>
      </c>
      <c r="R548" s="356"/>
      <c r="S548" s="19">
        <f>IF(H548="Trays",I548*Factsheet!$I$61,IF(G548="Fixed",I548,0))</f>
        <v>0</v>
      </c>
      <c r="T548" s="20">
        <f>IF(H548="Other","N/A",IF(H548="Trays",Factsheet!$I$61,Factsheet!$E$61))</f>
        <v>40</v>
      </c>
      <c r="U548" s="20" t="str">
        <f t="shared" si="19"/>
        <v>N</v>
      </c>
      <c r="V548" s="419" t="str">
        <f t="shared" si="18"/>
        <v>-</v>
      </c>
      <c r="W548" s="14"/>
      <c r="X548" s="14"/>
      <c r="Y548" s="14"/>
      <c r="Z548" s="14"/>
    </row>
    <row r="549" spans="1:26" ht="15" x14ac:dyDescent="0.25">
      <c r="A549" s="14"/>
      <c r="B549" s="16"/>
      <c r="C549" s="16"/>
      <c r="D549" s="14"/>
      <c r="E549" s="14"/>
      <c r="F549" s="16"/>
      <c r="G549" s="16"/>
      <c r="H549" s="16"/>
      <c r="I549" s="627"/>
      <c r="J549" s="628"/>
      <c r="K549" s="14"/>
      <c r="L549" s="615"/>
      <c r="M549" s="16"/>
      <c r="N549" s="16"/>
      <c r="O549" s="16"/>
      <c r="P549" s="353">
        <f>COUNTIF(Inputs!$D$20:$DS$307,C549)*(Inputs!$B$3*24)*60*IF(C549="",0,1)</f>
        <v>0</v>
      </c>
      <c r="Q549" s="354">
        <f>IF(Factsheet!$E$61&gt;0,P549/Factsheet!$E$61,0)</f>
        <v>0</v>
      </c>
      <c r="R549" s="356"/>
      <c r="S549" s="19">
        <f>IF(H549="Trays",I549*Factsheet!$I$61,IF(G549="Fixed",I549,0))</f>
        <v>0</v>
      </c>
      <c r="T549" s="20">
        <f>IF(H549="Other","N/A",IF(H549="Trays",Factsheet!$I$61,Factsheet!$E$61))</f>
        <v>40</v>
      </c>
      <c r="U549" s="20" t="str">
        <f t="shared" si="19"/>
        <v>N</v>
      </c>
      <c r="V549" s="419" t="str">
        <f t="shared" si="18"/>
        <v>-</v>
      </c>
      <c r="W549" s="14"/>
      <c r="X549" s="14"/>
      <c r="Y549" s="14"/>
      <c r="Z549" s="14"/>
    </row>
    <row r="550" spans="1:26" ht="15" x14ac:dyDescent="0.25">
      <c r="A550" s="14"/>
      <c r="B550" s="16"/>
      <c r="C550" s="16"/>
      <c r="D550" s="14"/>
      <c r="E550" s="14"/>
      <c r="F550" s="16"/>
      <c r="G550" s="16"/>
      <c r="H550" s="16"/>
      <c r="I550" s="627"/>
      <c r="J550" s="628"/>
      <c r="K550" s="14"/>
      <c r="L550" s="615"/>
      <c r="M550" s="16"/>
      <c r="N550" s="16"/>
      <c r="O550" s="16"/>
      <c r="P550" s="353">
        <f>COUNTIF(Inputs!$D$20:$DS$307,C550)*(Inputs!$B$3*24)*60*IF(C550="",0,1)</f>
        <v>0</v>
      </c>
      <c r="Q550" s="354">
        <f>IF(Factsheet!$E$61&gt;0,P550/Factsheet!$E$61,0)</f>
        <v>0</v>
      </c>
      <c r="R550" s="356"/>
      <c r="S550" s="19">
        <f>IF(H550="Trays",I550*Factsheet!$I$61,IF(G550="Fixed",I550,0))</f>
        <v>0</v>
      </c>
      <c r="T550" s="20">
        <f>IF(H550="Other","N/A",IF(H550="Trays",Factsheet!$I$61,Factsheet!$E$61))</f>
        <v>40</v>
      </c>
      <c r="U550" s="20" t="str">
        <f t="shared" si="19"/>
        <v>N</v>
      </c>
      <c r="V550" s="419" t="str">
        <f t="shared" si="18"/>
        <v>-</v>
      </c>
      <c r="W550" s="14"/>
      <c r="X550" s="14"/>
      <c r="Y550" s="14"/>
      <c r="Z550" s="14"/>
    </row>
    <row r="551" spans="1:26" ht="15" x14ac:dyDescent="0.25">
      <c r="A551" s="14"/>
      <c r="B551" s="16"/>
      <c r="C551" s="16"/>
      <c r="D551" s="14"/>
      <c r="E551" s="14"/>
      <c r="F551" s="16"/>
      <c r="G551" s="16"/>
      <c r="H551" s="16"/>
      <c r="I551" s="627"/>
      <c r="J551" s="628"/>
      <c r="K551" s="14"/>
      <c r="L551" s="615"/>
      <c r="M551" s="16"/>
      <c r="N551" s="16"/>
      <c r="O551" s="16"/>
      <c r="P551" s="353">
        <f>COUNTIF(Inputs!$D$20:$DS$307,C551)*(Inputs!$B$3*24)*60*IF(C551="",0,1)</f>
        <v>0</v>
      </c>
      <c r="Q551" s="354">
        <f>IF(Factsheet!$E$61&gt;0,P551/Factsheet!$E$61,0)</f>
        <v>0</v>
      </c>
      <c r="R551" s="356"/>
      <c r="S551" s="19">
        <f>IF(H551="Trays",I551*Factsheet!$I$61,IF(G551="Fixed",I551,0))</f>
        <v>0</v>
      </c>
      <c r="T551" s="20">
        <f>IF(H551="Other","N/A",IF(H551="Trays",Factsheet!$I$61,Factsheet!$E$61))</f>
        <v>40</v>
      </c>
      <c r="U551" s="20" t="str">
        <f t="shared" si="19"/>
        <v>N</v>
      </c>
      <c r="V551" s="419" t="str">
        <f t="shared" si="18"/>
        <v>-</v>
      </c>
      <c r="W551" s="14"/>
      <c r="X551" s="14"/>
      <c r="Y551" s="14"/>
      <c r="Z551" s="14"/>
    </row>
    <row r="552" spans="1:26" ht="15" x14ac:dyDescent="0.25">
      <c r="A552" s="14"/>
      <c r="B552" s="16"/>
      <c r="C552" s="16"/>
      <c r="D552" s="14"/>
      <c r="E552" s="14"/>
      <c r="F552" s="16"/>
      <c r="G552" s="16"/>
      <c r="H552" s="16"/>
      <c r="I552" s="627"/>
      <c r="J552" s="628"/>
      <c r="K552" s="14"/>
      <c r="L552" s="615"/>
      <c r="M552" s="16"/>
      <c r="N552" s="16"/>
      <c r="O552" s="16"/>
      <c r="P552" s="353">
        <f>COUNTIF(Inputs!$D$20:$DS$307,C552)*(Inputs!$B$3*24)*60*IF(C552="",0,1)</f>
        <v>0</v>
      </c>
      <c r="Q552" s="354">
        <f>IF(Factsheet!$E$61&gt;0,P552/Factsheet!$E$61,0)</f>
        <v>0</v>
      </c>
      <c r="R552" s="356"/>
      <c r="S552" s="19">
        <f>IF(H552="Trays",I552*Factsheet!$I$61,IF(G552="Fixed",I552,0))</f>
        <v>0</v>
      </c>
      <c r="T552" s="20">
        <f>IF(H552="Other","N/A",IF(H552="Trays",Factsheet!$I$61,Factsheet!$E$61))</f>
        <v>40</v>
      </c>
      <c r="U552" s="20" t="str">
        <f t="shared" si="19"/>
        <v>N</v>
      </c>
      <c r="V552" s="419" t="str">
        <f t="shared" si="18"/>
        <v>-</v>
      </c>
      <c r="W552" s="14"/>
      <c r="X552" s="14"/>
      <c r="Y552" s="14"/>
      <c r="Z552" s="14"/>
    </row>
    <row r="553" spans="1:26" ht="15" x14ac:dyDescent="0.25">
      <c r="A553" s="14"/>
      <c r="B553" s="16"/>
      <c r="C553" s="16"/>
      <c r="D553" s="14"/>
      <c r="E553" s="14"/>
      <c r="F553" s="16"/>
      <c r="G553" s="16"/>
      <c r="H553" s="16"/>
      <c r="I553" s="627"/>
      <c r="J553" s="628"/>
      <c r="K553" s="14"/>
      <c r="L553" s="615"/>
      <c r="M553" s="16"/>
      <c r="N553" s="16"/>
      <c r="O553" s="16"/>
      <c r="P553" s="353">
        <f>COUNTIF(Inputs!$D$20:$DS$307,C553)*(Inputs!$B$3*24)*60*IF(C553="",0,1)</f>
        <v>0</v>
      </c>
      <c r="Q553" s="354">
        <f>IF(Factsheet!$E$61&gt;0,P553/Factsheet!$E$61,0)</f>
        <v>0</v>
      </c>
      <c r="R553" s="356"/>
      <c r="S553" s="19">
        <f>IF(H553="Trays",I553*Factsheet!$I$61,IF(G553="Fixed",I553,0))</f>
        <v>0</v>
      </c>
      <c r="T553" s="20">
        <f>IF(H553="Other","N/A",IF(H553="Trays",Factsheet!$I$61,Factsheet!$E$61))</f>
        <v>40</v>
      </c>
      <c r="U553" s="20" t="str">
        <f t="shared" si="19"/>
        <v>N</v>
      </c>
      <c r="V553" s="419" t="str">
        <f t="shared" si="18"/>
        <v>-</v>
      </c>
      <c r="W553" s="14"/>
      <c r="X553" s="14"/>
      <c r="Y553" s="14"/>
      <c r="Z553" s="14"/>
    </row>
    <row r="554" spans="1:26" ht="15" x14ac:dyDescent="0.25">
      <c r="A554" s="14"/>
      <c r="B554" s="16"/>
      <c r="C554" s="16"/>
      <c r="D554" s="14"/>
      <c r="E554" s="14"/>
      <c r="F554" s="16"/>
      <c r="G554" s="16"/>
      <c r="H554" s="16"/>
      <c r="I554" s="627"/>
      <c r="J554" s="628"/>
      <c r="K554" s="14"/>
      <c r="L554" s="615"/>
      <c r="M554" s="16"/>
      <c r="N554" s="16"/>
      <c r="O554" s="16"/>
      <c r="P554" s="353">
        <f>COUNTIF(Inputs!$D$20:$DS$307,C554)*(Inputs!$B$3*24)*60*IF(C554="",0,1)</f>
        <v>0</v>
      </c>
      <c r="Q554" s="354">
        <f>IF(Factsheet!$E$61&gt;0,P554/Factsheet!$E$61,0)</f>
        <v>0</v>
      </c>
      <c r="R554" s="356"/>
      <c r="S554" s="19">
        <f>IF(H554="Trays",I554*Factsheet!$I$61,IF(G554="Fixed",I554,0))</f>
        <v>0</v>
      </c>
      <c r="T554" s="20">
        <f>IF(H554="Other","N/A",IF(H554="Trays",Factsheet!$I$61,Factsheet!$E$61))</f>
        <v>40</v>
      </c>
      <c r="U554" s="20" t="str">
        <f t="shared" si="19"/>
        <v>N</v>
      </c>
      <c r="V554" s="419" t="str">
        <f t="shared" si="18"/>
        <v>-</v>
      </c>
      <c r="W554" s="14"/>
      <c r="X554" s="14"/>
      <c r="Y554" s="14"/>
      <c r="Z554" s="14"/>
    </row>
    <row r="555" spans="1:26" ht="15" x14ac:dyDescent="0.25">
      <c r="A555" s="14"/>
      <c r="B555" s="16"/>
      <c r="C555" s="16"/>
      <c r="D555" s="14"/>
      <c r="E555" s="14"/>
      <c r="F555" s="16"/>
      <c r="G555" s="16"/>
      <c r="H555" s="16"/>
      <c r="I555" s="627"/>
      <c r="J555" s="628"/>
      <c r="K555" s="14"/>
      <c r="L555" s="615"/>
      <c r="M555" s="16"/>
      <c r="N555" s="16"/>
      <c r="O555" s="16"/>
      <c r="P555" s="353">
        <f>COUNTIF(Inputs!$D$20:$DS$307,C555)*(Inputs!$B$3*24)*60*IF(C555="",0,1)</f>
        <v>0</v>
      </c>
      <c r="Q555" s="354">
        <f>IF(Factsheet!$E$61&gt;0,P555/Factsheet!$E$61,0)</f>
        <v>0</v>
      </c>
      <c r="R555" s="356"/>
      <c r="S555" s="19">
        <f>IF(H555="Trays",I555*Factsheet!$I$61,IF(G555="Fixed",I555,0))</f>
        <v>0</v>
      </c>
      <c r="T555" s="20">
        <f>IF(H555="Other","N/A",IF(H555="Trays",Factsheet!$I$61,Factsheet!$E$61))</f>
        <v>40</v>
      </c>
      <c r="U555" s="20" t="str">
        <f t="shared" si="19"/>
        <v>N</v>
      </c>
      <c r="V555" s="419" t="str">
        <f t="shared" si="18"/>
        <v>-</v>
      </c>
      <c r="W555" s="14"/>
      <c r="X555" s="14"/>
      <c r="Y555" s="14"/>
      <c r="Z555" s="14"/>
    </row>
    <row r="556" spans="1:26" ht="15" x14ac:dyDescent="0.25">
      <c r="A556" s="14"/>
      <c r="B556" s="16"/>
      <c r="C556" s="16"/>
      <c r="D556" s="14"/>
      <c r="E556" s="14"/>
      <c r="F556" s="16"/>
      <c r="G556" s="16"/>
      <c r="H556" s="16"/>
      <c r="I556" s="627"/>
      <c r="J556" s="628"/>
      <c r="K556" s="14"/>
      <c r="L556" s="615"/>
      <c r="M556" s="16"/>
      <c r="N556" s="16"/>
      <c r="O556" s="16"/>
      <c r="P556" s="353">
        <f>COUNTIF(Inputs!$D$20:$DS$307,C556)*(Inputs!$B$3*24)*60*IF(C556="",0,1)</f>
        <v>0</v>
      </c>
      <c r="Q556" s="354">
        <f>IF(Factsheet!$E$61&gt;0,P556/Factsheet!$E$61,0)</f>
        <v>0</v>
      </c>
      <c r="R556" s="356"/>
      <c r="S556" s="19">
        <f>IF(H556="Trays",I556*Factsheet!$I$61,IF(G556="Fixed",I556,0))</f>
        <v>0</v>
      </c>
      <c r="T556" s="20">
        <f>IF(H556="Other","N/A",IF(H556="Trays",Factsheet!$I$61,Factsheet!$E$61))</f>
        <v>40</v>
      </c>
      <c r="U556" s="20" t="str">
        <f t="shared" si="19"/>
        <v>N</v>
      </c>
      <c r="V556" s="419" t="str">
        <f t="shared" si="18"/>
        <v>-</v>
      </c>
      <c r="W556" s="14"/>
      <c r="X556" s="14"/>
      <c r="Y556" s="14"/>
      <c r="Z556" s="14"/>
    </row>
    <row r="557" spans="1:26" ht="15" x14ac:dyDescent="0.25">
      <c r="A557" s="14"/>
      <c r="B557" s="16"/>
      <c r="C557" s="16"/>
      <c r="D557" s="14"/>
      <c r="E557" s="14"/>
      <c r="F557" s="16"/>
      <c r="G557" s="16"/>
      <c r="H557" s="16"/>
      <c r="I557" s="627"/>
      <c r="J557" s="628"/>
      <c r="K557" s="14"/>
      <c r="L557" s="615"/>
      <c r="M557" s="16"/>
      <c r="N557" s="16"/>
      <c r="O557" s="16"/>
      <c r="P557" s="353">
        <f>COUNTIF(Inputs!$D$20:$DS$307,C557)*(Inputs!$B$3*24)*60*IF(C557="",0,1)</f>
        <v>0</v>
      </c>
      <c r="Q557" s="354">
        <f>IF(Factsheet!$E$61&gt;0,P557/Factsheet!$E$61,0)</f>
        <v>0</v>
      </c>
      <c r="R557" s="356"/>
      <c r="S557" s="19">
        <f>IF(H557="Trays",I557*Factsheet!$I$61,IF(G557="Fixed",I557,0))</f>
        <v>0</v>
      </c>
      <c r="T557" s="20">
        <f>IF(H557="Other","N/A",IF(H557="Trays",Factsheet!$I$61,Factsheet!$E$61))</f>
        <v>40</v>
      </c>
      <c r="U557" s="20" t="str">
        <f t="shared" si="19"/>
        <v>N</v>
      </c>
      <c r="V557" s="419" t="str">
        <f t="shared" si="18"/>
        <v>-</v>
      </c>
      <c r="W557" s="14"/>
      <c r="X557" s="14"/>
      <c r="Y557" s="14"/>
      <c r="Z557" s="14"/>
    </row>
    <row r="558" spans="1:26" ht="15" x14ac:dyDescent="0.25">
      <c r="A558" s="14"/>
      <c r="B558" s="16"/>
      <c r="C558" s="16"/>
      <c r="D558" s="14"/>
      <c r="E558" s="14"/>
      <c r="F558" s="16"/>
      <c r="G558" s="16"/>
      <c r="H558" s="16"/>
      <c r="I558" s="627"/>
      <c r="J558" s="628"/>
      <c r="K558" s="14"/>
      <c r="L558" s="615"/>
      <c r="M558" s="16"/>
      <c r="N558" s="16"/>
      <c r="O558" s="16"/>
      <c r="P558" s="353">
        <f>COUNTIF(Inputs!$D$20:$DS$307,C558)*(Inputs!$B$3*24)*60*IF(C558="",0,1)</f>
        <v>0</v>
      </c>
      <c r="Q558" s="354">
        <f>IF(Factsheet!$E$61&gt;0,P558/Factsheet!$E$61,0)</f>
        <v>0</v>
      </c>
      <c r="R558" s="356"/>
      <c r="S558" s="19">
        <f>IF(H558="Trays",I558*Factsheet!$I$61,IF(G558="Fixed",I558,0))</f>
        <v>0</v>
      </c>
      <c r="T558" s="20">
        <f>IF(H558="Other","N/A",IF(H558="Trays",Factsheet!$I$61,Factsheet!$E$61))</f>
        <v>40</v>
      </c>
      <c r="U558" s="20" t="str">
        <f t="shared" si="19"/>
        <v>N</v>
      </c>
      <c r="V558" s="419" t="str">
        <f t="shared" si="18"/>
        <v>-</v>
      </c>
      <c r="W558" s="14"/>
      <c r="X558" s="14"/>
      <c r="Y558" s="14"/>
      <c r="Z558" s="14"/>
    </row>
    <row r="559" spans="1:26" ht="15" x14ac:dyDescent="0.25">
      <c r="A559" s="14"/>
      <c r="B559" s="16"/>
      <c r="C559" s="16"/>
      <c r="D559" s="14"/>
      <c r="E559" s="14"/>
      <c r="F559" s="16"/>
      <c r="G559" s="16"/>
      <c r="H559" s="16"/>
      <c r="I559" s="627"/>
      <c r="J559" s="628"/>
      <c r="K559" s="14"/>
      <c r="L559" s="615"/>
      <c r="M559" s="16"/>
      <c r="N559" s="16"/>
      <c r="O559" s="16"/>
      <c r="P559" s="353">
        <f>COUNTIF(Inputs!$D$20:$DS$307,C559)*(Inputs!$B$3*24)*60*IF(C559="",0,1)</f>
        <v>0</v>
      </c>
      <c r="Q559" s="354">
        <f>IF(Factsheet!$E$61&gt;0,P559/Factsheet!$E$61,0)</f>
        <v>0</v>
      </c>
      <c r="R559" s="356"/>
      <c r="S559" s="19">
        <f>IF(H559="Trays",I559*Factsheet!$I$61,IF(G559="Fixed",I559,0))</f>
        <v>0</v>
      </c>
      <c r="T559" s="20">
        <f>IF(H559="Other","N/A",IF(H559="Trays",Factsheet!$I$61,Factsheet!$E$61))</f>
        <v>40</v>
      </c>
      <c r="U559" s="20" t="str">
        <f t="shared" si="19"/>
        <v>N</v>
      </c>
      <c r="V559" s="419" t="str">
        <f t="shared" si="18"/>
        <v>-</v>
      </c>
      <c r="W559" s="14"/>
      <c r="X559" s="14"/>
      <c r="Y559" s="14"/>
      <c r="Z559" s="14"/>
    </row>
    <row r="560" spans="1:26" ht="15" x14ac:dyDescent="0.25">
      <c r="A560" s="14"/>
      <c r="B560" s="16"/>
      <c r="C560" s="16"/>
      <c r="D560" s="14"/>
      <c r="E560" s="14"/>
      <c r="F560" s="16"/>
      <c r="G560" s="16"/>
      <c r="H560" s="16"/>
      <c r="I560" s="627"/>
      <c r="J560" s="628"/>
      <c r="K560" s="14"/>
      <c r="L560" s="615"/>
      <c r="M560" s="16"/>
      <c r="N560" s="16"/>
      <c r="O560" s="16"/>
      <c r="P560" s="353">
        <f>COUNTIF(Inputs!$D$20:$DS$307,C560)*(Inputs!$B$3*24)*60*IF(C560="",0,1)</f>
        <v>0</v>
      </c>
      <c r="Q560" s="354">
        <f>IF(Factsheet!$E$61&gt;0,P560/Factsheet!$E$61,0)</f>
        <v>0</v>
      </c>
      <c r="R560" s="356"/>
      <c r="S560" s="19">
        <f>IF(H560="Trays",I560*Factsheet!$I$61,IF(G560="Fixed",I560,0))</f>
        <v>0</v>
      </c>
      <c r="T560" s="20">
        <f>IF(H560="Other","N/A",IF(H560="Trays",Factsheet!$I$61,Factsheet!$E$61))</f>
        <v>40</v>
      </c>
      <c r="U560" s="20" t="str">
        <f t="shared" si="19"/>
        <v>N</v>
      </c>
      <c r="V560" s="419" t="str">
        <f t="shared" si="18"/>
        <v>-</v>
      </c>
      <c r="W560" s="14"/>
      <c r="X560" s="14"/>
      <c r="Y560" s="14"/>
      <c r="Z560" s="14"/>
    </row>
    <row r="561" spans="1:26" ht="15" x14ac:dyDescent="0.25">
      <c r="A561" s="14"/>
      <c r="B561" s="16"/>
      <c r="C561" s="16"/>
      <c r="D561" s="14"/>
      <c r="E561" s="14"/>
      <c r="F561" s="16"/>
      <c r="G561" s="16"/>
      <c r="H561" s="16"/>
      <c r="I561" s="627"/>
      <c r="J561" s="628"/>
      <c r="K561" s="14"/>
      <c r="L561" s="615"/>
      <c r="M561" s="16"/>
      <c r="N561" s="16"/>
      <c r="O561" s="16"/>
      <c r="P561" s="353">
        <f>COUNTIF(Inputs!$D$20:$DS$307,C561)*(Inputs!$B$3*24)*60*IF(C561="",0,1)</f>
        <v>0</v>
      </c>
      <c r="Q561" s="354">
        <f>IF(Factsheet!$E$61&gt;0,P561/Factsheet!$E$61,0)</f>
        <v>0</v>
      </c>
      <c r="R561" s="356"/>
      <c r="S561" s="19">
        <f>IF(H561="Trays",I561*Factsheet!$I$61,IF(G561="Fixed",I561,0))</f>
        <v>0</v>
      </c>
      <c r="T561" s="20">
        <f>IF(H561="Other","N/A",IF(H561="Trays",Factsheet!$I$61,Factsheet!$E$61))</f>
        <v>40</v>
      </c>
      <c r="U561" s="20" t="str">
        <f t="shared" si="19"/>
        <v>N</v>
      </c>
      <c r="V561" s="419" t="str">
        <f t="shared" si="18"/>
        <v>-</v>
      </c>
      <c r="W561" s="14"/>
      <c r="X561" s="14"/>
      <c r="Y561" s="14"/>
      <c r="Z561" s="14"/>
    </row>
    <row r="562" spans="1:26" ht="15" x14ac:dyDescent="0.25">
      <c r="A562" s="14"/>
      <c r="B562" s="16"/>
      <c r="C562" s="16"/>
      <c r="D562" s="14"/>
      <c r="E562" s="14"/>
      <c r="F562" s="16"/>
      <c r="G562" s="16"/>
      <c r="H562" s="16"/>
      <c r="I562" s="627"/>
      <c r="J562" s="628"/>
      <c r="K562" s="14"/>
      <c r="L562" s="615"/>
      <c r="M562" s="16"/>
      <c r="N562" s="16"/>
      <c r="O562" s="16"/>
      <c r="P562" s="353">
        <f>COUNTIF(Inputs!$D$20:$DS$307,C562)*(Inputs!$B$3*24)*60*IF(C562="",0,1)</f>
        <v>0</v>
      </c>
      <c r="Q562" s="354">
        <f>IF(Factsheet!$E$61&gt;0,P562/Factsheet!$E$61,0)</f>
        <v>0</v>
      </c>
      <c r="R562" s="356"/>
      <c r="S562" s="19">
        <f>IF(H562="Trays",I562*Factsheet!$I$61,IF(G562="Fixed",I562,0))</f>
        <v>0</v>
      </c>
      <c r="T562" s="20">
        <f>IF(H562="Other","N/A",IF(H562="Trays",Factsheet!$I$61,Factsheet!$E$61))</f>
        <v>40</v>
      </c>
      <c r="U562" s="20" t="str">
        <f t="shared" si="19"/>
        <v>N</v>
      </c>
      <c r="V562" s="419" t="str">
        <f t="shared" si="18"/>
        <v>-</v>
      </c>
      <c r="W562" s="14"/>
      <c r="X562" s="14"/>
      <c r="Y562" s="14"/>
      <c r="Z562" s="14"/>
    </row>
    <row r="563" spans="1:26" ht="15" x14ac:dyDescent="0.25">
      <c r="A563" s="14"/>
      <c r="B563" s="16"/>
      <c r="C563" s="16"/>
      <c r="D563" s="14"/>
      <c r="E563" s="14"/>
      <c r="F563" s="16"/>
      <c r="G563" s="16"/>
      <c r="H563" s="16"/>
      <c r="I563" s="627"/>
      <c r="J563" s="628"/>
      <c r="K563" s="14"/>
      <c r="L563" s="615"/>
      <c r="M563" s="16"/>
      <c r="N563" s="16"/>
      <c r="O563" s="16"/>
      <c r="P563" s="353">
        <f>COUNTIF(Inputs!$D$20:$DS$307,C563)*(Inputs!$B$3*24)*60*IF(C563="",0,1)</f>
        <v>0</v>
      </c>
      <c r="Q563" s="354">
        <f>IF(Factsheet!$E$61&gt;0,P563/Factsheet!$E$61,0)</f>
        <v>0</v>
      </c>
      <c r="R563" s="356"/>
      <c r="S563" s="19">
        <f>IF(H563="Trays",I563*Factsheet!$I$61,IF(G563="Fixed",I563,0))</f>
        <v>0</v>
      </c>
      <c r="T563" s="20">
        <f>IF(H563="Other","N/A",IF(H563="Trays",Factsheet!$I$61,Factsheet!$E$61))</f>
        <v>40</v>
      </c>
      <c r="U563" s="20" t="str">
        <f t="shared" si="19"/>
        <v>N</v>
      </c>
      <c r="V563" s="419" t="str">
        <f t="shared" si="18"/>
        <v>-</v>
      </c>
      <c r="W563" s="14"/>
      <c r="X563" s="14"/>
      <c r="Y563" s="14"/>
      <c r="Z563" s="14"/>
    </row>
    <row r="564" spans="1:26" ht="15" x14ac:dyDescent="0.25">
      <c r="A564" s="14"/>
      <c r="B564" s="16"/>
      <c r="C564" s="16"/>
      <c r="D564" s="14"/>
      <c r="E564" s="14"/>
      <c r="F564" s="16"/>
      <c r="G564" s="16"/>
      <c r="H564" s="16"/>
      <c r="I564" s="627"/>
      <c r="J564" s="628"/>
      <c r="K564" s="14"/>
      <c r="L564" s="615"/>
      <c r="M564" s="16"/>
      <c r="N564" s="16"/>
      <c r="O564" s="16"/>
      <c r="P564" s="353">
        <f>COUNTIF(Inputs!$D$20:$DS$307,C564)*(Inputs!$B$3*24)*60*IF(C564="",0,1)</f>
        <v>0</v>
      </c>
      <c r="Q564" s="354">
        <f>IF(Factsheet!$E$61&gt;0,P564/Factsheet!$E$61,0)</f>
        <v>0</v>
      </c>
      <c r="R564" s="356"/>
      <c r="S564" s="19">
        <f>IF(H564="Trays",I564*Factsheet!$I$61,IF(G564="Fixed",I564,0))</f>
        <v>0</v>
      </c>
      <c r="T564" s="20">
        <f>IF(H564="Other","N/A",IF(H564="Trays",Factsheet!$I$61,Factsheet!$E$61))</f>
        <v>40</v>
      </c>
      <c r="U564" s="20" t="str">
        <f t="shared" si="19"/>
        <v>N</v>
      </c>
      <c r="V564" s="419" t="str">
        <f t="shared" si="18"/>
        <v>-</v>
      </c>
      <c r="W564" s="14"/>
      <c r="X564" s="14"/>
      <c r="Y564" s="14"/>
      <c r="Z564" s="14"/>
    </row>
    <row r="565" spans="1:26" ht="15" x14ac:dyDescent="0.25">
      <c r="A565" s="14"/>
      <c r="B565" s="16"/>
      <c r="C565" s="16"/>
      <c r="D565" s="14"/>
      <c r="E565" s="14"/>
      <c r="F565" s="16"/>
      <c r="G565" s="16"/>
      <c r="H565" s="16"/>
      <c r="I565" s="627"/>
      <c r="J565" s="628"/>
      <c r="K565" s="14"/>
      <c r="L565" s="615"/>
      <c r="M565" s="16"/>
      <c r="N565" s="16"/>
      <c r="O565" s="16"/>
      <c r="P565" s="353">
        <f>COUNTIF(Inputs!$D$20:$DS$307,C565)*(Inputs!$B$3*24)*60*IF(C565="",0,1)</f>
        <v>0</v>
      </c>
      <c r="Q565" s="354">
        <f>IF(Factsheet!$E$61&gt;0,P565/Factsheet!$E$61,0)</f>
        <v>0</v>
      </c>
      <c r="R565" s="356"/>
      <c r="S565" s="19">
        <f>IF(H565="Trays",I565*Factsheet!$I$61,IF(G565="Fixed",I565,0))</f>
        <v>0</v>
      </c>
      <c r="T565" s="20">
        <f>IF(H565="Other","N/A",IF(H565="Trays",Factsheet!$I$61,Factsheet!$E$61))</f>
        <v>40</v>
      </c>
      <c r="U565" s="20" t="str">
        <f t="shared" si="19"/>
        <v>N</v>
      </c>
      <c r="V565" s="419" t="str">
        <f t="shared" si="18"/>
        <v>-</v>
      </c>
      <c r="W565" s="14"/>
      <c r="X565" s="14"/>
      <c r="Y565" s="14"/>
      <c r="Z565" s="14"/>
    </row>
    <row r="566" spans="1:26" ht="15" x14ac:dyDescent="0.25">
      <c r="A566" s="14"/>
      <c r="B566" s="16"/>
      <c r="C566" s="16"/>
      <c r="D566" s="14"/>
      <c r="E566" s="14"/>
      <c r="F566" s="16"/>
      <c r="G566" s="16"/>
      <c r="H566" s="16"/>
      <c r="I566" s="627"/>
      <c r="J566" s="628"/>
      <c r="K566" s="14"/>
      <c r="L566" s="615"/>
      <c r="M566" s="16"/>
      <c r="N566" s="16"/>
      <c r="O566" s="16"/>
      <c r="P566" s="353">
        <f>COUNTIF(Inputs!$D$20:$DS$307,C566)*(Inputs!$B$3*24)*60*IF(C566="",0,1)</f>
        <v>0</v>
      </c>
      <c r="Q566" s="354">
        <f>IF(Factsheet!$E$61&gt;0,P566/Factsheet!$E$61,0)</f>
        <v>0</v>
      </c>
      <c r="R566" s="356"/>
      <c r="S566" s="19">
        <f>IF(H566="Trays",I566*Factsheet!$I$61,IF(G566="Fixed",I566,0))</f>
        <v>0</v>
      </c>
      <c r="T566" s="20">
        <f>IF(H566="Other","N/A",IF(H566="Trays",Factsheet!$I$61,Factsheet!$E$61))</f>
        <v>40</v>
      </c>
      <c r="U566" s="20" t="str">
        <f t="shared" si="19"/>
        <v>N</v>
      </c>
      <c r="V566" s="419" t="str">
        <f t="shared" si="18"/>
        <v>-</v>
      </c>
      <c r="W566" s="14"/>
      <c r="X566" s="14"/>
      <c r="Y566" s="14"/>
      <c r="Z566" s="14"/>
    </row>
    <row r="567" spans="1:26" ht="15" x14ac:dyDescent="0.25">
      <c r="A567" s="14"/>
      <c r="B567" s="16"/>
      <c r="C567" s="16"/>
      <c r="D567" s="14"/>
      <c r="E567" s="14"/>
      <c r="F567" s="16"/>
      <c r="G567" s="16"/>
      <c r="H567" s="16"/>
      <c r="I567" s="627"/>
      <c r="J567" s="628"/>
      <c r="K567" s="14"/>
      <c r="L567" s="615"/>
      <c r="M567" s="16"/>
      <c r="N567" s="16"/>
      <c r="O567" s="16"/>
      <c r="P567" s="353">
        <f>COUNTIF(Inputs!$D$20:$DS$307,C567)*(Inputs!$B$3*24)*60*IF(C567="",0,1)</f>
        <v>0</v>
      </c>
      <c r="Q567" s="354">
        <f>IF(Factsheet!$E$61&gt;0,P567/Factsheet!$E$61,0)</f>
        <v>0</v>
      </c>
      <c r="R567" s="356"/>
      <c r="S567" s="19">
        <f>IF(H567="Trays",I567*Factsheet!$I$61,IF(G567="Fixed",I567,0))</f>
        <v>0</v>
      </c>
      <c r="T567" s="20">
        <f>IF(H567="Other","N/A",IF(H567="Trays",Factsheet!$I$61,Factsheet!$E$61))</f>
        <v>40</v>
      </c>
      <c r="U567" s="20" t="str">
        <f t="shared" si="19"/>
        <v>N</v>
      </c>
      <c r="V567" s="419" t="str">
        <f t="shared" si="18"/>
        <v>-</v>
      </c>
      <c r="W567" s="14"/>
      <c r="X567" s="14"/>
      <c r="Y567" s="14"/>
      <c r="Z567" s="14"/>
    </row>
    <row r="568" spans="1:26" ht="15" x14ac:dyDescent="0.25">
      <c r="A568" s="14"/>
      <c r="B568" s="16"/>
      <c r="C568" s="16"/>
      <c r="D568" s="14"/>
      <c r="E568" s="14"/>
      <c r="F568" s="16"/>
      <c r="G568" s="16"/>
      <c r="H568" s="16"/>
      <c r="I568" s="627"/>
      <c r="J568" s="628"/>
      <c r="K568" s="14"/>
      <c r="L568" s="615"/>
      <c r="M568" s="16"/>
      <c r="N568" s="16"/>
      <c r="O568" s="16"/>
      <c r="P568" s="353">
        <f>COUNTIF(Inputs!$D$20:$DS$307,C568)*(Inputs!$B$3*24)*60*IF(C568="",0,1)</f>
        <v>0</v>
      </c>
      <c r="Q568" s="354">
        <f>IF(Factsheet!$E$61&gt;0,P568/Factsheet!$E$61,0)</f>
        <v>0</v>
      </c>
      <c r="R568" s="356"/>
      <c r="S568" s="19">
        <f>IF(H568="Trays",I568*Factsheet!$I$61,IF(G568="Fixed",I568,0))</f>
        <v>0</v>
      </c>
      <c r="T568" s="20">
        <f>IF(H568="Other","N/A",IF(H568="Trays",Factsheet!$I$61,Factsheet!$E$61))</f>
        <v>40</v>
      </c>
      <c r="U568" s="20" t="str">
        <f t="shared" si="19"/>
        <v>N</v>
      </c>
      <c r="V568" s="419" t="str">
        <f t="shared" si="18"/>
        <v>-</v>
      </c>
      <c r="W568" s="14"/>
      <c r="X568" s="14"/>
      <c r="Y568" s="14"/>
      <c r="Z568" s="14"/>
    </row>
    <row r="569" spans="1:26" ht="15" x14ac:dyDescent="0.25">
      <c r="A569" s="14"/>
      <c r="B569" s="16"/>
      <c r="C569" s="16"/>
      <c r="D569" s="14"/>
      <c r="E569" s="14"/>
      <c r="F569" s="16"/>
      <c r="G569" s="16"/>
      <c r="H569" s="16"/>
      <c r="I569" s="627"/>
      <c r="J569" s="628"/>
      <c r="K569" s="14"/>
      <c r="L569" s="615"/>
      <c r="M569" s="16"/>
      <c r="N569" s="16"/>
      <c r="O569" s="16"/>
      <c r="P569" s="353">
        <f>COUNTIF(Inputs!$D$20:$DS$307,C569)*(Inputs!$B$3*24)*60*IF(C569="",0,1)</f>
        <v>0</v>
      </c>
      <c r="Q569" s="354">
        <f>IF(Factsheet!$E$61&gt;0,P569/Factsheet!$E$61,0)</f>
        <v>0</v>
      </c>
      <c r="R569" s="356"/>
      <c r="S569" s="19">
        <f>IF(H569="Trays",I569*Factsheet!$I$61,IF(G569="Fixed",I569,0))</f>
        <v>0</v>
      </c>
      <c r="T569" s="20">
        <f>IF(H569="Other","N/A",IF(H569="Trays",Factsheet!$I$61,Factsheet!$E$61))</f>
        <v>40</v>
      </c>
      <c r="U569" s="20" t="str">
        <f t="shared" si="19"/>
        <v>N</v>
      </c>
      <c r="V569" s="419" t="str">
        <f t="shared" si="18"/>
        <v>-</v>
      </c>
      <c r="W569" s="14"/>
      <c r="X569" s="14"/>
      <c r="Y569" s="14"/>
      <c r="Z569" s="14"/>
    </row>
    <row r="570" spans="1:26" ht="15" x14ac:dyDescent="0.25">
      <c r="A570" s="14"/>
      <c r="B570" s="16"/>
      <c r="C570" s="16"/>
      <c r="D570" s="14"/>
      <c r="E570" s="14"/>
      <c r="F570" s="16"/>
      <c r="G570" s="16"/>
      <c r="H570" s="16"/>
      <c r="I570" s="627"/>
      <c r="J570" s="628"/>
      <c r="K570" s="14"/>
      <c r="L570" s="615"/>
      <c r="M570" s="16"/>
      <c r="N570" s="16"/>
      <c r="O570" s="16"/>
      <c r="P570" s="353">
        <f>COUNTIF(Inputs!$D$20:$DS$307,C570)*(Inputs!$B$3*24)*60*IF(C570="",0,1)</f>
        <v>0</v>
      </c>
      <c r="Q570" s="354">
        <f>IF(Factsheet!$E$61&gt;0,P570/Factsheet!$E$61,0)</f>
        <v>0</v>
      </c>
      <c r="R570" s="356"/>
      <c r="S570" s="19">
        <f>IF(H570="Trays",I570*Factsheet!$I$61,IF(G570="Fixed",I570,0))</f>
        <v>0</v>
      </c>
      <c r="T570" s="20">
        <f>IF(H570="Other","N/A",IF(H570="Trays",Factsheet!$I$61,Factsheet!$E$61))</f>
        <v>40</v>
      </c>
      <c r="U570" s="20" t="str">
        <f t="shared" si="19"/>
        <v>N</v>
      </c>
      <c r="V570" s="419" t="str">
        <f t="shared" si="18"/>
        <v>-</v>
      </c>
      <c r="W570" s="14"/>
      <c r="X570" s="14"/>
      <c r="Y570" s="14"/>
      <c r="Z570" s="14"/>
    </row>
    <row r="571" spans="1:26" ht="15" x14ac:dyDescent="0.25">
      <c r="A571" s="14"/>
      <c r="B571" s="16"/>
      <c r="C571" s="16"/>
      <c r="D571" s="14"/>
      <c r="E571" s="14"/>
      <c r="F571" s="16"/>
      <c r="G571" s="16"/>
      <c r="H571" s="16"/>
      <c r="I571" s="627"/>
      <c r="J571" s="628"/>
      <c r="K571" s="14"/>
      <c r="L571" s="615"/>
      <c r="M571" s="16"/>
      <c r="N571" s="16"/>
      <c r="O571" s="16"/>
      <c r="P571" s="353">
        <f>COUNTIF(Inputs!$D$20:$DS$307,C571)*(Inputs!$B$3*24)*60*IF(C571="",0,1)</f>
        <v>0</v>
      </c>
      <c r="Q571" s="354">
        <f>IF(Factsheet!$E$61&gt;0,P571/Factsheet!$E$61,0)</f>
        <v>0</v>
      </c>
      <c r="R571" s="356"/>
      <c r="S571" s="19">
        <f>IF(H571="Trays",I571*Factsheet!$I$61,IF(G571="Fixed",I571,0))</f>
        <v>0</v>
      </c>
      <c r="T571" s="20">
        <f>IF(H571="Other","N/A",IF(H571="Trays",Factsheet!$I$61,Factsheet!$E$61))</f>
        <v>40</v>
      </c>
      <c r="U571" s="20" t="str">
        <f t="shared" si="19"/>
        <v>N</v>
      </c>
      <c r="V571" s="419" t="str">
        <f t="shared" si="18"/>
        <v>-</v>
      </c>
      <c r="W571" s="14"/>
      <c r="X571" s="14"/>
      <c r="Y571" s="14"/>
      <c r="Z571" s="14"/>
    </row>
    <row r="572" spans="1:26" ht="15" x14ac:dyDescent="0.25">
      <c r="A572" s="14"/>
      <c r="B572" s="16"/>
      <c r="C572" s="16"/>
      <c r="D572" s="14"/>
      <c r="E572" s="14"/>
      <c r="F572" s="16"/>
      <c r="G572" s="16"/>
      <c r="H572" s="16"/>
      <c r="I572" s="627"/>
      <c r="J572" s="628"/>
      <c r="K572" s="14"/>
      <c r="L572" s="615"/>
      <c r="M572" s="16"/>
      <c r="N572" s="16"/>
      <c r="O572" s="16"/>
      <c r="P572" s="353">
        <f>COUNTIF(Inputs!$D$20:$DS$307,C572)*(Inputs!$B$3*24)*60*IF(C572="",0,1)</f>
        <v>0</v>
      </c>
      <c r="Q572" s="354">
        <f>IF(Factsheet!$E$61&gt;0,P572/Factsheet!$E$61,0)</f>
        <v>0</v>
      </c>
      <c r="R572" s="356"/>
      <c r="S572" s="19">
        <f>IF(H572="Trays",I572*Factsheet!$I$61,IF(G572="Fixed",I572,0))</f>
        <v>0</v>
      </c>
      <c r="T572" s="20">
        <f>IF(H572="Other","N/A",IF(H572="Trays",Factsheet!$I$61,Factsheet!$E$61))</f>
        <v>40</v>
      </c>
      <c r="U572" s="20" t="str">
        <f t="shared" si="19"/>
        <v>N</v>
      </c>
      <c r="V572" s="419" t="str">
        <f t="shared" si="18"/>
        <v>-</v>
      </c>
      <c r="W572" s="14"/>
      <c r="X572" s="14"/>
      <c r="Y572" s="14"/>
      <c r="Z572" s="14"/>
    </row>
    <row r="573" spans="1:26" ht="15" x14ac:dyDescent="0.25">
      <c r="A573" s="14"/>
      <c r="B573" s="16"/>
      <c r="C573" s="16"/>
      <c r="D573" s="14"/>
      <c r="E573" s="14"/>
      <c r="F573" s="16"/>
      <c r="G573" s="16"/>
      <c r="H573" s="16"/>
      <c r="I573" s="627"/>
      <c r="J573" s="628"/>
      <c r="K573" s="14"/>
      <c r="L573" s="615"/>
      <c r="M573" s="16"/>
      <c r="N573" s="16"/>
      <c r="O573" s="16"/>
      <c r="P573" s="353">
        <f>COUNTIF(Inputs!$D$20:$DS$307,C573)*(Inputs!$B$3*24)*60*IF(C573="",0,1)</f>
        <v>0</v>
      </c>
      <c r="Q573" s="354">
        <f>IF(Factsheet!$E$61&gt;0,P573/Factsheet!$E$61,0)</f>
        <v>0</v>
      </c>
      <c r="R573" s="356"/>
      <c r="S573" s="19">
        <f>IF(H573="Trays",I573*Factsheet!$I$61,IF(G573="Fixed",I573,0))</f>
        <v>0</v>
      </c>
      <c r="T573" s="20">
        <f>IF(H573="Other","N/A",IF(H573="Trays",Factsheet!$I$61,Factsheet!$E$61))</f>
        <v>40</v>
      </c>
      <c r="U573" s="20" t="str">
        <f t="shared" si="19"/>
        <v>N</v>
      </c>
      <c r="V573" s="419" t="str">
        <f t="shared" si="18"/>
        <v>-</v>
      </c>
      <c r="W573" s="14"/>
      <c r="X573" s="14"/>
      <c r="Y573" s="14"/>
      <c r="Z573" s="14"/>
    </row>
    <row r="574" spans="1:26" ht="15" x14ac:dyDescent="0.25">
      <c r="A574" s="14"/>
      <c r="B574" s="16"/>
      <c r="C574" s="16"/>
      <c r="D574" s="14"/>
      <c r="E574" s="14"/>
      <c r="F574" s="16"/>
      <c r="G574" s="16"/>
      <c r="H574" s="16"/>
      <c r="I574" s="627"/>
      <c r="J574" s="628"/>
      <c r="K574" s="14"/>
      <c r="L574" s="615"/>
      <c r="M574" s="16"/>
      <c r="N574" s="16"/>
      <c r="O574" s="16"/>
      <c r="P574" s="353">
        <f>COUNTIF(Inputs!$D$20:$DS$307,C574)*(Inputs!$B$3*24)*60*IF(C574="",0,1)</f>
        <v>0</v>
      </c>
      <c r="Q574" s="354">
        <f>IF(Factsheet!$E$61&gt;0,P574/Factsheet!$E$61,0)</f>
        <v>0</v>
      </c>
      <c r="R574" s="356"/>
      <c r="S574" s="19">
        <f>IF(H574="Trays",I574*Factsheet!$I$61,IF(G574="Fixed",I574,0))</f>
        <v>0</v>
      </c>
      <c r="T574" s="20">
        <f>IF(H574="Other","N/A",IF(H574="Trays",Factsheet!$I$61,Factsheet!$E$61))</f>
        <v>40</v>
      </c>
      <c r="U574" s="20" t="str">
        <f t="shared" si="19"/>
        <v>N</v>
      </c>
      <c r="V574" s="419" t="str">
        <f t="shared" si="18"/>
        <v>-</v>
      </c>
      <c r="W574" s="14"/>
      <c r="X574" s="14"/>
      <c r="Y574" s="14"/>
      <c r="Z574" s="14"/>
    </row>
    <row r="575" spans="1:26" ht="15" x14ac:dyDescent="0.25">
      <c r="A575" s="14"/>
      <c r="B575" s="16"/>
      <c r="C575" s="16"/>
      <c r="D575" s="14"/>
      <c r="E575" s="14"/>
      <c r="F575" s="16"/>
      <c r="G575" s="16"/>
      <c r="H575" s="16"/>
      <c r="I575" s="627"/>
      <c r="J575" s="628"/>
      <c r="K575" s="14"/>
      <c r="L575" s="615"/>
      <c r="M575" s="16"/>
      <c r="N575" s="16"/>
      <c r="O575" s="16"/>
      <c r="P575" s="353">
        <f>COUNTIF(Inputs!$D$20:$DS$307,C575)*(Inputs!$B$3*24)*60*IF(C575="",0,1)</f>
        <v>0</v>
      </c>
      <c r="Q575" s="354">
        <f>IF(Factsheet!$E$61&gt;0,P575/Factsheet!$E$61,0)</f>
        <v>0</v>
      </c>
      <c r="R575" s="356"/>
      <c r="S575" s="19">
        <f>IF(H575="Trays",I575*Factsheet!$I$61,IF(G575="Fixed",I575,0))</f>
        <v>0</v>
      </c>
      <c r="T575" s="20">
        <f>IF(H575="Other","N/A",IF(H575="Trays",Factsheet!$I$61,Factsheet!$E$61))</f>
        <v>40</v>
      </c>
      <c r="U575" s="20" t="str">
        <f t="shared" si="19"/>
        <v>N</v>
      </c>
      <c r="V575" s="419" t="str">
        <f t="shared" si="18"/>
        <v>-</v>
      </c>
      <c r="W575" s="14"/>
      <c r="X575" s="14"/>
      <c r="Y575" s="14"/>
      <c r="Z575" s="14"/>
    </row>
    <row r="576" spans="1:26" ht="15" x14ac:dyDescent="0.25">
      <c r="A576" s="14"/>
      <c r="B576" s="16"/>
      <c r="C576" s="16"/>
      <c r="D576" s="14"/>
      <c r="E576" s="14"/>
      <c r="F576" s="16"/>
      <c r="G576" s="16"/>
      <c r="H576" s="16"/>
      <c r="I576" s="627"/>
      <c r="J576" s="628"/>
      <c r="K576" s="14"/>
      <c r="L576" s="615"/>
      <c r="M576" s="16"/>
      <c r="N576" s="16"/>
      <c r="O576" s="16"/>
      <c r="P576" s="353">
        <f>COUNTIF(Inputs!$D$20:$DS$307,C576)*(Inputs!$B$3*24)*60*IF(C576="",0,1)</f>
        <v>0</v>
      </c>
      <c r="Q576" s="354">
        <f>IF(Factsheet!$E$61&gt;0,P576/Factsheet!$E$61,0)</f>
        <v>0</v>
      </c>
      <c r="R576" s="356"/>
      <c r="S576" s="19">
        <f>IF(H576="Trays",I576*Factsheet!$I$61,IF(G576="Fixed",I576,0))</f>
        <v>0</v>
      </c>
      <c r="T576" s="20">
        <f>IF(H576="Other","N/A",IF(H576="Trays",Factsheet!$I$61,Factsheet!$E$61))</f>
        <v>40</v>
      </c>
      <c r="U576" s="20" t="str">
        <f t="shared" si="19"/>
        <v>N</v>
      </c>
      <c r="V576" s="419" t="str">
        <f t="shared" si="18"/>
        <v>-</v>
      </c>
      <c r="W576" s="14"/>
      <c r="X576" s="14"/>
      <c r="Y576" s="14"/>
      <c r="Z576" s="14"/>
    </row>
    <row r="577" spans="1:26" ht="15" x14ac:dyDescent="0.25">
      <c r="A577" s="14"/>
      <c r="B577" s="16"/>
      <c r="C577" s="16"/>
      <c r="D577" s="14"/>
      <c r="E577" s="14"/>
      <c r="F577" s="16"/>
      <c r="G577" s="16"/>
      <c r="H577" s="16"/>
      <c r="I577" s="627"/>
      <c r="J577" s="628"/>
      <c r="K577" s="14"/>
      <c r="L577" s="615"/>
      <c r="M577" s="16"/>
      <c r="N577" s="16"/>
      <c r="O577" s="16"/>
      <c r="P577" s="353">
        <f>COUNTIF(Inputs!$D$20:$DS$307,C577)*(Inputs!$B$3*24)*60*IF(C577="",0,1)</f>
        <v>0</v>
      </c>
      <c r="Q577" s="354">
        <f>IF(Factsheet!$E$61&gt;0,P577/Factsheet!$E$61,0)</f>
        <v>0</v>
      </c>
      <c r="R577" s="356"/>
      <c r="S577" s="19">
        <f>IF(H577="Trays",I577*Factsheet!$I$61,IF(G577="Fixed",I577,0))</f>
        <v>0</v>
      </c>
      <c r="T577" s="20">
        <f>IF(H577="Other","N/A",IF(H577="Trays",Factsheet!$I$61,Factsheet!$E$61))</f>
        <v>40</v>
      </c>
      <c r="U577" s="20" t="str">
        <f t="shared" si="19"/>
        <v>N</v>
      </c>
      <c r="V577" s="419" t="str">
        <f t="shared" si="18"/>
        <v>-</v>
      </c>
      <c r="W577" s="14"/>
      <c r="X577" s="14"/>
      <c r="Y577" s="14"/>
      <c r="Z577" s="14"/>
    </row>
    <row r="578" spans="1:26" ht="15" x14ac:dyDescent="0.25">
      <c r="A578" s="14"/>
      <c r="B578" s="16"/>
      <c r="C578" s="16"/>
      <c r="D578" s="14"/>
      <c r="E578" s="14"/>
      <c r="F578" s="16"/>
      <c r="G578" s="16"/>
      <c r="H578" s="16"/>
      <c r="I578" s="627"/>
      <c r="J578" s="628"/>
      <c r="K578" s="14"/>
      <c r="L578" s="615"/>
      <c r="M578" s="16"/>
      <c r="N578" s="16"/>
      <c r="O578" s="16"/>
      <c r="P578" s="353">
        <f>COUNTIF(Inputs!$D$20:$DS$307,C578)*(Inputs!$B$3*24)*60*IF(C578="",0,1)</f>
        <v>0</v>
      </c>
      <c r="Q578" s="354">
        <f>IF(Factsheet!$E$61&gt;0,P578/Factsheet!$E$61,0)</f>
        <v>0</v>
      </c>
      <c r="R578" s="356"/>
      <c r="S578" s="19">
        <f>IF(H578="Trays",I578*Factsheet!$I$61,IF(G578="Fixed",I578,0))</f>
        <v>0</v>
      </c>
      <c r="T578" s="20">
        <f>IF(H578="Other","N/A",IF(H578="Trays",Factsheet!$I$61,Factsheet!$E$61))</f>
        <v>40</v>
      </c>
      <c r="U578" s="20" t="str">
        <f t="shared" si="19"/>
        <v>N</v>
      </c>
      <c r="V578" s="419" t="str">
        <f t="shared" si="18"/>
        <v>-</v>
      </c>
      <c r="W578" s="14"/>
      <c r="X578" s="14"/>
      <c r="Y578" s="14"/>
      <c r="Z578" s="14"/>
    </row>
    <row r="579" spans="1:26" ht="15" x14ac:dyDescent="0.25">
      <c r="A579" s="14"/>
      <c r="B579" s="16"/>
      <c r="C579" s="16"/>
      <c r="D579" s="14"/>
      <c r="E579" s="14"/>
      <c r="F579" s="16"/>
      <c r="G579" s="16"/>
      <c r="H579" s="16"/>
      <c r="I579" s="627"/>
      <c r="J579" s="628"/>
      <c r="K579" s="14"/>
      <c r="L579" s="615"/>
      <c r="M579" s="16"/>
      <c r="N579" s="16"/>
      <c r="O579" s="16"/>
      <c r="P579" s="353">
        <f>COUNTIF(Inputs!$D$20:$DS$307,C579)*(Inputs!$B$3*24)*60*IF(C579="",0,1)</f>
        <v>0</v>
      </c>
      <c r="Q579" s="354">
        <f>IF(Factsheet!$E$61&gt;0,P579/Factsheet!$E$61,0)</f>
        <v>0</v>
      </c>
      <c r="R579" s="356"/>
      <c r="S579" s="19">
        <f>IF(H579="Trays",I579*Factsheet!$I$61,IF(G579="Fixed",I579,0))</f>
        <v>0</v>
      </c>
      <c r="T579" s="20">
        <f>IF(H579="Other","N/A",IF(H579="Trays",Factsheet!$I$61,Factsheet!$E$61))</f>
        <v>40</v>
      </c>
      <c r="U579" s="20" t="str">
        <f t="shared" si="19"/>
        <v>N</v>
      </c>
      <c r="V579" s="419" t="str">
        <f t="shared" si="18"/>
        <v>-</v>
      </c>
      <c r="W579" s="14"/>
      <c r="X579" s="14"/>
      <c r="Y579" s="14"/>
      <c r="Z579" s="14"/>
    </row>
    <row r="580" spans="1:26" ht="15" x14ac:dyDescent="0.25">
      <c r="A580" s="14"/>
      <c r="B580" s="16"/>
      <c r="C580" s="16"/>
      <c r="D580" s="14"/>
      <c r="E580" s="14"/>
      <c r="F580" s="16"/>
      <c r="G580" s="16"/>
      <c r="H580" s="16"/>
      <c r="I580" s="627"/>
      <c r="J580" s="628"/>
      <c r="K580" s="14"/>
      <c r="L580" s="615"/>
      <c r="M580" s="16"/>
      <c r="N580" s="16"/>
      <c r="O580" s="16"/>
      <c r="P580" s="353">
        <f>COUNTIF(Inputs!$D$20:$DS$307,C580)*(Inputs!$B$3*24)*60*IF(C580="",0,1)</f>
        <v>0</v>
      </c>
      <c r="Q580" s="354">
        <f>IF(Factsheet!$E$61&gt;0,P580/Factsheet!$E$61,0)</f>
        <v>0</v>
      </c>
      <c r="R580" s="356"/>
      <c r="S580" s="19">
        <f>IF(H580="Trays",I580*Factsheet!$I$61,IF(G580="Fixed",I580,0))</f>
        <v>0</v>
      </c>
      <c r="T580" s="20">
        <f>IF(H580="Other","N/A",IF(H580="Trays",Factsheet!$I$61,Factsheet!$E$61))</f>
        <v>40</v>
      </c>
      <c r="U580" s="20" t="str">
        <f t="shared" si="19"/>
        <v>N</v>
      </c>
      <c r="V580" s="419" t="str">
        <f t="shared" si="18"/>
        <v>-</v>
      </c>
      <c r="W580" s="14"/>
      <c r="X580" s="14"/>
      <c r="Y580" s="14"/>
      <c r="Z580" s="14"/>
    </row>
    <row r="581" spans="1:26" ht="15" x14ac:dyDescent="0.25">
      <c r="A581" s="14"/>
      <c r="B581" s="16"/>
      <c r="C581" s="16"/>
      <c r="D581" s="14"/>
      <c r="E581" s="14"/>
      <c r="F581" s="16"/>
      <c r="G581" s="16"/>
      <c r="H581" s="16"/>
      <c r="I581" s="627"/>
      <c r="J581" s="628"/>
      <c r="K581" s="14"/>
      <c r="L581" s="615"/>
      <c r="M581" s="16"/>
      <c r="N581" s="16"/>
      <c r="O581" s="16"/>
      <c r="P581" s="353">
        <f>COUNTIF(Inputs!$D$20:$DS$307,C581)*(Inputs!$B$3*24)*60*IF(C581="",0,1)</f>
        <v>0</v>
      </c>
      <c r="Q581" s="354">
        <f>IF(Factsheet!$E$61&gt;0,P581/Factsheet!$E$61,0)</f>
        <v>0</v>
      </c>
      <c r="R581" s="356"/>
      <c r="S581" s="19">
        <f>IF(H581="Trays",I581*Factsheet!$I$61,IF(G581="Fixed",I581,0))</f>
        <v>0</v>
      </c>
      <c r="T581" s="20">
        <f>IF(H581="Other","N/A",IF(H581="Trays",Factsheet!$I$61,Factsheet!$E$61))</f>
        <v>40</v>
      </c>
      <c r="U581" s="20" t="str">
        <f t="shared" si="19"/>
        <v>N</v>
      </c>
      <c r="V581" s="419" t="str">
        <f t="shared" ref="V581:V644" si="20">A581&amp;"-"&amp;C581</f>
        <v>-</v>
      </c>
      <c r="W581" s="14"/>
      <c r="X581" s="14"/>
      <c r="Y581" s="14"/>
      <c r="Z581" s="14"/>
    </row>
    <row r="582" spans="1:26" ht="15" x14ac:dyDescent="0.25">
      <c r="A582" s="14"/>
      <c r="B582" s="16"/>
      <c r="C582" s="16"/>
      <c r="D582" s="14"/>
      <c r="E582" s="14"/>
      <c r="F582" s="16"/>
      <c r="G582" s="16"/>
      <c r="H582" s="16"/>
      <c r="I582" s="627"/>
      <c r="J582" s="628"/>
      <c r="K582" s="14"/>
      <c r="L582" s="615"/>
      <c r="M582" s="16"/>
      <c r="N582" s="16"/>
      <c r="O582" s="16"/>
      <c r="P582" s="353">
        <f>COUNTIF(Inputs!$D$20:$DS$307,C582)*(Inputs!$B$3*24)*60*IF(C582="",0,1)</f>
        <v>0</v>
      </c>
      <c r="Q582" s="354">
        <f>IF(Factsheet!$E$61&gt;0,P582/Factsheet!$E$61,0)</f>
        <v>0</v>
      </c>
      <c r="R582" s="356"/>
      <c r="S582" s="19">
        <f>IF(H582="Trays",I582*Factsheet!$I$61,IF(G582="Fixed",I582,0))</f>
        <v>0</v>
      </c>
      <c r="T582" s="20">
        <f>IF(H582="Other","N/A",IF(H582="Trays",Factsheet!$I$61,Factsheet!$E$61))</f>
        <v>40</v>
      </c>
      <c r="U582" s="20" t="str">
        <f t="shared" si="19"/>
        <v>N</v>
      </c>
      <c r="V582" s="419" t="str">
        <f t="shared" si="20"/>
        <v>-</v>
      </c>
      <c r="W582" s="14"/>
      <c r="X582" s="14"/>
      <c r="Y582" s="14"/>
      <c r="Z582" s="14"/>
    </row>
    <row r="583" spans="1:26" ht="15" x14ac:dyDescent="0.25">
      <c r="A583" s="14"/>
      <c r="B583" s="16"/>
      <c r="C583" s="16"/>
      <c r="D583" s="14"/>
      <c r="E583" s="14"/>
      <c r="F583" s="16"/>
      <c r="G583" s="16"/>
      <c r="H583" s="16"/>
      <c r="I583" s="627"/>
      <c r="J583" s="628"/>
      <c r="K583" s="14"/>
      <c r="L583" s="615"/>
      <c r="M583" s="16"/>
      <c r="N583" s="16"/>
      <c r="O583" s="16"/>
      <c r="P583" s="353">
        <f>COUNTIF(Inputs!$D$20:$DS$307,C583)*(Inputs!$B$3*24)*60*IF(C583="",0,1)</f>
        <v>0</v>
      </c>
      <c r="Q583" s="354">
        <f>IF(Factsheet!$E$61&gt;0,P583/Factsheet!$E$61,0)</f>
        <v>0</v>
      </c>
      <c r="R583" s="356"/>
      <c r="S583" s="19">
        <f>IF(H583="Trays",I583*Factsheet!$I$61,IF(G583="Fixed",I583,0))</f>
        <v>0</v>
      </c>
      <c r="T583" s="20">
        <f>IF(H583="Other","N/A",IF(H583="Trays",Factsheet!$I$61,Factsheet!$E$61))</f>
        <v>40</v>
      </c>
      <c r="U583" s="20" t="str">
        <f t="shared" ref="U583:U646" si="21">IF(P583&gt;0,"Y","N")</f>
        <v>N</v>
      </c>
      <c r="V583" s="419" t="str">
        <f t="shared" si="20"/>
        <v>-</v>
      </c>
      <c r="W583" s="14"/>
      <c r="X583" s="14"/>
      <c r="Y583" s="14"/>
      <c r="Z583" s="14"/>
    </row>
    <row r="584" spans="1:26" ht="15" x14ac:dyDescent="0.25">
      <c r="A584" s="14"/>
      <c r="B584" s="16"/>
      <c r="C584" s="16"/>
      <c r="D584" s="14"/>
      <c r="E584" s="14"/>
      <c r="F584" s="16"/>
      <c r="G584" s="16"/>
      <c r="H584" s="16"/>
      <c r="I584" s="627"/>
      <c r="J584" s="628"/>
      <c r="K584" s="14"/>
      <c r="L584" s="615"/>
      <c r="M584" s="16"/>
      <c r="N584" s="16"/>
      <c r="O584" s="16"/>
      <c r="P584" s="353">
        <f>COUNTIF(Inputs!$D$20:$DS$307,C584)*(Inputs!$B$3*24)*60*IF(C584="",0,1)</f>
        <v>0</v>
      </c>
      <c r="Q584" s="354">
        <f>IF(Factsheet!$E$61&gt;0,P584/Factsheet!$E$61,0)</f>
        <v>0</v>
      </c>
      <c r="R584" s="356"/>
      <c r="S584" s="19">
        <f>IF(H584="Trays",I584*Factsheet!$I$61,IF(G584="Fixed",I584,0))</f>
        <v>0</v>
      </c>
      <c r="T584" s="20">
        <f>IF(H584="Other","N/A",IF(H584="Trays",Factsheet!$I$61,Factsheet!$E$61))</f>
        <v>40</v>
      </c>
      <c r="U584" s="20" t="str">
        <f t="shared" si="21"/>
        <v>N</v>
      </c>
      <c r="V584" s="419" t="str">
        <f t="shared" si="20"/>
        <v>-</v>
      </c>
      <c r="W584" s="14"/>
      <c r="X584" s="14"/>
      <c r="Y584" s="14"/>
      <c r="Z584" s="14"/>
    </row>
    <row r="585" spans="1:26" ht="15" x14ac:dyDescent="0.25">
      <c r="A585" s="14"/>
      <c r="B585" s="16"/>
      <c r="C585" s="16"/>
      <c r="D585" s="14"/>
      <c r="E585" s="14"/>
      <c r="F585" s="16"/>
      <c r="G585" s="16"/>
      <c r="H585" s="16"/>
      <c r="I585" s="627"/>
      <c r="J585" s="628"/>
      <c r="K585" s="14"/>
      <c r="L585" s="615"/>
      <c r="M585" s="16"/>
      <c r="N585" s="16"/>
      <c r="O585" s="16"/>
      <c r="P585" s="353">
        <f>COUNTIF(Inputs!$D$20:$DS$307,C585)*(Inputs!$B$3*24)*60*IF(C585="",0,1)</f>
        <v>0</v>
      </c>
      <c r="Q585" s="354">
        <f>IF(Factsheet!$E$61&gt;0,P585/Factsheet!$E$61,0)</f>
        <v>0</v>
      </c>
      <c r="R585" s="356"/>
      <c r="S585" s="19">
        <f>IF(H585="Trays",I585*Factsheet!$I$61,IF(G585="Fixed",I585,0))</f>
        <v>0</v>
      </c>
      <c r="T585" s="20">
        <f>IF(H585="Other","N/A",IF(H585="Trays",Factsheet!$I$61,Factsheet!$E$61))</f>
        <v>40</v>
      </c>
      <c r="U585" s="20" t="str">
        <f t="shared" si="21"/>
        <v>N</v>
      </c>
      <c r="V585" s="419" t="str">
        <f t="shared" si="20"/>
        <v>-</v>
      </c>
      <c r="W585" s="14"/>
      <c r="X585" s="14"/>
      <c r="Y585" s="14"/>
      <c r="Z585" s="14"/>
    </row>
    <row r="586" spans="1:26" ht="15" x14ac:dyDescent="0.25">
      <c r="A586" s="14"/>
      <c r="B586" s="16"/>
      <c r="C586" s="16"/>
      <c r="D586" s="14"/>
      <c r="E586" s="14"/>
      <c r="F586" s="16"/>
      <c r="G586" s="16"/>
      <c r="H586" s="16"/>
      <c r="I586" s="627"/>
      <c r="J586" s="628"/>
      <c r="K586" s="14"/>
      <c r="L586" s="615"/>
      <c r="M586" s="16"/>
      <c r="N586" s="16"/>
      <c r="O586" s="16"/>
      <c r="P586" s="353">
        <f>COUNTIF(Inputs!$D$20:$DS$307,C586)*(Inputs!$B$3*24)*60*IF(C586="",0,1)</f>
        <v>0</v>
      </c>
      <c r="Q586" s="354">
        <f>IF(Factsheet!$E$61&gt;0,P586/Factsheet!$E$61,0)</f>
        <v>0</v>
      </c>
      <c r="R586" s="356"/>
      <c r="S586" s="19">
        <f>IF(H586="Trays",I586*Factsheet!$I$61,IF(G586="Fixed",I586,0))</f>
        <v>0</v>
      </c>
      <c r="T586" s="20">
        <f>IF(H586="Other","N/A",IF(H586="Trays",Factsheet!$I$61,Factsheet!$E$61))</f>
        <v>40</v>
      </c>
      <c r="U586" s="20" t="str">
        <f t="shared" si="21"/>
        <v>N</v>
      </c>
      <c r="V586" s="419" t="str">
        <f t="shared" si="20"/>
        <v>-</v>
      </c>
      <c r="W586" s="14"/>
      <c r="X586" s="14"/>
      <c r="Y586" s="14"/>
      <c r="Z586" s="14"/>
    </row>
    <row r="587" spans="1:26" ht="15" x14ac:dyDescent="0.25">
      <c r="A587" s="14"/>
      <c r="B587" s="16"/>
      <c r="C587" s="16"/>
      <c r="D587" s="14"/>
      <c r="E587" s="14"/>
      <c r="F587" s="16"/>
      <c r="G587" s="16"/>
      <c r="H587" s="16"/>
      <c r="I587" s="627"/>
      <c r="J587" s="628"/>
      <c r="K587" s="14"/>
      <c r="L587" s="615"/>
      <c r="M587" s="16"/>
      <c r="N587" s="16"/>
      <c r="O587" s="16"/>
      <c r="P587" s="353">
        <f>COUNTIF(Inputs!$D$20:$DS$307,C587)*(Inputs!$B$3*24)*60*IF(C587="",0,1)</f>
        <v>0</v>
      </c>
      <c r="Q587" s="354">
        <f>IF(Factsheet!$E$61&gt;0,P587/Factsheet!$E$61,0)</f>
        <v>0</v>
      </c>
      <c r="R587" s="356"/>
      <c r="S587" s="19">
        <f>IF(H587="Trays",I587*Factsheet!$I$61,IF(G587="Fixed",I587,0))</f>
        <v>0</v>
      </c>
      <c r="T587" s="20">
        <f>IF(H587="Other","N/A",IF(H587="Trays",Factsheet!$I$61,Factsheet!$E$61))</f>
        <v>40</v>
      </c>
      <c r="U587" s="20" t="str">
        <f t="shared" si="21"/>
        <v>N</v>
      </c>
      <c r="V587" s="419" t="str">
        <f t="shared" si="20"/>
        <v>-</v>
      </c>
      <c r="W587" s="14"/>
      <c r="X587" s="14"/>
      <c r="Y587" s="14"/>
      <c r="Z587" s="14"/>
    </row>
    <row r="588" spans="1:26" ht="15" x14ac:dyDescent="0.25">
      <c r="A588" s="14"/>
      <c r="B588" s="16"/>
      <c r="C588" s="16"/>
      <c r="D588" s="14"/>
      <c r="E588" s="14"/>
      <c r="F588" s="16"/>
      <c r="G588" s="16"/>
      <c r="H588" s="16"/>
      <c r="I588" s="627"/>
      <c r="J588" s="628"/>
      <c r="K588" s="14"/>
      <c r="L588" s="615"/>
      <c r="M588" s="16"/>
      <c r="N588" s="16"/>
      <c r="O588" s="16"/>
      <c r="P588" s="353">
        <f>COUNTIF(Inputs!$D$20:$DS$307,C588)*(Inputs!$B$3*24)*60*IF(C588="",0,1)</f>
        <v>0</v>
      </c>
      <c r="Q588" s="354">
        <f>IF(Factsheet!$E$61&gt;0,P588/Factsheet!$E$61,0)</f>
        <v>0</v>
      </c>
      <c r="R588" s="356"/>
      <c r="S588" s="19">
        <f>IF(H588="Trays",I588*Factsheet!$I$61,IF(G588="Fixed",I588,0))</f>
        <v>0</v>
      </c>
      <c r="T588" s="20">
        <f>IF(H588="Other","N/A",IF(H588="Trays",Factsheet!$I$61,Factsheet!$E$61))</f>
        <v>40</v>
      </c>
      <c r="U588" s="20" t="str">
        <f t="shared" si="21"/>
        <v>N</v>
      </c>
      <c r="V588" s="419" t="str">
        <f t="shared" si="20"/>
        <v>-</v>
      </c>
      <c r="W588" s="14"/>
      <c r="X588" s="14"/>
      <c r="Y588" s="14"/>
      <c r="Z588" s="14"/>
    </row>
    <row r="589" spans="1:26" ht="15" x14ac:dyDescent="0.25">
      <c r="A589" s="14"/>
      <c r="B589" s="16"/>
      <c r="C589" s="16"/>
      <c r="D589" s="14"/>
      <c r="E589" s="14"/>
      <c r="F589" s="16"/>
      <c r="G589" s="16"/>
      <c r="H589" s="16"/>
      <c r="I589" s="627"/>
      <c r="J589" s="628"/>
      <c r="K589" s="14"/>
      <c r="L589" s="615"/>
      <c r="M589" s="16"/>
      <c r="N589" s="16"/>
      <c r="O589" s="16"/>
      <c r="P589" s="353">
        <f>COUNTIF(Inputs!$D$20:$DS$307,C589)*(Inputs!$B$3*24)*60*IF(C589="",0,1)</f>
        <v>0</v>
      </c>
      <c r="Q589" s="354">
        <f>IF(Factsheet!$E$61&gt;0,P589/Factsheet!$E$61,0)</f>
        <v>0</v>
      </c>
      <c r="R589" s="356"/>
      <c r="S589" s="19">
        <f>IF(H589="Trays",I589*Factsheet!$I$61,IF(G589="Fixed",I589,0))</f>
        <v>0</v>
      </c>
      <c r="T589" s="20">
        <f>IF(H589="Other","N/A",IF(H589="Trays",Factsheet!$I$61,Factsheet!$E$61))</f>
        <v>40</v>
      </c>
      <c r="U589" s="20" t="str">
        <f t="shared" si="21"/>
        <v>N</v>
      </c>
      <c r="V589" s="419" t="str">
        <f t="shared" si="20"/>
        <v>-</v>
      </c>
      <c r="W589" s="14"/>
      <c r="X589" s="14"/>
      <c r="Y589" s="14"/>
      <c r="Z589" s="14"/>
    </row>
    <row r="590" spans="1:26" ht="15" x14ac:dyDescent="0.25">
      <c r="A590" s="14"/>
      <c r="B590" s="16"/>
      <c r="C590" s="16"/>
      <c r="D590" s="14"/>
      <c r="E590" s="14"/>
      <c r="F590" s="16"/>
      <c r="G590" s="16"/>
      <c r="H590" s="16"/>
      <c r="I590" s="627"/>
      <c r="J590" s="628"/>
      <c r="K590" s="14"/>
      <c r="L590" s="615"/>
      <c r="M590" s="16"/>
      <c r="N590" s="16"/>
      <c r="O590" s="16"/>
      <c r="P590" s="353">
        <f>COUNTIF(Inputs!$D$20:$DS$307,C590)*(Inputs!$B$3*24)*60*IF(C590="",0,1)</f>
        <v>0</v>
      </c>
      <c r="Q590" s="354">
        <f>IF(Factsheet!$E$61&gt;0,P590/Factsheet!$E$61,0)</f>
        <v>0</v>
      </c>
      <c r="R590" s="356"/>
      <c r="S590" s="19">
        <f>IF(H590="Trays",I590*Factsheet!$I$61,IF(G590="Fixed",I590,0))</f>
        <v>0</v>
      </c>
      <c r="T590" s="20">
        <f>IF(H590="Other","N/A",IF(H590="Trays",Factsheet!$I$61,Factsheet!$E$61))</f>
        <v>40</v>
      </c>
      <c r="U590" s="20" t="str">
        <f t="shared" si="21"/>
        <v>N</v>
      </c>
      <c r="V590" s="419" t="str">
        <f t="shared" si="20"/>
        <v>-</v>
      </c>
      <c r="W590" s="14"/>
      <c r="X590" s="14"/>
      <c r="Y590" s="14"/>
      <c r="Z590" s="14"/>
    </row>
    <row r="591" spans="1:26" ht="15" x14ac:dyDescent="0.25">
      <c r="A591" s="14"/>
      <c r="B591" s="16"/>
      <c r="C591" s="16"/>
      <c r="D591" s="14"/>
      <c r="E591" s="14"/>
      <c r="F591" s="16"/>
      <c r="G591" s="16"/>
      <c r="H591" s="16"/>
      <c r="I591" s="627"/>
      <c r="J591" s="628"/>
      <c r="K591" s="14"/>
      <c r="L591" s="615"/>
      <c r="M591" s="16"/>
      <c r="N591" s="16"/>
      <c r="O591" s="16"/>
      <c r="P591" s="353">
        <f>COUNTIF(Inputs!$D$20:$DS$307,C591)*(Inputs!$B$3*24)*60*IF(C591="",0,1)</f>
        <v>0</v>
      </c>
      <c r="Q591" s="354">
        <f>IF(Factsheet!$E$61&gt;0,P591/Factsheet!$E$61,0)</f>
        <v>0</v>
      </c>
      <c r="R591" s="356"/>
      <c r="S591" s="19">
        <f>IF(H591="Trays",I591*Factsheet!$I$61,IF(G591="Fixed",I591,0))</f>
        <v>0</v>
      </c>
      <c r="T591" s="20">
        <f>IF(H591="Other","N/A",IF(H591="Trays",Factsheet!$I$61,Factsheet!$E$61))</f>
        <v>40</v>
      </c>
      <c r="U591" s="20" t="str">
        <f t="shared" si="21"/>
        <v>N</v>
      </c>
      <c r="V591" s="419" t="str">
        <f t="shared" si="20"/>
        <v>-</v>
      </c>
      <c r="W591" s="14"/>
      <c r="X591" s="14"/>
      <c r="Y591" s="14"/>
      <c r="Z591" s="14"/>
    </row>
    <row r="592" spans="1:26" ht="15" x14ac:dyDescent="0.25">
      <c r="A592" s="14"/>
      <c r="B592" s="16"/>
      <c r="C592" s="16"/>
      <c r="D592" s="14"/>
      <c r="E592" s="14"/>
      <c r="F592" s="16"/>
      <c r="G592" s="16"/>
      <c r="H592" s="16"/>
      <c r="I592" s="627"/>
      <c r="J592" s="628"/>
      <c r="K592" s="14"/>
      <c r="L592" s="615"/>
      <c r="M592" s="16"/>
      <c r="N592" s="16"/>
      <c r="O592" s="16"/>
      <c r="P592" s="353">
        <f>COUNTIF(Inputs!$D$20:$DS$307,C592)*(Inputs!$B$3*24)*60*IF(C592="",0,1)</f>
        <v>0</v>
      </c>
      <c r="Q592" s="354">
        <f>IF(Factsheet!$E$61&gt;0,P592/Factsheet!$E$61,0)</f>
        <v>0</v>
      </c>
      <c r="R592" s="356"/>
      <c r="S592" s="19">
        <f>IF(H592="Trays",I592*Factsheet!$I$61,IF(G592="Fixed",I592,0))</f>
        <v>0</v>
      </c>
      <c r="T592" s="20">
        <f>IF(H592="Other","N/A",IF(H592="Trays",Factsheet!$I$61,Factsheet!$E$61))</f>
        <v>40</v>
      </c>
      <c r="U592" s="20" t="str">
        <f t="shared" si="21"/>
        <v>N</v>
      </c>
      <c r="V592" s="419" t="str">
        <f t="shared" si="20"/>
        <v>-</v>
      </c>
      <c r="W592" s="14"/>
      <c r="X592" s="14"/>
      <c r="Y592" s="14"/>
      <c r="Z592" s="14"/>
    </row>
    <row r="593" spans="1:26" ht="15" x14ac:dyDescent="0.25">
      <c r="A593" s="14"/>
      <c r="B593" s="16"/>
      <c r="C593" s="16"/>
      <c r="D593" s="14"/>
      <c r="E593" s="14"/>
      <c r="F593" s="16"/>
      <c r="G593" s="16"/>
      <c r="H593" s="16"/>
      <c r="I593" s="627"/>
      <c r="J593" s="628"/>
      <c r="K593" s="14"/>
      <c r="L593" s="615"/>
      <c r="M593" s="16"/>
      <c r="N593" s="16"/>
      <c r="O593" s="16"/>
      <c r="P593" s="353">
        <f>COUNTIF(Inputs!$D$20:$DS$307,C593)*(Inputs!$B$3*24)*60*IF(C593="",0,1)</f>
        <v>0</v>
      </c>
      <c r="Q593" s="354">
        <f>IF(Factsheet!$E$61&gt;0,P593/Factsheet!$E$61,0)</f>
        <v>0</v>
      </c>
      <c r="R593" s="356"/>
      <c r="S593" s="19">
        <f>IF(H593="Trays",I593*Factsheet!$I$61,IF(G593="Fixed",I593,0))</f>
        <v>0</v>
      </c>
      <c r="T593" s="20">
        <f>IF(H593="Other","N/A",IF(H593="Trays",Factsheet!$I$61,Factsheet!$E$61))</f>
        <v>40</v>
      </c>
      <c r="U593" s="20" t="str">
        <f t="shared" si="21"/>
        <v>N</v>
      </c>
      <c r="V593" s="419" t="str">
        <f t="shared" si="20"/>
        <v>-</v>
      </c>
      <c r="W593" s="14"/>
      <c r="X593" s="14"/>
      <c r="Y593" s="14"/>
      <c r="Z593" s="14"/>
    </row>
    <row r="594" spans="1:26" ht="15" x14ac:dyDescent="0.25">
      <c r="A594" s="14"/>
      <c r="B594" s="16"/>
      <c r="C594" s="16"/>
      <c r="D594" s="14"/>
      <c r="E594" s="14"/>
      <c r="F594" s="16"/>
      <c r="G594" s="16"/>
      <c r="H594" s="16"/>
      <c r="I594" s="627"/>
      <c r="J594" s="628"/>
      <c r="K594" s="14"/>
      <c r="L594" s="615"/>
      <c r="M594" s="16"/>
      <c r="N594" s="16"/>
      <c r="O594" s="16"/>
      <c r="P594" s="353">
        <f>COUNTIF(Inputs!$D$20:$DS$307,C594)*(Inputs!$B$3*24)*60*IF(C594="",0,1)</f>
        <v>0</v>
      </c>
      <c r="Q594" s="354">
        <f>IF(Factsheet!$E$61&gt;0,P594/Factsheet!$E$61,0)</f>
        <v>0</v>
      </c>
      <c r="R594" s="356"/>
      <c r="S594" s="19">
        <f>IF(H594="Trays",I594*Factsheet!$I$61,IF(G594="Fixed",I594,0))</f>
        <v>0</v>
      </c>
      <c r="T594" s="20">
        <f>IF(H594="Other","N/A",IF(H594="Trays",Factsheet!$I$61,Factsheet!$E$61))</f>
        <v>40</v>
      </c>
      <c r="U594" s="20" t="str">
        <f t="shared" si="21"/>
        <v>N</v>
      </c>
      <c r="V594" s="419" t="str">
        <f t="shared" si="20"/>
        <v>-</v>
      </c>
      <c r="W594" s="14"/>
      <c r="X594" s="14"/>
      <c r="Y594" s="14"/>
      <c r="Z594" s="14"/>
    </row>
    <row r="595" spans="1:26" ht="15" x14ac:dyDescent="0.25">
      <c r="A595" s="14"/>
      <c r="B595" s="16"/>
      <c r="C595" s="16"/>
      <c r="D595" s="14"/>
      <c r="E595" s="14"/>
      <c r="F595" s="16"/>
      <c r="G595" s="16"/>
      <c r="H595" s="16"/>
      <c r="I595" s="627"/>
      <c r="J595" s="628"/>
      <c r="K595" s="14"/>
      <c r="L595" s="615"/>
      <c r="M595" s="16"/>
      <c r="N595" s="16"/>
      <c r="O595" s="16"/>
      <c r="P595" s="353">
        <f>COUNTIF(Inputs!$D$20:$DS$307,C595)*(Inputs!$B$3*24)*60*IF(C595="",0,1)</f>
        <v>0</v>
      </c>
      <c r="Q595" s="354">
        <f>IF(Factsheet!$E$61&gt;0,P595/Factsheet!$E$61,0)</f>
        <v>0</v>
      </c>
      <c r="R595" s="356"/>
      <c r="S595" s="19">
        <f>IF(H595="Trays",I595*Factsheet!$I$61,IF(G595="Fixed",I595,0))</f>
        <v>0</v>
      </c>
      <c r="T595" s="20">
        <f>IF(H595="Other","N/A",IF(H595="Trays",Factsheet!$I$61,Factsheet!$E$61))</f>
        <v>40</v>
      </c>
      <c r="U595" s="20" t="str">
        <f t="shared" si="21"/>
        <v>N</v>
      </c>
      <c r="V595" s="419" t="str">
        <f t="shared" si="20"/>
        <v>-</v>
      </c>
      <c r="W595" s="14"/>
      <c r="X595" s="14"/>
      <c r="Y595" s="14"/>
      <c r="Z595" s="14"/>
    </row>
    <row r="596" spans="1:26" ht="15" x14ac:dyDescent="0.25">
      <c r="A596" s="14"/>
      <c r="B596" s="16"/>
      <c r="C596" s="16"/>
      <c r="D596" s="14"/>
      <c r="E596" s="14"/>
      <c r="F596" s="16"/>
      <c r="G596" s="16"/>
      <c r="H596" s="16"/>
      <c r="I596" s="627"/>
      <c r="J596" s="628"/>
      <c r="K596" s="14"/>
      <c r="L596" s="615"/>
      <c r="M596" s="16"/>
      <c r="N596" s="16"/>
      <c r="O596" s="16"/>
      <c r="P596" s="353">
        <f>COUNTIF(Inputs!$D$20:$DS$307,C596)*(Inputs!$B$3*24)*60*IF(C596="",0,1)</f>
        <v>0</v>
      </c>
      <c r="Q596" s="354">
        <f>IF(Factsheet!$E$61&gt;0,P596/Factsheet!$E$61,0)</f>
        <v>0</v>
      </c>
      <c r="R596" s="356"/>
      <c r="S596" s="19">
        <f>IF(H596="Trays",I596*Factsheet!$I$61,IF(G596="Fixed",I596,0))</f>
        <v>0</v>
      </c>
      <c r="T596" s="20">
        <f>IF(H596="Other","N/A",IF(H596="Trays",Factsheet!$I$61,Factsheet!$E$61))</f>
        <v>40</v>
      </c>
      <c r="U596" s="20" t="str">
        <f t="shared" si="21"/>
        <v>N</v>
      </c>
      <c r="V596" s="419" t="str">
        <f t="shared" si="20"/>
        <v>-</v>
      </c>
      <c r="W596" s="14"/>
      <c r="X596" s="14"/>
      <c r="Y596" s="14"/>
      <c r="Z596" s="14"/>
    </row>
    <row r="597" spans="1:26" ht="15" x14ac:dyDescent="0.25">
      <c r="A597" s="14"/>
      <c r="B597" s="16"/>
      <c r="C597" s="16"/>
      <c r="D597" s="14"/>
      <c r="E597" s="14"/>
      <c r="F597" s="16"/>
      <c r="G597" s="16"/>
      <c r="H597" s="16"/>
      <c r="I597" s="627"/>
      <c r="J597" s="628"/>
      <c r="K597" s="14"/>
      <c r="L597" s="615"/>
      <c r="M597" s="16"/>
      <c r="N597" s="16"/>
      <c r="O597" s="16"/>
      <c r="P597" s="353">
        <f>COUNTIF(Inputs!$D$20:$DS$307,C597)*(Inputs!$B$3*24)*60*IF(C597="",0,1)</f>
        <v>0</v>
      </c>
      <c r="Q597" s="354">
        <f>IF(Factsheet!$E$61&gt;0,P597/Factsheet!$E$61,0)</f>
        <v>0</v>
      </c>
      <c r="R597" s="356"/>
      <c r="S597" s="19">
        <f>IF(H597="Trays",I597*Factsheet!$I$61,IF(G597="Fixed",I597,0))</f>
        <v>0</v>
      </c>
      <c r="T597" s="20">
        <f>IF(H597="Other","N/A",IF(H597="Trays",Factsheet!$I$61,Factsheet!$E$61))</f>
        <v>40</v>
      </c>
      <c r="U597" s="20" t="str">
        <f t="shared" si="21"/>
        <v>N</v>
      </c>
      <c r="V597" s="419" t="str">
        <f t="shared" si="20"/>
        <v>-</v>
      </c>
      <c r="W597" s="14"/>
      <c r="X597" s="14"/>
      <c r="Y597" s="14"/>
      <c r="Z597" s="14"/>
    </row>
    <row r="598" spans="1:26" ht="15" x14ac:dyDescent="0.25">
      <c r="A598" s="14"/>
      <c r="B598" s="16"/>
      <c r="C598" s="16"/>
      <c r="D598" s="14"/>
      <c r="E598" s="14"/>
      <c r="F598" s="16"/>
      <c r="G598" s="16"/>
      <c r="H598" s="16"/>
      <c r="I598" s="627"/>
      <c r="J598" s="628"/>
      <c r="K598" s="14"/>
      <c r="L598" s="615"/>
      <c r="M598" s="16"/>
      <c r="N598" s="16"/>
      <c r="O598" s="16"/>
      <c r="P598" s="353">
        <f>COUNTIF(Inputs!$D$20:$DS$307,C598)*(Inputs!$B$3*24)*60*IF(C598="",0,1)</f>
        <v>0</v>
      </c>
      <c r="Q598" s="354">
        <f>IF(Factsheet!$E$61&gt;0,P598/Factsheet!$E$61,0)</f>
        <v>0</v>
      </c>
      <c r="R598" s="356"/>
      <c r="S598" s="19">
        <f>IF(H598="Trays",I598*Factsheet!$I$61,IF(G598="Fixed",I598,0))</f>
        <v>0</v>
      </c>
      <c r="T598" s="20">
        <f>IF(H598="Other","N/A",IF(H598="Trays",Factsheet!$I$61,Factsheet!$E$61))</f>
        <v>40</v>
      </c>
      <c r="U598" s="20" t="str">
        <f t="shared" si="21"/>
        <v>N</v>
      </c>
      <c r="V598" s="419" t="str">
        <f t="shared" si="20"/>
        <v>-</v>
      </c>
      <c r="W598" s="14"/>
      <c r="X598" s="14"/>
      <c r="Y598" s="14"/>
      <c r="Z598" s="14"/>
    </row>
    <row r="599" spans="1:26" ht="15" x14ac:dyDescent="0.25">
      <c r="A599" s="14"/>
      <c r="B599" s="16"/>
      <c r="C599" s="16"/>
      <c r="D599" s="14"/>
      <c r="E599" s="14"/>
      <c r="F599" s="16"/>
      <c r="G599" s="16"/>
      <c r="H599" s="16"/>
      <c r="I599" s="627"/>
      <c r="J599" s="628"/>
      <c r="K599" s="14"/>
      <c r="L599" s="615"/>
      <c r="M599" s="16"/>
      <c r="N599" s="16"/>
      <c r="O599" s="16"/>
      <c r="P599" s="353">
        <f>COUNTIF(Inputs!$D$20:$DS$307,C599)*(Inputs!$B$3*24)*60*IF(C599="",0,1)</f>
        <v>0</v>
      </c>
      <c r="Q599" s="354">
        <f>IF(Factsheet!$E$61&gt;0,P599/Factsheet!$E$61,0)</f>
        <v>0</v>
      </c>
      <c r="R599" s="356"/>
      <c r="S599" s="19">
        <f>IF(H599="Trays",I599*Factsheet!$I$61,IF(G599="Fixed",I599,0))</f>
        <v>0</v>
      </c>
      <c r="T599" s="20">
        <f>IF(H599="Other","N/A",IF(H599="Trays",Factsheet!$I$61,Factsheet!$E$61))</f>
        <v>40</v>
      </c>
      <c r="U599" s="20" t="str">
        <f t="shared" si="21"/>
        <v>N</v>
      </c>
      <c r="V599" s="419" t="str">
        <f t="shared" si="20"/>
        <v>-</v>
      </c>
      <c r="W599" s="14"/>
      <c r="X599" s="14"/>
      <c r="Y599" s="14"/>
      <c r="Z599" s="14"/>
    </row>
    <row r="600" spans="1:26" ht="15" x14ac:dyDescent="0.25">
      <c r="A600" s="14"/>
      <c r="B600" s="16"/>
      <c r="C600" s="16"/>
      <c r="D600" s="14"/>
      <c r="E600" s="14"/>
      <c r="F600" s="16"/>
      <c r="G600" s="16"/>
      <c r="H600" s="16"/>
      <c r="I600" s="627"/>
      <c r="J600" s="628"/>
      <c r="K600" s="14"/>
      <c r="L600" s="615"/>
      <c r="M600" s="16"/>
      <c r="N600" s="16"/>
      <c r="O600" s="16"/>
      <c r="P600" s="353">
        <f>COUNTIF(Inputs!$D$20:$DS$307,C600)*(Inputs!$B$3*24)*60*IF(C600="",0,1)</f>
        <v>0</v>
      </c>
      <c r="Q600" s="354">
        <f>IF(Factsheet!$E$61&gt;0,P600/Factsheet!$E$61,0)</f>
        <v>0</v>
      </c>
      <c r="R600" s="356"/>
      <c r="S600" s="19">
        <f>IF(H600="Trays",I600*Factsheet!$I$61,IF(G600="Fixed",I600,0))</f>
        <v>0</v>
      </c>
      <c r="T600" s="20">
        <f>IF(H600="Other","N/A",IF(H600="Trays",Factsheet!$I$61,Factsheet!$E$61))</f>
        <v>40</v>
      </c>
      <c r="U600" s="20" t="str">
        <f t="shared" si="21"/>
        <v>N</v>
      </c>
      <c r="V600" s="419" t="str">
        <f t="shared" si="20"/>
        <v>-</v>
      </c>
      <c r="W600" s="14"/>
      <c r="X600" s="14"/>
      <c r="Y600" s="14"/>
      <c r="Z600" s="14"/>
    </row>
    <row r="601" spans="1:26" ht="15" x14ac:dyDescent="0.25">
      <c r="A601" s="14"/>
      <c r="B601" s="16"/>
      <c r="C601" s="16"/>
      <c r="D601" s="14"/>
      <c r="E601" s="14"/>
      <c r="F601" s="16"/>
      <c r="G601" s="16"/>
      <c r="H601" s="16"/>
      <c r="I601" s="627"/>
      <c r="J601" s="628"/>
      <c r="K601" s="14"/>
      <c r="L601" s="615"/>
      <c r="M601" s="16"/>
      <c r="N601" s="16"/>
      <c r="O601" s="16"/>
      <c r="P601" s="353">
        <f>COUNTIF(Inputs!$D$20:$DS$307,C601)*(Inputs!$B$3*24)*60*IF(C601="",0,1)</f>
        <v>0</v>
      </c>
      <c r="Q601" s="354">
        <f>IF(Factsheet!$E$61&gt;0,P601/Factsheet!$E$61,0)</f>
        <v>0</v>
      </c>
      <c r="R601" s="356"/>
      <c r="S601" s="19">
        <f>IF(H601="Trays",I601*Factsheet!$I$61,IF(G601="Fixed",I601,0))</f>
        <v>0</v>
      </c>
      <c r="T601" s="20">
        <f>IF(H601="Other","N/A",IF(H601="Trays",Factsheet!$I$61,Factsheet!$E$61))</f>
        <v>40</v>
      </c>
      <c r="U601" s="20" t="str">
        <f t="shared" si="21"/>
        <v>N</v>
      </c>
      <c r="V601" s="419" t="str">
        <f t="shared" si="20"/>
        <v>-</v>
      </c>
      <c r="W601" s="14"/>
      <c r="X601" s="14"/>
      <c r="Y601" s="14"/>
      <c r="Z601" s="14"/>
    </row>
    <row r="602" spans="1:26" ht="15" x14ac:dyDescent="0.25">
      <c r="A602" s="14"/>
      <c r="B602" s="16"/>
      <c r="C602" s="16"/>
      <c r="D602" s="14"/>
      <c r="E602" s="14"/>
      <c r="F602" s="16"/>
      <c r="G602" s="16"/>
      <c r="H602" s="16"/>
      <c r="I602" s="627"/>
      <c r="J602" s="628"/>
      <c r="K602" s="14"/>
      <c r="L602" s="615"/>
      <c r="M602" s="16"/>
      <c r="N602" s="16"/>
      <c r="O602" s="16"/>
      <c r="P602" s="353">
        <f>COUNTIF(Inputs!$D$20:$DS$307,C602)*(Inputs!$B$3*24)*60*IF(C602="",0,1)</f>
        <v>0</v>
      </c>
      <c r="Q602" s="354">
        <f>IF(Factsheet!$E$61&gt;0,P602/Factsheet!$E$61,0)</f>
        <v>0</v>
      </c>
      <c r="R602" s="356"/>
      <c r="S602" s="19">
        <f>IF(H602="Trays",I602*Factsheet!$I$61,IF(G602="Fixed",I602,0))</f>
        <v>0</v>
      </c>
      <c r="T602" s="20">
        <f>IF(H602="Other","N/A",IF(H602="Trays",Factsheet!$I$61,Factsheet!$E$61))</f>
        <v>40</v>
      </c>
      <c r="U602" s="20" t="str">
        <f t="shared" si="21"/>
        <v>N</v>
      </c>
      <c r="V602" s="419" t="str">
        <f t="shared" si="20"/>
        <v>-</v>
      </c>
      <c r="W602" s="14"/>
      <c r="X602" s="14"/>
      <c r="Y602" s="14"/>
      <c r="Z602" s="14"/>
    </row>
    <row r="603" spans="1:26" ht="15" x14ac:dyDescent="0.25">
      <c r="A603" s="14"/>
      <c r="B603" s="16"/>
      <c r="C603" s="16"/>
      <c r="D603" s="14"/>
      <c r="E603" s="14"/>
      <c r="F603" s="16"/>
      <c r="G603" s="16"/>
      <c r="H603" s="16"/>
      <c r="I603" s="627"/>
      <c r="J603" s="628"/>
      <c r="K603" s="14"/>
      <c r="L603" s="615"/>
      <c r="M603" s="16"/>
      <c r="N603" s="16"/>
      <c r="O603" s="16"/>
      <c r="P603" s="353">
        <f>COUNTIF(Inputs!$D$20:$DS$307,C603)*(Inputs!$B$3*24)*60*IF(C603="",0,1)</f>
        <v>0</v>
      </c>
      <c r="Q603" s="354">
        <f>IF(Factsheet!$E$61&gt;0,P603/Factsheet!$E$61,0)</f>
        <v>0</v>
      </c>
      <c r="R603" s="356"/>
      <c r="S603" s="19">
        <f>IF(H603="Trays",I603*Factsheet!$I$61,IF(G603="Fixed",I603,0))</f>
        <v>0</v>
      </c>
      <c r="T603" s="20">
        <f>IF(H603="Other","N/A",IF(H603="Trays",Factsheet!$I$61,Factsheet!$E$61))</f>
        <v>40</v>
      </c>
      <c r="U603" s="20" t="str">
        <f t="shared" si="21"/>
        <v>N</v>
      </c>
      <c r="V603" s="419" t="str">
        <f t="shared" si="20"/>
        <v>-</v>
      </c>
      <c r="W603" s="14"/>
      <c r="X603" s="14"/>
      <c r="Y603" s="14"/>
      <c r="Z603" s="14"/>
    </row>
    <row r="604" spans="1:26" ht="15" x14ac:dyDescent="0.25">
      <c r="A604" s="14"/>
      <c r="B604" s="16"/>
      <c r="C604" s="16"/>
      <c r="D604" s="14"/>
      <c r="E604" s="14"/>
      <c r="F604" s="16"/>
      <c r="G604" s="16"/>
      <c r="H604" s="16"/>
      <c r="I604" s="627"/>
      <c r="J604" s="628"/>
      <c r="K604" s="14"/>
      <c r="L604" s="615"/>
      <c r="M604" s="16"/>
      <c r="N604" s="16"/>
      <c r="O604" s="16"/>
      <c r="P604" s="353">
        <f>COUNTIF(Inputs!$D$20:$DS$307,C604)*(Inputs!$B$3*24)*60*IF(C604="",0,1)</f>
        <v>0</v>
      </c>
      <c r="Q604" s="354">
        <f>IF(Factsheet!$E$61&gt;0,P604/Factsheet!$E$61,0)</f>
        <v>0</v>
      </c>
      <c r="R604" s="356"/>
      <c r="S604" s="19">
        <f>IF(H604="Trays",I604*Factsheet!$I$61,IF(G604="Fixed",I604,0))</f>
        <v>0</v>
      </c>
      <c r="T604" s="20">
        <f>IF(H604="Other","N/A",IF(H604="Trays",Factsheet!$I$61,Factsheet!$E$61))</f>
        <v>40</v>
      </c>
      <c r="U604" s="20" t="str">
        <f t="shared" si="21"/>
        <v>N</v>
      </c>
      <c r="V604" s="419" t="str">
        <f t="shared" si="20"/>
        <v>-</v>
      </c>
      <c r="W604" s="14"/>
      <c r="X604" s="14"/>
      <c r="Y604" s="14"/>
      <c r="Z604" s="14"/>
    </row>
    <row r="605" spans="1:26" ht="15" x14ac:dyDescent="0.25">
      <c r="A605" s="14"/>
      <c r="B605" s="16"/>
      <c r="C605" s="16"/>
      <c r="D605" s="14"/>
      <c r="E605" s="14"/>
      <c r="F605" s="16"/>
      <c r="G605" s="16"/>
      <c r="H605" s="16"/>
      <c r="I605" s="627"/>
      <c r="J605" s="628"/>
      <c r="K605" s="14"/>
      <c r="L605" s="615"/>
      <c r="M605" s="16"/>
      <c r="N605" s="16"/>
      <c r="O605" s="16"/>
      <c r="P605" s="353">
        <f>COUNTIF(Inputs!$D$20:$DS$307,C605)*(Inputs!$B$3*24)*60*IF(C605="",0,1)</f>
        <v>0</v>
      </c>
      <c r="Q605" s="354">
        <f>IF(Factsheet!$E$61&gt;0,P605/Factsheet!$E$61,0)</f>
        <v>0</v>
      </c>
      <c r="R605" s="356"/>
      <c r="S605" s="19">
        <f>IF(H605="Trays",I605*Factsheet!$I$61,IF(G605="Fixed",I605,0))</f>
        <v>0</v>
      </c>
      <c r="T605" s="20">
        <f>IF(H605="Other","N/A",IF(H605="Trays",Factsheet!$I$61,Factsheet!$E$61))</f>
        <v>40</v>
      </c>
      <c r="U605" s="20" t="str">
        <f t="shared" si="21"/>
        <v>N</v>
      </c>
      <c r="V605" s="419" t="str">
        <f t="shared" si="20"/>
        <v>-</v>
      </c>
      <c r="W605" s="14"/>
      <c r="X605" s="14"/>
      <c r="Y605" s="14"/>
      <c r="Z605" s="14"/>
    </row>
    <row r="606" spans="1:26" ht="15" x14ac:dyDescent="0.25">
      <c r="A606" s="14"/>
      <c r="B606" s="16"/>
      <c r="C606" s="16"/>
      <c r="D606" s="14"/>
      <c r="E606" s="14"/>
      <c r="F606" s="16"/>
      <c r="G606" s="16"/>
      <c r="H606" s="16"/>
      <c r="I606" s="627"/>
      <c r="J606" s="628"/>
      <c r="K606" s="14"/>
      <c r="L606" s="615"/>
      <c r="M606" s="16"/>
      <c r="N606" s="16"/>
      <c r="O606" s="16"/>
      <c r="P606" s="353">
        <f>COUNTIF(Inputs!$D$20:$DS$307,C606)*(Inputs!$B$3*24)*60*IF(C606="",0,1)</f>
        <v>0</v>
      </c>
      <c r="Q606" s="354">
        <f>IF(Factsheet!$E$61&gt;0,P606/Factsheet!$E$61,0)</f>
        <v>0</v>
      </c>
      <c r="R606" s="356"/>
      <c r="S606" s="19">
        <f>IF(H606="Trays",I606*Factsheet!$I$61,IF(G606="Fixed",I606,0))</f>
        <v>0</v>
      </c>
      <c r="T606" s="20">
        <f>IF(H606="Other","N/A",IF(H606="Trays",Factsheet!$I$61,Factsheet!$E$61))</f>
        <v>40</v>
      </c>
      <c r="U606" s="20" t="str">
        <f t="shared" si="21"/>
        <v>N</v>
      </c>
      <c r="V606" s="419" t="str">
        <f t="shared" si="20"/>
        <v>-</v>
      </c>
      <c r="W606" s="14"/>
      <c r="X606" s="14"/>
      <c r="Y606" s="14"/>
      <c r="Z606" s="14"/>
    </row>
    <row r="607" spans="1:26" ht="15" x14ac:dyDescent="0.25">
      <c r="A607" s="14"/>
      <c r="B607" s="16"/>
      <c r="C607" s="16"/>
      <c r="D607" s="14"/>
      <c r="E607" s="14"/>
      <c r="F607" s="16"/>
      <c r="G607" s="16"/>
      <c r="H607" s="16"/>
      <c r="I607" s="627"/>
      <c r="J607" s="628"/>
      <c r="K607" s="14"/>
      <c r="L607" s="615"/>
      <c r="M607" s="16"/>
      <c r="N607" s="16"/>
      <c r="O607" s="16"/>
      <c r="P607" s="353">
        <f>COUNTIF(Inputs!$D$20:$DS$307,C607)*(Inputs!$B$3*24)*60*IF(C607="",0,1)</f>
        <v>0</v>
      </c>
      <c r="Q607" s="354">
        <f>IF(Factsheet!$E$61&gt;0,P607/Factsheet!$E$61,0)</f>
        <v>0</v>
      </c>
      <c r="R607" s="356"/>
      <c r="S607" s="19">
        <f>IF(H607="Trays",I607*Factsheet!$I$61,IF(G607="Fixed",I607,0))</f>
        <v>0</v>
      </c>
      <c r="T607" s="20">
        <f>IF(H607="Other","N/A",IF(H607="Trays",Factsheet!$I$61,Factsheet!$E$61))</f>
        <v>40</v>
      </c>
      <c r="U607" s="20" t="str">
        <f t="shared" si="21"/>
        <v>N</v>
      </c>
      <c r="V607" s="419" t="str">
        <f t="shared" si="20"/>
        <v>-</v>
      </c>
      <c r="W607" s="14"/>
      <c r="X607" s="14"/>
      <c r="Y607" s="14"/>
      <c r="Z607" s="14"/>
    </row>
    <row r="608" spans="1:26" ht="15" x14ac:dyDescent="0.25">
      <c r="A608" s="14"/>
      <c r="B608" s="16"/>
      <c r="C608" s="16"/>
      <c r="D608" s="14"/>
      <c r="E608" s="14"/>
      <c r="F608" s="16"/>
      <c r="G608" s="16"/>
      <c r="H608" s="16"/>
      <c r="I608" s="627"/>
      <c r="J608" s="628"/>
      <c r="K608" s="14"/>
      <c r="L608" s="615"/>
      <c r="M608" s="16"/>
      <c r="N608" s="16"/>
      <c r="O608" s="16"/>
      <c r="P608" s="353">
        <f>COUNTIF(Inputs!$D$20:$DS$307,C608)*(Inputs!$B$3*24)*60*IF(C608="",0,1)</f>
        <v>0</v>
      </c>
      <c r="Q608" s="354">
        <f>IF(Factsheet!$E$61&gt;0,P608/Factsheet!$E$61,0)</f>
        <v>0</v>
      </c>
      <c r="R608" s="356"/>
      <c r="S608" s="19">
        <f>IF(H608="Trays",I608*Factsheet!$I$61,IF(G608="Fixed",I608,0))</f>
        <v>0</v>
      </c>
      <c r="T608" s="20">
        <f>IF(H608="Other","N/A",IF(H608="Trays",Factsheet!$I$61,Factsheet!$E$61))</f>
        <v>40</v>
      </c>
      <c r="U608" s="20" t="str">
        <f t="shared" si="21"/>
        <v>N</v>
      </c>
      <c r="V608" s="419" t="str">
        <f t="shared" si="20"/>
        <v>-</v>
      </c>
      <c r="W608" s="14"/>
      <c r="X608" s="14"/>
      <c r="Y608" s="14"/>
      <c r="Z608" s="14"/>
    </row>
    <row r="609" spans="1:26" ht="15" x14ac:dyDescent="0.25">
      <c r="A609" s="14"/>
      <c r="B609" s="16"/>
      <c r="C609" s="16"/>
      <c r="D609" s="14"/>
      <c r="E609" s="14"/>
      <c r="F609" s="16"/>
      <c r="G609" s="16"/>
      <c r="H609" s="16"/>
      <c r="I609" s="627"/>
      <c r="J609" s="628"/>
      <c r="K609" s="14"/>
      <c r="L609" s="615"/>
      <c r="M609" s="16"/>
      <c r="N609" s="16"/>
      <c r="O609" s="16"/>
      <c r="P609" s="353">
        <f>COUNTIF(Inputs!$D$20:$DS$307,C609)*(Inputs!$B$3*24)*60*IF(C609="",0,1)</f>
        <v>0</v>
      </c>
      <c r="Q609" s="354">
        <f>IF(Factsheet!$E$61&gt;0,P609/Factsheet!$E$61,0)</f>
        <v>0</v>
      </c>
      <c r="R609" s="356"/>
      <c r="S609" s="19">
        <f>IF(H609="Trays",I609*Factsheet!$I$61,IF(G609="Fixed",I609,0))</f>
        <v>0</v>
      </c>
      <c r="T609" s="20">
        <f>IF(H609="Other","N/A",IF(H609="Trays",Factsheet!$I$61,Factsheet!$E$61))</f>
        <v>40</v>
      </c>
      <c r="U609" s="20" t="str">
        <f t="shared" si="21"/>
        <v>N</v>
      </c>
      <c r="V609" s="419" t="str">
        <f t="shared" si="20"/>
        <v>-</v>
      </c>
      <c r="W609" s="14"/>
      <c r="X609" s="14"/>
      <c r="Y609" s="14"/>
      <c r="Z609" s="14"/>
    </row>
    <row r="610" spans="1:26" ht="15" x14ac:dyDescent="0.25">
      <c r="A610" s="14"/>
      <c r="B610" s="16"/>
      <c r="C610" s="16"/>
      <c r="D610" s="14"/>
      <c r="E610" s="14"/>
      <c r="F610" s="16"/>
      <c r="G610" s="16"/>
      <c r="H610" s="16"/>
      <c r="I610" s="627"/>
      <c r="J610" s="628"/>
      <c r="K610" s="14"/>
      <c r="L610" s="615"/>
      <c r="M610" s="16"/>
      <c r="N610" s="16"/>
      <c r="O610" s="16"/>
      <c r="P610" s="353">
        <f>COUNTIF(Inputs!$D$20:$DS$307,C610)*(Inputs!$B$3*24)*60*IF(C610="",0,1)</f>
        <v>0</v>
      </c>
      <c r="Q610" s="354">
        <f>IF(Factsheet!$E$61&gt;0,P610/Factsheet!$E$61,0)</f>
        <v>0</v>
      </c>
      <c r="R610" s="356"/>
      <c r="S610" s="19">
        <f>IF(H610="Trays",I610*Factsheet!$I$61,IF(G610="Fixed",I610,0))</f>
        <v>0</v>
      </c>
      <c r="T610" s="20">
        <f>IF(H610="Other","N/A",IF(H610="Trays",Factsheet!$I$61,Factsheet!$E$61))</f>
        <v>40</v>
      </c>
      <c r="U610" s="20" t="str">
        <f t="shared" si="21"/>
        <v>N</v>
      </c>
      <c r="V610" s="419" t="str">
        <f t="shared" si="20"/>
        <v>-</v>
      </c>
      <c r="W610" s="14"/>
      <c r="X610" s="14"/>
      <c r="Y610" s="14"/>
      <c r="Z610" s="14"/>
    </row>
    <row r="611" spans="1:26" ht="15" x14ac:dyDescent="0.25">
      <c r="A611" s="14"/>
      <c r="B611" s="16"/>
      <c r="C611" s="16"/>
      <c r="D611" s="14"/>
      <c r="E611" s="14"/>
      <c r="F611" s="16"/>
      <c r="G611" s="16"/>
      <c r="H611" s="16"/>
      <c r="I611" s="627"/>
      <c r="J611" s="628"/>
      <c r="K611" s="14"/>
      <c r="L611" s="615"/>
      <c r="M611" s="16"/>
      <c r="N611" s="16"/>
      <c r="O611" s="16"/>
      <c r="P611" s="353">
        <f>COUNTIF(Inputs!$D$20:$DS$307,C611)*(Inputs!$B$3*24)*60*IF(C611="",0,1)</f>
        <v>0</v>
      </c>
      <c r="Q611" s="354">
        <f>IF(Factsheet!$E$61&gt;0,P611/Factsheet!$E$61,0)</f>
        <v>0</v>
      </c>
      <c r="R611" s="356"/>
      <c r="S611" s="19">
        <f>IF(H611="Trays",I611*Factsheet!$I$61,IF(G611="Fixed",I611,0))</f>
        <v>0</v>
      </c>
      <c r="T611" s="20">
        <f>IF(H611="Other","N/A",IF(H611="Trays",Factsheet!$I$61,Factsheet!$E$61))</f>
        <v>40</v>
      </c>
      <c r="U611" s="20" t="str">
        <f t="shared" si="21"/>
        <v>N</v>
      </c>
      <c r="V611" s="419" t="str">
        <f t="shared" si="20"/>
        <v>-</v>
      </c>
      <c r="W611" s="14"/>
      <c r="X611" s="14"/>
      <c r="Y611" s="14"/>
      <c r="Z611" s="14"/>
    </row>
    <row r="612" spans="1:26" ht="15" x14ac:dyDescent="0.25">
      <c r="A612" s="14"/>
      <c r="B612" s="16"/>
      <c r="C612" s="16"/>
      <c r="D612" s="14"/>
      <c r="E612" s="14"/>
      <c r="F612" s="16"/>
      <c r="G612" s="16"/>
      <c r="H612" s="16"/>
      <c r="I612" s="627"/>
      <c r="J612" s="628"/>
      <c r="K612" s="14"/>
      <c r="L612" s="615"/>
      <c r="M612" s="16"/>
      <c r="N612" s="16"/>
      <c r="O612" s="16"/>
      <c r="P612" s="353">
        <f>COUNTIF(Inputs!$D$20:$DS$307,C612)*(Inputs!$B$3*24)*60*IF(C612="",0,1)</f>
        <v>0</v>
      </c>
      <c r="Q612" s="354">
        <f>IF(Factsheet!$E$61&gt;0,P612/Factsheet!$E$61,0)</f>
        <v>0</v>
      </c>
      <c r="R612" s="356"/>
      <c r="S612" s="19">
        <f>IF(H612="Trays",I612*Factsheet!$I$61,IF(G612="Fixed",I612,0))</f>
        <v>0</v>
      </c>
      <c r="T612" s="20">
        <f>IF(H612="Other","N/A",IF(H612="Trays",Factsheet!$I$61,Factsheet!$E$61))</f>
        <v>40</v>
      </c>
      <c r="U612" s="20" t="str">
        <f t="shared" si="21"/>
        <v>N</v>
      </c>
      <c r="V612" s="419" t="str">
        <f t="shared" si="20"/>
        <v>-</v>
      </c>
      <c r="W612" s="14"/>
      <c r="X612" s="14"/>
      <c r="Y612" s="14"/>
      <c r="Z612" s="14"/>
    </row>
    <row r="613" spans="1:26" ht="15" x14ac:dyDescent="0.25">
      <c r="A613" s="14"/>
      <c r="B613" s="16"/>
      <c r="C613" s="16"/>
      <c r="D613" s="14"/>
      <c r="E613" s="14"/>
      <c r="F613" s="16"/>
      <c r="G613" s="16"/>
      <c r="H613" s="16"/>
      <c r="I613" s="627"/>
      <c r="J613" s="628"/>
      <c r="K613" s="14"/>
      <c r="L613" s="615"/>
      <c r="M613" s="16"/>
      <c r="N613" s="16"/>
      <c r="O613" s="16"/>
      <c r="P613" s="353">
        <f>COUNTIF(Inputs!$D$20:$DS$307,C613)*(Inputs!$B$3*24)*60*IF(C613="",0,1)</f>
        <v>0</v>
      </c>
      <c r="Q613" s="354">
        <f>IF(Factsheet!$E$61&gt;0,P613/Factsheet!$E$61,0)</f>
        <v>0</v>
      </c>
      <c r="R613" s="356"/>
      <c r="S613" s="19">
        <f>IF(H613="Trays",I613*Factsheet!$I$61,IF(G613="Fixed",I613,0))</f>
        <v>0</v>
      </c>
      <c r="T613" s="20">
        <f>IF(H613="Other","N/A",IF(H613="Trays",Factsheet!$I$61,Factsheet!$E$61))</f>
        <v>40</v>
      </c>
      <c r="U613" s="20" t="str">
        <f t="shared" si="21"/>
        <v>N</v>
      </c>
      <c r="V613" s="419" t="str">
        <f t="shared" si="20"/>
        <v>-</v>
      </c>
      <c r="W613" s="14"/>
      <c r="X613" s="14"/>
      <c r="Y613" s="14"/>
      <c r="Z613" s="14"/>
    </row>
    <row r="614" spans="1:26" ht="15" x14ac:dyDescent="0.25">
      <c r="A614" s="14"/>
      <c r="B614" s="16"/>
      <c r="C614" s="16"/>
      <c r="D614" s="14"/>
      <c r="E614" s="14"/>
      <c r="F614" s="16"/>
      <c r="G614" s="16"/>
      <c r="H614" s="16"/>
      <c r="I614" s="627"/>
      <c r="J614" s="628"/>
      <c r="K614" s="14"/>
      <c r="L614" s="615"/>
      <c r="M614" s="16"/>
      <c r="N614" s="16"/>
      <c r="O614" s="16"/>
      <c r="P614" s="353">
        <f>COUNTIF(Inputs!$D$20:$DS$307,C614)*(Inputs!$B$3*24)*60*IF(C614="",0,1)</f>
        <v>0</v>
      </c>
      <c r="Q614" s="354">
        <f>IF(Factsheet!$E$61&gt;0,P614/Factsheet!$E$61,0)</f>
        <v>0</v>
      </c>
      <c r="R614" s="356"/>
      <c r="S614" s="19">
        <f>IF(H614="Trays",I614*Factsheet!$I$61,IF(G614="Fixed",I614,0))</f>
        <v>0</v>
      </c>
      <c r="T614" s="20">
        <f>IF(H614="Other","N/A",IF(H614="Trays",Factsheet!$I$61,Factsheet!$E$61))</f>
        <v>40</v>
      </c>
      <c r="U614" s="20" t="str">
        <f t="shared" si="21"/>
        <v>N</v>
      </c>
      <c r="V614" s="419" t="str">
        <f t="shared" si="20"/>
        <v>-</v>
      </c>
      <c r="W614" s="14"/>
      <c r="X614" s="14"/>
      <c r="Y614" s="14"/>
      <c r="Z614" s="14"/>
    </row>
    <row r="615" spans="1:26" ht="15" x14ac:dyDescent="0.25">
      <c r="A615" s="14"/>
      <c r="B615" s="16"/>
      <c r="C615" s="16"/>
      <c r="D615" s="14"/>
      <c r="E615" s="14"/>
      <c r="F615" s="16"/>
      <c r="G615" s="16"/>
      <c r="H615" s="16"/>
      <c r="I615" s="627"/>
      <c r="J615" s="628"/>
      <c r="K615" s="14"/>
      <c r="L615" s="615"/>
      <c r="M615" s="16"/>
      <c r="N615" s="16"/>
      <c r="O615" s="16"/>
      <c r="P615" s="353">
        <f>COUNTIF(Inputs!$D$20:$DS$307,C615)*(Inputs!$B$3*24)*60*IF(C615="",0,1)</f>
        <v>0</v>
      </c>
      <c r="Q615" s="354">
        <f>IF(Factsheet!$E$61&gt;0,P615/Factsheet!$E$61,0)</f>
        <v>0</v>
      </c>
      <c r="R615" s="356"/>
      <c r="S615" s="19">
        <f>IF(H615="Trays",I615*Factsheet!$I$61,IF(G615="Fixed",I615,0))</f>
        <v>0</v>
      </c>
      <c r="T615" s="20">
        <f>IF(H615="Other","N/A",IF(H615="Trays",Factsheet!$I$61,Factsheet!$E$61))</f>
        <v>40</v>
      </c>
      <c r="U615" s="20" t="str">
        <f t="shared" si="21"/>
        <v>N</v>
      </c>
      <c r="V615" s="419" t="str">
        <f t="shared" si="20"/>
        <v>-</v>
      </c>
      <c r="W615" s="14"/>
      <c r="X615" s="14"/>
      <c r="Y615" s="14"/>
      <c r="Z615" s="14"/>
    </row>
    <row r="616" spans="1:26" ht="15" x14ac:dyDescent="0.25">
      <c r="A616" s="14"/>
      <c r="B616" s="16"/>
      <c r="C616" s="16"/>
      <c r="D616" s="14"/>
      <c r="E616" s="14"/>
      <c r="F616" s="16"/>
      <c r="G616" s="16"/>
      <c r="H616" s="16"/>
      <c r="I616" s="627"/>
      <c r="J616" s="628"/>
      <c r="K616" s="14"/>
      <c r="L616" s="615"/>
      <c r="M616" s="16"/>
      <c r="N616" s="16"/>
      <c r="O616" s="16"/>
      <c r="P616" s="353">
        <f>COUNTIF(Inputs!$D$20:$DS$307,C616)*(Inputs!$B$3*24)*60*IF(C616="",0,1)</f>
        <v>0</v>
      </c>
      <c r="Q616" s="354">
        <f>IF(Factsheet!$E$61&gt;0,P616/Factsheet!$E$61,0)</f>
        <v>0</v>
      </c>
      <c r="R616" s="356"/>
      <c r="S616" s="19">
        <f>IF(H616="Trays",I616*Factsheet!$I$61,IF(G616="Fixed",I616,0))</f>
        <v>0</v>
      </c>
      <c r="T616" s="20">
        <f>IF(H616="Other","N/A",IF(H616="Trays",Factsheet!$I$61,Factsheet!$E$61))</f>
        <v>40</v>
      </c>
      <c r="U616" s="20" t="str">
        <f t="shared" si="21"/>
        <v>N</v>
      </c>
      <c r="V616" s="419" t="str">
        <f t="shared" si="20"/>
        <v>-</v>
      </c>
      <c r="W616" s="14"/>
      <c r="X616" s="14"/>
      <c r="Y616" s="14"/>
      <c r="Z616" s="14"/>
    </row>
    <row r="617" spans="1:26" ht="15" x14ac:dyDescent="0.25">
      <c r="A617" s="14"/>
      <c r="B617" s="16"/>
      <c r="C617" s="16"/>
      <c r="D617" s="14"/>
      <c r="E617" s="14"/>
      <c r="F617" s="16"/>
      <c r="G617" s="16"/>
      <c r="H617" s="16"/>
      <c r="I617" s="627"/>
      <c r="J617" s="628"/>
      <c r="K617" s="14"/>
      <c r="L617" s="615"/>
      <c r="M617" s="16"/>
      <c r="N617" s="16"/>
      <c r="O617" s="16"/>
      <c r="P617" s="353">
        <f>COUNTIF(Inputs!$D$20:$DS$307,C617)*(Inputs!$B$3*24)*60*IF(C617="",0,1)</f>
        <v>0</v>
      </c>
      <c r="Q617" s="354">
        <f>IF(Factsheet!$E$61&gt;0,P617/Factsheet!$E$61,0)</f>
        <v>0</v>
      </c>
      <c r="R617" s="356"/>
      <c r="S617" s="19">
        <f>IF(H617="Trays",I617*Factsheet!$I$61,IF(G617="Fixed",I617,0))</f>
        <v>0</v>
      </c>
      <c r="T617" s="20">
        <f>IF(H617="Other","N/A",IF(H617="Trays",Factsheet!$I$61,Factsheet!$E$61))</f>
        <v>40</v>
      </c>
      <c r="U617" s="20" t="str">
        <f t="shared" si="21"/>
        <v>N</v>
      </c>
      <c r="V617" s="419" t="str">
        <f t="shared" si="20"/>
        <v>-</v>
      </c>
      <c r="W617" s="14"/>
      <c r="X617" s="14"/>
      <c r="Y617" s="14"/>
      <c r="Z617" s="14"/>
    </row>
    <row r="618" spans="1:26" ht="15" x14ac:dyDescent="0.25">
      <c r="A618" s="14"/>
      <c r="B618" s="16"/>
      <c r="C618" s="16"/>
      <c r="D618" s="14"/>
      <c r="E618" s="14"/>
      <c r="F618" s="16"/>
      <c r="G618" s="16"/>
      <c r="H618" s="16"/>
      <c r="I618" s="627"/>
      <c r="J618" s="628"/>
      <c r="K618" s="14"/>
      <c r="L618" s="615"/>
      <c r="M618" s="16"/>
      <c r="N618" s="16"/>
      <c r="O618" s="16"/>
      <c r="P618" s="353">
        <f>COUNTIF(Inputs!$D$20:$DS$307,C618)*(Inputs!$B$3*24)*60*IF(C618="",0,1)</f>
        <v>0</v>
      </c>
      <c r="Q618" s="354">
        <f>IF(Factsheet!$E$61&gt;0,P618/Factsheet!$E$61,0)</f>
        <v>0</v>
      </c>
      <c r="R618" s="356"/>
      <c r="S618" s="19">
        <f>IF(H618="Trays",I618*Factsheet!$I$61,IF(G618="Fixed",I618,0))</f>
        <v>0</v>
      </c>
      <c r="T618" s="20">
        <f>IF(H618="Other","N/A",IF(H618="Trays",Factsheet!$I$61,Factsheet!$E$61))</f>
        <v>40</v>
      </c>
      <c r="U618" s="20" t="str">
        <f t="shared" si="21"/>
        <v>N</v>
      </c>
      <c r="V618" s="419" t="str">
        <f t="shared" si="20"/>
        <v>-</v>
      </c>
      <c r="W618" s="14"/>
      <c r="X618" s="14"/>
      <c r="Y618" s="14"/>
      <c r="Z618" s="14"/>
    </row>
    <row r="619" spans="1:26" ht="15" x14ac:dyDescent="0.25">
      <c r="A619" s="14"/>
      <c r="B619" s="16"/>
      <c r="C619" s="16"/>
      <c r="D619" s="14"/>
      <c r="E619" s="14"/>
      <c r="F619" s="16"/>
      <c r="G619" s="16"/>
      <c r="H619" s="16"/>
      <c r="I619" s="627"/>
      <c r="J619" s="628"/>
      <c r="K619" s="14"/>
      <c r="L619" s="615"/>
      <c r="M619" s="16"/>
      <c r="N619" s="16"/>
      <c r="O619" s="16"/>
      <c r="P619" s="353">
        <f>COUNTIF(Inputs!$D$20:$DS$307,C619)*(Inputs!$B$3*24)*60*IF(C619="",0,1)</f>
        <v>0</v>
      </c>
      <c r="Q619" s="354">
        <f>IF(Factsheet!$E$61&gt;0,P619/Factsheet!$E$61,0)</f>
        <v>0</v>
      </c>
      <c r="R619" s="356"/>
      <c r="S619" s="19">
        <f>IF(H619="Trays",I619*Factsheet!$I$61,IF(G619="Fixed",I619,0))</f>
        <v>0</v>
      </c>
      <c r="T619" s="20">
        <f>IF(H619="Other","N/A",IF(H619="Trays",Factsheet!$I$61,Factsheet!$E$61))</f>
        <v>40</v>
      </c>
      <c r="U619" s="20" t="str">
        <f t="shared" si="21"/>
        <v>N</v>
      </c>
      <c r="V619" s="419" t="str">
        <f t="shared" si="20"/>
        <v>-</v>
      </c>
      <c r="W619" s="14"/>
      <c r="X619" s="14"/>
      <c r="Y619" s="14"/>
      <c r="Z619" s="14"/>
    </row>
    <row r="620" spans="1:26" ht="15" x14ac:dyDescent="0.25">
      <c r="A620" s="14"/>
      <c r="B620" s="16"/>
      <c r="C620" s="16"/>
      <c r="D620" s="14"/>
      <c r="E620" s="14"/>
      <c r="F620" s="16"/>
      <c r="G620" s="16"/>
      <c r="H620" s="16"/>
      <c r="I620" s="627"/>
      <c r="J620" s="628"/>
      <c r="K620" s="14"/>
      <c r="L620" s="615"/>
      <c r="M620" s="16"/>
      <c r="N620" s="16"/>
      <c r="O620" s="16"/>
      <c r="P620" s="353">
        <f>COUNTIF(Inputs!$D$20:$DS$307,C620)*(Inputs!$B$3*24)*60*IF(C620="",0,1)</f>
        <v>0</v>
      </c>
      <c r="Q620" s="354">
        <f>IF(Factsheet!$E$61&gt;0,P620/Factsheet!$E$61,0)</f>
        <v>0</v>
      </c>
      <c r="R620" s="356"/>
      <c r="S620" s="19">
        <f>IF(H620="Trays",I620*Factsheet!$I$61,IF(G620="Fixed",I620,0))</f>
        <v>0</v>
      </c>
      <c r="T620" s="20">
        <f>IF(H620="Other","N/A",IF(H620="Trays",Factsheet!$I$61,Factsheet!$E$61))</f>
        <v>40</v>
      </c>
      <c r="U620" s="20" t="str">
        <f t="shared" si="21"/>
        <v>N</v>
      </c>
      <c r="V620" s="419" t="str">
        <f t="shared" si="20"/>
        <v>-</v>
      </c>
      <c r="W620" s="14"/>
      <c r="X620" s="14"/>
      <c r="Y620" s="14"/>
      <c r="Z620" s="14"/>
    </row>
    <row r="621" spans="1:26" ht="15" x14ac:dyDescent="0.25">
      <c r="A621" s="14"/>
      <c r="B621" s="16"/>
      <c r="C621" s="16"/>
      <c r="D621" s="14"/>
      <c r="E621" s="14"/>
      <c r="F621" s="16"/>
      <c r="G621" s="16"/>
      <c r="H621" s="16"/>
      <c r="I621" s="627"/>
      <c r="J621" s="628"/>
      <c r="K621" s="14"/>
      <c r="L621" s="615"/>
      <c r="M621" s="16"/>
      <c r="N621" s="16"/>
      <c r="O621" s="16"/>
      <c r="P621" s="353">
        <f>COUNTIF(Inputs!$D$20:$DS$307,C621)*(Inputs!$B$3*24)*60*IF(C621="",0,1)</f>
        <v>0</v>
      </c>
      <c r="Q621" s="354">
        <f>IF(Factsheet!$E$61&gt;0,P621/Factsheet!$E$61,0)</f>
        <v>0</v>
      </c>
      <c r="R621" s="356"/>
      <c r="S621" s="19">
        <f>IF(H621="Trays",I621*Factsheet!$I$61,IF(G621="Fixed",I621,0))</f>
        <v>0</v>
      </c>
      <c r="T621" s="20">
        <f>IF(H621="Other","N/A",IF(H621="Trays",Factsheet!$I$61,Factsheet!$E$61))</f>
        <v>40</v>
      </c>
      <c r="U621" s="20" t="str">
        <f t="shared" si="21"/>
        <v>N</v>
      </c>
      <c r="V621" s="419" t="str">
        <f t="shared" si="20"/>
        <v>-</v>
      </c>
      <c r="W621" s="14"/>
      <c r="X621" s="14"/>
      <c r="Y621" s="14"/>
      <c r="Z621" s="14"/>
    </row>
    <row r="622" spans="1:26" ht="15" x14ac:dyDescent="0.25">
      <c r="A622" s="14"/>
      <c r="B622" s="16"/>
      <c r="C622" s="16"/>
      <c r="D622" s="14"/>
      <c r="E622" s="14"/>
      <c r="F622" s="16"/>
      <c r="G622" s="16"/>
      <c r="H622" s="16"/>
      <c r="I622" s="627"/>
      <c r="J622" s="628"/>
      <c r="K622" s="14"/>
      <c r="L622" s="615"/>
      <c r="M622" s="16"/>
      <c r="N622" s="16"/>
      <c r="O622" s="16"/>
      <c r="P622" s="353">
        <f>COUNTIF(Inputs!$D$20:$DS$307,C622)*(Inputs!$B$3*24)*60*IF(C622="",0,1)</f>
        <v>0</v>
      </c>
      <c r="Q622" s="354">
        <f>IF(Factsheet!$E$61&gt;0,P622/Factsheet!$E$61,0)</f>
        <v>0</v>
      </c>
      <c r="R622" s="356"/>
      <c r="S622" s="19">
        <f>IF(H622="Trays",I622*Factsheet!$I$61,IF(G622="Fixed",I622,0))</f>
        <v>0</v>
      </c>
      <c r="T622" s="20">
        <f>IF(H622="Other","N/A",IF(H622="Trays",Factsheet!$I$61,Factsheet!$E$61))</f>
        <v>40</v>
      </c>
      <c r="U622" s="20" t="str">
        <f t="shared" si="21"/>
        <v>N</v>
      </c>
      <c r="V622" s="419" t="str">
        <f t="shared" si="20"/>
        <v>-</v>
      </c>
      <c r="W622" s="14"/>
      <c r="X622" s="14"/>
      <c r="Y622" s="14"/>
      <c r="Z622" s="14"/>
    </row>
    <row r="623" spans="1:26" ht="15" x14ac:dyDescent="0.25">
      <c r="A623" s="14"/>
      <c r="B623" s="16"/>
      <c r="C623" s="16"/>
      <c r="D623" s="14"/>
      <c r="E623" s="14"/>
      <c r="F623" s="16"/>
      <c r="G623" s="16"/>
      <c r="H623" s="16"/>
      <c r="I623" s="627"/>
      <c r="J623" s="628"/>
      <c r="K623" s="14"/>
      <c r="L623" s="615"/>
      <c r="M623" s="16"/>
      <c r="N623" s="16"/>
      <c r="O623" s="16"/>
      <c r="P623" s="353">
        <f>COUNTIF(Inputs!$D$20:$DS$307,C623)*(Inputs!$B$3*24)*60*IF(C623="",0,1)</f>
        <v>0</v>
      </c>
      <c r="Q623" s="354">
        <f>IF(Factsheet!$E$61&gt;0,P623/Factsheet!$E$61,0)</f>
        <v>0</v>
      </c>
      <c r="R623" s="356"/>
      <c r="S623" s="19">
        <f>IF(H623="Trays",I623*Factsheet!$I$61,IF(G623="Fixed",I623,0))</f>
        <v>0</v>
      </c>
      <c r="T623" s="20">
        <f>IF(H623="Other","N/A",IF(H623="Trays",Factsheet!$I$61,Factsheet!$E$61))</f>
        <v>40</v>
      </c>
      <c r="U623" s="20" t="str">
        <f t="shared" si="21"/>
        <v>N</v>
      </c>
      <c r="V623" s="419" t="str">
        <f t="shared" si="20"/>
        <v>-</v>
      </c>
      <c r="W623" s="14"/>
      <c r="X623" s="14"/>
      <c r="Y623" s="14"/>
      <c r="Z623" s="14"/>
    </row>
    <row r="624" spans="1:26" ht="15" x14ac:dyDescent="0.25">
      <c r="A624" s="14"/>
      <c r="B624" s="16"/>
      <c r="C624" s="16"/>
      <c r="D624" s="14"/>
      <c r="E624" s="14"/>
      <c r="F624" s="16"/>
      <c r="G624" s="16"/>
      <c r="H624" s="16"/>
      <c r="I624" s="627"/>
      <c r="J624" s="628"/>
      <c r="K624" s="14"/>
      <c r="L624" s="615"/>
      <c r="M624" s="16"/>
      <c r="N624" s="16"/>
      <c r="O624" s="16"/>
      <c r="P624" s="353">
        <f>COUNTIF(Inputs!$D$20:$DS$307,C624)*(Inputs!$B$3*24)*60*IF(C624="",0,1)</f>
        <v>0</v>
      </c>
      <c r="Q624" s="354">
        <f>IF(Factsheet!$E$61&gt;0,P624/Factsheet!$E$61,0)</f>
        <v>0</v>
      </c>
      <c r="R624" s="356"/>
      <c r="S624" s="19">
        <f>IF(H624="Trays",I624*Factsheet!$I$61,IF(G624="Fixed",I624,0))</f>
        <v>0</v>
      </c>
      <c r="T624" s="20">
        <f>IF(H624="Other","N/A",IF(H624="Trays",Factsheet!$I$61,Factsheet!$E$61))</f>
        <v>40</v>
      </c>
      <c r="U624" s="20" t="str">
        <f t="shared" si="21"/>
        <v>N</v>
      </c>
      <c r="V624" s="419" t="str">
        <f t="shared" si="20"/>
        <v>-</v>
      </c>
      <c r="W624" s="14"/>
      <c r="X624" s="14"/>
      <c r="Y624" s="14"/>
      <c r="Z624" s="14"/>
    </row>
    <row r="625" spans="1:26" ht="15" x14ac:dyDescent="0.25">
      <c r="A625" s="14"/>
      <c r="B625" s="16"/>
      <c r="C625" s="16"/>
      <c r="D625" s="14"/>
      <c r="E625" s="14"/>
      <c r="F625" s="16"/>
      <c r="G625" s="16"/>
      <c r="H625" s="16"/>
      <c r="I625" s="627"/>
      <c r="J625" s="628"/>
      <c r="K625" s="14"/>
      <c r="L625" s="615"/>
      <c r="M625" s="16"/>
      <c r="N625" s="16"/>
      <c r="O625" s="16"/>
      <c r="P625" s="353">
        <f>COUNTIF(Inputs!$D$20:$DS$307,C625)*(Inputs!$B$3*24)*60*IF(C625="",0,1)</f>
        <v>0</v>
      </c>
      <c r="Q625" s="354">
        <f>IF(Factsheet!$E$61&gt;0,P625/Factsheet!$E$61,0)</f>
        <v>0</v>
      </c>
      <c r="R625" s="356"/>
      <c r="S625" s="19">
        <f>IF(H625="Trays",I625*Factsheet!$I$61,IF(G625="Fixed",I625,0))</f>
        <v>0</v>
      </c>
      <c r="T625" s="20">
        <f>IF(H625="Other","N/A",IF(H625="Trays",Factsheet!$I$61,Factsheet!$E$61))</f>
        <v>40</v>
      </c>
      <c r="U625" s="20" t="str">
        <f t="shared" si="21"/>
        <v>N</v>
      </c>
      <c r="V625" s="419" t="str">
        <f t="shared" si="20"/>
        <v>-</v>
      </c>
      <c r="W625" s="14"/>
      <c r="X625" s="14"/>
      <c r="Y625" s="14"/>
      <c r="Z625" s="14"/>
    </row>
    <row r="626" spans="1:26" ht="15" x14ac:dyDescent="0.25">
      <c r="A626" s="14"/>
      <c r="B626" s="16"/>
      <c r="C626" s="16"/>
      <c r="D626" s="14"/>
      <c r="E626" s="14"/>
      <c r="F626" s="16"/>
      <c r="G626" s="16"/>
      <c r="H626" s="16"/>
      <c r="I626" s="627"/>
      <c r="J626" s="628"/>
      <c r="K626" s="14"/>
      <c r="L626" s="615"/>
      <c r="M626" s="16"/>
      <c r="N626" s="16"/>
      <c r="O626" s="16"/>
      <c r="P626" s="353">
        <f>COUNTIF(Inputs!$D$20:$DS$307,C626)*(Inputs!$B$3*24)*60*IF(C626="",0,1)</f>
        <v>0</v>
      </c>
      <c r="Q626" s="354">
        <f>IF(Factsheet!$E$61&gt;0,P626/Factsheet!$E$61,0)</f>
        <v>0</v>
      </c>
      <c r="R626" s="356"/>
      <c r="S626" s="19">
        <f>IF(H626="Trays",I626*Factsheet!$I$61,IF(G626="Fixed",I626,0))</f>
        <v>0</v>
      </c>
      <c r="T626" s="20">
        <f>IF(H626="Other","N/A",IF(H626="Trays",Factsheet!$I$61,Factsheet!$E$61))</f>
        <v>40</v>
      </c>
      <c r="U626" s="20" t="str">
        <f t="shared" si="21"/>
        <v>N</v>
      </c>
      <c r="V626" s="419" t="str">
        <f t="shared" si="20"/>
        <v>-</v>
      </c>
      <c r="W626" s="14"/>
      <c r="X626" s="14"/>
      <c r="Y626" s="14"/>
      <c r="Z626" s="14"/>
    </row>
    <row r="627" spans="1:26" ht="15" x14ac:dyDescent="0.25">
      <c r="A627" s="14"/>
      <c r="B627" s="16"/>
      <c r="C627" s="16"/>
      <c r="D627" s="14"/>
      <c r="E627" s="14"/>
      <c r="F627" s="16"/>
      <c r="G627" s="16"/>
      <c r="H627" s="16"/>
      <c r="I627" s="627"/>
      <c r="J627" s="628"/>
      <c r="K627" s="14"/>
      <c r="L627" s="615"/>
      <c r="M627" s="16"/>
      <c r="N627" s="16"/>
      <c r="O627" s="16"/>
      <c r="P627" s="353">
        <f>COUNTIF(Inputs!$D$20:$DS$307,C627)*(Inputs!$B$3*24)*60*IF(C627="",0,1)</f>
        <v>0</v>
      </c>
      <c r="Q627" s="354">
        <f>IF(Factsheet!$E$61&gt;0,P627/Factsheet!$E$61,0)</f>
        <v>0</v>
      </c>
      <c r="R627" s="356"/>
      <c r="S627" s="19">
        <f>IF(H627="Trays",I627*Factsheet!$I$61,IF(G627="Fixed",I627,0))</f>
        <v>0</v>
      </c>
      <c r="T627" s="20">
        <f>IF(H627="Other","N/A",IF(H627="Trays",Factsheet!$I$61,Factsheet!$E$61))</f>
        <v>40</v>
      </c>
      <c r="U627" s="20" t="str">
        <f t="shared" si="21"/>
        <v>N</v>
      </c>
      <c r="V627" s="419" t="str">
        <f t="shared" si="20"/>
        <v>-</v>
      </c>
      <c r="W627" s="14"/>
      <c r="X627" s="14"/>
      <c r="Y627" s="14"/>
      <c r="Z627" s="14"/>
    </row>
    <row r="628" spans="1:26" ht="15" x14ac:dyDescent="0.25">
      <c r="A628" s="14"/>
      <c r="B628" s="16"/>
      <c r="C628" s="16"/>
      <c r="D628" s="14"/>
      <c r="E628" s="14"/>
      <c r="F628" s="16"/>
      <c r="G628" s="16"/>
      <c r="H628" s="16"/>
      <c r="I628" s="627"/>
      <c r="J628" s="628"/>
      <c r="K628" s="14"/>
      <c r="L628" s="615"/>
      <c r="M628" s="16"/>
      <c r="N628" s="16"/>
      <c r="O628" s="16"/>
      <c r="P628" s="353">
        <f>COUNTIF(Inputs!$D$20:$DS$307,C628)*(Inputs!$B$3*24)*60*IF(C628="",0,1)</f>
        <v>0</v>
      </c>
      <c r="Q628" s="354">
        <f>IF(Factsheet!$E$61&gt;0,P628/Factsheet!$E$61,0)</f>
        <v>0</v>
      </c>
      <c r="R628" s="356"/>
      <c r="S628" s="19">
        <f>IF(H628="Trays",I628*Factsheet!$I$61,IF(G628="Fixed",I628,0))</f>
        <v>0</v>
      </c>
      <c r="T628" s="20">
        <f>IF(H628="Other","N/A",IF(H628="Trays",Factsheet!$I$61,Factsheet!$E$61))</f>
        <v>40</v>
      </c>
      <c r="U628" s="20" t="str">
        <f t="shared" si="21"/>
        <v>N</v>
      </c>
      <c r="V628" s="419" t="str">
        <f t="shared" si="20"/>
        <v>-</v>
      </c>
      <c r="W628" s="14"/>
      <c r="X628" s="14"/>
      <c r="Y628" s="14"/>
      <c r="Z628" s="14"/>
    </row>
    <row r="629" spans="1:26" ht="15" x14ac:dyDescent="0.25">
      <c r="A629" s="14"/>
      <c r="B629" s="16"/>
      <c r="C629" s="16"/>
      <c r="D629" s="14"/>
      <c r="E629" s="14"/>
      <c r="F629" s="16"/>
      <c r="G629" s="16"/>
      <c r="H629" s="16"/>
      <c r="I629" s="627"/>
      <c r="J629" s="628"/>
      <c r="K629" s="14"/>
      <c r="L629" s="615"/>
      <c r="M629" s="16"/>
      <c r="N629" s="16"/>
      <c r="O629" s="16"/>
      <c r="P629" s="353">
        <f>COUNTIF(Inputs!$D$20:$DS$307,C629)*(Inputs!$B$3*24)*60*IF(C629="",0,1)</f>
        <v>0</v>
      </c>
      <c r="Q629" s="354">
        <f>IF(Factsheet!$E$61&gt;0,P629/Factsheet!$E$61,0)</f>
        <v>0</v>
      </c>
      <c r="R629" s="356"/>
      <c r="S629" s="19">
        <f>IF(H629="Trays",I629*Factsheet!$I$61,IF(G629="Fixed",I629,0))</f>
        <v>0</v>
      </c>
      <c r="T629" s="20">
        <f>IF(H629="Other","N/A",IF(H629="Trays",Factsheet!$I$61,Factsheet!$E$61))</f>
        <v>40</v>
      </c>
      <c r="U629" s="20" t="str">
        <f t="shared" si="21"/>
        <v>N</v>
      </c>
      <c r="V629" s="419" t="str">
        <f t="shared" si="20"/>
        <v>-</v>
      </c>
      <c r="W629" s="14"/>
      <c r="X629" s="14"/>
      <c r="Y629" s="14"/>
      <c r="Z629" s="14"/>
    </row>
    <row r="630" spans="1:26" ht="15" x14ac:dyDescent="0.25">
      <c r="A630" s="14"/>
      <c r="B630" s="16"/>
      <c r="C630" s="16"/>
      <c r="D630" s="14"/>
      <c r="E630" s="14"/>
      <c r="F630" s="16"/>
      <c r="G630" s="16"/>
      <c r="H630" s="16"/>
      <c r="I630" s="627"/>
      <c r="J630" s="628"/>
      <c r="K630" s="14"/>
      <c r="L630" s="615"/>
      <c r="M630" s="16"/>
      <c r="N630" s="16"/>
      <c r="O630" s="16"/>
      <c r="P630" s="353">
        <f>COUNTIF(Inputs!$D$20:$DS$307,C630)*(Inputs!$B$3*24)*60*IF(C630="",0,1)</f>
        <v>0</v>
      </c>
      <c r="Q630" s="354">
        <f>IF(Factsheet!$E$61&gt;0,P630/Factsheet!$E$61,0)</f>
        <v>0</v>
      </c>
      <c r="R630" s="356"/>
      <c r="S630" s="19">
        <f>IF(H630="Trays",I630*Factsheet!$I$61,IF(G630="Fixed",I630,0))</f>
        <v>0</v>
      </c>
      <c r="T630" s="20">
        <f>IF(H630="Other","N/A",IF(H630="Trays",Factsheet!$I$61,Factsheet!$E$61))</f>
        <v>40</v>
      </c>
      <c r="U630" s="20" t="str">
        <f t="shared" si="21"/>
        <v>N</v>
      </c>
      <c r="V630" s="419" t="str">
        <f t="shared" si="20"/>
        <v>-</v>
      </c>
      <c r="W630" s="14"/>
      <c r="X630" s="14"/>
      <c r="Y630" s="14"/>
      <c r="Z630" s="14"/>
    </row>
    <row r="631" spans="1:26" ht="15" x14ac:dyDescent="0.25">
      <c r="A631" s="14"/>
      <c r="B631" s="16"/>
      <c r="C631" s="16"/>
      <c r="D631" s="14"/>
      <c r="E631" s="14"/>
      <c r="F631" s="16"/>
      <c r="G631" s="16"/>
      <c r="H631" s="16"/>
      <c r="I631" s="627"/>
      <c r="J631" s="628"/>
      <c r="K631" s="14"/>
      <c r="L631" s="615"/>
      <c r="M631" s="16"/>
      <c r="N631" s="16"/>
      <c r="O631" s="16"/>
      <c r="P631" s="353">
        <f>COUNTIF(Inputs!$D$20:$DS$307,C631)*(Inputs!$B$3*24)*60*IF(C631="",0,1)</f>
        <v>0</v>
      </c>
      <c r="Q631" s="354">
        <f>IF(Factsheet!$E$61&gt;0,P631/Factsheet!$E$61,0)</f>
        <v>0</v>
      </c>
      <c r="R631" s="356"/>
      <c r="S631" s="19">
        <f>IF(H631="Trays",I631*Factsheet!$I$61,IF(G631="Fixed",I631,0))</f>
        <v>0</v>
      </c>
      <c r="T631" s="20">
        <f>IF(H631="Other","N/A",IF(H631="Trays",Factsheet!$I$61,Factsheet!$E$61))</f>
        <v>40</v>
      </c>
      <c r="U631" s="20" t="str">
        <f t="shared" si="21"/>
        <v>N</v>
      </c>
      <c r="V631" s="419" t="str">
        <f t="shared" si="20"/>
        <v>-</v>
      </c>
      <c r="W631" s="14"/>
      <c r="X631" s="14"/>
      <c r="Y631" s="14"/>
      <c r="Z631" s="14"/>
    </row>
    <row r="632" spans="1:26" ht="15" x14ac:dyDescent="0.25">
      <c r="A632" s="14"/>
      <c r="B632" s="16"/>
      <c r="C632" s="16"/>
      <c r="D632" s="14"/>
      <c r="E632" s="14"/>
      <c r="F632" s="16"/>
      <c r="G632" s="16"/>
      <c r="H632" s="16"/>
      <c r="I632" s="627"/>
      <c r="J632" s="628"/>
      <c r="K632" s="14"/>
      <c r="L632" s="615"/>
      <c r="M632" s="16"/>
      <c r="N632" s="16"/>
      <c r="O632" s="16"/>
      <c r="P632" s="353">
        <f>COUNTIF(Inputs!$D$20:$DS$307,C632)*(Inputs!$B$3*24)*60*IF(C632="",0,1)</f>
        <v>0</v>
      </c>
      <c r="Q632" s="354">
        <f>IF(Factsheet!$E$61&gt;0,P632/Factsheet!$E$61,0)</f>
        <v>0</v>
      </c>
      <c r="R632" s="356"/>
      <c r="S632" s="19">
        <f>IF(H632="Trays",I632*Factsheet!$I$61,IF(G632="Fixed",I632,0))</f>
        <v>0</v>
      </c>
      <c r="T632" s="20">
        <f>IF(H632="Other","N/A",IF(H632="Trays",Factsheet!$I$61,Factsheet!$E$61))</f>
        <v>40</v>
      </c>
      <c r="U632" s="20" t="str">
        <f t="shared" si="21"/>
        <v>N</v>
      </c>
      <c r="V632" s="419" t="str">
        <f t="shared" si="20"/>
        <v>-</v>
      </c>
      <c r="W632" s="14"/>
      <c r="X632" s="14"/>
      <c r="Y632" s="14"/>
      <c r="Z632" s="14"/>
    </row>
    <row r="633" spans="1:26" ht="15" x14ac:dyDescent="0.25">
      <c r="A633" s="14"/>
      <c r="B633" s="16"/>
      <c r="C633" s="16"/>
      <c r="D633" s="14"/>
      <c r="E633" s="14"/>
      <c r="F633" s="16"/>
      <c r="G633" s="16"/>
      <c r="H633" s="16"/>
      <c r="I633" s="627"/>
      <c r="J633" s="628"/>
      <c r="K633" s="14"/>
      <c r="L633" s="615"/>
      <c r="M633" s="16"/>
      <c r="N633" s="16"/>
      <c r="O633" s="16"/>
      <c r="P633" s="353">
        <f>COUNTIF(Inputs!$D$20:$DS$307,C633)*(Inputs!$B$3*24)*60*IF(C633="",0,1)</f>
        <v>0</v>
      </c>
      <c r="Q633" s="354">
        <f>IF(Factsheet!$E$61&gt;0,P633/Factsheet!$E$61,0)</f>
        <v>0</v>
      </c>
      <c r="R633" s="356"/>
      <c r="S633" s="19">
        <f>IF(H633="Trays",I633*Factsheet!$I$61,IF(G633="Fixed",I633,0))</f>
        <v>0</v>
      </c>
      <c r="T633" s="20">
        <f>IF(H633="Other","N/A",IF(H633="Trays",Factsheet!$I$61,Factsheet!$E$61))</f>
        <v>40</v>
      </c>
      <c r="U633" s="20" t="str">
        <f t="shared" si="21"/>
        <v>N</v>
      </c>
      <c r="V633" s="419" t="str">
        <f t="shared" si="20"/>
        <v>-</v>
      </c>
      <c r="W633" s="14"/>
      <c r="X633" s="14"/>
      <c r="Y633" s="14"/>
      <c r="Z633" s="14"/>
    </row>
    <row r="634" spans="1:26" ht="15" x14ac:dyDescent="0.25">
      <c r="A634" s="14"/>
      <c r="B634" s="16"/>
      <c r="C634" s="16"/>
      <c r="D634" s="14"/>
      <c r="E634" s="14"/>
      <c r="F634" s="16"/>
      <c r="G634" s="16"/>
      <c r="H634" s="16"/>
      <c r="I634" s="627"/>
      <c r="J634" s="628"/>
      <c r="K634" s="14"/>
      <c r="L634" s="615"/>
      <c r="M634" s="16"/>
      <c r="N634" s="16"/>
      <c r="O634" s="16"/>
      <c r="P634" s="353">
        <f>COUNTIF(Inputs!$D$20:$DS$307,C634)*(Inputs!$B$3*24)*60*IF(C634="",0,1)</f>
        <v>0</v>
      </c>
      <c r="Q634" s="354">
        <f>IF(Factsheet!$E$61&gt;0,P634/Factsheet!$E$61,0)</f>
        <v>0</v>
      </c>
      <c r="R634" s="356"/>
      <c r="S634" s="19">
        <f>IF(H634="Trays",I634*Factsheet!$I$61,IF(G634="Fixed",I634,0))</f>
        <v>0</v>
      </c>
      <c r="T634" s="20">
        <f>IF(H634="Other","N/A",IF(H634="Trays",Factsheet!$I$61,Factsheet!$E$61))</f>
        <v>40</v>
      </c>
      <c r="U634" s="20" t="str">
        <f t="shared" si="21"/>
        <v>N</v>
      </c>
      <c r="V634" s="419" t="str">
        <f t="shared" si="20"/>
        <v>-</v>
      </c>
      <c r="W634" s="14"/>
      <c r="X634" s="14"/>
      <c r="Y634" s="14"/>
      <c r="Z634" s="14"/>
    </row>
    <row r="635" spans="1:26" ht="15" x14ac:dyDescent="0.25">
      <c r="A635" s="14"/>
      <c r="B635" s="16"/>
      <c r="C635" s="16"/>
      <c r="D635" s="14"/>
      <c r="E635" s="14"/>
      <c r="F635" s="16"/>
      <c r="G635" s="16"/>
      <c r="H635" s="16"/>
      <c r="I635" s="627"/>
      <c r="J635" s="628"/>
      <c r="K635" s="14"/>
      <c r="L635" s="615"/>
      <c r="M635" s="16"/>
      <c r="N635" s="16"/>
      <c r="O635" s="16"/>
      <c r="P635" s="353">
        <f>COUNTIF(Inputs!$D$20:$DS$307,C635)*(Inputs!$B$3*24)*60*IF(C635="",0,1)</f>
        <v>0</v>
      </c>
      <c r="Q635" s="354">
        <f>IF(Factsheet!$E$61&gt;0,P635/Factsheet!$E$61,0)</f>
        <v>0</v>
      </c>
      <c r="R635" s="356"/>
      <c r="S635" s="19">
        <f>IF(H635="Trays",I635*Factsheet!$I$61,IF(G635="Fixed",I635,0))</f>
        <v>0</v>
      </c>
      <c r="T635" s="20">
        <f>IF(H635="Other","N/A",IF(H635="Trays",Factsheet!$I$61,Factsheet!$E$61))</f>
        <v>40</v>
      </c>
      <c r="U635" s="20" t="str">
        <f t="shared" si="21"/>
        <v>N</v>
      </c>
      <c r="V635" s="419" t="str">
        <f t="shared" si="20"/>
        <v>-</v>
      </c>
      <c r="W635" s="14"/>
      <c r="X635" s="14"/>
      <c r="Y635" s="14"/>
      <c r="Z635" s="14"/>
    </row>
    <row r="636" spans="1:26" ht="15" x14ac:dyDescent="0.25">
      <c r="A636" s="14"/>
      <c r="B636" s="16"/>
      <c r="C636" s="16"/>
      <c r="D636" s="14"/>
      <c r="E636" s="14"/>
      <c r="F636" s="16"/>
      <c r="G636" s="16"/>
      <c r="H636" s="16"/>
      <c r="I636" s="627"/>
      <c r="J636" s="628"/>
      <c r="K636" s="14"/>
      <c r="L636" s="615"/>
      <c r="M636" s="16"/>
      <c r="N636" s="16"/>
      <c r="O636" s="16"/>
      <c r="P636" s="353">
        <f>COUNTIF(Inputs!$D$20:$DS$307,C636)*(Inputs!$B$3*24)*60*IF(C636="",0,1)</f>
        <v>0</v>
      </c>
      <c r="Q636" s="354">
        <f>IF(Factsheet!$E$61&gt;0,P636/Factsheet!$E$61,0)</f>
        <v>0</v>
      </c>
      <c r="R636" s="356"/>
      <c r="S636" s="19">
        <f>IF(H636="Trays",I636*Factsheet!$I$61,IF(G636="Fixed",I636,0))</f>
        <v>0</v>
      </c>
      <c r="T636" s="20">
        <f>IF(H636="Other","N/A",IF(H636="Trays",Factsheet!$I$61,Factsheet!$E$61))</f>
        <v>40</v>
      </c>
      <c r="U636" s="20" t="str">
        <f t="shared" si="21"/>
        <v>N</v>
      </c>
      <c r="V636" s="419" t="str">
        <f t="shared" si="20"/>
        <v>-</v>
      </c>
      <c r="W636" s="14"/>
      <c r="X636" s="14"/>
      <c r="Y636" s="14"/>
      <c r="Z636" s="14"/>
    </row>
    <row r="637" spans="1:26" ht="15" x14ac:dyDescent="0.25">
      <c r="A637" s="14"/>
      <c r="B637" s="16"/>
      <c r="C637" s="16"/>
      <c r="D637" s="14"/>
      <c r="E637" s="14"/>
      <c r="F637" s="16"/>
      <c r="G637" s="16"/>
      <c r="H637" s="16"/>
      <c r="I637" s="627"/>
      <c r="J637" s="628"/>
      <c r="K637" s="14"/>
      <c r="L637" s="615"/>
      <c r="M637" s="16"/>
      <c r="N637" s="16"/>
      <c r="O637" s="16"/>
      <c r="P637" s="353">
        <f>COUNTIF(Inputs!$D$20:$DS$307,C637)*(Inputs!$B$3*24)*60*IF(C637="",0,1)</f>
        <v>0</v>
      </c>
      <c r="Q637" s="354">
        <f>IF(Factsheet!$E$61&gt;0,P637/Factsheet!$E$61,0)</f>
        <v>0</v>
      </c>
      <c r="R637" s="356"/>
      <c r="S637" s="19">
        <f>IF(H637="Trays",I637*Factsheet!$I$61,IF(G637="Fixed",I637,0))</f>
        <v>0</v>
      </c>
      <c r="T637" s="20">
        <f>IF(H637="Other","N/A",IF(H637="Trays",Factsheet!$I$61,Factsheet!$E$61))</f>
        <v>40</v>
      </c>
      <c r="U637" s="20" t="str">
        <f t="shared" si="21"/>
        <v>N</v>
      </c>
      <c r="V637" s="419" t="str">
        <f t="shared" si="20"/>
        <v>-</v>
      </c>
      <c r="W637" s="14"/>
      <c r="X637" s="14"/>
      <c r="Y637" s="14"/>
      <c r="Z637" s="14"/>
    </row>
    <row r="638" spans="1:26" ht="15" x14ac:dyDescent="0.25">
      <c r="A638" s="14"/>
      <c r="B638" s="16"/>
      <c r="C638" s="16"/>
      <c r="D638" s="14"/>
      <c r="E638" s="14"/>
      <c r="F638" s="16"/>
      <c r="G638" s="16"/>
      <c r="H638" s="16"/>
      <c r="I638" s="627"/>
      <c r="J638" s="628"/>
      <c r="K638" s="14"/>
      <c r="L638" s="615"/>
      <c r="M638" s="16"/>
      <c r="N638" s="16"/>
      <c r="O638" s="16"/>
      <c r="P638" s="353">
        <f>COUNTIF(Inputs!$D$20:$DS$307,C638)*(Inputs!$B$3*24)*60*IF(C638="",0,1)</f>
        <v>0</v>
      </c>
      <c r="Q638" s="354">
        <f>IF(Factsheet!$E$61&gt;0,P638/Factsheet!$E$61,0)</f>
        <v>0</v>
      </c>
      <c r="R638" s="356"/>
      <c r="S638" s="19">
        <f>IF(H638="Trays",I638*Factsheet!$I$61,IF(G638="Fixed",I638,0))</f>
        <v>0</v>
      </c>
      <c r="T638" s="20">
        <f>IF(H638="Other","N/A",IF(H638="Trays",Factsheet!$I$61,Factsheet!$E$61))</f>
        <v>40</v>
      </c>
      <c r="U638" s="20" t="str">
        <f t="shared" si="21"/>
        <v>N</v>
      </c>
      <c r="V638" s="419" t="str">
        <f t="shared" si="20"/>
        <v>-</v>
      </c>
      <c r="W638" s="14"/>
      <c r="X638" s="14"/>
      <c r="Y638" s="14"/>
      <c r="Z638" s="14"/>
    </row>
    <row r="639" spans="1:26" ht="15" x14ac:dyDescent="0.25">
      <c r="A639" s="14"/>
      <c r="B639" s="16"/>
      <c r="C639" s="16"/>
      <c r="D639" s="14"/>
      <c r="E639" s="14"/>
      <c r="F639" s="16"/>
      <c r="G639" s="16"/>
      <c r="H639" s="16"/>
      <c r="I639" s="627"/>
      <c r="J639" s="628"/>
      <c r="K639" s="14"/>
      <c r="L639" s="615"/>
      <c r="M639" s="16"/>
      <c r="N639" s="16"/>
      <c r="O639" s="16"/>
      <c r="P639" s="353">
        <f>COUNTIF(Inputs!$D$20:$DS$307,C639)*(Inputs!$B$3*24)*60*IF(C639="",0,1)</f>
        <v>0</v>
      </c>
      <c r="Q639" s="354">
        <f>IF(Factsheet!$E$61&gt;0,P639/Factsheet!$E$61,0)</f>
        <v>0</v>
      </c>
      <c r="R639" s="356"/>
      <c r="S639" s="19">
        <f>IF(H639="Trays",I639*Factsheet!$I$61,IF(G639="Fixed",I639,0))</f>
        <v>0</v>
      </c>
      <c r="T639" s="20">
        <f>IF(H639="Other","N/A",IF(H639="Trays",Factsheet!$I$61,Factsheet!$E$61))</f>
        <v>40</v>
      </c>
      <c r="U639" s="20" t="str">
        <f t="shared" si="21"/>
        <v>N</v>
      </c>
      <c r="V639" s="419" t="str">
        <f t="shared" si="20"/>
        <v>-</v>
      </c>
      <c r="W639" s="14"/>
      <c r="X639" s="14"/>
      <c r="Y639" s="14"/>
      <c r="Z639" s="14"/>
    </row>
    <row r="640" spans="1:26" ht="15" x14ac:dyDescent="0.25">
      <c r="A640" s="14"/>
      <c r="B640" s="16"/>
      <c r="C640" s="16"/>
      <c r="D640" s="14"/>
      <c r="E640" s="14"/>
      <c r="F640" s="16"/>
      <c r="G640" s="16"/>
      <c r="H640" s="16"/>
      <c r="I640" s="627"/>
      <c r="J640" s="628"/>
      <c r="K640" s="14"/>
      <c r="L640" s="615"/>
      <c r="M640" s="16"/>
      <c r="N640" s="16"/>
      <c r="O640" s="16"/>
      <c r="P640" s="353">
        <f>COUNTIF(Inputs!$D$20:$DS$307,C640)*(Inputs!$B$3*24)*60*IF(C640="",0,1)</f>
        <v>0</v>
      </c>
      <c r="Q640" s="354">
        <f>IF(Factsheet!$E$61&gt;0,P640/Factsheet!$E$61,0)</f>
        <v>0</v>
      </c>
      <c r="R640" s="356"/>
      <c r="S640" s="19">
        <f>IF(H640="Trays",I640*Factsheet!$I$61,IF(G640="Fixed",I640,0))</f>
        <v>0</v>
      </c>
      <c r="T640" s="20">
        <f>IF(H640="Other","N/A",IF(H640="Trays",Factsheet!$I$61,Factsheet!$E$61))</f>
        <v>40</v>
      </c>
      <c r="U640" s="20" t="str">
        <f t="shared" si="21"/>
        <v>N</v>
      </c>
      <c r="V640" s="419" t="str">
        <f t="shared" si="20"/>
        <v>-</v>
      </c>
      <c r="W640" s="14"/>
      <c r="X640" s="14"/>
      <c r="Y640" s="14"/>
      <c r="Z640" s="14"/>
    </row>
    <row r="641" spans="1:26" ht="15" x14ac:dyDescent="0.25">
      <c r="A641" s="14"/>
      <c r="B641" s="16"/>
      <c r="C641" s="16"/>
      <c r="D641" s="14"/>
      <c r="E641" s="14"/>
      <c r="F641" s="16"/>
      <c r="G641" s="16"/>
      <c r="H641" s="16"/>
      <c r="I641" s="627"/>
      <c r="J641" s="628"/>
      <c r="K641" s="14"/>
      <c r="L641" s="615"/>
      <c r="M641" s="16"/>
      <c r="N641" s="16"/>
      <c r="O641" s="16"/>
      <c r="P641" s="353">
        <f>COUNTIF(Inputs!$D$20:$DS$307,C641)*(Inputs!$B$3*24)*60*IF(C641="",0,1)</f>
        <v>0</v>
      </c>
      <c r="Q641" s="354">
        <f>IF(Factsheet!$E$61&gt;0,P641/Factsheet!$E$61,0)</f>
        <v>0</v>
      </c>
      <c r="R641" s="356"/>
      <c r="S641" s="19">
        <f>IF(H641="Trays",I641*Factsheet!$I$61,IF(G641="Fixed",I641,0))</f>
        <v>0</v>
      </c>
      <c r="T641" s="20">
        <f>IF(H641="Other","N/A",IF(H641="Trays",Factsheet!$I$61,Factsheet!$E$61))</f>
        <v>40</v>
      </c>
      <c r="U641" s="20" t="str">
        <f t="shared" si="21"/>
        <v>N</v>
      </c>
      <c r="V641" s="419" t="str">
        <f t="shared" si="20"/>
        <v>-</v>
      </c>
      <c r="W641" s="14"/>
      <c r="X641" s="14"/>
      <c r="Y641" s="14"/>
      <c r="Z641" s="14"/>
    </row>
    <row r="642" spans="1:26" ht="15" x14ac:dyDescent="0.25">
      <c r="A642" s="14"/>
      <c r="B642" s="16"/>
      <c r="C642" s="16"/>
      <c r="D642" s="14"/>
      <c r="E642" s="14"/>
      <c r="F642" s="16"/>
      <c r="G642" s="16"/>
      <c r="H642" s="16"/>
      <c r="I642" s="627"/>
      <c r="J642" s="628"/>
      <c r="K642" s="14"/>
      <c r="L642" s="615"/>
      <c r="M642" s="16"/>
      <c r="N642" s="16"/>
      <c r="O642" s="16"/>
      <c r="P642" s="353">
        <f>COUNTIF(Inputs!$D$20:$DS$307,C642)*(Inputs!$B$3*24)*60*IF(C642="",0,1)</f>
        <v>0</v>
      </c>
      <c r="Q642" s="354">
        <f>IF(Factsheet!$E$61&gt;0,P642/Factsheet!$E$61,0)</f>
        <v>0</v>
      </c>
      <c r="R642" s="356"/>
      <c r="S642" s="19">
        <f>IF(H642="Trays",I642*Factsheet!$I$61,IF(G642="Fixed",I642,0))</f>
        <v>0</v>
      </c>
      <c r="T642" s="20">
        <f>IF(H642="Other","N/A",IF(H642="Trays",Factsheet!$I$61,Factsheet!$E$61))</f>
        <v>40</v>
      </c>
      <c r="U642" s="20" t="str">
        <f t="shared" si="21"/>
        <v>N</v>
      </c>
      <c r="V642" s="419" t="str">
        <f t="shared" si="20"/>
        <v>-</v>
      </c>
      <c r="W642" s="14"/>
      <c r="X642" s="14"/>
      <c r="Y642" s="14"/>
      <c r="Z642" s="14"/>
    </row>
    <row r="643" spans="1:26" ht="15" x14ac:dyDescent="0.25">
      <c r="A643" s="14"/>
      <c r="B643" s="16"/>
      <c r="C643" s="16"/>
      <c r="D643" s="14"/>
      <c r="E643" s="14"/>
      <c r="F643" s="16"/>
      <c r="G643" s="16"/>
      <c r="H643" s="16"/>
      <c r="I643" s="627"/>
      <c r="J643" s="628"/>
      <c r="K643" s="14"/>
      <c r="L643" s="615"/>
      <c r="M643" s="16"/>
      <c r="N643" s="16"/>
      <c r="O643" s="16"/>
      <c r="P643" s="353">
        <f>COUNTIF(Inputs!$D$20:$DS$307,C643)*(Inputs!$B$3*24)*60*IF(C643="",0,1)</f>
        <v>0</v>
      </c>
      <c r="Q643" s="354">
        <f>IF(Factsheet!$E$61&gt;0,P643/Factsheet!$E$61,0)</f>
        <v>0</v>
      </c>
      <c r="R643" s="356"/>
      <c r="S643" s="19">
        <f>IF(H643="Trays",I643*Factsheet!$I$61,IF(G643="Fixed",I643,0))</f>
        <v>0</v>
      </c>
      <c r="T643" s="20">
        <f>IF(H643="Other","N/A",IF(H643="Trays",Factsheet!$I$61,Factsheet!$E$61))</f>
        <v>40</v>
      </c>
      <c r="U643" s="20" t="str">
        <f t="shared" si="21"/>
        <v>N</v>
      </c>
      <c r="V643" s="419" t="str">
        <f t="shared" si="20"/>
        <v>-</v>
      </c>
      <c r="W643" s="14"/>
      <c r="X643" s="14"/>
      <c r="Y643" s="14"/>
      <c r="Z643" s="14"/>
    </row>
    <row r="644" spans="1:26" ht="15" x14ac:dyDescent="0.25">
      <c r="A644" s="14"/>
      <c r="B644" s="16"/>
      <c r="C644" s="16"/>
      <c r="D644" s="14"/>
      <c r="E644" s="14"/>
      <c r="F644" s="16"/>
      <c r="G644" s="16"/>
      <c r="H644" s="16"/>
      <c r="I644" s="627"/>
      <c r="J644" s="628"/>
      <c r="K644" s="14"/>
      <c r="L644" s="615"/>
      <c r="M644" s="16"/>
      <c r="N644" s="16"/>
      <c r="O644" s="16"/>
      <c r="P644" s="353">
        <f>COUNTIF(Inputs!$D$20:$DS$307,C644)*(Inputs!$B$3*24)*60*IF(C644="",0,1)</f>
        <v>0</v>
      </c>
      <c r="Q644" s="354">
        <f>IF(Factsheet!$E$61&gt;0,P644/Factsheet!$E$61,0)</f>
        <v>0</v>
      </c>
      <c r="R644" s="356"/>
      <c r="S644" s="19">
        <f>IF(H644="Trays",I644*Factsheet!$I$61,IF(G644="Fixed",I644,0))</f>
        <v>0</v>
      </c>
      <c r="T644" s="20">
        <f>IF(H644="Other","N/A",IF(H644="Trays",Factsheet!$I$61,Factsheet!$E$61))</f>
        <v>40</v>
      </c>
      <c r="U644" s="20" t="str">
        <f t="shared" si="21"/>
        <v>N</v>
      </c>
      <c r="V644" s="419" t="str">
        <f t="shared" si="20"/>
        <v>-</v>
      </c>
      <c r="W644" s="14"/>
      <c r="X644" s="14"/>
      <c r="Y644" s="14"/>
      <c r="Z644" s="14"/>
    </row>
    <row r="645" spans="1:26" ht="15" x14ac:dyDescent="0.25">
      <c r="A645" s="14"/>
      <c r="B645" s="16"/>
      <c r="C645" s="16"/>
      <c r="D645" s="14"/>
      <c r="E645" s="14"/>
      <c r="F645" s="16"/>
      <c r="G645" s="16"/>
      <c r="H645" s="16"/>
      <c r="I645" s="627"/>
      <c r="J645" s="628"/>
      <c r="K645" s="14"/>
      <c r="L645" s="615"/>
      <c r="M645" s="16"/>
      <c r="N645" s="16"/>
      <c r="O645" s="16"/>
      <c r="P645" s="353">
        <f>COUNTIF(Inputs!$D$20:$DS$307,C645)*(Inputs!$B$3*24)*60*IF(C645="",0,1)</f>
        <v>0</v>
      </c>
      <c r="Q645" s="354">
        <f>IF(Factsheet!$E$61&gt;0,P645/Factsheet!$E$61,0)</f>
        <v>0</v>
      </c>
      <c r="R645" s="356"/>
      <c r="S645" s="19">
        <f>IF(H645="Trays",I645*Factsheet!$I$61,IF(G645="Fixed",I645,0))</f>
        <v>0</v>
      </c>
      <c r="T645" s="20">
        <f>IF(H645="Other","N/A",IF(H645="Trays",Factsheet!$I$61,Factsheet!$E$61))</f>
        <v>40</v>
      </c>
      <c r="U645" s="20" t="str">
        <f t="shared" si="21"/>
        <v>N</v>
      </c>
      <c r="V645" s="419" t="str">
        <f t="shared" ref="V645:V708" si="22">A645&amp;"-"&amp;C645</f>
        <v>-</v>
      </c>
      <c r="W645" s="14"/>
      <c r="X645" s="14"/>
      <c r="Y645" s="14"/>
      <c r="Z645" s="14"/>
    </row>
    <row r="646" spans="1:26" ht="15" x14ac:dyDescent="0.25">
      <c r="A646" s="14"/>
      <c r="B646" s="16"/>
      <c r="C646" s="16"/>
      <c r="D646" s="14"/>
      <c r="E646" s="14"/>
      <c r="F646" s="16"/>
      <c r="G646" s="16"/>
      <c r="H646" s="16"/>
      <c r="I646" s="627"/>
      <c r="J646" s="628"/>
      <c r="K646" s="14"/>
      <c r="L646" s="615"/>
      <c r="M646" s="16"/>
      <c r="N646" s="16"/>
      <c r="O646" s="16"/>
      <c r="P646" s="353">
        <f>COUNTIF(Inputs!$D$20:$DS$307,C646)*(Inputs!$B$3*24)*60*IF(C646="",0,1)</f>
        <v>0</v>
      </c>
      <c r="Q646" s="354">
        <f>IF(Factsheet!$E$61&gt;0,P646/Factsheet!$E$61,0)</f>
        <v>0</v>
      </c>
      <c r="R646" s="356"/>
      <c r="S646" s="19">
        <f>IF(H646="Trays",I646*Factsheet!$I$61,IF(G646="Fixed",I646,0))</f>
        <v>0</v>
      </c>
      <c r="T646" s="20">
        <f>IF(H646="Other","N/A",IF(H646="Trays",Factsheet!$I$61,Factsheet!$E$61))</f>
        <v>40</v>
      </c>
      <c r="U646" s="20" t="str">
        <f t="shared" si="21"/>
        <v>N</v>
      </c>
      <c r="V646" s="419" t="str">
        <f t="shared" si="22"/>
        <v>-</v>
      </c>
      <c r="W646" s="14"/>
      <c r="X646" s="14"/>
      <c r="Y646" s="14"/>
      <c r="Z646" s="14"/>
    </row>
    <row r="647" spans="1:26" ht="15" x14ac:dyDescent="0.25">
      <c r="A647" s="14"/>
      <c r="B647" s="16"/>
      <c r="C647" s="16"/>
      <c r="D647" s="14"/>
      <c r="E647" s="14"/>
      <c r="F647" s="16"/>
      <c r="G647" s="16"/>
      <c r="H647" s="16"/>
      <c r="I647" s="627"/>
      <c r="J647" s="628"/>
      <c r="K647" s="14"/>
      <c r="L647" s="615"/>
      <c r="M647" s="16"/>
      <c r="N647" s="16"/>
      <c r="O647" s="16"/>
      <c r="P647" s="353">
        <f>COUNTIF(Inputs!$D$20:$DS$307,C647)*(Inputs!$B$3*24)*60*IF(C647="",0,1)</f>
        <v>0</v>
      </c>
      <c r="Q647" s="354">
        <f>IF(Factsheet!$E$61&gt;0,P647/Factsheet!$E$61,0)</f>
        <v>0</v>
      </c>
      <c r="R647" s="356"/>
      <c r="S647" s="19">
        <f>IF(H647="Trays",I647*Factsheet!$I$61,IF(G647="Fixed",I647,0))</f>
        <v>0</v>
      </c>
      <c r="T647" s="20">
        <f>IF(H647="Other","N/A",IF(H647="Trays",Factsheet!$I$61,Factsheet!$E$61))</f>
        <v>40</v>
      </c>
      <c r="U647" s="20" t="str">
        <f t="shared" ref="U647:U710" si="23">IF(P647&gt;0,"Y","N")</f>
        <v>N</v>
      </c>
      <c r="V647" s="419" t="str">
        <f t="shared" si="22"/>
        <v>-</v>
      </c>
      <c r="W647" s="14"/>
      <c r="X647" s="14"/>
      <c r="Y647" s="14"/>
      <c r="Z647" s="14"/>
    </row>
    <row r="648" spans="1:26" ht="15" x14ac:dyDescent="0.25">
      <c r="A648" s="14"/>
      <c r="B648" s="16"/>
      <c r="C648" s="16"/>
      <c r="D648" s="14"/>
      <c r="E648" s="14"/>
      <c r="F648" s="16"/>
      <c r="G648" s="16"/>
      <c r="H648" s="16"/>
      <c r="I648" s="627"/>
      <c r="J648" s="628"/>
      <c r="K648" s="14"/>
      <c r="L648" s="615"/>
      <c r="M648" s="16"/>
      <c r="N648" s="16"/>
      <c r="O648" s="16"/>
      <c r="P648" s="353">
        <f>COUNTIF(Inputs!$D$20:$DS$307,C648)*(Inputs!$B$3*24)*60*IF(C648="",0,1)</f>
        <v>0</v>
      </c>
      <c r="Q648" s="354">
        <f>IF(Factsheet!$E$61&gt;0,P648/Factsheet!$E$61,0)</f>
        <v>0</v>
      </c>
      <c r="R648" s="356"/>
      <c r="S648" s="19">
        <f>IF(H648="Trays",I648*Factsheet!$I$61,IF(G648="Fixed",I648,0))</f>
        <v>0</v>
      </c>
      <c r="T648" s="20">
        <f>IF(H648="Other","N/A",IF(H648="Trays",Factsheet!$I$61,Factsheet!$E$61))</f>
        <v>40</v>
      </c>
      <c r="U648" s="20" t="str">
        <f t="shared" si="23"/>
        <v>N</v>
      </c>
      <c r="V648" s="419" t="str">
        <f t="shared" si="22"/>
        <v>-</v>
      </c>
      <c r="W648" s="14"/>
      <c r="X648" s="14"/>
      <c r="Y648" s="14"/>
      <c r="Z648" s="14"/>
    </row>
    <row r="649" spans="1:26" ht="15" x14ac:dyDescent="0.25">
      <c r="A649" s="14"/>
      <c r="B649" s="16"/>
      <c r="C649" s="16"/>
      <c r="D649" s="14"/>
      <c r="E649" s="14"/>
      <c r="F649" s="16"/>
      <c r="G649" s="16"/>
      <c r="H649" s="16"/>
      <c r="I649" s="627"/>
      <c r="J649" s="628"/>
      <c r="K649" s="14"/>
      <c r="L649" s="615"/>
      <c r="M649" s="16"/>
      <c r="N649" s="16"/>
      <c r="O649" s="16"/>
      <c r="P649" s="353">
        <f>COUNTIF(Inputs!$D$20:$DS$307,C649)*(Inputs!$B$3*24)*60*IF(C649="",0,1)</f>
        <v>0</v>
      </c>
      <c r="Q649" s="354">
        <f>IF(Factsheet!$E$61&gt;0,P649/Factsheet!$E$61,0)</f>
        <v>0</v>
      </c>
      <c r="R649" s="356"/>
      <c r="S649" s="19">
        <f>IF(H649="Trays",I649*Factsheet!$I$61,IF(G649="Fixed",I649,0))</f>
        <v>0</v>
      </c>
      <c r="T649" s="20">
        <f>IF(H649="Other","N/A",IF(H649="Trays",Factsheet!$I$61,Factsheet!$E$61))</f>
        <v>40</v>
      </c>
      <c r="U649" s="20" t="str">
        <f t="shared" si="23"/>
        <v>N</v>
      </c>
      <c r="V649" s="419" t="str">
        <f t="shared" si="22"/>
        <v>-</v>
      </c>
      <c r="W649" s="14"/>
      <c r="X649" s="14"/>
      <c r="Y649" s="14"/>
      <c r="Z649" s="14"/>
    </row>
    <row r="650" spans="1:26" ht="15" x14ac:dyDescent="0.25">
      <c r="A650" s="14"/>
      <c r="B650" s="16"/>
      <c r="C650" s="16"/>
      <c r="D650" s="14"/>
      <c r="E650" s="14"/>
      <c r="F650" s="16"/>
      <c r="G650" s="16"/>
      <c r="H650" s="16"/>
      <c r="I650" s="627"/>
      <c r="J650" s="628"/>
      <c r="K650" s="14"/>
      <c r="L650" s="615"/>
      <c r="M650" s="16"/>
      <c r="N650" s="16"/>
      <c r="O650" s="16"/>
      <c r="P650" s="353">
        <f>COUNTIF(Inputs!$D$20:$DS$307,C650)*(Inputs!$B$3*24)*60*IF(C650="",0,1)</f>
        <v>0</v>
      </c>
      <c r="Q650" s="354">
        <f>IF(Factsheet!$E$61&gt;0,P650/Factsheet!$E$61,0)</f>
        <v>0</v>
      </c>
      <c r="R650" s="356"/>
      <c r="S650" s="19">
        <f>IF(H650="Trays",I650*Factsheet!$I$61,IF(G650="Fixed",I650,0))</f>
        <v>0</v>
      </c>
      <c r="T650" s="20">
        <f>IF(H650="Other","N/A",IF(H650="Trays",Factsheet!$I$61,Factsheet!$E$61))</f>
        <v>40</v>
      </c>
      <c r="U650" s="20" t="str">
        <f t="shared" si="23"/>
        <v>N</v>
      </c>
      <c r="V650" s="419" t="str">
        <f t="shared" si="22"/>
        <v>-</v>
      </c>
      <c r="W650" s="14"/>
      <c r="X650" s="14"/>
      <c r="Y650" s="14"/>
      <c r="Z650" s="14"/>
    </row>
    <row r="651" spans="1:26" ht="15" x14ac:dyDescent="0.25">
      <c r="A651" s="14"/>
      <c r="B651" s="16"/>
      <c r="C651" s="16"/>
      <c r="D651" s="14"/>
      <c r="E651" s="14"/>
      <c r="F651" s="16"/>
      <c r="G651" s="16"/>
      <c r="H651" s="16"/>
      <c r="I651" s="627"/>
      <c r="J651" s="628"/>
      <c r="K651" s="14"/>
      <c r="L651" s="615"/>
      <c r="M651" s="16"/>
      <c r="N651" s="16"/>
      <c r="O651" s="16"/>
      <c r="P651" s="353">
        <f>COUNTIF(Inputs!$D$20:$DS$307,C651)*(Inputs!$B$3*24)*60*IF(C651="",0,1)</f>
        <v>0</v>
      </c>
      <c r="Q651" s="354">
        <f>IF(Factsheet!$E$61&gt;0,P651/Factsheet!$E$61,0)</f>
        <v>0</v>
      </c>
      <c r="R651" s="356"/>
      <c r="S651" s="19">
        <f>IF(H651="Trays",I651*Factsheet!$I$61,IF(G651="Fixed",I651,0))</f>
        <v>0</v>
      </c>
      <c r="T651" s="20">
        <f>IF(H651="Other","N/A",IF(H651="Trays",Factsheet!$I$61,Factsheet!$E$61))</f>
        <v>40</v>
      </c>
      <c r="U651" s="20" t="str">
        <f t="shared" si="23"/>
        <v>N</v>
      </c>
      <c r="V651" s="419" t="str">
        <f t="shared" si="22"/>
        <v>-</v>
      </c>
      <c r="W651" s="14"/>
      <c r="X651" s="14"/>
      <c r="Y651" s="14"/>
      <c r="Z651" s="14"/>
    </row>
    <row r="652" spans="1:26" ht="15" x14ac:dyDescent="0.25">
      <c r="A652" s="14"/>
      <c r="B652" s="16"/>
      <c r="C652" s="16"/>
      <c r="D652" s="14"/>
      <c r="E652" s="14"/>
      <c r="F652" s="16"/>
      <c r="G652" s="16"/>
      <c r="H652" s="16"/>
      <c r="I652" s="627"/>
      <c r="J652" s="628"/>
      <c r="K652" s="14"/>
      <c r="L652" s="615"/>
      <c r="M652" s="16"/>
      <c r="N652" s="16"/>
      <c r="O652" s="16"/>
      <c r="P652" s="353">
        <f>COUNTIF(Inputs!$D$20:$DS$307,C652)*(Inputs!$B$3*24)*60*IF(C652="",0,1)</f>
        <v>0</v>
      </c>
      <c r="Q652" s="354">
        <f>IF(Factsheet!$E$61&gt;0,P652/Factsheet!$E$61,0)</f>
        <v>0</v>
      </c>
      <c r="R652" s="356"/>
      <c r="S652" s="19">
        <f>IF(H652="Trays",I652*Factsheet!$I$61,IF(G652="Fixed",I652,0))</f>
        <v>0</v>
      </c>
      <c r="T652" s="20">
        <f>IF(H652="Other","N/A",IF(H652="Trays",Factsheet!$I$61,Factsheet!$E$61))</f>
        <v>40</v>
      </c>
      <c r="U652" s="20" t="str">
        <f t="shared" si="23"/>
        <v>N</v>
      </c>
      <c r="V652" s="419" t="str">
        <f t="shared" si="22"/>
        <v>-</v>
      </c>
      <c r="W652" s="14"/>
      <c r="X652" s="14"/>
      <c r="Y652" s="14"/>
      <c r="Z652" s="14"/>
    </row>
    <row r="653" spans="1:26" ht="15" x14ac:dyDescent="0.25">
      <c r="A653" s="14"/>
      <c r="B653" s="16"/>
      <c r="C653" s="16"/>
      <c r="D653" s="14"/>
      <c r="E653" s="14"/>
      <c r="F653" s="16"/>
      <c r="G653" s="16"/>
      <c r="H653" s="16"/>
      <c r="I653" s="627"/>
      <c r="J653" s="628"/>
      <c r="K653" s="14"/>
      <c r="L653" s="615"/>
      <c r="M653" s="16"/>
      <c r="N653" s="16"/>
      <c r="O653" s="16"/>
      <c r="P653" s="353">
        <f>COUNTIF(Inputs!$D$20:$DS$307,C653)*(Inputs!$B$3*24)*60*IF(C653="",0,1)</f>
        <v>0</v>
      </c>
      <c r="Q653" s="354">
        <f>IF(Factsheet!$E$61&gt;0,P653/Factsheet!$E$61,0)</f>
        <v>0</v>
      </c>
      <c r="R653" s="356"/>
      <c r="S653" s="19">
        <f>IF(H653="Trays",I653*Factsheet!$I$61,IF(G653="Fixed",I653,0))</f>
        <v>0</v>
      </c>
      <c r="T653" s="20">
        <f>IF(H653="Other","N/A",IF(H653="Trays",Factsheet!$I$61,Factsheet!$E$61))</f>
        <v>40</v>
      </c>
      <c r="U653" s="20" t="str">
        <f t="shared" si="23"/>
        <v>N</v>
      </c>
      <c r="V653" s="419" t="str">
        <f t="shared" si="22"/>
        <v>-</v>
      </c>
      <c r="W653" s="14"/>
      <c r="X653" s="14"/>
      <c r="Y653" s="14"/>
      <c r="Z653" s="14"/>
    </row>
    <row r="654" spans="1:26" ht="15" x14ac:dyDescent="0.25">
      <c r="A654" s="14"/>
      <c r="B654" s="16"/>
      <c r="C654" s="16"/>
      <c r="D654" s="14"/>
      <c r="E654" s="14"/>
      <c r="F654" s="16"/>
      <c r="G654" s="16"/>
      <c r="H654" s="16"/>
      <c r="I654" s="627"/>
      <c r="J654" s="628"/>
      <c r="K654" s="14"/>
      <c r="L654" s="615"/>
      <c r="M654" s="16"/>
      <c r="N654" s="16"/>
      <c r="O654" s="16"/>
      <c r="P654" s="353">
        <f>COUNTIF(Inputs!$D$20:$DS$307,C654)*(Inputs!$B$3*24)*60*IF(C654="",0,1)</f>
        <v>0</v>
      </c>
      <c r="Q654" s="354">
        <f>IF(Factsheet!$E$61&gt;0,P654/Factsheet!$E$61,0)</f>
        <v>0</v>
      </c>
      <c r="R654" s="356"/>
      <c r="S654" s="19">
        <f>IF(H654="Trays",I654*Factsheet!$I$61,IF(G654="Fixed",I654,0))</f>
        <v>0</v>
      </c>
      <c r="T654" s="20">
        <f>IF(H654="Other","N/A",IF(H654="Trays",Factsheet!$I$61,Factsheet!$E$61))</f>
        <v>40</v>
      </c>
      <c r="U654" s="20" t="str">
        <f t="shared" si="23"/>
        <v>N</v>
      </c>
      <c r="V654" s="419" t="str">
        <f t="shared" si="22"/>
        <v>-</v>
      </c>
      <c r="W654" s="14"/>
      <c r="X654" s="14"/>
      <c r="Y654" s="14"/>
      <c r="Z654" s="14"/>
    </row>
    <row r="655" spans="1:26" ht="15" x14ac:dyDescent="0.25">
      <c r="A655" s="14"/>
      <c r="B655" s="16"/>
      <c r="C655" s="16"/>
      <c r="D655" s="14"/>
      <c r="E655" s="14"/>
      <c r="F655" s="16"/>
      <c r="G655" s="16"/>
      <c r="H655" s="16"/>
      <c r="I655" s="627"/>
      <c r="J655" s="628"/>
      <c r="K655" s="14"/>
      <c r="L655" s="615"/>
      <c r="M655" s="16"/>
      <c r="N655" s="16"/>
      <c r="O655" s="16"/>
      <c r="P655" s="353">
        <f>COUNTIF(Inputs!$D$20:$DS$307,C655)*(Inputs!$B$3*24)*60*IF(C655="",0,1)</f>
        <v>0</v>
      </c>
      <c r="Q655" s="354">
        <f>IF(Factsheet!$E$61&gt;0,P655/Factsheet!$E$61,0)</f>
        <v>0</v>
      </c>
      <c r="R655" s="356"/>
      <c r="S655" s="19">
        <f>IF(H655="Trays",I655*Factsheet!$I$61,IF(G655="Fixed",I655,0))</f>
        <v>0</v>
      </c>
      <c r="T655" s="20">
        <f>IF(H655="Other","N/A",IF(H655="Trays",Factsheet!$I$61,Factsheet!$E$61))</f>
        <v>40</v>
      </c>
      <c r="U655" s="20" t="str">
        <f t="shared" si="23"/>
        <v>N</v>
      </c>
      <c r="V655" s="419" t="str">
        <f t="shared" si="22"/>
        <v>-</v>
      </c>
      <c r="W655" s="14"/>
      <c r="X655" s="14"/>
      <c r="Y655" s="14"/>
      <c r="Z655" s="14"/>
    </row>
    <row r="656" spans="1:26" ht="15" x14ac:dyDescent="0.25">
      <c r="A656" s="14"/>
      <c r="B656" s="16"/>
      <c r="C656" s="16"/>
      <c r="D656" s="14"/>
      <c r="E656" s="14"/>
      <c r="F656" s="16"/>
      <c r="G656" s="16"/>
      <c r="H656" s="16"/>
      <c r="I656" s="627"/>
      <c r="J656" s="628"/>
      <c r="K656" s="14"/>
      <c r="L656" s="615"/>
      <c r="M656" s="16"/>
      <c r="N656" s="16"/>
      <c r="O656" s="16"/>
      <c r="P656" s="353">
        <f>COUNTIF(Inputs!$D$20:$DS$307,C656)*(Inputs!$B$3*24)*60*IF(C656="",0,1)</f>
        <v>0</v>
      </c>
      <c r="Q656" s="354">
        <f>IF(Factsheet!$E$61&gt;0,P656/Factsheet!$E$61,0)</f>
        <v>0</v>
      </c>
      <c r="R656" s="356"/>
      <c r="S656" s="19">
        <f>IF(H656="Trays",I656*Factsheet!$I$61,IF(G656="Fixed",I656,0))</f>
        <v>0</v>
      </c>
      <c r="T656" s="20">
        <f>IF(H656="Other","N/A",IF(H656="Trays",Factsheet!$I$61,Factsheet!$E$61))</f>
        <v>40</v>
      </c>
      <c r="U656" s="20" t="str">
        <f t="shared" si="23"/>
        <v>N</v>
      </c>
      <c r="V656" s="419" t="str">
        <f t="shared" si="22"/>
        <v>-</v>
      </c>
      <c r="W656" s="14"/>
      <c r="X656" s="14"/>
      <c r="Y656" s="14"/>
      <c r="Z656" s="14"/>
    </row>
    <row r="657" spans="1:26" ht="15" x14ac:dyDescent="0.25">
      <c r="A657" s="14"/>
      <c r="B657" s="16"/>
      <c r="C657" s="16"/>
      <c r="D657" s="14"/>
      <c r="E657" s="14"/>
      <c r="F657" s="16"/>
      <c r="G657" s="16"/>
      <c r="H657" s="16"/>
      <c r="I657" s="627"/>
      <c r="J657" s="628"/>
      <c r="K657" s="14"/>
      <c r="L657" s="615"/>
      <c r="M657" s="16"/>
      <c r="N657" s="16"/>
      <c r="O657" s="16"/>
      <c r="P657" s="353">
        <f>COUNTIF(Inputs!$D$20:$DS$307,C657)*(Inputs!$B$3*24)*60*IF(C657="",0,1)</f>
        <v>0</v>
      </c>
      <c r="Q657" s="354">
        <f>IF(Factsheet!$E$61&gt;0,P657/Factsheet!$E$61,0)</f>
        <v>0</v>
      </c>
      <c r="R657" s="356"/>
      <c r="S657" s="19">
        <f>IF(H657="Trays",I657*Factsheet!$I$61,IF(G657="Fixed",I657,0))</f>
        <v>0</v>
      </c>
      <c r="T657" s="20">
        <f>IF(H657="Other","N/A",IF(H657="Trays",Factsheet!$I$61,Factsheet!$E$61))</f>
        <v>40</v>
      </c>
      <c r="U657" s="20" t="str">
        <f t="shared" si="23"/>
        <v>N</v>
      </c>
      <c r="V657" s="419" t="str">
        <f t="shared" si="22"/>
        <v>-</v>
      </c>
      <c r="W657" s="14"/>
      <c r="X657" s="14"/>
      <c r="Y657" s="14"/>
      <c r="Z657" s="14"/>
    </row>
    <row r="658" spans="1:26" ht="15" x14ac:dyDescent="0.25">
      <c r="A658" s="14"/>
      <c r="B658" s="16"/>
      <c r="C658" s="16"/>
      <c r="D658" s="14"/>
      <c r="E658" s="14"/>
      <c r="F658" s="16"/>
      <c r="G658" s="16"/>
      <c r="H658" s="16"/>
      <c r="I658" s="627"/>
      <c r="J658" s="628"/>
      <c r="K658" s="14"/>
      <c r="L658" s="615"/>
      <c r="M658" s="16"/>
      <c r="N658" s="16"/>
      <c r="O658" s="16"/>
      <c r="P658" s="353">
        <f>COUNTIF(Inputs!$D$20:$DS$307,C658)*(Inputs!$B$3*24)*60*IF(C658="",0,1)</f>
        <v>0</v>
      </c>
      <c r="Q658" s="354">
        <f>IF(Factsheet!$E$61&gt;0,P658/Factsheet!$E$61,0)</f>
        <v>0</v>
      </c>
      <c r="R658" s="356"/>
      <c r="S658" s="19">
        <f>IF(H658="Trays",I658*Factsheet!$I$61,IF(G658="Fixed",I658,0))</f>
        <v>0</v>
      </c>
      <c r="T658" s="20">
        <f>IF(H658="Other","N/A",IF(H658="Trays",Factsheet!$I$61,Factsheet!$E$61))</f>
        <v>40</v>
      </c>
      <c r="U658" s="20" t="str">
        <f t="shared" si="23"/>
        <v>N</v>
      </c>
      <c r="V658" s="419" t="str">
        <f t="shared" si="22"/>
        <v>-</v>
      </c>
      <c r="W658" s="14"/>
      <c r="X658" s="14"/>
      <c r="Y658" s="14"/>
      <c r="Z658" s="14"/>
    </row>
    <row r="659" spans="1:26" ht="15" x14ac:dyDescent="0.25">
      <c r="A659" s="14"/>
      <c r="B659" s="16"/>
      <c r="C659" s="16"/>
      <c r="D659" s="14"/>
      <c r="E659" s="14"/>
      <c r="F659" s="16"/>
      <c r="G659" s="16"/>
      <c r="H659" s="16"/>
      <c r="I659" s="627"/>
      <c r="J659" s="628"/>
      <c r="K659" s="14"/>
      <c r="L659" s="615"/>
      <c r="M659" s="16"/>
      <c r="N659" s="16"/>
      <c r="O659" s="16"/>
      <c r="P659" s="353">
        <f>COUNTIF(Inputs!$D$20:$DS$307,C659)*(Inputs!$B$3*24)*60*IF(C659="",0,1)</f>
        <v>0</v>
      </c>
      <c r="Q659" s="354">
        <f>IF(Factsheet!$E$61&gt;0,P659/Factsheet!$E$61,0)</f>
        <v>0</v>
      </c>
      <c r="R659" s="356"/>
      <c r="S659" s="19">
        <f>IF(H659="Trays",I659*Factsheet!$I$61,IF(G659="Fixed",I659,0))</f>
        <v>0</v>
      </c>
      <c r="T659" s="20">
        <f>IF(H659="Other","N/A",IF(H659="Trays",Factsheet!$I$61,Factsheet!$E$61))</f>
        <v>40</v>
      </c>
      <c r="U659" s="20" t="str">
        <f t="shared" si="23"/>
        <v>N</v>
      </c>
      <c r="V659" s="419" t="str">
        <f t="shared" si="22"/>
        <v>-</v>
      </c>
      <c r="W659" s="14"/>
      <c r="X659" s="14"/>
      <c r="Y659" s="14"/>
      <c r="Z659" s="14"/>
    </row>
    <row r="660" spans="1:26" ht="15" x14ac:dyDescent="0.25">
      <c r="A660" s="14"/>
      <c r="B660" s="16"/>
      <c r="C660" s="16"/>
      <c r="D660" s="14"/>
      <c r="E660" s="14"/>
      <c r="F660" s="16"/>
      <c r="G660" s="16"/>
      <c r="H660" s="16"/>
      <c r="I660" s="627"/>
      <c r="J660" s="628"/>
      <c r="K660" s="14"/>
      <c r="L660" s="615"/>
      <c r="M660" s="16"/>
      <c r="N660" s="16"/>
      <c r="O660" s="16"/>
      <c r="P660" s="353">
        <f>COUNTIF(Inputs!$D$20:$DS$307,C660)*(Inputs!$B$3*24)*60*IF(C660="",0,1)</f>
        <v>0</v>
      </c>
      <c r="Q660" s="354">
        <f>IF(Factsheet!$E$61&gt;0,P660/Factsheet!$E$61,0)</f>
        <v>0</v>
      </c>
      <c r="R660" s="356"/>
      <c r="S660" s="19">
        <f>IF(H660="Trays",I660*Factsheet!$I$61,IF(G660="Fixed",I660,0))</f>
        <v>0</v>
      </c>
      <c r="T660" s="20">
        <f>IF(H660="Other","N/A",IF(H660="Trays",Factsheet!$I$61,Factsheet!$E$61))</f>
        <v>40</v>
      </c>
      <c r="U660" s="20" t="str">
        <f t="shared" si="23"/>
        <v>N</v>
      </c>
      <c r="V660" s="419" t="str">
        <f t="shared" si="22"/>
        <v>-</v>
      </c>
      <c r="W660" s="14"/>
      <c r="X660" s="14"/>
      <c r="Y660" s="14"/>
      <c r="Z660" s="14"/>
    </row>
    <row r="661" spans="1:26" ht="15" x14ac:dyDescent="0.25">
      <c r="A661" s="14"/>
      <c r="B661" s="16"/>
      <c r="C661" s="16"/>
      <c r="D661" s="14"/>
      <c r="E661" s="14"/>
      <c r="F661" s="16"/>
      <c r="G661" s="16"/>
      <c r="H661" s="16"/>
      <c r="I661" s="627"/>
      <c r="J661" s="628"/>
      <c r="K661" s="14"/>
      <c r="L661" s="615"/>
      <c r="M661" s="16"/>
      <c r="N661" s="16"/>
      <c r="O661" s="16"/>
      <c r="P661" s="353">
        <f>COUNTIF(Inputs!$D$20:$DS$307,C661)*(Inputs!$B$3*24)*60*IF(C661="",0,1)</f>
        <v>0</v>
      </c>
      <c r="Q661" s="354">
        <f>IF(Factsheet!$E$61&gt;0,P661/Factsheet!$E$61,0)</f>
        <v>0</v>
      </c>
      <c r="R661" s="356"/>
      <c r="S661" s="19">
        <f>IF(H661="Trays",I661*Factsheet!$I$61,IF(G661="Fixed",I661,0))</f>
        <v>0</v>
      </c>
      <c r="T661" s="20">
        <f>IF(H661="Other","N/A",IF(H661="Trays",Factsheet!$I$61,Factsheet!$E$61))</f>
        <v>40</v>
      </c>
      <c r="U661" s="20" t="str">
        <f t="shared" si="23"/>
        <v>N</v>
      </c>
      <c r="V661" s="419" t="str">
        <f t="shared" si="22"/>
        <v>-</v>
      </c>
      <c r="W661" s="14"/>
      <c r="X661" s="14"/>
      <c r="Y661" s="14"/>
      <c r="Z661" s="14"/>
    </row>
    <row r="662" spans="1:26" ht="15" x14ac:dyDescent="0.25">
      <c r="A662" s="14"/>
      <c r="B662" s="16"/>
      <c r="C662" s="16"/>
      <c r="D662" s="14"/>
      <c r="E662" s="14"/>
      <c r="F662" s="16"/>
      <c r="G662" s="16"/>
      <c r="H662" s="16"/>
      <c r="I662" s="627"/>
      <c r="J662" s="628"/>
      <c r="K662" s="14"/>
      <c r="L662" s="615"/>
      <c r="M662" s="16"/>
      <c r="N662" s="16"/>
      <c r="O662" s="16"/>
      <c r="P662" s="353">
        <f>COUNTIF(Inputs!$D$20:$DS$307,C662)*(Inputs!$B$3*24)*60*IF(C662="",0,1)</f>
        <v>0</v>
      </c>
      <c r="Q662" s="354">
        <f>IF(Factsheet!$E$61&gt;0,P662/Factsheet!$E$61,0)</f>
        <v>0</v>
      </c>
      <c r="R662" s="356"/>
      <c r="S662" s="19">
        <f>IF(H662="Trays",I662*Factsheet!$I$61,IF(G662="Fixed",I662,0))</f>
        <v>0</v>
      </c>
      <c r="T662" s="20">
        <f>IF(H662="Other","N/A",IF(H662="Trays",Factsheet!$I$61,Factsheet!$E$61))</f>
        <v>40</v>
      </c>
      <c r="U662" s="20" t="str">
        <f t="shared" si="23"/>
        <v>N</v>
      </c>
      <c r="V662" s="419" t="str">
        <f t="shared" si="22"/>
        <v>-</v>
      </c>
      <c r="W662" s="14"/>
      <c r="X662" s="14"/>
      <c r="Y662" s="14"/>
      <c r="Z662" s="14"/>
    </row>
    <row r="663" spans="1:26" ht="15" x14ac:dyDescent="0.25">
      <c r="A663" s="14"/>
      <c r="B663" s="16"/>
      <c r="C663" s="16"/>
      <c r="D663" s="14"/>
      <c r="E663" s="14"/>
      <c r="F663" s="16"/>
      <c r="G663" s="16"/>
      <c r="H663" s="16"/>
      <c r="I663" s="627"/>
      <c r="J663" s="628"/>
      <c r="K663" s="14"/>
      <c r="L663" s="615"/>
      <c r="M663" s="16"/>
      <c r="N663" s="16"/>
      <c r="O663" s="16"/>
      <c r="P663" s="353">
        <f>COUNTIF(Inputs!$D$20:$DS$307,C663)*(Inputs!$B$3*24)*60*IF(C663="",0,1)</f>
        <v>0</v>
      </c>
      <c r="Q663" s="354">
        <f>IF(Factsheet!$E$61&gt;0,P663/Factsheet!$E$61,0)</f>
        <v>0</v>
      </c>
      <c r="R663" s="356"/>
      <c r="S663" s="19">
        <f>IF(H663="Trays",I663*Factsheet!$I$61,IF(G663="Fixed",I663,0))</f>
        <v>0</v>
      </c>
      <c r="T663" s="20">
        <f>IF(H663="Other","N/A",IF(H663="Trays",Factsheet!$I$61,Factsheet!$E$61))</f>
        <v>40</v>
      </c>
      <c r="U663" s="20" t="str">
        <f t="shared" si="23"/>
        <v>N</v>
      </c>
      <c r="V663" s="419" t="str">
        <f t="shared" si="22"/>
        <v>-</v>
      </c>
      <c r="W663" s="14"/>
      <c r="X663" s="14"/>
      <c r="Y663" s="14"/>
      <c r="Z663" s="14"/>
    </row>
    <row r="664" spans="1:26" ht="15" x14ac:dyDescent="0.25">
      <c r="A664" s="14"/>
      <c r="B664" s="16"/>
      <c r="C664" s="16"/>
      <c r="D664" s="14"/>
      <c r="E664" s="14"/>
      <c r="F664" s="16"/>
      <c r="G664" s="16"/>
      <c r="H664" s="16"/>
      <c r="I664" s="627"/>
      <c r="J664" s="628"/>
      <c r="K664" s="14"/>
      <c r="L664" s="615"/>
      <c r="M664" s="16"/>
      <c r="N664" s="16"/>
      <c r="O664" s="16"/>
      <c r="P664" s="353">
        <f>COUNTIF(Inputs!$D$20:$DS$307,C664)*(Inputs!$B$3*24)*60*IF(C664="",0,1)</f>
        <v>0</v>
      </c>
      <c r="Q664" s="354">
        <f>IF(Factsheet!$E$61&gt;0,P664/Factsheet!$E$61,0)</f>
        <v>0</v>
      </c>
      <c r="R664" s="356"/>
      <c r="S664" s="19">
        <f>IF(H664="Trays",I664*Factsheet!$I$61,IF(G664="Fixed",I664,0))</f>
        <v>0</v>
      </c>
      <c r="T664" s="20">
        <f>IF(H664="Other","N/A",IF(H664="Trays",Factsheet!$I$61,Factsheet!$E$61))</f>
        <v>40</v>
      </c>
      <c r="U664" s="20" t="str">
        <f t="shared" si="23"/>
        <v>N</v>
      </c>
      <c r="V664" s="419" t="str">
        <f t="shared" si="22"/>
        <v>-</v>
      </c>
      <c r="W664" s="14"/>
      <c r="X664" s="14"/>
      <c r="Y664" s="14"/>
      <c r="Z664" s="14"/>
    </row>
    <row r="665" spans="1:26" ht="15" x14ac:dyDescent="0.25">
      <c r="A665" s="14"/>
      <c r="B665" s="16"/>
      <c r="C665" s="16"/>
      <c r="D665" s="14"/>
      <c r="E665" s="14"/>
      <c r="F665" s="16"/>
      <c r="G665" s="16"/>
      <c r="H665" s="16"/>
      <c r="I665" s="627"/>
      <c r="J665" s="628"/>
      <c r="K665" s="14"/>
      <c r="L665" s="615"/>
      <c r="M665" s="16"/>
      <c r="N665" s="16"/>
      <c r="O665" s="16"/>
      <c r="P665" s="353">
        <f>COUNTIF(Inputs!$D$20:$DS$307,C665)*(Inputs!$B$3*24)*60*IF(C665="",0,1)</f>
        <v>0</v>
      </c>
      <c r="Q665" s="354">
        <f>IF(Factsheet!$E$61&gt;0,P665/Factsheet!$E$61,0)</f>
        <v>0</v>
      </c>
      <c r="R665" s="356"/>
      <c r="S665" s="19">
        <f>IF(H665="Trays",I665*Factsheet!$I$61,IF(G665="Fixed",I665,0))</f>
        <v>0</v>
      </c>
      <c r="T665" s="20">
        <f>IF(H665="Other","N/A",IF(H665="Trays",Factsheet!$I$61,Factsheet!$E$61))</f>
        <v>40</v>
      </c>
      <c r="U665" s="20" t="str">
        <f t="shared" si="23"/>
        <v>N</v>
      </c>
      <c r="V665" s="419" t="str">
        <f t="shared" si="22"/>
        <v>-</v>
      </c>
      <c r="W665" s="14"/>
      <c r="X665" s="14"/>
      <c r="Y665" s="14"/>
      <c r="Z665" s="14"/>
    </row>
    <row r="666" spans="1:26" ht="15" x14ac:dyDescent="0.25">
      <c r="A666" s="14"/>
      <c r="B666" s="16"/>
      <c r="C666" s="16"/>
      <c r="D666" s="14"/>
      <c r="E666" s="14"/>
      <c r="F666" s="16"/>
      <c r="G666" s="16"/>
      <c r="H666" s="16"/>
      <c r="I666" s="627"/>
      <c r="J666" s="628"/>
      <c r="K666" s="14"/>
      <c r="L666" s="615"/>
      <c r="M666" s="16"/>
      <c r="N666" s="16"/>
      <c r="O666" s="16"/>
      <c r="P666" s="353">
        <f>COUNTIF(Inputs!$D$20:$DS$307,C666)*(Inputs!$B$3*24)*60*IF(C666="",0,1)</f>
        <v>0</v>
      </c>
      <c r="Q666" s="354">
        <f>IF(Factsheet!$E$61&gt;0,P666/Factsheet!$E$61,0)</f>
        <v>0</v>
      </c>
      <c r="R666" s="356"/>
      <c r="S666" s="19">
        <f>IF(H666="Trays",I666*Factsheet!$I$61,IF(G666="Fixed",I666,0))</f>
        <v>0</v>
      </c>
      <c r="T666" s="20">
        <f>IF(H666="Other","N/A",IF(H666="Trays",Factsheet!$I$61,Factsheet!$E$61))</f>
        <v>40</v>
      </c>
      <c r="U666" s="20" t="str">
        <f t="shared" si="23"/>
        <v>N</v>
      </c>
      <c r="V666" s="419" t="str">
        <f t="shared" si="22"/>
        <v>-</v>
      </c>
      <c r="W666" s="14"/>
      <c r="X666" s="14"/>
      <c r="Y666" s="14"/>
      <c r="Z666" s="14"/>
    </row>
    <row r="667" spans="1:26" ht="15" x14ac:dyDescent="0.25">
      <c r="A667" s="14"/>
      <c r="B667" s="16"/>
      <c r="C667" s="16"/>
      <c r="D667" s="14"/>
      <c r="E667" s="14"/>
      <c r="F667" s="16"/>
      <c r="G667" s="16"/>
      <c r="H667" s="16"/>
      <c r="I667" s="627"/>
      <c r="J667" s="628"/>
      <c r="K667" s="14"/>
      <c r="L667" s="615"/>
      <c r="M667" s="16"/>
      <c r="N667" s="16"/>
      <c r="O667" s="16"/>
      <c r="P667" s="353">
        <f>COUNTIF(Inputs!$D$20:$DS$307,C667)*(Inputs!$B$3*24)*60*IF(C667="",0,1)</f>
        <v>0</v>
      </c>
      <c r="Q667" s="354">
        <f>IF(Factsheet!$E$61&gt;0,P667/Factsheet!$E$61,0)</f>
        <v>0</v>
      </c>
      <c r="R667" s="356"/>
      <c r="S667" s="19">
        <f>IF(H667="Trays",I667*Factsheet!$I$61,IF(G667="Fixed",I667,0))</f>
        <v>0</v>
      </c>
      <c r="T667" s="20">
        <f>IF(H667="Other","N/A",IF(H667="Trays",Factsheet!$I$61,Factsheet!$E$61))</f>
        <v>40</v>
      </c>
      <c r="U667" s="20" t="str">
        <f t="shared" si="23"/>
        <v>N</v>
      </c>
      <c r="V667" s="419" t="str">
        <f t="shared" si="22"/>
        <v>-</v>
      </c>
      <c r="W667" s="14"/>
      <c r="X667" s="14"/>
      <c r="Y667" s="14"/>
      <c r="Z667" s="14"/>
    </row>
    <row r="668" spans="1:26" ht="15" x14ac:dyDescent="0.25">
      <c r="A668" s="14"/>
      <c r="B668" s="16"/>
      <c r="C668" s="16"/>
      <c r="D668" s="14"/>
      <c r="E668" s="14"/>
      <c r="F668" s="16"/>
      <c r="G668" s="16"/>
      <c r="H668" s="16"/>
      <c r="I668" s="627"/>
      <c r="J668" s="628"/>
      <c r="K668" s="14"/>
      <c r="L668" s="615"/>
      <c r="M668" s="16"/>
      <c r="N668" s="16"/>
      <c r="O668" s="16"/>
      <c r="P668" s="353">
        <f>COUNTIF(Inputs!$D$20:$DS$307,C668)*(Inputs!$B$3*24)*60*IF(C668="",0,1)</f>
        <v>0</v>
      </c>
      <c r="Q668" s="354">
        <f>IF(Factsheet!$E$61&gt;0,P668/Factsheet!$E$61,0)</f>
        <v>0</v>
      </c>
      <c r="R668" s="356"/>
      <c r="S668" s="19">
        <f>IF(H668="Trays",I668*Factsheet!$I$61,IF(G668="Fixed",I668,0))</f>
        <v>0</v>
      </c>
      <c r="T668" s="20">
        <f>IF(H668="Other","N/A",IF(H668="Trays",Factsheet!$I$61,Factsheet!$E$61))</f>
        <v>40</v>
      </c>
      <c r="U668" s="20" t="str">
        <f t="shared" si="23"/>
        <v>N</v>
      </c>
      <c r="V668" s="419" t="str">
        <f t="shared" si="22"/>
        <v>-</v>
      </c>
      <c r="W668" s="14"/>
      <c r="X668" s="14"/>
      <c r="Y668" s="14"/>
      <c r="Z668" s="14"/>
    </row>
    <row r="669" spans="1:26" ht="15" x14ac:dyDescent="0.25">
      <c r="A669" s="14"/>
      <c r="B669" s="16"/>
      <c r="C669" s="16"/>
      <c r="D669" s="14"/>
      <c r="E669" s="14"/>
      <c r="F669" s="16"/>
      <c r="G669" s="16"/>
      <c r="H669" s="16"/>
      <c r="I669" s="627"/>
      <c r="J669" s="628"/>
      <c r="K669" s="14"/>
      <c r="L669" s="615"/>
      <c r="M669" s="16"/>
      <c r="N669" s="16"/>
      <c r="O669" s="16"/>
      <c r="P669" s="353">
        <f>COUNTIF(Inputs!$D$20:$DS$307,C669)*(Inputs!$B$3*24)*60*IF(C669="",0,1)</f>
        <v>0</v>
      </c>
      <c r="Q669" s="354">
        <f>IF(Factsheet!$E$61&gt;0,P669/Factsheet!$E$61,0)</f>
        <v>0</v>
      </c>
      <c r="R669" s="356"/>
      <c r="S669" s="19">
        <f>IF(H669="Trays",I669*Factsheet!$I$61,IF(G669="Fixed",I669,0))</f>
        <v>0</v>
      </c>
      <c r="T669" s="20">
        <f>IF(H669="Other","N/A",IF(H669="Trays",Factsheet!$I$61,Factsheet!$E$61))</f>
        <v>40</v>
      </c>
      <c r="U669" s="20" t="str">
        <f t="shared" si="23"/>
        <v>N</v>
      </c>
      <c r="V669" s="419" t="str">
        <f t="shared" si="22"/>
        <v>-</v>
      </c>
      <c r="W669" s="14"/>
      <c r="X669" s="14"/>
      <c r="Y669" s="14"/>
      <c r="Z669" s="14"/>
    </row>
    <row r="670" spans="1:26" ht="15" x14ac:dyDescent="0.25">
      <c r="A670" s="14"/>
      <c r="B670" s="16"/>
      <c r="C670" s="16"/>
      <c r="D670" s="14"/>
      <c r="E670" s="14"/>
      <c r="F670" s="16"/>
      <c r="G670" s="16"/>
      <c r="H670" s="16"/>
      <c r="I670" s="627"/>
      <c r="J670" s="628"/>
      <c r="K670" s="14"/>
      <c r="L670" s="615"/>
      <c r="M670" s="16"/>
      <c r="N670" s="16"/>
      <c r="O670" s="16"/>
      <c r="P670" s="353">
        <f>COUNTIF(Inputs!$D$20:$DS$307,C670)*(Inputs!$B$3*24)*60*IF(C670="",0,1)</f>
        <v>0</v>
      </c>
      <c r="Q670" s="354">
        <f>IF(Factsheet!$E$61&gt;0,P670/Factsheet!$E$61,0)</f>
        <v>0</v>
      </c>
      <c r="R670" s="356"/>
      <c r="S670" s="19">
        <f>IF(H670="Trays",I670*Factsheet!$I$61,IF(G670="Fixed",I670,0))</f>
        <v>0</v>
      </c>
      <c r="T670" s="20">
        <f>IF(H670="Other","N/A",IF(H670="Trays",Factsheet!$I$61,Factsheet!$E$61))</f>
        <v>40</v>
      </c>
      <c r="U670" s="20" t="str">
        <f t="shared" si="23"/>
        <v>N</v>
      </c>
      <c r="V670" s="419" t="str">
        <f t="shared" si="22"/>
        <v>-</v>
      </c>
      <c r="W670" s="14"/>
      <c r="X670" s="14"/>
      <c r="Y670" s="14"/>
      <c r="Z670" s="14"/>
    </row>
    <row r="671" spans="1:26" ht="15" x14ac:dyDescent="0.25">
      <c r="A671" s="14"/>
      <c r="B671" s="16"/>
      <c r="C671" s="16"/>
      <c r="D671" s="14"/>
      <c r="E671" s="14"/>
      <c r="F671" s="16"/>
      <c r="G671" s="16"/>
      <c r="H671" s="16"/>
      <c r="I671" s="627"/>
      <c r="J671" s="628"/>
      <c r="K671" s="14"/>
      <c r="L671" s="615"/>
      <c r="M671" s="16"/>
      <c r="N671" s="16"/>
      <c r="O671" s="16"/>
      <c r="P671" s="353">
        <f>COUNTIF(Inputs!$D$20:$DS$307,C671)*(Inputs!$B$3*24)*60*IF(C671="",0,1)</f>
        <v>0</v>
      </c>
      <c r="Q671" s="354">
        <f>IF(Factsheet!$E$61&gt;0,P671/Factsheet!$E$61,0)</f>
        <v>0</v>
      </c>
      <c r="R671" s="356"/>
      <c r="S671" s="19">
        <f>IF(H671="Trays",I671*Factsheet!$I$61,IF(G671="Fixed",I671,0))</f>
        <v>0</v>
      </c>
      <c r="T671" s="20">
        <f>IF(H671="Other","N/A",IF(H671="Trays",Factsheet!$I$61,Factsheet!$E$61))</f>
        <v>40</v>
      </c>
      <c r="U671" s="20" t="str">
        <f t="shared" si="23"/>
        <v>N</v>
      </c>
      <c r="V671" s="419" t="str">
        <f t="shared" si="22"/>
        <v>-</v>
      </c>
      <c r="W671" s="14"/>
      <c r="X671" s="14"/>
      <c r="Y671" s="14"/>
      <c r="Z671" s="14"/>
    </row>
    <row r="672" spans="1:26" ht="15" x14ac:dyDescent="0.25">
      <c r="A672" s="14"/>
      <c r="B672" s="16"/>
      <c r="C672" s="16"/>
      <c r="D672" s="14"/>
      <c r="E672" s="14"/>
      <c r="F672" s="16"/>
      <c r="G672" s="16"/>
      <c r="H672" s="16"/>
      <c r="I672" s="627"/>
      <c r="J672" s="628"/>
      <c r="K672" s="14"/>
      <c r="L672" s="615"/>
      <c r="M672" s="16"/>
      <c r="N672" s="16"/>
      <c r="O672" s="16"/>
      <c r="P672" s="353">
        <f>COUNTIF(Inputs!$D$20:$DS$307,C672)*(Inputs!$B$3*24)*60*IF(C672="",0,1)</f>
        <v>0</v>
      </c>
      <c r="Q672" s="354">
        <f>IF(Factsheet!$E$61&gt;0,P672/Factsheet!$E$61,0)</f>
        <v>0</v>
      </c>
      <c r="R672" s="356"/>
      <c r="S672" s="19">
        <f>IF(H672="Trays",I672*Factsheet!$I$61,IF(G672="Fixed",I672,0))</f>
        <v>0</v>
      </c>
      <c r="T672" s="20">
        <f>IF(H672="Other","N/A",IF(H672="Trays",Factsheet!$I$61,Factsheet!$E$61))</f>
        <v>40</v>
      </c>
      <c r="U672" s="20" t="str">
        <f t="shared" si="23"/>
        <v>N</v>
      </c>
      <c r="V672" s="419" t="str">
        <f t="shared" si="22"/>
        <v>-</v>
      </c>
      <c r="W672" s="14"/>
      <c r="X672" s="14"/>
      <c r="Y672" s="14"/>
      <c r="Z672" s="14"/>
    </row>
    <row r="673" spans="1:26" ht="15" x14ac:dyDescent="0.25">
      <c r="A673" s="14"/>
      <c r="B673" s="16"/>
      <c r="C673" s="16"/>
      <c r="D673" s="14"/>
      <c r="E673" s="14"/>
      <c r="F673" s="16"/>
      <c r="G673" s="16"/>
      <c r="H673" s="16"/>
      <c r="I673" s="627"/>
      <c r="J673" s="628"/>
      <c r="K673" s="14"/>
      <c r="L673" s="615"/>
      <c r="M673" s="16"/>
      <c r="N673" s="16"/>
      <c r="O673" s="16"/>
      <c r="P673" s="353">
        <f>COUNTIF(Inputs!$D$20:$DS$307,C673)*(Inputs!$B$3*24)*60*IF(C673="",0,1)</f>
        <v>0</v>
      </c>
      <c r="Q673" s="354">
        <f>IF(Factsheet!$E$61&gt;0,P673/Factsheet!$E$61,0)</f>
        <v>0</v>
      </c>
      <c r="R673" s="356"/>
      <c r="S673" s="19">
        <f>IF(H673="Trays",I673*Factsheet!$I$61,IF(G673="Fixed",I673,0))</f>
        <v>0</v>
      </c>
      <c r="T673" s="20">
        <f>IF(H673="Other","N/A",IF(H673="Trays",Factsheet!$I$61,Factsheet!$E$61))</f>
        <v>40</v>
      </c>
      <c r="U673" s="20" t="str">
        <f t="shared" si="23"/>
        <v>N</v>
      </c>
      <c r="V673" s="419" t="str">
        <f t="shared" si="22"/>
        <v>-</v>
      </c>
      <c r="W673" s="14"/>
      <c r="X673" s="14"/>
      <c r="Y673" s="14"/>
      <c r="Z673" s="14"/>
    </row>
    <row r="674" spans="1:26" ht="15" x14ac:dyDescent="0.25">
      <c r="A674" s="14"/>
      <c r="B674" s="16"/>
      <c r="C674" s="16"/>
      <c r="D674" s="14"/>
      <c r="E674" s="14"/>
      <c r="F674" s="16"/>
      <c r="G674" s="16"/>
      <c r="H674" s="16"/>
      <c r="I674" s="627"/>
      <c r="J674" s="628"/>
      <c r="K674" s="14"/>
      <c r="L674" s="615"/>
      <c r="M674" s="16"/>
      <c r="N674" s="16"/>
      <c r="O674" s="16"/>
      <c r="P674" s="353">
        <f>COUNTIF(Inputs!$D$20:$DS$307,C674)*(Inputs!$B$3*24)*60*IF(C674="",0,1)</f>
        <v>0</v>
      </c>
      <c r="Q674" s="354">
        <f>IF(Factsheet!$E$61&gt;0,P674/Factsheet!$E$61,0)</f>
        <v>0</v>
      </c>
      <c r="R674" s="356"/>
      <c r="S674" s="19">
        <f>IF(H674="Trays",I674*Factsheet!$I$61,IF(G674="Fixed",I674,0))</f>
        <v>0</v>
      </c>
      <c r="T674" s="20">
        <f>IF(H674="Other","N/A",IF(H674="Trays",Factsheet!$I$61,Factsheet!$E$61))</f>
        <v>40</v>
      </c>
      <c r="U674" s="20" t="str">
        <f t="shared" si="23"/>
        <v>N</v>
      </c>
      <c r="V674" s="419" t="str">
        <f t="shared" si="22"/>
        <v>-</v>
      </c>
      <c r="W674" s="14"/>
      <c r="X674" s="14"/>
      <c r="Y674" s="14"/>
      <c r="Z674" s="14"/>
    </row>
    <row r="675" spans="1:26" ht="15" x14ac:dyDescent="0.25">
      <c r="A675" s="14"/>
      <c r="B675" s="16"/>
      <c r="C675" s="16"/>
      <c r="D675" s="14"/>
      <c r="E675" s="14"/>
      <c r="F675" s="16"/>
      <c r="G675" s="16"/>
      <c r="H675" s="16"/>
      <c r="I675" s="627"/>
      <c r="J675" s="628"/>
      <c r="K675" s="14"/>
      <c r="L675" s="615"/>
      <c r="M675" s="16"/>
      <c r="N675" s="16"/>
      <c r="O675" s="16"/>
      <c r="P675" s="353">
        <f>COUNTIF(Inputs!$D$20:$DS$307,C675)*(Inputs!$B$3*24)*60*IF(C675="",0,1)</f>
        <v>0</v>
      </c>
      <c r="Q675" s="354">
        <f>IF(Factsheet!$E$61&gt;0,P675/Factsheet!$E$61,0)</f>
        <v>0</v>
      </c>
      <c r="R675" s="356"/>
      <c r="S675" s="19">
        <f>IF(H675="Trays",I675*Factsheet!$I$61,IF(G675="Fixed",I675,0))</f>
        <v>0</v>
      </c>
      <c r="T675" s="20">
        <f>IF(H675="Other","N/A",IF(H675="Trays",Factsheet!$I$61,Factsheet!$E$61))</f>
        <v>40</v>
      </c>
      <c r="U675" s="20" t="str">
        <f t="shared" si="23"/>
        <v>N</v>
      </c>
      <c r="V675" s="419" t="str">
        <f t="shared" si="22"/>
        <v>-</v>
      </c>
      <c r="W675" s="14"/>
      <c r="X675" s="14"/>
      <c r="Y675" s="14"/>
      <c r="Z675" s="14"/>
    </row>
    <row r="676" spans="1:26" ht="15" x14ac:dyDescent="0.25">
      <c r="A676" s="14"/>
      <c r="B676" s="16"/>
      <c r="C676" s="16"/>
      <c r="D676" s="14"/>
      <c r="E676" s="14"/>
      <c r="F676" s="16"/>
      <c r="G676" s="16"/>
      <c r="H676" s="16"/>
      <c r="I676" s="627"/>
      <c r="J676" s="628"/>
      <c r="K676" s="14"/>
      <c r="L676" s="615"/>
      <c r="M676" s="16"/>
      <c r="N676" s="16"/>
      <c r="O676" s="16"/>
      <c r="P676" s="353">
        <f>COUNTIF(Inputs!$D$20:$DS$307,C676)*(Inputs!$B$3*24)*60*IF(C676="",0,1)</f>
        <v>0</v>
      </c>
      <c r="Q676" s="354">
        <f>IF(Factsheet!$E$61&gt;0,P676/Factsheet!$E$61,0)</f>
        <v>0</v>
      </c>
      <c r="R676" s="356"/>
      <c r="S676" s="19">
        <f>IF(H676="Trays",I676*Factsheet!$I$61,IF(G676="Fixed",I676,0))</f>
        <v>0</v>
      </c>
      <c r="T676" s="20">
        <f>IF(H676="Other","N/A",IF(H676="Trays",Factsheet!$I$61,Factsheet!$E$61))</f>
        <v>40</v>
      </c>
      <c r="U676" s="20" t="str">
        <f t="shared" si="23"/>
        <v>N</v>
      </c>
      <c r="V676" s="419" t="str">
        <f t="shared" si="22"/>
        <v>-</v>
      </c>
      <c r="W676" s="14"/>
      <c r="X676" s="14"/>
      <c r="Y676" s="14"/>
      <c r="Z676" s="14"/>
    </row>
    <row r="677" spans="1:26" ht="15" x14ac:dyDescent="0.25">
      <c r="A677" s="14"/>
      <c r="B677" s="16"/>
      <c r="C677" s="16"/>
      <c r="D677" s="14"/>
      <c r="E677" s="14"/>
      <c r="F677" s="16"/>
      <c r="G677" s="16"/>
      <c r="H677" s="16"/>
      <c r="I677" s="627"/>
      <c r="J677" s="628"/>
      <c r="K677" s="14"/>
      <c r="L677" s="615"/>
      <c r="M677" s="16"/>
      <c r="N677" s="16"/>
      <c r="O677" s="16"/>
      <c r="P677" s="353">
        <f>COUNTIF(Inputs!$D$20:$DS$307,C677)*(Inputs!$B$3*24)*60*IF(C677="",0,1)</f>
        <v>0</v>
      </c>
      <c r="Q677" s="354">
        <f>IF(Factsheet!$E$61&gt;0,P677/Factsheet!$E$61,0)</f>
        <v>0</v>
      </c>
      <c r="R677" s="356"/>
      <c r="S677" s="19">
        <f>IF(H677="Trays",I677*Factsheet!$I$61,IF(G677="Fixed",I677,0))</f>
        <v>0</v>
      </c>
      <c r="T677" s="20">
        <f>IF(H677="Other","N/A",IF(H677="Trays",Factsheet!$I$61,Factsheet!$E$61))</f>
        <v>40</v>
      </c>
      <c r="U677" s="20" t="str">
        <f t="shared" si="23"/>
        <v>N</v>
      </c>
      <c r="V677" s="419" t="str">
        <f t="shared" si="22"/>
        <v>-</v>
      </c>
      <c r="W677" s="14"/>
      <c r="X677" s="14"/>
      <c r="Y677" s="14"/>
      <c r="Z677" s="14"/>
    </row>
    <row r="678" spans="1:26" ht="15" x14ac:dyDescent="0.25">
      <c r="A678" s="14"/>
      <c r="B678" s="16"/>
      <c r="C678" s="16"/>
      <c r="D678" s="14"/>
      <c r="E678" s="14"/>
      <c r="F678" s="16"/>
      <c r="G678" s="16"/>
      <c r="H678" s="16"/>
      <c r="I678" s="627"/>
      <c r="J678" s="628"/>
      <c r="K678" s="14"/>
      <c r="L678" s="615"/>
      <c r="M678" s="16"/>
      <c r="N678" s="16"/>
      <c r="O678" s="16"/>
      <c r="P678" s="353">
        <f>COUNTIF(Inputs!$D$20:$DS$307,C678)*(Inputs!$B$3*24)*60*IF(C678="",0,1)</f>
        <v>0</v>
      </c>
      <c r="Q678" s="354">
        <f>IF(Factsheet!$E$61&gt;0,P678/Factsheet!$E$61,0)</f>
        <v>0</v>
      </c>
      <c r="R678" s="356"/>
      <c r="S678" s="19">
        <f>IF(H678="Trays",I678*Factsheet!$I$61,IF(G678="Fixed",I678,0))</f>
        <v>0</v>
      </c>
      <c r="T678" s="20">
        <f>IF(H678="Other","N/A",IF(H678="Trays",Factsheet!$I$61,Factsheet!$E$61))</f>
        <v>40</v>
      </c>
      <c r="U678" s="20" t="str">
        <f t="shared" si="23"/>
        <v>N</v>
      </c>
      <c r="V678" s="419" t="str">
        <f t="shared" si="22"/>
        <v>-</v>
      </c>
      <c r="W678" s="14"/>
      <c r="X678" s="14"/>
      <c r="Y678" s="14"/>
      <c r="Z678" s="14"/>
    </row>
    <row r="679" spans="1:26" ht="15" x14ac:dyDescent="0.25">
      <c r="A679" s="14"/>
      <c r="B679" s="16"/>
      <c r="C679" s="16"/>
      <c r="D679" s="14"/>
      <c r="E679" s="14"/>
      <c r="F679" s="16"/>
      <c r="G679" s="16"/>
      <c r="H679" s="16"/>
      <c r="I679" s="627"/>
      <c r="J679" s="628"/>
      <c r="K679" s="14"/>
      <c r="L679" s="615"/>
      <c r="M679" s="16"/>
      <c r="N679" s="16"/>
      <c r="O679" s="16"/>
      <c r="P679" s="353">
        <f>COUNTIF(Inputs!$D$20:$DS$307,C679)*(Inputs!$B$3*24)*60*IF(C679="",0,1)</f>
        <v>0</v>
      </c>
      <c r="Q679" s="354">
        <f>IF(Factsheet!$E$61&gt;0,P679/Factsheet!$E$61,0)</f>
        <v>0</v>
      </c>
      <c r="R679" s="356"/>
      <c r="S679" s="19">
        <f>IF(H679="Trays",I679*Factsheet!$I$61,IF(G679="Fixed",I679,0))</f>
        <v>0</v>
      </c>
      <c r="T679" s="20">
        <f>IF(H679="Other","N/A",IF(H679="Trays",Factsheet!$I$61,Factsheet!$E$61))</f>
        <v>40</v>
      </c>
      <c r="U679" s="20" t="str">
        <f t="shared" si="23"/>
        <v>N</v>
      </c>
      <c r="V679" s="419" t="str">
        <f t="shared" si="22"/>
        <v>-</v>
      </c>
      <c r="W679" s="14"/>
      <c r="X679" s="14"/>
      <c r="Y679" s="14"/>
      <c r="Z679" s="14"/>
    </row>
    <row r="680" spans="1:26" ht="15" x14ac:dyDescent="0.25">
      <c r="A680" s="14"/>
      <c r="B680" s="16"/>
      <c r="C680" s="16"/>
      <c r="D680" s="14"/>
      <c r="E680" s="14"/>
      <c r="F680" s="16"/>
      <c r="G680" s="16"/>
      <c r="H680" s="16"/>
      <c r="I680" s="627"/>
      <c r="J680" s="628"/>
      <c r="K680" s="14"/>
      <c r="L680" s="615"/>
      <c r="M680" s="16"/>
      <c r="N680" s="16"/>
      <c r="O680" s="16"/>
      <c r="P680" s="353">
        <f>COUNTIF(Inputs!$D$20:$DS$307,C680)*(Inputs!$B$3*24)*60*IF(C680="",0,1)</f>
        <v>0</v>
      </c>
      <c r="Q680" s="354">
        <f>IF(Factsheet!$E$61&gt;0,P680/Factsheet!$E$61,0)</f>
        <v>0</v>
      </c>
      <c r="R680" s="356"/>
      <c r="S680" s="19">
        <f>IF(H680="Trays",I680*Factsheet!$I$61,IF(G680="Fixed",I680,0))</f>
        <v>0</v>
      </c>
      <c r="T680" s="20">
        <f>IF(H680="Other","N/A",IF(H680="Trays",Factsheet!$I$61,Factsheet!$E$61))</f>
        <v>40</v>
      </c>
      <c r="U680" s="20" t="str">
        <f t="shared" si="23"/>
        <v>N</v>
      </c>
      <c r="V680" s="419" t="str">
        <f t="shared" si="22"/>
        <v>-</v>
      </c>
      <c r="W680" s="14"/>
      <c r="X680" s="14"/>
      <c r="Y680" s="14"/>
      <c r="Z680" s="14"/>
    </row>
    <row r="681" spans="1:26" ht="15" x14ac:dyDescent="0.25">
      <c r="A681" s="14"/>
      <c r="B681" s="16"/>
      <c r="C681" s="16"/>
      <c r="D681" s="14"/>
      <c r="E681" s="14"/>
      <c r="F681" s="16"/>
      <c r="G681" s="16"/>
      <c r="H681" s="16"/>
      <c r="I681" s="627"/>
      <c r="J681" s="628"/>
      <c r="K681" s="14"/>
      <c r="L681" s="615"/>
      <c r="M681" s="16"/>
      <c r="N681" s="16"/>
      <c r="O681" s="16"/>
      <c r="P681" s="353">
        <f>COUNTIF(Inputs!$D$20:$DS$307,C681)*(Inputs!$B$3*24)*60*IF(C681="",0,1)</f>
        <v>0</v>
      </c>
      <c r="Q681" s="354">
        <f>IF(Factsheet!$E$61&gt;0,P681/Factsheet!$E$61,0)</f>
        <v>0</v>
      </c>
      <c r="R681" s="356"/>
      <c r="S681" s="19">
        <f>IF(H681="Trays",I681*Factsheet!$I$61,IF(G681="Fixed",I681,0))</f>
        <v>0</v>
      </c>
      <c r="T681" s="20">
        <f>IF(H681="Other","N/A",IF(H681="Trays",Factsheet!$I$61,Factsheet!$E$61))</f>
        <v>40</v>
      </c>
      <c r="U681" s="20" t="str">
        <f t="shared" si="23"/>
        <v>N</v>
      </c>
      <c r="V681" s="419" t="str">
        <f t="shared" si="22"/>
        <v>-</v>
      </c>
      <c r="W681" s="14"/>
      <c r="X681" s="14"/>
      <c r="Y681" s="14"/>
      <c r="Z681" s="14"/>
    </row>
    <row r="682" spans="1:26" ht="15" x14ac:dyDescent="0.25">
      <c r="A682" s="14"/>
      <c r="B682" s="16"/>
      <c r="C682" s="16"/>
      <c r="D682" s="14"/>
      <c r="E682" s="14"/>
      <c r="F682" s="16"/>
      <c r="G682" s="16"/>
      <c r="H682" s="16"/>
      <c r="I682" s="627"/>
      <c r="J682" s="628"/>
      <c r="K682" s="14"/>
      <c r="L682" s="615"/>
      <c r="M682" s="16"/>
      <c r="N682" s="16"/>
      <c r="O682" s="16"/>
      <c r="P682" s="353">
        <f>COUNTIF(Inputs!$D$20:$DS$307,C682)*(Inputs!$B$3*24)*60*IF(C682="",0,1)</f>
        <v>0</v>
      </c>
      <c r="Q682" s="354">
        <f>IF(Factsheet!$E$61&gt;0,P682/Factsheet!$E$61,0)</f>
        <v>0</v>
      </c>
      <c r="R682" s="356"/>
      <c r="S682" s="19">
        <f>IF(H682="Trays",I682*Factsheet!$I$61,IF(G682="Fixed",I682,0))</f>
        <v>0</v>
      </c>
      <c r="T682" s="20">
        <f>IF(H682="Other","N/A",IF(H682="Trays",Factsheet!$I$61,Factsheet!$E$61))</f>
        <v>40</v>
      </c>
      <c r="U682" s="20" t="str">
        <f t="shared" si="23"/>
        <v>N</v>
      </c>
      <c r="V682" s="419" t="str">
        <f t="shared" si="22"/>
        <v>-</v>
      </c>
      <c r="W682" s="14"/>
      <c r="X682" s="14"/>
      <c r="Y682" s="14"/>
      <c r="Z682" s="14"/>
    </row>
    <row r="683" spans="1:26" ht="15" x14ac:dyDescent="0.25">
      <c r="A683" s="14"/>
      <c r="B683" s="16"/>
      <c r="C683" s="16"/>
      <c r="D683" s="14"/>
      <c r="E683" s="14"/>
      <c r="F683" s="16"/>
      <c r="G683" s="16"/>
      <c r="H683" s="16"/>
      <c r="I683" s="627"/>
      <c r="J683" s="628"/>
      <c r="K683" s="14"/>
      <c r="L683" s="615"/>
      <c r="M683" s="16"/>
      <c r="N683" s="16"/>
      <c r="O683" s="16"/>
      <c r="P683" s="353">
        <f>COUNTIF(Inputs!$D$20:$DS$307,C683)*(Inputs!$B$3*24)*60*IF(C683="",0,1)</f>
        <v>0</v>
      </c>
      <c r="Q683" s="354">
        <f>IF(Factsheet!$E$61&gt;0,P683/Factsheet!$E$61,0)</f>
        <v>0</v>
      </c>
      <c r="R683" s="356"/>
      <c r="S683" s="19">
        <f>IF(H683="Trays",I683*Factsheet!$I$61,IF(G683="Fixed",I683,0))</f>
        <v>0</v>
      </c>
      <c r="T683" s="20">
        <f>IF(H683="Other","N/A",IF(H683="Trays",Factsheet!$I$61,Factsheet!$E$61))</f>
        <v>40</v>
      </c>
      <c r="U683" s="20" t="str">
        <f t="shared" si="23"/>
        <v>N</v>
      </c>
      <c r="V683" s="419" t="str">
        <f t="shared" si="22"/>
        <v>-</v>
      </c>
      <c r="W683" s="14"/>
      <c r="X683" s="14"/>
      <c r="Y683" s="14"/>
      <c r="Z683" s="14"/>
    </row>
    <row r="684" spans="1:26" ht="15" x14ac:dyDescent="0.25">
      <c r="A684" s="14"/>
      <c r="B684" s="16"/>
      <c r="C684" s="16"/>
      <c r="D684" s="14"/>
      <c r="E684" s="14"/>
      <c r="F684" s="16"/>
      <c r="G684" s="16"/>
      <c r="H684" s="16"/>
      <c r="I684" s="627"/>
      <c r="J684" s="628"/>
      <c r="K684" s="14"/>
      <c r="L684" s="615"/>
      <c r="M684" s="16"/>
      <c r="N684" s="16"/>
      <c r="O684" s="16"/>
      <c r="P684" s="353">
        <f>COUNTIF(Inputs!$D$20:$DS$307,C684)*(Inputs!$B$3*24)*60*IF(C684="",0,1)</f>
        <v>0</v>
      </c>
      <c r="Q684" s="354">
        <f>IF(Factsheet!$E$61&gt;0,P684/Factsheet!$E$61,0)</f>
        <v>0</v>
      </c>
      <c r="R684" s="356"/>
      <c r="S684" s="19">
        <f>IF(H684="Trays",I684*Factsheet!$I$61,IF(G684="Fixed",I684,0))</f>
        <v>0</v>
      </c>
      <c r="T684" s="20">
        <f>IF(H684="Other","N/A",IF(H684="Trays",Factsheet!$I$61,Factsheet!$E$61))</f>
        <v>40</v>
      </c>
      <c r="U684" s="20" t="str">
        <f t="shared" si="23"/>
        <v>N</v>
      </c>
      <c r="V684" s="419" t="str">
        <f t="shared" si="22"/>
        <v>-</v>
      </c>
      <c r="W684" s="14"/>
      <c r="X684" s="14"/>
      <c r="Y684" s="14"/>
      <c r="Z684" s="14"/>
    </row>
    <row r="685" spans="1:26" ht="15" x14ac:dyDescent="0.25">
      <c r="A685" s="14"/>
      <c r="B685" s="16"/>
      <c r="C685" s="16"/>
      <c r="D685" s="14"/>
      <c r="E685" s="14"/>
      <c r="F685" s="16"/>
      <c r="G685" s="16"/>
      <c r="H685" s="16"/>
      <c r="I685" s="627"/>
      <c r="J685" s="628"/>
      <c r="K685" s="14"/>
      <c r="L685" s="615"/>
      <c r="M685" s="16"/>
      <c r="N685" s="16"/>
      <c r="O685" s="16"/>
      <c r="P685" s="353">
        <f>COUNTIF(Inputs!$D$20:$DS$307,C685)*(Inputs!$B$3*24)*60*IF(C685="",0,1)</f>
        <v>0</v>
      </c>
      <c r="Q685" s="354">
        <f>IF(Factsheet!$E$61&gt;0,P685/Factsheet!$E$61,0)</f>
        <v>0</v>
      </c>
      <c r="R685" s="356"/>
      <c r="S685" s="19">
        <f>IF(H685="Trays",I685*Factsheet!$I$61,IF(G685="Fixed",I685,0))</f>
        <v>0</v>
      </c>
      <c r="T685" s="20">
        <f>IF(H685="Other","N/A",IF(H685="Trays",Factsheet!$I$61,Factsheet!$E$61))</f>
        <v>40</v>
      </c>
      <c r="U685" s="20" t="str">
        <f t="shared" si="23"/>
        <v>N</v>
      </c>
      <c r="V685" s="419" t="str">
        <f t="shared" si="22"/>
        <v>-</v>
      </c>
      <c r="W685" s="14"/>
      <c r="X685" s="14"/>
      <c r="Y685" s="14"/>
      <c r="Z685" s="14"/>
    </row>
    <row r="686" spans="1:26" ht="15" x14ac:dyDescent="0.25">
      <c r="A686" s="14"/>
      <c r="B686" s="16"/>
      <c r="C686" s="16"/>
      <c r="D686" s="14"/>
      <c r="E686" s="14"/>
      <c r="F686" s="16"/>
      <c r="G686" s="16"/>
      <c r="H686" s="16"/>
      <c r="I686" s="627"/>
      <c r="J686" s="628"/>
      <c r="K686" s="14"/>
      <c r="L686" s="615"/>
      <c r="M686" s="16"/>
      <c r="N686" s="16"/>
      <c r="O686" s="16"/>
      <c r="P686" s="353">
        <f>COUNTIF(Inputs!$D$20:$DS$307,C686)*(Inputs!$B$3*24)*60*IF(C686="",0,1)</f>
        <v>0</v>
      </c>
      <c r="Q686" s="354">
        <f>IF(Factsheet!$E$61&gt;0,P686/Factsheet!$E$61,0)</f>
        <v>0</v>
      </c>
      <c r="R686" s="356"/>
      <c r="S686" s="19">
        <f>IF(H686="Trays",I686*Factsheet!$I$61,IF(G686="Fixed",I686,0))</f>
        <v>0</v>
      </c>
      <c r="T686" s="20">
        <f>IF(H686="Other","N/A",IF(H686="Trays",Factsheet!$I$61,Factsheet!$E$61))</f>
        <v>40</v>
      </c>
      <c r="U686" s="20" t="str">
        <f t="shared" si="23"/>
        <v>N</v>
      </c>
      <c r="V686" s="419" t="str">
        <f t="shared" si="22"/>
        <v>-</v>
      </c>
      <c r="W686" s="14"/>
      <c r="X686" s="14"/>
      <c r="Y686" s="14"/>
      <c r="Z686" s="14"/>
    </row>
    <row r="687" spans="1:26" ht="15" x14ac:dyDescent="0.25">
      <c r="A687" s="14"/>
      <c r="B687" s="16"/>
      <c r="C687" s="16"/>
      <c r="D687" s="14"/>
      <c r="E687" s="14"/>
      <c r="F687" s="16"/>
      <c r="G687" s="16"/>
      <c r="H687" s="16"/>
      <c r="I687" s="627"/>
      <c r="J687" s="628"/>
      <c r="K687" s="14"/>
      <c r="L687" s="615"/>
      <c r="M687" s="16"/>
      <c r="N687" s="16"/>
      <c r="O687" s="16"/>
      <c r="P687" s="353">
        <f>COUNTIF(Inputs!$D$20:$DS$307,C687)*(Inputs!$B$3*24)*60*IF(C687="",0,1)</f>
        <v>0</v>
      </c>
      <c r="Q687" s="354">
        <f>IF(Factsheet!$E$61&gt;0,P687/Factsheet!$E$61,0)</f>
        <v>0</v>
      </c>
      <c r="R687" s="356"/>
      <c r="S687" s="19">
        <f>IF(H687="Trays",I687*Factsheet!$I$61,IF(G687="Fixed",I687,0))</f>
        <v>0</v>
      </c>
      <c r="T687" s="20">
        <f>IF(H687="Other","N/A",IF(H687="Trays",Factsheet!$I$61,Factsheet!$E$61))</f>
        <v>40</v>
      </c>
      <c r="U687" s="20" t="str">
        <f t="shared" si="23"/>
        <v>N</v>
      </c>
      <c r="V687" s="419" t="str">
        <f t="shared" si="22"/>
        <v>-</v>
      </c>
      <c r="W687" s="14"/>
      <c r="X687" s="14"/>
      <c r="Y687" s="14"/>
      <c r="Z687" s="14"/>
    </row>
    <row r="688" spans="1:26" ht="15" x14ac:dyDescent="0.25">
      <c r="A688" s="14"/>
      <c r="B688" s="16"/>
      <c r="C688" s="16"/>
      <c r="D688" s="14"/>
      <c r="E688" s="14"/>
      <c r="F688" s="16"/>
      <c r="G688" s="16"/>
      <c r="H688" s="16"/>
      <c r="I688" s="627"/>
      <c r="J688" s="628"/>
      <c r="K688" s="14"/>
      <c r="L688" s="615"/>
      <c r="M688" s="16"/>
      <c r="N688" s="16"/>
      <c r="O688" s="16"/>
      <c r="P688" s="353">
        <f>COUNTIF(Inputs!$D$20:$DS$307,C688)*(Inputs!$B$3*24)*60*IF(C688="",0,1)</f>
        <v>0</v>
      </c>
      <c r="Q688" s="354">
        <f>IF(Factsheet!$E$61&gt;0,P688/Factsheet!$E$61,0)</f>
        <v>0</v>
      </c>
      <c r="R688" s="356"/>
      <c r="S688" s="19">
        <f>IF(H688="Trays",I688*Factsheet!$I$61,IF(G688="Fixed",I688,0))</f>
        <v>0</v>
      </c>
      <c r="T688" s="20">
        <f>IF(H688="Other","N/A",IF(H688="Trays",Factsheet!$I$61,Factsheet!$E$61))</f>
        <v>40</v>
      </c>
      <c r="U688" s="20" t="str">
        <f t="shared" si="23"/>
        <v>N</v>
      </c>
      <c r="V688" s="419" t="str">
        <f t="shared" si="22"/>
        <v>-</v>
      </c>
      <c r="W688" s="14"/>
      <c r="X688" s="14"/>
      <c r="Y688" s="14"/>
      <c r="Z688" s="14"/>
    </row>
    <row r="689" spans="1:26" ht="15" x14ac:dyDescent="0.25">
      <c r="A689" s="14"/>
      <c r="B689" s="16"/>
      <c r="C689" s="16"/>
      <c r="D689" s="14"/>
      <c r="E689" s="14"/>
      <c r="F689" s="16"/>
      <c r="G689" s="16"/>
      <c r="H689" s="16"/>
      <c r="I689" s="627"/>
      <c r="J689" s="628"/>
      <c r="K689" s="14"/>
      <c r="L689" s="615"/>
      <c r="M689" s="16"/>
      <c r="N689" s="16"/>
      <c r="O689" s="16"/>
      <c r="P689" s="353">
        <f>COUNTIF(Inputs!$D$20:$DS$307,C689)*(Inputs!$B$3*24)*60*IF(C689="",0,1)</f>
        <v>0</v>
      </c>
      <c r="Q689" s="354">
        <f>IF(Factsheet!$E$61&gt;0,P689/Factsheet!$E$61,0)</f>
        <v>0</v>
      </c>
      <c r="R689" s="356"/>
      <c r="S689" s="19">
        <f>IF(H689="Trays",I689*Factsheet!$I$61,IF(G689="Fixed",I689,0))</f>
        <v>0</v>
      </c>
      <c r="T689" s="20">
        <f>IF(H689="Other","N/A",IF(H689="Trays",Factsheet!$I$61,Factsheet!$E$61))</f>
        <v>40</v>
      </c>
      <c r="U689" s="20" t="str">
        <f t="shared" si="23"/>
        <v>N</v>
      </c>
      <c r="V689" s="419" t="str">
        <f t="shared" si="22"/>
        <v>-</v>
      </c>
      <c r="W689" s="14"/>
      <c r="X689" s="14"/>
      <c r="Y689" s="14"/>
      <c r="Z689" s="14"/>
    </row>
    <row r="690" spans="1:26" ht="15" x14ac:dyDescent="0.25">
      <c r="A690" s="14"/>
      <c r="B690" s="16"/>
      <c r="C690" s="16"/>
      <c r="D690" s="14"/>
      <c r="E690" s="14"/>
      <c r="F690" s="16"/>
      <c r="G690" s="16"/>
      <c r="H690" s="16"/>
      <c r="I690" s="627"/>
      <c r="J690" s="628"/>
      <c r="K690" s="14"/>
      <c r="L690" s="615"/>
      <c r="M690" s="16"/>
      <c r="N690" s="16"/>
      <c r="O690" s="16"/>
      <c r="P690" s="353">
        <f>COUNTIF(Inputs!$D$20:$DS$307,C690)*(Inputs!$B$3*24)*60*IF(C690="",0,1)</f>
        <v>0</v>
      </c>
      <c r="Q690" s="354">
        <f>IF(Factsheet!$E$61&gt;0,P690/Factsheet!$E$61,0)</f>
        <v>0</v>
      </c>
      <c r="R690" s="356"/>
      <c r="S690" s="19">
        <f>IF(H690="Trays",I690*Factsheet!$I$61,IF(G690="Fixed",I690,0))</f>
        <v>0</v>
      </c>
      <c r="T690" s="20">
        <f>IF(H690="Other","N/A",IF(H690="Trays",Factsheet!$I$61,Factsheet!$E$61))</f>
        <v>40</v>
      </c>
      <c r="U690" s="20" t="str">
        <f t="shared" si="23"/>
        <v>N</v>
      </c>
      <c r="V690" s="419" t="str">
        <f t="shared" si="22"/>
        <v>-</v>
      </c>
      <c r="W690" s="14"/>
      <c r="X690" s="14"/>
      <c r="Y690" s="14"/>
      <c r="Z690" s="14"/>
    </row>
    <row r="691" spans="1:26" ht="15" x14ac:dyDescent="0.25">
      <c r="A691" s="14"/>
      <c r="B691" s="16"/>
      <c r="C691" s="16"/>
      <c r="D691" s="14"/>
      <c r="E691" s="14"/>
      <c r="F691" s="16"/>
      <c r="G691" s="16"/>
      <c r="H691" s="16"/>
      <c r="I691" s="627"/>
      <c r="J691" s="628"/>
      <c r="K691" s="14"/>
      <c r="L691" s="615"/>
      <c r="M691" s="16"/>
      <c r="N691" s="16"/>
      <c r="O691" s="16"/>
      <c r="P691" s="353">
        <f>COUNTIF(Inputs!$D$20:$DS$307,C691)*(Inputs!$B$3*24)*60*IF(C691="",0,1)</f>
        <v>0</v>
      </c>
      <c r="Q691" s="354">
        <f>IF(Factsheet!$E$61&gt;0,P691/Factsheet!$E$61,0)</f>
        <v>0</v>
      </c>
      <c r="R691" s="356"/>
      <c r="S691" s="19">
        <f>IF(H691="Trays",I691*Factsheet!$I$61,IF(G691="Fixed",I691,0))</f>
        <v>0</v>
      </c>
      <c r="T691" s="20">
        <f>IF(H691="Other","N/A",IF(H691="Trays",Factsheet!$I$61,Factsheet!$E$61))</f>
        <v>40</v>
      </c>
      <c r="U691" s="20" t="str">
        <f t="shared" si="23"/>
        <v>N</v>
      </c>
      <c r="V691" s="419" t="str">
        <f t="shared" si="22"/>
        <v>-</v>
      </c>
      <c r="W691" s="14"/>
      <c r="X691" s="14"/>
      <c r="Y691" s="14"/>
      <c r="Z691" s="14"/>
    </row>
    <row r="692" spans="1:26" ht="15" x14ac:dyDescent="0.25">
      <c r="A692" s="14"/>
      <c r="B692" s="16"/>
      <c r="C692" s="16"/>
      <c r="D692" s="14"/>
      <c r="E692" s="14"/>
      <c r="F692" s="16"/>
      <c r="G692" s="16"/>
      <c r="H692" s="16"/>
      <c r="I692" s="627"/>
      <c r="J692" s="628"/>
      <c r="K692" s="14"/>
      <c r="L692" s="615"/>
      <c r="M692" s="16"/>
      <c r="N692" s="16"/>
      <c r="O692" s="16"/>
      <c r="P692" s="353">
        <f>COUNTIF(Inputs!$D$20:$DS$307,C692)*(Inputs!$B$3*24)*60*IF(C692="",0,1)</f>
        <v>0</v>
      </c>
      <c r="Q692" s="354">
        <f>IF(Factsheet!$E$61&gt;0,P692/Factsheet!$E$61,0)</f>
        <v>0</v>
      </c>
      <c r="R692" s="356"/>
      <c r="S692" s="19">
        <f>IF(H692="Trays",I692*Factsheet!$I$61,IF(G692="Fixed",I692,0))</f>
        <v>0</v>
      </c>
      <c r="T692" s="20">
        <f>IF(H692="Other","N/A",IF(H692="Trays",Factsheet!$I$61,Factsheet!$E$61))</f>
        <v>40</v>
      </c>
      <c r="U692" s="20" t="str">
        <f t="shared" si="23"/>
        <v>N</v>
      </c>
      <c r="V692" s="419" t="str">
        <f t="shared" si="22"/>
        <v>-</v>
      </c>
      <c r="W692" s="14"/>
      <c r="X692" s="14"/>
      <c r="Y692" s="14"/>
      <c r="Z692" s="14"/>
    </row>
    <row r="693" spans="1:26" ht="15" x14ac:dyDescent="0.25">
      <c r="A693" s="14"/>
      <c r="B693" s="16"/>
      <c r="C693" s="16"/>
      <c r="D693" s="14"/>
      <c r="E693" s="14"/>
      <c r="F693" s="16"/>
      <c r="G693" s="16"/>
      <c r="H693" s="16"/>
      <c r="I693" s="627"/>
      <c r="J693" s="628"/>
      <c r="K693" s="14"/>
      <c r="L693" s="615"/>
      <c r="M693" s="16"/>
      <c r="N693" s="16"/>
      <c r="O693" s="16"/>
      <c r="P693" s="353">
        <f>COUNTIF(Inputs!$D$20:$DS$307,C693)*(Inputs!$B$3*24)*60*IF(C693="",0,1)</f>
        <v>0</v>
      </c>
      <c r="Q693" s="354">
        <f>IF(Factsheet!$E$61&gt;0,P693/Factsheet!$E$61,0)</f>
        <v>0</v>
      </c>
      <c r="R693" s="356"/>
      <c r="S693" s="19">
        <f>IF(H693="Trays",I693*Factsheet!$I$61,IF(G693="Fixed",I693,0))</f>
        <v>0</v>
      </c>
      <c r="T693" s="20">
        <f>IF(H693="Other","N/A",IF(H693="Trays",Factsheet!$I$61,Factsheet!$E$61))</f>
        <v>40</v>
      </c>
      <c r="U693" s="20" t="str">
        <f t="shared" si="23"/>
        <v>N</v>
      </c>
      <c r="V693" s="419" t="str">
        <f t="shared" si="22"/>
        <v>-</v>
      </c>
      <c r="W693" s="14"/>
      <c r="X693" s="14"/>
      <c r="Y693" s="14"/>
      <c r="Z693" s="14"/>
    </row>
    <row r="694" spans="1:26" ht="15" x14ac:dyDescent="0.25">
      <c r="A694" s="14"/>
      <c r="B694" s="16"/>
      <c r="C694" s="16"/>
      <c r="D694" s="14"/>
      <c r="E694" s="14"/>
      <c r="F694" s="16"/>
      <c r="G694" s="16"/>
      <c r="H694" s="16"/>
      <c r="I694" s="627"/>
      <c r="J694" s="628"/>
      <c r="K694" s="14"/>
      <c r="L694" s="615"/>
      <c r="M694" s="16"/>
      <c r="N694" s="16"/>
      <c r="O694" s="16"/>
      <c r="P694" s="353">
        <f>COUNTIF(Inputs!$D$20:$DS$307,C694)*(Inputs!$B$3*24)*60*IF(C694="",0,1)</f>
        <v>0</v>
      </c>
      <c r="Q694" s="354">
        <f>IF(Factsheet!$E$61&gt;0,P694/Factsheet!$E$61,0)</f>
        <v>0</v>
      </c>
      <c r="R694" s="356"/>
      <c r="S694" s="19">
        <f>IF(H694="Trays",I694*Factsheet!$I$61,IF(G694="Fixed",I694,0))</f>
        <v>0</v>
      </c>
      <c r="T694" s="20">
        <f>IF(H694="Other","N/A",IF(H694="Trays",Factsheet!$I$61,Factsheet!$E$61))</f>
        <v>40</v>
      </c>
      <c r="U694" s="20" t="str">
        <f t="shared" si="23"/>
        <v>N</v>
      </c>
      <c r="V694" s="419" t="str">
        <f t="shared" si="22"/>
        <v>-</v>
      </c>
      <c r="W694" s="14"/>
      <c r="X694" s="14"/>
      <c r="Y694" s="14"/>
      <c r="Z694" s="14"/>
    </row>
    <row r="695" spans="1:26" ht="15" x14ac:dyDescent="0.25">
      <c r="A695" s="14"/>
      <c r="B695" s="16"/>
      <c r="C695" s="16"/>
      <c r="D695" s="14"/>
      <c r="E695" s="14"/>
      <c r="F695" s="16"/>
      <c r="G695" s="16"/>
      <c r="H695" s="16"/>
      <c r="I695" s="627"/>
      <c r="J695" s="628"/>
      <c r="K695" s="14"/>
      <c r="L695" s="615"/>
      <c r="M695" s="16"/>
      <c r="N695" s="16"/>
      <c r="O695" s="16"/>
      <c r="P695" s="353">
        <f>COUNTIF(Inputs!$D$20:$DS$307,C695)*(Inputs!$B$3*24)*60*IF(C695="",0,1)</f>
        <v>0</v>
      </c>
      <c r="Q695" s="354">
        <f>IF(Factsheet!$E$61&gt;0,P695/Factsheet!$E$61,0)</f>
        <v>0</v>
      </c>
      <c r="R695" s="356"/>
      <c r="S695" s="19">
        <f>IF(H695="Trays",I695*Factsheet!$I$61,IF(G695="Fixed",I695,0))</f>
        <v>0</v>
      </c>
      <c r="T695" s="20">
        <f>IF(H695="Other","N/A",IF(H695="Trays",Factsheet!$I$61,Factsheet!$E$61))</f>
        <v>40</v>
      </c>
      <c r="U695" s="20" t="str">
        <f t="shared" si="23"/>
        <v>N</v>
      </c>
      <c r="V695" s="419" t="str">
        <f t="shared" si="22"/>
        <v>-</v>
      </c>
      <c r="W695" s="14"/>
      <c r="X695" s="14"/>
      <c r="Y695" s="14"/>
      <c r="Z695" s="14"/>
    </row>
    <row r="696" spans="1:26" ht="15" x14ac:dyDescent="0.25">
      <c r="A696" s="14"/>
      <c r="B696" s="16"/>
      <c r="C696" s="16"/>
      <c r="D696" s="14"/>
      <c r="E696" s="14"/>
      <c r="F696" s="16"/>
      <c r="G696" s="16"/>
      <c r="H696" s="16"/>
      <c r="I696" s="627"/>
      <c r="J696" s="628"/>
      <c r="K696" s="14"/>
      <c r="L696" s="615"/>
      <c r="M696" s="16"/>
      <c r="N696" s="16"/>
      <c r="O696" s="16"/>
      <c r="P696" s="353">
        <f>COUNTIF(Inputs!$D$20:$DS$307,C696)*(Inputs!$B$3*24)*60*IF(C696="",0,1)</f>
        <v>0</v>
      </c>
      <c r="Q696" s="354">
        <f>IF(Factsheet!$E$61&gt;0,P696/Factsheet!$E$61,0)</f>
        <v>0</v>
      </c>
      <c r="R696" s="356"/>
      <c r="S696" s="19">
        <f>IF(H696="Trays",I696*Factsheet!$I$61,IF(G696="Fixed",I696,0))</f>
        <v>0</v>
      </c>
      <c r="T696" s="20">
        <f>IF(H696="Other","N/A",IF(H696="Trays",Factsheet!$I$61,Factsheet!$E$61))</f>
        <v>40</v>
      </c>
      <c r="U696" s="20" t="str">
        <f t="shared" si="23"/>
        <v>N</v>
      </c>
      <c r="V696" s="419" t="str">
        <f t="shared" si="22"/>
        <v>-</v>
      </c>
      <c r="W696" s="14"/>
      <c r="X696" s="14"/>
      <c r="Y696" s="14"/>
      <c r="Z696" s="14"/>
    </row>
    <row r="697" spans="1:26" ht="15" x14ac:dyDescent="0.25">
      <c r="A697" s="14"/>
      <c r="B697" s="16"/>
      <c r="C697" s="16"/>
      <c r="D697" s="14"/>
      <c r="E697" s="14"/>
      <c r="F697" s="16"/>
      <c r="G697" s="16"/>
      <c r="H697" s="16"/>
      <c r="I697" s="627"/>
      <c r="J697" s="628"/>
      <c r="K697" s="14"/>
      <c r="L697" s="615"/>
      <c r="M697" s="16"/>
      <c r="N697" s="16"/>
      <c r="O697" s="16"/>
      <c r="P697" s="353">
        <f>COUNTIF(Inputs!$D$20:$DS$307,C697)*(Inputs!$B$3*24)*60*IF(C697="",0,1)</f>
        <v>0</v>
      </c>
      <c r="Q697" s="354">
        <f>IF(Factsheet!$E$61&gt;0,P697/Factsheet!$E$61,0)</f>
        <v>0</v>
      </c>
      <c r="R697" s="356"/>
      <c r="S697" s="19">
        <f>IF(H697="Trays",I697*Factsheet!$I$61,IF(G697="Fixed",I697,0))</f>
        <v>0</v>
      </c>
      <c r="T697" s="20">
        <f>IF(H697="Other","N/A",IF(H697="Trays",Factsheet!$I$61,Factsheet!$E$61))</f>
        <v>40</v>
      </c>
      <c r="U697" s="20" t="str">
        <f t="shared" si="23"/>
        <v>N</v>
      </c>
      <c r="V697" s="419" t="str">
        <f t="shared" si="22"/>
        <v>-</v>
      </c>
      <c r="W697" s="14"/>
      <c r="X697" s="14"/>
      <c r="Y697" s="14"/>
      <c r="Z697" s="14"/>
    </row>
    <row r="698" spans="1:26" ht="15" x14ac:dyDescent="0.25">
      <c r="A698" s="14"/>
      <c r="B698" s="16"/>
      <c r="C698" s="16"/>
      <c r="D698" s="14"/>
      <c r="E698" s="14"/>
      <c r="F698" s="16"/>
      <c r="G698" s="16"/>
      <c r="H698" s="16"/>
      <c r="I698" s="627"/>
      <c r="J698" s="628"/>
      <c r="K698" s="14"/>
      <c r="L698" s="615"/>
      <c r="M698" s="16"/>
      <c r="N698" s="16"/>
      <c r="O698" s="16"/>
      <c r="P698" s="353">
        <f>COUNTIF(Inputs!$D$20:$DS$307,C698)*(Inputs!$B$3*24)*60*IF(C698="",0,1)</f>
        <v>0</v>
      </c>
      <c r="Q698" s="354">
        <f>IF(Factsheet!$E$61&gt;0,P698/Factsheet!$E$61,0)</f>
        <v>0</v>
      </c>
      <c r="R698" s="356"/>
      <c r="S698" s="19">
        <f>IF(H698="Trays",I698*Factsheet!$I$61,IF(G698="Fixed",I698,0))</f>
        <v>0</v>
      </c>
      <c r="T698" s="20">
        <f>IF(H698="Other","N/A",IF(H698="Trays",Factsheet!$I$61,Factsheet!$E$61))</f>
        <v>40</v>
      </c>
      <c r="U698" s="20" t="str">
        <f t="shared" si="23"/>
        <v>N</v>
      </c>
      <c r="V698" s="419" t="str">
        <f t="shared" si="22"/>
        <v>-</v>
      </c>
      <c r="W698" s="14"/>
      <c r="X698" s="14"/>
      <c r="Y698" s="14"/>
      <c r="Z698" s="14"/>
    </row>
    <row r="699" spans="1:26" ht="15" x14ac:dyDescent="0.25">
      <c r="A699" s="14"/>
      <c r="B699" s="16"/>
      <c r="C699" s="16"/>
      <c r="D699" s="14"/>
      <c r="E699" s="14"/>
      <c r="F699" s="16"/>
      <c r="G699" s="16"/>
      <c r="H699" s="16"/>
      <c r="I699" s="627"/>
      <c r="J699" s="628"/>
      <c r="K699" s="14"/>
      <c r="L699" s="615"/>
      <c r="M699" s="16"/>
      <c r="N699" s="16"/>
      <c r="O699" s="16"/>
      <c r="P699" s="353">
        <f>COUNTIF(Inputs!$D$20:$DS$307,C699)*(Inputs!$B$3*24)*60*IF(C699="",0,1)</f>
        <v>0</v>
      </c>
      <c r="Q699" s="354">
        <f>IF(Factsheet!$E$61&gt;0,P699/Factsheet!$E$61,0)</f>
        <v>0</v>
      </c>
      <c r="R699" s="356"/>
      <c r="S699" s="19">
        <f>IF(H699="Trays",I699*Factsheet!$I$61,IF(G699="Fixed",I699,0))</f>
        <v>0</v>
      </c>
      <c r="T699" s="20">
        <f>IF(H699="Other","N/A",IF(H699="Trays",Factsheet!$I$61,Factsheet!$E$61))</f>
        <v>40</v>
      </c>
      <c r="U699" s="20" t="str">
        <f t="shared" si="23"/>
        <v>N</v>
      </c>
      <c r="V699" s="419" t="str">
        <f t="shared" si="22"/>
        <v>-</v>
      </c>
      <c r="W699" s="14"/>
      <c r="X699" s="14"/>
      <c r="Y699" s="14"/>
      <c r="Z699" s="14"/>
    </row>
    <row r="700" spans="1:26" ht="15" x14ac:dyDescent="0.25">
      <c r="A700" s="14"/>
      <c r="B700" s="16"/>
      <c r="C700" s="16"/>
      <c r="D700" s="14"/>
      <c r="E700" s="14"/>
      <c r="F700" s="16"/>
      <c r="G700" s="16"/>
      <c r="H700" s="16"/>
      <c r="I700" s="627"/>
      <c r="J700" s="628"/>
      <c r="K700" s="14"/>
      <c r="L700" s="615"/>
      <c r="M700" s="16"/>
      <c r="N700" s="16"/>
      <c r="O700" s="16"/>
      <c r="P700" s="353">
        <f>COUNTIF(Inputs!$D$20:$DS$307,C700)*(Inputs!$B$3*24)*60*IF(C700="",0,1)</f>
        <v>0</v>
      </c>
      <c r="Q700" s="354">
        <f>IF(Factsheet!$E$61&gt;0,P700/Factsheet!$E$61,0)</f>
        <v>0</v>
      </c>
      <c r="R700" s="356"/>
      <c r="S700" s="19">
        <f>IF(H700="Trays",I700*Factsheet!$I$61,IF(G700="Fixed",I700,0))</f>
        <v>0</v>
      </c>
      <c r="T700" s="20">
        <f>IF(H700="Other","N/A",IF(H700="Trays",Factsheet!$I$61,Factsheet!$E$61))</f>
        <v>40</v>
      </c>
      <c r="U700" s="20" t="str">
        <f t="shared" si="23"/>
        <v>N</v>
      </c>
      <c r="V700" s="419" t="str">
        <f t="shared" si="22"/>
        <v>-</v>
      </c>
      <c r="W700" s="14"/>
      <c r="X700" s="14"/>
      <c r="Y700" s="14"/>
      <c r="Z700" s="14"/>
    </row>
    <row r="701" spans="1:26" ht="15" x14ac:dyDescent="0.25">
      <c r="A701" s="14"/>
      <c r="B701" s="16"/>
      <c r="C701" s="16"/>
      <c r="D701" s="14"/>
      <c r="E701" s="14"/>
      <c r="F701" s="16"/>
      <c r="G701" s="16"/>
      <c r="H701" s="16"/>
      <c r="I701" s="627"/>
      <c r="J701" s="628"/>
      <c r="K701" s="14"/>
      <c r="L701" s="615"/>
      <c r="M701" s="16"/>
      <c r="N701" s="16"/>
      <c r="O701" s="16"/>
      <c r="P701" s="353">
        <f>COUNTIF(Inputs!$D$20:$DS$307,C701)*(Inputs!$B$3*24)*60*IF(C701="",0,1)</f>
        <v>0</v>
      </c>
      <c r="Q701" s="354">
        <f>IF(Factsheet!$E$61&gt;0,P701/Factsheet!$E$61,0)</f>
        <v>0</v>
      </c>
      <c r="R701" s="356"/>
      <c r="S701" s="19">
        <f>IF(H701="Trays",I701*Factsheet!$I$61,IF(G701="Fixed",I701,0))</f>
        <v>0</v>
      </c>
      <c r="T701" s="20">
        <f>IF(H701="Other","N/A",IF(H701="Trays",Factsheet!$I$61,Factsheet!$E$61))</f>
        <v>40</v>
      </c>
      <c r="U701" s="20" t="str">
        <f t="shared" si="23"/>
        <v>N</v>
      </c>
      <c r="V701" s="419" t="str">
        <f t="shared" si="22"/>
        <v>-</v>
      </c>
      <c r="W701" s="14"/>
      <c r="X701" s="14"/>
      <c r="Y701" s="14"/>
      <c r="Z701" s="14"/>
    </row>
    <row r="702" spans="1:26" ht="15" x14ac:dyDescent="0.25">
      <c r="A702" s="14"/>
      <c r="B702" s="16"/>
      <c r="C702" s="16"/>
      <c r="D702" s="14"/>
      <c r="E702" s="14"/>
      <c r="F702" s="16"/>
      <c r="G702" s="16"/>
      <c r="H702" s="16"/>
      <c r="I702" s="627"/>
      <c r="J702" s="628"/>
      <c r="K702" s="14"/>
      <c r="L702" s="615"/>
      <c r="M702" s="16"/>
      <c r="N702" s="16"/>
      <c r="O702" s="16"/>
      <c r="P702" s="353">
        <f>COUNTIF(Inputs!$D$20:$DS$307,C702)*(Inputs!$B$3*24)*60*IF(C702="",0,1)</f>
        <v>0</v>
      </c>
      <c r="Q702" s="354">
        <f>IF(Factsheet!$E$61&gt;0,P702/Factsheet!$E$61,0)</f>
        <v>0</v>
      </c>
      <c r="R702" s="356"/>
      <c r="S702" s="19">
        <f>IF(H702="Trays",I702*Factsheet!$I$61,IF(G702="Fixed",I702,0))</f>
        <v>0</v>
      </c>
      <c r="T702" s="20">
        <f>IF(H702="Other","N/A",IF(H702="Trays",Factsheet!$I$61,Factsheet!$E$61))</f>
        <v>40</v>
      </c>
      <c r="U702" s="20" t="str">
        <f t="shared" si="23"/>
        <v>N</v>
      </c>
      <c r="V702" s="419" t="str">
        <f t="shared" si="22"/>
        <v>-</v>
      </c>
      <c r="W702" s="14"/>
      <c r="X702" s="14"/>
      <c r="Y702" s="14"/>
      <c r="Z702" s="14"/>
    </row>
    <row r="703" spans="1:26" ht="15" x14ac:dyDescent="0.25">
      <c r="A703" s="14"/>
      <c r="B703" s="16"/>
      <c r="C703" s="16"/>
      <c r="D703" s="14"/>
      <c r="E703" s="14"/>
      <c r="F703" s="16"/>
      <c r="G703" s="16"/>
      <c r="H703" s="16"/>
      <c r="I703" s="627"/>
      <c r="J703" s="628"/>
      <c r="K703" s="14"/>
      <c r="L703" s="615"/>
      <c r="M703" s="16"/>
      <c r="N703" s="16"/>
      <c r="O703" s="16"/>
      <c r="P703" s="353">
        <f>COUNTIF(Inputs!$D$20:$DS$307,C703)*(Inputs!$B$3*24)*60*IF(C703="",0,1)</f>
        <v>0</v>
      </c>
      <c r="Q703" s="354">
        <f>IF(Factsheet!$E$61&gt;0,P703/Factsheet!$E$61,0)</f>
        <v>0</v>
      </c>
      <c r="R703" s="356"/>
      <c r="S703" s="19">
        <f>IF(H703="Trays",I703*Factsheet!$I$61,IF(G703="Fixed",I703,0))</f>
        <v>0</v>
      </c>
      <c r="T703" s="20">
        <f>IF(H703="Other","N/A",IF(H703="Trays",Factsheet!$I$61,Factsheet!$E$61))</f>
        <v>40</v>
      </c>
      <c r="U703" s="20" t="str">
        <f t="shared" si="23"/>
        <v>N</v>
      </c>
      <c r="V703" s="419" t="str">
        <f t="shared" si="22"/>
        <v>-</v>
      </c>
      <c r="W703" s="14"/>
      <c r="X703" s="14"/>
      <c r="Y703" s="14"/>
      <c r="Z703" s="14"/>
    </row>
    <row r="704" spans="1:26" ht="15" x14ac:dyDescent="0.25">
      <c r="A704" s="14"/>
      <c r="B704" s="16"/>
      <c r="C704" s="16"/>
      <c r="D704" s="14"/>
      <c r="E704" s="14"/>
      <c r="F704" s="16"/>
      <c r="G704" s="16"/>
      <c r="H704" s="16"/>
      <c r="I704" s="627"/>
      <c r="J704" s="628"/>
      <c r="K704" s="14"/>
      <c r="L704" s="615"/>
      <c r="M704" s="16"/>
      <c r="N704" s="16"/>
      <c r="O704" s="16"/>
      <c r="P704" s="353">
        <f>COUNTIF(Inputs!$D$20:$DS$307,C704)*(Inputs!$B$3*24)*60*IF(C704="",0,1)</f>
        <v>0</v>
      </c>
      <c r="Q704" s="354">
        <f>IF(Factsheet!$E$61&gt;0,P704/Factsheet!$E$61,0)</f>
        <v>0</v>
      </c>
      <c r="R704" s="356"/>
      <c r="S704" s="19">
        <f>IF(H704="Trays",I704*Factsheet!$I$61,IF(G704="Fixed",I704,0))</f>
        <v>0</v>
      </c>
      <c r="T704" s="20">
        <f>IF(H704="Other","N/A",IF(H704="Trays",Factsheet!$I$61,Factsheet!$E$61))</f>
        <v>40</v>
      </c>
      <c r="U704" s="20" t="str">
        <f t="shared" si="23"/>
        <v>N</v>
      </c>
      <c r="V704" s="419" t="str">
        <f t="shared" si="22"/>
        <v>-</v>
      </c>
      <c r="W704" s="14"/>
      <c r="X704" s="14"/>
      <c r="Y704" s="14"/>
      <c r="Z704" s="14"/>
    </row>
    <row r="705" spans="1:26" ht="15" x14ac:dyDescent="0.25">
      <c r="A705" s="14"/>
      <c r="B705" s="16"/>
      <c r="C705" s="16"/>
      <c r="D705" s="14"/>
      <c r="E705" s="14"/>
      <c r="F705" s="16"/>
      <c r="G705" s="16"/>
      <c r="H705" s="16"/>
      <c r="I705" s="627"/>
      <c r="J705" s="628"/>
      <c r="K705" s="14"/>
      <c r="L705" s="615"/>
      <c r="M705" s="16"/>
      <c r="N705" s="16"/>
      <c r="O705" s="16"/>
      <c r="P705" s="353">
        <f>COUNTIF(Inputs!$D$20:$DS$307,C705)*(Inputs!$B$3*24)*60*IF(C705="",0,1)</f>
        <v>0</v>
      </c>
      <c r="Q705" s="354">
        <f>IF(Factsheet!$E$61&gt;0,P705/Factsheet!$E$61,0)</f>
        <v>0</v>
      </c>
      <c r="R705" s="356"/>
      <c r="S705" s="19">
        <f>IF(H705="Trays",I705*Factsheet!$I$61,IF(G705="Fixed",I705,0))</f>
        <v>0</v>
      </c>
      <c r="T705" s="20">
        <f>IF(H705="Other","N/A",IF(H705="Trays",Factsheet!$I$61,Factsheet!$E$61))</f>
        <v>40</v>
      </c>
      <c r="U705" s="20" t="str">
        <f t="shared" si="23"/>
        <v>N</v>
      </c>
      <c r="V705" s="419" t="str">
        <f t="shared" si="22"/>
        <v>-</v>
      </c>
      <c r="W705" s="14"/>
      <c r="X705" s="14"/>
      <c r="Y705" s="14"/>
      <c r="Z705" s="14"/>
    </row>
    <row r="706" spans="1:26" ht="15" x14ac:dyDescent="0.25">
      <c r="A706" s="14"/>
      <c r="B706" s="16"/>
      <c r="C706" s="16"/>
      <c r="D706" s="14"/>
      <c r="E706" s="14"/>
      <c r="F706" s="16"/>
      <c r="G706" s="16"/>
      <c r="H706" s="16"/>
      <c r="I706" s="627"/>
      <c r="J706" s="628"/>
      <c r="K706" s="14"/>
      <c r="L706" s="615"/>
      <c r="M706" s="16"/>
      <c r="N706" s="16"/>
      <c r="O706" s="16"/>
      <c r="P706" s="353">
        <f>COUNTIF(Inputs!$D$20:$DS$307,C706)*(Inputs!$B$3*24)*60*IF(C706="",0,1)</f>
        <v>0</v>
      </c>
      <c r="Q706" s="354">
        <f>IF(Factsheet!$E$61&gt;0,P706/Factsheet!$E$61,0)</f>
        <v>0</v>
      </c>
      <c r="R706" s="356"/>
      <c r="S706" s="19">
        <f>IF(H706="Trays",I706*Factsheet!$I$61,IF(G706="Fixed",I706,0))</f>
        <v>0</v>
      </c>
      <c r="T706" s="20">
        <f>IF(H706="Other","N/A",IF(H706="Trays",Factsheet!$I$61,Factsheet!$E$61))</f>
        <v>40</v>
      </c>
      <c r="U706" s="20" t="str">
        <f t="shared" si="23"/>
        <v>N</v>
      </c>
      <c r="V706" s="419" t="str">
        <f t="shared" si="22"/>
        <v>-</v>
      </c>
      <c r="W706" s="14"/>
      <c r="X706" s="14"/>
      <c r="Y706" s="14"/>
      <c r="Z706" s="14"/>
    </row>
    <row r="707" spans="1:26" ht="15" x14ac:dyDescent="0.25">
      <c r="A707" s="14"/>
      <c r="B707" s="16"/>
      <c r="C707" s="16"/>
      <c r="D707" s="14"/>
      <c r="E707" s="14"/>
      <c r="F707" s="16"/>
      <c r="G707" s="16"/>
      <c r="H707" s="16"/>
      <c r="I707" s="627"/>
      <c r="J707" s="628"/>
      <c r="K707" s="14"/>
      <c r="L707" s="615"/>
      <c r="M707" s="16"/>
      <c r="N707" s="16"/>
      <c r="O707" s="16"/>
      <c r="P707" s="353">
        <f>COUNTIF(Inputs!$D$20:$DS$307,C707)*(Inputs!$B$3*24)*60*IF(C707="",0,1)</f>
        <v>0</v>
      </c>
      <c r="Q707" s="354">
        <f>IF(Factsheet!$E$61&gt;0,P707/Factsheet!$E$61,0)</f>
        <v>0</v>
      </c>
      <c r="R707" s="356"/>
      <c r="S707" s="19">
        <f>IF(H707="Trays",I707*Factsheet!$I$61,IF(G707="Fixed",I707,0))</f>
        <v>0</v>
      </c>
      <c r="T707" s="20">
        <f>IF(H707="Other","N/A",IF(H707="Trays",Factsheet!$I$61,Factsheet!$E$61))</f>
        <v>40</v>
      </c>
      <c r="U707" s="20" t="str">
        <f t="shared" si="23"/>
        <v>N</v>
      </c>
      <c r="V707" s="419" t="str">
        <f t="shared" si="22"/>
        <v>-</v>
      </c>
      <c r="W707" s="14"/>
      <c r="X707" s="14"/>
      <c r="Y707" s="14"/>
      <c r="Z707" s="14"/>
    </row>
    <row r="708" spans="1:26" ht="15" x14ac:dyDescent="0.25">
      <c r="A708" s="14"/>
      <c r="B708" s="16"/>
      <c r="C708" s="16"/>
      <c r="D708" s="14"/>
      <c r="E708" s="14"/>
      <c r="F708" s="16"/>
      <c r="G708" s="16"/>
      <c r="H708" s="16"/>
      <c r="I708" s="627"/>
      <c r="J708" s="628"/>
      <c r="K708" s="14"/>
      <c r="L708" s="615"/>
      <c r="M708" s="16"/>
      <c r="N708" s="16"/>
      <c r="O708" s="16"/>
      <c r="P708" s="353">
        <f>COUNTIF(Inputs!$D$20:$DS$307,C708)*(Inputs!$B$3*24)*60*IF(C708="",0,1)</f>
        <v>0</v>
      </c>
      <c r="Q708" s="354">
        <f>IF(Factsheet!$E$61&gt;0,P708/Factsheet!$E$61,0)</f>
        <v>0</v>
      </c>
      <c r="R708" s="356"/>
      <c r="S708" s="19">
        <f>IF(H708="Trays",I708*Factsheet!$I$61,IF(G708="Fixed",I708,0))</f>
        <v>0</v>
      </c>
      <c r="T708" s="20">
        <f>IF(H708="Other","N/A",IF(H708="Trays",Factsheet!$I$61,Factsheet!$E$61))</f>
        <v>40</v>
      </c>
      <c r="U708" s="20" t="str">
        <f t="shared" si="23"/>
        <v>N</v>
      </c>
      <c r="V708" s="419" t="str">
        <f t="shared" si="22"/>
        <v>-</v>
      </c>
      <c r="W708" s="14"/>
      <c r="X708" s="14"/>
      <c r="Y708" s="14"/>
      <c r="Z708" s="14"/>
    </row>
    <row r="709" spans="1:26" ht="15" x14ac:dyDescent="0.25">
      <c r="A709" s="14"/>
      <c r="B709" s="16"/>
      <c r="C709" s="16"/>
      <c r="D709" s="14"/>
      <c r="E709" s="14"/>
      <c r="F709" s="16"/>
      <c r="G709" s="16"/>
      <c r="H709" s="16"/>
      <c r="I709" s="627"/>
      <c r="J709" s="628"/>
      <c r="K709" s="14"/>
      <c r="L709" s="615"/>
      <c r="M709" s="16"/>
      <c r="N709" s="16"/>
      <c r="O709" s="16"/>
      <c r="P709" s="353">
        <f>COUNTIF(Inputs!$D$20:$DS$307,C709)*(Inputs!$B$3*24)*60*IF(C709="",0,1)</f>
        <v>0</v>
      </c>
      <c r="Q709" s="354">
        <f>IF(Factsheet!$E$61&gt;0,P709/Factsheet!$E$61,0)</f>
        <v>0</v>
      </c>
      <c r="R709" s="356"/>
      <c r="S709" s="19">
        <f>IF(H709="Trays",I709*Factsheet!$I$61,IF(G709="Fixed",I709,0))</f>
        <v>0</v>
      </c>
      <c r="T709" s="20">
        <f>IF(H709="Other","N/A",IF(H709="Trays",Factsheet!$I$61,Factsheet!$E$61))</f>
        <v>40</v>
      </c>
      <c r="U709" s="20" t="str">
        <f t="shared" si="23"/>
        <v>N</v>
      </c>
      <c r="V709" s="419" t="str">
        <f t="shared" ref="V709:V772" si="24">A709&amp;"-"&amp;C709</f>
        <v>-</v>
      </c>
      <c r="W709" s="14"/>
      <c r="X709" s="14"/>
      <c r="Y709" s="14"/>
      <c r="Z709" s="14"/>
    </row>
    <row r="710" spans="1:26" ht="15" x14ac:dyDescent="0.25">
      <c r="A710" s="14"/>
      <c r="B710" s="16"/>
      <c r="C710" s="16"/>
      <c r="D710" s="14"/>
      <c r="E710" s="14"/>
      <c r="F710" s="16"/>
      <c r="G710" s="16"/>
      <c r="H710" s="16"/>
      <c r="I710" s="627"/>
      <c r="J710" s="628"/>
      <c r="K710" s="14"/>
      <c r="L710" s="615"/>
      <c r="M710" s="16"/>
      <c r="N710" s="16"/>
      <c r="O710" s="16"/>
      <c r="P710" s="353">
        <f>COUNTIF(Inputs!$D$20:$DS$307,C710)*(Inputs!$B$3*24)*60*IF(C710="",0,1)</f>
        <v>0</v>
      </c>
      <c r="Q710" s="354">
        <f>IF(Factsheet!$E$61&gt;0,P710/Factsheet!$E$61,0)</f>
        <v>0</v>
      </c>
      <c r="R710" s="356"/>
      <c r="S710" s="19">
        <f>IF(H710="Trays",I710*Factsheet!$I$61,IF(G710="Fixed",I710,0))</f>
        <v>0</v>
      </c>
      <c r="T710" s="20">
        <f>IF(H710="Other","N/A",IF(H710="Trays",Factsheet!$I$61,Factsheet!$E$61))</f>
        <v>40</v>
      </c>
      <c r="U710" s="20" t="str">
        <f t="shared" si="23"/>
        <v>N</v>
      </c>
      <c r="V710" s="419" t="str">
        <f t="shared" si="24"/>
        <v>-</v>
      </c>
      <c r="W710" s="14"/>
      <c r="X710" s="14"/>
      <c r="Y710" s="14"/>
      <c r="Z710" s="14"/>
    </row>
    <row r="711" spans="1:26" ht="15" x14ac:dyDescent="0.25">
      <c r="A711" s="14"/>
      <c r="B711" s="16"/>
      <c r="C711" s="16"/>
      <c r="D711" s="14"/>
      <c r="E711" s="14"/>
      <c r="F711" s="16"/>
      <c r="G711" s="16"/>
      <c r="H711" s="16"/>
      <c r="I711" s="627"/>
      <c r="J711" s="628"/>
      <c r="K711" s="14"/>
      <c r="L711" s="615"/>
      <c r="M711" s="16"/>
      <c r="N711" s="16"/>
      <c r="O711" s="16"/>
      <c r="P711" s="353">
        <f>COUNTIF(Inputs!$D$20:$DS$307,C711)*(Inputs!$B$3*24)*60*IF(C711="",0,1)</f>
        <v>0</v>
      </c>
      <c r="Q711" s="354">
        <f>IF(Factsheet!$E$61&gt;0,P711/Factsheet!$E$61,0)</f>
        <v>0</v>
      </c>
      <c r="R711" s="356"/>
      <c r="S711" s="19">
        <f>IF(H711="Trays",I711*Factsheet!$I$61,IF(G711="Fixed",I711,0))</f>
        <v>0</v>
      </c>
      <c r="T711" s="20">
        <f>IF(H711="Other","N/A",IF(H711="Trays",Factsheet!$I$61,Factsheet!$E$61))</f>
        <v>40</v>
      </c>
      <c r="U711" s="20" t="str">
        <f t="shared" ref="U711:U774" si="25">IF(P711&gt;0,"Y","N")</f>
        <v>N</v>
      </c>
      <c r="V711" s="419" t="str">
        <f t="shared" si="24"/>
        <v>-</v>
      </c>
      <c r="W711" s="14"/>
      <c r="X711" s="14"/>
      <c r="Y711" s="14"/>
      <c r="Z711" s="14"/>
    </row>
    <row r="712" spans="1:26" ht="15" x14ac:dyDescent="0.25">
      <c r="A712" s="14"/>
      <c r="B712" s="16"/>
      <c r="C712" s="16"/>
      <c r="D712" s="14"/>
      <c r="E712" s="14"/>
      <c r="F712" s="16"/>
      <c r="G712" s="16"/>
      <c r="H712" s="16"/>
      <c r="I712" s="627"/>
      <c r="J712" s="628"/>
      <c r="K712" s="14"/>
      <c r="L712" s="615"/>
      <c r="M712" s="16"/>
      <c r="N712" s="16"/>
      <c r="O712" s="16"/>
      <c r="P712" s="353">
        <f>COUNTIF(Inputs!$D$20:$DS$307,C712)*(Inputs!$B$3*24)*60*IF(C712="",0,1)</f>
        <v>0</v>
      </c>
      <c r="Q712" s="354">
        <f>IF(Factsheet!$E$61&gt;0,P712/Factsheet!$E$61,0)</f>
        <v>0</v>
      </c>
      <c r="R712" s="356"/>
      <c r="S712" s="19">
        <f>IF(H712="Trays",I712*Factsheet!$I$61,IF(G712="Fixed",I712,0))</f>
        <v>0</v>
      </c>
      <c r="T712" s="20">
        <f>IF(H712="Other","N/A",IF(H712="Trays",Factsheet!$I$61,Factsheet!$E$61))</f>
        <v>40</v>
      </c>
      <c r="U712" s="20" t="str">
        <f t="shared" si="25"/>
        <v>N</v>
      </c>
      <c r="V712" s="419" t="str">
        <f t="shared" si="24"/>
        <v>-</v>
      </c>
      <c r="W712" s="14"/>
      <c r="X712" s="14"/>
      <c r="Y712" s="14"/>
      <c r="Z712" s="14"/>
    </row>
    <row r="713" spans="1:26" ht="15" x14ac:dyDescent="0.25">
      <c r="A713" s="14"/>
      <c r="B713" s="16"/>
      <c r="C713" s="16"/>
      <c r="D713" s="14"/>
      <c r="E713" s="14"/>
      <c r="F713" s="16"/>
      <c r="G713" s="16"/>
      <c r="H713" s="16"/>
      <c r="I713" s="627"/>
      <c r="J713" s="628"/>
      <c r="K713" s="14"/>
      <c r="L713" s="615"/>
      <c r="M713" s="16"/>
      <c r="N713" s="16"/>
      <c r="O713" s="16"/>
      <c r="P713" s="353">
        <f>COUNTIF(Inputs!$D$20:$DS$307,C713)*(Inputs!$B$3*24)*60*IF(C713="",0,1)</f>
        <v>0</v>
      </c>
      <c r="Q713" s="354">
        <f>IF(Factsheet!$E$61&gt;0,P713/Factsheet!$E$61,0)</f>
        <v>0</v>
      </c>
      <c r="R713" s="356"/>
      <c r="S713" s="19">
        <f>IF(H713="Trays",I713*Factsheet!$I$61,IF(G713="Fixed",I713,0))</f>
        <v>0</v>
      </c>
      <c r="T713" s="20">
        <f>IF(H713="Other","N/A",IF(H713="Trays",Factsheet!$I$61,Factsheet!$E$61))</f>
        <v>40</v>
      </c>
      <c r="U713" s="20" t="str">
        <f t="shared" si="25"/>
        <v>N</v>
      </c>
      <c r="V713" s="419" t="str">
        <f t="shared" si="24"/>
        <v>-</v>
      </c>
      <c r="W713" s="14"/>
      <c r="X713" s="14"/>
      <c r="Y713" s="14"/>
      <c r="Z713" s="14"/>
    </row>
    <row r="714" spans="1:26" ht="15" x14ac:dyDescent="0.25">
      <c r="A714" s="14"/>
      <c r="B714" s="16"/>
      <c r="C714" s="16"/>
      <c r="D714" s="14"/>
      <c r="E714" s="14"/>
      <c r="F714" s="16"/>
      <c r="G714" s="16"/>
      <c r="H714" s="16"/>
      <c r="I714" s="627"/>
      <c r="J714" s="628"/>
      <c r="K714" s="14"/>
      <c r="L714" s="615"/>
      <c r="M714" s="16"/>
      <c r="N714" s="16"/>
      <c r="O714" s="16"/>
      <c r="P714" s="353">
        <f>COUNTIF(Inputs!$D$20:$DS$307,C714)*(Inputs!$B$3*24)*60*IF(C714="",0,1)</f>
        <v>0</v>
      </c>
      <c r="Q714" s="354">
        <f>IF(Factsheet!$E$61&gt;0,P714/Factsheet!$E$61,0)</f>
        <v>0</v>
      </c>
      <c r="R714" s="356"/>
      <c r="S714" s="19">
        <f>IF(H714="Trays",I714*Factsheet!$I$61,IF(G714="Fixed",I714,0))</f>
        <v>0</v>
      </c>
      <c r="T714" s="20">
        <f>IF(H714="Other","N/A",IF(H714="Trays",Factsheet!$I$61,Factsheet!$E$61))</f>
        <v>40</v>
      </c>
      <c r="U714" s="20" t="str">
        <f t="shared" si="25"/>
        <v>N</v>
      </c>
      <c r="V714" s="419" t="str">
        <f t="shared" si="24"/>
        <v>-</v>
      </c>
      <c r="W714" s="14"/>
      <c r="X714" s="14"/>
      <c r="Y714" s="14"/>
      <c r="Z714" s="14"/>
    </row>
    <row r="715" spans="1:26" ht="15" x14ac:dyDescent="0.25">
      <c r="A715" s="14"/>
      <c r="B715" s="16"/>
      <c r="C715" s="16"/>
      <c r="D715" s="14"/>
      <c r="E715" s="14"/>
      <c r="F715" s="16"/>
      <c r="G715" s="16"/>
      <c r="H715" s="16"/>
      <c r="I715" s="627"/>
      <c r="J715" s="628"/>
      <c r="K715" s="14"/>
      <c r="L715" s="615"/>
      <c r="M715" s="16"/>
      <c r="N715" s="16"/>
      <c r="O715" s="16"/>
      <c r="P715" s="353">
        <f>COUNTIF(Inputs!$D$20:$DS$307,C715)*(Inputs!$B$3*24)*60*IF(C715="",0,1)</f>
        <v>0</v>
      </c>
      <c r="Q715" s="354">
        <f>IF(Factsheet!$E$61&gt;0,P715/Factsheet!$E$61,0)</f>
        <v>0</v>
      </c>
      <c r="R715" s="356"/>
      <c r="S715" s="19">
        <f>IF(H715="Trays",I715*Factsheet!$I$61,IF(G715="Fixed",I715,0))</f>
        <v>0</v>
      </c>
      <c r="T715" s="20">
        <f>IF(H715="Other","N/A",IF(H715="Trays",Factsheet!$I$61,Factsheet!$E$61))</f>
        <v>40</v>
      </c>
      <c r="U715" s="20" t="str">
        <f t="shared" si="25"/>
        <v>N</v>
      </c>
      <c r="V715" s="419" t="str">
        <f t="shared" si="24"/>
        <v>-</v>
      </c>
      <c r="W715" s="14"/>
      <c r="X715" s="14"/>
      <c r="Y715" s="14"/>
      <c r="Z715" s="14"/>
    </row>
    <row r="716" spans="1:26" ht="15" x14ac:dyDescent="0.25">
      <c r="A716" s="14"/>
      <c r="B716" s="16"/>
      <c r="C716" s="16"/>
      <c r="D716" s="14"/>
      <c r="E716" s="14"/>
      <c r="F716" s="16"/>
      <c r="G716" s="16"/>
      <c r="H716" s="16"/>
      <c r="I716" s="627"/>
      <c r="J716" s="628"/>
      <c r="K716" s="14"/>
      <c r="L716" s="615"/>
      <c r="M716" s="16"/>
      <c r="N716" s="16"/>
      <c r="O716" s="16"/>
      <c r="P716" s="353">
        <f>COUNTIF(Inputs!$D$20:$DS$307,C716)*(Inputs!$B$3*24)*60*IF(C716="",0,1)</f>
        <v>0</v>
      </c>
      <c r="Q716" s="354">
        <f>IF(Factsheet!$E$61&gt;0,P716/Factsheet!$E$61,0)</f>
        <v>0</v>
      </c>
      <c r="R716" s="356"/>
      <c r="S716" s="19">
        <f>IF(H716="Trays",I716*Factsheet!$I$61,IF(G716="Fixed",I716,0))</f>
        <v>0</v>
      </c>
      <c r="T716" s="20">
        <f>IF(H716="Other","N/A",IF(H716="Trays",Factsheet!$I$61,Factsheet!$E$61))</f>
        <v>40</v>
      </c>
      <c r="U716" s="20" t="str">
        <f t="shared" si="25"/>
        <v>N</v>
      </c>
      <c r="V716" s="419" t="str">
        <f t="shared" si="24"/>
        <v>-</v>
      </c>
      <c r="W716" s="14"/>
      <c r="X716" s="14"/>
      <c r="Y716" s="14"/>
      <c r="Z716" s="14"/>
    </row>
    <row r="717" spans="1:26" ht="15" x14ac:dyDescent="0.25">
      <c r="A717" s="14"/>
      <c r="B717" s="16"/>
      <c r="C717" s="16"/>
      <c r="D717" s="14"/>
      <c r="E717" s="14"/>
      <c r="F717" s="16"/>
      <c r="G717" s="16"/>
      <c r="H717" s="16"/>
      <c r="I717" s="627"/>
      <c r="J717" s="628"/>
      <c r="K717" s="14"/>
      <c r="L717" s="615"/>
      <c r="M717" s="16"/>
      <c r="N717" s="16"/>
      <c r="O717" s="16"/>
      <c r="P717" s="353">
        <f>COUNTIF(Inputs!$D$20:$DS$307,C717)*(Inputs!$B$3*24)*60*IF(C717="",0,1)</f>
        <v>0</v>
      </c>
      <c r="Q717" s="354">
        <f>IF(Factsheet!$E$61&gt;0,P717/Factsheet!$E$61,0)</f>
        <v>0</v>
      </c>
      <c r="R717" s="356"/>
      <c r="S717" s="19">
        <f>IF(H717="Trays",I717*Factsheet!$I$61,IF(G717="Fixed",I717,0))</f>
        <v>0</v>
      </c>
      <c r="T717" s="20">
        <f>IF(H717="Other","N/A",IF(H717="Trays",Factsheet!$I$61,Factsheet!$E$61))</f>
        <v>40</v>
      </c>
      <c r="U717" s="20" t="str">
        <f t="shared" si="25"/>
        <v>N</v>
      </c>
      <c r="V717" s="419" t="str">
        <f t="shared" si="24"/>
        <v>-</v>
      </c>
      <c r="W717" s="14"/>
      <c r="X717" s="14"/>
      <c r="Y717" s="14"/>
      <c r="Z717" s="14"/>
    </row>
    <row r="718" spans="1:26" ht="15" x14ac:dyDescent="0.25">
      <c r="A718" s="14"/>
      <c r="B718" s="16"/>
      <c r="C718" s="16"/>
      <c r="D718" s="14"/>
      <c r="E718" s="14"/>
      <c r="F718" s="16"/>
      <c r="G718" s="16"/>
      <c r="H718" s="16"/>
      <c r="I718" s="627"/>
      <c r="J718" s="628"/>
      <c r="K718" s="14"/>
      <c r="L718" s="615"/>
      <c r="M718" s="16"/>
      <c r="N718" s="16"/>
      <c r="O718" s="16"/>
      <c r="P718" s="353">
        <f>COUNTIF(Inputs!$D$20:$DS$307,C718)*(Inputs!$B$3*24)*60*IF(C718="",0,1)</f>
        <v>0</v>
      </c>
      <c r="Q718" s="354">
        <f>IF(Factsheet!$E$61&gt;0,P718/Factsheet!$E$61,0)</f>
        <v>0</v>
      </c>
      <c r="R718" s="356"/>
      <c r="S718" s="19">
        <f>IF(H718="Trays",I718*Factsheet!$I$61,IF(G718="Fixed",I718,0))</f>
        <v>0</v>
      </c>
      <c r="T718" s="20">
        <f>IF(H718="Other","N/A",IF(H718="Trays",Factsheet!$I$61,Factsheet!$E$61))</f>
        <v>40</v>
      </c>
      <c r="U718" s="20" t="str">
        <f t="shared" si="25"/>
        <v>N</v>
      </c>
      <c r="V718" s="419" t="str">
        <f t="shared" si="24"/>
        <v>-</v>
      </c>
      <c r="W718" s="14"/>
      <c r="X718" s="14"/>
      <c r="Y718" s="14"/>
      <c r="Z718" s="14"/>
    </row>
    <row r="719" spans="1:26" ht="15" x14ac:dyDescent="0.25">
      <c r="A719" s="14"/>
      <c r="B719" s="16"/>
      <c r="C719" s="16"/>
      <c r="D719" s="14"/>
      <c r="E719" s="14"/>
      <c r="F719" s="16"/>
      <c r="G719" s="16"/>
      <c r="H719" s="16"/>
      <c r="I719" s="627"/>
      <c r="J719" s="628"/>
      <c r="K719" s="14"/>
      <c r="L719" s="615"/>
      <c r="M719" s="16"/>
      <c r="N719" s="16"/>
      <c r="O719" s="16"/>
      <c r="P719" s="353">
        <f>COUNTIF(Inputs!$D$20:$DS$307,C719)*(Inputs!$B$3*24)*60*IF(C719="",0,1)</f>
        <v>0</v>
      </c>
      <c r="Q719" s="354">
        <f>IF(Factsheet!$E$61&gt;0,P719/Factsheet!$E$61,0)</f>
        <v>0</v>
      </c>
      <c r="R719" s="356"/>
      <c r="S719" s="19">
        <f>IF(H719="Trays",I719*Factsheet!$I$61,IF(G719="Fixed",I719,0))</f>
        <v>0</v>
      </c>
      <c r="T719" s="20">
        <f>IF(H719="Other","N/A",IF(H719="Trays",Factsheet!$I$61,Factsheet!$E$61))</f>
        <v>40</v>
      </c>
      <c r="U719" s="20" t="str">
        <f t="shared" si="25"/>
        <v>N</v>
      </c>
      <c r="V719" s="419" t="str">
        <f t="shared" si="24"/>
        <v>-</v>
      </c>
      <c r="W719" s="14"/>
      <c r="X719" s="14"/>
      <c r="Y719" s="14"/>
      <c r="Z719" s="14"/>
    </row>
    <row r="720" spans="1:26" ht="15" x14ac:dyDescent="0.25">
      <c r="A720" s="14"/>
      <c r="B720" s="16"/>
      <c r="C720" s="16"/>
      <c r="D720" s="14"/>
      <c r="E720" s="14"/>
      <c r="F720" s="16"/>
      <c r="G720" s="16"/>
      <c r="H720" s="16"/>
      <c r="I720" s="627"/>
      <c r="J720" s="628"/>
      <c r="K720" s="14"/>
      <c r="L720" s="615"/>
      <c r="M720" s="16"/>
      <c r="N720" s="16"/>
      <c r="O720" s="16"/>
      <c r="P720" s="353">
        <f>COUNTIF(Inputs!$D$20:$DS$307,C720)*(Inputs!$B$3*24)*60*IF(C720="",0,1)</f>
        <v>0</v>
      </c>
      <c r="Q720" s="354">
        <f>IF(Factsheet!$E$61&gt;0,P720/Factsheet!$E$61,0)</f>
        <v>0</v>
      </c>
      <c r="R720" s="356"/>
      <c r="S720" s="19">
        <f>IF(H720="Trays",I720*Factsheet!$I$61,IF(G720="Fixed",I720,0))</f>
        <v>0</v>
      </c>
      <c r="T720" s="20">
        <f>IF(H720="Other","N/A",IF(H720="Trays",Factsheet!$I$61,Factsheet!$E$61))</f>
        <v>40</v>
      </c>
      <c r="U720" s="20" t="str">
        <f t="shared" si="25"/>
        <v>N</v>
      </c>
      <c r="V720" s="419" t="str">
        <f t="shared" si="24"/>
        <v>-</v>
      </c>
      <c r="W720" s="14"/>
      <c r="X720" s="14"/>
      <c r="Y720" s="14"/>
      <c r="Z720" s="14"/>
    </row>
    <row r="721" spans="1:26" ht="15" x14ac:dyDescent="0.25">
      <c r="A721" s="14"/>
      <c r="B721" s="16"/>
      <c r="C721" s="16"/>
      <c r="D721" s="14"/>
      <c r="E721" s="14"/>
      <c r="F721" s="16"/>
      <c r="G721" s="16"/>
      <c r="H721" s="16"/>
      <c r="I721" s="627"/>
      <c r="J721" s="628"/>
      <c r="K721" s="14"/>
      <c r="L721" s="615"/>
      <c r="M721" s="16"/>
      <c r="N721" s="16"/>
      <c r="O721" s="16"/>
      <c r="P721" s="353">
        <f>COUNTIF(Inputs!$D$20:$DS$307,C721)*(Inputs!$B$3*24)*60*IF(C721="",0,1)</f>
        <v>0</v>
      </c>
      <c r="Q721" s="354">
        <f>IF(Factsheet!$E$61&gt;0,P721/Factsheet!$E$61,0)</f>
        <v>0</v>
      </c>
      <c r="R721" s="356"/>
      <c r="S721" s="19">
        <f>IF(H721="Trays",I721*Factsheet!$I$61,IF(G721="Fixed",I721,0))</f>
        <v>0</v>
      </c>
      <c r="T721" s="20">
        <f>IF(H721="Other","N/A",IF(H721="Trays",Factsheet!$I$61,Factsheet!$E$61))</f>
        <v>40</v>
      </c>
      <c r="U721" s="20" t="str">
        <f t="shared" si="25"/>
        <v>N</v>
      </c>
      <c r="V721" s="419" t="str">
        <f t="shared" si="24"/>
        <v>-</v>
      </c>
      <c r="W721" s="14"/>
      <c r="X721" s="14"/>
      <c r="Y721" s="14"/>
      <c r="Z721" s="14"/>
    </row>
    <row r="722" spans="1:26" ht="15" x14ac:dyDescent="0.25">
      <c r="A722" s="14"/>
      <c r="B722" s="16"/>
      <c r="C722" s="16"/>
      <c r="D722" s="14"/>
      <c r="E722" s="14"/>
      <c r="F722" s="16"/>
      <c r="G722" s="16"/>
      <c r="H722" s="16"/>
      <c r="I722" s="627"/>
      <c r="J722" s="628"/>
      <c r="K722" s="14"/>
      <c r="L722" s="615"/>
      <c r="M722" s="16"/>
      <c r="N722" s="16"/>
      <c r="O722" s="16"/>
      <c r="P722" s="353">
        <f>COUNTIF(Inputs!$D$20:$DS$307,C722)*(Inputs!$B$3*24)*60*IF(C722="",0,1)</f>
        <v>0</v>
      </c>
      <c r="Q722" s="354">
        <f>IF(Factsheet!$E$61&gt;0,P722/Factsheet!$E$61,0)</f>
        <v>0</v>
      </c>
      <c r="R722" s="356"/>
      <c r="S722" s="19">
        <f>IF(H722="Trays",I722*Factsheet!$I$61,IF(G722="Fixed",I722,0))</f>
        <v>0</v>
      </c>
      <c r="T722" s="20">
        <f>IF(H722="Other","N/A",IF(H722="Trays",Factsheet!$I$61,Factsheet!$E$61))</f>
        <v>40</v>
      </c>
      <c r="U722" s="20" t="str">
        <f t="shared" si="25"/>
        <v>N</v>
      </c>
      <c r="V722" s="419" t="str">
        <f t="shared" si="24"/>
        <v>-</v>
      </c>
      <c r="W722" s="14"/>
      <c r="X722" s="14"/>
      <c r="Y722" s="14"/>
      <c r="Z722" s="14"/>
    </row>
    <row r="723" spans="1:26" ht="15" x14ac:dyDescent="0.25">
      <c r="A723" s="14"/>
      <c r="B723" s="16"/>
      <c r="C723" s="16"/>
      <c r="D723" s="14"/>
      <c r="E723" s="14"/>
      <c r="F723" s="16"/>
      <c r="G723" s="16"/>
      <c r="H723" s="16"/>
      <c r="I723" s="627"/>
      <c r="J723" s="628"/>
      <c r="K723" s="14"/>
      <c r="L723" s="615"/>
      <c r="M723" s="16"/>
      <c r="N723" s="16"/>
      <c r="O723" s="16"/>
      <c r="P723" s="353">
        <f>COUNTIF(Inputs!$D$20:$DS$307,C723)*(Inputs!$B$3*24)*60*IF(C723="",0,1)</f>
        <v>0</v>
      </c>
      <c r="Q723" s="354">
        <f>IF(Factsheet!$E$61&gt;0,P723/Factsheet!$E$61,0)</f>
        <v>0</v>
      </c>
      <c r="R723" s="356"/>
      <c r="S723" s="19">
        <f>IF(H723="Trays",I723*Factsheet!$I$61,IF(G723="Fixed",I723,0))</f>
        <v>0</v>
      </c>
      <c r="T723" s="20">
        <f>IF(H723="Other","N/A",IF(H723="Trays",Factsheet!$I$61,Factsheet!$E$61))</f>
        <v>40</v>
      </c>
      <c r="U723" s="20" t="str">
        <f t="shared" si="25"/>
        <v>N</v>
      </c>
      <c r="V723" s="419" t="str">
        <f t="shared" si="24"/>
        <v>-</v>
      </c>
      <c r="W723" s="14"/>
      <c r="X723" s="14"/>
      <c r="Y723" s="14"/>
      <c r="Z723" s="14"/>
    </row>
    <row r="724" spans="1:26" ht="15" x14ac:dyDescent="0.25">
      <c r="A724" s="14"/>
      <c r="B724" s="16"/>
      <c r="C724" s="16"/>
      <c r="D724" s="14"/>
      <c r="E724" s="14"/>
      <c r="F724" s="16"/>
      <c r="G724" s="16"/>
      <c r="H724" s="16"/>
      <c r="I724" s="627"/>
      <c r="J724" s="628"/>
      <c r="K724" s="14"/>
      <c r="L724" s="615"/>
      <c r="M724" s="16"/>
      <c r="N724" s="16"/>
      <c r="O724" s="16"/>
      <c r="P724" s="353">
        <f>COUNTIF(Inputs!$D$20:$DS$307,C724)*(Inputs!$B$3*24)*60*IF(C724="",0,1)</f>
        <v>0</v>
      </c>
      <c r="Q724" s="354">
        <f>IF(Factsheet!$E$61&gt;0,P724/Factsheet!$E$61,0)</f>
        <v>0</v>
      </c>
      <c r="R724" s="356"/>
      <c r="S724" s="19">
        <f>IF(H724="Trays",I724*Factsheet!$I$61,IF(G724="Fixed",I724,0))</f>
        <v>0</v>
      </c>
      <c r="T724" s="20">
        <f>IF(H724="Other","N/A",IF(H724="Trays",Factsheet!$I$61,Factsheet!$E$61))</f>
        <v>40</v>
      </c>
      <c r="U724" s="20" t="str">
        <f t="shared" si="25"/>
        <v>N</v>
      </c>
      <c r="V724" s="419" t="str">
        <f t="shared" si="24"/>
        <v>-</v>
      </c>
      <c r="W724" s="14"/>
      <c r="X724" s="14"/>
      <c r="Y724" s="14"/>
      <c r="Z724" s="14"/>
    </row>
    <row r="725" spans="1:26" ht="15" x14ac:dyDescent="0.25">
      <c r="A725" s="14"/>
      <c r="B725" s="16"/>
      <c r="C725" s="16"/>
      <c r="D725" s="14"/>
      <c r="E725" s="14"/>
      <c r="F725" s="16"/>
      <c r="G725" s="16"/>
      <c r="H725" s="16"/>
      <c r="I725" s="627"/>
      <c r="J725" s="628"/>
      <c r="K725" s="14"/>
      <c r="L725" s="615"/>
      <c r="M725" s="16"/>
      <c r="N725" s="16"/>
      <c r="O725" s="16"/>
      <c r="P725" s="353">
        <f>COUNTIF(Inputs!$D$20:$DS$307,C725)*(Inputs!$B$3*24)*60*IF(C725="",0,1)</f>
        <v>0</v>
      </c>
      <c r="Q725" s="354">
        <f>IF(Factsheet!$E$61&gt;0,P725/Factsheet!$E$61,0)</f>
        <v>0</v>
      </c>
      <c r="R725" s="356"/>
      <c r="S725" s="19">
        <f>IF(H725="Trays",I725*Factsheet!$I$61,IF(G725="Fixed",I725,0))</f>
        <v>0</v>
      </c>
      <c r="T725" s="20">
        <f>IF(H725="Other","N/A",IF(H725="Trays",Factsheet!$I$61,Factsheet!$E$61))</f>
        <v>40</v>
      </c>
      <c r="U725" s="20" t="str">
        <f t="shared" si="25"/>
        <v>N</v>
      </c>
      <c r="V725" s="419" t="str">
        <f t="shared" si="24"/>
        <v>-</v>
      </c>
      <c r="W725" s="14"/>
      <c r="X725" s="14"/>
      <c r="Y725" s="14"/>
      <c r="Z725" s="14"/>
    </row>
    <row r="726" spans="1:26" ht="15" x14ac:dyDescent="0.25">
      <c r="A726" s="14"/>
      <c r="B726" s="16"/>
      <c r="C726" s="16"/>
      <c r="D726" s="14"/>
      <c r="E726" s="14"/>
      <c r="F726" s="16"/>
      <c r="G726" s="16"/>
      <c r="H726" s="16"/>
      <c r="I726" s="627"/>
      <c r="J726" s="628"/>
      <c r="K726" s="14"/>
      <c r="L726" s="615"/>
      <c r="M726" s="16"/>
      <c r="N726" s="16"/>
      <c r="O726" s="16"/>
      <c r="P726" s="353">
        <f>COUNTIF(Inputs!$D$20:$DS$307,C726)*(Inputs!$B$3*24)*60*IF(C726="",0,1)</f>
        <v>0</v>
      </c>
      <c r="Q726" s="354">
        <f>IF(Factsheet!$E$61&gt;0,P726/Factsheet!$E$61,0)</f>
        <v>0</v>
      </c>
      <c r="R726" s="356"/>
      <c r="S726" s="19">
        <f>IF(H726="Trays",I726*Factsheet!$I$61,IF(G726="Fixed",I726,0))</f>
        <v>0</v>
      </c>
      <c r="T726" s="20">
        <f>IF(H726="Other","N/A",IF(H726="Trays",Factsheet!$I$61,Factsheet!$E$61))</f>
        <v>40</v>
      </c>
      <c r="U726" s="20" t="str">
        <f t="shared" si="25"/>
        <v>N</v>
      </c>
      <c r="V726" s="419" t="str">
        <f t="shared" si="24"/>
        <v>-</v>
      </c>
      <c r="W726" s="14"/>
      <c r="X726" s="14"/>
      <c r="Y726" s="14"/>
      <c r="Z726" s="14"/>
    </row>
    <row r="727" spans="1:26" ht="15" x14ac:dyDescent="0.25">
      <c r="A727" s="14"/>
      <c r="B727" s="16"/>
      <c r="C727" s="16"/>
      <c r="D727" s="14"/>
      <c r="E727" s="14"/>
      <c r="F727" s="16"/>
      <c r="G727" s="16"/>
      <c r="H727" s="16"/>
      <c r="I727" s="627"/>
      <c r="J727" s="628"/>
      <c r="K727" s="14"/>
      <c r="L727" s="615"/>
      <c r="M727" s="16"/>
      <c r="N727" s="16"/>
      <c r="O727" s="16"/>
      <c r="P727" s="353">
        <f>COUNTIF(Inputs!$D$20:$DS$307,C727)*(Inputs!$B$3*24)*60*IF(C727="",0,1)</f>
        <v>0</v>
      </c>
      <c r="Q727" s="354">
        <f>IF(Factsheet!$E$61&gt;0,P727/Factsheet!$E$61,0)</f>
        <v>0</v>
      </c>
      <c r="R727" s="356"/>
      <c r="S727" s="19">
        <f>IF(H727="Trays",I727*Factsheet!$I$61,IF(G727="Fixed",I727,0))</f>
        <v>0</v>
      </c>
      <c r="T727" s="20">
        <f>IF(H727="Other","N/A",IF(H727="Trays",Factsheet!$I$61,Factsheet!$E$61))</f>
        <v>40</v>
      </c>
      <c r="U727" s="20" t="str">
        <f t="shared" si="25"/>
        <v>N</v>
      </c>
      <c r="V727" s="419" t="str">
        <f t="shared" si="24"/>
        <v>-</v>
      </c>
      <c r="W727" s="14"/>
      <c r="X727" s="14"/>
      <c r="Y727" s="14"/>
      <c r="Z727" s="14"/>
    </row>
    <row r="728" spans="1:26" ht="15" x14ac:dyDescent="0.25">
      <c r="A728" s="14"/>
      <c r="B728" s="16"/>
      <c r="C728" s="16"/>
      <c r="D728" s="14"/>
      <c r="E728" s="14"/>
      <c r="F728" s="16"/>
      <c r="G728" s="16"/>
      <c r="H728" s="16"/>
      <c r="I728" s="627"/>
      <c r="J728" s="628"/>
      <c r="K728" s="14"/>
      <c r="L728" s="615"/>
      <c r="M728" s="16"/>
      <c r="N728" s="16"/>
      <c r="O728" s="16"/>
      <c r="P728" s="353">
        <f>COUNTIF(Inputs!$D$20:$DS$307,C728)*(Inputs!$B$3*24)*60*IF(C728="",0,1)</f>
        <v>0</v>
      </c>
      <c r="Q728" s="354">
        <f>IF(Factsheet!$E$61&gt;0,P728/Factsheet!$E$61,0)</f>
        <v>0</v>
      </c>
      <c r="R728" s="356"/>
      <c r="S728" s="19">
        <f>IF(H728="Trays",I728*Factsheet!$I$61,IF(G728="Fixed",I728,0))</f>
        <v>0</v>
      </c>
      <c r="T728" s="20">
        <f>IF(H728="Other","N/A",IF(H728="Trays",Factsheet!$I$61,Factsheet!$E$61))</f>
        <v>40</v>
      </c>
      <c r="U728" s="20" t="str">
        <f t="shared" si="25"/>
        <v>N</v>
      </c>
      <c r="V728" s="419" t="str">
        <f t="shared" si="24"/>
        <v>-</v>
      </c>
      <c r="W728" s="14"/>
      <c r="X728" s="14"/>
      <c r="Y728" s="14"/>
      <c r="Z728" s="14"/>
    </row>
    <row r="729" spans="1:26" ht="15" x14ac:dyDescent="0.25">
      <c r="A729" s="14"/>
      <c r="B729" s="16"/>
      <c r="C729" s="16"/>
      <c r="D729" s="14"/>
      <c r="E729" s="14"/>
      <c r="F729" s="16"/>
      <c r="G729" s="16"/>
      <c r="H729" s="16"/>
      <c r="I729" s="627"/>
      <c r="J729" s="628"/>
      <c r="K729" s="14"/>
      <c r="L729" s="615"/>
      <c r="M729" s="16"/>
      <c r="N729" s="16"/>
      <c r="O729" s="16"/>
      <c r="P729" s="353">
        <f>COUNTIF(Inputs!$D$20:$DS$307,C729)*(Inputs!$B$3*24)*60*IF(C729="",0,1)</f>
        <v>0</v>
      </c>
      <c r="Q729" s="354">
        <f>IF(Factsheet!$E$61&gt;0,P729/Factsheet!$E$61,0)</f>
        <v>0</v>
      </c>
      <c r="R729" s="356"/>
      <c r="S729" s="19">
        <f>IF(H729="Trays",I729*Factsheet!$I$61,IF(G729="Fixed",I729,0))</f>
        <v>0</v>
      </c>
      <c r="T729" s="20">
        <f>IF(H729="Other","N/A",IF(H729="Trays",Factsheet!$I$61,Factsheet!$E$61))</f>
        <v>40</v>
      </c>
      <c r="U729" s="20" t="str">
        <f t="shared" si="25"/>
        <v>N</v>
      </c>
      <c r="V729" s="419" t="str">
        <f t="shared" si="24"/>
        <v>-</v>
      </c>
      <c r="W729" s="14"/>
      <c r="X729" s="14"/>
      <c r="Y729" s="14"/>
      <c r="Z729" s="14"/>
    </row>
    <row r="730" spans="1:26" ht="15" x14ac:dyDescent="0.25">
      <c r="A730" s="14"/>
      <c r="B730" s="16"/>
      <c r="C730" s="16"/>
      <c r="D730" s="14"/>
      <c r="E730" s="14"/>
      <c r="F730" s="16"/>
      <c r="G730" s="16"/>
      <c r="H730" s="16"/>
      <c r="I730" s="627"/>
      <c r="J730" s="628"/>
      <c r="K730" s="14"/>
      <c r="L730" s="615"/>
      <c r="M730" s="16"/>
      <c r="N730" s="16"/>
      <c r="O730" s="16"/>
      <c r="P730" s="353">
        <f>COUNTIF(Inputs!$D$20:$DS$307,C730)*(Inputs!$B$3*24)*60*IF(C730="",0,1)</f>
        <v>0</v>
      </c>
      <c r="Q730" s="354">
        <f>IF(Factsheet!$E$61&gt;0,P730/Factsheet!$E$61,0)</f>
        <v>0</v>
      </c>
      <c r="R730" s="356"/>
      <c r="S730" s="19">
        <f>IF(H730="Trays",I730*Factsheet!$I$61,IF(G730="Fixed",I730,0))</f>
        <v>0</v>
      </c>
      <c r="T730" s="20">
        <f>IF(H730="Other","N/A",IF(H730="Trays",Factsheet!$I$61,Factsheet!$E$61))</f>
        <v>40</v>
      </c>
      <c r="U730" s="20" t="str">
        <f t="shared" si="25"/>
        <v>N</v>
      </c>
      <c r="V730" s="419" t="str">
        <f t="shared" si="24"/>
        <v>-</v>
      </c>
      <c r="W730" s="14"/>
      <c r="X730" s="14"/>
      <c r="Y730" s="14"/>
      <c r="Z730" s="14"/>
    </row>
    <row r="731" spans="1:26" ht="15" x14ac:dyDescent="0.25">
      <c r="A731" s="14"/>
      <c r="B731" s="16"/>
      <c r="C731" s="16"/>
      <c r="D731" s="14"/>
      <c r="E731" s="14"/>
      <c r="F731" s="16"/>
      <c r="G731" s="16"/>
      <c r="H731" s="16"/>
      <c r="I731" s="627"/>
      <c r="J731" s="628"/>
      <c r="K731" s="14"/>
      <c r="L731" s="615"/>
      <c r="M731" s="16"/>
      <c r="N731" s="16"/>
      <c r="O731" s="16"/>
      <c r="P731" s="353">
        <f>COUNTIF(Inputs!$D$20:$DS$307,C731)*(Inputs!$B$3*24)*60*IF(C731="",0,1)</f>
        <v>0</v>
      </c>
      <c r="Q731" s="354">
        <f>IF(Factsheet!$E$61&gt;0,P731/Factsheet!$E$61,0)</f>
        <v>0</v>
      </c>
      <c r="R731" s="356"/>
      <c r="S731" s="19">
        <f>IF(H731="Trays",I731*Factsheet!$I$61,IF(G731="Fixed",I731,0))</f>
        <v>0</v>
      </c>
      <c r="T731" s="20">
        <f>IF(H731="Other","N/A",IF(H731="Trays",Factsheet!$I$61,Factsheet!$E$61))</f>
        <v>40</v>
      </c>
      <c r="U731" s="20" t="str">
        <f t="shared" si="25"/>
        <v>N</v>
      </c>
      <c r="V731" s="419" t="str">
        <f t="shared" si="24"/>
        <v>-</v>
      </c>
      <c r="W731" s="14"/>
      <c r="X731" s="14"/>
      <c r="Y731" s="14"/>
      <c r="Z731" s="14"/>
    </row>
    <row r="732" spans="1:26" ht="15" x14ac:dyDescent="0.25">
      <c r="A732" s="14"/>
      <c r="B732" s="16"/>
      <c r="C732" s="16"/>
      <c r="D732" s="14"/>
      <c r="E732" s="14"/>
      <c r="F732" s="16"/>
      <c r="G732" s="16"/>
      <c r="H732" s="16"/>
      <c r="I732" s="627"/>
      <c r="J732" s="628"/>
      <c r="K732" s="14"/>
      <c r="L732" s="615"/>
      <c r="M732" s="16"/>
      <c r="N732" s="16"/>
      <c r="O732" s="16"/>
      <c r="P732" s="353">
        <f>COUNTIF(Inputs!$D$20:$DS$307,C732)*(Inputs!$B$3*24)*60*IF(C732="",0,1)</f>
        <v>0</v>
      </c>
      <c r="Q732" s="354">
        <f>IF(Factsheet!$E$61&gt;0,P732/Factsheet!$E$61,0)</f>
        <v>0</v>
      </c>
      <c r="R732" s="356"/>
      <c r="S732" s="19">
        <f>IF(H732="Trays",I732*Factsheet!$I$61,IF(G732="Fixed",I732,0))</f>
        <v>0</v>
      </c>
      <c r="T732" s="20">
        <f>IF(H732="Other","N/A",IF(H732="Trays",Factsheet!$I$61,Factsheet!$E$61))</f>
        <v>40</v>
      </c>
      <c r="U732" s="20" t="str">
        <f t="shared" si="25"/>
        <v>N</v>
      </c>
      <c r="V732" s="419" t="str">
        <f t="shared" si="24"/>
        <v>-</v>
      </c>
      <c r="W732" s="14"/>
      <c r="X732" s="14"/>
      <c r="Y732" s="14"/>
      <c r="Z732" s="14"/>
    </row>
    <row r="733" spans="1:26" ht="15" x14ac:dyDescent="0.25">
      <c r="A733" s="14"/>
      <c r="B733" s="16"/>
      <c r="C733" s="16"/>
      <c r="D733" s="14"/>
      <c r="E733" s="14"/>
      <c r="F733" s="16"/>
      <c r="G733" s="16"/>
      <c r="H733" s="16"/>
      <c r="I733" s="627"/>
      <c r="J733" s="628"/>
      <c r="K733" s="14"/>
      <c r="L733" s="615"/>
      <c r="M733" s="16"/>
      <c r="N733" s="16"/>
      <c r="O733" s="16"/>
      <c r="P733" s="353">
        <f>COUNTIF(Inputs!$D$20:$DS$307,C733)*(Inputs!$B$3*24)*60*IF(C733="",0,1)</f>
        <v>0</v>
      </c>
      <c r="Q733" s="354">
        <f>IF(Factsheet!$E$61&gt;0,P733/Factsheet!$E$61,0)</f>
        <v>0</v>
      </c>
      <c r="R733" s="356"/>
      <c r="S733" s="19">
        <f>IF(H733="Trays",I733*Factsheet!$I$61,IF(G733="Fixed",I733,0))</f>
        <v>0</v>
      </c>
      <c r="T733" s="20">
        <f>IF(H733="Other","N/A",IF(H733="Trays",Factsheet!$I$61,Factsheet!$E$61))</f>
        <v>40</v>
      </c>
      <c r="U733" s="20" t="str">
        <f t="shared" si="25"/>
        <v>N</v>
      </c>
      <c r="V733" s="419" t="str">
        <f t="shared" si="24"/>
        <v>-</v>
      </c>
      <c r="W733" s="14"/>
      <c r="X733" s="14"/>
      <c r="Y733" s="14"/>
      <c r="Z733" s="14"/>
    </row>
    <row r="734" spans="1:26" ht="15" x14ac:dyDescent="0.25">
      <c r="A734" s="14"/>
      <c r="B734" s="16"/>
      <c r="C734" s="16"/>
      <c r="D734" s="14"/>
      <c r="E734" s="14"/>
      <c r="F734" s="16"/>
      <c r="G734" s="16"/>
      <c r="H734" s="16"/>
      <c r="I734" s="627"/>
      <c r="J734" s="628"/>
      <c r="K734" s="14"/>
      <c r="L734" s="615"/>
      <c r="M734" s="16"/>
      <c r="N734" s="16"/>
      <c r="O734" s="16"/>
      <c r="P734" s="353">
        <f>COUNTIF(Inputs!$D$20:$DS$307,C734)*(Inputs!$B$3*24)*60*IF(C734="",0,1)</f>
        <v>0</v>
      </c>
      <c r="Q734" s="354">
        <f>IF(Factsheet!$E$61&gt;0,P734/Factsheet!$E$61,0)</f>
        <v>0</v>
      </c>
      <c r="R734" s="356"/>
      <c r="S734" s="19">
        <f>IF(H734="Trays",I734*Factsheet!$I$61,IF(G734="Fixed",I734,0))</f>
        <v>0</v>
      </c>
      <c r="T734" s="20">
        <f>IF(H734="Other","N/A",IF(H734="Trays",Factsheet!$I$61,Factsheet!$E$61))</f>
        <v>40</v>
      </c>
      <c r="U734" s="20" t="str">
        <f t="shared" si="25"/>
        <v>N</v>
      </c>
      <c r="V734" s="419" t="str">
        <f t="shared" si="24"/>
        <v>-</v>
      </c>
      <c r="W734" s="14"/>
      <c r="X734" s="14"/>
      <c r="Y734" s="14"/>
      <c r="Z734" s="14"/>
    </row>
    <row r="735" spans="1:26" ht="15" x14ac:dyDescent="0.25">
      <c r="A735" s="14"/>
      <c r="B735" s="16"/>
      <c r="C735" s="16"/>
      <c r="D735" s="14"/>
      <c r="E735" s="14"/>
      <c r="F735" s="16"/>
      <c r="G735" s="16"/>
      <c r="H735" s="16"/>
      <c r="I735" s="627"/>
      <c r="J735" s="628"/>
      <c r="K735" s="14"/>
      <c r="L735" s="615"/>
      <c r="M735" s="16"/>
      <c r="N735" s="16"/>
      <c r="O735" s="16"/>
      <c r="P735" s="353">
        <f>COUNTIF(Inputs!$D$20:$DS$307,C735)*(Inputs!$B$3*24)*60*IF(C735="",0,1)</f>
        <v>0</v>
      </c>
      <c r="Q735" s="354">
        <f>IF(Factsheet!$E$61&gt;0,P735/Factsheet!$E$61,0)</f>
        <v>0</v>
      </c>
      <c r="R735" s="356"/>
      <c r="S735" s="19">
        <f>IF(H735="Trays",I735*Factsheet!$I$61,IF(G735="Fixed",I735,0))</f>
        <v>0</v>
      </c>
      <c r="T735" s="20">
        <f>IF(H735="Other","N/A",IF(H735="Trays",Factsheet!$I$61,Factsheet!$E$61))</f>
        <v>40</v>
      </c>
      <c r="U735" s="20" t="str">
        <f t="shared" si="25"/>
        <v>N</v>
      </c>
      <c r="V735" s="419" t="str">
        <f t="shared" si="24"/>
        <v>-</v>
      </c>
      <c r="W735" s="14"/>
      <c r="X735" s="14"/>
      <c r="Y735" s="14"/>
      <c r="Z735" s="14"/>
    </row>
    <row r="736" spans="1:26" ht="15" x14ac:dyDescent="0.25">
      <c r="A736" s="14"/>
      <c r="B736" s="16"/>
      <c r="C736" s="16"/>
      <c r="D736" s="14"/>
      <c r="E736" s="14"/>
      <c r="F736" s="16"/>
      <c r="G736" s="16"/>
      <c r="H736" s="16"/>
      <c r="I736" s="627"/>
      <c r="J736" s="628"/>
      <c r="K736" s="14"/>
      <c r="L736" s="615"/>
      <c r="M736" s="16"/>
      <c r="N736" s="16"/>
      <c r="O736" s="16"/>
      <c r="P736" s="353">
        <f>COUNTIF(Inputs!$D$20:$DS$307,C736)*(Inputs!$B$3*24)*60*IF(C736="",0,1)</f>
        <v>0</v>
      </c>
      <c r="Q736" s="354">
        <f>IF(Factsheet!$E$61&gt;0,P736/Factsheet!$E$61,0)</f>
        <v>0</v>
      </c>
      <c r="R736" s="356"/>
      <c r="S736" s="19">
        <f>IF(H736="Trays",I736*Factsheet!$I$61,IF(G736="Fixed",I736,0))</f>
        <v>0</v>
      </c>
      <c r="T736" s="20">
        <f>IF(H736="Other","N/A",IF(H736="Trays",Factsheet!$I$61,Factsheet!$E$61))</f>
        <v>40</v>
      </c>
      <c r="U736" s="20" t="str">
        <f t="shared" si="25"/>
        <v>N</v>
      </c>
      <c r="V736" s="419" t="str">
        <f t="shared" si="24"/>
        <v>-</v>
      </c>
      <c r="W736" s="14"/>
      <c r="X736" s="14"/>
      <c r="Y736" s="14"/>
      <c r="Z736" s="14"/>
    </row>
    <row r="737" spans="1:26" ht="15" x14ac:dyDescent="0.25">
      <c r="A737" s="14"/>
      <c r="B737" s="16"/>
      <c r="C737" s="16"/>
      <c r="D737" s="14"/>
      <c r="E737" s="14"/>
      <c r="F737" s="16"/>
      <c r="G737" s="16"/>
      <c r="H737" s="16"/>
      <c r="I737" s="627"/>
      <c r="J737" s="628"/>
      <c r="K737" s="14"/>
      <c r="L737" s="615"/>
      <c r="M737" s="16"/>
      <c r="N737" s="16"/>
      <c r="O737" s="16"/>
      <c r="P737" s="353">
        <f>COUNTIF(Inputs!$D$20:$DS$307,C737)*(Inputs!$B$3*24)*60*IF(C737="",0,1)</f>
        <v>0</v>
      </c>
      <c r="Q737" s="354">
        <f>IF(Factsheet!$E$61&gt;0,P737/Factsheet!$E$61,0)</f>
        <v>0</v>
      </c>
      <c r="R737" s="356"/>
      <c r="S737" s="19">
        <f>IF(H737="Trays",I737*Factsheet!$I$61,IF(G737="Fixed",I737,0))</f>
        <v>0</v>
      </c>
      <c r="T737" s="20">
        <f>IF(H737="Other","N/A",IF(H737="Trays",Factsheet!$I$61,Factsheet!$E$61))</f>
        <v>40</v>
      </c>
      <c r="U737" s="20" t="str">
        <f t="shared" si="25"/>
        <v>N</v>
      </c>
      <c r="V737" s="419" t="str">
        <f t="shared" si="24"/>
        <v>-</v>
      </c>
      <c r="W737" s="14"/>
      <c r="X737" s="14"/>
      <c r="Y737" s="14"/>
      <c r="Z737" s="14"/>
    </row>
    <row r="738" spans="1:26" ht="15" x14ac:dyDescent="0.25">
      <c r="A738" s="14"/>
      <c r="B738" s="16"/>
      <c r="C738" s="16"/>
      <c r="D738" s="14"/>
      <c r="E738" s="14"/>
      <c r="F738" s="16"/>
      <c r="G738" s="16"/>
      <c r="H738" s="16"/>
      <c r="I738" s="627"/>
      <c r="J738" s="628"/>
      <c r="K738" s="14"/>
      <c r="L738" s="615"/>
      <c r="M738" s="16"/>
      <c r="N738" s="16"/>
      <c r="O738" s="16"/>
      <c r="P738" s="353">
        <f>COUNTIF(Inputs!$D$20:$DS$307,C738)*(Inputs!$B$3*24)*60*IF(C738="",0,1)</f>
        <v>0</v>
      </c>
      <c r="Q738" s="354">
        <f>IF(Factsheet!$E$61&gt;0,P738/Factsheet!$E$61,0)</f>
        <v>0</v>
      </c>
      <c r="R738" s="356"/>
      <c r="S738" s="19">
        <f>IF(H738="Trays",I738*Factsheet!$I$61,IF(G738="Fixed",I738,0))</f>
        <v>0</v>
      </c>
      <c r="T738" s="20">
        <f>IF(H738="Other","N/A",IF(H738="Trays",Factsheet!$I$61,Factsheet!$E$61))</f>
        <v>40</v>
      </c>
      <c r="U738" s="20" t="str">
        <f t="shared" si="25"/>
        <v>N</v>
      </c>
      <c r="V738" s="419" t="str">
        <f t="shared" si="24"/>
        <v>-</v>
      </c>
      <c r="W738" s="14"/>
      <c r="X738" s="14"/>
      <c r="Y738" s="14"/>
      <c r="Z738" s="14"/>
    </row>
    <row r="739" spans="1:26" ht="15" x14ac:dyDescent="0.25">
      <c r="A739" s="14"/>
      <c r="B739" s="16"/>
      <c r="C739" s="16"/>
      <c r="D739" s="14"/>
      <c r="E739" s="14"/>
      <c r="F739" s="16"/>
      <c r="G739" s="16"/>
      <c r="H739" s="16"/>
      <c r="I739" s="627"/>
      <c r="J739" s="628"/>
      <c r="K739" s="14"/>
      <c r="L739" s="615"/>
      <c r="M739" s="16"/>
      <c r="N739" s="16"/>
      <c r="O739" s="16"/>
      <c r="P739" s="353">
        <f>COUNTIF(Inputs!$D$20:$DS$307,C739)*(Inputs!$B$3*24)*60*IF(C739="",0,1)</f>
        <v>0</v>
      </c>
      <c r="Q739" s="354">
        <f>IF(Factsheet!$E$61&gt;0,P739/Factsheet!$E$61,0)</f>
        <v>0</v>
      </c>
      <c r="R739" s="356"/>
      <c r="S739" s="19">
        <f>IF(H739="Trays",I739*Factsheet!$I$61,IF(G739="Fixed",I739,0))</f>
        <v>0</v>
      </c>
      <c r="T739" s="20">
        <f>IF(H739="Other","N/A",IF(H739="Trays",Factsheet!$I$61,Factsheet!$E$61))</f>
        <v>40</v>
      </c>
      <c r="U739" s="20" t="str">
        <f t="shared" si="25"/>
        <v>N</v>
      </c>
      <c r="V739" s="419" t="str">
        <f t="shared" si="24"/>
        <v>-</v>
      </c>
      <c r="W739" s="14"/>
      <c r="X739" s="14"/>
      <c r="Y739" s="14"/>
      <c r="Z739" s="14"/>
    </row>
    <row r="740" spans="1:26" ht="15" x14ac:dyDescent="0.25">
      <c r="A740" s="14"/>
      <c r="B740" s="16"/>
      <c r="C740" s="16"/>
      <c r="D740" s="14"/>
      <c r="E740" s="14"/>
      <c r="F740" s="16"/>
      <c r="G740" s="16"/>
      <c r="H740" s="16"/>
      <c r="I740" s="627"/>
      <c r="J740" s="628"/>
      <c r="K740" s="14"/>
      <c r="L740" s="615"/>
      <c r="M740" s="16"/>
      <c r="N740" s="16"/>
      <c r="O740" s="16"/>
      <c r="P740" s="353">
        <f>COUNTIF(Inputs!$D$20:$DS$307,C740)*(Inputs!$B$3*24)*60*IF(C740="",0,1)</f>
        <v>0</v>
      </c>
      <c r="Q740" s="354">
        <f>IF(Factsheet!$E$61&gt;0,P740/Factsheet!$E$61,0)</f>
        <v>0</v>
      </c>
      <c r="R740" s="356"/>
      <c r="S740" s="19">
        <f>IF(H740="Trays",I740*Factsheet!$I$61,IF(G740="Fixed",I740,0))</f>
        <v>0</v>
      </c>
      <c r="T740" s="20">
        <f>IF(H740="Other","N/A",IF(H740="Trays",Factsheet!$I$61,Factsheet!$E$61))</f>
        <v>40</v>
      </c>
      <c r="U740" s="20" t="str">
        <f t="shared" si="25"/>
        <v>N</v>
      </c>
      <c r="V740" s="419" t="str">
        <f t="shared" si="24"/>
        <v>-</v>
      </c>
      <c r="W740" s="14"/>
      <c r="X740" s="14"/>
      <c r="Y740" s="14"/>
      <c r="Z740" s="14"/>
    </row>
    <row r="741" spans="1:26" ht="15" x14ac:dyDescent="0.25">
      <c r="A741" s="14"/>
      <c r="B741" s="16"/>
      <c r="C741" s="16"/>
      <c r="D741" s="14"/>
      <c r="E741" s="14"/>
      <c r="F741" s="16"/>
      <c r="G741" s="16"/>
      <c r="H741" s="16"/>
      <c r="I741" s="627"/>
      <c r="J741" s="628"/>
      <c r="K741" s="14"/>
      <c r="L741" s="615"/>
      <c r="M741" s="16"/>
      <c r="N741" s="16"/>
      <c r="O741" s="16"/>
      <c r="P741" s="353">
        <f>COUNTIF(Inputs!$D$20:$DS$307,C741)*(Inputs!$B$3*24)*60*IF(C741="",0,1)</f>
        <v>0</v>
      </c>
      <c r="Q741" s="354">
        <f>IF(Factsheet!$E$61&gt;0,P741/Factsheet!$E$61,0)</f>
        <v>0</v>
      </c>
      <c r="R741" s="356"/>
      <c r="S741" s="19">
        <f>IF(H741="Trays",I741*Factsheet!$I$61,IF(G741="Fixed",I741,0))</f>
        <v>0</v>
      </c>
      <c r="T741" s="20">
        <f>IF(H741="Other","N/A",IF(H741="Trays",Factsheet!$I$61,Factsheet!$E$61))</f>
        <v>40</v>
      </c>
      <c r="U741" s="20" t="str">
        <f t="shared" si="25"/>
        <v>N</v>
      </c>
      <c r="V741" s="419" t="str">
        <f t="shared" si="24"/>
        <v>-</v>
      </c>
      <c r="W741" s="14"/>
      <c r="X741" s="14"/>
      <c r="Y741" s="14"/>
      <c r="Z741" s="14"/>
    </row>
    <row r="742" spans="1:26" ht="15" x14ac:dyDescent="0.25">
      <c r="A742" s="14"/>
      <c r="B742" s="16"/>
      <c r="C742" s="16"/>
      <c r="D742" s="14"/>
      <c r="E742" s="14"/>
      <c r="F742" s="16"/>
      <c r="G742" s="16"/>
      <c r="H742" s="16"/>
      <c r="I742" s="627"/>
      <c r="J742" s="628"/>
      <c r="K742" s="14"/>
      <c r="L742" s="615"/>
      <c r="M742" s="16"/>
      <c r="N742" s="16"/>
      <c r="O742" s="16"/>
      <c r="P742" s="353">
        <f>COUNTIF(Inputs!$D$20:$DS$307,C742)*(Inputs!$B$3*24)*60*IF(C742="",0,1)</f>
        <v>0</v>
      </c>
      <c r="Q742" s="354">
        <f>IF(Factsheet!$E$61&gt;0,P742/Factsheet!$E$61,0)</f>
        <v>0</v>
      </c>
      <c r="R742" s="356"/>
      <c r="S742" s="19">
        <f>IF(H742="Trays",I742*Factsheet!$I$61,IF(G742="Fixed",I742,0))</f>
        <v>0</v>
      </c>
      <c r="T742" s="20">
        <f>IF(H742="Other","N/A",IF(H742="Trays",Factsheet!$I$61,Factsheet!$E$61))</f>
        <v>40</v>
      </c>
      <c r="U742" s="20" t="str">
        <f t="shared" si="25"/>
        <v>N</v>
      </c>
      <c r="V742" s="419" t="str">
        <f t="shared" si="24"/>
        <v>-</v>
      </c>
      <c r="W742" s="14"/>
      <c r="X742" s="14"/>
      <c r="Y742" s="14"/>
      <c r="Z742" s="14"/>
    </row>
    <row r="743" spans="1:26" ht="15" x14ac:dyDescent="0.25">
      <c r="A743" s="14"/>
      <c r="B743" s="16"/>
      <c r="C743" s="16"/>
      <c r="D743" s="14"/>
      <c r="E743" s="14"/>
      <c r="F743" s="16"/>
      <c r="G743" s="16"/>
      <c r="H743" s="16"/>
      <c r="I743" s="627"/>
      <c r="J743" s="628"/>
      <c r="K743" s="14"/>
      <c r="L743" s="615"/>
      <c r="M743" s="16"/>
      <c r="N743" s="16"/>
      <c r="O743" s="16"/>
      <c r="P743" s="353">
        <f>COUNTIF(Inputs!$D$20:$DS$307,C743)*(Inputs!$B$3*24)*60*IF(C743="",0,1)</f>
        <v>0</v>
      </c>
      <c r="Q743" s="354">
        <f>IF(Factsheet!$E$61&gt;0,P743/Factsheet!$E$61,0)</f>
        <v>0</v>
      </c>
      <c r="R743" s="356"/>
      <c r="S743" s="19">
        <f>IF(H743="Trays",I743*Factsheet!$I$61,IF(G743="Fixed",I743,0))</f>
        <v>0</v>
      </c>
      <c r="T743" s="20">
        <f>IF(H743="Other","N/A",IF(H743="Trays",Factsheet!$I$61,Factsheet!$E$61))</f>
        <v>40</v>
      </c>
      <c r="U743" s="20" t="str">
        <f t="shared" si="25"/>
        <v>N</v>
      </c>
      <c r="V743" s="419" t="str">
        <f t="shared" si="24"/>
        <v>-</v>
      </c>
      <c r="W743" s="14"/>
      <c r="X743" s="14"/>
      <c r="Y743" s="14"/>
      <c r="Z743" s="14"/>
    </row>
    <row r="744" spans="1:26" ht="15" x14ac:dyDescent="0.25">
      <c r="A744" s="14"/>
      <c r="B744" s="16"/>
      <c r="C744" s="16"/>
      <c r="D744" s="14"/>
      <c r="E744" s="14"/>
      <c r="F744" s="16"/>
      <c r="G744" s="16"/>
      <c r="H744" s="16"/>
      <c r="I744" s="627"/>
      <c r="J744" s="628"/>
      <c r="K744" s="14"/>
      <c r="L744" s="615"/>
      <c r="M744" s="16"/>
      <c r="N744" s="16"/>
      <c r="O744" s="16"/>
      <c r="P744" s="353">
        <f>COUNTIF(Inputs!$D$20:$DS$307,C744)*(Inputs!$B$3*24)*60*IF(C744="",0,1)</f>
        <v>0</v>
      </c>
      <c r="Q744" s="354">
        <f>IF(Factsheet!$E$61&gt;0,P744/Factsheet!$E$61,0)</f>
        <v>0</v>
      </c>
      <c r="R744" s="356"/>
      <c r="S744" s="19">
        <f>IF(H744="Trays",I744*Factsheet!$I$61,IF(G744="Fixed",I744,0))</f>
        <v>0</v>
      </c>
      <c r="T744" s="20">
        <f>IF(H744="Other","N/A",IF(H744="Trays",Factsheet!$I$61,Factsheet!$E$61))</f>
        <v>40</v>
      </c>
      <c r="U744" s="20" t="str">
        <f t="shared" si="25"/>
        <v>N</v>
      </c>
      <c r="V744" s="419" t="str">
        <f t="shared" si="24"/>
        <v>-</v>
      </c>
      <c r="W744" s="14"/>
      <c r="X744" s="14"/>
      <c r="Y744" s="14"/>
      <c r="Z744" s="14"/>
    </row>
    <row r="745" spans="1:26" ht="15" x14ac:dyDescent="0.25">
      <c r="A745" s="14"/>
      <c r="B745" s="16"/>
      <c r="C745" s="16"/>
      <c r="D745" s="14"/>
      <c r="E745" s="14"/>
      <c r="F745" s="16"/>
      <c r="G745" s="16"/>
      <c r="H745" s="16"/>
      <c r="I745" s="627"/>
      <c r="J745" s="628"/>
      <c r="K745" s="14"/>
      <c r="L745" s="615"/>
      <c r="M745" s="16"/>
      <c r="N745" s="16"/>
      <c r="O745" s="16"/>
      <c r="P745" s="353">
        <f>COUNTIF(Inputs!$D$20:$DS$307,C745)*(Inputs!$B$3*24)*60*IF(C745="",0,1)</f>
        <v>0</v>
      </c>
      <c r="Q745" s="354">
        <f>IF(Factsheet!$E$61&gt;0,P745/Factsheet!$E$61,0)</f>
        <v>0</v>
      </c>
      <c r="R745" s="356"/>
      <c r="S745" s="19">
        <f>IF(H745="Trays",I745*Factsheet!$I$61,IF(G745="Fixed",I745,0))</f>
        <v>0</v>
      </c>
      <c r="T745" s="20">
        <f>IF(H745="Other","N/A",IF(H745="Trays",Factsheet!$I$61,Factsheet!$E$61))</f>
        <v>40</v>
      </c>
      <c r="U745" s="20" t="str">
        <f t="shared" si="25"/>
        <v>N</v>
      </c>
      <c r="V745" s="419" t="str">
        <f t="shared" si="24"/>
        <v>-</v>
      </c>
      <c r="W745" s="14"/>
      <c r="X745" s="14"/>
      <c r="Y745" s="14"/>
      <c r="Z745" s="14"/>
    </row>
    <row r="746" spans="1:26" ht="15" x14ac:dyDescent="0.25">
      <c r="A746" s="14"/>
      <c r="B746" s="16"/>
      <c r="C746" s="16"/>
      <c r="D746" s="14"/>
      <c r="E746" s="14"/>
      <c r="F746" s="16"/>
      <c r="G746" s="16"/>
      <c r="H746" s="16"/>
      <c r="I746" s="627"/>
      <c r="J746" s="628"/>
      <c r="K746" s="14"/>
      <c r="L746" s="615"/>
      <c r="M746" s="16"/>
      <c r="N746" s="16"/>
      <c r="O746" s="16"/>
      <c r="P746" s="353">
        <f>COUNTIF(Inputs!$D$20:$DS$307,C746)*(Inputs!$B$3*24)*60*IF(C746="",0,1)</f>
        <v>0</v>
      </c>
      <c r="Q746" s="354">
        <f>IF(Factsheet!$E$61&gt;0,P746/Factsheet!$E$61,0)</f>
        <v>0</v>
      </c>
      <c r="R746" s="356"/>
      <c r="S746" s="19">
        <f>IF(H746="Trays",I746*Factsheet!$I$61,IF(G746="Fixed",I746,0))</f>
        <v>0</v>
      </c>
      <c r="T746" s="20">
        <f>IF(H746="Other","N/A",IF(H746="Trays",Factsheet!$I$61,Factsheet!$E$61))</f>
        <v>40</v>
      </c>
      <c r="U746" s="20" t="str">
        <f t="shared" si="25"/>
        <v>N</v>
      </c>
      <c r="V746" s="419" t="str">
        <f t="shared" si="24"/>
        <v>-</v>
      </c>
      <c r="W746" s="14"/>
      <c r="X746" s="14"/>
      <c r="Y746" s="14"/>
      <c r="Z746" s="14"/>
    </row>
    <row r="747" spans="1:26" ht="15" x14ac:dyDescent="0.25">
      <c r="A747" s="14"/>
      <c r="B747" s="16"/>
      <c r="C747" s="16"/>
      <c r="D747" s="14"/>
      <c r="E747" s="14"/>
      <c r="F747" s="16"/>
      <c r="G747" s="16"/>
      <c r="H747" s="16"/>
      <c r="I747" s="627"/>
      <c r="J747" s="628"/>
      <c r="K747" s="14"/>
      <c r="L747" s="615"/>
      <c r="M747" s="16"/>
      <c r="N747" s="16"/>
      <c r="O747" s="16"/>
      <c r="P747" s="353">
        <f>COUNTIF(Inputs!$D$20:$DS$307,C747)*(Inputs!$B$3*24)*60*IF(C747="",0,1)</f>
        <v>0</v>
      </c>
      <c r="Q747" s="354">
        <f>IF(Factsheet!$E$61&gt;0,P747/Factsheet!$E$61,0)</f>
        <v>0</v>
      </c>
      <c r="R747" s="356"/>
      <c r="S747" s="19">
        <f>IF(H747="Trays",I747*Factsheet!$I$61,IF(G747="Fixed",I747,0))</f>
        <v>0</v>
      </c>
      <c r="T747" s="20">
        <f>IF(H747="Other","N/A",IF(H747="Trays",Factsheet!$I$61,Factsheet!$E$61))</f>
        <v>40</v>
      </c>
      <c r="U747" s="20" t="str">
        <f t="shared" si="25"/>
        <v>N</v>
      </c>
      <c r="V747" s="419" t="str">
        <f t="shared" si="24"/>
        <v>-</v>
      </c>
      <c r="W747" s="14"/>
      <c r="X747" s="14"/>
      <c r="Y747" s="14"/>
      <c r="Z747" s="14"/>
    </row>
    <row r="748" spans="1:26" ht="15" x14ac:dyDescent="0.25">
      <c r="A748" s="14"/>
      <c r="B748" s="16"/>
      <c r="C748" s="16"/>
      <c r="D748" s="14"/>
      <c r="E748" s="14"/>
      <c r="F748" s="16"/>
      <c r="G748" s="16"/>
      <c r="H748" s="16"/>
      <c r="I748" s="627"/>
      <c r="J748" s="628"/>
      <c r="K748" s="14"/>
      <c r="L748" s="615"/>
      <c r="M748" s="16"/>
      <c r="N748" s="16"/>
      <c r="O748" s="16"/>
      <c r="P748" s="353">
        <f>COUNTIF(Inputs!$D$20:$DS$307,C748)*(Inputs!$B$3*24)*60*IF(C748="",0,1)</f>
        <v>0</v>
      </c>
      <c r="Q748" s="354">
        <f>IF(Factsheet!$E$61&gt;0,P748/Factsheet!$E$61,0)</f>
        <v>0</v>
      </c>
      <c r="R748" s="356"/>
      <c r="S748" s="19">
        <f>IF(H748="Trays",I748*Factsheet!$I$61,IF(G748="Fixed",I748,0))</f>
        <v>0</v>
      </c>
      <c r="T748" s="20">
        <f>IF(H748="Other","N/A",IF(H748="Trays",Factsheet!$I$61,Factsheet!$E$61))</f>
        <v>40</v>
      </c>
      <c r="U748" s="20" t="str">
        <f t="shared" si="25"/>
        <v>N</v>
      </c>
      <c r="V748" s="419" t="str">
        <f t="shared" si="24"/>
        <v>-</v>
      </c>
      <c r="W748" s="14"/>
      <c r="X748" s="14"/>
      <c r="Y748" s="14"/>
      <c r="Z748" s="14"/>
    </row>
    <row r="749" spans="1:26" ht="15" x14ac:dyDescent="0.25">
      <c r="A749" s="14"/>
      <c r="B749" s="16"/>
      <c r="C749" s="16"/>
      <c r="D749" s="14"/>
      <c r="E749" s="14"/>
      <c r="F749" s="16"/>
      <c r="G749" s="16"/>
      <c r="H749" s="16"/>
      <c r="I749" s="627"/>
      <c r="J749" s="628"/>
      <c r="K749" s="14"/>
      <c r="L749" s="615"/>
      <c r="M749" s="16"/>
      <c r="N749" s="16"/>
      <c r="O749" s="16"/>
      <c r="P749" s="353">
        <f>COUNTIF(Inputs!$D$20:$DS$307,C749)*(Inputs!$B$3*24)*60*IF(C749="",0,1)</f>
        <v>0</v>
      </c>
      <c r="Q749" s="354">
        <f>IF(Factsheet!$E$61&gt;0,P749/Factsheet!$E$61,0)</f>
        <v>0</v>
      </c>
      <c r="R749" s="356"/>
      <c r="S749" s="19">
        <f>IF(H749="Trays",I749*Factsheet!$I$61,IF(G749="Fixed",I749,0))</f>
        <v>0</v>
      </c>
      <c r="T749" s="20">
        <f>IF(H749="Other","N/A",IF(H749="Trays",Factsheet!$I$61,Factsheet!$E$61))</f>
        <v>40</v>
      </c>
      <c r="U749" s="20" t="str">
        <f t="shared" si="25"/>
        <v>N</v>
      </c>
      <c r="V749" s="419" t="str">
        <f t="shared" si="24"/>
        <v>-</v>
      </c>
      <c r="W749" s="14"/>
      <c r="X749" s="14"/>
      <c r="Y749" s="14"/>
      <c r="Z749" s="14"/>
    </row>
    <row r="750" spans="1:26" ht="15" x14ac:dyDescent="0.25">
      <c r="A750" s="14"/>
      <c r="B750" s="16"/>
      <c r="C750" s="16"/>
      <c r="D750" s="14"/>
      <c r="E750" s="14"/>
      <c r="F750" s="16"/>
      <c r="G750" s="16"/>
      <c r="H750" s="16"/>
      <c r="I750" s="627"/>
      <c r="J750" s="628"/>
      <c r="K750" s="14"/>
      <c r="L750" s="615"/>
      <c r="M750" s="16"/>
      <c r="N750" s="16"/>
      <c r="O750" s="16"/>
      <c r="P750" s="353">
        <f>COUNTIF(Inputs!$D$20:$DS$307,C750)*(Inputs!$B$3*24)*60*IF(C750="",0,1)</f>
        <v>0</v>
      </c>
      <c r="Q750" s="354">
        <f>IF(Factsheet!$E$61&gt;0,P750/Factsheet!$E$61,0)</f>
        <v>0</v>
      </c>
      <c r="R750" s="356"/>
      <c r="S750" s="19">
        <f>IF(H750="Trays",I750*Factsheet!$I$61,IF(G750="Fixed",I750,0))</f>
        <v>0</v>
      </c>
      <c r="T750" s="20">
        <f>IF(H750="Other","N/A",IF(H750="Trays",Factsheet!$I$61,Factsheet!$E$61))</f>
        <v>40</v>
      </c>
      <c r="U750" s="20" t="str">
        <f t="shared" si="25"/>
        <v>N</v>
      </c>
      <c r="V750" s="419" t="str">
        <f t="shared" si="24"/>
        <v>-</v>
      </c>
      <c r="W750" s="14"/>
      <c r="X750" s="14"/>
      <c r="Y750" s="14"/>
      <c r="Z750" s="14"/>
    </row>
    <row r="751" spans="1:26" ht="15" x14ac:dyDescent="0.25">
      <c r="A751" s="14"/>
      <c r="B751" s="16"/>
      <c r="C751" s="16"/>
      <c r="D751" s="14"/>
      <c r="E751" s="14"/>
      <c r="F751" s="16"/>
      <c r="G751" s="16"/>
      <c r="H751" s="16"/>
      <c r="I751" s="627"/>
      <c r="J751" s="628"/>
      <c r="K751" s="14"/>
      <c r="L751" s="615"/>
      <c r="M751" s="16"/>
      <c r="N751" s="16"/>
      <c r="O751" s="16"/>
      <c r="P751" s="353">
        <f>COUNTIF(Inputs!$D$20:$DS$307,C751)*(Inputs!$B$3*24)*60*IF(C751="",0,1)</f>
        <v>0</v>
      </c>
      <c r="Q751" s="354">
        <f>IF(Factsheet!$E$61&gt;0,P751/Factsheet!$E$61,0)</f>
        <v>0</v>
      </c>
      <c r="R751" s="356"/>
      <c r="S751" s="19">
        <f>IF(H751="Trays",I751*Factsheet!$I$61,IF(G751="Fixed",I751,0))</f>
        <v>0</v>
      </c>
      <c r="T751" s="20">
        <f>IF(H751="Other","N/A",IF(H751="Trays",Factsheet!$I$61,Factsheet!$E$61))</f>
        <v>40</v>
      </c>
      <c r="U751" s="20" t="str">
        <f t="shared" si="25"/>
        <v>N</v>
      </c>
      <c r="V751" s="419" t="str">
        <f t="shared" si="24"/>
        <v>-</v>
      </c>
      <c r="W751" s="14"/>
      <c r="X751" s="14"/>
      <c r="Y751" s="14"/>
      <c r="Z751" s="14"/>
    </row>
    <row r="752" spans="1:26" ht="15" x14ac:dyDescent="0.25">
      <c r="A752" s="14"/>
      <c r="B752" s="16"/>
      <c r="C752" s="16"/>
      <c r="D752" s="14"/>
      <c r="E752" s="14"/>
      <c r="F752" s="16"/>
      <c r="G752" s="16"/>
      <c r="H752" s="16"/>
      <c r="I752" s="627"/>
      <c r="J752" s="628"/>
      <c r="K752" s="14"/>
      <c r="L752" s="615"/>
      <c r="M752" s="16"/>
      <c r="N752" s="16"/>
      <c r="O752" s="16"/>
      <c r="P752" s="353">
        <f>COUNTIF(Inputs!$D$20:$DS$307,C752)*(Inputs!$B$3*24)*60*IF(C752="",0,1)</f>
        <v>0</v>
      </c>
      <c r="Q752" s="354">
        <f>IF(Factsheet!$E$61&gt;0,P752/Factsheet!$E$61,0)</f>
        <v>0</v>
      </c>
      <c r="R752" s="356"/>
      <c r="S752" s="19">
        <f>IF(H752="Trays",I752*Factsheet!$I$61,IF(G752="Fixed",I752,0))</f>
        <v>0</v>
      </c>
      <c r="T752" s="20">
        <f>IF(H752="Other","N/A",IF(H752="Trays",Factsheet!$I$61,Factsheet!$E$61))</f>
        <v>40</v>
      </c>
      <c r="U752" s="20" t="str">
        <f t="shared" si="25"/>
        <v>N</v>
      </c>
      <c r="V752" s="419" t="str">
        <f t="shared" si="24"/>
        <v>-</v>
      </c>
      <c r="W752" s="14"/>
      <c r="X752" s="14"/>
      <c r="Y752" s="14"/>
      <c r="Z752" s="14"/>
    </row>
    <row r="753" spans="1:26" ht="15" x14ac:dyDescent="0.25">
      <c r="A753" s="14"/>
      <c r="B753" s="16"/>
      <c r="C753" s="16"/>
      <c r="D753" s="14"/>
      <c r="E753" s="14"/>
      <c r="F753" s="16"/>
      <c r="G753" s="16"/>
      <c r="H753" s="16"/>
      <c r="I753" s="627"/>
      <c r="J753" s="628"/>
      <c r="K753" s="14"/>
      <c r="L753" s="615"/>
      <c r="M753" s="16"/>
      <c r="N753" s="16"/>
      <c r="O753" s="16"/>
      <c r="P753" s="353">
        <f>COUNTIF(Inputs!$D$20:$DS$307,C753)*(Inputs!$B$3*24)*60*IF(C753="",0,1)</f>
        <v>0</v>
      </c>
      <c r="Q753" s="354">
        <f>IF(Factsheet!$E$61&gt;0,P753/Factsheet!$E$61,0)</f>
        <v>0</v>
      </c>
      <c r="R753" s="356"/>
      <c r="S753" s="19">
        <f>IF(H753="Trays",I753*Factsheet!$I$61,IF(G753="Fixed",I753,0))</f>
        <v>0</v>
      </c>
      <c r="T753" s="20">
        <f>IF(H753="Other","N/A",IF(H753="Trays",Factsheet!$I$61,Factsheet!$E$61))</f>
        <v>40</v>
      </c>
      <c r="U753" s="20" t="str">
        <f t="shared" si="25"/>
        <v>N</v>
      </c>
      <c r="V753" s="419" t="str">
        <f t="shared" si="24"/>
        <v>-</v>
      </c>
      <c r="W753" s="14"/>
      <c r="X753" s="14"/>
      <c r="Y753" s="14"/>
      <c r="Z753" s="14"/>
    </row>
    <row r="754" spans="1:26" ht="15" x14ac:dyDescent="0.25">
      <c r="A754" s="14"/>
      <c r="B754" s="16"/>
      <c r="C754" s="16"/>
      <c r="D754" s="14"/>
      <c r="E754" s="14"/>
      <c r="F754" s="16"/>
      <c r="G754" s="16"/>
      <c r="H754" s="16"/>
      <c r="I754" s="627"/>
      <c r="J754" s="628"/>
      <c r="K754" s="14"/>
      <c r="L754" s="615"/>
      <c r="M754" s="16"/>
      <c r="N754" s="16"/>
      <c r="O754" s="16"/>
      <c r="P754" s="353">
        <f>COUNTIF(Inputs!$D$20:$DS$307,C754)*(Inputs!$B$3*24)*60*IF(C754="",0,1)</f>
        <v>0</v>
      </c>
      <c r="Q754" s="354">
        <f>IF(Factsheet!$E$61&gt;0,P754/Factsheet!$E$61,0)</f>
        <v>0</v>
      </c>
      <c r="R754" s="356"/>
      <c r="S754" s="19">
        <f>IF(H754="Trays",I754*Factsheet!$I$61,IF(G754="Fixed",I754,0))</f>
        <v>0</v>
      </c>
      <c r="T754" s="20">
        <f>IF(H754="Other","N/A",IF(H754="Trays",Factsheet!$I$61,Factsheet!$E$61))</f>
        <v>40</v>
      </c>
      <c r="U754" s="20" t="str">
        <f t="shared" si="25"/>
        <v>N</v>
      </c>
      <c r="V754" s="419" t="str">
        <f t="shared" si="24"/>
        <v>-</v>
      </c>
      <c r="W754" s="14"/>
      <c r="X754" s="14"/>
      <c r="Y754" s="14"/>
      <c r="Z754" s="14"/>
    </row>
    <row r="755" spans="1:26" ht="15" x14ac:dyDescent="0.25">
      <c r="A755" s="14"/>
      <c r="B755" s="16"/>
      <c r="C755" s="16"/>
      <c r="D755" s="14"/>
      <c r="E755" s="14"/>
      <c r="F755" s="16"/>
      <c r="G755" s="16"/>
      <c r="H755" s="16"/>
      <c r="I755" s="627"/>
      <c r="J755" s="628"/>
      <c r="K755" s="14"/>
      <c r="L755" s="615"/>
      <c r="M755" s="16"/>
      <c r="N755" s="16"/>
      <c r="O755" s="16"/>
      <c r="P755" s="353">
        <f>COUNTIF(Inputs!$D$20:$DS$307,C755)*(Inputs!$B$3*24)*60*IF(C755="",0,1)</f>
        <v>0</v>
      </c>
      <c r="Q755" s="354">
        <f>IF(Factsheet!$E$61&gt;0,P755/Factsheet!$E$61,0)</f>
        <v>0</v>
      </c>
      <c r="R755" s="356"/>
      <c r="S755" s="19">
        <f>IF(H755="Trays",I755*Factsheet!$I$61,IF(G755="Fixed",I755,0))</f>
        <v>0</v>
      </c>
      <c r="T755" s="20">
        <f>IF(H755="Other","N/A",IF(H755="Trays",Factsheet!$I$61,Factsheet!$E$61))</f>
        <v>40</v>
      </c>
      <c r="U755" s="20" t="str">
        <f t="shared" si="25"/>
        <v>N</v>
      </c>
      <c r="V755" s="419" t="str">
        <f t="shared" si="24"/>
        <v>-</v>
      </c>
      <c r="W755" s="14"/>
      <c r="X755" s="14"/>
      <c r="Y755" s="14"/>
      <c r="Z755" s="14"/>
    </row>
    <row r="756" spans="1:26" ht="15" x14ac:dyDescent="0.25">
      <c r="A756" s="14"/>
      <c r="B756" s="16"/>
      <c r="C756" s="16"/>
      <c r="D756" s="14"/>
      <c r="E756" s="14"/>
      <c r="F756" s="16"/>
      <c r="G756" s="16"/>
      <c r="H756" s="16"/>
      <c r="I756" s="627"/>
      <c r="J756" s="628"/>
      <c r="K756" s="14"/>
      <c r="L756" s="615"/>
      <c r="M756" s="16"/>
      <c r="N756" s="16"/>
      <c r="O756" s="16"/>
      <c r="P756" s="353">
        <f>COUNTIF(Inputs!$D$20:$DS$307,C756)*(Inputs!$B$3*24)*60*IF(C756="",0,1)</f>
        <v>0</v>
      </c>
      <c r="Q756" s="354">
        <f>IF(Factsheet!$E$61&gt;0,P756/Factsheet!$E$61,0)</f>
        <v>0</v>
      </c>
      <c r="R756" s="356"/>
      <c r="S756" s="19">
        <f>IF(H756="Trays",I756*Factsheet!$I$61,IF(G756="Fixed",I756,0))</f>
        <v>0</v>
      </c>
      <c r="T756" s="20">
        <f>IF(H756="Other","N/A",IF(H756="Trays",Factsheet!$I$61,Factsheet!$E$61))</f>
        <v>40</v>
      </c>
      <c r="U756" s="20" t="str">
        <f t="shared" si="25"/>
        <v>N</v>
      </c>
      <c r="V756" s="419" t="str">
        <f t="shared" si="24"/>
        <v>-</v>
      </c>
      <c r="W756" s="14"/>
      <c r="X756" s="14"/>
      <c r="Y756" s="14"/>
      <c r="Z756" s="14"/>
    </row>
    <row r="757" spans="1:26" ht="15" x14ac:dyDescent="0.25">
      <c r="A757" s="14"/>
      <c r="B757" s="16"/>
      <c r="C757" s="16"/>
      <c r="D757" s="14"/>
      <c r="E757" s="14"/>
      <c r="F757" s="16"/>
      <c r="G757" s="16"/>
      <c r="H757" s="16"/>
      <c r="I757" s="627"/>
      <c r="J757" s="628"/>
      <c r="K757" s="14"/>
      <c r="L757" s="615"/>
      <c r="M757" s="16"/>
      <c r="N757" s="16"/>
      <c r="O757" s="16"/>
      <c r="P757" s="353">
        <f>COUNTIF(Inputs!$D$20:$DS$307,C757)*(Inputs!$B$3*24)*60*IF(C757="",0,1)</f>
        <v>0</v>
      </c>
      <c r="Q757" s="354">
        <f>IF(Factsheet!$E$61&gt;0,P757/Factsheet!$E$61,0)</f>
        <v>0</v>
      </c>
      <c r="R757" s="356"/>
      <c r="S757" s="19">
        <f>IF(H757="Trays",I757*Factsheet!$I$61,IF(G757="Fixed",I757,0))</f>
        <v>0</v>
      </c>
      <c r="T757" s="20">
        <f>IF(H757="Other","N/A",IF(H757="Trays",Factsheet!$I$61,Factsheet!$E$61))</f>
        <v>40</v>
      </c>
      <c r="U757" s="20" t="str">
        <f t="shared" si="25"/>
        <v>N</v>
      </c>
      <c r="V757" s="419" t="str">
        <f t="shared" si="24"/>
        <v>-</v>
      </c>
      <c r="W757" s="14"/>
      <c r="X757" s="14"/>
      <c r="Y757" s="14"/>
      <c r="Z757" s="14"/>
    </row>
    <row r="758" spans="1:26" ht="15" x14ac:dyDescent="0.25">
      <c r="A758" s="14"/>
      <c r="B758" s="16"/>
      <c r="C758" s="16"/>
      <c r="D758" s="14"/>
      <c r="E758" s="14"/>
      <c r="F758" s="16"/>
      <c r="G758" s="16"/>
      <c r="H758" s="16"/>
      <c r="I758" s="627"/>
      <c r="J758" s="628"/>
      <c r="K758" s="14"/>
      <c r="L758" s="615"/>
      <c r="M758" s="16"/>
      <c r="N758" s="16"/>
      <c r="O758" s="16"/>
      <c r="P758" s="353">
        <f>COUNTIF(Inputs!$D$20:$DS$307,C758)*(Inputs!$B$3*24)*60*IF(C758="",0,1)</f>
        <v>0</v>
      </c>
      <c r="Q758" s="354">
        <f>IF(Factsheet!$E$61&gt;0,P758/Factsheet!$E$61,0)</f>
        <v>0</v>
      </c>
      <c r="R758" s="356"/>
      <c r="S758" s="19">
        <f>IF(H758="Trays",I758*Factsheet!$I$61,IF(G758="Fixed",I758,0))</f>
        <v>0</v>
      </c>
      <c r="T758" s="20">
        <f>IF(H758="Other","N/A",IF(H758="Trays",Factsheet!$I$61,Factsheet!$E$61))</f>
        <v>40</v>
      </c>
      <c r="U758" s="20" t="str">
        <f t="shared" si="25"/>
        <v>N</v>
      </c>
      <c r="V758" s="419" t="str">
        <f t="shared" si="24"/>
        <v>-</v>
      </c>
      <c r="W758" s="14"/>
      <c r="X758" s="14"/>
      <c r="Y758" s="14"/>
      <c r="Z758" s="14"/>
    </row>
    <row r="759" spans="1:26" ht="15" x14ac:dyDescent="0.25">
      <c r="A759" s="14"/>
      <c r="B759" s="16"/>
      <c r="C759" s="16"/>
      <c r="D759" s="14"/>
      <c r="E759" s="14"/>
      <c r="F759" s="16"/>
      <c r="G759" s="16"/>
      <c r="H759" s="16"/>
      <c r="I759" s="627"/>
      <c r="J759" s="628"/>
      <c r="K759" s="14"/>
      <c r="L759" s="615"/>
      <c r="M759" s="16"/>
      <c r="N759" s="16"/>
      <c r="O759" s="16"/>
      <c r="P759" s="353">
        <f>COUNTIF(Inputs!$D$20:$DS$307,C759)*(Inputs!$B$3*24)*60*IF(C759="",0,1)</f>
        <v>0</v>
      </c>
      <c r="Q759" s="354">
        <f>IF(Factsheet!$E$61&gt;0,P759/Factsheet!$E$61,0)</f>
        <v>0</v>
      </c>
      <c r="R759" s="356"/>
      <c r="S759" s="19">
        <f>IF(H759="Trays",I759*Factsheet!$I$61,IF(G759="Fixed",I759,0))</f>
        <v>0</v>
      </c>
      <c r="T759" s="20">
        <f>IF(H759="Other","N/A",IF(H759="Trays",Factsheet!$I$61,Factsheet!$E$61))</f>
        <v>40</v>
      </c>
      <c r="U759" s="20" t="str">
        <f t="shared" si="25"/>
        <v>N</v>
      </c>
      <c r="V759" s="419" t="str">
        <f t="shared" si="24"/>
        <v>-</v>
      </c>
      <c r="W759" s="14"/>
      <c r="X759" s="14"/>
      <c r="Y759" s="14"/>
      <c r="Z759" s="14"/>
    </row>
    <row r="760" spans="1:26" ht="15" x14ac:dyDescent="0.25">
      <c r="A760" s="14"/>
      <c r="B760" s="16"/>
      <c r="C760" s="16"/>
      <c r="D760" s="14"/>
      <c r="E760" s="14"/>
      <c r="F760" s="16"/>
      <c r="G760" s="16"/>
      <c r="H760" s="16"/>
      <c r="I760" s="627"/>
      <c r="J760" s="628"/>
      <c r="K760" s="14"/>
      <c r="L760" s="615"/>
      <c r="M760" s="16"/>
      <c r="N760" s="16"/>
      <c r="O760" s="16"/>
      <c r="P760" s="353">
        <f>COUNTIF(Inputs!$D$20:$DS$307,C760)*(Inputs!$B$3*24)*60*IF(C760="",0,1)</f>
        <v>0</v>
      </c>
      <c r="Q760" s="354">
        <f>IF(Factsheet!$E$61&gt;0,P760/Factsheet!$E$61,0)</f>
        <v>0</v>
      </c>
      <c r="R760" s="356"/>
      <c r="S760" s="19">
        <f>IF(H760="Trays",I760*Factsheet!$I$61,IF(G760="Fixed",I760,0))</f>
        <v>0</v>
      </c>
      <c r="T760" s="20">
        <f>IF(H760="Other","N/A",IF(H760="Trays",Factsheet!$I$61,Factsheet!$E$61))</f>
        <v>40</v>
      </c>
      <c r="U760" s="20" t="str">
        <f t="shared" si="25"/>
        <v>N</v>
      </c>
      <c r="V760" s="419" t="str">
        <f t="shared" si="24"/>
        <v>-</v>
      </c>
      <c r="W760" s="14"/>
      <c r="X760" s="14"/>
      <c r="Y760" s="14"/>
      <c r="Z760" s="14"/>
    </row>
    <row r="761" spans="1:26" ht="15" x14ac:dyDescent="0.25">
      <c r="A761" s="14"/>
      <c r="B761" s="16"/>
      <c r="C761" s="16"/>
      <c r="D761" s="14"/>
      <c r="E761" s="14"/>
      <c r="F761" s="16"/>
      <c r="G761" s="16"/>
      <c r="H761" s="16"/>
      <c r="I761" s="627"/>
      <c r="J761" s="628"/>
      <c r="K761" s="14"/>
      <c r="L761" s="615"/>
      <c r="M761" s="16"/>
      <c r="N761" s="16"/>
      <c r="O761" s="16"/>
      <c r="P761" s="353">
        <f>COUNTIF(Inputs!$D$20:$DS$307,C761)*(Inputs!$B$3*24)*60*IF(C761="",0,1)</f>
        <v>0</v>
      </c>
      <c r="Q761" s="354">
        <f>IF(Factsheet!$E$61&gt;0,P761/Factsheet!$E$61,0)</f>
        <v>0</v>
      </c>
      <c r="R761" s="356"/>
      <c r="S761" s="19">
        <f>IF(H761="Trays",I761*Factsheet!$I$61,IF(G761="Fixed",I761,0))</f>
        <v>0</v>
      </c>
      <c r="T761" s="20">
        <f>IF(H761="Other","N/A",IF(H761="Trays",Factsheet!$I$61,Factsheet!$E$61))</f>
        <v>40</v>
      </c>
      <c r="U761" s="20" t="str">
        <f t="shared" si="25"/>
        <v>N</v>
      </c>
      <c r="V761" s="419" t="str">
        <f t="shared" si="24"/>
        <v>-</v>
      </c>
      <c r="W761" s="14"/>
      <c r="X761" s="14"/>
      <c r="Y761" s="14"/>
      <c r="Z761" s="14"/>
    </row>
    <row r="762" spans="1:26" ht="15" x14ac:dyDescent="0.25">
      <c r="A762" s="14"/>
      <c r="B762" s="16"/>
      <c r="C762" s="16"/>
      <c r="D762" s="14"/>
      <c r="E762" s="14"/>
      <c r="F762" s="16"/>
      <c r="G762" s="16"/>
      <c r="H762" s="16"/>
      <c r="I762" s="627"/>
      <c r="J762" s="628"/>
      <c r="K762" s="14"/>
      <c r="L762" s="615"/>
      <c r="M762" s="16"/>
      <c r="N762" s="16"/>
      <c r="O762" s="16"/>
      <c r="P762" s="353">
        <f>COUNTIF(Inputs!$D$20:$DS$307,C762)*(Inputs!$B$3*24)*60*IF(C762="",0,1)</f>
        <v>0</v>
      </c>
      <c r="Q762" s="354">
        <f>IF(Factsheet!$E$61&gt;0,P762/Factsheet!$E$61,0)</f>
        <v>0</v>
      </c>
      <c r="R762" s="356"/>
      <c r="S762" s="19">
        <f>IF(H762="Trays",I762*Factsheet!$I$61,IF(G762="Fixed",I762,0))</f>
        <v>0</v>
      </c>
      <c r="T762" s="20">
        <f>IF(H762="Other","N/A",IF(H762="Trays",Factsheet!$I$61,Factsheet!$E$61))</f>
        <v>40</v>
      </c>
      <c r="U762" s="20" t="str">
        <f t="shared" si="25"/>
        <v>N</v>
      </c>
      <c r="V762" s="419" t="str">
        <f t="shared" si="24"/>
        <v>-</v>
      </c>
      <c r="W762" s="14"/>
      <c r="X762" s="14"/>
      <c r="Y762" s="14"/>
      <c r="Z762" s="14"/>
    </row>
    <row r="763" spans="1:26" ht="15" x14ac:dyDescent="0.25">
      <c r="A763" s="14"/>
      <c r="B763" s="16"/>
      <c r="C763" s="16"/>
      <c r="D763" s="14"/>
      <c r="E763" s="14"/>
      <c r="F763" s="16"/>
      <c r="G763" s="16"/>
      <c r="H763" s="16"/>
      <c r="I763" s="627"/>
      <c r="J763" s="628"/>
      <c r="K763" s="14"/>
      <c r="L763" s="615"/>
      <c r="M763" s="16"/>
      <c r="N763" s="16"/>
      <c r="O763" s="16"/>
      <c r="P763" s="353">
        <f>COUNTIF(Inputs!$D$20:$DS$307,C763)*(Inputs!$B$3*24)*60*IF(C763="",0,1)</f>
        <v>0</v>
      </c>
      <c r="Q763" s="354">
        <f>IF(Factsheet!$E$61&gt;0,P763/Factsheet!$E$61,0)</f>
        <v>0</v>
      </c>
      <c r="R763" s="356"/>
      <c r="S763" s="19">
        <f>IF(H763="Trays",I763*Factsheet!$I$61,IF(G763="Fixed",I763,0))</f>
        <v>0</v>
      </c>
      <c r="T763" s="20">
        <f>IF(H763="Other","N/A",IF(H763="Trays",Factsheet!$I$61,Factsheet!$E$61))</f>
        <v>40</v>
      </c>
      <c r="U763" s="20" t="str">
        <f t="shared" si="25"/>
        <v>N</v>
      </c>
      <c r="V763" s="419" t="str">
        <f t="shared" si="24"/>
        <v>-</v>
      </c>
      <c r="W763" s="14"/>
      <c r="X763" s="14"/>
      <c r="Y763" s="14"/>
      <c r="Z763" s="14"/>
    </row>
    <row r="764" spans="1:26" ht="15" x14ac:dyDescent="0.25">
      <c r="A764" s="14"/>
      <c r="B764" s="16"/>
      <c r="C764" s="16"/>
      <c r="D764" s="14"/>
      <c r="E764" s="14"/>
      <c r="F764" s="16"/>
      <c r="G764" s="16"/>
      <c r="H764" s="16"/>
      <c r="I764" s="627"/>
      <c r="J764" s="628"/>
      <c r="K764" s="14"/>
      <c r="L764" s="615"/>
      <c r="M764" s="16"/>
      <c r="N764" s="16"/>
      <c r="O764" s="16"/>
      <c r="P764" s="353">
        <f>COUNTIF(Inputs!$D$20:$DS$307,C764)*(Inputs!$B$3*24)*60*IF(C764="",0,1)</f>
        <v>0</v>
      </c>
      <c r="Q764" s="354">
        <f>IF(Factsheet!$E$61&gt;0,P764/Factsheet!$E$61,0)</f>
        <v>0</v>
      </c>
      <c r="R764" s="356"/>
      <c r="S764" s="19">
        <f>IF(H764="Trays",I764*Factsheet!$I$61,IF(G764="Fixed",I764,0))</f>
        <v>0</v>
      </c>
      <c r="T764" s="20">
        <f>IF(H764="Other","N/A",IF(H764="Trays",Factsheet!$I$61,Factsheet!$E$61))</f>
        <v>40</v>
      </c>
      <c r="U764" s="20" t="str">
        <f t="shared" si="25"/>
        <v>N</v>
      </c>
      <c r="V764" s="419" t="str">
        <f t="shared" si="24"/>
        <v>-</v>
      </c>
      <c r="W764" s="14"/>
      <c r="X764" s="14"/>
      <c r="Y764" s="14"/>
      <c r="Z764" s="14"/>
    </row>
    <row r="765" spans="1:26" ht="15" x14ac:dyDescent="0.25">
      <c r="A765" s="14"/>
      <c r="B765" s="16"/>
      <c r="C765" s="16"/>
      <c r="D765" s="14"/>
      <c r="E765" s="14"/>
      <c r="F765" s="16"/>
      <c r="G765" s="16"/>
      <c r="H765" s="16"/>
      <c r="I765" s="627"/>
      <c r="J765" s="628"/>
      <c r="K765" s="14"/>
      <c r="L765" s="615"/>
      <c r="M765" s="16"/>
      <c r="N765" s="16"/>
      <c r="O765" s="16"/>
      <c r="P765" s="353">
        <f>COUNTIF(Inputs!$D$20:$DS$307,C765)*(Inputs!$B$3*24)*60*IF(C765="",0,1)</f>
        <v>0</v>
      </c>
      <c r="Q765" s="354">
        <f>IF(Factsheet!$E$61&gt;0,P765/Factsheet!$E$61,0)</f>
        <v>0</v>
      </c>
      <c r="R765" s="356"/>
      <c r="S765" s="19">
        <f>IF(H765="Trays",I765*Factsheet!$I$61,IF(G765="Fixed",I765,0))</f>
        <v>0</v>
      </c>
      <c r="T765" s="20">
        <f>IF(H765="Other","N/A",IF(H765="Trays",Factsheet!$I$61,Factsheet!$E$61))</f>
        <v>40</v>
      </c>
      <c r="U765" s="20" t="str">
        <f t="shared" si="25"/>
        <v>N</v>
      </c>
      <c r="V765" s="419" t="str">
        <f t="shared" si="24"/>
        <v>-</v>
      </c>
      <c r="W765" s="14"/>
      <c r="X765" s="14"/>
      <c r="Y765" s="14"/>
      <c r="Z765" s="14"/>
    </row>
    <row r="766" spans="1:26" ht="15" x14ac:dyDescent="0.25">
      <c r="A766" s="14"/>
      <c r="B766" s="16"/>
      <c r="C766" s="16"/>
      <c r="D766" s="14"/>
      <c r="E766" s="14"/>
      <c r="F766" s="16"/>
      <c r="G766" s="16"/>
      <c r="H766" s="16"/>
      <c r="I766" s="627"/>
      <c r="J766" s="628"/>
      <c r="K766" s="14"/>
      <c r="L766" s="615"/>
      <c r="M766" s="16"/>
      <c r="N766" s="16"/>
      <c r="O766" s="16"/>
      <c r="P766" s="353">
        <f>COUNTIF(Inputs!$D$20:$DS$307,C766)*(Inputs!$B$3*24)*60*IF(C766="",0,1)</f>
        <v>0</v>
      </c>
      <c r="Q766" s="354">
        <f>IF(Factsheet!$E$61&gt;0,P766/Factsheet!$E$61,0)</f>
        <v>0</v>
      </c>
      <c r="R766" s="356"/>
      <c r="S766" s="19">
        <f>IF(H766="Trays",I766*Factsheet!$I$61,IF(G766="Fixed",I766,0))</f>
        <v>0</v>
      </c>
      <c r="T766" s="20">
        <f>IF(H766="Other","N/A",IF(H766="Trays",Factsheet!$I$61,Factsheet!$E$61))</f>
        <v>40</v>
      </c>
      <c r="U766" s="20" t="str">
        <f t="shared" si="25"/>
        <v>N</v>
      </c>
      <c r="V766" s="419" t="str">
        <f t="shared" si="24"/>
        <v>-</v>
      </c>
      <c r="W766" s="14"/>
      <c r="X766" s="14"/>
      <c r="Y766" s="14"/>
      <c r="Z766" s="14"/>
    </row>
    <row r="767" spans="1:26" ht="15" x14ac:dyDescent="0.25">
      <c r="A767" s="14"/>
      <c r="B767" s="16"/>
      <c r="C767" s="16"/>
      <c r="D767" s="14"/>
      <c r="E767" s="14"/>
      <c r="F767" s="16"/>
      <c r="G767" s="16"/>
      <c r="H767" s="16"/>
      <c r="I767" s="627"/>
      <c r="J767" s="628"/>
      <c r="K767" s="14"/>
      <c r="L767" s="615"/>
      <c r="M767" s="16"/>
      <c r="N767" s="16"/>
      <c r="O767" s="16"/>
      <c r="P767" s="353">
        <f>COUNTIF(Inputs!$D$20:$DS$307,C767)*(Inputs!$B$3*24)*60*IF(C767="",0,1)</f>
        <v>0</v>
      </c>
      <c r="Q767" s="354">
        <f>IF(Factsheet!$E$61&gt;0,P767/Factsheet!$E$61,0)</f>
        <v>0</v>
      </c>
      <c r="R767" s="356"/>
      <c r="S767" s="19">
        <f>IF(H767="Trays",I767*Factsheet!$I$61,IF(G767="Fixed",I767,0))</f>
        <v>0</v>
      </c>
      <c r="T767" s="20">
        <f>IF(H767="Other","N/A",IF(H767="Trays",Factsheet!$I$61,Factsheet!$E$61))</f>
        <v>40</v>
      </c>
      <c r="U767" s="20" t="str">
        <f t="shared" si="25"/>
        <v>N</v>
      </c>
      <c r="V767" s="419" t="str">
        <f t="shared" si="24"/>
        <v>-</v>
      </c>
      <c r="W767" s="14"/>
      <c r="X767" s="14"/>
      <c r="Y767" s="14"/>
      <c r="Z767" s="14"/>
    </row>
    <row r="768" spans="1:26" ht="15" x14ac:dyDescent="0.25">
      <c r="A768" s="14"/>
      <c r="B768" s="16"/>
      <c r="C768" s="16"/>
      <c r="D768" s="14"/>
      <c r="E768" s="14"/>
      <c r="F768" s="16"/>
      <c r="G768" s="16"/>
      <c r="H768" s="16"/>
      <c r="I768" s="627"/>
      <c r="J768" s="628"/>
      <c r="K768" s="14"/>
      <c r="L768" s="615"/>
      <c r="M768" s="16"/>
      <c r="N768" s="16"/>
      <c r="O768" s="16"/>
      <c r="P768" s="353">
        <f>COUNTIF(Inputs!$D$20:$DS$307,C768)*(Inputs!$B$3*24)*60*IF(C768="",0,1)</f>
        <v>0</v>
      </c>
      <c r="Q768" s="354">
        <f>IF(Factsheet!$E$61&gt;0,P768/Factsheet!$E$61,0)</f>
        <v>0</v>
      </c>
      <c r="R768" s="356"/>
      <c r="S768" s="19">
        <f>IF(H768="Trays",I768*Factsheet!$I$61,IF(G768="Fixed",I768,0))</f>
        <v>0</v>
      </c>
      <c r="T768" s="20">
        <f>IF(H768="Other","N/A",IF(H768="Trays",Factsheet!$I$61,Factsheet!$E$61))</f>
        <v>40</v>
      </c>
      <c r="U768" s="20" t="str">
        <f t="shared" si="25"/>
        <v>N</v>
      </c>
      <c r="V768" s="419" t="str">
        <f t="shared" si="24"/>
        <v>-</v>
      </c>
      <c r="W768" s="14"/>
      <c r="X768" s="14"/>
      <c r="Y768" s="14"/>
      <c r="Z768" s="14"/>
    </row>
    <row r="769" spans="1:26" ht="15" x14ac:dyDescent="0.25">
      <c r="A769" s="14"/>
      <c r="B769" s="16"/>
      <c r="C769" s="16"/>
      <c r="D769" s="14"/>
      <c r="E769" s="14"/>
      <c r="F769" s="16"/>
      <c r="G769" s="16"/>
      <c r="H769" s="16"/>
      <c r="I769" s="627"/>
      <c r="J769" s="628"/>
      <c r="K769" s="14"/>
      <c r="L769" s="615"/>
      <c r="M769" s="16"/>
      <c r="N769" s="16"/>
      <c r="O769" s="16"/>
      <c r="P769" s="353">
        <f>COUNTIF(Inputs!$D$20:$DS$307,C769)*(Inputs!$B$3*24)*60*IF(C769="",0,1)</f>
        <v>0</v>
      </c>
      <c r="Q769" s="354">
        <f>IF(Factsheet!$E$61&gt;0,P769/Factsheet!$E$61,0)</f>
        <v>0</v>
      </c>
      <c r="R769" s="356"/>
      <c r="S769" s="19">
        <f>IF(H769="Trays",I769*Factsheet!$I$61,IF(G769="Fixed",I769,0))</f>
        <v>0</v>
      </c>
      <c r="T769" s="20">
        <f>IF(H769="Other","N/A",IF(H769="Trays",Factsheet!$I$61,Factsheet!$E$61))</f>
        <v>40</v>
      </c>
      <c r="U769" s="20" t="str">
        <f t="shared" si="25"/>
        <v>N</v>
      </c>
      <c r="V769" s="419" t="str">
        <f t="shared" si="24"/>
        <v>-</v>
      </c>
      <c r="W769" s="14"/>
      <c r="X769" s="14"/>
      <c r="Y769" s="14"/>
      <c r="Z769" s="14"/>
    </row>
    <row r="770" spans="1:26" ht="15" x14ac:dyDescent="0.25">
      <c r="A770" s="14"/>
      <c r="B770" s="16"/>
      <c r="C770" s="16"/>
      <c r="D770" s="14"/>
      <c r="E770" s="14"/>
      <c r="F770" s="16"/>
      <c r="G770" s="16"/>
      <c r="H770" s="16"/>
      <c r="I770" s="627"/>
      <c r="J770" s="628"/>
      <c r="K770" s="14"/>
      <c r="L770" s="615"/>
      <c r="M770" s="16"/>
      <c r="N770" s="16"/>
      <c r="O770" s="16"/>
      <c r="P770" s="353">
        <f>COUNTIF(Inputs!$D$20:$DS$307,C770)*(Inputs!$B$3*24)*60*IF(C770="",0,1)</f>
        <v>0</v>
      </c>
      <c r="Q770" s="354">
        <f>IF(Factsheet!$E$61&gt;0,P770/Factsheet!$E$61,0)</f>
        <v>0</v>
      </c>
      <c r="R770" s="356"/>
      <c r="S770" s="19">
        <f>IF(H770="Trays",I770*Factsheet!$I$61,IF(G770="Fixed",I770,0))</f>
        <v>0</v>
      </c>
      <c r="T770" s="20">
        <f>IF(H770="Other","N/A",IF(H770="Trays",Factsheet!$I$61,Factsheet!$E$61))</f>
        <v>40</v>
      </c>
      <c r="U770" s="20" t="str">
        <f t="shared" si="25"/>
        <v>N</v>
      </c>
      <c r="V770" s="419" t="str">
        <f t="shared" si="24"/>
        <v>-</v>
      </c>
      <c r="W770" s="14"/>
      <c r="X770" s="14"/>
      <c r="Y770" s="14"/>
      <c r="Z770" s="14"/>
    </row>
    <row r="771" spans="1:26" ht="15" x14ac:dyDescent="0.25">
      <c r="A771" s="14"/>
      <c r="B771" s="16"/>
      <c r="C771" s="16"/>
      <c r="D771" s="14"/>
      <c r="E771" s="14"/>
      <c r="F771" s="16"/>
      <c r="G771" s="16"/>
      <c r="H771" s="16"/>
      <c r="I771" s="627"/>
      <c r="J771" s="628"/>
      <c r="K771" s="14"/>
      <c r="L771" s="615"/>
      <c r="M771" s="16"/>
      <c r="N771" s="16"/>
      <c r="O771" s="16"/>
      <c r="P771" s="353">
        <f>COUNTIF(Inputs!$D$20:$DS$307,C771)*(Inputs!$B$3*24)*60*IF(C771="",0,1)</f>
        <v>0</v>
      </c>
      <c r="Q771" s="354">
        <f>IF(Factsheet!$E$61&gt;0,P771/Factsheet!$E$61,0)</f>
        <v>0</v>
      </c>
      <c r="R771" s="356"/>
      <c r="S771" s="19">
        <f>IF(H771="Trays",I771*Factsheet!$I$61,IF(G771="Fixed",I771,0))</f>
        <v>0</v>
      </c>
      <c r="T771" s="20">
        <f>IF(H771="Other","N/A",IF(H771="Trays",Factsheet!$I$61,Factsheet!$E$61))</f>
        <v>40</v>
      </c>
      <c r="U771" s="20" t="str">
        <f t="shared" si="25"/>
        <v>N</v>
      </c>
      <c r="V771" s="419" t="str">
        <f t="shared" si="24"/>
        <v>-</v>
      </c>
      <c r="W771" s="14"/>
      <c r="X771" s="14"/>
      <c r="Y771" s="14"/>
      <c r="Z771" s="14"/>
    </row>
    <row r="772" spans="1:26" ht="15" x14ac:dyDescent="0.25">
      <c r="A772" s="14"/>
      <c r="B772" s="16"/>
      <c r="C772" s="16"/>
      <c r="D772" s="14"/>
      <c r="E772" s="14"/>
      <c r="F772" s="16"/>
      <c r="G772" s="16"/>
      <c r="H772" s="16"/>
      <c r="I772" s="627"/>
      <c r="J772" s="628"/>
      <c r="K772" s="14"/>
      <c r="L772" s="615"/>
      <c r="M772" s="16"/>
      <c r="N772" s="16"/>
      <c r="O772" s="16"/>
      <c r="P772" s="353">
        <f>COUNTIF(Inputs!$D$20:$DS$307,C772)*(Inputs!$B$3*24)*60*IF(C772="",0,1)</f>
        <v>0</v>
      </c>
      <c r="Q772" s="354">
        <f>IF(Factsheet!$E$61&gt;0,P772/Factsheet!$E$61,0)</f>
        <v>0</v>
      </c>
      <c r="R772" s="356"/>
      <c r="S772" s="19">
        <f>IF(H772="Trays",I772*Factsheet!$I$61,IF(G772="Fixed",I772,0))</f>
        <v>0</v>
      </c>
      <c r="T772" s="20">
        <f>IF(H772="Other","N/A",IF(H772="Trays",Factsheet!$I$61,Factsheet!$E$61))</f>
        <v>40</v>
      </c>
      <c r="U772" s="20" t="str">
        <f t="shared" si="25"/>
        <v>N</v>
      </c>
      <c r="V772" s="419" t="str">
        <f t="shared" si="24"/>
        <v>-</v>
      </c>
      <c r="W772" s="14"/>
      <c r="X772" s="14"/>
      <c r="Y772" s="14"/>
      <c r="Z772" s="14"/>
    </row>
    <row r="773" spans="1:26" ht="15" x14ac:dyDescent="0.25">
      <c r="A773" s="14"/>
      <c r="B773" s="16"/>
      <c r="C773" s="16"/>
      <c r="D773" s="14"/>
      <c r="E773" s="14"/>
      <c r="F773" s="16"/>
      <c r="G773" s="16"/>
      <c r="H773" s="16"/>
      <c r="I773" s="627"/>
      <c r="J773" s="628"/>
      <c r="K773" s="14"/>
      <c r="L773" s="615"/>
      <c r="M773" s="16"/>
      <c r="N773" s="16"/>
      <c r="O773" s="16"/>
      <c r="P773" s="353">
        <f>COUNTIF(Inputs!$D$20:$DS$307,C773)*(Inputs!$B$3*24)*60*IF(C773="",0,1)</f>
        <v>0</v>
      </c>
      <c r="Q773" s="354">
        <f>IF(Factsheet!$E$61&gt;0,P773/Factsheet!$E$61,0)</f>
        <v>0</v>
      </c>
      <c r="R773" s="356"/>
      <c r="S773" s="19">
        <f>IF(H773="Trays",I773*Factsheet!$I$61,IF(G773="Fixed",I773,0))</f>
        <v>0</v>
      </c>
      <c r="T773" s="20">
        <f>IF(H773="Other","N/A",IF(H773="Trays",Factsheet!$I$61,Factsheet!$E$61))</f>
        <v>40</v>
      </c>
      <c r="U773" s="20" t="str">
        <f t="shared" si="25"/>
        <v>N</v>
      </c>
      <c r="V773" s="419" t="str">
        <f t="shared" ref="V773:V836" si="26">A773&amp;"-"&amp;C773</f>
        <v>-</v>
      </c>
      <c r="W773" s="14"/>
      <c r="X773" s="14"/>
      <c r="Y773" s="14"/>
      <c r="Z773" s="14"/>
    </row>
    <row r="774" spans="1:26" ht="15" x14ac:dyDescent="0.25">
      <c r="A774" s="14"/>
      <c r="B774" s="16"/>
      <c r="C774" s="16"/>
      <c r="D774" s="14"/>
      <c r="E774" s="14"/>
      <c r="F774" s="16"/>
      <c r="G774" s="16"/>
      <c r="H774" s="16"/>
      <c r="I774" s="627"/>
      <c r="J774" s="628"/>
      <c r="K774" s="14"/>
      <c r="L774" s="615"/>
      <c r="M774" s="16"/>
      <c r="N774" s="16"/>
      <c r="O774" s="16"/>
      <c r="P774" s="353">
        <f>COUNTIF(Inputs!$D$20:$DS$307,C774)*(Inputs!$B$3*24)*60*IF(C774="",0,1)</f>
        <v>0</v>
      </c>
      <c r="Q774" s="354">
        <f>IF(Factsheet!$E$61&gt;0,P774/Factsheet!$E$61,0)</f>
        <v>0</v>
      </c>
      <c r="R774" s="356"/>
      <c r="S774" s="19">
        <f>IF(H774="Trays",I774*Factsheet!$I$61,IF(G774="Fixed",I774,0))</f>
        <v>0</v>
      </c>
      <c r="T774" s="20">
        <f>IF(H774="Other","N/A",IF(H774="Trays",Factsheet!$I$61,Factsheet!$E$61))</f>
        <v>40</v>
      </c>
      <c r="U774" s="20" t="str">
        <f t="shared" si="25"/>
        <v>N</v>
      </c>
      <c r="V774" s="419" t="str">
        <f t="shared" si="26"/>
        <v>-</v>
      </c>
      <c r="W774" s="14"/>
      <c r="X774" s="14"/>
      <c r="Y774" s="14"/>
      <c r="Z774" s="14"/>
    </row>
    <row r="775" spans="1:26" ht="15" x14ac:dyDescent="0.25">
      <c r="A775" s="14"/>
      <c r="B775" s="16"/>
      <c r="C775" s="16"/>
      <c r="D775" s="14"/>
      <c r="E775" s="14"/>
      <c r="F775" s="16"/>
      <c r="G775" s="16"/>
      <c r="H775" s="16"/>
      <c r="I775" s="627"/>
      <c r="J775" s="628"/>
      <c r="K775" s="14"/>
      <c r="L775" s="615"/>
      <c r="M775" s="16"/>
      <c r="N775" s="16"/>
      <c r="O775" s="16"/>
      <c r="P775" s="353">
        <f>COUNTIF(Inputs!$D$20:$DS$307,C775)*(Inputs!$B$3*24)*60*IF(C775="",0,1)</f>
        <v>0</v>
      </c>
      <c r="Q775" s="354">
        <f>IF(Factsheet!$E$61&gt;0,P775/Factsheet!$E$61,0)</f>
        <v>0</v>
      </c>
      <c r="R775" s="356"/>
      <c r="S775" s="19">
        <f>IF(H775="Trays",I775*Factsheet!$I$61,IF(G775="Fixed",I775,0))</f>
        <v>0</v>
      </c>
      <c r="T775" s="20">
        <f>IF(H775="Other","N/A",IF(H775="Trays",Factsheet!$I$61,Factsheet!$E$61))</f>
        <v>40</v>
      </c>
      <c r="U775" s="20" t="str">
        <f t="shared" ref="U775:U838" si="27">IF(P775&gt;0,"Y","N")</f>
        <v>N</v>
      </c>
      <c r="V775" s="419" t="str">
        <f t="shared" si="26"/>
        <v>-</v>
      </c>
      <c r="W775" s="14"/>
      <c r="X775" s="14"/>
      <c r="Y775" s="14"/>
      <c r="Z775" s="14"/>
    </row>
    <row r="776" spans="1:26" ht="15" x14ac:dyDescent="0.25">
      <c r="A776" s="14"/>
      <c r="B776" s="16"/>
      <c r="C776" s="16"/>
      <c r="D776" s="14"/>
      <c r="E776" s="14"/>
      <c r="F776" s="16"/>
      <c r="G776" s="16"/>
      <c r="H776" s="16"/>
      <c r="I776" s="627"/>
      <c r="J776" s="628"/>
      <c r="K776" s="14"/>
      <c r="L776" s="615"/>
      <c r="M776" s="16"/>
      <c r="N776" s="16"/>
      <c r="O776" s="16"/>
      <c r="P776" s="353">
        <f>COUNTIF(Inputs!$D$20:$DS$307,C776)*(Inputs!$B$3*24)*60*IF(C776="",0,1)</f>
        <v>0</v>
      </c>
      <c r="Q776" s="354">
        <f>IF(Factsheet!$E$61&gt;0,P776/Factsheet!$E$61,0)</f>
        <v>0</v>
      </c>
      <c r="R776" s="356"/>
      <c r="S776" s="19">
        <f>IF(H776="Trays",I776*Factsheet!$I$61,IF(G776="Fixed",I776,0))</f>
        <v>0</v>
      </c>
      <c r="T776" s="20">
        <f>IF(H776="Other","N/A",IF(H776="Trays",Factsheet!$I$61,Factsheet!$E$61))</f>
        <v>40</v>
      </c>
      <c r="U776" s="20" t="str">
        <f t="shared" si="27"/>
        <v>N</v>
      </c>
      <c r="V776" s="419" t="str">
        <f t="shared" si="26"/>
        <v>-</v>
      </c>
      <c r="W776" s="14"/>
      <c r="X776" s="14"/>
      <c r="Y776" s="14"/>
      <c r="Z776" s="14"/>
    </row>
    <row r="777" spans="1:26" ht="15" x14ac:dyDescent="0.25">
      <c r="A777" s="14"/>
      <c r="B777" s="16"/>
      <c r="C777" s="16"/>
      <c r="D777" s="14"/>
      <c r="E777" s="14"/>
      <c r="F777" s="16"/>
      <c r="G777" s="16"/>
      <c r="H777" s="16"/>
      <c r="I777" s="627"/>
      <c r="J777" s="628"/>
      <c r="K777" s="14"/>
      <c r="L777" s="615"/>
      <c r="M777" s="16"/>
      <c r="N777" s="16"/>
      <c r="O777" s="16"/>
      <c r="P777" s="353">
        <f>COUNTIF(Inputs!$D$20:$DS$307,C777)*(Inputs!$B$3*24)*60*IF(C777="",0,1)</f>
        <v>0</v>
      </c>
      <c r="Q777" s="354">
        <f>IF(Factsheet!$E$61&gt;0,P777/Factsheet!$E$61,0)</f>
        <v>0</v>
      </c>
      <c r="R777" s="356"/>
      <c r="S777" s="19">
        <f>IF(H777="Trays",I777*Factsheet!$I$61,IF(G777="Fixed",I777,0))</f>
        <v>0</v>
      </c>
      <c r="T777" s="20">
        <f>IF(H777="Other","N/A",IF(H777="Trays",Factsheet!$I$61,Factsheet!$E$61))</f>
        <v>40</v>
      </c>
      <c r="U777" s="20" t="str">
        <f t="shared" si="27"/>
        <v>N</v>
      </c>
      <c r="V777" s="419" t="str">
        <f t="shared" si="26"/>
        <v>-</v>
      </c>
      <c r="W777" s="14"/>
      <c r="X777" s="14"/>
      <c r="Y777" s="14"/>
      <c r="Z777" s="14"/>
    </row>
    <row r="778" spans="1:26" ht="15" x14ac:dyDescent="0.25">
      <c r="A778" s="14"/>
      <c r="B778" s="16"/>
      <c r="C778" s="16"/>
      <c r="D778" s="14"/>
      <c r="E778" s="14"/>
      <c r="F778" s="16"/>
      <c r="G778" s="16"/>
      <c r="H778" s="16"/>
      <c r="I778" s="627"/>
      <c r="J778" s="628"/>
      <c r="K778" s="14"/>
      <c r="L778" s="615"/>
      <c r="M778" s="16"/>
      <c r="N778" s="16"/>
      <c r="O778" s="16"/>
      <c r="P778" s="353">
        <f>COUNTIF(Inputs!$D$20:$DS$307,C778)*(Inputs!$B$3*24)*60*IF(C778="",0,1)</f>
        <v>0</v>
      </c>
      <c r="Q778" s="354">
        <f>IF(Factsheet!$E$61&gt;0,P778/Factsheet!$E$61,0)</f>
        <v>0</v>
      </c>
      <c r="R778" s="356"/>
      <c r="S778" s="19">
        <f>IF(H778="Trays",I778*Factsheet!$I$61,IF(G778="Fixed",I778,0))</f>
        <v>0</v>
      </c>
      <c r="T778" s="20">
        <f>IF(H778="Other","N/A",IF(H778="Trays",Factsheet!$I$61,Factsheet!$E$61))</f>
        <v>40</v>
      </c>
      <c r="U778" s="20" t="str">
        <f t="shared" si="27"/>
        <v>N</v>
      </c>
      <c r="V778" s="419" t="str">
        <f t="shared" si="26"/>
        <v>-</v>
      </c>
      <c r="W778" s="14"/>
      <c r="X778" s="14"/>
      <c r="Y778" s="14"/>
      <c r="Z778" s="14"/>
    </row>
    <row r="779" spans="1:26" ht="15" x14ac:dyDescent="0.25">
      <c r="A779" s="14"/>
      <c r="B779" s="16"/>
      <c r="C779" s="16"/>
      <c r="D779" s="14"/>
      <c r="E779" s="14"/>
      <c r="F779" s="16"/>
      <c r="G779" s="16"/>
      <c r="H779" s="16"/>
      <c r="I779" s="627"/>
      <c r="J779" s="628"/>
      <c r="K779" s="14"/>
      <c r="L779" s="615"/>
      <c r="M779" s="16"/>
      <c r="N779" s="16"/>
      <c r="O779" s="16"/>
      <c r="P779" s="353">
        <f>COUNTIF(Inputs!$D$20:$DS$307,C779)*(Inputs!$B$3*24)*60*IF(C779="",0,1)</f>
        <v>0</v>
      </c>
      <c r="Q779" s="354">
        <f>IF(Factsheet!$E$61&gt;0,P779/Factsheet!$E$61,0)</f>
        <v>0</v>
      </c>
      <c r="R779" s="356"/>
      <c r="S779" s="19">
        <f>IF(H779="Trays",I779*Factsheet!$I$61,IF(G779="Fixed",I779,0))</f>
        <v>0</v>
      </c>
      <c r="T779" s="20">
        <f>IF(H779="Other","N/A",IF(H779="Trays",Factsheet!$I$61,Factsheet!$E$61))</f>
        <v>40</v>
      </c>
      <c r="U779" s="20" t="str">
        <f t="shared" si="27"/>
        <v>N</v>
      </c>
      <c r="V779" s="419" t="str">
        <f t="shared" si="26"/>
        <v>-</v>
      </c>
      <c r="W779" s="14"/>
      <c r="X779" s="14"/>
      <c r="Y779" s="14"/>
      <c r="Z779" s="14"/>
    </row>
    <row r="780" spans="1:26" ht="15" x14ac:dyDescent="0.25">
      <c r="A780" s="14"/>
      <c r="B780" s="16"/>
      <c r="C780" s="16"/>
      <c r="D780" s="14"/>
      <c r="E780" s="14"/>
      <c r="F780" s="16"/>
      <c r="G780" s="16"/>
      <c r="H780" s="16"/>
      <c r="I780" s="627"/>
      <c r="J780" s="628"/>
      <c r="K780" s="14"/>
      <c r="L780" s="615"/>
      <c r="M780" s="16"/>
      <c r="N780" s="16"/>
      <c r="O780" s="16"/>
      <c r="P780" s="353">
        <f>COUNTIF(Inputs!$D$20:$DS$307,C780)*(Inputs!$B$3*24)*60*IF(C780="",0,1)</f>
        <v>0</v>
      </c>
      <c r="Q780" s="354">
        <f>IF(Factsheet!$E$61&gt;0,P780/Factsheet!$E$61,0)</f>
        <v>0</v>
      </c>
      <c r="R780" s="356"/>
      <c r="S780" s="19">
        <f>IF(H780="Trays",I780*Factsheet!$I$61,IF(G780="Fixed",I780,0))</f>
        <v>0</v>
      </c>
      <c r="T780" s="20">
        <f>IF(H780="Other","N/A",IF(H780="Trays",Factsheet!$I$61,Factsheet!$E$61))</f>
        <v>40</v>
      </c>
      <c r="U780" s="20" t="str">
        <f t="shared" si="27"/>
        <v>N</v>
      </c>
      <c r="V780" s="419" t="str">
        <f t="shared" si="26"/>
        <v>-</v>
      </c>
      <c r="W780" s="14"/>
      <c r="X780" s="14"/>
      <c r="Y780" s="14"/>
      <c r="Z780" s="14"/>
    </row>
    <row r="781" spans="1:26" ht="15" x14ac:dyDescent="0.25">
      <c r="A781" s="14"/>
      <c r="B781" s="16"/>
      <c r="C781" s="16"/>
      <c r="D781" s="14"/>
      <c r="E781" s="14"/>
      <c r="F781" s="16"/>
      <c r="G781" s="16"/>
      <c r="H781" s="16"/>
      <c r="I781" s="627"/>
      <c r="J781" s="628"/>
      <c r="K781" s="14"/>
      <c r="L781" s="615"/>
      <c r="M781" s="16"/>
      <c r="N781" s="16"/>
      <c r="O781" s="16"/>
      <c r="P781" s="353">
        <f>COUNTIF(Inputs!$D$20:$DS$307,C781)*(Inputs!$B$3*24)*60*IF(C781="",0,1)</f>
        <v>0</v>
      </c>
      <c r="Q781" s="354">
        <f>IF(Factsheet!$E$61&gt;0,P781/Factsheet!$E$61,0)</f>
        <v>0</v>
      </c>
      <c r="R781" s="356"/>
      <c r="S781" s="19">
        <f>IF(H781="Trays",I781*Factsheet!$I$61,IF(G781="Fixed",I781,0))</f>
        <v>0</v>
      </c>
      <c r="T781" s="20">
        <f>IF(H781="Other","N/A",IF(H781="Trays",Factsheet!$I$61,Factsheet!$E$61))</f>
        <v>40</v>
      </c>
      <c r="U781" s="20" t="str">
        <f t="shared" si="27"/>
        <v>N</v>
      </c>
      <c r="V781" s="419" t="str">
        <f t="shared" si="26"/>
        <v>-</v>
      </c>
      <c r="W781" s="14"/>
      <c r="X781" s="14"/>
      <c r="Y781" s="14"/>
      <c r="Z781" s="14"/>
    </row>
    <row r="782" spans="1:26" ht="15" x14ac:dyDescent="0.25">
      <c r="A782" s="14"/>
      <c r="B782" s="16"/>
      <c r="C782" s="16"/>
      <c r="D782" s="14"/>
      <c r="E782" s="14"/>
      <c r="F782" s="16"/>
      <c r="G782" s="16"/>
      <c r="H782" s="16"/>
      <c r="I782" s="627"/>
      <c r="J782" s="628"/>
      <c r="K782" s="14"/>
      <c r="L782" s="615"/>
      <c r="M782" s="16"/>
      <c r="N782" s="16"/>
      <c r="O782" s="16"/>
      <c r="P782" s="353">
        <f>COUNTIF(Inputs!$D$20:$DS$307,C782)*(Inputs!$B$3*24)*60*IF(C782="",0,1)</f>
        <v>0</v>
      </c>
      <c r="Q782" s="354">
        <f>IF(Factsheet!$E$61&gt;0,P782/Factsheet!$E$61,0)</f>
        <v>0</v>
      </c>
      <c r="R782" s="356"/>
      <c r="S782" s="19">
        <f>IF(H782="Trays",I782*Factsheet!$I$61,IF(G782="Fixed",I782,0))</f>
        <v>0</v>
      </c>
      <c r="T782" s="20">
        <f>IF(H782="Other","N/A",IF(H782="Trays",Factsheet!$I$61,Factsheet!$E$61))</f>
        <v>40</v>
      </c>
      <c r="U782" s="20" t="str">
        <f t="shared" si="27"/>
        <v>N</v>
      </c>
      <c r="V782" s="419" t="str">
        <f t="shared" si="26"/>
        <v>-</v>
      </c>
      <c r="W782" s="14"/>
      <c r="X782" s="14"/>
      <c r="Y782" s="14"/>
      <c r="Z782" s="14"/>
    </row>
    <row r="783" spans="1:26" ht="15" x14ac:dyDescent="0.25">
      <c r="A783" s="14"/>
      <c r="B783" s="16"/>
      <c r="C783" s="16"/>
      <c r="D783" s="14"/>
      <c r="E783" s="14"/>
      <c r="F783" s="16"/>
      <c r="G783" s="16"/>
      <c r="H783" s="16"/>
      <c r="I783" s="627"/>
      <c r="J783" s="628"/>
      <c r="K783" s="14"/>
      <c r="L783" s="615"/>
      <c r="M783" s="16"/>
      <c r="N783" s="16"/>
      <c r="O783" s="16"/>
      <c r="P783" s="353">
        <f>COUNTIF(Inputs!$D$20:$DS$307,C783)*(Inputs!$B$3*24)*60*IF(C783="",0,1)</f>
        <v>0</v>
      </c>
      <c r="Q783" s="354">
        <f>IF(Factsheet!$E$61&gt;0,P783/Factsheet!$E$61,0)</f>
        <v>0</v>
      </c>
      <c r="R783" s="356"/>
      <c r="S783" s="19">
        <f>IF(H783="Trays",I783*Factsheet!$I$61,IF(G783="Fixed",I783,0))</f>
        <v>0</v>
      </c>
      <c r="T783" s="20">
        <f>IF(H783="Other","N/A",IF(H783="Trays",Factsheet!$I$61,Factsheet!$E$61))</f>
        <v>40</v>
      </c>
      <c r="U783" s="20" t="str">
        <f t="shared" si="27"/>
        <v>N</v>
      </c>
      <c r="V783" s="419" t="str">
        <f t="shared" si="26"/>
        <v>-</v>
      </c>
      <c r="W783" s="14"/>
      <c r="X783" s="14"/>
      <c r="Y783" s="14"/>
      <c r="Z783" s="14"/>
    </row>
    <row r="784" spans="1:26" ht="15" x14ac:dyDescent="0.25">
      <c r="A784" s="14"/>
      <c r="B784" s="16"/>
      <c r="C784" s="16"/>
      <c r="D784" s="14"/>
      <c r="E784" s="14"/>
      <c r="F784" s="16"/>
      <c r="G784" s="16"/>
      <c r="H784" s="16"/>
      <c r="I784" s="627"/>
      <c r="J784" s="628"/>
      <c r="K784" s="14"/>
      <c r="L784" s="615"/>
      <c r="M784" s="16"/>
      <c r="N784" s="16"/>
      <c r="O784" s="16"/>
      <c r="P784" s="353">
        <f>COUNTIF(Inputs!$D$20:$DS$307,C784)*(Inputs!$B$3*24)*60*IF(C784="",0,1)</f>
        <v>0</v>
      </c>
      <c r="Q784" s="354">
        <f>IF(Factsheet!$E$61&gt;0,P784/Factsheet!$E$61,0)</f>
        <v>0</v>
      </c>
      <c r="R784" s="356"/>
      <c r="S784" s="19">
        <f>IF(H784="Trays",I784*Factsheet!$I$61,IF(G784="Fixed",I784,0))</f>
        <v>0</v>
      </c>
      <c r="T784" s="20">
        <f>IF(H784="Other","N/A",IF(H784="Trays",Factsheet!$I$61,Factsheet!$E$61))</f>
        <v>40</v>
      </c>
      <c r="U784" s="20" t="str">
        <f t="shared" si="27"/>
        <v>N</v>
      </c>
      <c r="V784" s="419" t="str">
        <f t="shared" si="26"/>
        <v>-</v>
      </c>
      <c r="W784" s="14"/>
      <c r="X784" s="14"/>
      <c r="Y784" s="14"/>
      <c r="Z784" s="14"/>
    </row>
    <row r="785" spans="1:26" ht="15" x14ac:dyDescent="0.25">
      <c r="A785" s="14"/>
      <c r="B785" s="16"/>
      <c r="C785" s="16"/>
      <c r="D785" s="14"/>
      <c r="E785" s="14"/>
      <c r="F785" s="16"/>
      <c r="G785" s="16"/>
      <c r="H785" s="16"/>
      <c r="I785" s="627"/>
      <c r="J785" s="628"/>
      <c r="K785" s="14"/>
      <c r="L785" s="615"/>
      <c r="M785" s="16"/>
      <c r="N785" s="16"/>
      <c r="O785" s="16"/>
      <c r="P785" s="353">
        <f>COUNTIF(Inputs!$D$20:$DS$307,C785)*(Inputs!$B$3*24)*60*IF(C785="",0,1)</f>
        <v>0</v>
      </c>
      <c r="Q785" s="354">
        <f>IF(Factsheet!$E$61&gt;0,P785/Factsheet!$E$61,0)</f>
        <v>0</v>
      </c>
      <c r="R785" s="356"/>
      <c r="S785" s="19">
        <f>IF(H785="Trays",I785*Factsheet!$I$61,IF(G785="Fixed",I785,0))</f>
        <v>0</v>
      </c>
      <c r="T785" s="20">
        <f>IF(H785="Other","N/A",IF(H785="Trays",Factsheet!$I$61,Factsheet!$E$61))</f>
        <v>40</v>
      </c>
      <c r="U785" s="20" t="str">
        <f t="shared" si="27"/>
        <v>N</v>
      </c>
      <c r="V785" s="419" t="str">
        <f t="shared" si="26"/>
        <v>-</v>
      </c>
      <c r="W785" s="14"/>
      <c r="X785" s="14"/>
      <c r="Y785" s="14"/>
      <c r="Z785" s="14"/>
    </row>
    <row r="786" spans="1:26" ht="15" x14ac:dyDescent="0.25">
      <c r="A786" s="14"/>
      <c r="B786" s="16"/>
      <c r="C786" s="16"/>
      <c r="D786" s="14"/>
      <c r="E786" s="14"/>
      <c r="F786" s="16"/>
      <c r="G786" s="16"/>
      <c r="H786" s="16"/>
      <c r="I786" s="627"/>
      <c r="J786" s="628"/>
      <c r="K786" s="14"/>
      <c r="L786" s="615"/>
      <c r="M786" s="16"/>
      <c r="N786" s="16"/>
      <c r="O786" s="16"/>
      <c r="P786" s="353">
        <f>COUNTIF(Inputs!$D$20:$DS$307,C786)*(Inputs!$B$3*24)*60*IF(C786="",0,1)</f>
        <v>0</v>
      </c>
      <c r="Q786" s="354">
        <f>IF(Factsheet!$E$61&gt;0,P786/Factsheet!$E$61,0)</f>
        <v>0</v>
      </c>
      <c r="R786" s="356"/>
      <c r="S786" s="19">
        <f>IF(H786="Trays",I786*Factsheet!$I$61,IF(G786="Fixed",I786,0))</f>
        <v>0</v>
      </c>
      <c r="T786" s="20">
        <f>IF(H786="Other","N/A",IF(H786="Trays",Factsheet!$I$61,Factsheet!$E$61))</f>
        <v>40</v>
      </c>
      <c r="U786" s="20" t="str">
        <f t="shared" si="27"/>
        <v>N</v>
      </c>
      <c r="V786" s="419" t="str">
        <f t="shared" si="26"/>
        <v>-</v>
      </c>
      <c r="W786" s="14"/>
      <c r="X786" s="14"/>
      <c r="Y786" s="14"/>
      <c r="Z786" s="14"/>
    </row>
    <row r="787" spans="1:26" ht="15" x14ac:dyDescent="0.25">
      <c r="A787" s="14"/>
      <c r="B787" s="16"/>
      <c r="C787" s="16"/>
      <c r="D787" s="14"/>
      <c r="E787" s="14"/>
      <c r="F787" s="16"/>
      <c r="G787" s="16"/>
      <c r="H787" s="16"/>
      <c r="I787" s="627"/>
      <c r="J787" s="628"/>
      <c r="K787" s="14"/>
      <c r="L787" s="615"/>
      <c r="M787" s="16"/>
      <c r="N787" s="16"/>
      <c r="O787" s="16"/>
      <c r="P787" s="353">
        <f>COUNTIF(Inputs!$D$20:$DS$307,C787)*(Inputs!$B$3*24)*60*IF(C787="",0,1)</f>
        <v>0</v>
      </c>
      <c r="Q787" s="354">
        <f>IF(Factsheet!$E$61&gt;0,P787/Factsheet!$E$61,0)</f>
        <v>0</v>
      </c>
      <c r="R787" s="356"/>
      <c r="S787" s="19">
        <f>IF(H787="Trays",I787*Factsheet!$I$61,IF(G787="Fixed",I787,0))</f>
        <v>0</v>
      </c>
      <c r="T787" s="20">
        <f>IF(H787="Other","N/A",IF(H787="Trays",Factsheet!$I$61,Factsheet!$E$61))</f>
        <v>40</v>
      </c>
      <c r="U787" s="20" t="str">
        <f t="shared" si="27"/>
        <v>N</v>
      </c>
      <c r="V787" s="419" t="str">
        <f t="shared" si="26"/>
        <v>-</v>
      </c>
      <c r="W787" s="14"/>
      <c r="X787" s="14"/>
      <c r="Y787" s="14"/>
      <c r="Z787" s="14"/>
    </row>
    <row r="788" spans="1:26" ht="15" x14ac:dyDescent="0.25">
      <c r="A788" s="14"/>
      <c r="B788" s="16"/>
      <c r="C788" s="16"/>
      <c r="D788" s="14"/>
      <c r="E788" s="14"/>
      <c r="F788" s="16"/>
      <c r="G788" s="16"/>
      <c r="H788" s="16"/>
      <c r="I788" s="627"/>
      <c r="J788" s="628"/>
      <c r="K788" s="14"/>
      <c r="L788" s="615"/>
      <c r="M788" s="16"/>
      <c r="N788" s="16"/>
      <c r="O788" s="16"/>
      <c r="P788" s="353">
        <f>COUNTIF(Inputs!$D$20:$DS$307,C788)*(Inputs!$B$3*24)*60*IF(C788="",0,1)</f>
        <v>0</v>
      </c>
      <c r="Q788" s="354">
        <f>IF(Factsheet!$E$61&gt;0,P788/Factsheet!$E$61,0)</f>
        <v>0</v>
      </c>
      <c r="R788" s="356"/>
      <c r="S788" s="19">
        <f>IF(H788="Trays",I788*Factsheet!$I$61,IF(G788="Fixed",I788,0))</f>
        <v>0</v>
      </c>
      <c r="T788" s="20">
        <f>IF(H788="Other","N/A",IF(H788="Trays",Factsheet!$I$61,Factsheet!$E$61))</f>
        <v>40</v>
      </c>
      <c r="U788" s="20" t="str">
        <f t="shared" si="27"/>
        <v>N</v>
      </c>
      <c r="V788" s="419" t="str">
        <f t="shared" si="26"/>
        <v>-</v>
      </c>
      <c r="W788" s="14"/>
      <c r="X788" s="14"/>
      <c r="Y788" s="14"/>
      <c r="Z788" s="14"/>
    </row>
    <row r="789" spans="1:26" ht="15" x14ac:dyDescent="0.25">
      <c r="A789" s="14"/>
      <c r="B789" s="16"/>
      <c r="C789" s="16"/>
      <c r="D789" s="14"/>
      <c r="E789" s="14"/>
      <c r="F789" s="16"/>
      <c r="G789" s="16"/>
      <c r="H789" s="16"/>
      <c r="I789" s="627"/>
      <c r="J789" s="628"/>
      <c r="K789" s="14"/>
      <c r="L789" s="615"/>
      <c r="M789" s="16"/>
      <c r="N789" s="16"/>
      <c r="O789" s="16"/>
      <c r="P789" s="353">
        <f>COUNTIF(Inputs!$D$20:$DS$307,C789)*(Inputs!$B$3*24)*60*IF(C789="",0,1)</f>
        <v>0</v>
      </c>
      <c r="Q789" s="354">
        <f>IF(Factsheet!$E$61&gt;0,P789/Factsheet!$E$61,0)</f>
        <v>0</v>
      </c>
      <c r="R789" s="356"/>
      <c r="S789" s="19">
        <f>IF(H789="Trays",I789*Factsheet!$I$61,IF(G789="Fixed",I789,0))</f>
        <v>0</v>
      </c>
      <c r="T789" s="20">
        <f>IF(H789="Other","N/A",IF(H789="Trays",Factsheet!$I$61,Factsheet!$E$61))</f>
        <v>40</v>
      </c>
      <c r="U789" s="20" t="str">
        <f t="shared" si="27"/>
        <v>N</v>
      </c>
      <c r="V789" s="419" t="str">
        <f t="shared" si="26"/>
        <v>-</v>
      </c>
      <c r="W789" s="14"/>
      <c r="X789" s="14"/>
      <c r="Y789" s="14"/>
      <c r="Z789" s="14"/>
    </row>
    <row r="790" spans="1:26" ht="15" x14ac:dyDescent="0.25">
      <c r="A790" s="14"/>
      <c r="B790" s="16"/>
      <c r="C790" s="16"/>
      <c r="D790" s="14"/>
      <c r="E790" s="14"/>
      <c r="F790" s="16"/>
      <c r="G790" s="16"/>
      <c r="H790" s="16"/>
      <c r="I790" s="627"/>
      <c r="J790" s="628"/>
      <c r="K790" s="14"/>
      <c r="L790" s="615"/>
      <c r="M790" s="16"/>
      <c r="N790" s="16"/>
      <c r="O790" s="16"/>
      <c r="P790" s="353">
        <f>COUNTIF(Inputs!$D$20:$DS$307,C790)*(Inputs!$B$3*24)*60*IF(C790="",0,1)</f>
        <v>0</v>
      </c>
      <c r="Q790" s="354">
        <f>IF(Factsheet!$E$61&gt;0,P790/Factsheet!$E$61,0)</f>
        <v>0</v>
      </c>
      <c r="R790" s="356"/>
      <c r="S790" s="19">
        <f>IF(H790="Trays",I790*Factsheet!$I$61,IF(G790="Fixed",I790,0))</f>
        <v>0</v>
      </c>
      <c r="T790" s="20">
        <f>IF(H790="Other","N/A",IF(H790="Trays",Factsheet!$I$61,Factsheet!$E$61))</f>
        <v>40</v>
      </c>
      <c r="U790" s="20" t="str">
        <f t="shared" si="27"/>
        <v>N</v>
      </c>
      <c r="V790" s="419" t="str">
        <f t="shared" si="26"/>
        <v>-</v>
      </c>
      <c r="W790" s="14"/>
      <c r="X790" s="14"/>
      <c r="Y790" s="14"/>
      <c r="Z790" s="14"/>
    </row>
    <row r="791" spans="1:26" ht="15" x14ac:dyDescent="0.25">
      <c r="A791" s="14"/>
      <c r="B791" s="16"/>
      <c r="C791" s="16"/>
      <c r="D791" s="14"/>
      <c r="E791" s="14"/>
      <c r="F791" s="16"/>
      <c r="G791" s="16"/>
      <c r="H791" s="16"/>
      <c r="I791" s="627"/>
      <c r="J791" s="628"/>
      <c r="K791" s="14"/>
      <c r="L791" s="615"/>
      <c r="M791" s="16"/>
      <c r="N791" s="16"/>
      <c r="O791" s="16"/>
      <c r="P791" s="353">
        <f>COUNTIF(Inputs!$D$20:$DS$307,C791)*(Inputs!$B$3*24)*60*IF(C791="",0,1)</f>
        <v>0</v>
      </c>
      <c r="Q791" s="354">
        <f>IF(Factsheet!$E$61&gt;0,P791/Factsheet!$E$61,0)</f>
        <v>0</v>
      </c>
      <c r="R791" s="356"/>
      <c r="S791" s="19">
        <f>IF(H791="Trays",I791*Factsheet!$I$61,IF(G791="Fixed",I791,0))</f>
        <v>0</v>
      </c>
      <c r="T791" s="20">
        <f>IF(H791="Other","N/A",IF(H791="Trays",Factsheet!$I$61,Factsheet!$E$61))</f>
        <v>40</v>
      </c>
      <c r="U791" s="20" t="str">
        <f t="shared" si="27"/>
        <v>N</v>
      </c>
      <c r="V791" s="419" t="str">
        <f t="shared" si="26"/>
        <v>-</v>
      </c>
      <c r="W791" s="14"/>
      <c r="X791" s="14"/>
      <c r="Y791" s="14"/>
      <c r="Z791" s="14"/>
    </row>
    <row r="792" spans="1:26" ht="15" x14ac:dyDescent="0.25">
      <c r="A792" s="14"/>
      <c r="B792" s="16"/>
      <c r="C792" s="16"/>
      <c r="D792" s="14"/>
      <c r="E792" s="14"/>
      <c r="F792" s="16"/>
      <c r="G792" s="16"/>
      <c r="H792" s="16"/>
      <c r="I792" s="627"/>
      <c r="J792" s="628"/>
      <c r="K792" s="14"/>
      <c r="L792" s="615"/>
      <c r="M792" s="16"/>
      <c r="N792" s="16"/>
      <c r="O792" s="16"/>
      <c r="P792" s="353">
        <f>COUNTIF(Inputs!$D$20:$DS$307,C792)*(Inputs!$B$3*24)*60*IF(C792="",0,1)</f>
        <v>0</v>
      </c>
      <c r="Q792" s="354">
        <f>IF(Factsheet!$E$61&gt;0,P792/Factsheet!$E$61,0)</f>
        <v>0</v>
      </c>
      <c r="R792" s="356"/>
      <c r="S792" s="19">
        <f>IF(H792="Trays",I792*Factsheet!$I$61,IF(G792="Fixed",I792,0))</f>
        <v>0</v>
      </c>
      <c r="T792" s="20">
        <f>IF(H792="Other","N/A",IF(H792="Trays",Factsheet!$I$61,Factsheet!$E$61))</f>
        <v>40</v>
      </c>
      <c r="U792" s="20" t="str">
        <f t="shared" si="27"/>
        <v>N</v>
      </c>
      <c r="V792" s="419" t="str">
        <f t="shared" si="26"/>
        <v>-</v>
      </c>
      <c r="W792" s="14"/>
      <c r="X792" s="14"/>
      <c r="Y792" s="14"/>
      <c r="Z792" s="14"/>
    </row>
    <row r="793" spans="1:26" ht="15" x14ac:dyDescent="0.25">
      <c r="A793" s="14"/>
      <c r="B793" s="16"/>
      <c r="C793" s="16"/>
      <c r="D793" s="14"/>
      <c r="E793" s="14"/>
      <c r="F793" s="16"/>
      <c r="G793" s="16"/>
      <c r="H793" s="16"/>
      <c r="I793" s="627"/>
      <c r="J793" s="628"/>
      <c r="K793" s="14"/>
      <c r="L793" s="615"/>
      <c r="M793" s="16"/>
      <c r="N793" s="16"/>
      <c r="O793" s="16"/>
      <c r="P793" s="353">
        <f>COUNTIF(Inputs!$D$20:$DS$307,C793)*(Inputs!$B$3*24)*60*IF(C793="",0,1)</f>
        <v>0</v>
      </c>
      <c r="Q793" s="354">
        <f>IF(Factsheet!$E$61&gt;0,P793/Factsheet!$E$61,0)</f>
        <v>0</v>
      </c>
      <c r="R793" s="356"/>
      <c r="S793" s="19">
        <f>IF(H793="Trays",I793*Factsheet!$I$61,IF(G793="Fixed",I793,0))</f>
        <v>0</v>
      </c>
      <c r="T793" s="20">
        <f>IF(H793="Other","N/A",IF(H793="Trays",Factsheet!$I$61,Factsheet!$E$61))</f>
        <v>40</v>
      </c>
      <c r="U793" s="20" t="str">
        <f t="shared" si="27"/>
        <v>N</v>
      </c>
      <c r="V793" s="419" t="str">
        <f t="shared" si="26"/>
        <v>-</v>
      </c>
      <c r="W793" s="14"/>
      <c r="X793" s="14"/>
      <c r="Y793" s="14"/>
      <c r="Z793" s="14"/>
    </row>
    <row r="794" spans="1:26" ht="15" x14ac:dyDescent="0.25">
      <c r="A794" s="14"/>
      <c r="B794" s="16"/>
      <c r="C794" s="16"/>
      <c r="D794" s="14"/>
      <c r="E794" s="14"/>
      <c r="F794" s="16"/>
      <c r="G794" s="16"/>
      <c r="H794" s="16"/>
      <c r="I794" s="627"/>
      <c r="J794" s="628"/>
      <c r="K794" s="14"/>
      <c r="L794" s="615"/>
      <c r="M794" s="16"/>
      <c r="N794" s="16"/>
      <c r="O794" s="16"/>
      <c r="P794" s="353">
        <f>COUNTIF(Inputs!$D$20:$DS$307,C794)*(Inputs!$B$3*24)*60*IF(C794="",0,1)</f>
        <v>0</v>
      </c>
      <c r="Q794" s="354">
        <f>IF(Factsheet!$E$61&gt;0,P794/Factsheet!$E$61,0)</f>
        <v>0</v>
      </c>
      <c r="R794" s="356"/>
      <c r="S794" s="19">
        <f>IF(H794="Trays",I794*Factsheet!$I$61,IF(G794="Fixed",I794,0))</f>
        <v>0</v>
      </c>
      <c r="T794" s="20">
        <f>IF(H794="Other","N/A",IF(H794="Trays",Factsheet!$I$61,Factsheet!$E$61))</f>
        <v>40</v>
      </c>
      <c r="U794" s="20" t="str">
        <f t="shared" si="27"/>
        <v>N</v>
      </c>
      <c r="V794" s="419" t="str">
        <f t="shared" si="26"/>
        <v>-</v>
      </c>
      <c r="W794" s="14"/>
      <c r="X794" s="14"/>
      <c r="Y794" s="14"/>
      <c r="Z794" s="14"/>
    </row>
    <row r="795" spans="1:26" ht="15" x14ac:dyDescent="0.25">
      <c r="A795" s="14"/>
      <c r="B795" s="16"/>
      <c r="C795" s="16"/>
      <c r="D795" s="14"/>
      <c r="E795" s="14"/>
      <c r="F795" s="16"/>
      <c r="G795" s="16"/>
      <c r="H795" s="16"/>
      <c r="I795" s="627"/>
      <c r="J795" s="628"/>
      <c r="K795" s="14"/>
      <c r="L795" s="615"/>
      <c r="M795" s="16"/>
      <c r="N795" s="16"/>
      <c r="O795" s="16"/>
      <c r="P795" s="353">
        <f>COUNTIF(Inputs!$D$20:$DS$307,C795)*(Inputs!$B$3*24)*60*IF(C795="",0,1)</f>
        <v>0</v>
      </c>
      <c r="Q795" s="354">
        <f>IF(Factsheet!$E$61&gt;0,P795/Factsheet!$E$61,0)</f>
        <v>0</v>
      </c>
      <c r="R795" s="356"/>
      <c r="S795" s="19">
        <f>IF(H795="Trays",I795*Factsheet!$I$61,IF(G795="Fixed",I795,0))</f>
        <v>0</v>
      </c>
      <c r="T795" s="20">
        <f>IF(H795="Other","N/A",IF(H795="Trays",Factsheet!$I$61,Factsheet!$E$61))</f>
        <v>40</v>
      </c>
      <c r="U795" s="20" t="str">
        <f t="shared" si="27"/>
        <v>N</v>
      </c>
      <c r="V795" s="419" t="str">
        <f t="shared" si="26"/>
        <v>-</v>
      </c>
      <c r="W795" s="14"/>
      <c r="X795" s="14"/>
      <c r="Y795" s="14"/>
      <c r="Z795" s="14"/>
    </row>
    <row r="796" spans="1:26" ht="15" x14ac:dyDescent="0.25">
      <c r="A796" s="14"/>
      <c r="B796" s="16"/>
      <c r="C796" s="16"/>
      <c r="D796" s="14"/>
      <c r="E796" s="14"/>
      <c r="F796" s="16"/>
      <c r="G796" s="16"/>
      <c r="H796" s="16"/>
      <c r="I796" s="627"/>
      <c r="J796" s="628"/>
      <c r="K796" s="14"/>
      <c r="L796" s="615"/>
      <c r="M796" s="16"/>
      <c r="N796" s="16"/>
      <c r="O796" s="16"/>
      <c r="P796" s="353">
        <f>COUNTIF(Inputs!$D$20:$DS$307,C796)*(Inputs!$B$3*24)*60*IF(C796="",0,1)</f>
        <v>0</v>
      </c>
      <c r="Q796" s="354">
        <f>IF(Factsheet!$E$61&gt;0,P796/Factsheet!$E$61,0)</f>
        <v>0</v>
      </c>
      <c r="R796" s="356"/>
      <c r="S796" s="19">
        <f>IF(H796="Trays",I796*Factsheet!$I$61,IF(G796="Fixed",I796,0))</f>
        <v>0</v>
      </c>
      <c r="T796" s="20">
        <f>IF(H796="Other","N/A",IF(H796="Trays",Factsheet!$I$61,Factsheet!$E$61))</f>
        <v>40</v>
      </c>
      <c r="U796" s="20" t="str">
        <f t="shared" si="27"/>
        <v>N</v>
      </c>
      <c r="V796" s="419" t="str">
        <f t="shared" si="26"/>
        <v>-</v>
      </c>
      <c r="W796" s="14"/>
      <c r="X796" s="14"/>
      <c r="Y796" s="14"/>
      <c r="Z796" s="14"/>
    </row>
    <row r="797" spans="1:26" ht="15" x14ac:dyDescent="0.25">
      <c r="A797" s="14"/>
      <c r="B797" s="16"/>
      <c r="C797" s="16"/>
      <c r="D797" s="14"/>
      <c r="E797" s="14"/>
      <c r="F797" s="16"/>
      <c r="G797" s="16"/>
      <c r="H797" s="16"/>
      <c r="I797" s="627"/>
      <c r="J797" s="628"/>
      <c r="K797" s="14"/>
      <c r="L797" s="615"/>
      <c r="M797" s="16"/>
      <c r="N797" s="16"/>
      <c r="O797" s="16"/>
      <c r="P797" s="353">
        <f>COUNTIF(Inputs!$D$20:$DS$307,C797)*(Inputs!$B$3*24)*60*IF(C797="",0,1)</f>
        <v>0</v>
      </c>
      <c r="Q797" s="354">
        <f>IF(Factsheet!$E$61&gt;0,P797/Factsheet!$E$61,0)</f>
        <v>0</v>
      </c>
      <c r="R797" s="356"/>
      <c r="S797" s="19">
        <f>IF(H797="Trays",I797*Factsheet!$I$61,IF(G797="Fixed",I797,0))</f>
        <v>0</v>
      </c>
      <c r="T797" s="20">
        <f>IF(H797="Other","N/A",IF(H797="Trays",Factsheet!$I$61,Factsheet!$E$61))</f>
        <v>40</v>
      </c>
      <c r="U797" s="20" t="str">
        <f t="shared" si="27"/>
        <v>N</v>
      </c>
      <c r="V797" s="419" t="str">
        <f t="shared" si="26"/>
        <v>-</v>
      </c>
      <c r="W797" s="14"/>
      <c r="X797" s="14"/>
      <c r="Y797" s="14"/>
      <c r="Z797" s="14"/>
    </row>
    <row r="798" spans="1:26" ht="15" x14ac:dyDescent="0.25">
      <c r="A798" s="14"/>
      <c r="B798" s="16"/>
      <c r="C798" s="16"/>
      <c r="D798" s="14"/>
      <c r="E798" s="14"/>
      <c r="F798" s="16"/>
      <c r="G798" s="16"/>
      <c r="H798" s="16"/>
      <c r="I798" s="627"/>
      <c r="J798" s="628"/>
      <c r="K798" s="14"/>
      <c r="L798" s="615"/>
      <c r="M798" s="16"/>
      <c r="N798" s="16"/>
      <c r="O798" s="16"/>
      <c r="P798" s="353">
        <f>COUNTIF(Inputs!$D$20:$DS$307,C798)*(Inputs!$B$3*24)*60*IF(C798="",0,1)</f>
        <v>0</v>
      </c>
      <c r="Q798" s="354">
        <f>IF(Factsheet!$E$61&gt;0,P798/Factsheet!$E$61,0)</f>
        <v>0</v>
      </c>
      <c r="R798" s="356"/>
      <c r="S798" s="19">
        <f>IF(H798="Trays",I798*Factsheet!$I$61,IF(G798="Fixed",I798,0))</f>
        <v>0</v>
      </c>
      <c r="T798" s="20">
        <f>IF(H798="Other","N/A",IF(H798="Trays",Factsheet!$I$61,Factsheet!$E$61))</f>
        <v>40</v>
      </c>
      <c r="U798" s="20" t="str">
        <f t="shared" si="27"/>
        <v>N</v>
      </c>
      <c r="V798" s="419" t="str">
        <f t="shared" si="26"/>
        <v>-</v>
      </c>
      <c r="W798" s="14"/>
      <c r="X798" s="14"/>
      <c r="Y798" s="14"/>
      <c r="Z798" s="14"/>
    </row>
    <row r="799" spans="1:26" ht="15" x14ac:dyDescent="0.25">
      <c r="A799" s="14"/>
      <c r="B799" s="16"/>
      <c r="C799" s="16"/>
      <c r="D799" s="14"/>
      <c r="E799" s="14"/>
      <c r="F799" s="16"/>
      <c r="G799" s="16"/>
      <c r="H799" s="16"/>
      <c r="I799" s="627"/>
      <c r="J799" s="628"/>
      <c r="K799" s="14"/>
      <c r="L799" s="615"/>
      <c r="M799" s="16"/>
      <c r="N799" s="16"/>
      <c r="O799" s="16"/>
      <c r="P799" s="353">
        <f>COUNTIF(Inputs!$D$20:$DS$307,C799)*(Inputs!$B$3*24)*60*IF(C799="",0,1)</f>
        <v>0</v>
      </c>
      <c r="Q799" s="354">
        <f>IF(Factsheet!$E$61&gt;0,P799/Factsheet!$E$61,0)</f>
        <v>0</v>
      </c>
      <c r="R799" s="356"/>
      <c r="S799" s="19">
        <f>IF(H799="Trays",I799*Factsheet!$I$61,IF(G799="Fixed",I799,0))</f>
        <v>0</v>
      </c>
      <c r="T799" s="20">
        <f>IF(H799="Other","N/A",IF(H799="Trays",Factsheet!$I$61,Factsheet!$E$61))</f>
        <v>40</v>
      </c>
      <c r="U799" s="20" t="str">
        <f t="shared" si="27"/>
        <v>N</v>
      </c>
      <c r="V799" s="419" t="str">
        <f t="shared" si="26"/>
        <v>-</v>
      </c>
      <c r="W799" s="14"/>
      <c r="X799" s="14"/>
      <c r="Y799" s="14"/>
      <c r="Z799" s="14"/>
    </row>
    <row r="800" spans="1:26" ht="15" x14ac:dyDescent="0.25">
      <c r="A800" s="14"/>
      <c r="B800" s="16"/>
      <c r="C800" s="16"/>
      <c r="D800" s="14"/>
      <c r="E800" s="14"/>
      <c r="F800" s="16"/>
      <c r="G800" s="16"/>
      <c r="H800" s="16"/>
      <c r="I800" s="627"/>
      <c r="J800" s="628"/>
      <c r="K800" s="14"/>
      <c r="L800" s="615"/>
      <c r="M800" s="16"/>
      <c r="N800" s="16"/>
      <c r="O800" s="16"/>
      <c r="P800" s="353">
        <f>COUNTIF(Inputs!$D$20:$DS$307,C800)*(Inputs!$B$3*24)*60*IF(C800="",0,1)</f>
        <v>0</v>
      </c>
      <c r="Q800" s="354">
        <f>IF(Factsheet!$E$61&gt;0,P800/Factsheet!$E$61,0)</f>
        <v>0</v>
      </c>
      <c r="R800" s="356"/>
      <c r="S800" s="19">
        <f>IF(H800="Trays",I800*Factsheet!$I$61,IF(G800="Fixed",I800,0))</f>
        <v>0</v>
      </c>
      <c r="T800" s="20">
        <f>IF(H800="Other","N/A",IF(H800="Trays",Factsheet!$I$61,Factsheet!$E$61))</f>
        <v>40</v>
      </c>
      <c r="U800" s="20" t="str">
        <f t="shared" si="27"/>
        <v>N</v>
      </c>
      <c r="V800" s="419" t="str">
        <f t="shared" si="26"/>
        <v>-</v>
      </c>
      <c r="W800" s="14"/>
      <c r="X800" s="14"/>
      <c r="Y800" s="14"/>
      <c r="Z800" s="14"/>
    </row>
    <row r="801" spans="1:26" ht="15" x14ac:dyDescent="0.25">
      <c r="A801" s="14"/>
      <c r="B801" s="16"/>
      <c r="C801" s="16"/>
      <c r="D801" s="14"/>
      <c r="E801" s="14"/>
      <c r="F801" s="16"/>
      <c r="G801" s="16"/>
      <c r="H801" s="16"/>
      <c r="I801" s="627"/>
      <c r="J801" s="628"/>
      <c r="K801" s="14"/>
      <c r="L801" s="615"/>
      <c r="M801" s="16"/>
      <c r="N801" s="16"/>
      <c r="O801" s="16"/>
      <c r="P801" s="353">
        <f>COUNTIF(Inputs!$D$20:$DS$307,C801)*(Inputs!$B$3*24)*60*IF(C801="",0,1)</f>
        <v>0</v>
      </c>
      <c r="Q801" s="354">
        <f>IF(Factsheet!$E$61&gt;0,P801/Factsheet!$E$61,0)</f>
        <v>0</v>
      </c>
      <c r="R801" s="356"/>
      <c r="S801" s="19">
        <f>IF(H801="Trays",I801*Factsheet!$I$61,IF(G801="Fixed",I801,0))</f>
        <v>0</v>
      </c>
      <c r="T801" s="20">
        <f>IF(H801="Other","N/A",IF(H801="Trays",Factsheet!$I$61,Factsheet!$E$61))</f>
        <v>40</v>
      </c>
      <c r="U801" s="20" t="str">
        <f t="shared" si="27"/>
        <v>N</v>
      </c>
      <c r="V801" s="419" t="str">
        <f t="shared" si="26"/>
        <v>-</v>
      </c>
      <c r="W801" s="14"/>
      <c r="X801" s="14"/>
      <c r="Y801" s="14"/>
      <c r="Z801" s="14"/>
    </row>
    <row r="802" spans="1:26" ht="15" x14ac:dyDescent="0.25">
      <c r="A802" s="14"/>
      <c r="B802" s="16"/>
      <c r="C802" s="16"/>
      <c r="D802" s="14"/>
      <c r="E802" s="14"/>
      <c r="F802" s="16"/>
      <c r="G802" s="16"/>
      <c r="H802" s="16"/>
      <c r="I802" s="627"/>
      <c r="J802" s="628"/>
      <c r="K802" s="14"/>
      <c r="L802" s="615"/>
      <c r="M802" s="16"/>
      <c r="N802" s="16"/>
      <c r="O802" s="16"/>
      <c r="P802" s="353">
        <f>COUNTIF(Inputs!$D$20:$DS$307,C802)*(Inputs!$B$3*24)*60*IF(C802="",0,1)</f>
        <v>0</v>
      </c>
      <c r="Q802" s="354">
        <f>IF(Factsheet!$E$61&gt;0,P802/Factsheet!$E$61,0)</f>
        <v>0</v>
      </c>
      <c r="R802" s="356"/>
      <c r="S802" s="19">
        <f>IF(H802="Trays",I802*Factsheet!$I$61,IF(G802="Fixed",I802,0))</f>
        <v>0</v>
      </c>
      <c r="T802" s="20">
        <f>IF(H802="Other","N/A",IF(H802="Trays",Factsheet!$I$61,Factsheet!$E$61))</f>
        <v>40</v>
      </c>
      <c r="U802" s="20" t="str">
        <f t="shared" si="27"/>
        <v>N</v>
      </c>
      <c r="V802" s="419" t="str">
        <f t="shared" si="26"/>
        <v>-</v>
      </c>
      <c r="W802" s="14"/>
      <c r="X802" s="14"/>
      <c r="Y802" s="14"/>
      <c r="Z802" s="14"/>
    </row>
    <row r="803" spans="1:26" ht="15" x14ac:dyDescent="0.25">
      <c r="A803" s="14"/>
      <c r="B803" s="16"/>
      <c r="C803" s="16"/>
      <c r="D803" s="14"/>
      <c r="E803" s="14"/>
      <c r="F803" s="16"/>
      <c r="G803" s="16"/>
      <c r="H803" s="16"/>
      <c r="I803" s="627"/>
      <c r="J803" s="628"/>
      <c r="K803" s="14"/>
      <c r="L803" s="615"/>
      <c r="M803" s="16"/>
      <c r="N803" s="16"/>
      <c r="O803" s="16"/>
      <c r="P803" s="353">
        <f>COUNTIF(Inputs!$D$20:$DS$307,C803)*(Inputs!$B$3*24)*60*IF(C803="",0,1)</f>
        <v>0</v>
      </c>
      <c r="Q803" s="354">
        <f>IF(Factsheet!$E$61&gt;0,P803/Factsheet!$E$61,0)</f>
        <v>0</v>
      </c>
      <c r="R803" s="356"/>
      <c r="S803" s="19">
        <f>IF(H803="Trays",I803*Factsheet!$I$61,IF(G803="Fixed",I803,0))</f>
        <v>0</v>
      </c>
      <c r="T803" s="20">
        <f>IF(H803="Other","N/A",IF(H803="Trays",Factsheet!$I$61,Factsheet!$E$61))</f>
        <v>40</v>
      </c>
      <c r="U803" s="20" t="str">
        <f t="shared" si="27"/>
        <v>N</v>
      </c>
      <c r="V803" s="419" t="str">
        <f t="shared" si="26"/>
        <v>-</v>
      </c>
      <c r="W803" s="14"/>
      <c r="X803" s="14"/>
      <c r="Y803" s="14"/>
      <c r="Z803" s="14"/>
    </row>
    <row r="804" spans="1:26" ht="15" x14ac:dyDescent="0.25">
      <c r="A804" s="14"/>
      <c r="B804" s="16"/>
      <c r="C804" s="16"/>
      <c r="D804" s="14"/>
      <c r="E804" s="14"/>
      <c r="F804" s="16"/>
      <c r="G804" s="16"/>
      <c r="H804" s="16"/>
      <c r="I804" s="627"/>
      <c r="J804" s="628"/>
      <c r="K804" s="14"/>
      <c r="L804" s="615"/>
      <c r="M804" s="16"/>
      <c r="N804" s="16"/>
      <c r="O804" s="16"/>
      <c r="P804" s="353">
        <f>COUNTIF(Inputs!$D$20:$DS$307,C804)*(Inputs!$B$3*24)*60*IF(C804="",0,1)</f>
        <v>0</v>
      </c>
      <c r="Q804" s="354">
        <f>IF(Factsheet!$E$61&gt;0,P804/Factsheet!$E$61,0)</f>
        <v>0</v>
      </c>
      <c r="R804" s="356"/>
      <c r="S804" s="19">
        <f>IF(H804="Trays",I804*Factsheet!$I$61,IF(G804="Fixed",I804,0))</f>
        <v>0</v>
      </c>
      <c r="T804" s="20">
        <f>IF(H804="Other","N/A",IF(H804="Trays",Factsheet!$I$61,Factsheet!$E$61))</f>
        <v>40</v>
      </c>
      <c r="U804" s="20" t="str">
        <f t="shared" si="27"/>
        <v>N</v>
      </c>
      <c r="V804" s="419" t="str">
        <f t="shared" si="26"/>
        <v>-</v>
      </c>
      <c r="W804" s="14"/>
      <c r="X804" s="14"/>
      <c r="Y804" s="14"/>
      <c r="Z804" s="14"/>
    </row>
    <row r="805" spans="1:26" ht="15" x14ac:dyDescent="0.25">
      <c r="A805" s="14"/>
      <c r="B805" s="16"/>
      <c r="C805" s="16"/>
      <c r="D805" s="14"/>
      <c r="E805" s="14"/>
      <c r="F805" s="16"/>
      <c r="G805" s="16"/>
      <c r="H805" s="16"/>
      <c r="I805" s="627"/>
      <c r="J805" s="628"/>
      <c r="K805" s="14"/>
      <c r="L805" s="615"/>
      <c r="M805" s="16"/>
      <c r="N805" s="16"/>
      <c r="O805" s="16"/>
      <c r="P805" s="353">
        <f>COUNTIF(Inputs!$D$20:$DS$307,C805)*(Inputs!$B$3*24)*60*IF(C805="",0,1)</f>
        <v>0</v>
      </c>
      <c r="Q805" s="354">
        <f>IF(Factsheet!$E$61&gt;0,P805/Factsheet!$E$61,0)</f>
        <v>0</v>
      </c>
      <c r="R805" s="356"/>
      <c r="S805" s="19">
        <f>IF(H805="Trays",I805*Factsheet!$I$61,IF(G805="Fixed",I805,0))</f>
        <v>0</v>
      </c>
      <c r="T805" s="20">
        <f>IF(H805="Other","N/A",IF(H805="Trays",Factsheet!$I$61,Factsheet!$E$61))</f>
        <v>40</v>
      </c>
      <c r="U805" s="20" t="str">
        <f t="shared" si="27"/>
        <v>N</v>
      </c>
      <c r="V805" s="419" t="str">
        <f t="shared" si="26"/>
        <v>-</v>
      </c>
      <c r="W805" s="14"/>
      <c r="X805" s="14"/>
      <c r="Y805" s="14"/>
      <c r="Z805" s="14"/>
    </row>
    <row r="806" spans="1:26" ht="15" x14ac:dyDescent="0.25">
      <c r="A806" s="14"/>
      <c r="B806" s="16"/>
      <c r="C806" s="16"/>
      <c r="D806" s="14"/>
      <c r="E806" s="14"/>
      <c r="F806" s="16"/>
      <c r="G806" s="16"/>
      <c r="H806" s="16"/>
      <c r="I806" s="627"/>
      <c r="J806" s="628"/>
      <c r="K806" s="14"/>
      <c r="L806" s="615"/>
      <c r="M806" s="16"/>
      <c r="N806" s="16"/>
      <c r="O806" s="16"/>
      <c r="P806" s="353">
        <f>COUNTIF(Inputs!$D$20:$DS$307,C806)*(Inputs!$B$3*24)*60*IF(C806="",0,1)</f>
        <v>0</v>
      </c>
      <c r="Q806" s="354">
        <f>IF(Factsheet!$E$61&gt;0,P806/Factsheet!$E$61,0)</f>
        <v>0</v>
      </c>
      <c r="R806" s="356"/>
      <c r="S806" s="19">
        <f>IF(H806="Trays",I806*Factsheet!$I$61,IF(G806="Fixed",I806,0))</f>
        <v>0</v>
      </c>
      <c r="T806" s="20">
        <f>IF(H806="Other","N/A",IF(H806="Trays",Factsheet!$I$61,Factsheet!$E$61))</f>
        <v>40</v>
      </c>
      <c r="U806" s="20" t="str">
        <f t="shared" si="27"/>
        <v>N</v>
      </c>
      <c r="V806" s="419" t="str">
        <f t="shared" si="26"/>
        <v>-</v>
      </c>
      <c r="W806" s="14"/>
      <c r="X806" s="14"/>
      <c r="Y806" s="14"/>
      <c r="Z806" s="14"/>
    </row>
    <row r="807" spans="1:26" ht="15" x14ac:dyDescent="0.25">
      <c r="A807" s="14"/>
      <c r="B807" s="16"/>
      <c r="C807" s="16"/>
      <c r="D807" s="14"/>
      <c r="E807" s="14"/>
      <c r="F807" s="16"/>
      <c r="G807" s="16"/>
      <c r="H807" s="16"/>
      <c r="I807" s="627"/>
      <c r="J807" s="628"/>
      <c r="K807" s="14"/>
      <c r="L807" s="615"/>
      <c r="M807" s="16"/>
      <c r="N807" s="16"/>
      <c r="O807" s="16"/>
      <c r="P807" s="353">
        <f>COUNTIF(Inputs!$D$20:$DS$307,C807)*(Inputs!$B$3*24)*60*IF(C807="",0,1)</f>
        <v>0</v>
      </c>
      <c r="Q807" s="354">
        <f>IF(Factsheet!$E$61&gt;0,P807/Factsheet!$E$61,0)</f>
        <v>0</v>
      </c>
      <c r="R807" s="356"/>
      <c r="S807" s="19">
        <f>IF(H807="Trays",I807*Factsheet!$I$61,IF(G807="Fixed",I807,0))</f>
        <v>0</v>
      </c>
      <c r="T807" s="20">
        <f>IF(H807="Other","N/A",IF(H807="Trays",Factsheet!$I$61,Factsheet!$E$61))</f>
        <v>40</v>
      </c>
      <c r="U807" s="20" t="str">
        <f t="shared" si="27"/>
        <v>N</v>
      </c>
      <c r="V807" s="419" t="str">
        <f t="shared" si="26"/>
        <v>-</v>
      </c>
      <c r="W807" s="14"/>
      <c r="X807" s="14"/>
      <c r="Y807" s="14"/>
      <c r="Z807" s="14"/>
    </row>
    <row r="808" spans="1:26" ht="15" x14ac:dyDescent="0.25">
      <c r="A808" s="14"/>
      <c r="B808" s="16"/>
      <c r="C808" s="16"/>
      <c r="D808" s="14"/>
      <c r="E808" s="14"/>
      <c r="F808" s="16"/>
      <c r="G808" s="16"/>
      <c r="H808" s="16"/>
      <c r="I808" s="627"/>
      <c r="J808" s="628"/>
      <c r="K808" s="14"/>
      <c r="L808" s="615"/>
      <c r="M808" s="16"/>
      <c r="N808" s="16"/>
      <c r="O808" s="16"/>
      <c r="P808" s="353">
        <f>COUNTIF(Inputs!$D$20:$DS$307,C808)*(Inputs!$B$3*24)*60*IF(C808="",0,1)</f>
        <v>0</v>
      </c>
      <c r="Q808" s="354">
        <f>IF(Factsheet!$E$61&gt;0,P808/Factsheet!$E$61,0)</f>
        <v>0</v>
      </c>
      <c r="R808" s="356"/>
      <c r="S808" s="19">
        <f>IF(H808="Trays",I808*Factsheet!$I$61,IF(G808="Fixed",I808,0))</f>
        <v>0</v>
      </c>
      <c r="T808" s="20">
        <f>IF(H808="Other","N/A",IF(H808="Trays",Factsheet!$I$61,Factsheet!$E$61))</f>
        <v>40</v>
      </c>
      <c r="U808" s="20" t="str">
        <f t="shared" si="27"/>
        <v>N</v>
      </c>
      <c r="V808" s="419" t="str">
        <f t="shared" si="26"/>
        <v>-</v>
      </c>
      <c r="W808" s="14"/>
      <c r="X808" s="14"/>
      <c r="Y808" s="14"/>
      <c r="Z808" s="14"/>
    </row>
    <row r="809" spans="1:26" ht="15" x14ac:dyDescent="0.25">
      <c r="A809" s="14"/>
      <c r="B809" s="16"/>
      <c r="C809" s="16"/>
      <c r="D809" s="14"/>
      <c r="E809" s="14"/>
      <c r="F809" s="16"/>
      <c r="G809" s="16"/>
      <c r="H809" s="16"/>
      <c r="I809" s="627"/>
      <c r="J809" s="628"/>
      <c r="K809" s="14"/>
      <c r="L809" s="615"/>
      <c r="M809" s="16"/>
      <c r="N809" s="16"/>
      <c r="O809" s="16"/>
      <c r="P809" s="353">
        <f>COUNTIF(Inputs!$D$20:$DS$307,C809)*(Inputs!$B$3*24)*60*IF(C809="",0,1)</f>
        <v>0</v>
      </c>
      <c r="Q809" s="354">
        <f>IF(Factsheet!$E$61&gt;0,P809/Factsheet!$E$61,0)</f>
        <v>0</v>
      </c>
      <c r="R809" s="356"/>
      <c r="S809" s="19">
        <f>IF(H809="Trays",I809*Factsheet!$I$61,IF(G809="Fixed",I809,0))</f>
        <v>0</v>
      </c>
      <c r="T809" s="20">
        <f>IF(H809="Other","N/A",IF(H809="Trays",Factsheet!$I$61,Factsheet!$E$61))</f>
        <v>40</v>
      </c>
      <c r="U809" s="20" t="str">
        <f t="shared" si="27"/>
        <v>N</v>
      </c>
      <c r="V809" s="419" t="str">
        <f t="shared" si="26"/>
        <v>-</v>
      </c>
      <c r="W809" s="14"/>
      <c r="X809" s="14"/>
      <c r="Y809" s="14"/>
      <c r="Z809" s="14"/>
    </row>
    <row r="810" spans="1:26" ht="15" x14ac:dyDescent="0.25">
      <c r="A810" s="14"/>
      <c r="B810" s="16"/>
      <c r="C810" s="16"/>
      <c r="D810" s="14"/>
      <c r="E810" s="14"/>
      <c r="F810" s="16"/>
      <c r="G810" s="16"/>
      <c r="H810" s="16"/>
      <c r="I810" s="627"/>
      <c r="J810" s="628"/>
      <c r="K810" s="14"/>
      <c r="L810" s="615"/>
      <c r="M810" s="16"/>
      <c r="N810" s="16"/>
      <c r="O810" s="16"/>
      <c r="P810" s="353">
        <f>COUNTIF(Inputs!$D$20:$DS$307,C810)*(Inputs!$B$3*24)*60*IF(C810="",0,1)</f>
        <v>0</v>
      </c>
      <c r="Q810" s="354">
        <f>IF(Factsheet!$E$61&gt;0,P810/Factsheet!$E$61,0)</f>
        <v>0</v>
      </c>
      <c r="R810" s="356"/>
      <c r="S810" s="19">
        <f>IF(H810="Trays",I810*Factsheet!$I$61,IF(G810="Fixed",I810,0))</f>
        <v>0</v>
      </c>
      <c r="T810" s="20">
        <f>IF(H810="Other","N/A",IF(H810="Trays",Factsheet!$I$61,Factsheet!$E$61))</f>
        <v>40</v>
      </c>
      <c r="U810" s="20" t="str">
        <f t="shared" si="27"/>
        <v>N</v>
      </c>
      <c r="V810" s="419" t="str">
        <f t="shared" si="26"/>
        <v>-</v>
      </c>
      <c r="W810" s="14"/>
      <c r="X810" s="14"/>
      <c r="Y810" s="14"/>
      <c r="Z810" s="14"/>
    </row>
    <row r="811" spans="1:26" ht="15" x14ac:dyDescent="0.25">
      <c r="A811" s="14"/>
      <c r="B811" s="16"/>
      <c r="C811" s="16"/>
      <c r="D811" s="14"/>
      <c r="E811" s="14"/>
      <c r="F811" s="16"/>
      <c r="G811" s="16"/>
      <c r="H811" s="16"/>
      <c r="I811" s="627"/>
      <c r="J811" s="628"/>
      <c r="K811" s="14"/>
      <c r="L811" s="615"/>
      <c r="M811" s="16"/>
      <c r="N811" s="16"/>
      <c r="O811" s="16"/>
      <c r="P811" s="353">
        <f>COUNTIF(Inputs!$D$20:$DS$307,C811)*(Inputs!$B$3*24)*60*IF(C811="",0,1)</f>
        <v>0</v>
      </c>
      <c r="Q811" s="354">
        <f>IF(Factsheet!$E$61&gt;0,P811/Factsheet!$E$61,0)</f>
        <v>0</v>
      </c>
      <c r="R811" s="356"/>
      <c r="S811" s="19">
        <f>IF(H811="Trays",I811*Factsheet!$I$61,IF(G811="Fixed",I811,0))</f>
        <v>0</v>
      </c>
      <c r="T811" s="20">
        <f>IF(H811="Other","N/A",IF(H811="Trays",Factsheet!$I$61,Factsheet!$E$61))</f>
        <v>40</v>
      </c>
      <c r="U811" s="20" t="str">
        <f t="shared" si="27"/>
        <v>N</v>
      </c>
      <c r="V811" s="419" t="str">
        <f t="shared" si="26"/>
        <v>-</v>
      </c>
      <c r="W811" s="14"/>
      <c r="X811" s="14"/>
      <c r="Y811" s="14"/>
      <c r="Z811" s="14"/>
    </row>
    <row r="812" spans="1:26" ht="15" x14ac:dyDescent="0.25">
      <c r="A812" s="14"/>
      <c r="B812" s="16"/>
      <c r="C812" s="16"/>
      <c r="D812" s="14"/>
      <c r="E812" s="14"/>
      <c r="F812" s="16"/>
      <c r="G812" s="16"/>
      <c r="H812" s="16"/>
      <c r="I812" s="627"/>
      <c r="J812" s="628"/>
      <c r="K812" s="14"/>
      <c r="L812" s="615"/>
      <c r="M812" s="16"/>
      <c r="N812" s="16"/>
      <c r="O812" s="16"/>
      <c r="P812" s="353">
        <f>COUNTIF(Inputs!$D$20:$DS$307,C812)*(Inputs!$B$3*24)*60*IF(C812="",0,1)</f>
        <v>0</v>
      </c>
      <c r="Q812" s="354">
        <f>IF(Factsheet!$E$61&gt;0,P812/Factsheet!$E$61,0)</f>
        <v>0</v>
      </c>
      <c r="R812" s="356"/>
      <c r="S812" s="19">
        <f>IF(H812="Trays",I812*Factsheet!$I$61,IF(G812="Fixed",I812,0))</f>
        <v>0</v>
      </c>
      <c r="T812" s="20">
        <f>IF(H812="Other","N/A",IF(H812="Trays",Factsheet!$I$61,Factsheet!$E$61))</f>
        <v>40</v>
      </c>
      <c r="U812" s="20" t="str">
        <f t="shared" si="27"/>
        <v>N</v>
      </c>
      <c r="V812" s="419" t="str">
        <f t="shared" si="26"/>
        <v>-</v>
      </c>
      <c r="W812" s="14"/>
      <c r="X812" s="14"/>
      <c r="Y812" s="14"/>
      <c r="Z812" s="14"/>
    </row>
    <row r="813" spans="1:26" ht="15" x14ac:dyDescent="0.25">
      <c r="A813" s="14"/>
      <c r="B813" s="16"/>
      <c r="C813" s="16"/>
      <c r="D813" s="14"/>
      <c r="E813" s="14"/>
      <c r="F813" s="16"/>
      <c r="G813" s="16"/>
      <c r="H813" s="16"/>
      <c r="I813" s="627"/>
      <c r="J813" s="628"/>
      <c r="K813" s="14"/>
      <c r="L813" s="615"/>
      <c r="M813" s="16"/>
      <c r="N813" s="16"/>
      <c r="O813" s="16"/>
      <c r="P813" s="353">
        <f>COUNTIF(Inputs!$D$20:$DS$307,C813)*(Inputs!$B$3*24)*60*IF(C813="",0,1)</f>
        <v>0</v>
      </c>
      <c r="Q813" s="354">
        <f>IF(Factsheet!$E$61&gt;0,P813/Factsheet!$E$61,0)</f>
        <v>0</v>
      </c>
      <c r="R813" s="356"/>
      <c r="S813" s="19">
        <f>IF(H813="Trays",I813*Factsheet!$I$61,IF(G813="Fixed",I813,0))</f>
        <v>0</v>
      </c>
      <c r="T813" s="20">
        <f>IF(H813="Other","N/A",IF(H813="Trays",Factsheet!$I$61,Factsheet!$E$61))</f>
        <v>40</v>
      </c>
      <c r="U813" s="20" t="str">
        <f t="shared" si="27"/>
        <v>N</v>
      </c>
      <c r="V813" s="419" t="str">
        <f t="shared" si="26"/>
        <v>-</v>
      </c>
      <c r="W813" s="14"/>
      <c r="X813" s="14"/>
      <c r="Y813" s="14"/>
      <c r="Z813" s="14"/>
    </row>
    <row r="814" spans="1:26" ht="15" x14ac:dyDescent="0.25">
      <c r="A814" s="14"/>
      <c r="B814" s="16"/>
      <c r="C814" s="16"/>
      <c r="D814" s="14"/>
      <c r="E814" s="14"/>
      <c r="F814" s="16"/>
      <c r="G814" s="16"/>
      <c r="H814" s="16"/>
      <c r="I814" s="627"/>
      <c r="J814" s="628"/>
      <c r="K814" s="14"/>
      <c r="L814" s="615"/>
      <c r="M814" s="16"/>
      <c r="N814" s="16"/>
      <c r="O814" s="16"/>
      <c r="P814" s="353">
        <f>COUNTIF(Inputs!$D$20:$DS$307,C814)*(Inputs!$B$3*24)*60*IF(C814="",0,1)</f>
        <v>0</v>
      </c>
      <c r="Q814" s="354">
        <f>IF(Factsheet!$E$61&gt;0,P814/Factsheet!$E$61,0)</f>
        <v>0</v>
      </c>
      <c r="R814" s="356"/>
      <c r="S814" s="19">
        <f>IF(H814="Trays",I814*Factsheet!$I$61,IF(G814="Fixed",I814,0))</f>
        <v>0</v>
      </c>
      <c r="T814" s="20">
        <f>IF(H814="Other","N/A",IF(H814="Trays",Factsheet!$I$61,Factsheet!$E$61))</f>
        <v>40</v>
      </c>
      <c r="U814" s="20" t="str">
        <f t="shared" si="27"/>
        <v>N</v>
      </c>
      <c r="V814" s="419" t="str">
        <f t="shared" si="26"/>
        <v>-</v>
      </c>
      <c r="W814" s="14"/>
      <c r="X814" s="14"/>
      <c r="Y814" s="14"/>
      <c r="Z814" s="14"/>
    </row>
    <row r="815" spans="1:26" ht="15" x14ac:dyDescent="0.25">
      <c r="A815" s="14"/>
      <c r="B815" s="16"/>
      <c r="C815" s="16"/>
      <c r="D815" s="14"/>
      <c r="E815" s="14"/>
      <c r="F815" s="16"/>
      <c r="G815" s="16"/>
      <c r="H815" s="16"/>
      <c r="I815" s="627"/>
      <c r="J815" s="628"/>
      <c r="K815" s="14"/>
      <c r="L815" s="615"/>
      <c r="M815" s="16"/>
      <c r="N815" s="16"/>
      <c r="O815" s="16"/>
      <c r="P815" s="353">
        <f>COUNTIF(Inputs!$D$20:$DS$307,C815)*(Inputs!$B$3*24)*60*IF(C815="",0,1)</f>
        <v>0</v>
      </c>
      <c r="Q815" s="354">
        <f>IF(Factsheet!$E$61&gt;0,P815/Factsheet!$E$61,0)</f>
        <v>0</v>
      </c>
      <c r="R815" s="356"/>
      <c r="S815" s="19">
        <f>IF(H815="Trays",I815*Factsheet!$I$61,IF(G815="Fixed",I815,0))</f>
        <v>0</v>
      </c>
      <c r="T815" s="20">
        <f>IF(H815="Other","N/A",IF(H815="Trays",Factsheet!$I$61,Factsheet!$E$61))</f>
        <v>40</v>
      </c>
      <c r="U815" s="20" t="str">
        <f t="shared" si="27"/>
        <v>N</v>
      </c>
      <c r="V815" s="419" t="str">
        <f t="shared" si="26"/>
        <v>-</v>
      </c>
      <c r="W815" s="14"/>
      <c r="X815" s="14"/>
      <c r="Y815" s="14"/>
      <c r="Z815" s="14"/>
    </row>
    <row r="816" spans="1:26" ht="15" x14ac:dyDescent="0.25">
      <c r="A816" s="14"/>
      <c r="B816" s="16"/>
      <c r="C816" s="16"/>
      <c r="D816" s="14"/>
      <c r="E816" s="14"/>
      <c r="F816" s="16"/>
      <c r="G816" s="16"/>
      <c r="H816" s="16"/>
      <c r="I816" s="627"/>
      <c r="J816" s="628"/>
      <c r="K816" s="14"/>
      <c r="L816" s="615"/>
      <c r="M816" s="16"/>
      <c r="N816" s="16"/>
      <c r="O816" s="16"/>
      <c r="P816" s="353">
        <f>COUNTIF(Inputs!$D$20:$DS$307,C816)*(Inputs!$B$3*24)*60*IF(C816="",0,1)</f>
        <v>0</v>
      </c>
      <c r="Q816" s="354">
        <f>IF(Factsheet!$E$61&gt;0,P816/Factsheet!$E$61,0)</f>
        <v>0</v>
      </c>
      <c r="R816" s="356"/>
      <c r="S816" s="19">
        <f>IF(H816="Trays",I816*Factsheet!$I$61,IF(G816="Fixed",I816,0))</f>
        <v>0</v>
      </c>
      <c r="T816" s="20">
        <f>IF(H816="Other","N/A",IF(H816="Trays",Factsheet!$I$61,Factsheet!$E$61))</f>
        <v>40</v>
      </c>
      <c r="U816" s="20" t="str">
        <f t="shared" si="27"/>
        <v>N</v>
      </c>
      <c r="V816" s="419" t="str">
        <f t="shared" si="26"/>
        <v>-</v>
      </c>
      <c r="W816" s="14"/>
      <c r="X816" s="14"/>
      <c r="Y816" s="14"/>
      <c r="Z816" s="14"/>
    </row>
    <row r="817" spans="1:26" ht="15" x14ac:dyDescent="0.25">
      <c r="A817" s="14"/>
      <c r="B817" s="16"/>
      <c r="C817" s="16"/>
      <c r="D817" s="14"/>
      <c r="E817" s="14"/>
      <c r="F817" s="16"/>
      <c r="G817" s="16"/>
      <c r="H817" s="16"/>
      <c r="I817" s="627"/>
      <c r="J817" s="628"/>
      <c r="K817" s="14"/>
      <c r="L817" s="615"/>
      <c r="M817" s="16"/>
      <c r="N817" s="16"/>
      <c r="O817" s="16"/>
      <c r="P817" s="353">
        <f>COUNTIF(Inputs!$D$20:$DS$307,C817)*(Inputs!$B$3*24)*60*IF(C817="",0,1)</f>
        <v>0</v>
      </c>
      <c r="Q817" s="354">
        <f>IF(Factsheet!$E$61&gt;0,P817/Factsheet!$E$61,0)</f>
        <v>0</v>
      </c>
      <c r="R817" s="356"/>
      <c r="S817" s="19">
        <f>IF(H817="Trays",I817*Factsheet!$I$61,IF(G817="Fixed",I817,0))</f>
        <v>0</v>
      </c>
      <c r="T817" s="20">
        <f>IF(H817="Other","N/A",IF(H817="Trays",Factsheet!$I$61,Factsheet!$E$61))</f>
        <v>40</v>
      </c>
      <c r="U817" s="20" t="str">
        <f t="shared" si="27"/>
        <v>N</v>
      </c>
      <c r="V817" s="419" t="str">
        <f t="shared" si="26"/>
        <v>-</v>
      </c>
      <c r="W817" s="14"/>
      <c r="X817" s="14"/>
      <c r="Y817" s="14"/>
      <c r="Z817" s="14"/>
    </row>
    <row r="818" spans="1:26" ht="15" x14ac:dyDescent="0.25">
      <c r="A818" s="14"/>
      <c r="B818" s="16"/>
      <c r="C818" s="16"/>
      <c r="D818" s="14"/>
      <c r="E818" s="14"/>
      <c r="F818" s="16"/>
      <c r="G818" s="16"/>
      <c r="H818" s="16"/>
      <c r="I818" s="627"/>
      <c r="J818" s="628"/>
      <c r="K818" s="14"/>
      <c r="L818" s="615"/>
      <c r="M818" s="16"/>
      <c r="N818" s="16"/>
      <c r="O818" s="16"/>
      <c r="P818" s="353">
        <f>COUNTIF(Inputs!$D$20:$DS$307,C818)*(Inputs!$B$3*24)*60*IF(C818="",0,1)</f>
        <v>0</v>
      </c>
      <c r="Q818" s="354">
        <f>IF(Factsheet!$E$61&gt;0,P818/Factsheet!$E$61,0)</f>
        <v>0</v>
      </c>
      <c r="R818" s="356"/>
      <c r="S818" s="19">
        <f>IF(H818="Trays",I818*Factsheet!$I$61,IF(G818="Fixed",I818,0))</f>
        <v>0</v>
      </c>
      <c r="T818" s="20">
        <f>IF(H818="Other","N/A",IF(H818="Trays",Factsheet!$I$61,Factsheet!$E$61))</f>
        <v>40</v>
      </c>
      <c r="U818" s="20" t="str">
        <f t="shared" si="27"/>
        <v>N</v>
      </c>
      <c r="V818" s="419" t="str">
        <f t="shared" si="26"/>
        <v>-</v>
      </c>
      <c r="W818" s="14"/>
      <c r="X818" s="14"/>
      <c r="Y818" s="14"/>
      <c r="Z818" s="14"/>
    </row>
    <row r="819" spans="1:26" ht="15" x14ac:dyDescent="0.25">
      <c r="A819" s="14"/>
      <c r="B819" s="16"/>
      <c r="C819" s="16"/>
      <c r="D819" s="14"/>
      <c r="E819" s="14"/>
      <c r="F819" s="16"/>
      <c r="G819" s="16"/>
      <c r="H819" s="16"/>
      <c r="I819" s="627"/>
      <c r="J819" s="628"/>
      <c r="K819" s="14"/>
      <c r="L819" s="615"/>
      <c r="M819" s="16"/>
      <c r="N819" s="16"/>
      <c r="O819" s="16"/>
      <c r="P819" s="353">
        <f>COUNTIF(Inputs!$D$20:$DS$307,C819)*(Inputs!$B$3*24)*60*IF(C819="",0,1)</f>
        <v>0</v>
      </c>
      <c r="Q819" s="354">
        <f>IF(Factsheet!$E$61&gt;0,P819/Factsheet!$E$61,0)</f>
        <v>0</v>
      </c>
      <c r="R819" s="356"/>
      <c r="S819" s="19">
        <f>IF(H819="Trays",I819*Factsheet!$I$61,IF(G819="Fixed",I819,0))</f>
        <v>0</v>
      </c>
      <c r="T819" s="20">
        <f>IF(H819="Other","N/A",IF(H819="Trays",Factsheet!$I$61,Factsheet!$E$61))</f>
        <v>40</v>
      </c>
      <c r="U819" s="20" t="str">
        <f t="shared" si="27"/>
        <v>N</v>
      </c>
      <c r="V819" s="419" t="str">
        <f t="shared" si="26"/>
        <v>-</v>
      </c>
      <c r="W819" s="14"/>
      <c r="X819" s="14"/>
      <c r="Y819" s="14"/>
      <c r="Z819" s="14"/>
    </row>
    <row r="820" spans="1:26" ht="15" x14ac:dyDescent="0.25">
      <c r="A820" s="14"/>
      <c r="B820" s="16"/>
      <c r="C820" s="16"/>
      <c r="D820" s="14"/>
      <c r="E820" s="14"/>
      <c r="F820" s="16"/>
      <c r="G820" s="16"/>
      <c r="H820" s="16"/>
      <c r="I820" s="627"/>
      <c r="J820" s="628"/>
      <c r="K820" s="14"/>
      <c r="L820" s="615"/>
      <c r="M820" s="16"/>
      <c r="N820" s="16"/>
      <c r="O820" s="16"/>
      <c r="P820" s="353">
        <f>COUNTIF(Inputs!$D$20:$DS$307,C820)*(Inputs!$B$3*24)*60*IF(C820="",0,1)</f>
        <v>0</v>
      </c>
      <c r="Q820" s="354">
        <f>IF(Factsheet!$E$61&gt;0,P820/Factsheet!$E$61,0)</f>
        <v>0</v>
      </c>
      <c r="R820" s="356"/>
      <c r="S820" s="19">
        <f>IF(H820="Trays",I820*Factsheet!$I$61,IF(G820="Fixed",I820,0))</f>
        <v>0</v>
      </c>
      <c r="T820" s="20">
        <f>IF(H820="Other","N/A",IF(H820="Trays",Factsheet!$I$61,Factsheet!$E$61))</f>
        <v>40</v>
      </c>
      <c r="U820" s="20" t="str">
        <f t="shared" si="27"/>
        <v>N</v>
      </c>
      <c r="V820" s="419" t="str">
        <f t="shared" si="26"/>
        <v>-</v>
      </c>
      <c r="W820" s="14"/>
      <c r="X820" s="14"/>
      <c r="Y820" s="14"/>
      <c r="Z820" s="14"/>
    </row>
    <row r="821" spans="1:26" ht="15" x14ac:dyDescent="0.25">
      <c r="A821" s="14"/>
      <c r="B821" s="16"/>
      <c r="C821" s="16"/>
      <c r="D821" s="14"/>
      <c r="E821" s="14"/>
      <c r="F821" s="16"/>
      <c r="G821" s="16"/>
      <c r="H821" s="16"/>
      <c r="I821" s="627"/>
      <c r="J821" s="628"/>
      <c r="K821" s="14"/>
      <c r="L821" s="615"/>
      <c r="M821" s="16"/>
      <c r="N821" s="16"/>
      <c r="O821" s="16"/>
      <c r="P821" s="353">
        <f>COUNTIF(Inputs!$D$20:$DS$307,C821)*(Inputs!$B$3*24)*60*IF(C821="",0,1)</f>
        <v>0</v>
      </c>
      <c r="Q821" s="354">
        <f>IF(Factsheet!$E$61&gt;0,P821/Factsheet!$E$61,0)</f>
        <v>0</v>
      </c>
      <c r="R821" s="356"/>
      <c r="S821" s="19">
        <f>IF(H821="Trays",I821*Factsheet!$I$61,IF(G821="Fixed",I821,0))</f>
        <v>0</v>
      </c>
      <c r="T821" s="20">
        <f>IF(H821="Other","N/A",IF(H821="Trays",Factsheet!$I$61,Factsheet!$E$61))</f>
        <v>40</v>
      </c>
      <c r="U821" s="20" t="str">
        <f t="shared" si="27"/>
        <v>N</v>
      </c>
      <c r="V821" s="419" t="str">
        <f t="shared" si="26"/>
        <v>-</v>
      </c>
      <c r="W821" s="14"/>
      <c r="X821" s="14"/>
      <c r="Y821" s="14"/>
      <c r="Z821" s="14"/>
    </row>
    <row r="822" spans="1:26" ht="15" x14ac:dyDescent="0.25">
      <c r="A822" s="14"/>
      <c r="B822" s="16"/>
      <c r="C822" s="16"/>
      <c r="D822" s="14"/>
      <c r="E822" s="14"/>
      <c r="F822" s="16"/>
      <c r="G822" s="16"/>
      <c r="H822" s="16"/>
      <c r="I822" s="627"/>
      <c r="J822" s="628"/>
      <c r="K822" s="14"/>
      <c r="L822" s="615"/>
      <c r="M822" s="16"/>
      <c r="N822" s="16"/>
      <c r="O822" s="16"/>
      <c r="P822" s="353">
        <f>COUNTIF(Inputs!$D$20:$DS$307,C822)*(Inputs!$B$3*24)*60*IF(C822="",0,1)</f>
        <v>0</v>
      </c>
      <c r="Q822" s="354">
        <f>IF(Factsheet!$E$61&gt;0,P822/Factsheet!$E$61,0)</f>
        <v>0</v>
      </c>
      <c r="R822" s="356"/>
      <c r="S822" s="19">
        <f>IF(H822="Trays",I822*Factsheet!$I$61,IF(G822="Fixed",I822,0))</f>
        <v>0</v>
      </c>
      <c r="T822" s="20">
        <f>IF(H822="Other","N/A",IF(H822="Trays",Factsheet!$I$61,Factsheet!$E$61))</f>
        <v>40</v>
      </c>
      <c r="U822" s="20" t="str">
        <f t="shared" si="27"/>
        <v>N</v>
      </c>
      <c r="V822" s="419" t="str">
        <f t="shared" si="26"/>
        <v>-</v>
      </c>
      <c r="W822" s="14"/>
      <c r="X822" s="14"/>
      <c r="Y822" s="14"/>
      <c r="Z822" s="14"/>
    </row>
    <row r="823" spans="1:26" ht="15" x14ac:dyDescent="0.25">
      <c r="A823" s="14"/>
      <c r="B823" s="16"/>
      <c r="C823" s="16"/>
      <c r="D823" s="14"/>
      <c r="E823" s="14"/>
      <c r="F823" s="16"/>
      <c r="G823" s="16"/>
      <c r="H823" s="16"/>
      <c r="I823" s="627"/>
      <c r="J823" s="628"/>
      <c r="K823" s="14"/>
      <c r="L823" s="615"/>
      <c r="M823" s="16"/>
      <c r="N823" s="16"/>
      <c r="O823" s="16"/>
      <c r="P823" s="353">
        <f>COUNTIF(Inputs!$D$20:$DS$307,C823)*(Inputs!$B$3*24)*60*IF(C823="",0,1)</f>
        <v>0</v>
      </c>
      <c r="Q823" s="354">
        <f>IF(Factsheet!$E$61&gt;0,P823/Factsheet!$E$61,0)</f>
        <v>0</v>
      </c>
      <c r="R823" s="356"/>
      <c r="S823" s="19">
        <f>IF(H823="Trays",I823*Factsheet!$I$61,IF(G823="Fixed",I823,0))</f>
        <v>0</v>
      </c>
      <c r="T823" s="20">
        <f>IF(H823="Other","N/A",IF(H823="Trays",Factsheet!$I$61,Factsheet!$E$61))</f>
        <v>40</v>
      </c>
      <c r="U823" s="20" t="str">
        <f t="shared" si="27"/>
        <v>N</v>
      </c>
      <c r="V823" s="419" t="str">
        <f t="shared" si="26"/>
        <v>-</v>
      </c>
      <c r="W823" s="14"/>
      <c r="X823" s="14"/>
      <c r="Y823" s="14"/>
      <c r="Z823" s="14"/>
    </row>
    <row r="824" spans="1:26" ht="15" x14ac:dyDescent="0.25">
      <c r="A824" s="14"/>
      <c r="B824" s="16"/>
      <c r="C824" s="16"/>
      <c r="D824" s="14"/>
      <c r="E824" s="14"/>
      <c r="F824" s="16"/>
      <c r="G824" s="16"/>
      <c r="H824" s="16"/>
      <c r="I824" s="627"/>
      <c r="J824" s="628"/>
      <c r="K824" s="14"/>
      <c r="L824" s="615"/>
      <c r="M824" s="16"/>
      <c r="N824" s="16"/>
      <c r="O824" s="16"/>
      <c r="P824" s="353">
        <f>COUNTIF(Inputs!$D$20:$DS$307,C824)*(Inputs!$B$3*24)*60*IF(C824="",0,1)</f>
        <v>0</v>
      </c>
      <c r="Q824" s="354">
        <f>IF(Factsheet!$E$61&gt;0,P824/Factsheet!$E$61,0)</f>
        <v>0</v>
      </c>
      <c r="R824" s="356"/>
      <c r="S824" s="19">
        <f>IF(H824="Trays",I824*Factsheet!$I$61,IF(G824="Fixed",I824,0))</f>
        <v>0</v>
      </c>
      <c r="T824" s="20">
        <f>IF(H824="Other","N/A",IF(H824="Trays",Factsheet!$I$61,Factsheet!$E$61))</f>
        <v>40</v>
      </c>
      <c r="U824" s="20" t="str">
        <f t="shared" si="27"/>
        <v>N</v>
      </c>
      <c r="V824" s="419" t="str">
        <f t="shared" si="26"/>
        <v>-</v>
      </c>
      <c r="W824" s="14"/>
      <c r="X824" s="14"/>
      <c r="Y824" s="14"/>
      <c r="Z824" s="14"/>
    </row>
    <row r="825" spans="1:26" ht="15" x14ac:dyDescent="0.25">
      <c r="A825" s="14"/>
      <c r="B825" s="16"/>
      <c r="C825" s="16"/>
      <c r="D825" s="14"/>
      <c r="E825" s="14"/>
      <c r="F825" s="16"/>
      <c r="G825" s="16"/>
      <c r="H825" s="16"/>
      <c r="I825" s="627"/>
      <c r="J825" s="628"/>
      <c r="K825" s="14"/>
      <c r="L825" s="615"/>
      <c r="M825" s="16"/>
      <c r="N825" s="16"/>
      <c r="O825" s="16"/>
      <c r="P825" s="353">
        <f>COUNTIF(Inputs!$D$20:$DS$307,C825)*(Inputs!$B$3*24)*60*IF(C825="",0,1)</f>
        <v>0</v>
      </c>
      <c r="Q825" s="354">
        <f>IF(Factsheet!$E$61&gt;0,P825/Factsheet!$E$61,0)</f>
        <v>0</v>
      </c>
      <c r="R825" s="356"/>
      <c r="S825" s="19">
        <f>IF(H825="Trays",I825*Factsheet!$I$61,IF(G825="Fixed",I825,0))</f>
        <v>0</v>
      </c>
      <c r="T825" s="20">
        <f>IF(H825="Other","N/A",IF(H825="Trays",Factsheet!$I$61,Factsheet!$E$61))</f>
        <v>40</v>
      </c>
      <c r="U825" s="20" t="str">
        <f t="shared" si="27"/>
        <v>N</v>
      </c>
      <c r="V825" s="419" t="str">
        <f t="shared" si="26"/>
        <v>-</v>
      </c>
      <c r="W825" s="14"/>
      <c r="X825" s="14"/>
      <c r="Y825" s="14"/>
      <c r="Z825" s="14"/>
    </row>
    <row r="826" spans="1:26" ht="15" x14ac:dyDescent="0.25">
      <c r="A826" s="14"/>
      <c r="B826" s="16"/>
      <c r="C826" s="16"/>
      <c r="D826" s="14"/>
      <c r="E826" s="14"/>
      <c r="F826" s="16"/>
      <c r="G826" s="16"/>
      <c r="H826" s="16"/>
      <c r="I826" s="627"/>
      <c r="J826" s="628"/>
      <c r="K826" s="14"/>
      <c r="L826" s="615"/>
      <c r="M826" s="16"/>
      <c r="N826" s="16"/>
      <c r="O826" s="16"/>
      <c r="P826" s="353">
        <f>COUNTIF(Inputs!$D$20:$DS$307,C826)*(Inputs!$B$3*24)*60*IF(C826="",0,1)</f>
        <v>0</v>
      </c>
      <c r="Q826" s="354">
        <f>IF(Factsheet!$E$61&gt;0,P826/Factsheet!$E$61,0)</f>
        <v>0</v>
      </c>
      <c r="R826" s="356"/>
      <c r="S826" s="19">
        <f>IF(H826="Trays",I826*Factsheet!$I$61,IF(G826="Fixed",I826,0))</f>
        <v>0</v>
      </c>
      <c r="T826" s="20">
        <f>IF(H826="Other","N/A",IF(H826="Trays",Factsheet!$I$61,Factsheet!$E$61))</f>
        <v>40</v>
      </c>
      <c r="U826" s="20" t="str">
        <f t="shared" si="27"/>
        <v>N</v>
      </c>
      <c r="V826" s="419" t="str">
        <f t="shared" si="26"/>
        <v>-</v>
      </c>
      <c r="W826" s="14"/>
      <c r="X826" s="14"/>
      <c r="Y826" s="14"/>
      <c r="Z826" s="14"/>
    </row>
    <row r="827" spans="1:26" ht="15" x14ac:dyDescent="0.25">
      <c r="A827" s="14"/>
      <c r="B827" s="16"/>
      <c r="C827" s="16"/>
      <c r="D827" s="14"/>
      <c r="E827" s="14"/>
      <c r="F827" s="16"/>
      <c r="G827" s="16"/>
      <c r="H827" s="16"/>
      <c r="I827" s="627"/>
      <c r="J827" s="628"/>
      <c r="K827" s="14"/>
      <c r="L827" s="615"/>
      <c r="M827" s="16"/>
      <c r="N827" s="16"/>
      <c r="O827" s="16"/>
      <c r="P827" s="353">
        <f>COUNTIF(Inputs!$D$20:$DS$307,C827)*(Inputs!$B$3*24)*60*IF(C827="",0,1)</f>
        <v>0</v>
      </c>
      <c r="Q827" s="354">
        <f>IF(Factsheet!$E$61&gt;0,P827/Factsheet!$E$61,0)</f>
        <v>0</v>
      </c>
      <c r="R827" s="356"/>
      <c r="S827" s="19">
        <f>IF(H827="Trays",I827*Factsheet!$I$61,IF(G827="Fixed",I827,0))</f>
        <v>0</v>
      </c>
      <c r="T827" s="20">
        <f>IF(H827="Other","N/A",IF(H827="Trays",Factsheet!$I$61,Factsheet!$E$61))</f>
        <v>40</v>
      </c>
      <c r="U827" s="20" t="str">
        <f t="shared" si="27"/>
        <v>N</v>
      </c>
      <c r="V827" s="419" t="str">
        <f t="shared" si="26"/>
        <v>-</v>
      </c>
      <c r="W827" s="14"/>
      <c r="X827" s="14"/>
      <c r="Y827" s="14"/>
      <c r="Z827" s="14"/>
    </row>
    <row r="828" spans="1:26" ht="15" x14ac:dyDescent="0.25">
      <c r="A828" s="14"/>
      <c r="B828" s="16"/>
      <c r="C828" s="16"/>
      <c r="D828" s="14"/>
      <c r="E828" s="14"/>
      <c r="F828" s="16"/>
      <c r="G828" s="16"/>
      <c r="H828" s="16"/>
      <c r="I828" s="627"/>
      <c r="J828" s="628"/>
      <c r="K828" s="14"/>
      <c r="L828" s="615"/>
      <c r="M828" s="16"/>
      <c r="N828" s="16"/>
      <c r="O828" s="16"/>
      <c r="P828" s="353">
        <f>COUNTIF(Inputs!$D$20:$DS$307,C828)*(Inputs!$B$3*24)*60*IF(C828="",0,1)</f>
        <v>0</v>
      </c>
      <c r="Q828" s="354">
        <f>IF(Factsheet!$E$61&gt;0,P828/Factsheet!$E$61,0)</f>
        <v>0</v>
      </c>
      <c r="R828" s="356"/>
      <c r="S828" s="19">
        <f>IF(H828="Trays",I828*Factsheet!$I$61,IF(G828="Fixed",I828,0))</f>
        <v>0</v>
      </c>
      <c r="T828" s="20">
        <f>IF(H828="Other","N/A",IF(H828="Trays",Factsheet!$I$61,Factsheet!$E$61))</f>
        <v>40</v>
      </c>
      <c r="U828" s="20" t="str">
        <f t="shared" si="27"/>
        <v>N</v>
      </c>
      <c r="V828" s="419" t="str">
        <f t="shared" si="26"/>
        <v>-</v>
      </c>
      <c r="W828" s="14"/>
      <c r="X828" s="14"/>
      <c r="Y828" s="14"/>
      <c r="Z828" s="14"/>
    </row>
    <row r="829" spans="1:26" ht="15" x14ac:dyDescent="0.25">
      <c r="A829" s="14"/>
      <c r="B829" s="16"/>
      <c r="C829" s="16"/>
      <c r="D829" s="14"/>
      <c r="E829" s="14"/>
      <c r="F829" s="16"/>
      <c r="G829" s="16"/>
      <c r="H829" s="16"/>
      <c r="I829" s="627"/>
      <c r="J829" s="628"/>
      <c r="K829" s="14"/>
      <c r="L829" s="615"/>
      <c r="M829" s="16"/>
      <c r="N829" s="16"/>
      <c r="O829" s="16"/>
      <c r="P829" s="353">
        <f>COUNTIF(Inputs!$D$20:$DS$307,C829)*(Inputs!$B$3*24)*60*IF(C829="",0,1)</f>
        <v>0</v>
      </c>
      <c r="Q829" s="354">
        <f>IF(Factsheet!$E$61&gt;0,P829/Factsheet!$E$61,0)</f>
        <v>0</v>
      </c>
      <c r="R829" s="356"/>
      <c r="S829" s="19">
        <f>IF(H829="Trays",I829*Factsheet!$I$61,IF(G829="Fixed",I829,0))</f>
        <v>0</v>
      </c>
      <c r="T829" s="20">
        <f>IF(H829="Other","N/A",IF(H829="Trays",Factsheet!$I$61,Factsheet!$E$61))</f>
        <v>40</v>
      </c>
      <c r="U829" s="20" t="str">
        <f t="shared" si="27"/>
        <v>N</v>
      </c>
      <c r="V829" s="419" t="str">
        <f t="shared" si="26"/>
        <v>-</v>
      </c>
      <c r="W829" s="14"/>
      <c r="X829" s="14"/>
      <c r="Y829" s="14"/>
      <c r="Z829" s="14"/>
    </row>
    <row r="830" spans="1:26" ht="15" x14ac:dyDescent="0.25">
      <c r="A830" s="14"/>
      <c r="B830" s="16"/>
      <c r="C830" s="16"/>
      <c r="D830" s="14"/>
      <c r="E830" s="14"/>
      <c r="F830" s="16"/>
      <c r="G830" s="16"/>
      <c r="H830" s="16"/>
      <c r="I830" s="627"/>
      <c r="J830" s="628"/>
      <c r="K830" s="14"/>
      <c r="L830" s="615"/>
      <c r="M830" s="16"/>
      <c r="N830" s="16"/>
      <c r="O830" s="16"/>
      <c r="P830" s="353">
        <f>COUNTIF(Inputs!$D$20:$DS$307,C830)*(Inputs!$B$3*24)*60*IF(C830="",0,1)</f>
        <v>0</v>
      </c>
      <c r="Q830" s="354">
        <f>IF(Factsheet!$E$61&gt;0,P830/Factsheet!$E$61,0)</f>
        <v>0</v>
      </c>
      <c r="R830" s="356"/>
      <c r="S830" s="19">
        <f>IF(H830="Trays",I830*Factsheet!$I$61,IF(G830="Fixed",I830,0))</f>
        <v>0</v>
      </c>
      <c r="T830" s="20">
        <f>IF(H830="Other","N/A",IF(H830="Trays",Factsheet!$I$61,Factsheet!$E$61))</f>
        <v>40</v>
      </c>
      <c r="U830" s="20" t="str">
        <f t="shared" si="27"/>
        <v>N</v>
      </c>
      <c r="V830" s="419" t="str">
        <f t="shared" si="26"/>
        <v>-</v>
      </c>
      <c r="W830" s="14"/>
      <c r="X830" s="14"/>
      <c r="Y830" s="14"/>
      <c r="Z830" s="14"/>
    </row>
    <row r="831" spans="1:26" ht="15" x14ac:dyDescent="0.25">
      <c r="A831" s="14"/>
      <c r="B831" s="16"/>
      <c r="C831" s="16"/>
      <c r="D831" s="14"/>
      <c r="E831" s="14"/>
      <c r="F831" s="16"/>
      <c r="G831" s="16"/>
      <c r="H831" s="16"/>
      <c r="I831" s="627"/>
      <c r="J831" s="628"/>
      <c r="K831" s="14"/>
      <c r="L831" s="615"/>
      <c r="M831" s="16"/>
      <c r="N831" s="16"/>
      <c r="O831" s="16"/>
      <c r="P831" s="353">
        <f>COUNTIF(Inputs!$D$20:$DS$307,C831)*(Inputs!$B$3*24)*60*IF(C831="",0,1)</f>
        <v>0</v>
      </c>
      <c r="Q831" s="354">
        <f>IF(Factsheet!$E$61&gt;0,P831/Factsheet!$E$61,0)</f>
        <v>0</v>
      </c>
      <c r="R831" s="356"/>
      <c r="S831" s="19">
        <f>IF(H831="Trays",I831*Factsheet!$I$61,IF(G831="Fixed",I831,0))</f>
        <v>0</v>
      </c>
      <c r="T831" s="20">
        <f>IF(H831="Other","N/A",IF(H831="Trays",Factsheet!$I$61,Factsheet!$E$61))</f>
        <v>40</v>
      </c>
      <c r="U831" s="20" t="str">
        <f t="shared" si="27"/>
        <v>N</v>
      </c>
      <c r="V831" s="419" t="str">
        <f t="shared" si="26"/>
        <v>-</v>
      </c>
      <c r="W831" s="14"/>
      <c r="X831" s="14"/>
      <c r="Y831" s="14"/>
      <c r="Z831" s="14"/>
    </row>
    <row r="832" spans="1:26" ht="15" x14ac:dyDescent="0.25">
      <c r="A832" s="14"/>
      <c r="B832" s="16"/>
      <c r="C832" s="16"/>
      <c r="D832" s="14"/>
      <c r="E832" s="14"/>
      <c r="F832" s="16"/>
      <c r="G832" s="16"/>
      <c r="H832" s="16"/>
      <c r="I832" s="627"/>
      <c r="J832" s="628"/>
      <c r="K832" s="14"/>
      <c r="L832" s="615"/>
      <c r="M832" s="16"/>
      <c r="N832" s="16"/>
      <c r="O832" s="16"/>
      <c r="P832" s="353">
        <f>COUNTIF(Inputs!$D$20:$DS$307,C832)*(Inputs!$B$3*24)*60*IF(C832="",0,1)</f>
        <v>0</v>
      </c>
      <c r="Q832" s="354">
        <f>IF(Factsheet!$E$61&gt;0,P832/Factsheet!$E$61,0)</f>
        <v>0</v>
      </c>
      <c r="R832" s="356"/>
      <c r="S832" s="19">
        <f>IF(H832="Trays",I832*Factsheet!$I$61,IF(G832="Fixed",I832,0))</f>
        <v>0</v>
      </c>
      <c r="T832" s="20">
        <f>IF(H832="Other","N/A",IF(H832="Trays",Factsheet!$I$61,Factsheet!$E$61))</f>
        <v>40</v>
      </c>
      <c r="U832" s="20" t="str">
        <f t="shared" si="27"/>
        <v>N</v>
      </c>
      <c r="V832" s="419" t="str">
        <f t="shared" si="26"/>
        <v>-</v>
      </c>
      <c r="W832" s="14"/>
      <c r="X832" s="14"/>
      <c r="Y832" s="14"/>
      <c r="Z832" s="14"/>
    </row>
    <row r="833" spans="1:26" ht="15" x14ac:dyDescent="0.25">
      <c r="A833" s="14"/>
      <c r="B833" s="16"/>
      <c r="C833" s="16"/>
      <c r="D833" s="14"/>
      <c r="E833" s="14"/>
      <c r="F833" s="16"/>
      <c r="G833" s="16"/>
      <c r="H833" s="16"/>
      <c r="I833" s="627"/>
      <c r="J833" s="628"/>
      <c r="K833" s="14"/>
      <c r="L833" s="615"/>
      <c r="M833" s="16"/>
      <c r="N833" s="16"/>
      <c r="O833" s="16"/>
      <c r="P833" s="353">
        <f>COUNTIF(Inputs!$D$20:$DS$307,C833)*(Inputs!$B$3*24)*60*IF(C833="",0,1)</f>
        <v>0</v>
      </c>
      <c r="Q833" s="354">
        <f>IF(Factsheet!$E$61&gt;0,P833/Factsheet!$E$61,0)</f>
        <v>0</v>
      </c>
      <c r="R833" s="356"/>
      <c r="S833" s="19">
        <f>IF(H833="Trays",I833*Factsheet!$I$61,IF(G833="Fixed",I833,0))</f>
        <v>0</v>
      </c>
      <c r="T833" s="20">
        <f>IF(H833="Other","N/A",IF(H833="Trays",Factsheet!$I$61,Factsheet!$E$61))</f>
        <v>40</v>
      </c>
      <c r="U833" s="20" t="str">
        <f t="shared" si="27"/>
        <v>N</v>
      </c>
      <c r="V833" s="419" t="str">
        <f t="shared" si="26"/>
        <v>-</v>
      </c>
      <c r="W833" s="14"/>
      <c r="X833" s="14"/>
      <c r="Y833" s="14"/>
      <c r="Z833" s="14"/>
    </row>
    <row r="834" spans="1:26" ht="15" x14ac:dyDescent="0.25">
      <c r="A834" s="14"/>
      <c r="B834" s="16"/>
      <c r="C834" s="16"/>
      <c r="D834" s="14"/>
      <c r="E834" s="14"/>
      <c r="F834" s="16"/>
      <c r="G834" s="16"/>
      <c r="H834" s="16"/>
      <c r="I834" s="627"/>
      <c r="J834" s="628"/>
      <c r="K834" s="14"/>
      <c r="L834" s="615"/>
      <c r="M834" s="16"/>
      <c r="N834" s="16"/>
      <c r="O834" s="16"/>
      <c r="P834" s="353">
        <f>COUNTIF(Inputs!$D$20:$DS$307,C834)*(Inputs!$B$3*24)*60*IF(C834="",0,1)</f>
        <v>0</v>
      </c>
      <c r="Q834" s="354">
        <f>IF(Factsheet!$E$61&gt;0,P834/Factsheet!$E$61,0)</f>
        <v>0</v>
      </c>
      <c r="R834" s="356"/>
      <c r="S834" s="19">
        <f>IF(H834="Trays",I834*Factsheet!$I$61,IF(G834="Fixed",I834,0))</f>
        <v>0</v>
      </c>
      <c r="T834" s="20">
        <f>IF(H834="Other","N/A",IF(H834="Trays",Factsheet!$I$61,Factsheet!$E$61))</f>
        <v>40</v>
      </c>
      <c r="U834" s="20" t="str">
        <f t="shared" si="27"/>
        <v>N</v>
      </c>
      <c r="V834" s="419" t="str">
        <f t="shared" si="26"/>
        <v>-</v>
      </c>
      <c r="W834" s="14"/>
      <c r="X834" s="14"/>
      <c r="Y834" s="14"/>
      <c r="Z834" s="14"/>
    </row>
    <row r="835" spans="1:26" ht="15" x14ac:dyDescent="0.25">
      <c r="A835" s="14"/>
      <c r="B835" s="16"/>
      <c r="C835" s="16"/>
      <c r="D835" s="14"/>
      <c r="E835" s="14"/>
      <c r="F835" s="16"/>
      <c r="G835" s="16"/>
      <c r="H835" s="16"/>
      <c r="I835" s="627"/>
      <c r="J835" s="628"/>
      <c r="K835" s="14"/>
      <c r="L835" s="615"/>
      <c r="M835" s="16"/>
      <c r="N835" s="16"/>
      <c r="O835" s="16"/>
      <c r="P835" s="353">
        <f>COUNTIF(Inputs!$D$20:$DS$307,C835)*(Inputs!$B$3*24)*60*IF(C835="",0,1)</f>
        <v>0</v>
      </c>
      <c r="Q835" s="354">
        <f>IF(Factsheet!$E$61&gt;0,P835/Factsheet!$E$61,0)</f>
        <v>0</v>
      </c>
      <c r="R835" s="356"/>
      <c r="S835" s="19">
        <f>IF(H835="Trays",I835*Factsheet!$I$61,IF(G835="Fixed",I835,0))</f>
        <v>0</v>
      </c>
      <c r="T835" s="20">
        <f>IF(H835="Other","N/A",IF(H835="Trays",Factsheet!$I$61,Factsheet!$E$61))</f>
        <v>40</v>
      </c>
      <c r="U835" s="20" t="str">
        <f t="shared" si="27"/>
        <v>N</v>
      </c>
      <c r="V835" s="419" t="str">
        <f t="shared" si="26"/>
        <v>-</v>
      </c>
      <c r="W835" s="14"/>
      <c r="X835" s="14"/>
      <c r="Y835" s="14"/>
      <c r="Z835" s="14"/>
    </row>
    <row r="836" spans="1:26" ht="15" x14ac:dyDescent="0.25">
      <c r="A836" s="14"/>
      <c r="B836" s="16"/>
      <c r="C836" s="16"/>
      <c r="D836" s="14"/>
      <c r="E836" s="14"/>
      <c r="F836" s="16"/>
      <c r="G836" s="16"/>
      <c r="H836" s="16"/>
      <c r="I836" s="627"/>
      <c r="J836" s="628"/>
      <c r="K836" s="14"/>
      <c r="L836" s="615"/>
      <c r="M836" s="16"/>
      <c r="N836" s="16"/>
      <c r="O836" s="16"/>
      <c r="P836" s="353">
        <f>COUNTIF(Inputs!$D$20:$DS$307,C836)*(Inputs!$B$3*24)*60*IF(C836="",0,1)</f>
        <v>0</v>
      </c>
      <c r="Q836" s="354">
        <f>IF(Factsheet!$E$61&gt;0,P836/Factsheet!$E$61,0)</f>
        <v>0</v>
      </c>
      <c r="R836" s="356"/>
      <c r="S836" s="19">
        <f>IF(H836="Trays",I836*Factsheet!$I$61,IF(G836="Fixed",I836,0))</f>
        <v>0</v>
      </c>
      <c r="T836" s="20">
        <f>IF(H836="Other","N/A",IF(H836="Trays",Factsheet!$I$61,Factsheet!$E$61))</f>
        <v>40</v>
      </c>
      <c r="U836" s="20" t="str">
        <f t="shared" si="27"/>
        <v>N</v>
      </c>
      <c r="V836" s="419" t="str">
        <f t="shared" si="26"/>
        <v>-</v>
      </c>
      <c r="W836" s="14"/>
      <c r="X836" s="14"/>
      <c r="Y836" s="14"/>
      <c r="Z836" s="14"/>
    </row>
    <row r="837" spans="1:26" ht="15" x14ac:dyDescent="0.25">
      <c r="A837" s="14"/>
      <c r="B837" s="16"/>
      <c r="C837" s="16"/>
      <c r="D837" s="14"/>
      <c r="E837" s="14"/>
      <c r="F837" s="16"/>
      <c r="G837" s="16"/>
      <c r="H837" s="16"/>
      <c r="I837" s="627"/>
      <c r="J837" s="628"/>
      <c r="K837" s="14"/>
      <c r="L837" s="615"/>
      <c r="M837" s="16"/>
      <c r="N837" s="16"/>
      <c r="O837" s="16"/>
      <c r="P837" s="353">
        <f>COUNTIF(Inputs!$D$20:$DS$307,C837)*(Inputs!$B$3*24)*60*IF(C837="",0,1)</f>
        <v>0</v>
      </c>
      <c r="Q837" s="354">
        <f>IF(Factsheet!$E$61&gt;0,P837/Factsheet!$E$61,0)</f>
        <v>0</v>
      </c>
      <c r="R837" s="356"/>
      <c r="S837" s="19">
        <f>IF(H837="Trays",I837*Factsheet!$I$61,IF(G837="Fixed",I837,0))</f>
        <v>0</v>
      </c>
      <c r="T837" s="20">
        <f>IF(H837="Other","N/A",IF(H837="Trays",Factsheet!$I$61,Factsheet!$E$61))</f>
        <v>40</v>
      </c>
      <c r="U837" s="20" t="str">
        <f t="shared" si="27"/>
        <v>N</v>
      </c>
      <c r="V837" s="419" t="str">
        <f t="shared" ref="V837:V900" si="28">A837&amp;"-"&amp;C837</f>
        <v>-</v>
      </c>
      <c r="W837" s="14"/>
      <c r="X837" s="14"/>
      <c r="Y837" s="14"/>
      <c r="Z837" s="14"/>
    </row>
    <row r="838" spans="1:26" ht="15" x14ac:dyDescent="0.25">
      <c r="A838" s="14"/>
      <c r="B838" s="16"/>
      <c r="C838" s="16"/>
      <c r="D838" s="14"/>
      <c r="E838" s="14"/>
      <c r="F838" s="16"/>
      <c r="G838" s="16"/>
      <c r="H838" s="16"/>
      <c r="I838" s="627"/>
      <c r="J838" s="628"/>
      <c r="K838" s="14"/>
      <c r="L838" s="615"/>
      <c r="M838" s="16"/>
      <c r="N838" s="16"/>
      <c r="O838" s="16"/>
      <c r="P838" s="353">
        <f>COUNTIF(Inputs!$D$20:$DS$307,C838)*(Inputs!$B$3*24)*60*IF(C838="",0,1)</f>
        <v>0</v>
      </c>
      <c r="Q838" s="354">
        <f>IF(Factsheet!$E$61&gt;0,P838/Factsheet!$E$61,0)</f>
        <v>0</v>
      </c>
      <c r="R838" s="356"/>
      <c r="S838" s="19">
        <f>IF(H838="Trays",I838*Factsheet!$I$61,IF(G838="Fixed",I838,0))</f>
        <v>0</v>
      </c>
      <c r="T838" s="20">
        <f>IF(H838="Other","N/A",IF(H838="Trays",Factsheet!$I$61,Factsheet!$E$61))</f>
        <v>40</v>
      </c>
      <c r="U838" s="20" t="str">
        <f t="shared" si="27"/>
        <v>N</v>
      </c>
      <c r="V838" s="419" t="str">
        <f t="shared" si="28"/>
        <v>-</v>
      </c>
      <c r="W838" s="14"/>
      <c r="X838" s="14"/>
      <c r="Y838" s="14"/>
      <c r="Z838" s="14"/>
    </row>
    <row r="839" spans="1:26" ht="15" x14ac:dyDescent="0.25">
      <c r="A839" s="14"/>
      <c r="B839" s="16"/>
      <c r="C839" s="16"/>
      <c r="D839" s="14"/>
      <c r="E839" s="14"/>
      <c r="F839" s="16"/>
      <c r="G839" s="16"/>
      <c r="H839" s="16"/>
      <c r="I839" s="627"/>
      <c r="J839" s="628"/>
      <c r="K839" s="14"/>
      <c r="L839" s="615"/>
      <c r="M839" s="16"/>
      <c r="N839" s="16"/>
      <c r="O839" s="16"/>
      <c r="P839" s="353">
        <f>COUNTIF(Inputs!$D$20:$DS$307,C839)*(Inputs!$B$3*24)*60*IF(C839="",0,1)</f>
        <v>0</v>
      </c>
      <c r="Q839" s="354">
        <f>IF(Factsheet!$E$61&gt;0,P839/Factsheet!$E$61,0)</f>
        <v>0</v>
      </c>
      <c r="R839" s="356"/>
      <c r="S839" s="19">
        <f>IF(H839="Trays",I839*Factsheet!$I$61,IF(G839="Fixed",I839,0))</f>
        <v>0</v>
      </c>
      <c r="T839" s="20">
        <f>IF(H839="Other","N/A",IF(H839="Trays",Factsheet!$I$61,Factsheet!$E$61))</f>
        <v>40</v>
      </c>
      <c r="U839" s="20" t="str">
        <f t="shared" ref="U839:U902" si="29">IF(P839&gt;0,"Y","N")</f>
        <v>N</v>
      </c>
      <c r="V839" s="419" t="str">
        <f t="shared" si="28"/>
        <v>-</v>
      </c>
      <c r="W839" s="14"/>
      <c r="X839" s="14"/>
      <c r="Y839" s="14"/>
      <c r="Z839" s="14"/>
    </row>
    <row r="840" spans="1:26" ht="15" x14ac:dyDescent="0.25">
      <c r="A840" s="14"/>
      <c r="B840" s="16"/>
      <c r="C840" s="16"/>
      <c r="D840" s="14"/>
      <c r="E840" s="14"/>
      <c r="F840" s="16"/>
      <c r="G840" s="16"/>
      <c r="H840" s="16"/>
      <c r="I840" s="627"/>
      <c r="J840" s="628"/>
      <c r="K840" s="14"/>
      <c r="L840" s="615"/>
      <c r="M840" s="16"/>
      <c r="N840" s="16"/>
      <c r="O840" s="16"/>
      <c r="P840" s="353">
        <f>COUNTIF(Inputs!$D$20:$DS$307,C840)*(Inputs!$B$3*24)*60*IF(C840="",0,1)</f>
        <v>0</v>
      </c>
      <c r="Q840" s="354">
        <f>IF(Factsheet!$E$61&gt;0,P840/Factsheet!$E$61,0)</f>
        <v>0</v>
      </c>
      <c r="R840" s="356"/>
      <c r="S840" s="19">
        <f>IF(H840="Trays",I840*Factsheet!$I$61,IF(G840="Fixed",I840,0))</f>
        <v>0</v>
      </c>
      <c r="T840" s="20">
        <f>IF(H840="Other","N/A",IF(H840="Trays",Factsheet!$I$61,Factsheet!$E$61))</f>
        <v>40</v>
      </c>
      <c r="U840" s="20" t="str">
        <f t="shared" si="29"/>
        <v>N</v>
      </c>
      <c r="V840" s="419" t="str">
        <f t="shared" si="28"/>
        <v>-</v>
      </c>
      <c r="W840" s="14"/>
      <c r="X840" s="14"/>
      <c r="Y840" s="14"/>
      <c r="Z840" s="14"/>
    </row>
    <row r="841" spans="1:26" ht="15" x14ac:dyDescent="0.25">
      <c r="A841" s="14"/>
      <c r="B841" s="16"/>
      <c r="C841" s="16"/>
      <c r="D841" s="14"/>
      <c r="E841" s="14"/>
      <c r="F841" s="16"/>
      <c r="G841" s="16"/>
      <c r="H841" s="16"/>
      <c r="I841" s="627"/>
      <c r="J841" s="628"/>
      <c r="K841" s="14"/>
      <c r="L841" s="615"/>
      <c r="M841" s="16"/>
      <c r="N841" s="16"/>
      <c r="O841" s="16"/>
      <c r="P841" s="353">
        <f>COUNTIF(Inputs!$D$20:$DS$307,C841)*(Inputs!$B$3*24)*60*IF(C841="",0,1)</f>
        <v>0</v>
      </c>
      <c r="Q841" s="354">
        <f>IF(Factsheet!$E$61&gt;0,P841/Factsheet!$E$61,0)</f>
        <v>0</v>
      </c>
      <c r="R841" s="356"/>
      <c r="S841" s="19">
        <f>IF(H841="Trays",I841*Factsheet!$I$61,IF(G841="Fixed",I841,0))</f>
        <v>0</v>
      </c>
      <c r="T841" s="20">
        <f>IF(H841="Other","N/A",IF(H841="Trays",Factsheet!$I$61,Factsheet!$E$61))</f>
        <v>40</v>
      </c>
      <c r="U841" s="20" t="str">
        <f t="shared" si="29"/>
        <v>N</v>
      </c>
      <c r="V841" s="419" t="str">
        <f t="shared" si="28"/>
        <v>-</v>
      </c>
      <c r="W841" s="14"/>
      <c r="X841" s="14"/>
      <c r="Y841" s="14"/>
      <c r="Z841" s="14"/>
    </row>
    <row r="842" spans="1:26" ht="15" x14ac:dyDescent="0.25">
      <c r="A842" s="14"/>
      <c r="B842" s="16"/>
      <c r="C842" s="16"/>
      <c r="D842" s="14"/>
      <c r="E842" s="14"/>
      <c r="F842" s="16"/>
      <c r="G842" s="16"/>
      <c r="H842" s="16"/>
      <c r="I842" s="627"/>
      <c r="J842" s="628"/>
      <c r="K842" s="14"/>
      <c r="L842" s="615"/>
      <c r="M842" s="16"/>
      <c r="N842" s="16"/>
      <c r="O842" s="16"/>
      <c r="P842" s="353">
        <f>COUNTIF(Inputs!$D$20:$DS$307,C842)*(Inputs!$B$3*24)*60*IF(C842="",0,1)</f>
        <v>0</v>
      </c>
      <c r="Q842" s="354">
        <f>IF(Factsheet!$E$61&gt;0,P842/Factsheet!$E$61,0)</f>
        <v>0</v>
      </c>
      <c r="R842" s="356"/>
      <c r="S842" s="19">
        <f>IF(H842="Trays",I842*Factsheet!$I$61,IF(G842="Fixed",I842,0))</f>
        <v>0</v>
      </c>
      <c r="T842" s="20">
        <f>IF(H842="Other","N/A",IF(H842="Trays",Factsheet!$I$61,Factsheet!$E$61))</f>
        <v>40</v>
      </c>
      <c r="U842" s="20" t="str">
        <f t="shared" si="29"/>
        <v>N</v>
      </c>
      <c r="V842" s="419" t="str">
        <f t="shared" si="28"/>
        <v>-</v>
      </c>
      <c r="W842" s="14"/>
      <c r="X842" s="14"/>
      <c r="Y842" s="14"/>
      <c r="Z842" s="14"/>
    </row>
    <row r="843" spans="1:26" ht="15" x14ac:dyDescent="0.25">
      <c r="A843" s="14"/>
      <c r="B843" s="16"/>
      <c r="C843" s="16"/>
      <c r="D843" s="14"/>
      <c r="E843" s="14"/>
      <c r="F843" s="16"/>
      <c r="G843" s="16"/>
      <c r="H843" s="16"/>
      <c r="I843" s="627"/>
      <c r="J843" s="628"/>
      <c r="K843" s="14"/>
      <c r="L843" s="615"/>
      <c r="M843" s="16"/>
      <c r="N843" s="16"/>
      <c r="O843" s="16"/>
      <c r="P843" s="353">
        <f>COUNTIF(Inputs!$D$20:$DS$307,C843)*(Inputs!$B$3*24)*60*IF(C843="",0,1)</f>
        <v>0</v>
      </c>
      <c r="Q843" s="354">
        <f>IF(Factsheet!$E$61&gt;0,P843/Factsheet!$E$61,0)</f>
        <v>0</v>
      </c>
      <c r="R843" s="356"/>
      <c r="S843" s="19">
        <f>IF(H843="Trays",I843*Factsheet!$I$61,IF(G843="Fixed",I843,0))</f>
        <v>0</v>
      </c>
      <c r="T843" s="20">
        <f>IF(H843="Other","N/A",IF(H843="Trays",Factsheet!$I$61,Factsheet!$E$61))</f>
        <v>40</v>
      </c>
      <c r="U843" s="20" t="str">
        <f t="shared" si="29"/>
        <v>N</v>
      </c>
      <c r="V843" s="419" t="str">
        <f t="shared" si="28"/>
        <v>-</v>
      </c>
      <c r="W843" s="14"/>
      <c r="X843" s="14"/>
      <c r="Y843" s="14"/>
      <c r="Z843" s="14"/>
    </row>
    <row r="844" spans="1:26" ht="15" x14ac:dyDescent="0.25">
      <c r="A844" s="14"/>
      <c r="B844" s="16"/>
      <c r="C844" s="16"/>
      <c r="D844" s="14"/>
      <c r="E844" s="14"/>
      <c r="F844" s="16"/>
      <c r="G844" s="16"/>
      <c r="H844" s="16"/>
      <c r="I844" s="627"/>
      <c r="J844" s="628"/>
      <c r="K844" s="14"/>
      <c r="L844" s="615"/>
      <c r="M844" s="16"/>
      <c r="N844" s="16"/>
      <c r="O844" s="16"/>
      <c r="P844" s="353">
        <f>COUNTIF(Inputs!$D$20:$DS$307,C844)*(Inputs!$B$3*24)*60*IF(C844="",0,1)</f>
        <v>0</v>
      </c>
      <c r="Q844" s="354">
        <f>IF(Factsheet!$E$61&gt;0,P844/Factsheet!$E$61,0)</f>
        <v>0</v>
      </c>
      <c r="R844" s="356"/>
      <c r="S844" s="19">
        <f>IF(H844="Trays",I844*Factsheet!$I$61,IF(G844="Fixed",I844,0))</f>
        <v>0</v>
      </c>
      <c r="T844" s="20">
        <f>IF(H844="Other","N/A",IF(H844="Trays",Factsheet!$I$61,Factsheet!$E$61))</f>
        <v>40</v>
      </c>
      <c r="U844" s="20" t="str">
        <f t="shared" si="29"/>
        <v>N</v>
      </c>
      <c r="V844" s="419" t="str">
        <f t="shared" si="28"/>
        <v>-</v>
      </c>
      <c r="W844" s="14"/>
      <c r="X844" s="14"/>
      <c r="Y844" s="14"/>
      <c r="Z844" s="14"/>
    </row>
    <row r="845" spans="1:26" ht="15" x14ac:dyDescent="0.25">
      <c r="A845" s="14"/>
      <c r="B845" s="16"/>
      <c r="C845" s="16"/>
      <c r="D845" s="14"/>
      <c r="E845" s="14"/>
      <c r="F845" s="16"/>
      <c r="G845" s="16"/>
      <c r="H845" s="16"/>
      <c r="I845" s="627"/>
      <c r="J845" s="628"/>
      <c r="K845" s="14"/>
      <c r="L845" s="615"/>
      <c r="M845" s="16"/>
      <c r="N845" s="16"/>
      <c r="O845" s="16"/>
      <c r="P845" s="353">
        <f>COUNTIF(Inputs!$D$20:$DS$307,C845)*(Inputs!$B$3*24)*60*IF(C845="",0,1)</f>
        <v>0</v>
      </c>
      <c r="Q845" s="354">
        <f>IF(Factsheet!$E$61&gt;0,P845/Factsheet!$E$61,0)</f>
        <v>0</v>
      </c>
      <c r="R845" s="356"/>
      <c r="S845" s="19">
        <f>IF(H845="Trays",I845*Factsheet!$I$61,IF(G845="Fixed",I845,0))</f>
        <v>0</v>
      </c>
      <c r="T845" s="20">
        <f>IF(H845="Other","N/A",IF(H845="Trays",Factsheet!$I$61,Factsheet!$E$61))</f>
        <v>40</v>
      </c>
      <c r="U845" s="20" t="str">
        <f t="shared" si="29"/>
        <v>N</v>
      </c>
      <c r="V845" s="419" t="str">
        <f t="shared" si="28"/>
        <v>-</v>
      </c>
      <c r="W845" s="14"/>
      <c r="X845" s="14"/>
      <c r="Y845" s="14"/>
      <c r="Z845" s="14"/>
    </row>
    <row r="846" spans="1:26" ht="15" x14ac:dyDescent="0.25">
      <c r="A846" s="14"/>
      <c r="B846" s="16"/>
      <c r="C846" s="16"/>
      <c r="D846" s="14"/>
      <c r="E846" s="14"/>
      <c r="F846" s="16"/>
      <c r="G846" s="16"/>
      <c r="H846" s="16"/>
      <c r="I846" s="627"/>
      <c r="J846" s="628"/>
      <c r="K846" s="14"/>
      <c r="L846" s="615"/>
      <c r="M846" s="16"/>
      <c r="N846" s="16"/>
      <c r="O846" s="16"/>
      <c r="P846" s="353">
        <f>COUNTIF(Inputs!$D$20:$DS$307,C846)*(Inputs!$B$3*24)*60*IF(C846="",0,1)</f>
        <v>0</v>
      </c>
      <c r="Q846" s="354">
        <f>IF(Factsheet!$E$61&gt;0,P846/Factsheet!$E$61,0)</f>
        <v>0</v>
      </c>
      <c r="R846" s="356"/>
      <c r="S846" s="19">
        <f>IF(H846="Trays",I846*Factsheet!$I$61,IF(G846="Fixed",I846,0))</f>
        <v>0</v>
      </c>
      <c r="T846" s="20">
        <f>IF(H846="Other","N/A",IF(H846="Trays",Factsheet!$I$61,Factsheet!$E$61))</f>
        <v>40</v>
      </c>
      <c r="U846" s="20" t="str">
        <f t="shared" si="29"/>
        <v>N</v>
      </c>
      <c r="V846" s="419" t="str">
        <f t="shared" si="28"/>
        <v>-</v>
      </c>
      <c r="W846" s="14"/>
      <c r="X846" s="14"/>
      <c r="Y846" s="14"/>
      <c r="Z846" s="14"/>
    </row>
    <row r="847" spans="1:26" ht="15" x14ac:dyDescent="0.25">
      <c r="A847" s="14"/>
      <c r="B847" s="16"/>
      <c r="C847" s="16"/>
      <c r="D847" s="14"/>
      <c r="E847" s="14"/>
      <c r="F847" s="16"/>
      <c r="G847" s="16"/>
      <c r="H847" s="16"/>
      <c r="I847" s="627"/>
      <c r="J847" s="628"/>
      <c r="K847" s="14"/>
      <c r="L847" s="615"/>
      <c r="M847" s="16"/>
      <c r="N847" s="16"/>
      <c r="O847" s="16"/>
      <c r="P847" s="353">
        <f>COUNTIF(Inputs!$D$20:$DS$307,C847)*(Inputs!$B$3*24)*60*IF(C847="",0,1)</f>
        <v>0</v>
      </c>
      <c r="Q847" s="354">
        <f>IF(Factsheet!$E$61&gt;0,P847/Factsheet!$E$61,0)</f>
        <v>0</v>
      </c>
      <c r="R847" s="356"/>
      <c r="S847" s="19">
        <f>IF(H847="Trays",I847*Factsheet!$I$61,IF(G847="Fixed",I847,0))</f>
        <v>0</v>
      </c>
      <c r="T847" s="20">
        <f>IF(H847="Other","N/A",IF(H847="Trays",Factsheet!$I$61,Factsheet!$E$61))</f>
        <v>40</v>
      </c>
      <c r="U847" s="20" t="str">
        <f t="shared" si="29"/>
        <v>N</v>
      </c>
      <c r="V847" s="419" t="str">
        <f t="shared" si="28"/>
        <v>-</v>
      </c>
      <c r="W847" s="14"/>
      <c r="X847" s="14"/>
      <c r="Y847" s="14"/>
      <c r="Z847" s="14"/>
    </row>
    <row r="848" spans="1:26" ht="15" x14ac:dyDescent="0.25">
      <c r="A848" s="14"/>
      <c r="B848" s="16"/>
      <c r="C848" s="16"/>
      <c r="D848" s="14"/>
      <c r="E848" s="14"/>
      <c r="F848" s="16"/>
      <c r="G848" s="16"/>
      <c r="H848" s="16"/>
      <c r="I848" s="627"/>
      <c r="J848" s="628"/>
      <c r="K848" s="14"/>
      <c r="L848" s="615"/>
      <c r="M848" s="16"/>
      <c r="N848" s="16"/>
      <c r="O848" s="16"/>
      <c r="P848" s="353">
        <f>COUNTIF(Inputs!$D$20:$DS$307,C848)*(Inputs!$B$3*24)*60*IF(C848="",0,1)</f>
        <v>0</v>
      </c>
      <c r="Q848" s="354">
        <f>IF(Factsheet!$E$61&gt;0,P848/Factsheet!$E$61,0)</f>
        <v>0</v>
      </c>
      <c r="R848" s="356"/>
      <c r="S848" s="19">
        <f>IF(H848="Trays",I848*Factsheet!$I$61,IF(G848="Fixed",I848,0))</f>
        <v>0</v>
      </c>
      <c r="T848" s="20">
        <f>IF(H848="Other","N/A",IF(H848="Trays",Factsheet!$I$61,Factsheet!$E$61))</f>
        <v>40</v>
      </c>
      <c r="U848" s="20" t="str">
        <f t="shared" si="29"/>
        <v>N</v>
      </c>
      <c r="V848" s="419" t="str">
        <f t="shared" si="28"/>
        <v>-</v>
      </c>
      <c r="W848" s="14"/>
      <c r="X848" s="14"/>
      <c r="Y848" s="14"/>
      <c r="Z848" s="14"/>
    </row>
    <row r="849" spans="1:26" ht="15" x14ac:dyDescent="0.25">
      <c r="A849" s="14"/>
      <c r="B849" s="16"/>
      <c r="C849" s="16"/>
      <c r="D849" s="14"/>
      <c r="E849" s="14"/>
      <c r="F849" s="16"/>
      <c r="G849" s="16"/>
      <c r="H849" s="16"/>
      <c r="I849" s="627"/>
      <c r="J849" s="628"/>
      <c r="K849" s="14"/>
      <c r="L849" s="615"/>
      <c r="M849" s="16"/>
      <c r="N849" s="16"/>
      <c r="O849" s="16"/>
      <c r="P849" s="353">
        <f>COUNTIF(Inputs!$D$20:$DS$307,C849)*(Inputs!$B$3*24)*60*IF(C849="",0,1)</f>
        <v>0</v>
      </c>
      <c r="Q849" s="354">
        <f>IF(Factsheet!$E$61&gt;0,P849/Factsheet!$E$61,0)</f>
        <v>0</v>
      </c>
      <c r="R849" s="356"/>
      <c r="S849" s="19">
        <f>IF(H849="Trays",I849*Factsheet!$I$61,IF(G849="Fixed",I849,0))</f>
        <v>0</v>
      </c>
      <c r="T849" s="20">
        <f>IF(H849="Other","N/A",IF(H849="Trays",Factsheet!$I$61,Factsheet!$E$61))</f>
        <v>40</v>
      </c>
      <c r="U849" s="20" t="str">
        <f t="shared" si="29"/>
        <v>N</v>
      </c>
      <c r="V849" s="419" t="str">
        <f t="shared" si="28"/>
        <v>-</v>
      </c>
      <c r="W849" s="14"/>
      <c r="X849" s="14"/>
      <c r="Y849" s="14"/>
      <c r="Z849" s="14"/>
    </row>
    <row r="850" spans="1:26" ht="15" x14ac:dyDescent="0.25">
      <c r="A850" s="14"/>
      <c r="B850" s="16"/>
      <c r="C850" s="16"/>
      <c r="D850" s="14"/>
      <c r="E850" s="14"/>
      <c r="F850" s="16"/>
      <c r="G850" s="16"/>
      <c r="H850" s="16"/>
      <c r="I850" s="627"/>
      <c r="J850" s="628"/>
      <c r="K850" s="14"/>
      <c r="L850" s="615"/>
      <c r="M850" s="16"/>
      <c r="N850" s="16"/>
      <c r="O850" s="16"/>
      <c r="P850" s="353">
        <f>COUNTIF(Inputs!$D$20:$DS$307,C850)*(Inputs!$B$3*24)*60*IF(C850="",0,1)</f>
        <v>0</v>
      </c>
      <c r="Q850" s="354">
        <f>IF(Factsheet!$E$61&gt;0,P850/Factsheet!$E$61,0)</f>
        <v>0</v>
      </c>
      <c r="R850" s="356"/>
      <c r="S850" s="19">
        <f>IF(H850="Trays",I850*Factsheet!$I$61,IF(G850="Fixed",I850,0))</f>
        <v>0</v>
      </c>
      <c r="T850" s="20">
        <f>IF(H850="Other","N/A",IF(H850="Trays",Factsheet!$I$61,Factsheet!$E$61))</f>
        <v>40</v>
      </c>
      <c r="U850" s="20" t="str">
        <f t="shared" si="29"/>
        <v>N</v>
      </c>
      <c r="V850" s="419" t="str">
        <f t="shared" si="28"/>
        <v>-</v>
      </c>
      <c r="W850" s="14"/>
      <c r="X850" s="14"/>
      <c r="Y850" s="14"/>
      <c r="Z850" s="14"/>
    </row>
    <row r="851" spans="1:26" ht="15" x14ac:dyDescent="0.25">
      <c r="A851" s="14"/>
      <c r="B851" s="16"/>
      <c r="C851" s="16"/>
      <c r="D851" s="14"/>
      <c r="E851" s="14"/>
      <c r="F851" s="16"/>
      <c r="G851" s="16"/>
      <c r="H851" s="16"/>
      <c r="I851" s="627"/>
      <c r="J851" s="628"/>
      <c r="K851" s="14"/>
      <c r="L851" s="615"/>
      <c r="M851" s="16"/>
      <c r="N851" s="16"/>
      <c r="O851" s="16"/>
      <c r="P851" s="353">
        <f>COUNTIF(Inputs!$D$20:$DS$307,C851)*(Inputs!$B$3*24)*60*IF(C851="",0,1)</f>
        <v>0</v>
      </c>
      <c r="Q851" s="354">
        <f>IF(Factsheet!$E$61&gt;0,P851/Factsheet!$E$61,0)</f>
        <v>0</v>
      </c>
      <c r="R851" s="356"/>
      <c r="S851" s="19">
        <f>IF(H851="Trays",I851*Factsheet!$I$61,IF(G851="Fixed",I851,0))</f>
        <v>0</v>
      </c>
      <c r="T851" s="20">
        <f>IF(H851="Other","N/A",IF(H851="Trays",Factsheet!$I$61,Factsheet!$E$61))</f>
        <v>40</v>
      </c>
      <c r="U851" s="20" t="str">
        <f t="shared" si="29"/>
        <v>N</v>
      </c>
      <c r="V851" s="419" t="str">
        <f t="shared" si="28"/>
        <v>-</v>
      </c>
      <c r="W851" s="14"/>
      <c r="X851" s="14"/>
      <c r="Y851" s="14"/>
      <c r="Z851" s="14"/>
    </row>
    <row r="852" spans="1:26" ht="15" x14ac:dyDescent="0.25">
      <c r="A852" s="14"/>
      <c r="B852" s="16"/>
      <c r="C852" s="16"/>
      <c r="D852" s="14"/>
      <c r="E852" s="14"/>
      <c r="F852" s="16"/>
      <c r="G852" s="16"/>
      <c r="H852" s="16"/>
      <c r="I852" s="627"/>
      <c r="J852" s="628"/>
      <c r="K852" s="14"/>
      <c r="L852" s="615"/>
      <c r="M852" s="16"/>
      <c r="N852" s="16"/>
      <c r="O852" s="16"/>
      <c r="P852" s="353">
        <f>COUNTIF(Inputs!$D$20:$DS$307,C852)*(Inputs!$B$3*24)*60*IF(C852="",0,1)</f>
        <v>0</v>
      </c>
      <c r="Q852" s="354">
        <f>IF(Factsheet!$E$61&gt;0,P852/Factsheet!$E$61,0)</f>
        <v>0</v>
      </c>
      <c r="R852" s="356"/>
      <c r="S852" s="19">
        <f>IF(H852="Trays",I852*Factsheet!$I$61,IF(G852="Fixed",I852,0))</f>
        <v>0</v>
      </c>
      <c r="T852" s="20">
        <f>IF(H852="Other","N/A",IF(H852="Trays",Factsheet!$I$61,Factsheet!$E$61))</f>
        <v>40</v>
      </c>
      <c r="U852" s="20" t="str">
        <f t="shared" si="29"/>
        <v>N</v>
      </c>
      <c r="V852" s="419" t="str">
        <f t="shared" si="28"/>
        <v>-</v>
      </c>
      <c r="W852" s="14"/>
      <c r="X852" s="14"/>
      <c r="Y852" s="14"/>
      <c r="Z852" s="14"/>
    </row>
    <row r="853" spans="1:26" ht="15" x14ac:dyDescent="0.25">
      <c r="A853" s="14"/>
      <c r="B853" s="16"/>
      <c r="C853" s="16"/>
      <c r="D853" s="14"/>
      <c r="E853" s="14"/>
      <c r="F853" s="16"/>
      <c r="G853" s="16"/>
      <c r="H853" s="16"/>
      <c r="I853" s="627"/>
      <c r="J853" s="628"/>
      <c r="K853" s="14"/>
      <c r="L853" s="615"/>
      <c r="M853" s="16"/>
      <c r="N853" s="16"/>
      <c r="O853" s="16"/>
      <c r="P853" s="353">
        <f>COUNTIF(Inputs!$D$20:$DS$307,C853)*(Inputs!$B$3*24)*60*IF(C853="",0,1)</f>
        <v>0</v>
      </c>
      <c r="Q853" s="354">
        <f>IF(Factsheet!$E$61&gt;0,P853/Factsheet!$E$61,0)</f>
        <v>0</v>
      </c>
      <c r="R853" s="356"/>
      <c r="S853" s="19">
        <f>IF(H853="Trays",I853*Factsheet!$I$61,IF(G853="Fixed",I853,0))</f>
        <v>0</v>
      </c>
      <c r="T853" s="20">
        <f>IF(H853="Other","N/A",IF(H853="Trays",Factsheet!$I$61,Factsheet!$E$61))</f>
        <v>40</v>
      </c>
      <c r="U853" s="20" t="str">
        <f t="shared" si="29"/>
        <v>N</v>
      </c>
      <c r="V853" s="419" t="str">
        <f t="shared" si="28"/>
        <v>-</v>
      </c>
      <c r="W853" s="14"/>
      <c r="X853" s="14"/>
      <c r="Y853" s="14"/>
      <c r="Z853" s="14"/>
    </row>
    <row r="854" spans="1:26" ht="15" x14ac:dyDescent="0.25">
      <c r="A854" s="14"/>
      <c r="B854" s="16"/>
      <c r="C854" s="16"/>
      <c r="D854" s="14"/>
      <c r="E854" s="14"/>
      <c r="F854" s="16"/>
      <c r="G854" s="16"/>
      <c r="H854" s="16"/>
      <c r="I854" s="627"/>
      <c r="J854" s="628"/>
      <c r="K854" s="14"/>
      <c r="L854" s="615"/>
      <c r="M854" s="16"/>
      <c r="N854" s="16"/>
      <c r="O854" s="16"/>
      <c r="P854" s="353">
        <f>COUNTIF(Inputs!$D$20:$DS$307,C854)*(Inputs!$B$3*24)*60*IF(C854="",0,1)</f>
        <v>0</v>
      </c>
      <c r="Q854" s="354">
        <f>IF(Factsheet!$E$61&gt;0,P854/Factsheet!$E$61,0)</f>
        <v>0</v>
      </c>
      <c r="R854" s="356"/>
      <c r="S854" s="19">
        <f>IF(H854="Trays",I854*Factsheet!$I$61,IF(G854="Fixed",I854,0))</f>
        <v>0</v>
      </c>
      <c r="T854" s="20">
        <f>IF(H854="Other","N/A",IF(H854="Trays",Factsheet!$I$61,Factsheet!$E$61))</f>
        <v>40</v>
      </c>
      <c r="U854" s="20" t="str">
        <f t="shared" si="29"/>
        <v>N</v>
      </c>
      <c r="V854" s="419" t="str">
        <f t="shared" si="28"/>
        <v>-</v>
      </c>
      <c r="W854" s="14"/>
      <c r="X854" s="14"/>
      <c r="Y854" s="14"/>
      <c r="Z854" s="14"/>
    </row>
    <row r="855" spans="1:26" ht="15" x14ac:dyDescent="0.25">
      <c r="A855" s="14"/>
      <c r="B855" s="16"/>
      <c r="C855" s="16"/>
      <c r="D855" s="14"/>
      <c r="E855" s="14"/>
      <c r="F855" s="16"/>
      <c r="G855" s="16"/>
      <c r="H855" s="16"/>
      <c r="I855" s="627"/>
      <c r="J855" s="628"/>
      <c r="K855" s="14"/>
      <c r="L855" s="615"/>
      <c r="M855" s="16"/>
      <c r="N855" s="16"/>
      <c r="O855" s="16"/>
      <c r="P855" s="353">
        <f>COUNTIF(Inputs!$D$20:$DS$307,C855)*(Inputs!$B$3*24)*60*IF(C855="",0,1)</f>
        <v>0</v>
      </c>
      <c r="Q855" s="354">
        <f>IF(Factsheet!$E$61&gt;0,P855/Factsheet!$E$61,0)</f>
        <v>0</v>
      </c>
      <c r="R855" s="356"/>
      <c r="S855" s="19">
        <f>IF(H855="Trays",I855*Factsheet!$I$61,IF(G855="Fixed",I855,0))</f>
        <v>0</v>
      </c>
      <c r="T855" s="20">
        <f>IF(H855="Other","N/A",IF(H855="Trays",Factsheet!$I$61,Factsheet!$E$61))</f>
        <v>40</v>
      </c>
      <c r="U855" s="20" t="str">
        <f t="shared" si="29"/>
        <v>N</v>
      </c>
      <c r="V855" s="419" t="str">
        <f t="shared" si="28"/>
        <v>-</v>
      </c>
      <c r="W855" s="14"/>
      <c r="X855" s="14"/>
      <c r="Y855" s="14"/>
      <c r="Z855" s="14"/>
    </row>
    <row r="856" spans="1:26" ht="15" x14ac:dyDescent="0.25">
      <c r="A856" s="14"/>
      <c r="B856" s="16"/>
      <c r="C856" s="16"/>
      <c r="D856" s="14"/>
      <c r="E856" s="14"/>
      <c r="F856" s="16"/>
      <c r="G856" s="16"/>
      <c r="H856" s="16"/>
      <c r="I856" s="627"/>
      <c r="J856" s="628"/>
      <c r="K856" s="14"/>
      <c r="L856" s="615"/>
      <c r="M856" s="16"/>
      <c r="N856" s="16"/>
      <c r="O856" s="16"/>
      <c r="P856" s="353">
        <f>COUNTIF(Inputs!$D$20:$DS$307,C856)*(Inputs!$B$3*24)*60*IF(C856="",0,1)</f>
        <v>0</v>
      </c>
      <c r="Q856" s="354">
        <f>IF(Factsheet!$E$61&gt;0,P856/Factsheet!$E$61,0)</f>
        <v>0</v>
      </c>
      <c r="R856" s="356"/>
      <c r="S856" s="19">
        <f>IF(H856="Trays",I856*Factsheet!$I$61,IF(G856="Fixed",I856,0))</f>
        <v>0</v>
      </c>
      <c r="T856" s="20">
        <f>IF(H856="Other","N/A",IF(H856="Trays",Factsheet!$I$61,Factsheet!$E$61))</f>
        <v>40</v>
      </c>
      <c r="U856" s="20" t="str">
        <f t="shared" si="29"/>
        <v>N</v>
      </c>
      <c r="V856" s="419" t="str">
        <f t="shared" si="28"/>
        <v>-</v>
      </c>
      <c r="W856" s="14"/>
      <c r="X856" s="14"/>
      <c r="Y856" s="14"/>
      <c r="Z856" s="14"/>
    </row>
    <row r="857" spans="1:26" ht="15" x14ac:dyDescent="0.25">
      <c r="A857" s="14"/>
      <c r="B857" s="16"/>
      <c r="C857" s="16"/>
      <c r="D857" s="14"/>
      <c r="E857" s="14"/>
      <c r="F857" s="16"/>
      <c r="G857" s="16"/>
      <c r="H857" s="16"/>
      <c r="I857" s="627"/>
      <c r="J857" s="628"/>
      <c r="K857" s="14"/>
      <c r="L857" s="615"/>
      <c r="M857" s="16"/>
      <c r="N857" s="16"/>
      <c r="O857" s="16"/>
      <c r="P857" s="353">
        <f>COUNTIF(Inputs!$D$20:$DS$307,C857)*(Inputs!$B$3*24)*60*IF(C857="",0,1)</f>
        <v>0</v>
      </c>
      <c r="Q857" s="354">
        <f>IF(Factsheet!$E$61&gt;0,P857/Factsheet!$E$61,0)</f>
        <v>0</v>
      </c>
      <c r="R857" s="356"/>
      <c r="S857" s="19">
        <f>IF(H857="Trays",I857*Factsheet!$I$61,IF(G857="Fixed",I857,0))</f>
        <v>0</v>
      </c>
      <c r="T857" s="20">
        <f>IF(H857="Other","N/A",IF(H857="Trays",Factsheet!$I$61,Factsheet!$E$61))</f>
        <v>40</v>
      </c>
      <c r="U857" s="20" t="str">
        <f t="shared" si="29"/>
        <v>N</v>
      </c>
      <c r="V857" s="419" t="str">
        <f t="shared" si="28"/>
        <v>-</v>
      </c>
      <c r="W857" s="14"/>
      <c r="X857" s="14"/>
      <c r="Y857" s="14"/>
      <c r="Z857" s="14"/>
    </row>
    <row r="858" spans="1:26" ht="15" x14ac:dyDescent="0.25">
      <c r="A858" s="14"/>
      <c r="B858" s="16"/>
      <c r="C858" s="16"/>
      <c r="D858" s="14"/>
      <c r="E858" s="14"/>
      <c r="F858" s="16"/>
      <c r="G858" s="16"/>
      <c r="H858" s="16"/>
      <c r="I858" s="627"/>
      <c r="J858" s="628"/>
      <c r="K858" s="14"/>
      <c r="L858" s="615"/>
      <c r="M858" s="16"/>
      <c r="N858" s="16"/>
      <c r="O858" s="16"/>
      <c r="P858" s="353">
        <f>COUNTIF(Inputs!$D$20:$DS$307,C858)*(Inputs!$B$3*24)*60*IF(C858="",0,1)</f>
        <v>0</v>
      </c>
      <c r="Q858" s="354">
        <f>IF(Factsheet!$E$61&gt;0,P858/Factsheet!$E$61,0)</f>
        <v>0</v>
      </c>
      <c r="R858" s="356"/>
      <c r="S858" s="19">
        <f>IF(H858="Trays",I858*Factsheet!$I$61,IF(G858="Fixed",I858,0))</f>
        <v>0</v>
      </c>
      <c r="T858" s="20">
        <f>IF(H858="Other","N/A",IF(H858="Trays",Factsheet!$I$61,Factsheet!$E$61))</f>
        <v>40</v>
      </c>
      <c r="U858" s="20" t="str">
        <f t="shared" si="29"/>
        <v>N</v>
      </c>
      <c r="V858" s="419" t="str">
        <f t="shared" si="28"/>
        <v>-</v>
      </c>
      <c r="W858" s="14"/>
      <c r="X858" s="14"/>
      <c r="Y858" s="14"/>
      <c r="Z858" s="14"/>
    </row>
    <row r="859" spans="1:26" ht="15" x14ac:dyDescent="0.25">
      <c r="A859" s="14"/>
      <c r="B859" s="16"/>
      <c r="C859" s="16"/>
      <c r="D859" s="14"/>
      <c r="E859" s="14"/>
      <c r="F859" s="16"/>
      <c r="G859" s="16"/>
      <c r="H859" s="16"/>
      <c r="I859" s="627"/>
      <c r="J859" s="628"/>
      <c r="K859" s="14"/>
      <c r="L859" s="615"/>
      <c r="M859" s="16"/>
      <c r="N859" s="16"/>
      <c r="O859" s="16"/>
      <c r="P859" s="353">
        <f>COUNTIF(Inputs!$D$20:$DS$307,C859)*(Inputs!$B$3*24)*60*IF(C859="",0,1)</f>
        <v>0</v>
      </c>
      <c r="Q859" s="354">
        <f>IF(Factsheet!$E$61&gt;0,P859/Factsheet!$E$61,0)</f>
        <v>0</v>
      </c>
      <c r="R859" s="356"/>
      <c r="S859" s="19">
        <f>IF(H859="Trays",I859*Factsheet!$I$61,IF(G859="Fixed",I859,0))</f>
        <v>0</v>
      </c>
      <c r="T859" s="20">
        <f>IF(H859="Other","N/A",IF(H859="Trays",Factsheet!$I$61,Factsheet!$E$61))</f>
        <v>40</v>
      </c>
      <c r="U859" s="20" t="str">
        <f t="shared" si="29"/>
        <v>N</v>
      </c>
      <c r="V859" s="419" t="str">
        <f t="shared" si="28"/>
        <v>-</v>
      </c>
      <c r="W859" s="14"/>
      <c r="X859" s="14"/>
      <c r="Y859" s="14"/>
      <c r="Z859" s="14"/>
    </row>
    <row r="860" spans="1:26" ht="15" x14ac:dyDescent="0.25">
      <c r="A860" s="14"/>
      <c r="B860" s="16"/>
      <c r="C860" s="16"/>
      <c r="D860" s="14"/>
      <c r="E860" s="14"/>
      <c r="F860" s="16"/>
      <c r="G860" s="16"/>
      <c r="H860" s="16"/>
      <c r="I860" s="627"/>
      <c r="J860" s="628"/>
      <c r="K860" s="14"/>
      <c r="L860" s="615"/>
      <c r="M860" s="16"/>
      <c r="N860" s="16"/>
      <c r="O860" s="16"/>
      <c r="P860" s="353">
        <f>COUNTIF(Inputs!$D$20:$DS$307,C860)*(Inputs!$B$3*24)*60*IF(C860="",0,1)</f>
        <v>0</v>
      </c>
      <c r="Q860" s="354">
        <f>IF(Factsheet!$E$61&gt;0,P860/Factsheet!$E$61,0)</f>
        <v>0</v>
      </c>
      <c r="R860" s="356"/>
      <c r="S860" s="19">
        <f>IF(H860="Trays",I860*Factsheet!$I$61,IF(G860="Fixed",I860,0))</f>
        <v>0</v>
      </c>
      <c r="T860" s="20">
        <f>IF(H860="Other","N/A",IF(H860="Trays",Factsheet!$I$61,Factsheet!$E$61))</f>
        <v>40</v>
      </c>
      <c r="U860" s="20" t="str">
        <f t="shared" si="29"/>
        <v>N</v>
      </c>
      <c r="V860" s="419" t="str">
        <f t="shared" si="28"/>
        <v>-</v>
      </c>
      <c r="W860" s="14"/>
      <c r="X860" s="14"/>
      <c r="Y860" s="14"/>
      <c r="Z860" s="14"/>
    </row>
    <row r="861" spans="1:26" ht="15" x14ac:dyDescent="0.25">
      <c r="A861" s="14"/>
      <c r="B861" s="16"/>
      <c r="C861" s="16"/>
      <c r="D861" s="14"/>
      <c r="E861" s="14"/>
      <c r="F861" s="16"/>
      <c r="G861" s="16"/>
      <c r="H861" s="16"/>
      <c r="I861" s="627"/>
      <c r="J861" s="628"/>
      <c r="K861" s="14"/>
      <c r="L861" s="615"/>
      <c r="M861" s="16"/>
      <c r="N861" s="16"/>
      <c r="O861" s="16"/>
      <c r="P861" s="353">
        <f>COUNTIF(Inputs!$D$20:$DS$307,C861)*(Inputs!$B$3*24)*60*IF(C861="",0,1)</f>
        <v>0</v>
      </c>
      <c r="Q861" s="354">
        <f>IF(Factsheet!$E$61&gt;0,P861/Factsheet!$E$61,0)</f>
        <v>0</v>
      </c>
      <c r="R861" s="356"/>
      <c r="S861" s="19">
        <f>IF(H861="Trays",I861*Factsheet!$I$61,IF(G861="Fixed",I861,0))</f>
        <v>0</v>
      </c>
      <c r="T861" s="20">
        <f>IF(H861="Other","N/A",IF(H861="Trays",Factsheet!$I$61,Factsheet!$E$61))</f>
        <v>40</v>
      </c>
      <c r="U861" s="20" t="str">
        <f t="shared" si="29"/>
        <v>N</v>
      </c>
      <c r="V861" s="419" t="str">
        <f t="shared" si="28"/>
        <v>-</v>
      </c>
      <c r="W861" s="14"/>
      <c r="X861" s="14"/>
      <c r="Y861" s="14"/>
      <c r="Z861" s="14"/>
    </row>
    <row r="862" spans="1:26" ht="15" x14ac:dyDescent="0.25">
      <c r="A862" s="14"/>
      <c r="B862" s="16"/>
      <c r="C862" s="16"/>
      <c r="D862" s="14"/>
      <c r="E862" s="14"/>
      <c r="F862" s="16"/>
      <c r="G862" s="16"/>
      <c r="H862" s="16"/>
      <c r="I862" s="627"/>
      <c r="J862" s="628"/>
      <c r="K862" s="14"/>
      <c r="L862" s="615"/>
      <c r="M862" s="16"/>
      <c r="N862" s="16"/>
      <c r="O862" s="16"/>
      <c r="P862" s="353">
        <f>COUNTIF(Inputs!$D$20:$DS$307,C862)*(Inputs!$B$3*24)*60*IF(C862="",0,1)</f>
        <v>0</v>
      </c>
      <c r="Q862" s="354">
        <f>IF(Factsheet!$E$61&gt;0,P862/Factsheet!$E$61,0)</f>
        <v>0</v>
      </c>
      <c r="R862" s="356"/>
      <c r="S862" s="19">
        <f>IF(H862="Trays",I862*Factsheet!$I$61,IF(G862="Fixed",I862,0))</f>
        <v>0</v>
      </c>
      <c r="T862" s="20">
        <f>IF(H862="Other","N/A",IF(H862="Trays",Factsheet!$I$61,Factsheet!$E$61))</f>
        <v>40</v>
      </c>
      <c r="U862" s="20" t="str">
        <f t="shared" si="29"/>
        <v>N</v>
      </c>
      <c r="V862" s="419" t="str">
        <f t="shared" si="28"/>
        <v>-</v>
      </c>
      <c r="W862" s="14"/>
      <c r="X862" s="14"/>
      <c r="Y862" s="14"/>
      <c r="Z862" s="14"/>
    </row>
    <row r="863" spans="1:26" ht="15" x14ac:dyDescent="0.25">
      <c r="A863" s="14"/>
      <c r="B863" s="16"/>
      <c r="C863" s="16"/>
      <c r="D863" s="14"/>
      <c r="E863" s="14"/>
      <c r="F863" s="16"/>
      <c r="G863" s="16"/>
      <c r="H863" s="16"/>
      <c r="I863" s="627"/>
      <c r="J863" s="628"/>
      <c r="K863" s="14"/>
      <c r="L863" s="615"/>
      <c r="M863" s="16"/>
      <c r="N863" s="16"/>
      <c r="O863" s="16"/>
      <c r="P863" s="353">
        <f>COUNTIF(Inputs!$D$20:$DS$307,C863)*(Inputs!$B$3*24)*60*IF(C863="",0,1)</f>
        <v>0</v>
      </c>
      <c r="Q863" s="354">
        <f>IF(Factsheet!$E$61&gt;0,P863/Factsheet!$E$61,0)</f>
        <v>0</v>
      </c>
      <c r="R863" s="356"/>
      <c r="S863" s="19">
        <f>IF(H863="Trays",I863*Factsheet!$I$61,IF(G863="Fixed",I863,0))</f>
        <v>0</v>
      </c>
      <c r="T863" s="20">
        <f>IF(H863="Other","N/A",IF(H863="Trays",Factsheet!$I$61,Factsheet!$E$61))</f>
        <v>40</v>
      </c>
      <c r="U863" s="20" t="str">
        <f t="shared" si="29"/>
        <v>N</v>
      </c>
      <c r="V863" s="419" t="str">
        <f t="shared" si="28"/>
        <v>-</v>
      </c>
      <c r="W863" s="14"/>
      <c r="X863" s="14"/>
      <c r="Y863" s="14"/>
      <c r="Z863" s="14"/>
    </row>
    <row r="864" spans="1:26" ht="15" x14ac:dyDescent="0.25">
      <c r="A864" s="14"/>
      <c r="B864" s="16"/>
      <c r="C864" s="16"/>
      <c r="D864" s="14"/>
      <c r="E864" s="14"/>
      <c r="F864" s="16"/>
      <c r="G864" s="16"/>
      <c r="H864" s="16"/>
      <c r="I864" s="627"/>
      <c r="J864" s="628"/>
      <c r="K864" s="14"/>
      <c r="L864" s="615"/>
      <c r="M864" s="16"/>
      <c r="N864" s="16"/>
      <c r="O864" s="16"/>
      <c r="P864" s="353">
        <f>COUNTIF(Inputs!$D$20:$DS$307,C864)*(Inputs!$B$3*24)*60*IF(C864="",0,1)</f>
        <v>0</v>
      </c>
      <c r="Q864" s="354">
        <f>IF(Factsheet!$E$61&gt;0,P864/Factsheet!$E$61,0)</f>
        <v>0</v>
      </c>
      <c r="R864" s="356"/>
      <c r="S864" s="19">
        <f>IF(H864="Trays",I864*Factsheet!$I$61,IF(G864="Fixed",I864,0))</f>
        <v>0</v>
      </c>
      <c r="T864" s="20">
        <f>IF(H864="Other","N/A",IF(H864="Trays",Factsheet!$I$61,Factsheet!$E$61))</f>
        <v>40</v>
      </c>
      <c r="U864" s="20" t="str">
        <f t="shared" si="29"/>
        <v>N</v>
      </c>
      <c r="V864" s="419" t="str">
        <f t="shared" si="28"/>
        <v>-</v>
      </c>
      <c r="W864" s="14"/>
      <c r="X864" s="14"/>
      <c r="Y864" s="14"/>
      <c r="Z864" s="14"/>
    </row>
    <row r="865" spans="1:26" ht="15" x14ac:dyDescent="0.25">
      <c r="A865" s="14"/>
      <c r="B865" s="16"/>
      <c r="C865" s="16"/>
      <c r="D865" s="14"/>
      <c r="E865" s="14"/>
      <c r="F865" s="16"/>
      <c r="G865" s="16"/>
      <c r="H865" s="16"/>
      <c r="I865" s="627"/>
      <c r="J865" s="628"/>
      <c r="K865" s="14"/>
      <c r="L865" s="615"/>
      <c r="M865" s="16"/>
      <c r="N865" s="16"/>
      <c r="O865" s="16"/>
      <c r="P865" s="353">
        <f>COUNTIF(Inputs!$D$20:$DS$307,C865)*(Inputs!$B$3*24)*60*IF(C865="",0,1)</f>
        <v>0</v>
      </c>
      <c r="Q865" s="354">
        <f>IF(Factsheet!$E$61&gt;0,P865/Factsheet!$E$61,0)</f>
        <v>0</v>
      </c>
      <c r="R865" s="356"/>
      <c r="S865" s="19">
        <f>IF(H865="Trays",I865*Factsheet!$I$61,IF(G865="Fixed",I865,0))</f>
        <v>0</v>
      </c>
      <c r="T865" s="20">
        <f>IF(H865="Other","N/A",IF(H865="Trays",Factsheet!$I$61,Factsheet!$E$61))</f>
        <v>40</v>
      </c>
      <c r="U865" s="20" t="str">
        <f t="shared" si="29"/>
        <v>N</v>
      </c>
      <c r="V865" s="419" t="str">
        <f t="shared" si="28"/>
        <v>-</v>
      </c>
      <c r="W865" s="14"/>
      <c r="X865" s="14"/>
      <c r="Y865" s="14"/>
      <c r="Z865" s="14"/>
    </row>
    <row r="866" spans="1:26" ht="15" x14ac:dyDescent="0.25">
      <c r="A866" s="14"/>
      <c r="B866" s="16"/>
      <c r="C866" s="16"/>
      <c r="D866" s="14"/>
      <c r="E866" s="14"/>
      <c r="F866" s="16"/>
      <c r="G866" s="16"/>
      <c r="H866" s="16"/>
      <c r="I866" s="627"/>
      <c r="J866" s="628"/>
      <c r="K866" s="14"/>
      <c r="L866" s="615"/>
      <c r="M866" s="16"/>
      <c r="N866" s="16"/>
      <c r="O866" s="16"/>
      <c r="P866" s="353">
        <f>COUNTIF(Inputs!$D$20:$DS$307,C866)*(Inputs!$B$3*24)*60*IF(C866="",0,1)</f>
        <v>0</v>
      </c>
      <c r="Q866" s="354">
        <f>IF(Factsheet!$E$61&gt;0,P866/Factsheet!$E$61,0)</f>
        <v>0</v>
      </c>
      <c r="R866" s="356"/>
      <c r="S866" s="19">
        <f>IF(H866="Trays",I866*Factsheet!$I$61,IF(G866="Fixed",I866,0))</f>
        <v>0</v>
      </c>
      <c r="T866" s="20">
        <f>IF(H866="Other","N/A",IF(H866="Trays",Factsheet!$I$61,Factsheet!$E$61))</f>
        <v>40</v>
      </c>
      <c r="U866" s="20" t="str">
        <f t="shared" si="29"/>
        <v>N</v>
      </c>
      <c r="V866" s="419" t="str">
        <f t="shared" si="28"/>
        <v>-</v>
      </c>
      <c r="W866" s="14"/>
      <c r="X866" s="14"/>
      <c r="Y866" s="14"/>
      <c r="Z866" s="14"/>
    </row>
    <row r="867" spans="1:26" ht="15" x14ac:dyDescent="0.25">
      <c r="A867" s="14"/>
      <c r="B867" s="16"/>
      <c r="C867" s="16"/>
      <c r="D867" s="14"/>
      <c r="E867" s="14"/>
      <c r="F867" s="16"/>
      <c r="G867" s="16"/>
      <c r="H867" s="16"/>
      <c r="I867" s="627"/>
      <c r="J867" s="628"/>
      <c r="K867" s="14"/>
      <c r="L867" s="615"/>
      <c r="M867" s="16"/>
      <c r="N867" s="16"/>
      <c r="O867" s="16"/>
      <c r="P867" s="353">
        <f>COUNTIF(Inputs!$D$20:$DS$307,C867)*(Inputs!$B$3*24)*60*IF(C867="",0,1)</f>
        <v>0</v>
      </c>
      <c r="Q867" s="354">
        <f>IF(Factsheet!$E$61&gt;0,P867/Factsheet!$E$61,0)</f>
        <v>0</v>
      </c>
      <c r="R867" s="356"/>
      <c r="S867" s="19">
        <f>IF(H867="Trays",I867*Factsheet!$I$61,IF(G867="Fixed",I867,0))</f>
        <v>0</v>
      </c>
      <c r="T867" s="20">
        <f>IF(H867="Other","N/A",IF(H867="Trays",Factsheet!$I$61,Factsheet!$E$61))</f>
        <v>40</v>
      </c>
      <c r="U867" s="20" t="str">
        <f t="shared" si="29"/>
        <v>N</v>
      </c>
      <c r="V867" s="419" t="str">
        <f t="shared" si="28"/>
        <v>-</v>
      </c>
      <c r="W867" s="14"/>
      <c r="X867" s="14"/>
      <c r="Y867" s="14"/>
      <c r="Z867" s="14"/>
    </row>
    <row r="868" spans="1:26" ht="15" x14ac:dyDescent="0.25">
      <c r="A868" s="14"/>
      <c r="B868" s="16"/>
      <c r="C868" s="16"/>
      <c r="D868" s="14"/>
      <c r="E868" s="14"/>
      <c r="F868" s="16"/>
      <c r="G868" s="16"/>
      <c r="H868" s="16"/>
      <c r="I868" s="627"/>
      <c r="J868" s="628"/>
      <c r="K868" s="14"/>
      <c r="L868" s="615"/>
      <c r="M868" s="16"/>
      <c r="N868" s="16"/>
      <c r="O868" s="16"/>
      <c r="P868" s="353">
        <f>COUNTIF(Inputs!$D$20:$DS$307,C868)*(Inputs!$B$3*24)*60*IF(C868="",0,1)</f>
        <v>0</v>
      </c>
      <c r="Q868" s="354">
        <f>IF(Factsheet!$E$61&gt;0,P868/Factsheet!$E$61,0)</f>
        <v>0</v>
      </c>
      <c r="R868" s="356"/>
      <c r="S868" s="19">
        <f>IF(H868="Trays",I868*Factsheet!$I$61,IF(G868="Fixed",I868,0))</f>
        <v>0</v>
      </c>
      <c r="T868" s="20">
        <f>IF(H868="Other","N/A",IF(H868="Trays",Factsheet!$I$61,Factsheet!$E$61))</f>
        <v>40</v>
      </c>
      <c r="U868" s="20" t="str">
        <f t="shared" si="29"/>
        <v>N</v>
      </c>
      <c r="V868" s="419" t="str">
        <f t="shared" si="28"/>
        <v>-</v>
      </c>
      <c r="W868" s="14"/>
      <c r="X868" s="14"/>
      <c r="Y868" s="14"/>
      <c r="Z868" s="14"/>
    </row>
    <row r="869" spans="1:26" ht="15" x14ac:dyDescent="0.25">
      <c r="A869" s="14"/>
      <c r="B869" s="16"/>
      <c r="C869" s="16"/>
      <c r="D869" s="14"/>
      <c r="E869" s="14"/>
      <c r="F869" s="16"/>
      <c r="G869" s="16"/>
      <c r="H869" s="16"/>
      <c r="I869" s="627"/>
      <c r="J869" s="628"/>
      <c r="K869" s="14"/>
      <c r="L869" s="615"/>
      <c r="M869" s="16"/>
      <c r="N869" s="16"/>
      <c r="O869" s="16"/>
      <c r="P869" s="353">
        <f>COUNTIF(Inputs!$D$20:$DS$307,C869)*(Inputs!$B$3*24)*60*IF(C869="",0,1)</f>
        <v>0</v>
      </c>
      <c r="Q869" s="354">
        <f>IF(Factsheet!$E$61&gt;0,P869/Factsheet!$E$61,0)</f>
        <v>0</v>
      </c>
      <c r="R869" s="356"/>
      <c r="S869" s="19">
        <f>IF(H869="Trays",I869*Factsheet!$I$61,IF(G869="Fixed",I869,0))</f>
        <v>0</v>
      </c>
      <c r="T869" s="20">
        <f>IF(H869="Other","N/A",IF(H869="Trays",Factsheet!$I$61,Factsheet!$E$61))</f>
        <v>40</v>
      </c>
      <c r="U869" s="20" t="str">
        <f t="shared" si="29"/>
        <v>N</v>
      </c>
      <c r="V869" s="419" t="str">
        <f t="shared" si="28"/>
        <v>-</v>
      </c>
      <c r="W869" s="14"/>
      <c r="X869" s="14"/>
      <c r="Y869" s="14"/>
      <c r="Z869" s="14"/>
    </row>
    <row r="870" spans="1:26" ht="15" x14ac:dyDescent="0.25">
      <c r="A870" s="14"/>
      <c r="B870" s="16"/>
      <c r="C870" s="16"/>
      <c r="D870" s="14"/>
      <c r="E870" s="14"/>
      <c r="F870" s="16"/>
      <c r="G870" s="16"/>
      <c r="H870" s="16"/>
      <c r="I870" s="627"/>
      <c r="J870" s="628"/>
      <c r="K870" s="14"/>
      <c r="L870" s="615"/>
      <c r="M870" s="16"/>
      <c r="N870" s="16"/>
      <c r="O870" s="16"/>
      <c r="P870" s="353">
        <f>COUNTIF(Inputs!$D$20:$DS$307,C870)*(Inputs!$B$3*24)*60*IF(C870="",0,1)</f>
        <v>0</v>
      </c>
      <c r="Q870" s="354">
        <f>IF(Factsheet!$E$61&gt;0,P870/Factsheet!$E$61,0)</f>
        <v>0</v>
      </c>
      <c r="R870" s="356"/>
      <c r="S870" s="19">
        <f>IF(H870="Trays",I870*Factsheet!$I$61,IF(G870="Fixed",I870,0))</f>
        <v>0</v>
      </c>
      <c r="T870" s="20">
        <f>IF(H870="Other","N/A",IF(H870="Trays",Factsheet!$I$61,Factsheet!$E$61))</f>
        <v>40</v>
      </c>
      <c r="U870" s="20" t="str">
        <f t="shared" si="29"/>
        <v>N</v>
      </c>
      <c r="V870" s="419" t="str">
        <f t="shared" si="28"/>
        <v>-</v>
      </c>
      <c r="W870" s="14"/>
      <c r="X870" s="14"/>
      <c r="Y870" s="14"/>
      <c r="Z870" s="14"/>
    </row>
    <row r="871" spans="1:26" ht="15" x14ac:dyDescent="0.25">
      <c r="A871" s="14"/>
      <c r="B871" s="16"/>
      <c r="C871" s="16"/>
      <c r="D871" s="14"/>
      <c r="E871" s="14"/>
      <c r="F871" s="16"/>
      <c r="G871" s="16"/>
      <c r="H871" s="16"/>
      <c r="I871" s="627"/>
      <c r="J871" s="628"/>
      <c r="K871" s="14"/>
      <c r="L871" s="615"/>
      <c r="M871" s="16"/>
      <c r="N871" s="16"/>
      <c r="O871" s="16"/>
      <c r="P871" s="353">
        <f>COUNTIF(Inputs!$D$20:$DS$307,C871)*(Inputs!$B$3*24)*60*IF(C871="",0,1)</f>
        <v>0</v>
      </c>
      <c r="Q871" s="354">
        <f>IF(Factsheet!$E$61&gt;0,P871/Factsheet!$E$61,0)</f>
        <v>0</v>
      </c>
      <c r="R871" s="356"/>
      <c r="S871" s="19">
        <f>IF(H871="Trays",I871*Factsheet!$I$61,IF(G871="Fixed",I871,0))</f>
        <v>0</v>
      </c>
      <c r="T871" s="20">
        <f>IF(H871="Other","N/A",IF(H871="Trays",Factsheet!$I$61,Factsheet!$E$61))</f>
        <v>40</v>
      </c>
      <c r="U871" s="20" t="str">
        <f t="shared" si="29"/>
        <v>N</v>
      </c>
      <c r="V871" s="419" t="str">
        <f t="shared" si="28"/>
        <v>-</v>
      </c>
      <c r="W871" s="14"/>
      <c r="X871" s="14"/>
      <c r="Y871" s="14"/>
      <c r="Z871" s="14"/>
    </row>
    <row r="872" spans="1:26" ht="15" x14ac:dyDescent="0.25">
      <c r="A872" s="14"/>
      <c r="B872" s="16"/>
      <c r="C872" s="16"/>
      <c r="D872" s="14"/>
      <c r="E872" s="14"/>
      <c r="F872" s="16"/>
      <c r="G872" s="16"/>
      <c r="H872" s="16"/>
      <c r="I872" s="627"/>
      <c r="J872" s="628"/>
      <c r="K872" s="14"/>
      <c r="L872" s="615"/>
      <c r="M872" s="16"/>
      <c r="N872" s="16"/>
      <c r="O872" s="16"/>
      <c r="P872" s="353">
        <f>COUNTIF(Inputs!$D$20:$DS$307,C872)*(Inputs!$B$3*24)*60*IF(C872="",0,1)</f>
        <v>0</v>
      </c>
      <c r="Q872" s="354">
        <f>IF(Factsheet!$E$61&gt;0,P872/Factsheet!$E$61,0)</f>
        <v>0</v>
      </c>
      <c r="R872" s="356"/>
      <c r="S872" s="19">
        <f>IF(H872="Trays",I872*Factsheet!$I$61,IF(G872="Fixed",I872,0))</f>
        <v>0</v>
      </c>
      <c r="T872" s="20">
        <f>IF(H872="Other","N/A",IF(H872="Trays",Factsheet!$I$61,Factsheet!$E$61))</f>
        <v>40</v>
      </c>
      <c r="U872" s="20" t="str">
        <f t="shared" si="29"/>
        <v>N</v>
      </c>
      <c r="V872" s="419" t="str">
        <f t="shared" si="28"/>
        <v>-</v>
      </c>
      <c r="W872" s="14"/>
      <c r="X872" s="14"/>
      <c r="Y872" s="14"/>
      <c r="Z872" s="14"/>
    </row>
    <row r="873" spans="1:26" ht="15" x14ac:dyDescent="0.25">
      <c r="A873" s="14"/>
      <c r="B873" s="16"/>
      <c r="C873" s="16"/>
      <c r="D873" s="14"/>
      <c r="E873" s="14"/>
      <c r="F873" s="16"/>
      <c r="G873" s="16"/>
      <c r="H873" s="16"/>
      <c r="I873" s="627"/>
      <c r="J873" s="628"/>
      <c r="K873" s="14"/>
      <c r="L873" s="615"/>
      <c r="M873" s="16"/>
      <c r="N873" s="16"/>
      <c r="O873" s="16"/>
      <c r="P873" s="353">
        <f>COUNTIF(Inputs!$D$20:$DS$307,C873)*(Inputs!$B$3*24)*60*IF(C873="",0,1)</f>
        <v>0</v>
      </c>
      <c r="Q873" s="354">
        <f>IF(Factsheet!$E$61&gt;0,P873/Factsheet!$E$61,0)</f>
        <v>0</v>
      </c>
      <c r="R873" s="356"/>
      <c r="S873" s="19">
        <f>IF(H873="Trays",I873*Factsheet!$I$61,IF(G873="Fixed",I873,0))</f>
        <v>0</v>
      </c>
      <c r="T873" s="20">
        <f>IF(H873="Other","N/A",IF(H873="Trays",Factsheet!$I$61,Factsheet!$E$61))</f>
        <v>40</v>
      </c>
      <c r="U873" s="20" t="str">
        <f t="shared" si="29"/>
        <v>N</v>
      </c>
      <c r="V873" s="419" t="str">
        <f t="shared" si="28"/>
        <v>-</v>
      </c>
      <c r="W873" s="14"/>
      <c r="X873" s="14"/>
      <c r="Y873" s="14"/>
      <c r="Z873" s="14"/>
    </row>
    <row r="874" spans="1:26" ht="15" x14ac:dyDescent="0.25">
      <c r="A874" s="14"/>
      <c r="B874" s="16"/>
      <c r="C874" s="16"/>
      <c r="D874" s="14"/>
      <c r="E874" s="14"/>
      <c r="F874" s="16"/>
      <c r="G874" s="16"/>
      <c r="H874" s="16"/>
      <c r="I874" s="627"/>
      <c r="J874" s="628"/>
      <c r="K874" s="14"/>
      <c r="L874" s="615"/>
      <c r="M874" s="16"/>
      <c r="N874" s="16"/>
      <c r="O874" s="16"/>
      <c r="P874" s="353">
        <f>COUNTIF(Inputs!$D$20:$DS$307,C874)*(Inputs!$B$3*24)*60*IF(C874="",0,1)</f>
        <v>0</v>
      </c>
      <c r="Q874" s="354">
        <f>IF(Factsheet!$E$61&gt;0,P874/Factsheet!$E$61,0)</f>
        <v>0</v>
      </c>
      <c r="R874" s="356"/>
      <c r="S874" s="19">
        <f>IF(H874="Trays",I874*Factsheet!$I$61,IF(G874="Fixed",I874,0))</f>
        <v>0</v>
      </c>
      <c r="T874" s="20">
        <f>IF(H874="Other","N/A",IF(H874="Trays",Factsheet!$I$61,Factsheet!$E$61))</f>
        <v>40</v>
      </c>
      <c r="U874" s="20" t="str">
        <f t="shared" si="29"/>
        <v>N</v>
      </c>
      <c r="V874" s="419" t="str">
        <f t="shared" si="28"/>
        <v>-</v>
      </c>
      <c r="W874" s="14"/>
      <c r="X874" s="14"/>
      <c r="Y874" s="14"/>
      <c r="Z874" s="14"/>
    </row>
    <row r="875" spans="1:26" ht="15" x14ac:dyDescent="0.25">
      <c r="A875" s="14"/>
      <c r="B875" s="16"/>
      <c r="C875" s="16"/>
      <c r="D875" s="14"/>
      <c r="E875" s="14"/>
      <c r="F875" s="16"/>
      <c r="G875" s="16"/>
      <c r="H875" s="16"/>
      <c r="I875" s="627"/>
      <c r="J875" s="628"/>
      <c r="K875" s="14"/>
      <c r="L875" s="615"/>
      <c r="M875" s="16"/>
      <c r="N875" s="16"/>
      <c r="O875" s="16"/>
      <c r="P875" s="353">
        <f>COUNTIF(Inputs!$D$20:$DS$307,C875)*(Inputs!$B$3*24)*60*IF(C875="",0,1)</f>
        <v>0</v>
      </c>
      <c r="Q875" s="354">
        <f>IF(Factsheet!$E$61&gt;0,P875/Factsheet!$E$61,0)</f>
        <v>0</v>
      </c>
      <c r="R875" s="356"/>
      <c r="S875" s="19">
        <f>IF(H875="Trays",I875*Factsheet!$I$61,IF(G875="Fixed",I875,0))</f>
        <v>0</v>
      </c>
      <c r="T875" s="20">
        <f>IF(H875="Other","N/A",IF(H875="Trays",Factsheet!$I$61,Factsheet!$E$61))</f>
        <v>40</v>
      </c>
      <c r="U875" s="20" t="str">
        <f t="shared" si="29"/>
        <v>N</v>
      </c>
      <c r="V875" s="419" t="str">
        <f t="shared" si="28"/>
        <v>-</v>
      </c>
      <c r="W875" s="14"/>
      <c r="X875" s="14"/>
      <c r="Y875" s="14"/>
      <c r="Z875" s="14"/>
    </row>
    <row r="876" spans="1:26" ht="15" x14ac:dyDescent="0.25">
      <c r="A876" s="14"/>
      <c r="B876" s="16"/>
      <c r="C876" s="16"/>
      <c r="D876" s="14"/>
      <c r="E876" s="14"/>
      <c r="F876" s="16"/>
      <c r="G876" s="16"/>
      <c r="H876" s="16"/>
      <c r="I876" s="627"/>
      <c r="J876" s="628"/>
      <c r="K876" s="14"/>
      <c r="L876" s="615"/>
      <c r="M876" s="16"/>
      <c r="N876" s="16"/>
      <c r="O876" s="16"/>
      <c r="P876" s="353">
        <f>COUNTIF(Inputs!$D$20:$DS$307,C876)*(Inputs!$B$3*24)*60*IF(C876="",0,1)</f>
        <v>0</v>
      </c>
      <c r="Q876" s="354">
        <f>IF(Factsheet!$E$61&gt;0,P876/Factsheet!$E$61,0)</f>
        <v>0</v>
      </c>
      <c r="R876" s="356"/>
      <c r="S876" s="19">
        <f>IF(H876="Trays",I876*Factsheet!$I$61,IF(G876="Fixed",I876,0))</f>
        <v>0</v>
      </c>
      <c r="T876" s="20">
        <f>IF(H876="Other","N/A",IF(H876="Trays",Factsheet!$I$61,Factsheet!$E$61))</f>
        <v>40</v>
      </c>
      <c r="U876" s="20" t="str">
        <f t="shared" si="29"/>
        <v>N</v>
      </c>
      <c r="V876" s="419" t="str">
        <f t="shared" si="28"/>
        <v>-</v>
      </c>
      <c r="W876" s="14"/>
      <c r="X876" s="14"/>
      <c r="Y876" s="14"/>
      <c r="Z876" s="14"/>
    </row>
    <row r="877" spans="1:26" ht="15" x14ac:dyDescent="0.25">
      <c r="A877" s="14"/>
      <c r="B877" s="16"/>
      <c r="C877" s="16"/>
      <c r="D877" s="14"/>
      <c r="E877" s="14"/>
      <c r="F877" s="16"/>
      <c r="G877" s="16"/>
      <c r="H877" s="16"/>
      <c r="I877" s="627"/>
      <c r="J877" s="628"/>
      <c r="K877" s="14"/>
      <c r="L877" s="615"/>
      <c r="M877" s="16"/>
      <c r="N877" s="16"/>
      <c r="O877" s="16"/>
      <c r="P877" s="353">
        <f>COUNTIF(Inputs!$D$20:$DS$307,C877)*(Inputs!$B$3*24)*60*IF(C877="",0,1)</f>
        <v>0</v>
      </c>
      <c r="Q877" s="354">
        <f>IF(Factsheet!$E$61&gt;0,P877/Factsheet!$E$61,0)</f>
        <v>0</v>
      </c>
      <c r="R877" s="356"/>
      <c r="S877" s="19">
        <f>IF(H877="Trays",I877*Factsheet!$I$61,IF(G877="Fixed",I877,0))</f>
        <v>0</v>
      </c>
      <c r="T877" s="20">
        <f>IF(H877="Other","N/A",IF(H877="Trays",Factsheet!$I$61,Factsheet!$E$61))</f>
        <v>40</v>
      </c>
      <c r="U877" s="20" t="str">
        <f t="shared" si="29"/>
        <v>N</v>
      </c>
      <c r="V877" s="419" t="str">
        <f t="shared" si="28"/>
        <v>-</v>
      </c>
      <c r="W877" s="14"/>
      <c r="X877" s="14"/>
      <c r="Y877" s="14"/>
      <c r="Z877" s="14"/>
    </row>
    <row r="878" spans="1:26" ht="15" x14ac:dyDescent="0.25">
      <c r="A878" s="14"/>
      <c r="B878" s="16"/>
      <c r="C878" s="16"/>
      <c r="D878" s="14"/>
      <c r="E878" s="14"/>
      <c r="F878" s="16"/>
      <c r="G878" s="16"/>
      <c r="H878" s="16"/>
      <c r="I878" s="627"/>
      <c r="J878" s="628"/>
      <c r="K878" s="14"/>
      <c r="L878" s="615"/>
      <c r="M878" s="16"/>
      <c r="N878" s="16"/>
      <c r="O878" s="16"/>
      <c r="P878" s="353">
        <f>COUNTIF(Inputs!$D$20:$DS$307,C878)*(Inputs!$B$3*24)*60*IF(C878="",0,1)</f>
        <v>0</v>
      </c>
      <c r="Q878" s="354">
        <f>IF(Factsheet!$E$61&gt;0,P878/Factsheet!$E$61,0)</f>
        <v>0</v>
      </c>
      <c r="R878" s="356"/>
      <c r="S878" s="19">
        <f>IF(H878="Trays",I878*Factsheet!$I$61,IF(G878="Fixed",I878,0))</f>
        <v>0</v>
      </c>
      <c r="T878" s="20">
        <f>IF(H878="Other","N/A",IF(H878="Trays",Factsheet!$I$61,Factsheet!$E$61))</f>
        <v>40</v>
      </c>
      <c r="U878" s="20" t="str">
        <f t="shared" si="29"/>
        <v>N</v>
      </c>
      <c r="V878" s="419" t="str">
        <f t="shared" si="28"/>
        <v>-</v>
      </c>
      <c r="W878" s="14"/>
      <c r="X878" s="14"/>
      <c r="Y878" s="14"/>
      <c r="Z878" s="14"/>
    </row>
    <row r="879" spans="1:26" ht="15" x14ac:dyDescent="0.25">
      <c r="A879" s="14"/>
      <c r="B879" s="16"/>
      <c r="C879" s="16"/>
      <c r="D879" s="14"/>
      <c r="E879" s="14"/>
      <c r="F879" s="16"/>
      <c r="G879" s="16"/>
      <c r="H879" s="16"/>
      <c r="I879" s="627"/>
      <c r="J879" s="628"/>
      <c r="K879" s="14"/>
      <c r="L879" s="615"/>
      <c r="M879" s="16"/>
      <c r="N879" s="16"/>
      <c r="O879" s="16"/>
      <c r="P879" s="353">
        <f>COUNTIF(Inputs!$D$20:$DS$307,C879)*(Inputs!$B$3*24)*60*IF(C879="",0,1)</f>
        <v>0</v>
      </c>
      <c r="Q879" s="354">
        <f>IF(Factsheet!$E$61&gt;0,P879/Factsheet!$E$61,0)</f>
        <v>0</v>
      </c>
      <c r="R879" s="356"/>
      <c r="S879" s="19">
        <f>IF(H879="Trays",I879*Factsheet!$I$61,IF(G879="Fixed",I879,0))</f>
        <v>0</v>
      </c>
      <c r="T879" s="20">
        <f>IF(H879="Other","N/A",IF(H879="Trays",Factsheet!$I$61,Factsheet!$E$61))</f>
        <v>40</v>
      </c>
      <c r="U879" s="20" t="str">
        <f t="shared" si="29"/>
        <v>N</v>
      </c>
      <c r="V879" s="419" t="str">
        <f t="shared" si="28"/>
        <v>-</v>
      </c>
      <c r="W879" s="14"/>
      <c r="X879" s="14"/>
      <c r="Y879" s="14"/>
      <c r="Z879" s="14"/>
    </row>
    <row r="880" spans="1:26" ht="15" x14ac:dyDescent="0.25">
      <c r="A880" s="14"/>
      <c r="B880" s="16"/>
      <c r="C880" s="16"/>
      <c r="D880" s="14"/>
      <c r="E880" s="14"/>
      <c r="F880" s="16"/>
      <c r="G880" s="16"/>
      <c r="H880" s="16"/>
      <c r="I880" s="627"/>
      <c r="J880" s="628"/>
      <c r="K880" s="14"/>
      <c r="L880" s="615"/>
      <c r="M880" s="16"/>
      <c r="N880" s="16"/>
      <c r="O880" s="16"/>
      <c r="P880" s="353">
        <f>COUNTIF(Inputs!$D$20:$DS$307,C880)*(Inputs!$B$3*24)*60*IF(C880="",0,1)</f>
        <v>0</v>
      </c>
      <c r="Q880" s="354">
        <f>IF(Factsheet!$E$61&gt;0,P880/Factsheet!$E$61,0)</f>
        <v>0</v>
      </c>
      <c r="R880" s="356"/>
      <c r="S880" s="19">
        <f>IF(H880="Trays",I880*Factsheet!$I$61,IF(G880="Fixed",I880,0))</f>
        <v>0</v>
      </c>
      <c r="T880" s="20">
        <f>IF(H880="Other","N/A",IF(H880="Trays",Factsheet!$I$61,Factsheet!$E$61))</f>
        <v>40</v>
      </c>
      <c r="U880" s="20" t="str">
        <f t="shared" si="29"/>
        <v>N</v>
      </c>
      <c r="V880" s="419" t="str">
        <f t="shared" si="28"/>
        <v>-</v>
      </c>
      <c r="W880" s="14"/>
      <c r="X880" s="14"/>
      <c r="Y880" s="14"/>
      <c r="Z880" s="14"/>
    </row>
    <row r="881" spans="1:26" ht="15" x14ac:dyDescent="0.25">
      <c r="A881" s="14"/>
      <c r="B881" s="16"/>
      <c r="C881" s="16"/>
      <c r="D881" s="14"/>
      <c r="E881" s="14"/>
      <c r="F881" s="16"/>
      <c r="G881" s="16"/>
      <c r="H881" s="16"/>
      <c r="I881" s="627"/>
      <c r="J881" s="628"/>
      <c r="K881" s="14"/>
      <c r="L881" s="615"/>
      <c r="M881" s="16"/>
      <c r="N881" s="16"/>
      <c r="O881" s="16"/>
      <c r="P881" s="353">
        <f>COUNTIF(Inputs!$D$20:$DS$307,C881)*(Inputs!$B$3*24)*60*IF(C881="",0,1)</f>
        <v>0</v>
      </c>
      <c r="Q881" s="354">
        <f>IF(Factsheet!$E$61&gt;0,P881/Factsheet!$E$61,0)</f>
        <v>0</v>
      </c>
      <c r="R881" s="356"/>
      <c r="S881" s="19">
        <f>IF(H881="Trays",I881*Factsheet!$I$61,IF(G881="Fixed",I881,0))</f>
        <v>0</v>
      </c>
      <c r="T881" s="20">
        <f>IF(H881="Other","N/A",IF(H881="Trays",Factsheet!$I$61,Factsheet!$E$61))</f>
        <v>40</v>
      </c>
      <c r="U881" s="20" t="str">
        <f t="shared" si="29"/>
        <v>N</v>
      </c>
      <c r="V881" s="419" t="str">
        <f t="shared" si="28"/>
        <v>-</v>
      </c>
      <c r="W881" s="14"/>
      <c r="X881" s="14"/>
      <c r="Y881" s="14"/>
      <c r="Z881" s="14"/>
    </row>
    <row r="882" spans="1:26" ht="15" x14ac:dyDescent="0.25">
      <c r="A882" s="14"/>
      <c r="B882" s="16"/>
      <c r="C882" s="16"/>
      <c r="D882" s="14"/>
      <c r="E882" s="14"/>
      <c r="F882" s="16"/>
      <c r="G882" s="16"/>
      <c r="H882" s="16"/>
      <c r="I882" s="627"/>
      <c r="J882" s="628"/>
      <c r="K882" s="14"/>
      <c r="L882" s="615"/>
      <c r="M882" s="16"/>
      <c r="N882" s="16"/>
      <c r="O882" s="16"/>
      <c r="P882" s="353">
        <f>COUNTIF(Inputs!$D$20:$DS$307,C882)*(Inputs!$B$3*24)*60*IF(C882="",0,1)</f>
        <v>0</v>
      </c>
      <c r="Q882" s="354">
        <f>IF(Factsheet!$E$61&gt;0,P882/Factsheet!$E$61,0)</f>
        <v>0</v>
      </c>
      <c r="R882" s="356"/>
      <c r="S882" s="19">
        <f>IF(H882="Trays",I882*Factsheet!$I$61,IF(G882="Fixed",I882,0))</f>
        <v>0</v>
      </c>
      <c r="T882" s="20">
        <f>IF(H882="Other","N/A",IF(H882="Trays",Factsheet!$I$61,Factsheet!$E$61))</f>
        <v>40</v>
      </c>
      <c r="U882" s="20" t="str">
        <f t="shared" si="29"/>
        <v>N</v>
      </c>
      <c r="V882" s="419" t="str">
        <f t="shared" si="28"/>
        <v>-</v>
      </c>
      <c r="W882" s="14"/>
      <c r="X882" s="14"/>
      <c r="Y882" s="14"/>
      <c r="Z882" s="14"/>
    </row>
    <row r="883" spans="1:26" ht="15" x14ac:dyDescent="0.25">
      <c r="A883" s="14"/>
      <c r="B883" s="16"/>
      <c r="C883" s="16"/>
      <c r="D883" s="14"/>
      <c r="E883" s="14"/>
      <c r="F883" s="16"/>
      <c r="G883" s="16"/>
      <c r="H883" s="16"/>
      <c r="I883" s="627"/>
      <c r="J883" s="628"/>
      <c r="K883" s="14"/>
      <c r="L883" s="615"/>
      <c r="M883" s="16"/>
      <c r="N883" s="16"/>
      <c r="O883" s="16"/>
      <c r="P883" s="353">
        <f>COUNTIF(Inputs!$D$20:$DS$307,C883)*(Inputs!$B$3*24)*60*IF(C883="",0,1)</f>
        <v>0</v>
      </c>
      <c r="Q883" s="354">
        <f>IF(Factsheet!$E$61&gt;0,P883/Factsheet!$E$61,0)</f>
        <v>0</v>
      </c>
      <c r="R883" s="356"/>
      <c r="S883" s="19">
        <f>IF(H883="Trays",I883*Factsheet!$I$61,IF(G883="Fixed",I883,0))</f>
        <v>0</v>
      </c>
      <c r="T883" s="20">
        <f>IF(H883="Other","N/A",IF(H883="Trays",Factsheet!$I$61,Factsheet!$E$61))</f>
        <v>40</v>
      </c>
      <c r="U883" s="20" t="str">
        <f t="shared" si="29"/>
        <v>N</v>
      </c>
      <c r="V883" s="419" t="str">
        <f t="shared" si="28"/>
        <v>-</v>
      </c>
      <c r="W883" s="14"/>
      <c r="X883" s="14"/>
      <c r="Y883" s="14"/>
      <c r="Z883" s="14"/>
    </row>
    <row r="884" spans="1:26" ht="15" x14ac:dyDescent="0.25">
      <c r="A884" s="14"/>
      <c r="B884" s="16"/>
      <c r="C884" s="16"/>
      <c r="D884" s="14"/>
      <c r="E884" s="14"/>
      <c r="F884" s="16"/>
      <c r="G884" s="16"/>
      <c r="H884" s="16"/>
      <c r="I884" s="627"/>
      <c r="J884" s="628"/>
      <c r="K884" s="14"/>
      <c r="L884" s="615"/>
      <c r="M884" s="16"/>
      <c r="N884" s="16"/>
      <c r="O884" s="16"/>
      <c r="P884" s="353">
        <f>COUNTIF(Inputs!$D$20:$DS$307,C884)*(Inputs!$B$3*24)*60*IF(C884="",0,1)</f>
        <v>0</v>
      </c>
      <c r="Q884" s="354">
        <f>IF(Factsheet!$E$61&gt;0,P884/Factsheet!$E$61,0)</f>
        <v>0</v>
      </c>
      <c r="R884" s="356"/>
      <c r="S884" s="19">
        <f>IF(H884="Trays",I884*Factsheet!$I$61,IF(G884="Fixed",I884,0))</f>
        <v>0</v>
      </c>
      <c r="T884" s="20">
        <f>IF(H884="Other","N/A",IF(H884="Trays",Factsheet!$I$61,Factsheet!$E$61))</f>
        <v>40</v>
      </c>
      <c r="U884" s="20" t="str">
        <f t="shared" si="29"/>
        <v>N</v>
      </c>
      <c r="V884" s="419" t="str">
        <f t="shared" si="28"/>
        <v>-</v>
      </c>
      <c r="W884" s="14"/>
      <c r="X884" s="14"/>
      <c r="Y884" s="14"/>
      <c r="Z884" s="14"/>
    </row>
    <row r="885" spans="1:26" ht="15" x14ac:dyDescent="0.25">
      <c r="A885" s="14"/>
      <c r="B885" s="16"/>
      <c r="C885" s="16"/>
      <c r="D885" s="14"/>
      <c r="E885" s="14"/>
      <c r="F885" s="16"/>
      <c r="G885" s="16"/>
      <c r="H885" s="16"/>
      <c r="I885" s="627"/>
      <c r="J885" s="628"/>
      <c r="K885" s="14"/>
      <c r="L885" s="615"/>
      <c r="M885" s="16"/>
      <c r="N885" s="16"/>
      <c r="O885" s="16"/>
      <c r="P885" s="353">
        <f>COUNTIF(Inputs!$D$20:$DS$307,C885)*(Inputs!$B$3*24)*60*IF(C885="",0,1)</f>
        <v>0</v>
      </c>
      <c r="Q885" s="354">
        <f>IF(Factsheet!$E$61&gt;0,P885/Factsheet!$E$61,0)</f>
        <v>0</v>
      </c>
      <c r="R885" s="356"/>
      <c r="S885" s="19">
        <f>IF(H885="Trays",I885*Factsheet!$I$61,IF(G885="Fixed",I885,0))</f>
        <v>0</v>
      </c>
      <c r="T885" s="20">
        <f>IF(H885="Other","N/A",IF(H885="Trays",Factsheet!$I$61,Factsheet!$E$61))</f>
        <v>40</v>
      </c>
      <c r="U885" s="20" t="str">
        <f t="shared" si="29"/>
        <v>N</v>
      </c>
      <c r="V885" s="419" t="str">
        <f t="shared" si="28"/>
        <v>-</v>
      </c>
      <c r="W885" s="14"/>
      <c r="X885" s="14"/>
      <c r="Y885" s="14"/>
      <c r="Z885" s="14"/>
    </row>
    <row r="886" spans="1:26" ht="15" x14ac:dyDescent="0.25">
      <c r="A886" s="14"/>
      <c r="B886" s="16"/>
      <c r="C886" s="16"/>
      <c r="D886" s="14"/>
      <c r="E886" s="14"/>
      <c r="F886" s="16"/>
      <c r="G886" s="16"/>
      <c r="H886" s="16"/>
      <c r="I886" s="627"/>
      <c r="J886" s="628"/>
      <c r="K886" s="14"/>
      <c r="L886" s="615"/>
      <c r="M886" s="16"/>
      <c r="N886" s="16"/>
      <c r="O886" s="16"/>
      <c r="P886" s="353">
        <f>COUNTIF(Inputs!$D$20:$DS$307,C886)*(Inputs!$B$3*24)*60*IF(C886="",0,1)</f>
        <v>0</v>
      </c>
      <c r="Q886" s="354">
        <f>IF(Factsheet!$E$61&gt;0,P886/Factsheet!$E$61,0)</f>
        <v>0</v>
      </c>
      <c r="R886" s="356"/>
      <c r="S886" s="19">
        <f>IF(H886="Trays",I886*Factsheet!$I$61,IF(G886="Fixed",I886,0))</f>
        <v>0</v>
      </c>
      <c r="T886" s="20">
        <f>IF(H886="Other","N/A",IF(H886="Trays",Factsheet!$I$61,Factsheet!$E$61))</f>
        <v>40</v>
      </c>
      <c r="U886" s="20" t="str">
        <f t="shared" si="29"/>
        <v>N</v>
      </c>
      <c r="V886" s="419" t="str">
        <f t="shared" si="28"/>
        <v>-</v>
      </c>
      <c r="W886" s="14"/>
      <c r="X886" s="14"/>
      <c r="Y886" s="14"/>
      <c r="Z886" s="14"/>
    </row>
    <row r="887" spans="1:26" ht="15" x14ac:dyDescent="0.25">
      <c r="A887" s="14"/>
      <c r="B887" s="16"/>
      <c r="C887" s="16"/>
      <c r="D887" s="14"/>
      <c r="E887" s="14"/>
      <c r="F887" s="16"/>
      <c r="G887" s="16"/>
      <c r="H887" s="16"/>
      <c r="I887" s="627"/>
      <c r="J887" s="628"/>
      <c r="K887" s="14"/>
      <c r="L887" s="615"/>
      <c r="M887" s="16"/>
      <c r="N887" s="16"/>
      <c r="O887" s="16"/>
      <c r="P887" s="353">
        <f>COUNTIF(Inputs!$D$20:$DS$307,C887)*(Inputs!$B$3*24)*60*IF(C887="",0,1)</f>
        <v>0</v>
      </c>
      <c r="Q887" s="354">
        <f>IF(Factsheet!$E$61&gt;0,P887/Factsheet!$E$61,0)</f>
        <v>0</v>
      </c>
      <c r="R887" s="356"/>
      <c r="S887" s="19">
        <f>IF(H887="Trays",I887*Factsheet!$I$61,IF(G887="Fixed",I887,0))</f>
        <v>0</v>
      </c>
      <c r="T887" s="20">
        <f>IF(H887="Other","N/A",IF(H887="Trays",Factsheet!$I$61,Factsheet!$E$61))</f>
        <v>40</v>
      </c>
      <c r="U887" s="20" t="str">
        <f t="shared" si="29"/>
        <v>N</v>
      </c>
      <c r="V887" s="419" t="str">
        <f t="shared" si="28"/>
        <v>-</v>
      </c>
      <c r="W887" s="14"/>
      <c r="X887" s="14"/>
      <c r="Y887" s="14"/>
      <c r="Z887" s="14"/>
    </row>
    <row r="888" spans="1:26" ht="15" x14ac:dyDescent="0.25">
      <c r="A888" s="14"/>
      <c r="B888" s="16"/>
      <c r="C888" s="16"/>
      <c r="D888" s="14"/>
      <c r="E888" s="14"/>
      <c r="F888" s="16"/>
      <c r="G888" s="16"/>
      <c r="H888" s="16"/>
      <c r="I888" s="627"/>
      <c r="J888" s="628"/>
      <c r="K888" s="14"/>
      <c r="L888" s="615"/>
      <c r="M888" s="16"/>
      <c r="N888" s="16"/>
      <c r="O888" s="16"/>
      <c r="P888" s="353">
        <f>COUNTIF(Inputs!$D$20:$DS$307,C888)*(Inputs!$B$3*24)*60*IF(C888="",0,1)</f>
        <v>0</v>
      </c>
      <c r="Q888" s="354">
        <f>IF(Factsheet!$E$61&gt;0,P888/Factsheet!$E$61,0)</f>
        <v>0</v>
      </c>
      <c r="R888" s="356"/>
      <c r="S888" s="19">
        <f>IF(H888="Trays",I888*Factsheet!$I$61,IF(G888="Fixed",I888,0))</f>
        <v>0</v>
      </c>
      <c r="T888" s="20">
        <f>IF(H888="Other","N/A",IF(H888="Trays",Factsheet!$I$61,Factsheet!$E$61))</f>
        <v>40</v>
      </c>
      <c r="U888" s="20" t="str">
        <f t="shared" si="29"/>
        <v>N</v>
      </c>
      <c r="V888" s="419" t="str">
        <f t="shared" si="28"/>
        <v>-</v>
      </c>
      <c r="W888" s="14"/>
      <c r="X888" s="14"/>
      <c r="Y888" s="14"/>
      <c r="Z888" s="14"/>
    </row>
    <row r="889" spans="1:26" ht="15" x14ac:dyDescent="0.25">
      <c r="A889" s="14"/>
      <c r="B889" s="16"/>
      <c r="C889" s="16"/>
      <c r="D889" s="14"/>
      <c r="E889" s="14"/>
      <c r="F889" s="16"/>
      <c r="G889" s="16"/>
      <c r="H889" s="16"/>
      <c r="I889" s="627"/>
      <c r="J889" s="628"/>
      <c r="K889" s="14"/>
      <c r="L889" s="615"/>
      <c r="M889" s="16"/>
      <c r="N889" s="16"/>
      <c r="O889" s="16"/>
      <c r="P889" s="353">
        <f>COUNTIF(Inputs!$D$20:$DS$307,C889)*(Inputs!$B$3*24)*60*IF(C889="",0,1)</f>
        <v>0</v>
      </c>
      <c r="Q889" s="354">
        <f>IF(Factsheet!$E$61&gt;0,P889/Factsheet!$E$61,0)</f>
        <v>0</v>
      </c>
      <c r="R889" s="356"/>
      <c r="S889" s="19">
        <f>IF(H889="Trays",I889*Factsheet!$I$61,IF(G889="Fixed",I889,0))</f>
        <v>0</v>
      </c>
      <c r="T889" s="20">
        <f>IF(H889="Other","N/A",IF(H889="Trays",Factsheet!$I$61,Factsheet!$E$61))</f>
        <v>40</v>
      </c>
      <c r="U889" s="20" t="str">
        <f t="shared" si="29"/>
        <v>N</v>
      </c>
      <c r="V889" s="419" t="str">
        <f t="shared" si="28"/>
        <v>-</v>
      </c>
      <c r="W889" s="14"/>
      <c r="X889" s="14"/>
      <c r="Y889" s="14"/>
      <c r="Z889" s="14"/>
    </row>
    <row r="890" spans="1:26" ht="15" x14ac:dyDescent="0.25">
      <c r="A890" s="14"/>
      <c r="B890" s="16"/>
      <c r="C890" s="16"/>
      <c r="D890" s="14"/>
      <c r="E890" s="14"/>
      <c r="F890" s="16"/>
      <c r="G890" s="16"/>
      <c r="H890" s="16"/>
      <c r="I890" s="627"/>
      <c r="J890" s="628"/>
      <c r="K890" s="14"/>
      <c r="L890" s="615"/>
      <c r="M890" s="16"/>
      <c r="N890" s="16"/>
      <c r="O890" s="16"/>
      <c r="P890" s="353">
        <f>COUNTIF(Inputs!$D$20:$DS$307,C890)*(Inputs!$B$3*24)*60*IF(C890="",0,1)</f>
        <v>0</v>
      </c>
      <c r="Q890" s="354">
        <f>IF(Factsheet!$E$61&gt;0,P890/Factsheet!$E$61,0)</f>
        <v>0</v>
      </c>
      <c r="R890" s="356"/>
      <c r="S890" s="19">
        <f>IF(H890="Trays",I890*Factsheet!$I$61,IF(G890="Fixed",I890,0))</f>
        <v>0</v>
      </c>
      <c r="T890" s="20">
        <f>IF(H890="Other","N/A",IF(H890="Trays",Factsheet!$I$61,Factsheet!$E$61))</f>
        <v>40</v>
      </c>
      <c r="U890" s="20" t="str">
        <f t="shared" si="29"/>
        <v>N</v>
      </c>
      <c r="V890" s="419" t="str">
        <f t="shared" si="28"/>
        <v>-</v>
      </c>
      <c r="W890" s="14"/>
      <c r="X890" s="14"/>
      <c r="Y890" s="14"/>
      <c r="Z890" s="14"/>
    </row>
    <row r="891" spans="1:26" ht="15" x14ac:dyDescent="0.25">
      <c r="A891" s="14"/>
      <c r="B891" s="16"/>
      <c r="C891" s="16"/>
      <c r="D891" s="14"/>
      <c r="E891" s="14"/>
      <c r="F891" s="16"/>
      <c r="G891" s="16"/>
      <c r="H891" s="16"/>
      <c r="I891" s="627"/>
      <c r="J891" s="628"/>
      <c r="K891" s="14"/>
      <c r="L891" s="615"/>
      <c r="M891" s="16"/>
      <c r="N891" s="16"/>
      <c r="O891" s="16"/>
      <c r="P891" s="353">
        <f>COUNTIF(Inputs!$D$20:$DS$307,C891)*(Inputs!$B$3*24)*60*IF(C891="",0,1)</f>
        <v>0</v>
      </c>
      <c r="Q891" s="354">
        <f>IF(Factsheet!$E$61&gt;0,P891/Factsheet!$E$61,0)</f>
        <v>0</v>
      </c>
      <c r="R891" s="356"/>
      <c r="S891" s="19">
        <f>IF(H891="Trays",I891*Factsheet!$I$61,IF(G891="Fixed",I891,0))</f>
        <v>0</v>
      </c>
      <c r="T891" s="20">
        <f>IF(H891="Other","N/A",IF(H891="Trays",Factsheet!$I$61,Factsheet!$E$61))</f>
        <v>40</v>
      </c>
      <c r="U891" s="20" t="str">
        <f t="shared" si="29"/>
        <v>N</v>
      </c>
      <c r="V891" s="419" t="str">
        <f t="shared" si="28"/>
        <v>-</v>
      </c>
      <c r="W891" s="14"/>
      <c r="X891" s="14"/>
      <c r="Y891" s="14"/>
      <c r="Z891" s="14"/>
    </row>
    <row r="892" spans="1:26" ht="15" x14ac:dyDescent="0.25">
      <c r="A892" s="14"/>
      <c r="B892" s="16"/>
      <c r="C892" s="16"/>
      <c r="D892" s="14"/>
      <c r="E892" s="14"/>
      <c r="F892" s="16"/>
      <c r="G892" s="16"/>
      <c r="H892" s="16"/>
      <c r="I892" s="627"/>
      <c r="J892" s="628"/>
      <c r="K892" s="14"/>
      <c r="L892" s="615"/>
      <c r="M892" s="16"/>
      <c r="N892" s="16"/>
      <c r="O892" s="16"/>
      <c r="P892" s="353">
        <f>COUNTIF(Inputs!$D$20:$DS$307,C892)*(Inputs!$B$3*24)*60*IF(C892="",0,1)</f>
        <v>0</v>
      </c>
      <c r="Q892" s="354">
        <f>IF(Factsheet!$E$61&gt;0,P892/Factsheet!$E$61,0)</f>
        <v>0</v>
      </c>
      <c r="R892" s="356"/>
      <c r="S892" s="19">
        <f>IF(H892="Trays",I892*Factsheet!$I$61,IF(G892="Fixed",I892,0))</f>
        <v>0</v>
      </c>
      <c r="T892" s="20">
        <f>IF(H892="Other","N/A",IF(H892="Trays",Factsheet!$I$61,Factsheet!$E$61))</f>
        <v>40</v>
      </c>
      <c r="U892" s="20" t="str">
        <f t="shared" si="29"/>
        <v>N</v>
      </c>
      <c r="V892" s="419" t="str">
        <f t="shared" si="28"/>
        <v>-</v>
      </c>
      <c r="W892" s="14"/>
      <c r="X892" s="14"/>
      <c r="Y892" s="14"/>
      <c r="Z892" s="14"/>
    </row>
    <row r="893" spans="1:26" ht="15" x14ac:dyDescent="0.25">
      <c r="A893" s="14"/>
      <c r="B893" s="16"/>
      <c r="C893" s="16"/>
      <c r="D893" s="14"/>
      <c r="E893" s="14"/>
      <c r="F893" s="16"/>
      <c r="G893" s="16"/>
      <c r="H893" s="16"/>
      <c r="I893" s="627"/>
      <c r="J893" s="628"/>
      <c r="K893" s="14"/>
      <c r="L893" s="615"/>
      <c r="M893" s="16"/>
      <c r="N893" s="16"/>
      <c r="O893" s="16"/>
      <c r="P893" s="353">
        <f>COUNTIF(Inputs!$D$20:$DS$307,C893)*(Inputs!$B$3*24)*60*IF(C893="",0,1)</f>
        <v>0</v>
      </c>
      <c r="Q893" s="354">
        <f>IF(Factsheet!$E$61&gt;0,P893/Factsheet!$E$61,0)</f>
        <v>0</v>
      </c>
      <c r="R893" s="356"/>
      <c r="S893" s="19">
        <f>IF(H893="Trays",I893*Factsheet!$I$61,IF(G893="Fixed",I893,0))</f>
        <v>0</v>
      </c>
      <c r="T893" s="20">
        <f>IF(H893="Other","N/A",IF(H893="Trays",Factsheet!$I$61,Factsheet!$E$61))</f>
        <v>40</v>
      </c>
      <c r="U893" s="20" t="str">
        <f t="shared" si="29"/>
        <v>N</v>
      </c>
      <c r="V893" s="419" t="str">
        <f t="shared" si="28"/>
        <v>-</v>
      </c>
      <c r="W893" s="14"/>
      <c r="X893" s="14"/>
      <c r="Y893" s="14"/>
      <c r="Z893" s="14"/>
    </row>
    <row r="894" spans="1:26" ht="15" x14ac:dyDescent="0.25">
      <c r="A894" s="14"/>
      <c r="B894" s="16"/>
      <c r="C894" s="16"/>
      <c r="D894" s="14"/>
      <c r="E894" s="14"/>
      <c r="F894" s="16"/>
      <c r="G894" s="16"/>
      <c r="H894" s="16"/>
      <c r="I894" s="627"/>
      <c r="J894" s="628"/>
      <c r="K894" s="14"/>
      <c r="L894" s="615"/>
      <c r="M894" s="16"/>
      <c r="N894" s="16"/>
      <c r="O894" s="16"/>
      <c r="P894" s="353">
        <f>COUNTIF(Inputs!$D$20:$DS$307,C894)*(Inputs!$B$3*24)*60*IF(C894="",0,1)</f>
        <v>0</v>
      </c>
      <c r="Q894" s="354">
        <f>IF(Factsheet!$E$61&gt;0,P894/Factsheet!$E$61,0)</f>
        <v>0</v>
      </c>
      <c r="R894" s="356"/>
      <c r="S894" s="19">
        <f>IF(H894="Trays",I894*Factsheet!$I$61,IF(G894="Fixed",I894,0))</f>
        <v>0</v>
      </c>
      <c r="T894" s="20">
        <f>IF(H894="Other","N/A",IF(H894="Trays",Factsheet!$I$61,Factsheet!$E$61))</f>
        <v>40</v>
      </c>
      <c r="U894" s="20" t="str">
        <f t="shared" si="29"/>
        <v>N</v>
      </c>
      <c r="V894" s="419" t="str">
        <f t="shared" si="28"/>
        <v>-</v>
      </c>
      <c r="W894" s="14"/>
      <c r="X894" s="14"/>
      <c r="Y894" s="14"/>
      <c r="Z894" s="14"/>
    </row>
    <row r="895" spans="1:26" ht="15" x14ac:dyDescent="0.25">
      <c r="A895" s="14"/>
      <c r="B895" s="16"/>
      <c r="C895" s="16"/>
      <c r="D895" s="14"/>
      <c r="E895" s="14"/>
      <c r="F895" s="16"/>
      <c r="G895" s="16"/>
      <c r="H895" s="16"/>
      <c r="I895" s="627"/>
      <c r="J895" s="628"/>
      <c r="K895" s="14"/>
      <c r="L895" s="615"/>
      <c r="M895" s="16"/>
      <c r="N895" s="16"/>
      <c r="O895" s="16"/>
      <c r="P895" s="353">
        <f>COUNTIF(Inputs!$D$20:$DS$307,C895)*(Inputs!$B$3*24)*60*IF(C895="",0,1)</f>
        <v>0</v>
      </c>
      <c r="Q895" s="354">
        <f>IF(Factsheet!$E$61&gt;0,P895/Factsheet!$E$61,0)</f>
        <v>0</v>
      </c>
      <c r="R895" s="356"/>
      <c r="S895" s="19">
        <f>IF(H895="Trays",I895*Factsheet!$I$61,IF(G895="Fixed",I895,0))</f>
        <v>0</v>
      </c>
      <c r="T895" s="20">
        <f>IF(H895="Other","N/A",IF(H895="Trays",Factsheet!$I$61,Factsheet!$E$61))</f>
        <v>40</v>
      </c>
      <c r="U895" s="20" t="str">
        <f t="shared" si="29"/>
        <v>N</v>
      </c>
      <c r="V895" s="419" t="str">
        <f t="shared" si="28"/>
        <v>-</v>
      </c>
      <c r="W895" s="14"/>
      <c r="X895" s="14"/>
      <c r="Y895" s="14"/>
      <c r="Z895" s="14"/>
    </row>
    <row r="896" spans="1:26" ht="15" x14ac:dyDescent="0.25">
      <c r="A896" s="14"/>
      <c r="B896" s="16"/>
      <c r="C896" s="16"/>
      <c r="D896" s="14"/>
      <c r="E896" s="14"/>
      <c r="F896" s="16"/>
      <c r="G896" s="16"/>
      <c r="H896" s="16"/>
      <c r="I896" s="627"/>
      <c r="J896" s="628"/>
      <c r="K896" s="14"/>
      <c r="L896" s="615"/>
      <c r="M896" s="16"/>
      <c r="N896" s="16"/>
      <c r="O896" s="16"/>
      <c r="P896" s="353">
        <f>COUNTIF(Inputs!$D$20:$DS$307,C896)*(Inputs!$B$3*24)*60*IF(C896="",0,1)</f>
        <v>0</v>
      </c>
      <c r="Q896" s="354">
        <f>IF(Factsheet!$E$61&gt;0,P896/Factsheet!$E$61,0)</f>
        <v>0</v>
      </c>
      <c r="R896" s="356"/>
      <c r="S896" s="19">
        <f>IF(H896="Trays",I896*Factsheet!$I$61,IF(G896="Fixed",I896,0))</f>
        <v>0</v>
      </c>
      <c r="T896" s="20">
        <f>IF(H896="Other","N/A",IF(H896="Trays",Factsheet!$I$61,Factsheet!$E$61))</f>
        <v>40</v>
      </c>
      <c r="U896" s="20" t="str">
        <f t="shared" si="29"/>
        <v>N</v>
      </c>
      <c r="V896" s="419" t="str">
        <f t="shared" si="28"/>
        <v>-</v>
      </c>
      <c r="W896" s="14"/>
      <c r="X896" s="14"/>
      <c r="Y896" s="14"/>
      <c r="Z896" s="14"/>
    </row>
    <row r="897" spans="1:26" ht="15" x14ac:dyDescent="0.25">
      <c r="A897" s="14"/>
      <c r="B897" s="16"/>
      <c r="C897" s="16"/>
      <c r="D897" s="14"/>
      <c r="E897" s="14"/>
      <c r="F897" s="16"/>
      <c r="G897" s="16"/>
      <c r="H897" s="16"/>
      <c r="I897" s="627"/>
      <c r="J897" s="628"/>
      <c r="K897" s="14"/>
      <c r="L897" s="615"/>
      <c r="M897" s="16"/>
      <c r="N897" s="16"/>
      <c r="O897" s="16"/>
      <c r="P897" s="353">
        <f>COUNTIF(Inputs!$D$20:$DS$307,C897)*(Inputs!$B$3*24)*60*IF(C897="",0,1)</f>
        <v>0</v>
      </c>
      <c r="Q897" s="354">
        <f>IF(Factsheet!$E$61&gt;0,P897/Factsheet!$E$61,0)</f>
        <v>0</v>
      </c>
      <c r="R897" s="356"/>
      <c r="S897" s="19">
        <f>IF(H897="Trays",I897*Factsheet!$I$61,IF(G897="Fixed",I897,0))</f>
        <v>0</v>
      </c>
      <c r="T897" s="20">
        <f>IF(H897="Other","N/A",IF(H897="Trays",Factsheet!$I$61,Factsheet!$E$61))</f>
        <v>40</v>
      </c>
      <c r="U897" s="20" t="str">
        <f t="shared" si="29"/>
        <v>N</v>
      </c>
      <c r="V897" s="419" t="str">
        <f t="shared" si="28"/>
        <v>-</v>
      </c>
      <c r="W897" s="14"/>
      <c r="X897" s="14"/>
      <c r="Y897" s="14"/>
      <c r="Z897" s="14"/>
    </row>
    <row r="898" spans="1:26" ht="15" x14ac:dyDescent="0.25">
      <c r="A898" s="14"/>
      <c r="B898" s="16"/>
      <c r="C898" s="16"/>
      <c r="D898" s="14"/>
      <c r="E898" s="14"/>
      <c r="F898" s="16"/>
      <c r="G898" s="16"/>
      <c r="H898" s="16"/>
      <c r="I898" s="627"/>
      <c r="J898" s="628"/>
      <c r="K898" s="14"/>
      <c r="L898" s="615"/>
      <c r="M898" s="16"/>
      <c r="N898" s="16"/>
      <c r="O898" s="16"/>
      <c r="P898" s="353">
        <f>COUNTIF(Inputs!$D$20:$DS$307,C898)*(Inputs!$B$3*24)*60*IF(C898="",0,1)</f>
        <v>0</v>
      </c>
      <c r="Q898" s="354">
        <f>IF(Factsheet!$E$61&gt;0,P898/Factsheet!$E$61,0)</f>
        <v>0</v>
      </c>
      <c r="R898" s="356"/>
      <c r="S898" s="19">
        <f>IF(H898="Trays",I898*Factsheet!$I$61,IF(G898="Fixed",I898,0))</f>
        <v>0</v>
      </c>
      <c r="T898" s="20">
        <f>IF(H898="Other","N/A",IF(H898="Trays",Factsheet!$I$61,Factsheet!$E$61))</f>
        <v>40</v>
      </c>
      <c r="U898" s="20" t="str">
        <f t="shared" si="29"/>
        <v>N</v>
      </c>
      <c r="V898" s="419" t="str">
        <f t="shared" si="28"/>
        <v>-</v>
      </c>
      <c r="W898" s="14"/>
      <c r="X898" s="14"/>
      <c r="Y898" s="14"/>
      <c r="Z898" s="14"/>
    </row>
    <row r="899" spans="1:26" ht="15" x14ac:dyDescent="0.25">
      <c r="A899" s="14"/>
      <c r="B899" s="16"/>
      <c r="C899" s="16"/>
      <c r="D899" s="14"/>
      <c r="E899" s="14"/>
      <c r="F899" s="16"/>
      <c r="G899" s="16"/>
      <c r="H899" s="16"/>
      <c r="I899" s="627"/>
      <c r="J899" s="628"/>
      <c r="K899" s="14"/>
      <c r="L899" s="615"/>
      <c r="M899" s="16"/>
      <c r="N899" s="16"/>
      <c r="O899" s="16"/>
      <c r="P899" s="353">
        <f>COUNTIF(Inputs!$D$20:$DS$307,C899)*(Inputs!$B$3*24)*60*IF(C899="",0,1)</f>
        <v>0</v>
      </c>
      <c r="Q899" s="354">
        <f>IF(Factsheet!$E$61&gt;0,P899/Factsheet!$E$61,0)</f>
        <v>0</v>
      </c>
      <c r="R899" s="356"/>
      <c r="S899" s="19">
        <f>IF(H899="Trays",I899*Factsheet!$I$61,IF(G899="Fixed",I899,0))</f>
        <v>0</v>
      </c>
      <c r="T899" s="20">
        <f>IF(H899="Other","N/A",IF(H899="Trays",Factsheet!$I$61,Factsheet!$E$61))</f>
        <v>40</v>
      </c>
      <c r="U899" s="20" t="str">
        <f t="shared" si="29"/>
        <v>N</v>
      </c>
      <c r="V899" s="419" t="str">
        <f t="shared" si="28"/>
        <v>-</v>
      </c>
      <c r="W899" s="14"/>
      <c r="X899" s="14"/>
      <c r="Y899" s="14"/>
      <c r="Z899" s="14"/>
    </row>
    <row r="900" spans="1:26" ht="15" x14ac:dyDescent="0.25">
      <c r="A900" s="14"/>
      <c r="B900" s="16"/>
      <c r="C900" s="16"/>
      <c r="D900" s="14"/>
      <c r="E900" s="14"/>
      <c r="F900" s="16"/>
      <c r="G900" s="16"/>
      <c r="H900" s="16"/>
      <c r="I900" s="627"/>
      <c r="J900" s="628"/>
      <c r="K900" s="14"/>
      <c r="L900" s="615"/>
      <c r="M900" s="16"/>
      <c r="N900" s="16"/>
      <c r="O900" s="16"/>
      <c r="P900" s="353">
        <f>COUNTIF(Inputs!$D$20:$DS$307,C900)*(Inputs!$B$3*24)*60*IF(C900="",0,1)</f>
        <v>0</v>
      </c>
      <c r="Q900" s="354">
        <f>IF(Factsheet!$E$61&gt;0,P900/Factsheet!$E$61,0)</f>
        <v>0</v>
      </c>
      <c r="R900" s="356"/>
      <c r="S900" s="19">
        <f>IF(H900="Trays",I900*Factsheet!$I$61,IF(G900="Fixed",I900,0))</f>
        <v>0</v>
      </c>
      <c r="T900" s="20">
        <f>IF(H900="Other","N/A",IF(H900="Trays",Factsheet!$I$61,Factsheet!$E$61))</f>
        <v>40</v>
      </c>
      <c r="U900" s="20" t="str">
        <f t="shared" si="29"/>
        <v>N</v>
      </c>
      <c r="V900" s="419" t="str">
        <f t="shared" si="28"/>
        <v>-</v>
      </c>
      <c r="W900" s="14"/>
      <c r="X900" s="14"/>
      <c r="Y900" s="14"/>
      <c r="Z900" s="14"/>
    </row>
    <row r="901" spans="1:26" ht="15" x14ac:dyDescent="0.25">
      <c r="A901" s="14"/>
      <c r="B901" s="16"/>
      <c r="C901" s="16"/>
      <c r="D901" s="14"/>
      <c r="E901" s="14"/>
      <c r="F901" s="16"/>
      <c r="G901" s="16"/>
      <c r="H901" s="16"/>
      <c r="I901" s="627"/>
      <c r="J901" s="628"/>
      <c r="K901" s="14"/>
      <c r="L901" s="615"/>
      <c r="M901" s="16"/>
      <c r="N901" s="16"/>
      <c r="O901" s="16"/>
      <c r="P901" s="353">
        <f>COUNTIF(Inputs!$D$20:$DS$307,C901)*(Inputs!$B$3*24)*60*IF(C901="",0,1)</f>
        <v>0</v>
      </c>
      <c r="Q901" s="354">
        <f>IF(Factsheet!$E$61&gt;0,P901/Factsheet!$E$61,0)</f>
        <v>0</v>
      </c>
      <c r="R901" s="356"/>
      <c r="S901" s="19">
        <f>IF(H901="Trays",I901*Factsheet!$I$61,IF(G901="Fixed",I901,0))</f>
        <v>0</v>
      </c>
      <c r="T901" s="20">
        <f>IF(H901="Other","N/A",IF(H901="Trays",Factsheet!$I$61,Factsheet!$E$61))</f>
        <v>40</v>
      </c>
      <c r="U901" s="20" t="str">
        <f t="shared" si="29"/>
        <v>N</v>
      </c>
      <c r="V901" s="419" t="str">
        <f t="shared" ref="V901:V964" si="30">A901&amp;"-"&amp;C901</f>
        <v>-</v>
      </c>
      <c r="W901" s="14"/>
      <c r="X901" s="14"/>
      <c r="Y901" s="14"/>
      <c r="Z901" s="14"/>
    </row>
    <row r="902" spans="1:26" ht="15" x14ac:dyDescent="0.25">
      <c r="A902" s="14"/>
      <c r="B902" s="16"/>
      <c r="C902" s="16"/>
      <c r="D902" s="14"/>
      <c r="E902" s="14"/>
      <c r="F902" s="16"/>
      <c r="G902" s="16"/>
      <c r="H902" s="16"/>
      <c r="I902" s="627"/>
      <c r="J902" s="628"/>
      <c r="K902" s="14"/>
      <c r="L902" s="615"/>
      <c r="M902" s="16"/>
      <c r="N902" s="16"/>
      <c r="O902" s="16"/>
      <c r="P902" s="353">
        <f>COUNTIF(Inputs!$D$20:$DS$307,C902)*(Inputs!$B$3*24)*60*IF(C902="",0,1)</f>
        <v>0</v>
      </c>
      <c r="Q902" s="354">
        <f>IF(Factsheet!$E$61&gt;0,P902/Factsheet!$E$61,0)</f>
        <v>0</v>
      </c>
      <c r="R902" s="356"/>
      <c r="S902" s="19">
        <f>IF(H902="Trays",I902*Factsheet!$I$61,IF(G902="Fixed",I902,0))</f>
        <v>0</v>
      </c>
      <c r="T902" s="20">
        <f>IF(H902="Other","N/A",IF(H902="Trays",Factsheet!$I$61,Factsheet!$E$61))</f>
        <v>40</v>
      </c>
      <c r="U902" s="20" t="str">
        <f t="shared" si="29"/>
        <v>N</v>
      </c>
      <c r="V902" s="419" t="str">
        <f t="shared" si="30"/>
        <v>-</v>
      </c>
      <c r="W902" s="14"/>
      <c r="X902" s="14"/>
      <c r="Y902" s="14"/>
      <c r="Z902" s="14"/>
    </row>
    <row r="903" spans="1:26" ht="15" x14ac:dyDescent="0.25">
      <c r="A903" s="14"/>
      <c r="B903" s="16"/>
      <c r="C903" s="16"/>
      <c r="D903" s="14"/>
      <c r="E903" s="14"/>
      <c r="F903" s="16"/>
      <c r="G903" s="16"/>
      <c r="H903" s="16"/>
      <c r="I903" s="627"/>
      <c r="J903" s="628"/>
      <c r="K903" s="14"/>
      <c r="L903" s="615"/>
      <c r="M903" s="16"/>
      <c r="N903" s="16"/>
      <c r="O903" s="16"/>
      <c r="P903" s="353">
        <f>COUNTIF(Inputs!$D$20:$DS$307,C903)*(Inputs!$B$3*24)*60*IF(C903="",0,1)</f>
        <v>0</v>
      </c>
      <c r="Q903" s="354">
        <f>IF(Factsheet!$E$61&gt;0,P903/Factsheet!$E$61,0)</f>
        <v>0</v>
      </c>
      <c r="R903" s="356"/>
      <c r="S903" s="19">
        <f>IF(H903="Trays",I903*Factsheet!$I$61,IF(G903="Fixed",I903,0))</f>
        <v>0</v>
      </c>
      <c r="T903" s="20">
        <f>IF(H903="Other","N/A",IF(H903="Trays",Factsheet!$I$61,Factsheet!$E$61))</f>
        <v>40</v>
      </c>
      <c r="U903" s="20" t="str">
        <f t="shared" ref="U903:U966" si="31">IF(P903&gt;0,"Y","N")</f>
        <v>N</v>
      </c>
      <c r="V903" s="419" t="str">
        <f t="shared" si="30"/>
        <v>-</v>
      </c>
      <c r="W903" s="14"/>
      <c r="X903" s="14"/>
      <c r="Y903" s="14"/>
      <c r="Z903" s="14"/>
    </row>
    <row r="904" spans="1:26" ht="15" x14ac:dyDescent="0.25">
      <c r="A904" s="14"/>
      <c r="B904" s="16"/>
      <c r="C904" s="16"/>
      <c r="D904" s="14"/>
      <c r="E904" s="14"/>
      <c r="F904" s="16"/>
      <c r="G904" s="16"/>
      <c r="H904" s="16"/>
      <c r="I904" s="627"/>
      <c r="J904" s="628"/>
      <c r="K904" s="14"/>
      <c r="L904" s="615"/>
      <c r="M904" s="16"/>
      <c r="N904" s="16"/>
      <c r="O904" s="16"/>
      <c r="P904" s="353">
        <f>COUNTIF(Inputs!$D$20:$DS$307,C904)*(Inputs!$B$3*24)*60*IF(C904="",0,1)</f>
        <v>0</v>
      </c>
      <c r="Q904" s="354">
        <f>IF(Factsheet!$E$61&gt;0,P904/Factsheet!$E$61,0)</f>
        <v>0</v>
      </c>
      <c r="R904" s="356"/>
      <c r="S904" s="19">
        <f>IF(H904="Trays",I904*Factsheet!$I$61,IF(G904="Fixed",I904,0))</f>
        <v>0</v>
      </c>
      <c r="T904" s="20">
        <f>IF(H904="Other","N/A",IF(H904="Trays",Factsheet!$I$61,Factsheet!$E$61))</f>
        <v>40</v>
      </c>
      <c r="U904" s="20" t="str">
        <f t="shared" si="31"/>
        <v>N</v>
      </c>
      <c r="V904" s="419" t="str">
        <f t="shared" si="30"/>
        <v>-</v>
      </c>
      <c r="W904" s="14"/>
      <c r="X904" s="14"/>
      <c r="Y904" s="14"/>
      <c r="Z904" s="14"/>
    </row>
    <row r="905" spans="1:26" ht="15" x14ac:dyDescent="0.25">
      <c r="A905" s="14"/>
      <c r="B905" s="16"/>
      <c r="C905" s="16"/>
      <c r="D905" s="14"/>
      <c r="E905" s="14"/>
      <c r="F905" s="16"/>
      <c r="G905" s="16"/>
      <c r="H905" s="16"/>
      <c r="I905" s="627"/>
      <c r="J905" s="628"/>
      <c r="K905" s="14"/>
      <c r="L905" s="615"/>
      <c r="M905" s="16"/>
      <c r="N905" s="16"/>
      <c r="O905" s="16"/>
      <c r="P905" s="353">
        <f>COUNTIF(Inputs!$D$20:$DS$307,C905)*(Inputs!$B$3*24)*60*IF(C905="",0,1)</f>
        <v>0</v>
      </c>
      <c r="Q905" s="354">
        <f>IF(Factsheet!$E$61&gt;0,P905/Factsheet!$E$61,0)</f>
        <v>0</v>
      </c>
      <c r="R905" s="356"/>
      <c r="S905" s="19">
        <f>IF(H905="Trays",I905*Factsheet!$I$61,IF(G905="Fixed",I905,0))</f>
        <v>0</v>
      </c>
      <c r="T905" s="20">
        <f>IF(H905="Other","N/A",IF(H905="Trays",Factsheet!$I$61,Factsheet!$E$61))</f>
        <v>40</v>
      </c>
      <c r="U905" s="20" t="str">
        <f t="shared" si="31"/>
        <v>N</v>
      </c>
      <c r="V905" s="419" t="str">
        <f t="shared" si="30"/>
        <v>-</v>
      </c>
      <c r="W905" s="14"/>
      <c r="X905" s="14"/>
      <c r="Y905" s="14"/>
      <c r="Z905" s="14"/>
    </row>
    <row r="906" spans="1:26" ht="15" x14ac:dyDescent="0.25">
      <c r="A906" s="14"/>
      <c r="B906" s="16"/>
      <c r="C906" s="16"/>
      <c r="D906" s="14"/>
      <c r="E906" s="14"/>
      <c r="F906" s="16"/>
      <c r="G906" s="16"/>
      <c r="H906" s="16"/>
      <c r="I906" s="627"/>
      <c r="J906" s="628"/>
      <c r="K906" s="14"/>
      <c r="L906" s="615"/>
      <c r="M906" s="16"/>
      <c r="N906" s="16"/>
      <c r="O906" s="16"/>
      <c r="P906" s="353">
        <f>COUNTIF(Inputs!$D$20:$DS$307,C906)*(Inputs!$B$3*24)*60*IF(C906="",0,1)</f>
        <v>0</v>
      </c>
      <c r="Q906" s="354">
        <f>IF(Factsheet!$E$61&gt;0,P906/Factsheet!$E$61,0)</f>
        <v>0</v>
      </c>
      <c r="R906" s="356"/>
      <c r="S906" s="19">
        <f>IF(H906="Trays",I906*Factsheet!$I$61,IF(G906="Fixed",I906,0))</f>
        <v>0</v>
      </c>
      <c r="T906" s="20">
        <f>IF(H906="Other","N/A",IF(H906="Trays",Factsheet!$I$61,Factsheet!$E$61))</f>
        <v>40</v>
      </c>
      <c r="U906" s="20" t="str">
        <f t="shared" si="31"/>
        <v>N</v>
      </c>
      <c r="V906" s="419" t="str">
        <f t="shared" si="30"/>
        <v>-</v>
      </c>
      <c r="W906" s="14"/>
      <c r="X906" s="14"/>
      <c r="Y906" s="14"/>
      <c r="Z906" s="14"/>
    </row>
    <row r="907" spans="1:26" ht="15" x14ac:dyDescent="0.25">
      <c r="A907" s="14"/>
      <c r="B907" s="16"/>
      <c r="C907" s="16"/>
      <c r="D907" s="14"/>
      <c r="E907" s="14"/>
      <c r="F907" s="16"/>
      <c r="G907" s="16"/>
      <c r="H907" s="16"/>
      <c r="I907" s="627"/>
      <c r="J907" s="628"/>
      <c r="K907" s="14"/>
      <c r="L907" s="615"/>
      <c r="M907" s="16"/>
      <c r="N907" s="16"/>
      <c r="O907" s="16"/>
      <c r="P907" s="353">
        <f>COUNTIF(Inputs!$D$20:$DS$307,C907)*(Inputs!$B$3*24)*60*IF(C907="",0,1)</f>
        <v>0</v>
      </c>
      <c r="Q907" s="354">
        <f>IF(Factsheet!$E$61&gt;0,P907/Factsheet!$E$61,0)</f>
        <v>0</v>
      </c>
      <c r="R907" s="356"/>
      <c r="S907" s="19">
        <f>IF(H907="Trays",I907*Factsheet!$I$61,IF(G907="Fixed",I907,0))</f>
        <v>0</v>
      </c>
      <c r="T907" s="20">
        <f>IF(H907="Other","N/A",IF(H907="Trays",Factsheet!$I$61,Factsheet!$E$61))</f>
        <v>40</v>
      </c>
      <c r="U907" s="20" t="str">
        <f t="shared" si="31"/>
        <v>N</v>
      </c>
      <c r="V907" s="419" t="str">
        <f t="shared" si="30"/>
        <v>-</v>
      </c>
      <c r="W907" s="14"/>
      <c r="X907" s="14"/>
      <c r="Y907" s="14"/>
      <c r="Z907" s="14"/>
    </row>
    <row r="908" spans="1:26" ht="15" x14ac:dyDescent="0.25">
      <c r="A908" s="14"/>
      <c r="B908" s="16"/>
      <c r="C908" s="16"/>
      <c r="D908" s="14"/>
      <c r="E908" s="14"/>
      <c r="F908" s="16"/>
      <c r="G908" s="16"/>
      <c r="H908" s="16"/>
      <c r="I908" s="627"/>
      <c r="J908" s="628"/>
      <c r="K908" s="14"/>
      <c r="L908" s="615"/>
      <c r="M908" s="16"/>
      <c r="N908" s="16"/>
      <c r="O908" s="16"/>
      <c r="P908" s="353">
        <f>COUNTIF(Inputs!$D$20:$DS$307,C908)*(Inputs!$B$3*24)*60*IF(C908="",0,1)</f>
        <v>0</v>
      </c>
      <c r="Q908" s="354">
        <f>IF(Factsheet!$E$61&gt;0,P908/Factsheet!$E$61,0)</f>
        <v>0</v>
      </c>
      <c r="R908" s="356"/>
      <c r="S908" s="19">
        <f>IF(H908="Trays",I908*Factsheet!$I$61,IF(G908="Fixed",I908,0))</f>
        <v>0</v>
      </c>
      <c r="T908" s="20">
        <f>IF(H908="Other","N/A",IF(H908="Trays",Factsheet!$I$61,Factsheet!$E$61))</f>
        <v>40</v>
      </c>
      <c r="U908" s="20" t="str">
        <f t="shared" si="31"/>
        <v>N</v>
      </c>
      <c r="V908" s="419" t="str">
        <f t="shared" si="30"/>
        <v>-</v>
      </c>
      <c r="W908" s="14"/>
      <c r="X908" s="14"/>
      <c r="Y908" s="14"/>
      <c r="Z908" s="14"/>
    </row>
    <row r="909" spans="1:26" ht="15" x14ac:dyDescent="0.25">
      <c r="A909" s="14"/>
      <c r="B909" s="16"/>
      <c r="C909" s="16"/>
      <c r="D909" s="14"/>
      <c r="E909" s="14"/>
      <c r="F909" s="16"/>
      <c r="G909" s="16"/>
      <c r="H909" s="16"/>
      <c r="I909" s="627"/>
      <c r="J909" s="628"/>
      <c r="K909" s="14"/>
      <c r="L909" s="615"/>
      <c r="M909" s="16"/>
      <c r="N909" s="16"/>
      <c r="O909" s="16"/>
      <c r="P909" s="353">
        <f>COUNTIF(Inputs!$D$20:$DS$307,C909)*(Inputs!$B$3*24)*60*IF(C909="",0,1)</f>
        <v>0</v>
      </c>
      <c r="Q909" s="354">
        <f>IF(Factsheet!$E$61&gt;0,P909/Factsheet!$E$61,0)</f>
        <v>0</v>
      </c>
      <c r="R909" s="356"/>
      <c r="S909" s="19">
        <f>IF(H909="Trays",I909*Factsheet!$I$61,IF(G909="Fixed",I909,0))</f>
        <v>0</v>
      </c>
      <c r="T909" s="20">
        <f>IF(H909="Other","N/A",IF(H909="Trays",Factsheet!$I$61,Factsheet!$E$61))</f>
        <v>40</v>
      </c>
      <c r="U909" s="20" t="str">
        <f t="shared" si="31"/>
        <v>N</v>
      </c>
      <c r="V909" s="419" t="str">
        <f t="shared" si="30"/>
        <v>-</v>
      </c>
      <c r="W909" s="14"/>
      <c r="X909" s="14"/>
      <c r="Y909" s="14"/>
      <c r="Z909" s="14"/>
    </row>
    <row r="910" spans="1:26" ht="15" x14ac:dyDescent="0.25">
      <c r="A910" s="14"/>
      <c r="B910" s="16"/>
      <c r="C910" s="16"/>
      <c r="D910" s="14"/>
      <c r="E910" s="14"/>
      <c r="F910" s="16"/>
      <c r="G910" s="16"/>
      <c r="H910" s="16"/>
      <c r="I910" s="627"/>
      <c r="J910" s="628"/>
      <c r="K910" s="14"/>
      <c r="L910" s="615"/>
      <c r="M910" s="16"/>
      <c r="N910" s="16"/>
      <c r="O910" s="16"/>
      <c r="P910" s="353">
        <f>COUNTIF(Inputs!$D$20:$DS$307,C910)*(Inputs!$B$3*24)*60*IF(C910="",0,1)</f>
        <v>0</v>
      </c>
      <c r="Q910" s="354">
        <f>IF(Factsheet!$E$61&gt;0,P910/Factsheet!$E$61,0)</f>
        <v>0</v>
      </c>
      <c r="R910" s="356"/>
      <c r="S910" s="19">
        <f>IF(H910="Trays",I910*Factsheet!$I$61,IF(G910="Fixed",I910,0))</f>
        <v>0</v>
      </c>
      <c r="T910" s="20">
        <f>IF(H910="Other","N/A",IF(H910="Trays",Factsheet!$I$61,Factsheet!$E$61))</f>
        <v>40</v>
      </c>
      <c r="U910" s="20" t="str">
        <f t="shared" si="31"/>
        <v>N</v>
      </c>
      <c r="V910" s="419" t="str">
        <f t="shared" si="30"/>
        <v>-</v>
      </c>
      <c r="W910" s="14"/>
      <c r="X910" s="14"/>
      <c r="Y910" s="14"/>
      <c r="Z910" s="14"/>
    </row>
    <row r="911" spans="1:26" ht="15" x14ac:dyDescent="0.25">
      <c r="A911" s="14"/>
      <c r="B911" s="16"/>
      <c r="C911" s="16"/>
      <c r="D911" s="14"/>
      <c r="E911" s="14"/>
      <c r="F911" s="16"/>
      <c r="G911" s="16"/>
      <c r="H911" s="16"/>
      <c r="I911" s="627"/>
      <c r="J911" s="628"/>
      <c r="K911" s="14"/>
      <c r="L911" s="615"/>
      <c r="M911" s="16"/>
      <c r="N911" s="16"/>
      <c r="O911" s="16"/>
      <c r="P911" s="353">
        <f>COUNTIF(Inputs!$D$20:$DS$307,C911)*(Inputs!$B$3*24)*60*IF(C911="",0,1)</f>
        <v>0</v>
      </c>
      <c r="Q911" s="354">
        <f>IF(Factsheet!$E$61&gt;0,P911/Factsheet!$E$61,0)</f>
        <v>0</v>
      </c>
      <c r="R911" s="356"/>
      <c r="S911" s="19">
        <f>IF(H911="Trays",I911*Factsheet!$I$61,IF(G911="Fixed",I911,0))</f>
        <v>0</v>
      </c>
      <c r="T911" s="20">
        <f>IF(H911="Other","N/A",IF(H911="Trays",Factsheet!$I$61,Factsheet!$E$61))</f>
        <v>40</v>
      </c>
      <c r="U911" s="20" t="str">
        <f t="shared" si="31"/>
        <v>N</v>
      </c>
      <c r="V911" s="419" t="str">
        <f t="shared" si="30"/>
        <v>-</v>
      </c>
      <c r="W911" s="14"/>
      <c r="X911" s="14"/>
      <c r="Y911" s="14"/>
      <c r="Z911" s="14"/>
    </row>
    <row r="912" spans="1:26" ht="15" x14ac:dyDescent="0.25">
      <c r="A912" s="14"/>
      <c r="B912" s="16"/>
      <c r="C912" s="16"/>
      <c r="D912" s="14"/>
      <c r="E912" s="14"/>
      <c r="F912" s="16"/>
      <c r="G912" s="16"/>
      <c r="H912" s="16"/>
      <c r="I912" s="627"/>
      <c r="J912" s="628"/>
      <c r="K912" s="14"/>
      <c r="L912" s="615"/>
      <c r="M912" s="16"/>
      <c r="N912" s="16"/>
      <c r="O912" s="16"/>
      <c r="P912" s="353">
        <f>COUNTIF(Inputs!$D$20:$DS$307,C912)*(Inputs!$B$3*24)*60*IF(C912="",0,1)</f>
        <v>0</v>
      </c>
      <c r="Q912" s="354">
        <f>IF(Factsheet!$E$61&gt;0,P912/Factsheet!$E$61,0)</f>
        <v>0</v>
      </c>
      <c r="R912" s="356"/>
      <c r="S912" s="19">
        <f>IF(H912="Trays",I912*Factsheet!$I$61,IF(G912="Fixed",I912,0))</f>
        <v>0</v>
      </c>
      <c r="T912" s="20">
        <f>IF(H912="Other","N/A",IF(H912="Trays",Factsheet!$I$61,Factsheet!$E$61))</f>
        <v>40</v>
      </c>
      <c r="U912" s="20" t="str">
        <f t="shared" si="31"/>
        <v>N</v>
      </c>
      <c r="V912" s="419" t="str">
        <f t="shared" si="30"/>
        <v>-</v>
      </c>
      <c r="W912" s="14"/>
      <c r="X912" s="14"/>
      <c r="Y912" s="14"/>
      <c r="Z912" s="14"/>
    </row>
    <row r="913" spans="1:26" ht="15" x14ac:dyDescent="0.25">
      <c r="A913" s="14"/>
      <c r="B913" s="16"/>
      <c r="C913" s="16"/>
      <c r="D913" s="14"/>
      <c r="E913" s="14"/>
      <c r="F913" s="16"/>
      <c r="G913" s="16"/>
      <c r="H913" s="16"/>
      <c r="I913" s="627"/>
      <c r="J913" s="628"/>
      <c r="K913" s="14"/>
      <c r="L913" s="615"/>
      <c r="M913" s="16"/>
      <c r="N913" s="16"/>
      <c r="O913" s="16"/>
      <c r="P913" s="353">
        <f>COUNTIF(Inputs!$D$20:$DS$307,C913)*(Inputs!$B$3*24)*60*IF(C913="",0,1)</f>
        <v>0</v>
      </c>
      <c r="Q913" s="354">
        <f>IF(Factsheet!$E$61&gt;0,P913/Factsheet!$E$61,0)</f>
        <v>0</v>
      </c>
      <c r="R913" s="356"/>
      <c r="S913" s="19">
        <f>IF(H913="Trays",I913*Factsheet!$I$61,IF(G913="Fixed",I913,0))</f>
        <v>0</v>
      </c>
      <c r="T913" s="20">
        <f>IF(H913="Other","N/A",IF(H913="Trays",Factsheet!$I$61,Factsheet!$E$61))</f>
        <v>40</v>
      </c>
      <c r="U913" s="20" t="str">
        <f t="shared" si="31"/>
        <v>N</v>
      </c>
      <c r="V913" s="419" t="str">
        <f t="shared" si="30"/>
        <v>-</v>
      </c>
      <c r="W913" s="14"/>
      <c r="X913" s="14"/>
      <c r="Y913" s="14"/>
      <c r="Z913" s="14"/>
    </row>
    <row r="914" spans="1:26" ht="15" x14ac:dyDescent="0.25">
      <c r="A914" s="14"/>
      <c r="B914" s="16"/>
      <c r="C914" s="16"/>
      <c r="D914" s="14"/>
      <c r="E914" s="14"/>
      <c r="F914" s="16"/>
      <c r="G914" s="16"/>
      <c r="H914" s="16"/>
      <c r="I914" s="627"/>
      <c r="J914" s="628"/>
      <c r="K914" s="14"/>
      <c r="L914" s="615"/>
      <c r="M914" s="16"/>
      <c r="N914" s="16"/>
      <c r="O914" s="16"/>
      <c r="P914" s="353">
        <f>COUNTIF(Inputs!$D$20:$DS$307,C914)*(Inputs!$B$3*24)*60*IF(C914="",0,1)</f>
        <v>0</v>
      </c>
      <c r="Q914" s="354">
        <f>IF(Factsheet!$E$61&gt;0,P914/Factsheet!$E$61,0)</f>
        <v>0</v>
      </c>
      <c r="R914" s="356"/>
      <c r="S914" s="19">
        <f>IF(H914="Trays",I914*Factsheet!$I$61,IF(G914="Fixed",I914,0))</f>
        <v>0</v>
      </c>
      <c r="T914" s="20">
        <f>IF(H914="Other","N/A",IF(H914="Trays",Factsheet!$I$61,Factsheet!$E$61))</f>
        <v>40</v>
      </c>
      <c r="U914" s="20" t="str">
        <f t="shared" si="31"/>
        <v>N</v>
      </c>
      <c r="V914" s="419" t="str">
        <f t="shared" si="30"/>
        <v>-</v>
      </c>
      <c r="W914" s="14"/>
      <c r="X914" s="14"/>
      <c r="Y914" s="14"/>
      <c r="Z914" s="14"/>
    </row>
    <row r="915" spans="1:26" ht="15" x14ac:dyDescent="0.25">
      <c r="A915" s="14"/>
      <c r="B915" s="16"/>
      <c r="C915" s="16"/>
      <c r="D915" s="14"/>
      <c r="E915" s="14"/>
      <c r="F915" s="16"/>
      <c r="G915" s="16"/>
      <c r="H915" s="16"/>
      <c r="I915" s="627"/>
      <c r="J915" s="628"/>
      <c r="K915" s="14"/>
      <c r="L915" s="615"/>
      <c r="M915" s="16"/>
      <c r="N915" s="16"/>
      <c r="O915" s="16"/>
      <c r="P915" s="353">
        <f>COUNTIF(Inputs!$D$20:$DS$307,C915)*(Inputs!$B$3*24)*60*IF(C915="",0,1)</f>
        <v>0</v>
      </c>
      <c r="Q915" s="354">
        <f>IF(Factsheet!$E$61&gt;0,P915/Factsheet!$E$61,0)</f>
        <v>0</v>
      </c>
      <c r="R915" s="356"/>
      <c r="S915" s="19">
        <f>IF(H915="Trays",I915*Factsheet!$I$61,IF(G915="Fixed",I915,0))</f>
        <v>0</v>
      </c>
      <c r="T915" s="20">
        <f>IF(H915="Other","N/A",IF(H915="Trays",Factsheet!$I$61,Factsheet!$E$61))</f>
        <v>40</v>
      </c>
      <c r="U915" s="20" t="str">
        <f t="shared" si="31"/>
        <v>N</v>
      </c>
      <c r="V915" s="419" t="str">
        <f t="shared" si="30"/>
        <v>-</v>
      </c>
      <c r="W915" s="14"/>
      <c r="X915" s="14"/>
      <c r="Y915" s="14"/>
      <c r="Z915" s="14"/>
    </row>
    <row r="916" spans="1:26" ht="15" x14ac:dyDescent="0.25">
      <c r="A916" s="14"/>
      <c r="B916" s="16"/>
      <c r="C916" s="16"/>
      <c r="D916" s="14"/>
      <c r="E916" s="14"/>
      <c r="F916" s="16"/>
      <c r="G916" s="16"/>
      <c r="H916" s="16"/>
      <c r="I916" s="627"/>
      <c r="J916" s="628"/>
      <c r="K916" s="14"/>
      <c r="L916" s="615"/>
      <c r="M916" s="16"/>
      <c r="N916" s="16"/>
      <c r="O916" s="16"/>
      <c r="P916" s="353">
        <f>COUNTIF(Inputs!$D$20:$DS$307,C916)*(Inputs!$B$3*24)*60*IF(C916="",0,1)</f>
        <v>0</v>
      </c>
      <c r="Q916" s="354">
        <f>IF(Factsheet!$E$61&gt;0,P916/Factsheet!$E$61,0)</f>
        <v>0</v>
      </c>
      <c r="R916" s="356"/>
      <c r="S916" s="19">
        <f>IF(H916="Trays",I916*Factsheet!$I$61,IF(G916="Fixed",I916,0))</f>
        <v>0</v>
      </c>
      <c r="T916" s="20">
        <f>IF(H916="Other","N/A",IF(H916="Trays",Factsheet!$I$61,Factsheet!$E$61))</f>
        <v>40</v>
      </c>
      <c r="U916" s="20" t="str">
        <f t="shared" si="31"/>
        <v>N</v>
      </c>
      <c r="V916" s="419" t="str">
        <f t="shared" si="30"/>
        <v>-</v>
      </c>
      <c r="W916" s="14"/>
      <c r="X916" s="14"/>
      <c r="Y916" s="14"/>
      <c r="Z916" s="14"/>
    </row>
    <row r="917" spans="1:26" ht="15" x14ac:dyDescent="0.25">
      <c r="A917" s="14"/>
      <c r="B917" s="16"/>
      <c r="C917" s="16"/>
      <c r="D917" s="14"/>
      <c r="E917" s="14"/>
      <c r="F917" s="16"/>
      <c r="G917" s="16"/>
      <c r="H917" s="16"/>
      <c r="I917" s="627"/>
      <c r="J917" s="628"/>
      <c r="K917" s="14"/>
      <c r="L917" s="615"/>
      <c r="M917" s="16"/>
      <c r="N917" s="16"/>
      <c r="O917" s="16"/>
      <c r="P917" s="353">
        <f>COUNTIF(Inputs!$D$20:$DS$307,C917)*(Inputs!$B$3*24)*60*IF(C917="",0,1)</f>
        <v>0</v>
      </c>
      <c r="Q917" s="354">
        <f>IF(Factsheet!$E$61&gt;0,P917/Factsheet!$E$61,0)</f>
        <v>0</v>
      </c>
      <c r="R917" s="356"/>
      <c r="S917" s="19">
        <f>IF(H917="Trays",I917*Factsheet!$I$61,IF(G917="Fixed",I917,0))</f>
        <v>0</v>
      </c>
      <c r="T917" s="20">
        <f>IF(H917="Other","N/A",IF(H917="Trays",Factsheet!$I$61,Factsheet!$E$61))</f>
        <v>40</v>
      </c>
      <c r="U917" s="20" t="str">
        <f t="shared" si="31"/>
        <v>N</v>
      </c>
      <c r="V917" s="419" t="str">
        <f t="shared" si="30"/>
        <v>-</v>
      </c>
      <c r="W917" s="14"/>
      <c r="X917" s="14"/>
      <c r="Y917" s="14"/>
      <c r="Z917" s="14"/>
    </row>
    <row r="918" spans="1:26" ht="15" x14ac:dyDescent="0.25">
      <c r="A918" s="14"/>
      <c r="B918" s="16"/>
      <c r="C918" s="16"/>
      <c r="D918" s="14"/>
      <c r="E918" s="14"/>
      <c r="F918" s="16"/>
      <c r="G918" s="16"/>
      <c r="H918" s="16"/>
      <c r="I918" s="627"/>
      <c r="J918" s="628"/>
      <c r="K918" s="14"/>
      <c r="L918" s="615"/>
      <c r="M918" s="16"/>
      <c r="N918" s="16"/>
      <c r="O918" s="16"/>
      <c r="P918" s="353">
        <f>COUNTIF(Inputs!$D$20:$DS$307,C918)*(Inputs!$B$3*24)*60*IF(C918="",0,1)</f>
        <v>0</v>
      </c>
      <c r="Q918" s="354">
        <f>IF(Factsheet!$E$61&gt;0,P918/Factsheet!$E$61,0)</f>
        <v>0</v>
      </c>
      <c r="R918" s="356"/>
      <c r="S918" s="19">
        <f>IF(H918="Trays",I918*Factsheet!$I$61,IF(G918="Fixed",I918,0))</f>
        <v>0</v>
      </c>
      <c r="T918" s="20">
        <f>IF(H918="Other","N/A",IF(H918="Trays",Factsheet!$I$61,Factsheet!$E$61))</f>
        <v>40</v>
      </c>
      <c r="U918" s="20" t="str">
        <f t="shared" si="31"/>
        <v>N</v>
      </c>
      <c r="V918" s="419" t="str">
        <f t="shared" si="30"/>
        <v>-</v>
      </c>
      <c r="W918" s="14"/>
      <c r="X918" s="14"/>
      <c r="Y918" s="14"/>
      <c r="Z918" s="14"/>
    </row>
    <row r="919" spans="1:26" ht="15" x14ac:dyDescent="0.25">
      <c r="A919" s="14"/>
      <c r="B919" s="16"/>
      <c r="C919" s="16"/>
      <c r="D919" s="14"/>
      <c r="E919" s="14"/>
      <c r="F919" s="16"/>
      <c r="G919" s="16"/>
      <c r="H919" s="16"/>
      <c r="I919" s="627"/>
      <c r="J919" s="628"/>
      <c r="K919" s="14"/>
      <c r="L919" s="615"/>
      <c r="M919" s="16"/>
      <c r="N919" s="16"/>
      <c r="O919" s="16"/>
      <c r="P919" s="353">
        <f>COUNTIF(Inputs!$D$20:$DS$307,C919)*(Inputs!$B$3*24)*60*IF(C919="",0,1)</f>
        <v>0</v>
      </c>
      <c r="Q919" s="354">
        <f>IF(Factsheet!$E$61&gt;0,P919/Factsheet!$E$61,0)</f>
        <v>0</v>
      </c>
      <c r="R919" s="356"/>
      <c r="S919" s="19">
        <f>IF(H919="Trays",I919*Factsheet!$I$61,IF(G919="Fixed",I919,0))</f>
        <v>0</v>
      </c>
      <c r="T919" s="20">
        <f>IF(H919="Other","N/A",IF(H919="Trays",Factsheet!$I$61,Factsheet!$E$61))</f>
        <v>40</v>
      </c>
      <c r="U919" s="20" t="str">
        <f t="shared" si="31"/>
        <v>N</v>
      </c>
      <c r="V919" s="419" t="str">
        <f t="shared" si="30"/>
        <v>-</v>
      </c>
      <c r="W919" s="14"/>
      <c r="X919" s="14"/>
      <c r="Y919" s="14"/>
      <c r="Z919" s="14"/>
    </row>
    <row r="920" spans="1:26" ht="15" x14ac:dyDescent="0.25">
      <c r="A920" s="14"/>
      <c r="B920" s="16"/>
      <c r="C920" s="16"/>
      <c r="D920" s="14"/>
      <c r="E920" s="14"/>
      <c r="F920" s="16"/>
      <c r="G920" s="16"/>
      <c r="H920" s="16"/>
      <c r="I920" s="627"/>
      <c r="J920" s="628"/>
      <c r="K920" s="14"/>
      <c r="L920" s="615"/>
      <c r="M920" s="16"/>
      <c r="N920" s="16"/>
      <c r="O920" s="16"/>
      <c r="P920" s="353">
        <f>COUNTIF(Inputs!$D$20:$DS$307,C920)*(Inputs!$B$3*24)*60*IF(C920="",0,1)</f>
        <v>0</v>
      </c>
      <c r="Q920" s="354">
        <f>IF(Factsheet!$E$61&gt;0,P920/Factsheet!$E$61,0)</f>
        <v>0</v>
      </c>
      <c r="R920" s="356"/>
      <c r="S920" s="19">
        <f>IF(H920="Trays",I920*Factsheet!$I$61,IF(G920="Fixed",I920,0))</f>
        <v>0</v>
      </c>
      <c r="T920" s="20">
        <f>IF(H920="Other","N/A",IF(H920="Trays",Factsheet!$I$61,Factsheet!$E$61))</f>
        <v>40</v>
      </c>
      <c r="U920" s="20" t="str">
        <f t="shared" si="31"/>
        <v>N</v>
      </c>
      <c r="V920" s="419" t="str">
        <f t="shared" si="30"/>
        <v>-</v>
      </c>
      <c r="W920" s="14"/>
      <c r="X920" s="14"/>
      <c r="Y920" s="14"/>
      <c r="Z920" s="14"/>
    </row>
    <row r="921" spans="1:26" ht="15" x14ac:dyDescent="0.25">
      <c r="A921" s="14"/>
      <c r="B921" s="16"/>
      <c r="C921" s="16"/>
      <c r="D921" s="14"/>
      <c r="E921" s="14"/>
      <c r="F921" s="16"/>
      <c r="G921" s="16"/>
      <c r="H921" s="16"/>
      <c r="I921" s="627"/>
      <c r="J921" s="628"/>
      <c r="K921" s="14"/>
      <c r="L921" s="615"/>
      <c r="M921" s="16"/>
      <c r="N921" s="16"/>
      <c r="O921" s="16"/>
      <c r="P921" s="353">
        <f>COUNTIF(Inputs!$D$20:$DS$307,C921)*(Inputs!$B$3*24)*60*IF(C921="",0,1)</f>
        <v>0</v>
      </c>
      <c r="Q921" s="354">
        <f>IF(Factsheet!$E$61&gt;0,P921/Factsheet!$E$61,0)</f>
        <v>0</v>
      </c>
      <c r="R921" s="356"/>
      <c r="S921" s="19">
        <f>IF(H921="Trays",I921*Factsheet!$I$61,IF(G921="Fixed",I921,0))</f>
        <v>0</v>
      </c>
      <c r="T921" s="20">
        <f>IF(H921="Other","N/A",IF(H921="Trays",Factsheet!$I$61,Factsheet!$E$61))</f>
        <v>40</v>
      </c>
      <c r="U921" s="20" t="str">
        <f t="shared" si="31"/>
        <v>N</v>
      </c>
      <c r="V921" s="419" t="str">
        <f t="shared" si="30"/>
        <v>-</v>
      </c>
      <c r="W921" s="14"/>
      <c r="X921" s="14"/>
      <c r="Y921" s="14"/>
      <c r="Z921" s="14"/>
    </row>
    <row r="922" spans="1:26" ht="15" x14ac:dyDescent="0.25">
      <c r="A922" s="14"/>
      <c r="B922" s="16"/>
      <c r="C922" s="16"/>
      <c r="D922" s="14"/>
      <c r="E922" s="14"/>
      <c r="F922" s="16"/>
      <c r="G922" s="16"/>
      <c r="H922" s="16"/>
      <c r="I922" s="627"/>
      <c r="J922" s="628"/>
      <c r="K922" s="14"/>
      <c r="L922" s="615"/>
      <c r="M922" s="16"/>
      <c r="N922" s="16"/>
      <c r="O922" s="16"/>
      <c r="P922" s="353">
        <f>COUNTIF(Inputs!$D$20:$DS$307,C922)*(Inputs!$B$3*24)*60*IF(C922="",0,1)</f>
        <v>0</v>
      </c>
      <c r="Q922" s="354">
        <f>IF(Factsheet!$E$61&gt;0,P922/Factsheet!$E$61,0)</f>
        <v>0</v>
      </c>
      <c r="R922" s="356"/>
      <c r="S922" s="19">
        <f>IF(H922="Trays",I922*Factsheet!$I$61,IF(G922="Fixed",I922,0))</f>
        <v>0</v>
      </c>
      <c r="T922" s="20">
        <f>IF(H922="Other","N/A",IF(H922="Trays",Factsheet!$I$61,Factsheet!$E$61))</f>
        <v>40</v>
      </c>
      <c r="U922" s="20" t="str">
        <f t="shared" si="31"/>
        <v>N</v>
      </c>
      <c r="V922" s="419" t="str">
        <f t="shared" si="30"/>
        <v>-</v>
      </c>
      <c r="W922" s="14"/>
      <c r="X922" s="14"/>
      <c r="Y922" s="14"/>
      <c r="Z922" s="14"/>
    </row>
    <row r="923" spans="1:26" ht="15" x14ac:dyDescent="0.25">
      <c r="A923" s="14"/>
      <c r="B923" s="16"/>
      <c r="C923" s="16"/>
      <c r="D923" s="14"/>
      <c r="E923" s="14"/>
      <c r="F923" s="16"/>
      <c r="G923" s="16"/>
      <c r="H923" s="16"/>
      <c r="I923" s="627"/>
      <c r="J923" s="628"/>
      <c r="K923" s="14"/>
      <c r="L923" s="615"/>
      <c r="M923" s="16"/>
      <c r="N923" s="16"/>
      <c r="O923" s="16"/>
      <c r="P923" s="353">
        <f>COUNTIF(Inputs!$D$20:$DS$307,C923)*(Inputs!$B$3*24)*60*IF(C923="",0,1)</f>
        <v>0</v>
      </c>
      <c r="Q923" s="354">
        <f>IF(Factsheet!$E$61&gt;0,P923/Factsheet!$E$61,0)</f>
        <v>0</v>
      </c>
      <c r="R923" s="356"/>
      <c r="S923" s="19">
        <f>IF(H923="Trays",I923*Factsheet!$I$61,IF(G923="Fixed",I923,0))</f>
        <v>0</v>
      </c>
      <c r="T923" s="20">
        <f>IF(H923="Other","N/A",IF(H923="Trays",Factsheet!$I$61,Factsheet!$E$61))</f>
        <v>40</v>
      </c>
      <c r="U923" s="20" t="str">
        <f t="shared" si="31"/>
        <v>N</v>
      </c>
      <c r="V923" s="419" t="str">
        <f t="shared" si="30"/>
        <v>-</v>
      </c>
      <c r="W923" s="14"/>
      <c r="X923" s="14"/>
      <c r="Y923" s="14"/>
      <c r="Z923" s="14"/>
    </row>
    <row r="924" spans="1:26" ht="15" x14ac:dyDescent="0.25">
      <c r="A924" s="14"/>
      <c r="B924" s="16"/>
      <c r="C924" s="16"/>
      <c r="D924" s="14"/>
      <c r="E924" s="14"/>
      <c r="F924" s="16"/>
      <c r="G924" s="16"/>
      <c r="H924" s="16"/>
      <c r="I924" s="627"/>
      <c r="J924" s="628"/>
      <c r="K924" s="14"/>
      <c r="L924" s="615"/>
      <c r="M924" s="16"/>
      <c r="N924" s="16"/>
      <c r="O924" s="16"/>
      <c r="P924" s="353">
        <f>COUNTIF(Inputs!$D$20:$DS$307,C924)*(Inputs!$B$3*24)*60*IF(C924="",0,1)</f>
        <v>0</v>
      </c>
      <c r="Q924" s="354">
        <f>IF(Factsheet!$E$61&gt;0,P924/Factsheet!$E$61,0)</f>
        <v>0</v>
      </c>
      <c r="R924" s="356"/>
      <c r="S924" s="19">
        <f>IF(H924="Trays",I924*Factsheet!$I$61,IF(G924="Fixed",I924,0))</f>
        <v>0</v>
      </c>
      <c r="T924" s="20">
        <f>IF(H924="Other","N/A",IF(H924="Trays",Factsheet!$I$61,Factsheet!$E$61))</f>
        <v>40</v>
      </c>
      <c r="U924" s="20" t="str">
        <f t="shared" si="31"/>
        <v>N</v>
      </c>
      <c r="V924" s="419" t="str">
        <f t="shared" si="30"/>
        <v>-</v>
      </c>
      <c r="W924" s="14"/>
      <c r="X924" s="14"/>
      <c r="Y924" s="14"/>
      <c r="Z924" s="14"/>
    </row>
    <row r="925" spans="1:26" ht="15" x14ac:dyDescent="0.25">
      <c r="A925" s="14"/>
      <c r="B925" s="16"/>
      <c r="C925" s="16"/>
      <c r="D925" s="14"/>
      <c r="E925" s="14"/>
      <c r="F925" s="16"/>
      <c r="G925" s="16"/>
      <c r="H925" s="16"/>
      <c r="I925" s="627"/>
      <c r="J925" s="628"/>
      <c r="K925" s="14"/>
      <c r="L925" s="615"/>
      <c r="M925" s="16"/>
      <c r="N925" s="16"/>
      <c r="O925" s="16"/>
      <c r="P925" s="353">
        <f>COUNTIF(Inputs!$D$20:$DS$307,C925)*(Inputs!$B$3*24)*60*IF(C925="",0,1)</f>
        <v>0</v>
      </c>
      <c r="Q925" s="354">
        <f>IF(Factsheet!$E$61&gt;0,P925/Factsheet!$E$61,0)</f>
        <v>0</v>
      </c>
      <c r="R925" s="356"/>
      <c r="S925" s="19">
        <f>IF(H925="Trays",I925*Factsheet!$I$61,IF(G925="Fixed",I925,0))</f>
        <v>0</v>
      </c>
      <c r="T925" s="20">
        <f>IF(H925="Other","N/A",IF(H925="Trays",Factsheet!$I$61,Factsheet!$E$61))</f>
        <v>40</v>
      </c>
      <c r="U925" s="20" t="str">
        <f t="shared" si="31"/>
        <v>N</v>
      </c>
      <c r="V925" s="419" t="str">
        <f t="shared" si="30"/>
        <v>-</v>
      </c>
      <c r="W925" s="14"/>
      <c r="X925" s="14"/>
      <c r="Y925" s="14"/>
      <c r="Z925" s="14"/>
    </row>
    <row r="926" spans="1:26" ht="15" x14ac:dyDescent="0.25">
      <c r="A926" s="14"/>
      <c r="B926" s="16"/>
      <c r="C926" s="16"/>
      <c r="D926" s="14"/>
      <c r="E926" s="14"/>
      <c r="F926" s="16"/>
      <c r="G926" s="16"/>
      <c r="H926" s="16"/>
      <c r="I926" s="627"/>
      <c r="J926" s="628"/>
      <c r="K926" s="14"/>
      <c r="L926" s="615"/>
      <c r="M926" s="16"/>
      <c r="N926" s="16"/>
      <c r="O926" s="16"/>
      <c r="P926" s="353">
        <f>COUNTIF(Inputs!$D$20:$DS$307,C926)*(Inputs!$B$3*24)*60*IF(C926="",0,1)</f>
        <v>0</v>
      </c>
      <c r="Q926" s="354">
        <f>IF(Factsheet!$E$61&gt;0,P926/Factsheet!$E$61,0)</f>
        <v>0</v>
      </c>
      <c r="R926" s="356"/>
      <c r="S926" s="19">
        <f>IF(H926="Trays",I926*Factsheet!$I$61,IF(G926="Fixed",I926,0))</f>
        <v>0</v>
      </c>
      <c r="T926" s="20">
        <f>IF(H926="Other","N/A",IF(H926="Trays",Factsheet!$I$61,Factsheet!$E$61))</f>
        <v>40</v>
      </c>
      <c r="U926" s="20" t="str">
        <f t="shared" si="31"/>
        <v>N</v>
      </c>
      <c r="V926" s="419" t="str">
        <f t="shared" si="30"/>
        <v>-</v>
      </c>
      <c r="W926" s="14"/>
      <c r="X926" s="14"/>
      <c r="Y926" s="14"/>
      <c r="Z926" s="14"/>
    </row>
    <row r="927" spans="1:26" ht="15" x14ac:dyDescent="0.25">
      <c r="A927" s="14"/>
      <c r="B927" s="16"/>
      <c r="C927" s="16"/>
      <c r="D927" s="14"/>
      <c r="E927" s="14"/>
      <c r="F927" s="16"/>
      <c r="G927" s="16"/>
      <c r="H927" s="16"/>
      <c r="I927" s="627"/>
      <c r="J927" s="628"/>
      <c r="K927" s="14"/>
      <c r="L927" s="615"/>
      <c r="M927" s="16"/>
      <c r="N927" s="16"/>
      <c r="O927" s="16"/>
      <c r="P927" s="353">
        <f>COUNTIF(Inputs!$D$20:$DS$307,C927)*(Inputs!$B$3*24)*60*IF(C927="",0,1)</f>
        <v>0</v>
      </c>
      <c r="Q927" s="354">
        <f>IF(Factsheet!$E$61&gt;0,P927/Factsheet!$E$61,0)</f>
        <v>0</v>
      </c>
      <c r="R927" s="356"/>
      <c r="S927" s="19">
        <f>IF(H927="Trays",I927*Factsheet!$I$61,IF(G927="Fixed",I927,0))</f>
        <v>0</v>
      </c>
      <c r="T927" s="20">
        <f>IF(H927="Other","N/A",IF(H927="Trays",Factsheet!$I$61,Factsheet!$E$61))</f>
        <v>40</v>
      </c>
      <c r="U927" s="20" t="str">
        <f t="shared" si="31"/>
        <v>N</v>
      </c>
      <c r="V927" s="419" t="str">
        <f t="shared" si="30"/>
        <v>-</v>
      </c>
      <c r="W927" s="14"/>
      <c r="X927" s="14"/>
      <c r="Y927" s="14"/>
      <c r="Z927" s="14"/>
    </row>
    <row r="928" spans="1:26" ht="15" x14ac:dyDescent="0.25">
      <c r="A928" s="14"/>
      <c r="B928" s="16"/>
      <c r="C928" s="16"/>
      <c r="D928" s="14"/>
      <c r="E928" s="14"/>
      <c r="F928" s="16"/>
      <c r="G928" s="16"/>
      <c r="H928" s="16"/>
      <c r="I928" s="627"/>
      <c r="J928" s="628"/>
      <c r="K928" s="14"/>
      <c r="L928" s="615"/>
      <c r="M928" s="16"/>
      <c r="N928" s="16"/>
      <c r="O928" s="16"/>
      <c r="P928" s="353">
        <f>COUNTIF(Inputs!$D$20:$DS$307,C928)*(Inputs!$B$3*24)*60*IF(C928="",0,1)</f>
        <v>0</v>
      </c>
      <c r="Q928" s="354">
        <f>IF(Factsheet!$E$61&gt;0,P928/Factsheet!$E$61,0)</f>
        <v>0</v>
      </c>
      <c r="R928" s="356"/>
      <c r="S928" s="19">
        <f>IF(H928="Trays",I928*Factsheet!$I$61,IF(G928="Fixed",I928,0))</f>
        <v>0</v>
      </c>
      <c r="T928" s="20">
        <f>IF(H928="Other","N/A",IF(H928="Trays",Factsheet!$I$61,Factsheet!$E$61))</f>
        <v>40</v>
      </c>
      <c r="U928" s="20" t="str">
        <f t="shared" si="31"/>
        <v>N</v>
      </c>
      <c r="V928" s="419" t="str">
        <f t="shared" si="30"/>
        <v>-</v>
      </c>
      <c r="W928" s="14"/>
      <c r="X928" s="14"/>
      <c r="Y928" s="14"/>
      <c r="Z928" s="14"/>
    </row>
    <row r="929" spans="1:26" ht="15" x14ac:dyDescent="0.25">
      <c r="A929" s="14"/>
      <c r="B929" s="16"/>
      <c r="C929" s="16"/>
      <c r="D929" s="14"/>
      <c r="E929" s="14"/>
      <c r="F929" s="16"/>
      <c r="G929" s="16"/>
      <c r="H929" s="16"/>
      <c r="I929" s="627"/>
      <c r="J929" s="628"/>
      <c r="K929" s="14"/>
      <c r="L929" s="615"/>
      <c r="M929" s="16"/>
      <c r="N929" s="16"/>
      <c r="O929" s="16"/>
      <c r="P929" s="353">
        <f>COUNTIF(Inputs!$D$20:$DS$307,C929)*(Inputs!$B$3*24)*60*IF(C929="",0,1)</f>
        <v>0</v>
      </c>
      <c r="Q929" s="354">
        <f>IF(Factsheet!$E$61&gt;0,P929/Factsheet!$E$61,0)</f>
        <v>0</v>
      </c>
      <c r="R929" s="356"/>
      <c r="S929" s="19">
        <f>IF(H929="Trays",I929*Factsheet!$I$61,IF(G929="Fixed",I929,0))</f>
        <v>0</v>
      </c>
      <c r="T929" s="20">
        <f>IF(H929="Other","N/A",IF(H929="Trays",Factsheet!$I$61,Factsheet!$E$61))</f>
        <v>40</v>
      </c>
      <c r="U929" s="20" t="str">
        <f t="shared" si="31"/>
        <v>N</v>
      </c>
      <c r="V929" s="419" t="str">
        <f t="shared" si="30"/>
        <v>-</v>
      </c>
      <c r="W929" s="14"/>
      <c r="X929" s="14"/>
      <c r="Y929" s="14"/>
      <c r="Z929" s="14"/>
    </row>
    <row r="930" spans="1:26" ht="15" x14ac:dyDescent="0.25">
      <c r="A930" s="14"/>
      <c r="B930" s="16"/>
      <c r="C930" s="16"/>
      <c r="D930" s="14"/>
      <c r="E930" s="14"/>
      <c r="F930" s="16"/>
      <c r="G930" s="16"/>
      <c r="H930" s="16"/>
      <c r="I930" s="627"/>
      <c r="J930" s="628"/>
      <c r="K930" s="14"/>
      <c r="L930" s="615"/>
      <c r="M930" s="16"/>
      <c r="N930" s="16"/>
      <c r="O930" s="16"/>
      <c r="P930" s="353">
        <f>COUNTIF(Inputs!$D$20:$DS$307,C930)*(Inputs!$B$3*24)*60*IF(C930="",0,1)</f>
        <v>0</v>
      </c>
      <c r="Q930" s="354">
        <f>IF(Factsheet!$E$61&gt;0,P930/Factsheet!$E$61,0)</f>
        <v>0</v>
      </c>
      <c r="R930" s="356"/>
      <c r="S930" s="19">
        <f>IF(H930="Trays",I930*Factsheet!$I$61,IF(G930="Fixed",I930,0))</f>
        <v>0</v>
      </c>
      <c r="T930" s="20">
        <f>IF(H930="Other","N/A",IF(H930="Trays",Factsheet!$I$61,Factsheet!$E$61))</f>
        <v>40</v>
      </c>
      <c r="U930" s="20" t="str">
        <f t="shared" si="31"/>
        <v>N</v>
      </c>
      <c r="V930" s="419" t="str">
        <f t="shared" si="30"/>
        <v>-</v>
      </c>
      <c r="W930" s="14"/>
      <c r="X930" s="14"/>
      <c r="Y930" s="14"/>
      <c r="Z930" s="14"/>
    </row>
    <row r="931" spans="1:26" ht="15" x14ac:dyDescent="0.25">
      <c r="A931" s="14"/>
      <c r="B931" s="16"/>
      <c r="C931" s="16"/>
      <c r="D931" s="14"/>
      <c r="E931" s="14"/>
      <c r="F931" s="16"/>
      <c r="G931" s="16"/>
      <c r="H931" s="16"/>
      <c r="I931" s="627"/>
      <c r="J931" s="628"/>
      <c r="K931" s="14"/>
      <c r="L931" s="615"/>
      <c r="M931" s="16"/>
      <c r="N931" s="16"/>
      <c r="O931" s="16"/>
      <c r="P931" s="353">
        <f>COUNTIF(Inputs!$D$20:$DS$307,C931)*(Inputs!$B$3*24)*60*IF(C931="",0,1)</f>
        <v>0</v>
      </c>
      <c r="Q931" s="354">
        <f>IF(Factsheet!$E$61&gt;0,P931/Factsheet!$E$61,0)</f>
        <v>0</v>
      </c>
      <c r="R931" s="356"/>
      <c r="S931" s="19">
        <f>IF(H931="Trays",I931*Factsheet!$I$61,IF(G931="Fixed",I931,0))</f>
        <v>0</v>
      </c>
      <c r="T931" s="20">
        <f>IF(H931="Other","N/A",IF(H931="Trays",Factsheet!$I$61,Factsheet!$E$61))</f>
        <v>40</v>
      </c>
      <c r="U931" s="20" t="str">
        <f t="shared" si="31"/>
        <v>N</v>
      </c>
      <c r="V931" s="419" t="str">
        <f t="shared" si="30"/>
        <v>-</v>
      </c>
      <c r="W931" s="14"/>
      <c r="X931" s="14"/>
      <c r="Y931" s="14"/>
      <c r="Z931" s="14"/>
    </row>
    <row r="932" spans="1:26" ht="15" x14ac:dyDescent="0.25">
      <c r="A932" s="14"/>
      <c r="B932" s="16"/>
      <c r="C932" s="16"/>
      <c r="D932" s="14"/>
      <c r="E932" s="14"/>
      <c r="F932" s="16"/>
      <c r="G932" s="16"/>
      <c r="H932" s="16"/>
      <c r="I932" s="627"/>
      <c r="J932" s="628"/>
      <c r="K932" s="14"/>
      <c r="L932" s="615"/>
      <c r="M932" s="16"/>
      <c r="N932" s="16"/>
      <c r="O932" s="16"/>
      <c r="P932" s="353">
        <f>COUNTIF(Inputs!$D$20:$DS$307,C932)*(Inputs!$B$3*24)*60*IF(C932="",0,1)</f>
        <v>0</v>
      </c>
      <c r="Q932" s="354">
        <f>IF(Factsheet!$E$61&gt;0,P932/Factsheet!$E$61,0)</f>
        <v>0</v>
      </c>
      <c r="R932" s="356"/>
      <c r="S932" s="19">
        <f>IF(H932="Trays",I932*Factsheet!$I$61,IF(G932="Fixed",I932,0))</f>
        <v>0</v>
      </c>
      <c r="T932" s="20">
        <f>IF(H932="Other","N/A",IF(H932="Trays",Factsheet!$I$61,Factsheet!$E$61))</f>
        <v>40</v>
      </c>
      <c r="U932" s="20" t="str">
        <f t="shared" si="31"/>
        <v>N</v>
      </c>
      <c r="V932" s="419" t="str">
        <f t="shared" si="30"/>
        <v>-</v>
      </c>
      <c r="W932" s="14"/>
      <c r="X932" s="14"/>
      <c r="Y932" s="14"/>
      <c r="Z932" s="14"/>
    </row>
    <row r="933" spans="1:26" ht="15" x14ac:dyDescent="0.25">
      <c r="A933" s="14"/>
      <c r="B933" s="16"/>
      <c r="C933" s="16"/>
      <c r="D933" s="14"/>
      <c r="E933" s="14"/>
      <c r="F933" s="16"/>
      <c r="G933" s="16"/>
      <c r="H933" s="16"/>
      <c r="I933" s="627"/>
      <c r="J933" s="628"/>
      <c r="K933" s="14"/>
      <c r="L933" s="615"/>
      <c r="M933" s="16"/>
      <c r="N933" s="16"/>
      <c r="O933" s="16"/>
      <c r="P933" s="353">
        <f>COUNTIF(Inputs!$D$20:$DS$307,C933)*(Inputs!$B$3*24)*60*IF(C933="",0,1)</f>
        <v>0</v>
      </c>
      <c r="Q933" s="354">
        <f>IF(Factsheet!$E$61&gt;0,P933/Factsheet!$E$61,0)</f>
        <v>0</v>
      </c>
      <c r="R933" s="356"/>
      <c r="S933" s="19">
        <f>IF(H933="Trays",I933*Factsheet!$I$61,IF(G933="Fixed",I933,0))</f>
        <v>0</v>
      </c>
      <c r="T933" s="20">
        <f>IF(H933="Other","N/A",IF(H933="Trays",Factsheet!$I$61,Factsheet!$E$61))</f>
        <v>40</v>
      </c>
      <c r="U933" s="20" t="str">
        <f t="shared" si="31"/>
        <v>N</v>
      </c>
      <c r="V933" s="419" t="str">
        <f t="shared" si="30"/>
        <v>-</v>
      </c>
      <c r="W933" s="14"/>
      <c r="X933" s="14"/>
      <c r="Y933" s="14"/>
      <c r="Z933" s="14"/>
    </row>
    <row r="934" spans="1:26" ht="15" x14ac:dyDescent="0.25">
      <c r="A934" s="14"/>
      <c r="B934" s="16"/>
      <c r="C934" s="16"/>
      <c r="D934" s="14"/>
      <c r="E934" s="14"/>
      <c r="F934" s="16"/>
      <c r="G934" s="16"/>
      <c r="H934" s="16"/>
      <c r="I934" s="627"/>
      <c r="J934" s="628"/>
      <c r="K934" s="14"/>
      <c r="L934" s="615"/>
      <c r="M934" s="16"/>
      <c r="N934" s="16"/>
      <c r="O934" s="16"/>
      <c r="P934" s="353">
        <f>COUNTIF(Inputs!$D$20:$DS$307,C934)*(Inputs!$B$3*24)*60*IF(C934="",0,1)</f>
        <v>0</v>
      </c>
      <c r="Q934" s="354">
        <f>IF(Factsheet!$E$61&gt;0,P934/Factsheet!$E$61,0)</f>
        <v>0</v>
      </c>
      <c r="R934" s="356"/>
      <c r="S934" s="19">
        <f>IF(H934="Trays",I934*Factsheet!$I$61,IF(G934="Fixed",I934,0))</f>
        <v>0</v>
      </c>
      <c r="T934" s="20">
        <f>IF(H934="Other","N/A",IF(H934="Trays",Factsheet!$I$61,Factsheet!$E$61))</f>
        <v>40</v>
      </c>
      <c r="U934" s="20" t="str">
        <f t="shared" si="31"/>
        <v>N</v>
      </c>
      <c r="V934" s="419" t="str">
        <f t="shared" si="30"/>
        <v>-</v>
      </c>
      <c r="W934" s="14"/>
      <c r="X934" s="14"/>
      <c r="Y934" s="14"/>
      <c r="Z934" s="14"/>
    </row>
    <row r="935" spans="1:26" ht="15" x14ac:dyDescent="0.25">
      <c r="A935" s="14"/>
      <c r="B935" s="16"/>
      <c r="C935" s="16"/>
      <c r="D935" s="14"/>
      <c r="E935" s="14"/>
      <c r="F935" s="16"/>
      <c r="G935" s="16"/>
      <c r="H935" s="16"/>
      <c r="I935" s="627"/>
      <c r="J935" s="628"/>
      <c r="K935" s="14"/>
      <c r="L935" s="615"/>
      <c r="M935" s="16"/>
      <c r="N935" s="16"/>
      <c r="O935" s="16"/>
      <c r="P935" s="353">
        <f>COUNTIF(Inputs!$D$20:$DS$307,C935)*(Inputs!$B$3*24)*60*IF(C935="",0,1)</f>
        <v>0</v>
      </c>
      <c r="Q935" s="354">
        <f>IF(Factsheet!$E$61&gt;0,P935/Factsheet!$E$61,0)</f>
        <v>0</v>
      </c>
      <c r="R935" s="356"/>
      <c r="S935" s="19">
        <f>IF(H935="Trays",I935*Factsheet!$I$61,IF(G935="Fixed",I935,0))</f>
        <v>0</v>
      </c>
      <c r="T935" s="20">
        <f>IF(H935="Other","N/A",IF(H935="Trays",Factsheet!$I$61,Factsheet!$E$61))</f>
        <v>40</v>
      </c>
      <c r="U935" s="20" t="str">
        <f t="shared" si="31"/>
        <v>N</v>
      </c>
      <c r="V935" s="419" t="str">
        <f t="shared" si="30"/>
        <v>-</v>
      </c>
      <c r="W935" s="14"/>
      <c r="X935" s="14"/>
      <c r="Y935" s="14"/>
      <c r="Z935" s="14"/>
    </row>
    <row r="936" spans="1:26" ht="15" x14ac:dyDescent="0.25">
      <c r="A936" s="14"/>
      <c r="B936" s="16"/>
      <c r="C936" s="16"/>
      <c r="D936" s="14"/>
      <c r="E936" s="14"/>
      <c r="F936" s="16"/>
      <c r="G936" s="16"/>
      <c r="H936" s="16"/>
      <c r="I936" s="627"/>
      <c r="J936" s="628"/>
      <c r="K936" s="14"/>
      <c r="L936" s="615"/>
      <c r="M936" s="16"/>
      <c r="N936" s="16"/>
      <c r="O936" s="16"/>
      <c r="P936" s="353">
        <f>COUNTIF(Inputs!$D$20:$DS$307,C936)*(Inputs!$B$3*24)*60*IF(C936="",0,1)</f>
        <v>0</v>
      </c>
      <c r="Q936" s="354">
        <f>IF(Factsheet!$E$61&gt;0,P936/Factsheet!$E$61,0)</f>
        <v>0</v>
      </c>
      <c r="R936" s="356"/>
      <c r="S936" s="19">
        <f>IF(H936="Trays",I936*Factsheet!$I$61,IF(G936="Fixed",I936,0))</f>
        <v>0</v>
      </c>
      <c r="T936" s="20">
        <f>IF(H936="Other","N/A",IF(H936="Trays",Factsheet!$I$61,Factsheet!$E$61))</f>
        <v>40</v>
      </c>
      <c r="U936" s="20" t="str">
        <f t="shared" si="31"/>
        <v>N</v>
      </c>
      <c r="V936" s="419" t="str">
        <f t="shared" si="30"/>
        <v>-</v>
      </c>
      <c r="W936" s="14"/>
      <c r="X936" s="14"/>
      <c r="Y936" s="14"/>
      <c r="Z936" s="14"/>
    </row>
    <row r="937" spans="1:26" ht="15" x14ac:dyDescent="0.25">
      <c r="A937" s="14"/>
      <c r="B937" s="16"/>
      <c r="C937" s="16"/>
      <c r="D937" s="14"/>
      <c r="E937" s="14"/>
      <c r="F937" s="16"/>
      <c r="G937" s="16"/>
      <c r="H937" s="16"/>
      <c r="I937" s="627"/>
      <c r="J937" s="628"/>
      <c r="K937" s="14"/>
      <c r="L937" s="615"/>
      <c r="M937" s="16"/>
      <c r="N937" s="16"/>
      <c r="O937" s="16"/>
      <c r="P937" s="353">
        <f>COUNTIF(Inputs!$D$20:$DS$307,C937)*(Inputs!$B$3*24)*60*IF(C937="",0,1)</f>
        <v>0</v>
      </c>
      <c r="Q937" s="354">
        <f>IF(Factsheet!$E$61&gt;0,P937/Factsheet!$E$61,0)</f>
        <v>0</v>
      </c>
      <c r="R937" s="356"/>
      <c r="S937" s="19">
        <f>IF(H937="Trays",I937*Factsheet!$I$61,IF(G937="Fixed",I937,0))</f>
        <v>0</v>
      </c>
      <c r="T937" s="20">
        <f>IF(H937="Other","N/A",IF(H937="Trays",Factsheet!$I$61,Factsheet!$E$61))</f>
        <v>40</v>
      </c>
      <c r="U937" s="20" t="str">
        <f t="shared" si="31"/>
        <v>N</v>
      </c>
      <c r="V937" s="419" t="str">
        <f t="shared" si="30"/>
        <v>-</v>
      </c>
      <c r="W937" s="14"/>
      <c r="X937" s="14"/>
      <c r="Y937" s="14"/>
      <c r="Z937" s="14"/>
    </row>
    <row r="938" spans="1:26" ht="15" x14ac:dyDescent="0.25">
      <c r="A938" s="14"/>
      <c r="B938" s="16"/>
      <c r="C938" s="16"/>
      <c r="D938" s="14"/>
      <c r="E938" s="14"/>
      <c r="F938" s="16"/>
      <c r="G938" s="16"/>
      <c r="H938" s="16"/>
      <c r="I938" s="627"/>
      <c r="J938" s="628"/>
      <c r="K938" s="14"/>
      <c r="L938" s="615"/>
      <c r="M938" s="16"/>
      <c r="N938" s="16"/>
      <c r="O938" s="16"/>
      <c r="P938" s="353">
        <f>COUNTIF(Inputs!$D$20:$DS$307,C938)*(Inputs!$B$3*24)*60*IF(C938="",0,1)</f>
        <v>0</v>
      </c>
      <c r="Q938" s="354">
        <f>IF(Factsheet!$E$61&gt;0,P938/Factsheet!$E$61,0)</f>
        <v>0</v>
      </c>
      <c r="R938" s="356"/>
      <c r="S938" s="19">
        <f>IF(H938="Trays",I938*Factsheet!$I$61,IF(G938="Fixed",I938,0))</f>
        <v>0</v>
      </c>
      <c r="T938" s="20">
        <f>IF(H938="Other","N/A",IF(H938="Trays",Factsheet!$I$61,Factsheet!$E$61))</f>
        <v>40</v>
      </c>
      <c r="U938" s="20" t="str">
        <f t="shared" si="31"/>
        <v>N</v>
      </c>
      <c r="V938" s="419" t="str">
        <f t="shared" si="30"/>
        <v>-</v>
      </c>
      <c r="W938" s="14"/>
      <c r="X938" s="14"/>
      <c r="Y938" s="14"/>
      <c r="Z938" s="14"/>
    </row>
    <row r="939" spans="1:26" ht="15" x14ac:dyDescent="0.25">
      <c r="A939" s="14"/>
      <c r="B939" s="16"/>
      <c r="C939" s="16"/>
      <c r="D939" s="14"/>
      <c r="E939" s="14"/>
      <c r="F939" s="16"/>
      <c r="G939" s="16"/>
      <c r="H939" s="16"/>
      <c r="I939" s="627"/>
      <c r="J939" s="628"/>
      <c r="K939" s="14"/>
      <c r="L939" s="615"/>
      <c r="M939" s="16"/>
      <c r="N939" s="16"/>
      <c r="O939" s="16"/>
      <c r="P939" s="353">
        <f>COUNTIF(Inputs!$D$20:$DS$307,C939)*(Inputs!$B$3*24)*60*IF(C939="",0,1)</f>
        <v>0</v>
      </c>
      <c r="Q939" s="354">
        <f>IF(Factsheet!$E$61&gt;0,P939/Factsheet!$E$61,0)</f>
        <v>0</v>
      </c>
      <c r="R939" s="356"/>
      <c r="S939" s="19">
        <f>IF(H939="Trays",I939*Factsheet!$I$61,IF(G939="Fixed",I939,0))</f>
        <v>0</v>
      </c>
      <c r="T939" s="20">
        <f>IF(H939="Other","N/A",IF(H939="Trays",Factsheet!$I$61,Factsheet!$E$61))</f>
        <v>40</v>
      </c>
      <c r="U939" s="20" t="str">
        <f t="shared" si="31"/>
        <v>N</v>
      </c>
      <c r="V939" s="419" t="str">
        <f t="shared" si="30"/>
        <v>-</v>
      </c>
      <c r="W939" s="14"/>
      <c r="X939" s="14"/>
      <c r="Y939" s="14"/>
      <c r="Z939" s="14"/>
    </row>
    <row r="940" spans="1:26" ht="15" x14ac:dyDescent="0.25">
      <c r="A940" s="14"/>
      <c r="B940" s="16"/>
      <c r="C940" s="16"/>
      <c r="D940" s="14"/>
      <c r="E940" s="14"/>
      <c r="F940" s="16"/>
      <c r="G940" s="16"/>
      <c r="H940" s="16"/>
      <c r="I940" s="627"/>
      <c r="J940" s="628"/>
      <c r="K940" s="14"/>
      <c r="L940" s="615"/>
      <c r="M940" s="16"/>
      <c r="N940" s="16"/>
      <c r="O940" s="16"/>
      <c r="P940" s="353">
        <f>COUNTIF(Inputs!$D$20:$DS$307,C940)*(Inputs!$B$3*24)*60*IF(C940="",0,1)</f>
        <v>0</v>
      </c>
      <c r="Q940" s="354">
        <f>IF(Factsheet!$E$61&gt;0,P940/Factsheet!$E$61,0)</f>
        <v>0</v>
      </c>
      <c r="R940" s="356"/>
      <c r="S940" s="19">
        <f>IF(H940="Trays",I940*Factsheet!$I$61,IF(G940="Fixed",I940,0))</f>
        <v>0</v>
      </c>
      <c r="T940" s="20">
        <f>IF(H940="Other","N/A",IF(H940="Trays",Factsheet!$I$61,Factsheet!$E$61))</f>
        <v>40</v>
      </c>
      <c r="U940" s="20" t="str">
        <f t="shared" si="31"/>
        <v>N</v>
      </c>
      <c r="V940" s="419" t="str">
        <f t="shared" si="30"/>
        <v>-</v>
      </c>
      <c r="W940" s="14"/>
      <c r="X940" s="14"/>
      <c r="Y940" s="14"/>
      <c r="Z940" s="14"/>
    </row>
    <row r="941" spans="1:26" ht="15" x14ac:dyDescent="0.25">
      <c r="A941" s="14"/>
      <c r="B941" s="16"/>
      <c r="C941" s="16"/>
      <c r="D941" s="14"/>
      <c r="E941" s="14"/>
      <c r="F941" s="16"/>
      <c r="G941" s="16"/>
      <c r="H941" s="16"/>
      <c r="I941" s="627"/>
      <c r="J941" s="628"/>
      <c r="K941" s="14"/>
      <c r="L941" s="615"/>
      <c r="M941" s="16"/>
      <c r="N941" s="16"/>
      <c r="O941" s="16"/>
      <c r="P941" s="353">
        <f>COUNTIF(Inputs!$D$20:$DS$307,C941)*(Inputs!$B$3*24)*60*IF(C941="",0,1)</f>
        <v>0</v>
      </c>
      <c r="Q941" s="354">
        <f>IF(Factsheet!$E$61&gt;0,P941/Factsheet!$E$61,0)</f>
        <v>0</v>
      </c>
      <c r="R941" s="356"/>
      <c r="S941" s="19">
        <f>IF(H941="Trays",I941*Factsheet!$I$61,IF(G941="Fixed",I941,0))</f>
        <v>0</v>
      </c>
      <c r="T941" s="20">
        <f>IF(H941="Other","N/A",IF(H941="Trays",Factsheet!$I$61,Factsheet!$E$61))</f>
        <v>40</v>
      </c>
      <c r="U941" s="20" t="str">
        <f t="shared" si="31"/>
        <v>N</v>
      </c>
      <c r="V941" s="419" t="str">
        <f t="shared" si="30"/>
        <v>-</v>
      </c>
      <c r="W941" s="14"/>
      <c r="X941" s="14"/>
      <c r="Y941" s="14"/>
      <c r="Z941" s="14"/>
    </row>
    <row r="942" spans="1:26" ht="15" x14ac:dyDescent="0.25">
      <c r="A942" s="14"/>
      <c r="B942" s="16"/>
      <c r="C942" s="16"/>
      <c r="D942" s="14"/>
      <c r="E942" s="14"/>
      <c r="F942" s="16"/>
      <c r="G942" s="16"/>
      <c r="H942" s="16"/>
      <c r="I942" s="627"/>
      <c r="J942" s="628"/>
      <c r="K942" s="14"/>
      <c r="L942" s="615"/>
      <c r="M942" s="16"/>
      <c r="N942" s="16"/>
      <c r="O942" s="16"/>
      <c r="P942" s="353">
        <f>COUNTIF(Inputs!$D$20:$DS$307,C942)*(Inputs!$B$3*24)*60*IF(C942="",0,1)</f>
        <v>0</v>
      </c>
      <c r="Q942" s="354">
        <f>IF(Factsheet!$E$61&gt;0,P942/Factsheet!$E$61,0)</f>
        <v>0</v>
      </c>
      <c r="R942" s="356"/>
      <c r="S942" s="19">
        <f>IF(H942="Trays",I942*Factsheet!$I$61,IF(G942="Fixed",I942,0))</f>
        <v>0</v>
      </c>
      <c r="T942" s="20">
        <f>IF(H942="Other","N/A",IF(H942="Trays",Factsheet!$I$61,Factsheet!$E$61))</f>
        <v>40</v>
      </c>
      <c r="U942" s="20" t="str">
        <f t="shared" si="31"/>
        <v>N</v>
      </c>
      <c r="V942" s="419" t="str">
        <f t="shared" si="30"/>
        <v>-</v>
      </c>
      <c r="W942" s="14"/>
      <c r="X942" s="14"/>
      <c r="Y942" s="14"/>
      <c r="Z942" s="14"/>
    </row>
    <row r="943" spans="1:26" ht="15" x14ac:dyDescent="0.25">
      <c r="A943" s="14"/>
      <c r="B943" s="16"/>
      <c r="C943" s="16"/>
      <c r="D943" s="14"/>
      <c r="E943" s="14"/>
      <c r="F943" s="16"/>
      <c r="G943" s="16"/>
      <c r="H943" s="16"/>
      <c r="I943" s="627"/>
      <c r="J943" s="628"/>
      <c r="K943" s="14"/>
      <c r="L943" s="615"/>
      <c r="M943" s="16"/>
      <c r="N943" s="16"/>
      <c r="O943" s="16"/>
      <c r="P943" s="353">
        <f>COUNTIF(Inputs!$D$20:$DS$307,C943)*(Inputs!$B$3*24)*60*IF(C943="",0,1)</f>
        <v>0</v>
      </c>
      <c r="Q943" s="354">
        <f>IF(Factsheet!$E$61&gt;0,P943/Factsheet!$E$61,0)</f>
        <v>0</v>
      </c>
      <c r="R943" s="356"/>
      <c r="S943" s="19">
        <f>IF(H943="Trays",I943*Factsheet!$I$61,IF(G943="Fixed",I943,0))</f>
        <v>0</v>
      </c>
      <c r="T943" s="20">
        <f>IF(H943="Other","N/A",IF(H943="Trays",Factsheet!$I$61,Factsheet!$E$61))</f>
        <v>40</v>
      </c>
      <c r="U943" s="20" t="str">
        <f t="shared" si="31"/>
        <v>N</v>
      </c>
      <c r="V943" s="419" t="str">
        <f t="shared" si="30"/>
        <v>-</v>
      </c>
      <c r="W943" s="14"/>
      <c r="X943" s="14"/>
      <c r="Y943" s="14"/>
      <c r="Z943" s="14"/>
    </row>
    <row r="944" spans="1:26" ht="15" x14ac:dyDescent="0.25">
      <c r="A944" s="14"/>
      <c r="B944" s="16"/>
      <c r="C944" s="16"/>
      <c r="D944" s="14"/>
      <c r="E944" s="14"/>
      <c r="F944" s="16"/>
      <c r="G944" s="16"/>
      <c r="H944" s="16"/>
      <c r="I944" s="627"/>
      <c r="J944" s="628"/>
      <c r="K944" s="14"/>
      <c r="L944" s="615"/>
      <c r="M944" s="16"/>
      <c r="N944" s="16"/>
      <c r="O944" s="16"/>
      <c r="P944" s="353">
        <f>COUNTIF(Inputs!$D$20:$DS$307,C944)*(Inputs!$B$3*24)*60*IF(C944="",0,1)</f>
        <v>0</v>
      </c>
      <c r="Q944" s="354">
        <f>IF(Factsheet!$E$61&gt;0,P944/Factsheet!$E$61,0)</f>
        <v>0</v>
      </c>
      <c r="R944" s="356"/>
      <c r="S944" s="19">
        <f>IF(H944="Trays",I944*Factsheet!$I$61,IF(G944="Fixed",I944,0))</f>
        <v>0</v>
      </c>
      <c r="T944" s="20">
        <f>IF(H944="Other","N/A",IF(H944="Trays",Factsheet!$I$61,Factsheet!$E$61))</f>
        <v>40</v>
      </c>
      <c r="U944" s="20" t="str">
        <f t="shared" si="31"/>
        <v>N</v>
      </c>
      <c r="V944" s="419" t="str">
        <f t="shared" si="30"/>
        <v>-</v>
      </c>
      <c r="W944" s="14"/>
      <c r="X944" s="14"/>
      <c r="Y944" s="14"/>
      <c r="Z944" s="14"/>
    </row>
    <row r="945" spans="1:26" ht="15" x14ac:dyDescent="0.25">
      <c r="A945" s="14"/>
      <c r="B945" s="16"/>
      <c r="C945" s="16"/>
      <c r="D945" s="14"/>
      <c r="E945" s="14"/>
      <c r="F945" s="16"/>
      <c r="G945" s="16"/>
      <c r="H945" s="16"/>
      <c r="I945" s="627"/>
      <c r="J945" s="628"/>
      <c r="K945" s="14"/>
      <c r="L945" s="615"/>
      <c r="M945" s="16"/>
      <c r="N945" s="16"/>
      <c r="O945" s="16"/>
      <c r="P945" s="353">
        <f>COUNTIF(Inputs!$D$20:$DS$307,C945)*(Inputs!$B$3*24)*60*IF(C945="",0,1)</f>
        <v>0</v>
      </c>
      <c r="Q945" s="354">
        <f>IF(Factsheet!$E$61&gt;0,P945/Factsheet!$E$61,0)</f>
        <v>0</v>
      </c>
      <c r="R945" s="356"/>
      <c r="S945" s="19">
        <f>IF(H945="Trays",I945*Factsheet!$I$61,IF(G945="Fixed",I945,0))</f>
        <v>0</v>
      </c>
      <c r="T945" s="20">
        <f>IF(H945="Other","N/A",IF(H945="Trays",Factsheet!$I$61,Factsheet!$E$61))</f>
        <v>40</v>
      </c>
      <c r="U945" s="20" t="str">
        <f t="shared" si="31"/>
        <v>N</v>
      </c>
      <c r="V945" s="419" t="str">
        <f t="shared" si="30"/>
        <v>-</v>
      </c>
      <c r="W945" s="14"/>
      <c r="X945" s="14"/>
      <c r="Y945" s="14"/>
      <c r="Z945" s="14"/>
    </row>
    <row r="946" spans="1:26" ht="15" x14ac:dyDescent="0.25">
      <c r="A946" s="14"/>
      <c r="B946" s="16"/>
      <c r="C946" s="16"/>
      <c r="D946" s="14"/>
      <c r="E946" s="14"/>
      <c r="F946" s="16"/>
      <c r="G946" s="16"/>
      <c r="H946" s="16"/>
      <c r="I946" s="627"/>
      <c r="J946" s="628"/>
      <c r="K946" s="14"/>
      <c r="L946" s="615"/>
      <c r="M946" s="16"/>
      <c r="N946" s="16"/>
      <c r="O946" s="16"/>
      <c r="P946" s="353">
        <f>COUNTIF(Inputs!$D$20:$DS$307,C946)*(Inputs!$B$3*24)*60*IF(C946="",0,1)</f>
        <v>0</v>
      </c>
      <c r="Q946" s="354">
        <f>IF(Factsheet!$E$61&gt;0,P946/Factsheet!$E$61,0)</f>
        <v>0</v>
      </c>
      <c r="R946" s="356"/>
      <c r="S946" s="19">
        <f>IF(H946="Trays",I946*Factsheet!$I$61,IF(G946="Fixed",I946,0))</f>
        <v>0</v>
      </c>
      <c r="T946" s="20">
        <f>IF(H946="Other","N/A",IF(H946="Trays",Factsheet!$I$61,Factsheet!$E$61))</f>
        <v>40</v>
      </c>
      <c r="U946" s="20" t="str">
        <f t="shared" si="31"/>
        <v>N</v>
      </c>
      <c r="V946" s="419" t="str">
        <f t="shared" si="30"/>
        <v>-</v>
      </c>
      <c r="W946" s="14"/>
      <c r="X946" s="14"/>
      <c r="Y946" s="14"/>
      <c r="Z946" s="14"/>
    </row>
    <row r="947" spans="1:26" ht="15" x14ac:dyDescent="0.25">
      <c r="A947" s="14"/>
      <c r="B947" s="16"/>
      <c r="C947" s="16"/>
      <c r="D947" s="14"/>
      <c r="E947" s="14"/>
      <c r="F947" s="16"/>
      <c r="G947" s="16"/>
      <c r="H947" s="16"/>
      <c r="I947" s="627"/>
      <c r="J947" s="628"/>
      <c r="K947" s="14"/>
      <c r="L947" s="615"/>
      <c r="M947" s="16"/>
      <c r="N947" s="16"/>
      <c r="O947" s="16"/>
      <c r="P947" s="353">
        <f>COUNTIF(Inputs!$D$20:$DS$307,C947)*(Inputs!$B$3*24)*60*IF(C947="",0,1)</f>
        <v>0</v>
      </c>
      <c r="Q947" s="354">
        <f>IF(Factsheet!$E$61&gt;0,P947/Factsheet!$E$61,0)</f>
        <v>0</v>
      </c>
      <c r="R947" s="356"/>
      <c r="S947" s="19">
        <f>IF(H947="Trays",I947*Factsheet!$I$61,IF(G947="Fixed",I947,0))</f>
        <v>0</v>
      </c>
      <c r="T947" s="20">
        <f>IF(H947="Other","N/A",IF(H947="Trays",Factsheet!$I$61,Factsheet!$E$61))</f>
        <v>40</v>
      </c>
      <c r="U947" s="20" t="str">
        <f t="shared" si="31"/>
        <v>N</v>
      </c>
      <c r="V947" s="419" t="str">
        <f t="shared" si="30"/>
        <v>-</v>
      </c>
      <c r="W947" s="14"/>
      <c r="X947" s="14"/>
      <c r="Y947" s="14"/>
      <c r="Z947" s="14"/>
    </row>
    <row r="948" spans="1:26" ht="15" x14ac:dyDescent="0.25">
      <c r="A948" s="14"/>
      <c r="B948" s="16"/>
      <c r="C948" s="16"/>
      <c r="D948" s="14"/>
      <c r="E948" s="14"/>
      <c r="F948" s="16"/>
      <c r="G948" s="16"/>
      <c r="H948" s="16"/>
      <c r="I948" s="627"/>
      <c r="J948" s="628"/>
      <c r="K948" s="14"/>
      <c r="L948" s="615"/>
      <c r="M948" s="16"/>
      <c r="N948" s="16"/>
      <c r="O948" s="16"/>
      <c r="P948" s="353">
        <f>COUNTIF(Inputs!$D$20:$DS$307,C948)*(Inputs!$B$3*24)*60*IF(C948="",0,1)</f>
        <v>0</v>
      </c>
      <c r="Q948" s="354">
        <f>IF(Factsheet!$E$61&gt;0,P948/Factsheet!$E$61,0)</f>
        <v>0</v>
      </c>
      <c r="R948" s="356"/>
      <c r="S948" s="19">
        <f>IF(H948="Trays",I948*Factsheet!$I$61,IF(G948="Fixed",I948,0))</f>
        <v>0</v>
      </c>
      <c r="T948" s="20">
        <f>IF(H948="Other","N/A",IF(H948="Trays",Factsheet!$I$61,Factsheet!$E$61))</f>
        <v>40</v>
      </c>
      <c r="U948" s="20" t="str">
        <f t="shared" si="31"/>
        <v>N</v>
      </c>
      <c r="V948" s="419" t="str">
        <f t="shared" si="30"/>
        <v>-</v>
      </c>
      <c r="W948" s="14"/>
      <c r="X948" s="14"/>
      <c r="Y948" s="14"/>
      <c r="Z948" s="14"/>
    </row>
    <row r="949" spans="1:26" ht="15" x14ac:dyDescent="0.25">
      <c r="A949" s="14"/>
      <c r="B949" s="16"/>
      <c r="C949" s="16"/>
      <c r="D949" s="14"/>
      <c r="E949" s="14"/>
      <c r="F949" s="16"/>
      <c r="G949" s="16"/>
      <c r="H949" s="16"/>
      <c r="I949" s="627"/>
      <c r="J949" s="628"/>
      <c r="K949" s="14"/>
      <c r="L949" s="615"/>
      <c r="M949" s="16"/>
      <c r="N949" s="16"/>
      <c r="O949" s="16"/>
      <c r="P949" s="353">
        <f>COUNTIF(Inputs!$D$20:$DS$307,C949)*(Inputs!$B$3*24)*60*IF(C949="",0,1)</f>
        <v>0</v>
      </c>
      <c r="Q949" s="354">
        <f>IF(Factsheet!$E$61&gt;0,P949/Factsheet!$E$61,0)</f>
        <v>0</v>
      </c>
      <c r="R949" s="356"/>
      <c r="S949" s="19">
        <f>IF(H949="Trays",I949*Factsheet!$I$61,IF(G949="Fixed",I949,0))</f>
        <v>0</v>
      </c>
      <c r="T949" s="20">
        <f>IF(H949="Other","N/A",IF(H949="Trays",Factsheet!$I$61,Factsheet!$E$61))</f>
        <v>40</v>
      </c>
      <c r="U949" s="20" t="str">
        <f t="shared" si="31"/>
        <v>N</v>
      </c>
      <c r="V949" s="419" t="str">
        <f t="shared" si="30"/>
        <v>-</v>
      </c>
      <c r="W949" s="14"/>
      <c r="X949" s="14"/>
      <c r="Y949" s="14"/>
      <c r="Z949" s="14"/>
    </row>
    <row r="950" spans="1:26" ht="15" x14ac:dyDescent="0.25">
      <c r="A950" s="14"/>
      <c r="B950" s="16"/>
      <c r="C950" s="16"/>
      <c r="D950" s="14"/>
      <c r="E950" s="14"/>
      <c r="F950" s="16"/>
      <c r="G950" s="16"/>
      <c r="H950" s="16"/>
      <c r="I950" s="627"/>
      <c r="J950" s="628"/>
      <c r="K950" s="14"/>
      <c r="L950" s="615"/>
      <c r="M950" s="16"/>
      <c r="N950" s="16"/>
      <c r="O950" s="16"/>
      <c r="P950" s="353">
        <f>COUNTIF(Inputs!$D$20:$DS$307,C950)*(Inputs!$B$3*24)*60*IF(C950="",0,1)</f>
        <v>0</v>
      </c>
      <c r="Q950" s="354">
        <f>IF(Factsheet!$E$61&gt;0,P950/Factsheet!$E$61,0)</f>
        <v>0</v>
      </c>
      <c r="R950" s="356"/>
      <c r="S950" s="19">
        <f>IF(H950="Trays",I950*Factsheet!$I$61,IF(G950="Fixed",I950,0))</f>
        <v>0</v>
      </c>
      <c r="T950" s="20">
        <f>IF(H950="Other","N/A",IF(H950="Trays",Factsheet!$I$61,Factsheet!$E$61))</f>
        <v>40</v>
      </c>
      <c r="U950" s="20" t="str">
        <f t="shared" si="31"/>
        <v>N</v>
      </c>
      <c r="V950" s="419" t="str">
        <f t="shared" si="30"/>
        <v>-</v>
      </c>
      <c r="W950" s="14"/>
      <c r="X950" s="14"/>
      <c r="Y950" s="14"/>
      <c r="Z950" s="14"/>
    </row>
    <row r="951" spans="1:26" ht="15" x14ac:dyDescent="0.25">
      <c r="A951" s="14"/>
      <c r="B951" s="16"/>
      <c r="C951" s="16"/>
      <c r="D951" s="14"/>
      <c r="E951" s="14"/>
      <c r="F951" s="16"/>
      <c r="G951" s="16"/>
      <c r="H951" s="16"/>
      <c r="I951" s="627"/>
      <c r="J951" s="628"/>
      <c r="K951" s="14"/>
      <c r="L951" s="615"/>
      <c r="M951" s="16"/>
      <c r="N951" s="16"/>
      <c r="O951" s="16"/>
      <c r="P951" s="353">
        <f>COUNTIF(Inputs!$D$20:$DS$307,C951)*(Inputs!$B$3*24)*60*IF(C951="",0,1)</f>
        <v>0</v>
      </c>
      <c r="Q951" s="354">
        <f>IF(Factsheet!$E$61&gt;0,P951/Factsheet!$E$61,0)</f>
        <v>0</v>
      </c>
      <c r="R951" s="356"/>
      <c r="S951" s="19">
        <f>IF(H951="Trays",I951*Factsheet!$I$61,IF(G951="Fixed",I951,0))</f>
        <v>0</v>
      </c>
      <c r="T951" s="20">
        <f>IF(H951="Other","N/A",IF(H951="Trays",Factsheet!$I$61,Factsheet!$E$61))</f>
        <v>40</v>
      </c>
      <c r="U951" s="20" t="str">
        <f t="shared" si="31"/>
        <v>N</v>
      </c>
      <c r="V951" s="419" t="str">
        <f t="shared" si="30"/>
        <v>-</v>
      </c>
      <c r="W951" s="14"/>
      <c r="X951" s="14"/>
      <c r="Y951" s="14"/>
      <c r="Z951" s="14"/>
    </row>
    <row r="952" spans="1:26" ht="15" x14ac:dyDescent="0.25">
      <c r="A952" s="14"/>
      <c r="B952" s="16"/>
      <c r="C952" s="16"/>
      <c r="D952" s="14"/>
      <c r="E952" s="14"/>
      <c r="F952" s="16"/>
      <c r="G952" s="16"/>
      <c r="H952" s="16"/>
      <c r="I952" s="627"/>
      <c r="J952" s="628"/>
      <c r="K952" s="14"/>
      <c r="L952" s="615"/>
      <c r="M952" s="16"/>
      <c r="N952" s="16"/>
      <c r="O952" s="16"/>
      <c r="P952" s="353">
        <f>COUNTIF(Inputs!$D$20:$DS$307,C952)*(Inputs!$B$3*24)*60*IF(C952="",0,1)</f>
        <v>0</v>
      </c>
      <c r="Q952" s="354">
        <f>IF(Factsheet!$E$61&gt;0,P952/Factsheet!$E$61,0)</f>
        <v>0</v>
      </c>
      <c r="R952" s="356"/>
      <c r="S952" s="19">
        <f>IF(H952="Trays",I952*Factsheet!$I$61,IF(G952="Fixed",I952,0))</f>
        <v>0</v>
      </c>
      <c r="T952" s="20">
        <f>IF(H952="Other","N/A",IF(H952="Trays",Factsheet!$I$61,Factsheet!$E$61))</f>
        <v>40</v>
      </c>
      <c r="U952" s="20" t="str">
        <f t="shared" si="31"/>
        <v>N</v>
      </c>
      <c r="V952" s="419" t="str">
        <f t="shared" si="30"/>
        <v>-</v>
      </c>
      <c r="W952" s="14"/>
      <c r="X952" s="14"/>
      <c r="Y952" s="14"/>
      <c r="Z952" s="14"/>
    </row>
    <row r="953" spans="1:26" ht="15" x14ac:dyDescent="0.25">
      <c r="A953" s="14"/>
      <c r="B953" s="16"/>
      <c r="C953" s="16"/>
      <c r="D953" s="14"/>
      <c r="E953" s="14"/>
      <c r="F953" s="16"/>
      <c r="G953" s="16"/>
      <c r="H953" s="16"/>
      <c r="I953" s="627"/>
      <c r="J953" s="628"/>
      <c r="K953" s="14"/>
      <c r="L953" s="615"/>
      <c r="M953" s="16"/>
      <c r="N953" s="16"/>
      <c r="O953" s="16"/>
      <c r="P953" s="353">
        <f>COUNTIF(Inputs!$D$20:$DS$307,C953)*(Inputs!$B$3*24)*60*IF(C953="",0,1)</f>
        <v>0</v>
      </c>
      <c r="Q953" s="354">
        <f>IF(Factsheet!$E$61&gt;0,P953/Factsheet!$E$61,0)</f>
        <v>0</v>
      </c>
      <c r="R953" s="356"/>
      <c r="S953" s="19">
        <f>IF(H953="Trays",I953*Factsheet!$I$61,IF(G953="Fixed",I953,0))</f>
        <v>0</v>
      </c>
      <c r="T953" s="20">
        <f>IF(H953="Other","N/A",IF(H953="Trays",Factsheet!$I$61,Factsheet!$E$61))</f>
        <v>40</v>
      </c>
      <c r="U953" s="20" t="str">
        <f t="shared" si="31"/>
        <v>N</v>
      </c>
      <c r="V953" s="419" t="str">
        <f t="shared" si="30"/>
        <v>-</v>
      </c>
      <c r="W953" s="14"/>
      <c r="X953" s="14"/>
      <c r="Y953" s="14"/>
      <c r="Z953" s="14"/>
    </row>
    <row r="954" spans="1:26" ht="15" x14ac:dyDescent="0.25">
      <c r="A954" s="14"/>
      <c r="B954" s="16"/>
      <c r="C954" s="16"/>
      <c r="D954" s="14"/>
      <c r="E954" s="14"/>
      <c r="F954" s="16"/>
      <c r="G954" s="16"/>
      <c r="H954" s="16"/>
      <c r="I954" s="627"/>
      <c r="J954" s="628"/>
      <c r="K954" s="14"/>
      <c r="L954" s="615"/>
      <c r="M954" s="16"/>
      <c r="N954" s="16"/>
      <c r="O954" s="16"/>
      <c r="P954" s="353">
        <f>COUNTIF(Inputs!$D$20:$DS$307,C954)*(Inputs!$B$3*24)*60*IF(C954="",0,1)</f>
        <v>0</v>
      </c>
      <c r="Q954" s="354">
        <f>IF(Factsheet!$E$61&gt;0,P954/Factsheet!$E$61,0)</f>
        <v>0</v>
      </c>
      <c r="R954" s="356"/>
      <c r="S954" s="19">
        <f>IF(H954="Trays",I954*Factsheet!$I$61,IF(G954="Fixed",I954,0))</f>
        <v>0</v>
      </c>
      <c r="T954" s="20">
        <f>IF(H954="Other","N/A",IF(H954="Trays",Factsheet!$I$61,Factsheet!$E$61))</f>
        <v>40</v>
      </c>
      <c r="U954" s="20" t="str">
        <f t="shared" si="31"/>
        <v>N</v>
      </c>
      <c r="V954" s="419" t="str">
        <f t="shared" si="30"/>
        <v>-</v>
      </c>
      <c r="W954" s="14"/>
      <c r="X954" s="14"/>
      <c r="Y954" s="14"/>
      <c r="Z954" s="14"/>
    </row>
    <row r="955" spans="1:26" ht="15" x14ac:dyDescent="0.25">
      <c r="A955" s="14"/>
      <c r="B955" s="16"/>
      <c r="C955" s="16"/>
      <c r="D955" s="14"/>
      <c r="E955" s="14"/>
      <c r="F955" s="16"/>
      <c r="G955" s="16"/>
      <c r="H955" s="16"/>
      <c r="I955" s="627"/>
      <c r="J955" s="628"/>
      <c r="K955" s="14"/>
      <c r="L955" s="615"/>
      <c r="M955" s="16"/>
      <c r="N955" s="16"/>
      <c r="O955" s="16"/>
      <c r="P955" s="353">
        <f>COUNTIF(Inputs!$D$20:$DS$307,C955)*(Inputs!$B$3*24)*60*IF(C955="",0,1)</f>
        <v>0</v>
      </c>
      <c r="Q955" s="354">
        <f>IF(Factsheet!$E$61&gt;0,P955/Factsheet!$E$61,0)</f>
        <v>0</v>
      </c>
      <c r="R955" s="356"/>
      <c r="S955" s="19">
        <f>IF(H955="Trays",I955*Factsheet!$I$61,IF(G955="Fixed",I955,0))</f>
        <v>0</v>
      </c>
      <c r="T955" s="20">
        <f>IF(H955="Other","N/A",IF(H955="Trays",Factsheet!$I$61,Factsheet!$E$61))</f>
        <v>40</v>
      </c>
      <c r="U955" s="20" t="str">
        <f t="shared" si="31"/>
        <v>N</v>
      </c>
      <c r="V955" s="419" t="str">
        <f t="shared" si="30"/>
        <v>-</v>
      </c>
      <c r="W955" s="14"/>
      <c r="X955" s="14"/>
      <c r="Y955" s="14"/>
      <c r="Z955" s="14"/>
    </row>
    <row r="956" spans="1:26" ht="15" x14ac:dyDescent="0.25">
      <c r="A956" s="14"/>
      <c r="B956" s="16"/>
      <c r="C956" s="16"/>
      <c r="D956" s="14"/>
      <c r="E956" s="14"/>
      <c r="F956" s="16"/>
      <c r="G956" s="16"/>
      <c r="H956" s="16"/>
      <c r="I956" s="627"/>
      <c r="J956" s="628"/>
      <c r="K956" s="14"/>
      <c r="L956" s="615"/>
      <c r="M956" s="16"/>
      <c r="N956" s="16"/>
      <c r="O956" s="16"/>
      <c r="P956" s="353">
        <f>COUNTIF(Inputs!$D$20:$DS$307,C956)*(Inputs!$B$3*24)*60*IF(C956="",0,1)</f>
        <v>0</v>
      </c>
      <c r="Q956" s="354">
        <f>IF(Factsheet!$E$61&gt;0,P956/Factsheet!$E$61,0)</f>
        <v>0</v>
      </c>
      <c r="R956" s="356"/>
      <c r="S956" s="19">
        <f>IF(H956="Trays",I956*Factsheet!$I$61,IF(G956="Fixed",I956,0))</f>
        <v>0</v>
      </c>
      <c r="T956" s="20">
        <f>IF(H956="Other","N/A",IF(H956="Trays",Factsheet!$I$61,Factsheet!$E$61))</f>
        <v>40</v>
      </c>
      <c r="U956" s="20" t="str">
        <f t="shared" si="31"/>
        <v>N</v>
      </c>
      <c r="V956" s="419" t="str">
        <f t="shared" si="30"/>
        <v>-</v>
      </c>
      <c r="W956" s="14"/>
      <c r="X956" s="14"/>
      <c r="Y956" s="14"/>
      <c r="Z956" s="14"/>
    </row>
    <row r="957" spans="1:26" ht="15" x14ac:dyDescent="0.25">
      <c r="A957" s="14"/>
      <c r="B957" s="16"/>
      <c r="C957" s="16"/>
      <c r="D957" s="14"/>
      <c r="E957" s="14"/>
      <c r="F957" s="16"/>
      <c r="G957" s="16"/>
      <c r="H957" s="16"/>
      <c r="I957" s="627"/>
      <c r="J957" s="628"/>
      <c r="K957" s="14"/>
      <c r="L957" s="615"/>
      <c r="M957" s="16"/>
      <c r="N957" s="16"/>
      <c r="O957" s="16"/>
      <c r="P957" s="353">
        <f>COUNTIF(Inputs!$D$20:$DS$307,C957)*(Inputs!$B$3*24)*60*IF(C957="",0,1)</f>
        <v>0</v>
      </c>
      <c r="Q957" s="354">
        <f>IF(Factsheet!$E$61&gt;0,P957/Factsheet!$E$61,0)</f>
        <v>0</v>
      </c>
      <c r="R957" s="356"/>
      <c r="S957" s="19">
        <f>IF(H957="Trays",I957*Factsheet!$I$61,IF(G957="Fixed",I957,0))</f>
        <v>0</v>
      </c>
      <c r="T957" s="20">
        <f>IF(H957="Other","N/A",IF(H957="Trays",Factsheet!$I$61,Factsheet!$E$61))</f>
        <v>40</v>
      </c>
      <c r="U957" s="20" t="str">
        <f t="shared" si="31"/>
        <v>N</v>
      </c>
      <c r="V957" s="419" t="str">
        <f t="shared" si="30"/>
        <v>-</v>
      </c>
      <c r="W957" s="14"/>
      <c r="X957" s="14"/>
      <c r="Y957" s="14"/>
      <c r="Z957" s="14"/>
    </row>
    <row r="958" spans="1:26" ht="15" x14ac:dyDescent="0.25">
      <c r="A958" s="14"/>
      <c r="B958" s="16"/>
      <c r="C958" s="16"/>
      <c r="D958" s="14"/>
      <c r="E958" s="14"/>
      <c r="F958" s="16"/>
      <c r="G958" s="16"/>
      <c r="H958" s="16"/>
      <c r="I958" s="627"/>
      <c r="J958" s="628"/>
      <c r="K958" s="14"/>
      <c r="L958" s="615"/>
      <c r="M958" s="16"/>
      <c r="N958" s="16"/>
      <c r="O958" s="16"/>
      <c r="P958" s="353">
        <f>COUNTIF(Inputs!$D$20:$DS$307,C958)*(Inputs!$B$3*24)*60*IF(C958="",0,1)</f>
        <v>0</v>
      </c>
      <c r="Q958" s="354">
        <f>IF(Factsheet!$E$61&gt;0,P958/Factsheet!$E$61,0)</f>
        <v>0</v>
      </c>
      <c r="R958" s="356"/>
      <c r="S958" s="19">
        <f>IF(H958="Trays",I958*Factsheet!$I$61,IF(G958="Fixed",I958,0))</f>
        <v>0</v>
      </c>
      <c r="T958" s="20">
        <f>IF(H958="Other","N/A",IF(H958="Trays",Factsheet!$I$61,Factsheet!$E$61))</f>
        <v>40</v>
      </c>
      <c r="U958" s="20" t="str">
        <f t="shared" si="31"/>
        <v>N</v>
      </c>
      <c r="V958" s="419" t="str">
        <f t="shared" si="30"/>
        <v>-</v>
      </c>
      <c r="W958" s="14"/>
      <c r="X958" s="14"/>
      <c r="Y958" s="14"/>
      <c r="Z958" s="14"/>
    </row>
    <row r="959" spans="1:26" ht="15" x14ac:dyDescent="0.25">
      <c r="A959" s="14"/>
      <c r="B959" s="16"/>
      <c r="C959" s="16"/>
      <c r="D959" s="14"/>
      <c r="E959" s="14"/>
      <c r="F959" s="16"/>
      <c r="G959" s="16"/>
      <c r="H959" s="16"/>
      <c r="I959" s="627"/>
      <c r="J959" s="628"/>
      <c r="K959" s="14"/>
      <c r="L959" s="615"/>
      <c r="M959" s="16"/>
      <c r="N959" s="16"/>
      <c r="O959" s="16"/>
      <c r="P959" s="353">
        <f>COUNTIF(Inputs!$D$20:$DS$307,C959)*(Inputs!$B$3*24)*60*IF(C959="",0,1)</f>
        <v>0</v>
      </c>
      <c r="Q959" s="354">
        <f>IF(Factsheet!$E$61&gt;0,P959/Factsheet!$E$61,0)</f>
        <v>0</v>
      </c>
      <c r="R959" s="356"/>
      <c r="S959" s="19">
        <f>IF(H959="Trays",I959*Factsheet!$I$61,IF(G959="Fixed",I959,0))</f>
        <v>0</v>
      </c>
      <c r="T959" s="20">
        <f>IF(H959="Other","N/A",IF(H959="Trays",Factsheet!$I$61,Factsheet!$E$61))</f>
        <v>40</v>
      </c>
      <c r="U959" s="20" t="str">
        <f t="shared" si="31"/>
        <v>N</v>
      </c>
      <c r="V959" s="419" t="str">
        <f t="shared" si="30"/>
        <v>-</v>
      </c>
      <c r="W959" s="14"/>
      <c r="X959" s="14"/>
      <c r="Y959" s="14"/>
      <c r="Z959" s="14"/>
    </row>
    <row r="960" spans="1:26" ht="15" x14ac:dyDescent="0.25">
      <c r="A960" s="14"/>
      <c r="B960" s="16"/>
      <c r="C960" s="16"/>
      <c r="D960" s="14"/>
      <c r="E960" s="14"/>
      <c r="F960" s="16"/>
      <c r="G960" s="16"/>
      <c r="H960" s="16"/>
      <c r="I960" s="627"/>
      <c r="J960" s="628"/>
      <c r="K960" s="14"/>
      <c r="L960" s="615"/>
      <c r="M960" s="16"/>
      <c r="N960" s="16"/>
      <c r="O960" s="16"/>
      <c r="P960" s="353">
        <f>COUNTIF(Inputs!$D$20:$DS$307,C960)*(Inputs!$B$3*24)*60*IF(C960="",0,1)</f>
        <v>0</v>
      </c>
      <c r="Q960" s="354">
        <f>IF(Factsheet!$E$61&gt;0,P960/Factsheet!$E$61,0)</f>
        <v>0</v>
      </c>
      <c r="R960" s="356"/>
      <c r="S960" s="19">
        <f>IF(H960="Trays",I960*Factsheet!$I$61,IF(G960="Fixed",I960,0))</f>
        <v>0</v>
      </c>
      <c r="T960" s="20">
        <f>IF(H960="Other","N/A",IF(H960="Trays",Factsheet!$I$61,Factsheet!$E$61))</f>
        <v>40</v>
      </c>
      <c r="U960" s="20" t="str">
        <f t="shared" si="31"/>
        <v>N</v>
      </c>
      <c r="V960" s="419" t="str">
        <f t="shared" si="30"/>
        <v>-</v>
      </c>
      <c r="W960" s="14"/>
      <c r="X960" s="14"/>
      <c r="Y960" s="14"/>
      <c r="Z960" s="14"/>
    </row>
    <row r="961" spans="1:26" ht="15" x14ac:dyDescent="0.25">
      <c r="A961" s="14"/>
      <c r="B961" s="16"/>
      <c r="C961" s="16"/>
      <c r="D961" s="14"/>
      <c r="E961" s="14"/>
      <c r="F961" s="16"/>
      <c r="G961" s="16"/>
      <c r="H961" s="16"/>
      <c r="I961" s="627"/>
      <c r="J961" s="628"/>
      <c r="K961" s="14"/>
      <c r="L961" s="615"/>
      <c r="M961" s="16"/>
      <c r="N961" s="16"/>
      <c r="O961" s="16"/>
      <c r="P961" s="353">
        <f>COUNTIF(Inputs!$D$20:$DS$307,C961)*(Inputs!$B$3*24)*60*IF(C961="",0,1)</f>
        <v>0</v>
      </c>
      <c r="Q961" s="354">
        <f>IF(Factsheet!$E$61&gt;0,P961/Factsheet!$E$61,0)</f>
        <v>0</v>
      </c>
      <c r="R961" s="356"/>
      <c r="S961" s="19">
        <f>IF(H961="Trays",I961*Factsheet!$I$61,IF(G961="Fixed",I961,0))</f>
        <v>0</v>
      </c>
      <c r="T961" s="20">
        <f>IF(H961="Other","N/A",IF(H961="Trays",Factsheet!$I$61,Factsheet!$E$61))</f>
        <v>40</v>
      </c>
      <c r="U961" s="20" t="str">
        <f t="shared" si="31"/>
        <v>N</v>
      </c>
      <c r="V961" s="419" t="str">
        <f t="shared" si="30"/>
        <v>-</v>
      </c>
      <c r="W961" s="14"/>
      <c r="X961" s="14"/>
      <c r="Y961" s="14"/>
      <c r="Z961" s="14"/>
    </row>
    <row r="962" spans="1:26" ht="15" x14ac:dyDescent="0.25">
      <c r="A962" s="14"/>
      <c r="B962" s="16"/>
      <c r="C962" s="16"/>
      <c r="D962" s="14"/>
      <c r="E962" s="14"/>
      <c r="F962" s="16"/>
      <c r="G962" s="16"/>
      <c r="H962" s="16"/>
      <c r="I962" s="627"/>
      <c r="J962" s="628"/>
      <c r="K962" s="14"/>
      <c r="L962" s="615"/>
      <c r="M962" s="16"/>
      <c r="N962" s="16"/>
      <c r="O962" s="16"/>
      <c r="P962" s="353">
        <f>COUNTIF(Inputs!$D$20:$DS$307,C962)*(Inputs!$B$3*24)*60*IF(C962="",0,1)</f>
        <v>0</v>
      </c>
      <c r="Q962" s="354">
        <f>IF(Factsheet!$E$61&gt;0,P962/Factsheet!$E$61,0)</f>
        <v>0</v>
      </c>
      <c r="R962" s="356"/>
      <c r="S962" s="19">
        <f>IF(H962="Trays",I962*Factsheet!$I$61,IF(G962="Fixed",I962,0))</f>
        <v>0</v>
      </c>
      <c r="T962" s="20">
        <f>IF(H962="Other","N/A",IF(H962="Trays",Factsheet!$I$61,Factsheet!$E$61))</f>
        <v>40</v>
      </c>
      <c r="U962" s="20" t="str">
        <f t="shared" si="31"/>
        <v>N</v>
      </c>
      <c r="V962" s="419" t="str">
        <f t="shared" si="30"/>
        <v>-</v>
      </c>
      <c r="W962" s="14"/>
      <c r="X962" s="14"/>
      <c r="Y962" s="14"/>
      <c r="Z962" s="14"/>
    </row>
    <row r="963" spans="1:26" ht="15" x14ac:dyDescent="0.25">
      <c r="A963" s="14"/>
      <c r="B963" s="16"/>
      <c r="C963" s="16"/>
      <c r="D963" s="14"/>
      <c r="E963" s="14"/>
      <c r="F963" s="16"/>
      <c r="G963" s="16"/>
      <c r="H963" s="16"/>
      <c r="I963" s="627"/>
      <c r="J963" s="628"/>
      <c r="K963" s="14"/>
      <c r="L963" s="615"/>
      <c r="M963" s="16"/>
      <c r="N963" s="16"/>
      <c r="O963" s="16"/>
      <c r="P963" s="353">
        <f>COUNTIF(Inputs!$D$20:$DS$307,C963)*(Inputs!$B$3*24)*60*IF(C963="",0,1)</f>
        <v>0</v>
      </c>
      <c r="Q963" s="354">
        <f>IF(Factsheet!$E$61&gt;0,P963/Factsheet!$E$61,0)</f>
        <v>0</v>
      </c>
      <c r="R963" s="356"/>
      <c r="S963" s="19">
        <f>IF(H963="Trays",I963*Factsheet!$I$61,IF(G963="Fixed",I963,0))</f>
        <v>0</v>
      </c>
      <c r="T963" s="20">
        <f>IF(H963="Other","N/A",IF(H963="Trays",Factsheet!$I$61,Factsheet!$E$61))</f>
        <v>40</v>
      </c>
      <c r="U963" s="20" t="str">
        <f t="shared" si="31"/>
        <v>N</v>
      </c>
      <c r="V963" s="419" t="str">
        <f t="shared" si="30"/>
        <v>-</v>
      </c>
      <c r="W963" s="14"/>
      <c r="X963" s="14"/>
      <c r="Y963" s="14"/>
      <c r="Z963" s="14"/>
    </row>
    <row r="964" spans="1:26" ht="15" x14ac:dyDescent="0.25">
      <c r="A964" s="14"/>
      <c r="B964" s="16"/>
      <c r="C964" s="16"/>
      <c r="D964" s="14"/>
      <c r="E964" s="14"/>
      <c r="F964" s="16"/>
      <c r="G964" s="16"/>
      <c r="H964" s="16"/>
      <c r="I964" s="627"/>
      <c r="J964" s="628"/>
      <c r="K964" s="14"/>
      <c r="L964" s="615"/>
      <c r="M964" s="16"/>
      <c r="N964" s="16"/>
      <c r="O964" s="16"/>
      <c r="P964" s="353">
        <f>COUNTIF(Inputs!$D$20:$DS$307,C964)*(Inputs!$B$3*24)*60*IF(C964="",0,1)</f>
        <v>0</v>
      </c>
      <c r="Q964" s="354">
        <f>IF(Factsheet!$E$61&gt;0,P964/Factsheet!$E$61,0)</f>
        <v>0</v>
      </c>
      <c r="R964" s="356"/>
      <c r="S964" s="19">
        <f>IF(H964="Trays",I964*Factsheet!$I$61,IF(G964="Fixed",I964,0))</f>
        <v>0</v>
      </c>
      <c r="T964" s="20">
        <f>IF(H964="Other","N/A",IF(H964="Trays",Factsheet!$I$61,Factsheet!$E$61))</f>
        <v>40</v>
      </c>
      <c r="U964" s="20" t="str">
        <f t="shared" si="31"/>
        <v>N</v>
      </c>
      <c r="V964" s="419" t="str">
        <f t="shared" si="30"/>
        <v>-</v>
      </c>
      <c r="W964" s="14"/>
      <c r="X964" s="14"/>
      <c r="Y964" s="14"/>
      <c r="Z964" s="14"/>
    </row>
    <row r="965" spans="1:26" ht="15" x14ac:dyDescent="0.25">
      <c r="A965" s="14"/>
      <c r="B965" s="16"/>
      <c r="C965" s="16"/>
      <c r="D965" s="14"/>
      <c r="E965" s="14"/>
      <c r="F965" s="16"/>
      <c r="G965" s="16"/>
      <c r="H965" s="16"/>
      <c r="I965" s="627"/>
      <c r="J965" s="628"/>
      <c r="K965" s="14"/>
      <c r="L965" s="615"/>
      <c r="M965" s="16"/>
      <c r="N965" s="16"/>
      <c r="O965" s="16"/>
      <c r="P965" s="353">
        <f>COUNTIF(Inputs!$D$20:$DS$307,C965)*(Inputs!$B$3*24)*60*IF(C965="",0,1)</f>
        <v>0</v>
      </c>
      <c r="Q965" s="354">
        <f>IF(Factsheet!$E$61&gt;0,P965/Factsheet!$E$61,0)</f>
        <v>0</v>
      </c>
      <c r="R965" s="356"/>
      <c r="S965" s="19">
        <f>IF(H965="Trays",I965*Factsheet!$I$61,IF(G965="Fixed",I965,0))</f>
        <v>0</v>
      </c>
      <c r="T965" s="20">
        <f>IF(H965="Other","N/A",IF(H965="Trays",Factsheet!$I$61,Factsheet!$E$61))</f>
        <v>40</v>
      </c>
      <c r="U965" s="20" t="str">
        <f t="shared" si="31"/>
        <v>N</v>
      </c>
      <c r="V965" s="419" t="str">
        <f t="shared" ref="V965:V1027" si="32">A965&amp;"-"&amp;C965</f>
        <v>-</v>
      </c>
      <c r="W965" s="14"/>
      <c r="X965" s="14"/>
      <c r="Y965" s="14"/>
      <c r="Z965" s="14"/>
    </row>
    <row r="966" spans="1:26" ht="15" x14ac:dyDescent="0.25">
      <c r="A966" s="14"/>
      <c r="B966" s="16"/>
      <c r="C966" s="16"/>
      <c r="D966" s="14"/>
      <c r="E966" s="14"/>
      <c r="F966" s="16"/>
      <c r="G966" s="16"/>
      <c r="H966" s="16"/>
      <c r="I966" s="627"/>
      <c r="J966" s="628"/>
      <c r="K966" s="14"/>
      <c r="L966" s="615"/>
      <c r="M966" s="16"/>
      <c r="N966" s="16"/>
      <c r="O966" s="16"/>
      <c r="P966" s="353">
        <f>COUNTIF(Inputs!$D$20:$DS$307,C966)*(Inputs!$B$3*24)*60*IF(C966="",0,1)</f>
        <v>0</v>
      </c>
      <c r="Q966" s="354">
        <f>IF(Factsheet!$E$61&gt;0,P966/Factsheet!$E$61,0)</f>
        <v>0</v>
      </c>
      <c r="R966" s="356"/>
      <c r="S966" s="19">
        <f>IF(H966="Trays",I966*Factsheet!$I$61,IF(G966="Fixed",I966,0))</f>
        <v>0</v>
      </c>
      <c r="T966" s="20">
        <f>IF(H966="Other","N/A",IF(H966="Trays",Factsheet!$I$61,Factsheet!$E$61))</f>
        <v>40</v>
      </c>
      <c r="U966" s="20" t="str">
        <f t="shared" si="31"/>
        <v>N</v>
      </c>
      <c r="V966" s="419" t="str">
        <f t="shared" si="32"/>
        <v>-</v>
      </c>
      <c r="W966" s="14"/>
      <c r="X966" s="14"/>
      <c r="Y966" s="14"/>
      <c r="Z966" s="14"/>
    </row>
    <row r="967" spans="1:26" ht="15" x14ac:dyDescent="0.25">
      <c r="A967" s="14"/>
      <c r="B967" s="16"/>
      <c r="C967" s="16"/>
      <c r="D967" s="14"/>
      <c r="E967" s="14"/>
      <c r="F967" s="16"/>
      <c r="G967" s="16"/>
      <c r="H967" s="16"/>
      <c r="I967" s="627"/>
      <c r="J967" s="628"/>
      <c r="K967" s="14"/>
      <c r="L967" s="615"/>
      <c r="M967" s="16"/>
      <c r="N967" s="16"/>
      <c r="O967" s="16"/>
      <c r="P967" s="353">
        <f>COUNTIF(Inputs!$D$20:$DS$307,C967)*(Inputs!$B$3*24)*60*IF(C967="",0,1)</f>
        <v>0</v>
      </c>
      <c r="Q967" s="354">
        <f>IF(Factsheet!$E$61&gt;0,P967/Factsheet!$E$61,0)</f>
        <v>0</v>
      </c>
      <c r="R967" s="356"/>
      <c r="S967" s="19">
        <f>IF(H967="Trays",I967*Factsheet!$I$61,IF(G967="Fixed",I967,0))</f>
        <v>0</v>
      </c>
      <c r="T967" s="20">
        <f>IF(H967="Other","N/A",IF(H967="Trays",Factsheet!$I$61,Factsheet!$E$61))</f>
        <v>40</v>
      </c>
      <c r="U967" s="20" t="str">
        <f t="shared" ref="U967:U1027" si="33">IF(P967&gt;0,"Y","N")</f>
        <v>N</v>
      </c>
      <c r="V967" s="419" t="str">
        <f t="shared" si="32"/>
        <v>-</v>
      </c>
      <c r="W967" s="14"/>
      <c r="X967" s="14"/>
      <c r="Y967" s="14"/>
      <c r="Z967" s="14"/>
    </row>
    <row r="968" spans="1:26" ht="15" x14ac:dyDescent="0.25">
      <c r="A968" s="14"/>
      <c r="B968" s="16"/>
      <c r="C968" s="16"/>
      <c r="D968" s="14"/>
      <c r="E968" s="14"/>
      <c r="F968" s="16"/>
      <c r="G968" s="16"/>
      <c r="H968" s="16"/>
      <c r="I968" s="627"/>
      <c r="J968" s="628"/>
      <c r="K968" s="14"/>
      <c r="L968" s="615"/>
      <c r="M968" s="16"/>
      <c r="N968" s="16"/>
      <c r="O968" s="16"/>
      <c r="P968" s="353">
        <f>COUNTIF(Inputs!$D$20:$DS$307,C968)*(Inputs!$B$3*24)*60*IF(C968="",0,1)</f>
        <v>0</v>
      </c>
      <c r="Q968" s="354">
        <f>IF(Factsheet!$E$61&gt;0,P968/Factsheet!$E$61,0)</f>
        <v>0</v>
      </c>
      <c r="R968" s="356"/>
      <c r="S968" s="19">
        <f>IF(H968="Trays",I968*Factsheet!$I$61,IF(G968="Fixed",I968,0))</f>
        <v>0</v>
      </c>
      <c r="T968" s="20">
        <f>IF(H968="Other","N/A",IF(H968="Trays",Factsheet!$I$61,Factsheet!$E$61))</f>
        <v>40</v>
      </c>
      <c r="U968" s="20" t="str">
        <f t="shared" si="33"/>
        <v>N</v>
      </c>
      <c r="V968" s="419" t="str">
        <f t="shared" si="32"/>
        <v>-</v>
      </c>
      <c r="W968" s="14"/>
      <c r="X968" s="14"/>
      <c r="Y968" s="14"/>
      <c r="Z968" s="14"/>
    </row>
    <row r="969" spans="1:26" ht="15" x14ac:dyDescent="0.25">
      <c r="A969" s="14"/>
      <c r="B969" s="16"/>
      <c r="C969" s="16"/>
      <c r="D969" s="14"/>
      <c r="E969" s="14"/>
      <c r="F969" s="16"/>
      <c r="G969" s="16"/>
      <c r="H969" s="16"/>
      <c r="I969" s="627"/>
      <c r="J969" s="628"/>
      <c r="K969" s="14"/>
      <c r="L969" s="615"/>
      <c r="M969" s="16"/>
      <c r="N969" s="16"/>
      <c r="O969" s="16"/>
      <c r="P969" s="353">
        <f>COUNTIF(Inputs!$D$20:$DS$307,C969)*(Inputs!$B$3*24)*60*IF(C969="",0,1)</f>
        <v>0</v>
      </c>
      <c r="Q969" s="354">
        <f>IF(Factsheet!$E$61&gt;0,P969/Factsheet!$E$61,0)</f>
        <v>0</v>
      </c>
      <c r="R969" s="356"/>
      <c r="S969" s="19">
        <f>IF(H969="Trays",I969*Factsheet!$I$61,IF(G969="Fixed",I969,0))</f>
        <v>0</v>
      </c>
      <c r="T969" s="20">
        <f>IF(H969="Other","N/A",IF(H969="Trays",Factsheet!$I$61,Factsheet!$E$61))</f>
        <v>40</v>
      </c>
      <c r="U969" s="20" t="str">
        <f t="shared" si="33"/>
        <v>N</v>
      </c>
      <c r="V969" s="419" t="str">
        <f t="shared" si="32"/>
        <v>-</v>
      </c>
      <c r="W969" s="14"/>
      <c r="X969" s="14"/>
      <c r="Y969" s="14"/>
      <c r="Z969" s="14"/>
    </row>
    <row r="970" spans="1:26" ht="15" x14ac:dyDescent="0.25">
      <c r="A970" s="14"/>
      <c r="B970" s="16"/>
      <c r="C970" s="16"/>
      <c r="D970" s="14"/>
      <c r="E970" s="14"/>
      <c r="F970" s="16"/>
      <c r="G970" s="16"/>
      <c r="H970" s="16"/>
      <c r="I970" s="627"/>
      <c r="J970" s="628"/>
      <c r="K970" s="14"/>
      <c r="L970" s="615"/>
      <c r="M970" s="16"/>
      <c r="N970" s="16"/>
      <c r="O970" s="16"/>
      <c r="P970" s="353">
        <f>COUNTIF(Inputs!$D$20:$DS$307,C970)*(Inputs!$B$3*24)*60*IF(C970="",0,1)</f>
        <v>0</v>
      </c>
      <c r="Q970" s="354">
        <f>IF(Factsheet!$E$61&gt;0,P970/Factsheet!$E$61,0)</f>
        <v>0</v>
      </c>
      <c r="R970" s="356"/>
      <c r="S970" s="19">
        <f>IF(H970="Trays",I970*Factsheet!$I$61,IF(G970="Fixed",I970,0))</f>
        <v>0</v>
      </c>
      <c r="T970" s="20">
        <f>IF(H970="Other","N/A",IF(H970="Trays",Factsheet!$I$61,Factsheet!$E$61))</f>
        <v>40</v>
      </c>
      <c r="U970" s="20" t="str">
        <f t="shared" si="33"/>
        <v>N</v>
      </c>
      <c r="V970" s="419" t="str">
        <f t="shared" si="32"/>
        <v>-</v>
      </c>
      <c r="W970" s="14"/>
      <c r="X970" s="14"/>
      <c r="Y970" s="14"/>
      <c r="Z970" s="14"/>
    </row>
    <row r="971" spans="1:26" ht="15" x14ac:dyDescent="0.25">
      <c r="A971" s="14"/>
      <c r="B971" s="16"/>
      <c r="C971" s="16"/>
      <c r="D971" s="14"/>
      <c r="E971" s="14"/>
      <c r="F971" s="16"/>
      <c r="G971" s="16"/>
      <c r="H971" s="16"/>
      <c r="I971" s="627"/>
      <c r="J971" s="628"/>
      <c r="K971" s="14"/>
      <c r="L971" s="615"/>
      <c r="M971" s="16"/>
      <c r="N971" s="16"/>
      <c r="O971" s="16"/>
      <c r="P971" s="353">
        <f>COUNTIF(Inputs!$D$20:$DS$307,C971)*(Inputs!$B$3*24)*60*IF(C971="",0,1)</f>
        <v>0</v>
      </c>
      <c r="Q971" s="354">
        <f>IF(Factsheet!$E$61&gt;0,P971/Factsheet!$E$61,0)</f>
        <v>0</v>
      </c>
      <c r="R971" s="356"/>
      <c r="S971" s="19">
        <f>IF(H971="Trays",I971*Factsheet!$I$61,IF(G971="Fixed",I971,0))</f>
        <v>0</v>
      </c>
      <c r="T971" s="20">
        <f>IF(H971="Other","N/A",IF(H971="Trays",Factsheet!$I$61,Factsheet!$E$61))</f>
        <v>40</v>
      </c>
      <c r="U971" s="20" t="str">
        <f t="shared" si="33"/>
        <v>N</v>
      </c>
      <c r="V971" s="419" t="str">
        <f t="shared" si="32"/>
        <v>-</v>
      </c>
      <c r="W971" s="14"/>
      <c r="X971" s="14"/>
      <c r="Y971" s="14"/>
      <c r="Z971" s="14"/>
    </row>
    <row r="972" spans="1:26" ht="15" x14ac:dyDescent="0.25">
      <c r="A972" s="14"/>
      <c r="B972" s="16"/>
      <c r="C972" s="16"/>
      <c r="D972" s="14"/>
      <c r="E972" s="14"/>
      <c r="F972" s="16"/>
      <c r="G972" s="16"/>
      <c r="H972" s="16"/>
      <c r="I972" s="627"/>
      <c r="J972" s="628"/>
      <c r="K972" s="14"/>
      <c r="L972" s="615"/>
      <c r="M972" s="16"/>
      <c r="N972" s="16"/>
      <c r="O972" s="16"/>
      <c r="P972" s="353">
        <f>COUNTIF(Inputs!$D$20:$DS$307,C972)*(Inputs!$B$3*24)*60*IF(C972="",0,1)</f>
        <v>0</v>
      </c>
      <c r="Q972" s="354">
        <f>IF(Factsheet!$E$61&gt;0,P972/Factsheet!$E$61,0)</f>
        <v>0</v>
      </c>
      <c r="R972" s="356"/>
      <c r="S972" s="19">
        <f>IF(H972="Trays",I972*Factsheet!$I$61,IF(G972="Fixed",I972,0))</f>
        <v>0</v>
      </c>
      <c r="T972" s="20">
        <f>IF(H972="Other","N/A",IF(H972="Trays",Factsheet!$I$61,Factsheet!$E$61))</f>
        <v>40</v>
      </c>
      <c r="U972" s="20" t="str">
        <f t="shared" si="33"/>
        <v>N</v>
      </c>
      <c r="V972" s="419" t="str">
        <f t="shared" si="32"/>
        <v>-</v>
      </c>
      <c r="W972" s="14"/>
      <c r="X972" s="14"/>
      <c r="Y972" s="14"/>
      <c r="Z972" s="14"/>
    </row>
    <row r="973" spans="1:26" ht="15" x14ac:dyDescent="0.25">
      <c r="A973" s="14"/>
      <c r="B973" s="16"/>
      <c r="C973" s="16"/>
      <c r="D973" s="14"/>
      <c r="E973" s="14"/>
      <c r="F973" s="16"/>
      <c r="G973" s="16"/>
      <c r="H973" s="16"/>
      <c r="I973" s="627"/>
      <c r="J973" s="628"/>
      <c r="K973" s="14"/>
      <c r="L973" s="615"/>
      <c r="M973" s="16"/>
      <c r="N973" s="16"/>
      <c r="O973" s="16"/>
      <c r="P973" s="353">
        <f>COUNTIF(Inputs!$D$20:$DS$307,C973)*(Inputs!$B$3*24)*60*IF(C973="",0,1)</f>
        <v>0</v>
      </c>
      <c r="Q973" s="354">
        <f>IF(Factsheet!$E$61&gt;0,P973/Factsheet!$E$61,0)</f>
        <v>0</v>
      </c>
      <c r="R973" s="356"/>
      <c r="S973" s="19">
        <f>IF(H973="Trays",I973*Factsheet!$I$61,IF(G973="Fixed",I973,0))</f>
        <v>0</v>
      </c>
      <c r="T973" s="20">
        <f>IF(H973="Other","N/A",IF(H973="Trays",Factsheet!$I$61,Factsheet!$E$61))</f>
        <v>40</v>
      </c>
      <c r="U973" s="20" t="str">
        <f t="shared" si="33"/>
        <v>N</v>
      </c>
      <c r="V973" s="419" t="str">
        <f t="shared" si="32"/>
        <v>-</v>
      </c>
      <c r="W973" s="14"/>
      <c r="X973" s="14"/>
      <c r="Y973" s="14"/>
      <c r="Z973" s="14"/>
    </row>
    <row r="974" spans="1:26" ht="15" x14ac:dyDescent="0.25">
      <c r="A974" s="14"/>
      <c r="B974" s="16"/>
      <c r="C974" s="16"/>
      <c r="D974" s="14"/>
      <c r="E974" s="14"/>
      <c r="F974" s="16"/>
      <c r="G974" s="16"/>
      <c r="H974" s="16"/>
      <c r="I974" s="627"/>
      <c r="J974" s="628"/>
      <c r="K974" s="14"/>
      <c r="L974" s="615"/>
      <c r="M974" s="16"/>
      <c r="N974" s="16"/>
      <c r="O974" s="16"/>
      <c r="P974" s="353">
        <f>COUNTIF(Inputs!$D$20:$DS$307,C974)*(Inputs!$B$3*24)*60*IF(C974="",0,1)</f>
        <v>0</v>
      </c>
      <c r="Q974" s="354">
        <f>IF(Factsheet!$E$61&gt;0,P974/Factsheet!$E$61,0)</f>
        <v>0</v>
      </c>
      <c r="R974" s="356"/>
      <c r="S974" s="19">
        <f>IF(H974="Trays",I974*Factsheet!$I$61,IF(G974="Fixed",I974,0))</f>
        <v>0</v>
      </c>
      <c r="T974" s="20">
        <f>IF(H974="Other","N/A",IF(H974="Trays",Factsheet!$I$61,Factsheet!$E$61))</f>
        <v>40</v>
      </c>
      <c r="U974" s="20" t="str">
        <f t="shared" si="33"/>
        <v>N</v>
      </c>
      <c r="V974" s="419" t="str">
        <f t="shared" si="32"/>
        <v>-</v>
      </c>
      <c r="W974" s="14"/>
      <c r="X974" s="14"/>
      <c r="Y974" s="14"/>
      <c r="Z974" s="14"/>
    </row>
    <row r="975" spans="1:26" ht="15" x14ac:dyDescent="0.25">
      <c r="A975" s="14"/>
      <c r="B975" s="16"/>
      <c r="C975" s="16"/>
      <c r="D975" s="14"/>
      <c r="E975" s="14"/>
      <c r="F975" s="16"/>
      <c r="G975" s="16"/>
      <c r="H975" s="16"/>
      <c r="I975" s="627"/>
      <c r="J975" s="628"/>
      <c r="K975" s="14"/>
      <c r="L975" s="615"/>
      <c r="M975" s="16"/>
      <c r="N975" s="16"/>
      <c r="O975" s="16"/>
      <c r="P975" s="353">
        <f>COUNTIF(Inputs!$D$20:$DS$307,C975)*(Inputs!$B$3*24)*60*IF(C975="",0,1)</f>
        <v>0</v>
      </c>
      <c r="Q975" s="354">
        <f>IF(Factsheet!$E$61&gt;0,P975/Factsheet!$E$61,0)</f>
        <v>0</v>
      </c>
      <c r="R975" s="356"/>
      <c r="S975" s="19">
        <f>IF(H975="Trays",I975*Factsheet!$I$61,IF(G975="Fixed",I975,0))</f>
        <v>0</v>
      </c>
      <c r="T975" s="20">
        <f>IF(H975="Other","N/A",IF(H975="Trays",Factsheet!$I$61,Factsheet!$E$61))</f>
        <v>40</v>
      </c>
      <c r="U975" s="20" t="str">
        <f t="shared" si="33"/>
        <v>N</v>
      </c>
      <c r="V975" s="419" t="str">
        <f t="shared" si="32"/>
        <v>-</v>
      </c>
      <c r="W975" s="14"/>
      <c r="X975" s="14"/>
      <c r="Y975" s="14"/>
      <c r="Z975" s="14"/>
    </row>
    <row r="976" spans="1:26" ht="15" x14ac:dyDescent="0.25">
      <c r="A976" s="14"/>
      <c r="B976" s="16"/>
      <c r="C976" s="16"/>
      <c r="D976" s="14"/>
      <c r="E976" s="14"/>
      <c r="F976" s="16"/>
      <c r="G976" s="16"/>
      <c r="H976" s="16"/>
      <c r="I976" s="627"/>
      <c r="J976" s="628"/>
      <c r="K976" s="14"/>
      <c r="L976" s="615"/>
      <c r="M976" s="16"/>
      <c r="N976" s="16"/>
      <c r="O976" s="16"/>
      <c r="P976" s="353">
        <f>COUNTIF(Inputs!$D$20:$DS$307,C976)*(Inputs!$B$3*24)*60*IF(C976="",0,1)</f>
        <v>0</v>
      </c>
      <c r="Q976" s="354">
        <f>IF(Factsheet!$E$61&gt;0,P976/Factsheet!$E$61,0)</f>
        <v>0</v>
      </c>
      <c r="R976" s="356"/>
      <c r="S976" s="19">
        <f>IF(H976="Trays",I976*Factsheet!$I$61,IF(G976="Fixed",I976,0))</f>
        <v>0</v>
      </c>
      <c r="T976" s="20">
        <f>IF(H976="Other","N/A",IF(H976="Trays",Factsheet!$I$61,Factsheet!$E$61))</f>
        <v>40</v>
      </c>
      <c r="U976" s="20" t="str">
        <f t="shared" si="33"/>
        <v>N</v>
      </c>
      <c r="V976" s="419" t="str">
        <f t="shared" si="32"/>
        <v>-</v>
      </c>
      <c r="W976" s="14"/>
      <c r="X976" s="14"/>
      <c r="Y976" s="14"/>
      <c r="Z976" s="14"/>
    </row>
    <row r="977" spans="1:26" ht="15" x14ac:dyDescent="0.25">
      <c r="A977" s="14"/>
      <c r="B977" s="16"/>
      <c r="C977" s="16"/>
      <c r="D977" s="14"/>
      <c r="E977" s="14"/>
      <c r="F977" s="16"/>
      <c r="G977" s="16"/>
      <c r="H977" s="16"/>
      <c r="I977" s="627"/>
      <c r="J977" s="628"/>
      <c r="K977" s="14"/>
      <c r="L977" s="615"/>
      <c r="M977" s="16"/>
      <c r="N977" s="16"/>
      <c r="O977" s="16"/>
      <c r="P977" s="353">
        <f>COUNTIF(Inputs!$D$20:$DS$307,C977)*(Inputs!$B$3*24)*60*IF(C977="",0,1)</f>
        <v>0</v>
      </c>
      <c r="Q977" s="354">
        <f>IF(Factsheet!$E$61&gt;0,P977/Factsheet!$E$61,0)</f>
        <v>0</v>
      </c>
      <c r="R977" s="356"/>
      <c r="S977" s="19">
        <f>IF(H977="Trays",I977*Factsheet!$I$61,IF(G977="Fixed",I977,0))</f>
        <v>0</v>
      </c>
      <c r="T977" s="20">
        <f>IF(H977="Other","N/A",IF(H977="Trays",Factsheet!$I$61,Factsheet!$E$61))</f>
        <v>40</v>
      </c>
      <c r="U977" s="20" t="str">
        <f t="shared" si="33"/>
        <v>N</v>
      </c>
      <c r="V977" s="419" t="str">
        <f t="shared" si="32"/>
        <v>-</v>
      </c>
      <c r="W977" s="14"/>
      <c r="X977" s="14"/>
      <c r="Y977" s="14"/>
      <c r="Z977" s="14"/>
    </row>
    <row r="978" spans="1:26" ht="15" x14ac:dyDescent="0.25">
      <c r="A978" s="14"/>
      <c r="B978" s="16"/>
      <c r="C978" s="16"/>
      <c r="D978" s="14"/>
      <c r="E978" s="14"/>
      <c r="F978" s="16"/>
      <c r="G978" s="16"/>
      <c r="H978" s="16"/>
      <c r="I978" s="627"/>
      <c r="J978" s="628"/>
      <c r="K978" s="14"/>
      <c r="L978" s="615"/>
      <c r="M978" s="16"/>
      <c r="N978" s="16"/>
      <c r="O978" s="16"/>
      <c r="P978" s="353">
        <f>COUNTIF(Inputs!$D$20:$DS$307,C978)*(Inputs!$B$3*24)*60*IF(C978="",0,1)</f>
        <v>0</v>
      </c>
      <c r="Q978" s="354">
        <f>IF(Factsheet!$E$61&gt;0,P978/Factsheet!$E$61,0)</f>
        <v>0</v>
      </c>
      <c r="R978" s="356"/>
      <c r="S978" s="19">
        <f>IF(H978="Trays",I978*Factsheet!$I$61,IF(G978="Fixed",I978,0))</f>
        <v>0</v>
      </c>
      <c r="T978" s="20">
        <f>IF(H978="Other","N/A",IF(H978="Trays",Factsheet!$I$61,Factsheet!$E$61))</f>
        <v>40</v>
      </c>
      <c r="U978" s="20" t="str">
        <f t="shared" si="33"/>
        <v>N</v>
      </c>
      <c r="V978" s="419" t="str">
        <f t="shared" si="32"/>
        <v>-</v>
      </c>
      <c r="W978" s="14"/>
      <c r="X978" s="14"/>
      <c r="Y978" s="14"/>
      <c r="Z978" s="14"/>
    </row>
    <row r="979" spans="1:26" ht="15" x14ac:dyDescent="0.25">
      <c r="A979" s="14"/>
      <c r="B979" s="16"/>
      <c r="C979" s="16"/>
      <c r="D979" s="14"/>
      <c r="E979" s="14"/>
      <c r="F979" s="16"/>
      <c r="G979" s="16"/>
      <c r="H979" s="16"/>
      <c r="I979" s="627"/>
      <c r="J979" s="628"/>
      <c r="K979" s="14"/>
      <c r="L979" s="615"/>
      <c r="M979" s="16"/>
      <c r="N979" s="16"/>
      <c r="O979" s="16"/>
      <c r="P979" s="353">
        <f>COUNTIF(Inputs!$D$20:$DS$307,C979)*(Inputs!$B$3*24)*60*IF(C979="",0,1)</f>
        <v>0</v>
      </c>
      <c r="Q979" s="354">
        <f>IF(Factsheet!$E$61&gt;0,P979/Factsheet!$E$61,0)</f>
        <v>0</v>
      </c>
      <c r="R979" s="356"/>
      <c r="S979" s="19">
        <f>IF(H979="Trays",I979*Factsheet!$I$61,IF(G979="Fixed",I979,0))</f>
        <v>0</v>
      </c>
      <c r="T979" s="20">
        <f>IF(H979="Other","N/A",IF(H979="Trays",Factsheet!$I$61,Factsheet!$E$61))</f>
        <v>40</v>
      </c>
      <c r="U979" s="20" t="str">
        <f t="shared" si="33"/>
        <v>N</v>
      </c>
      <c r="V979" s="419" t="str">
        <f t="shared" si="32"/>
        <v>-</v>
      </c>
      <c r="W979" s="14"/>
      <c r="X979" s="14"/>
      <c r="Y979" s="14"/>
      <c r="Z979" s="14"/>
    </row>
    <row r="980" spans="1:26" ht="15" x14ac:dyDescent="0.25">
      <c r="A980" s="14"/>
      <c r="B980" s="16"/>
      <c r="C980" s="16"/>
      <c r="D980" s="14"/>
      <c r="E980" s="14"/>
      <c r="F980" s="16"/>
      <c r="G980" s="16"/>
      <c r="H980" s="16"/>
      <c r="I980" s="627"/>
      <c r="J980" s="628"/>
      <c r="K980" s="14"/>
      <c r="L980" s="615"/>
      <c r="M980" s="16"/>
      <c r="N980" s="16"/>
      <c r="O980" s="16"/>
      <c r="P980" s="353">
        <f>COUNTIF(Inputs!$D$20:$DS$307,C980)*(Inputs!$B$3*24)*60*IF(C980="",0,1)</f>
        <v>0</v>
      </c>
      <c r="Q980" s="354">
        <f>IF(Factsheet!$E$61&gt;0,P980/Factsheet!$E$61,0)</f>
        <v>0</v>
      </c>
      <c r="R980" s="356"/>
      <c r="S980" s="19">
        <f>IF(H980="Trays",I980*Factsheet!$I$61,IF(G980="Fixed",I980,0))</f>
        <v>0</v>
      </c>
      <c r="T980" s="20">
        <f>IF(H980="Other","N/A",IF(H980="Trays",Factsheet!$I$61,Factsheet!$E$61))</f>
        <v>40</v>
      </c>
      <c r="U980" s="20" t="str">
        <f t="shared" si="33"/>
        <v>N</v>
      </c>
      <c r="V980" s="419" t="str">
        <f t="shared" si="32"/>
        <v>-</v>
      </c>
      <c r="W980" s="14"/>
      <c r="X980" s="14"/>
      <c r="Y980" s="14"/>
      <c r="Z980" s="14"/>
    </row>
    <row r="981" spans="1:26" ht="15" x14ac:dyDescent="0.25">
      <c r="A981" s="14"/>
      <c r="B981" s="16"/>
      <c r="C981" s="16"/>
      <c r="D981" s="14"/>
      <c r="E981" s="14"/>
      <c r="F981" s="16"/>
      <c r="G981" s="16"/>
      <c r="H981" s="16"/>
      <c r="I981" s="627"/>
      <c r="J981" s="628"/>
      <c r="K981" s="14"/>
      <c r="L981" s="615"/>
      <c r="M981" s="16"/>
      <c r="N981" s="16"/>
      <c r="O981" s="16"/>
      <c r="P981" s="353">
        <f>COUNTIF(Inputs!$D$20:$DS$307,C981)*(Inputs!$B$3*24)*60*IF(C981="",0,1)</f>
        <v>0</v>
      </c>
      <c r="Q981" s="354">
        <f>IF(Factsheet!$E$61&gt;0,P981/Factsheet!$E$61,0)</f>
        <v>0</v>
      </c>
      <c r="R981" s="356"/>
      <c r="S981" s="19">
        <f>IF(H981="Trays",I981*Factsheet!$I$61,IF(G981="Fixed",I981,0))</f>
        <v>0</v>
      </c>
      <c r="T981" s="20">
        <f>IF(H981="Other","N/A",IF(H981="Trays",Factsheet!$I$61,Factsheet!$E$61))</f>
        <v>40</v>
      </c>
      <c r="U981" s="20" t="str">
        <f t="shared" si="33"/>
        <v>N</v>
      </c>
      <c r="V981" s="419" t="str">
        <f t="shared" si="32"/>
        <v>-</v>
      </c>
      <c r="W981" s="14"/>
      <c r="X981" s="14"/>
      <c r="Y981" s="14"/>
      <c r="Z981" s="14"/>
    </row>
    <row r="982" spans="1:26" ht="15" x14ac:dyDescent="0.25">
      <c r="A982" s="14"/>
      <c r="B982" s="16"/>
      <c r="C982" s="16"/>
      <c r="D982" s="14"/>
      <c r="E982" s="14"/>
      <c r="F982" s="16"/>
      <c r="G982" s="16"/>
      <c r="H982" s="16"/>
      <c r="I982" s="627"/>
      <c r="J982" s="628"/>
      <c r="K982" s="14"/>
      <c r="L982" s="615"/>
      <c r="M982" s="16"/>
      <c r="N982" s="16"/>
      <c r="O982" s="16"/>
      <c r="P982" s="353">
        <f>COUNTIF(Inputs!$D$20:$DS$307,C982)*(Inputs!$B$3*24)*60*IF(C982="",0,1)</f>
        <v>0</v>
      </c>
      <c r="Q982" s="354">
        <f>IF(Factsheet!$E$61&gt;0,P982/Factsheet!$E$61,0)</f>
        <v>0</v>
      </c>
      <c r="R982" s="356"/>
      <c r="S982" s="19">
        <f>IF(H982="Trays",I982*Factsheet!$I$61,IF(G982="Fixed",I982,0))</f>
        <v>0</v>
      </c>
      <c r="T982" s="20">
        <f>IF(H982="Other","N/A",IF(H982="Trays",Factsheet!$I$61,Factsheet!$E$61))</f>
        <v>40</v>
      </c>
      <c r="U982" s="20" t="str">
        <f t="shared" si="33"/>
        <v>N</v>
      </c>
      <c r="V982" s="419" t="str">
        <f t="shared" si="32"/>
        <v>-</v>
      </c>
      <c r="W982" s="14"/>
      <c r="X982" s="14"/>
      <c r="Y982" s="14"/>
      <c r="Z982" s="14"/>
    </row>
    <row r="983" spans="1:26" ht="15" x14ac:dyDescent="0.25">
      <c r="A983" s="14"/>
      <c r="B983" s="16"/>
      <c r="C983" s="16"/>
      <c r="D983" s="14"/>
      <c r="E983" s="14"/>
      <c r="F983" s="16"/>
      <c r="G983" s="16"/>
      <c r="H983" s="16"/>
      <c r="I983" s="627"/>
      <c r="J983" s="628"/>
      <c r="K983" s="14"/>
      <c r="L983" s="615"/>
      <c r="M983" s="16"/>
      <c r="N983" s="16"/>
      <c r="O983" s="16"/>
      <c r="P983" s="353">
        <f>COUNTIF(Inputs!$D$20:$DS$307,C983)*(Inputs!$B$3*24)*60*IF(C983="",0,1)</f>
        <v>0</v>
      </c>
      <c r="Q983" s="354">
        <f>IF(Factsheet!$E$61&gt;0,P983/Factsheet!$E$61,0)</f>
        <v>0</v>
      </c>
      <c r="R983" s="356"/>
      <c r="S983" s="19">
        <f>IF(H983="Trays",I983*Factsheet!$I$61,IF(G983="Fixed",I983,0))</f>
        <v>0</v>
      </c>
      <c r="T983" s="20">
        <f>IF(H983="Other","N/A",IF(H983="Trays",Factsheet!$I$61,Factsheet!$E$61))</f>
        <v>40</v>
      </c>
      <c r="U983" s="20" t="str">
        <f t="shared" si="33"/>
        <v>N</v>
      </c>
      <c r="V983" s="419" t="str">
        <f t="shared" si="32"/>
        <v>-</v>
      </c>
      <c r="W983" s="14"/>
      <c r="X983" s="14"/>
      <c r="Y983" s="14"/>
      <c r="Z983" s="14"/>
    </row>
    <row r="984" spans="1:26" ht="15" x14ac:dyDescent="0.25">
      <c r="A984" s="14"/>
      <c r="B984" s="16"/>
      <c r="C984" s="16"/>
      <c r="D984" s="14"/>
      <c r="E984" s="14"/>
      <c r="F984" s="16"/>
      <c r="G984" s="16"/>
      <c r="H984" s="16"/>
      <c r="I984" s="627"/>
      <c r="J984" s="628"/>
      <c r="K984" s="14"/>
      <c r="L984" s="615"/>
      <c r="M984" s="16"/>
      <c r="N984" s="16"/>
      <c r="O984" s="16"/>
      <c r="P984" s="353">
        <f>COUNTIF(Inputs!$D$20:$DS$307,C984)*(Inputs!$B$3*24)*60*IF(C984="",0,1)</f>
        <v>0</v>
      </c>
      <c r="Q984" s="354">
        <f>IF(Factsheet!$E$61&gt;0,P984/Factsheet!$E$61,0)</f>
        <v>0</v>
      </c>
      <c r="R984" s="356"/>
      <c r="S984" s="19">
        <f>IF(H984="Trays",I984*Factsheet!$I$61,IF(G984="Fixed",I984,0))</f>
        <v>0</v>
      </c>
      <c r="T984" s="20">
        <f>IF(H984="Other","N/A",IF(H984="Trays",Factsheet!$I$61,Factsheet!$E$61))</f>
        <v>40</v>
      </c>
      <c r="U984" s="20" t="str">
        <f t="shared" si="33"/>
        <v>N</v>
      </c>
      <c r="V984" s="419" t="str">
        <f t="shared" si="32"/>
        <v>-</v>
      </c>
      <c r="W984" s="14"/>
      <c r="X984" s="14"/>
      <c r="Y984" s="14"/>
      <c r="Z984" s="14"/>
    </row>
    <row r="985" spans="1:26" ht="15" x14ac:dyDescent="0.25">
      <c r="A985" s="14"/>
      <c r="B985" s="16"/>
      <c r="C985" s="16"/>
      <c r="D985" s="14"/>
      <c r="E985" s="14"/>
      <c r="F985" s="16"/>
      <c r="G985" s="16"/>
      <c r="H985" s="16"/>
      <c r="I985" s="627"/>
      <c r="J985" s="628"/>
      <c r="K985" s="14"/>
      <c r="L985" s="615"/>
      <c r="M985" s="16"/>
      <c r="N985" s="16"/>
      <c r="O985" s="16"/>
      <c r="P985" s="353">
        <f>COUNTIF(Inputs!$D$20:$DS$307,C985)*(Inputs!$B$3*24)*60*IF(C985="",0,1)</f>
        <v>0</v>
      </c>
      <c r="Q985" s="354">
        <f>IF(Factsheet!$E$61&gt;0,P985/Factsheet!$E$61,0)</f>
        <v>0</v>
      </c>
      <c r="R985" s="356"/>
      <c r="S985" s="19">
        <f>IF(H985="Trays",I985*Factsheet!$I$61,IF(G985="Fixed",I985,0))</f>
        <v>0</v>
      </c>
      <c r="T985" s="20">
        <f>IF(H985="Other","N/A",IF(H985="Trays",Factsheet!$I$61,Factsheet!$E$61))</f>
        <v>40</v>
      </c>
      <c r="U985" s="20" t="str">
        <f t="shared" si="33"/>
        <v>N</v>
      </c>
      <c r="V985" s="419" t="str">
        <f t="shared" si="32"/>
        <v>-</v>
      </c>
      <c r="W985" s="14"/>
      <c r="X985" s="14"/>
      <c r="Y985" s="14"/>
      <c r="Z985" s="14"/>
    </row>
    <row r="986" spans="1:26" ht="15" x14ac:dyDescent="0.25">
      <c r="A986" s="14"/>
      <c r="B986" s="16"/>
      <c r="C986" s="16"/>
      <c r="D986" s="14"/>
      <c r="E986" s="14"/>
      <c r="F986" s="16"/>
      <c r="G986" s="16"/>
      <c r="H986" s="16"/>
      <c r="I986" s="627"/>
      <c r="J986" s="628"/>
      <c r="K986" s="14"/>
      <c r="L986" s="615"/>
      <c r="M986" s="16"/>
      <c r="N986" s="16"/>
      <c r="O986" s="16"/>
      <c r="P986" s="353">
        <f>COUNTIF(Inputs!$D$20:$DS$307,C986)*(Inputs!$B$3*24)*60*IF(C986="",0,1)</f>
        <v>0</v>
      </c>
      <c r="Q986" s="354">
        <f>IF(Factsheet!$E$61&gt;0,P986/Factsheet!$E$61,0)</f>
        <v>0</v>
      </c>
      <c r="R986" s="356"/>
      <c r="S986" s="19">
        <f>IF(H986="Trays",I986*Factsheet!$I$61,IF(G986="Fixed",I986,0))</f>
        <v>0</v>
      </c>
      <c r="T986" s="20">
        <f>IF(H986="Other","N/A",IF(H986="Trays",Factsheet!$I$61,Factsheet!$E$61))</f>
        <v>40</v>
      </c>
      <c r="U986" s="20" t="str">
        <f t="shared" si="33"/>
        <v>N</v>
      </c>
      <c r="V986" s="419" t="str">
        <f t="shared" si="32"/>
        <v>-</v>
      </c>
      <c r="W986" s="14"/>
      <c r="X986" s="14"/>
      <c r="Y986" s="14"/>
      <c r="Z986" s="14"/>
    </row>
    <row r="987" spans="1:26" ht="15" x14ac:dyDescent="0.25">
      <c r="A987" s="14"/>
      <c r="B987" s="16"/>
      <c r="C987" s="16"/>
      <c r="D987" s="14"/>
      <c r="E987" s="14"/>
      <c r="F987" s="16"/>
      <c r="G987" s="16"/>
      <c r="H987" s="16"/>
      <c r="I987" s="627"/>
      <c r="J987" s="628"/>
      <c r="K987" s="14"/>
      <c r="L987" s="615"/>
      <c r="M987" s="16"/>
      <c r="N987" s="16"/>
      <c r="O987" s="16"/>
      <c r="P987" s="353">
        <f>COUNTIF(Inputs!$D$20:$DS$307,C987)*(Inputs!$B$3*24)*60*IF(C987="",0,1)</f>
        <v>0</v>
      </c>
      <c r="Q987" s="354">
        <f>IF(Factsheet!$E$61&gt;0,P987/Factsheet!$E$61,0)</f>
        <v>0</v>
      </c>
      <c r="R987" s="356"/>
      <c r="S987" s="19">
        <f>IF(H987="Trays",I987*Factsheet!$I$61,IF(G987="Fixed",I987,0))</f>
        <v>0</v>
      </c>
      <c r="T987" s="20">
        <f>IF(H987="Other","N/A",IF(H987="Trays",Factsheet!$I$61,Factsheet!$E$61))</f>
        <v>40</v>
      </c>
      <c r="U987" s="20" t="str">
        <f t="shared" si="33"/>
        <v>N</v>
      </c>
      <c r="V987" s="419" t="str">
        <f t="shared" si="32"/>
        <v>-</v>
      </c>
      <c r="W987" s="14"/>
      <c r="X987" s="14"/>
      <c r="Y987" s="14"/>
      <c r="Z987" s="14"/>
    </row>
    <row r="988" spans="1:26" ht="15" x14ac:dyDescent="0.25">
      <c r="A988" s="14"/>
      <c r="B988" s="16"/>
      <c r="C988" s="16"/>
      <c r="D988" s="14"/>
      <c r="E988" s="14"/>
      <c r="F988" s="16"/>
      <c r="G988" s="16"/>
      <c r="H988" s="16"/>
      <c r="I988" s="627"/>
      <c r="J988" s="628"/>
      <c r="K988" s="14"/>
      <c r="L988" s="615"/>
      <c r="M988" s="16"/>
      <c r="N988" s="16"/>
      <c r="O988" s="16"/>
      <c r="P988" s="353">
        <f>COUNTIF(Inputs!$D$20:$DS$307,C988)*(Inputs!$B$3*24)*60*IF(C988="",0,1)</f>
        <v>0</v>
      </c>
      <c r="Q988" s="354">
        <f>IF(Factsheet!$E$61&gt;0,P988/Factsheet!$E$61,0)</f>
        <v>0</v>
      </c>
      <c r="R988" s="356"/>
      <c r="S988" s="19">
        <f>IF(H988="Trays",I988*Factsheet!$I$61,IF(G988="Fixed",I988,0))</f>
        <v>0</v>
      </c>
      <c r="T988" s="20">
        <f>IF(H988="Other","N/A",IF(H988="Trays",Factsheet!$I$61,Factsheet!$E$61))</f>
        <v>40</v>
      </c>
      <c r="U988" s="20" t="str">
        <f t="shared" si="33"/>
        <v>N</v>
      </c>
      <c r="V988" s="419" t="str">
        <f t="shared" si="32"/>
        <v>-</v>
      </c>
      <c r="W988" s="14"/>
      <c r="X988" s="14"/>
      <c r="Y988" s="14"/>
      <c r="Z988" s="14"/>
    </row>
    <row r="989" spans="1:26" ht="15" x14ac:dyDescent="0.25">
      <c r="A989" s="14"/>
      <c r="B989" s="16"/>
      <c r="C989" s="16"/>
      <c r="D989" s="14"/>
      <c r="E989" s="14"/>
      <c r="F989" s="16"/>
      <c r="G989" s="16"/>
      <c r="H989" s="16"/>
      <c r="I989" s="627"/>
      <c r="J989" s="628"/>
      <c r="K989" s="14"/>
      <c r="L989" s="615"/>
      <c r="M989" s="16"/>
      <c r="N989" s="16"/>
      <c r="O989" s="16"/>
      <c r="P989" s="353">
        <f>COUNTIF(Inputs!$D$20:$DS$307,C989)*(Inputs!$B$3*24)*60*IF(C989="",0,1)</f>
        <v>0</v>
      </c>
      <c r="Q989" s="354">
        <f>IF(Factsheet!$E$61&gt;0,P989/Factsheet!$E$61,0)</f>
        <v>0</v>
      </c>
      <c r="R989" s="356"/>
      <c r="S989" s="19">
        <f>IF(H989="Trays",I989*Factsheet!$I$61,IF(G989="Fixed",I989,0))</f>
        <v>0</v>
      </c>
      <c r="T989" s="20">
        <f>IF(H989="Other","N/A",IF(H989="Trays",Factsheet!$I$61,Factsheet!$E$61))</f>
        <v>40</v>
      </c>
      <c r="U989" s="20" t="str">
        <f t="shared" si="33"/>
        <v>N</v>
      </c>
      <c r="V989" s="419" t="str">
        <f t="shared" si="32"/>
        <v>-</v>
      </c>
      <c r="W989" s="14"/>
      <c r="X989" s="14"/>
      <c r="Y989" s="14"/>
      <c r="Z989" s="14"/>
    </row>
    <row r="990" spans="1:26" ht="15" x14ac:dyDescent="0.25">
      <c r="A990" s="14"/>
      <c r="B990" s="16"/>
      <c r="C990" s="16"/>
      <c r="D990" s="14"/>
      <c r="E990" s="14"/>
      <c r="F990" s="16"/>
      <c r="G990" s="16"/>
      <c r="H990" s="16"/>
      <c r="I990" s="627"/>
      <c r="J990" s="628"/>
      <c r="K990" s="14"/>
      <c r="L990" s="615"/>
      <c r="M990" s="16"/>
      <c r="N990" s="16"/>
      <c r="O990" s="16"/>
      <c r="P990" s="353">
        <f>COUNTIF(Inputs!$D$20:$DS$307,C990)*(Inputs!$B$3*24)*60*IF(C990="",0,1)</f>
        <v>0</v>
      </c>
      <c r="Q990" s="354">
        <f>IF(Factsheet!$E$61&gt;0,P990/Factsheet!$E$61,0)</f>
        <v>0</v>
      </c>
      <c r="R990" s="356"/>
      <c r="S990" s="19">
        <f>IF(H990="Trays",I990*Factsheet!$I$61,IF(G990="Fixed",I990,0))</f>
        <v>0</v>
      </c>
      <c r="T990" s="20">
        <f>IF(H990="Other","N/A",IF(H990="Trays",Factsheet!$I$61,Factsheet!$E$61))</f>
        <v>40</v>
      </c>
      <c r="U990" s="20" t="str">
        <f t="shared" si="33"/>
        <v>N</v>
      </c>
      <c r="V990" s="419" t="str">
        <f t="shared" si="32"/>
        <v>-</v>
      </c>
      <c r="W990" s="14"/>
      <c r="X990" s="14"/>
      <c r="Y990" s="14"/>
      <c r="Z990" s="14"/>
    </row>
    <row r="991" spans="1:26" ht="15" x14ac:dyDescent="0.25">
      <c r="A991" s="14"/>
      <c r="B991" s="16"/>
      <c r="C991" s="16"/>
      <c r="D991" s="14"/>
      <c r="E991" s="14"/>
      <c r="F991" s="16"/>
      <c r="G991" s="16"/>
      <c r="H991" s="16"/>
      <c r="I991" s="627"/>
      <c r="J991" s="628"/>
      <c r="K991" s="14"/>
      <c r="L991" s="615"/>
      <c r="M991" s="16"/>
      <c r="N991" s="16"/>
      <c r="O991" s="16"/>
      <c r="P991" s="353">
        <f>COUNTIF(Inputs!$D$20:$DS$307,C991)*(Inputs!$B$3*24)*60*IF(C991="",0,1)</f>
        <v>0</v>
      </c>
      <c r="Q991" s="354">
        <f>IF(Factsheet!$E$61&gt;0,P991/Factsheet!$E$61,0)</f>
        <v>0</v>
      </c>
      <c r="R991" s="356"/>
      <c r="S991" s="19">
        <f>IF(H991="Trays",I991*Factsheet!$I$61,IF(G991="Fixed",I991,0))</f>
        <v>0</v>
      </c>
      <c r="T991" s="20">
        <f>IF(H991="Other","N/A",IF(H991="Trays",Factsheet!$I$61,Factsheet!$E$61))</f>
        <v>40</v>
      </c>
      <c r="U991" s="20" t="str">
        <f t="shared" si="33"/>
        <v>N</v>
      </c>
      <c r="V991" s="419" t="str">
        <f t="shared" si="32"/>
        <v>-</v>
      </c>
      <c r="W991" s="14"/>
      <c r="X991" s="14"/>
      <c r="Y991" s="14"/>
      <c r="Z991" s="14"/>
    </row>
    <row r="992" spans="1:26" ht="15" x14ac:dyDescent="0.25">
      <c r="A992" s="14"/>
      <c r="B992" s="16"/>
      <c r="C992" s="16"/>
      <c r="D992" s="14"/>
      <c r="E992" s="14"/>
      <c r="F992" s="16"/>
      <c r="G992" s="16"/>
      <c r="H992" s="16"/>
      <c r="I992" s="627"/>
      <c r="J992" s="628"/>
      <c r="K992" s="14"/>
      <c r="L992" s="615"/>
      <c r="M992" s="16"/>
      <c r="N992" s="16"/>
      <c r="O992" s="16"/>
      <c r="P992" s="353">
        <f>COUNTIF(Inputs!$D$20:$DS$307,C992)*(Inputs!$B$3*24)*60*IF(C992="",0,1)</f>
        <v>0</v>
      </c>
      <c r="Q992" s="354">
        <f>IF(Factsheet!$E$61&gt;0,P992/Factsheet!$E$61,0)</f>
        <v>0</v>
      </c>
      <c r="R992" s="356"/>
      <c r="S992" s="19">
        <f>IF(H992="Trays",I992*Factsheet!$I$61,IF(G992="Fixed",I992,0))</f>
        <v>0</v>
      </c>
      <c r="T992" s="20">
        <f>IF(H992="Other","N/A",IF(H992="Trays",Factsheet!$I$61,Factsheet!$E$61))</f>
        <v>40</v>
      </c>
      <c r="U992" s="20" t="str">
        <f t="shared" si="33"/>
        <v>N</v>
      </c>
      <c r="V992" s="419" t="str">
        <f t="shared" si="32"/>
        <v>-</v>
      </c>
      <c r="W992" s="14"/>
      <c r="X992" s="14"/>
      <c r="Y992" s="14"/>
      <c r="Z992" s="14"/>
    </row>
    <row r="993" spans="1:26" ht="15" x14ac:dyDescent="0.25">
      <c r="A993" s="14"/>
      <c r="B993" s="16"/>
      <c r="C993" s="16"/>
      <c r="D993" s="14"/>
      <c r="E993" s="14"/>
      <c r="F993" s="16"/>
      <c r="G993" s="16"/>
      <c r="H993" s="16"/>
      <c r="I993" s="627"/>
      <c r="J993" s="628"/>
      <c r="K993" s="14"/>
      <c r="L993" s="615"/>
      <c r="M993" s="16"/>
      <c r="N993" s="16"/>
      <c r="O993" s="16"/>
      <c r="P993" s="353">
        <f>COUNTIF(Inputs!$D$20:$DS$307,C993)*(Inputs!$B$3*24)*60*IF(C993="",0,1)</f>
        <v>0</v>
      </c>
      <c r="Q993" s="354">
        <f>IF(Factsheet!$E$61&gt;0,P993/Factsheet!$E$61,0)</f>
        <v>0</v>
      </c>
      <c r="R993" s="356"/>
      <c r="S993" s="19">
        <f>IF(H993="Trays",I993*Factsheet!$I$61,IF(G993="Fixed",I993,0))</f>
        <v>0</v>
      </c>
      <c r="T993" s="20">
        <f>IF(H993="Other","N/A",IF(H993="Trays",Factsheet!$I$61,Factsheet!$E$61))</f>
        <v>40</v>
      </c>
      <c r="U993" s="20" t="str">
        <f t="shared" si="33"/>
        <v>N</v>
      </c>
      <c r="V993" s="419" t="str">
        <f t="shared" si="32"/>
        <v>-</v>
      </c>
      <c r="W993" s="14"/>
      <c r="X993" s="14"/>
      <c r="Y993" s="14"/>
      <c r="Z993" s="14"/>
    </row>
    <row r="994" spans="1:26" ht="15" x14ac:dyDescent="0.25">
      <c r="A994" s="14"/>
      <c r="B994" s="16"/>
      <c r="C994" s="16"/>
      <c r="D994" s="14"/>
      <c r="E994" s="14"/>
      <c r="F994" s="16"/>
      <c r="G994" s="16"/>
      <c r="H994" s="16"/>
      <c r="I994" s="627"/>
      <c r="J994" s="628"/>
      <c r="K994" s="14"/>
      <c r="L994" s="615"/>
      <c r="M994" s="16"/>
      <c r="N994" s="16"/>
      <c r="O994" s="16"/>
      <c r="P994" s="353">
        <f>COUNTIF(Inputs!$D$20:$DS$307,C994)*(Inputs!$B$3*24)*60*IF(C994="",0,1)</f>
        <v>0</v>
      </c>
      <c r="Q994" s="354">
        <f>IF(Factsheet!$E$61&gt;0,P994/Factsheet!$E$61,0)</f>
        <v>0</v>
      </c>
      <c r="R994" s="356"/>
      <c r="S994" s="19">
        <f>IF(H994="Trays",I994*Factsheet!$I$61,IF(G994="Fixed",I994,0))</f>
        <v>0</v>
      </c>
      <c r="T994" s="20">
        <f>IF(H994="Other","N/A",IF(H994="Trays",Factsheet!$I$61,Factsheet!$E$61))</f>
        <v>40</v>
      </c>
      <c r="U994" s="20" t="str">
        <f t="shared" si="33"/>
        <v>N</v>
      </c>
      <c r="V994" s="419" t="str">
        <f t="shared" si="32"/>
        <v>-</v>
      </c>
      <c r="W994" s="14"/>
      <c r="X994" s="14"/>
      <c r="Y994" s="14"/>
      <c r="Z994" s="14"/>
    </row>
    <row r="995" spans="1:26" ht="15" x14ac:dyDescent="0.25">
      <c r="A995" s="14"/>
      <c r="B995" s="16"/>
      <c r="C995" s="16"/>
      <c r="D995" s="14"/>
      <c r="E995" s="14"/>
      <c r="F995" s="16"/>
      <c r="G995" s="16"/>
      <c r="H995" s="16"/>
      <c r="I995" s="627"/>
      <c r="J995" s="628"/>
      <c r="K995" s="14"/>
      <c r="L995" s="615"/>
      <c r="M995" s="16"/>
      <c r="N995" s="16"/>
      <c r="O995" s="16"/>
      <c r="P995" s="353">
        <f>COUNTIF(Inputs!$D$20:$DS$307,C995)*(Inputs!$B$3*24)*60*IF(C995="",0,1)</f>
        <v>0</v>
      </c>
      <c r="Q995" s="354">
        <f>IF(Factsheet!$E$61&gt;0,P995/Factsheet!$E$61,0)</f>
        <v>0</v>
      </c>
      <c r="R995" s="356"/>
      <c r="S995" s="19">
        <f>IF(H995="Trays",I995*Factsheet!$I$61,IF(G995="Fixed",I995,0))</f>
        <v>0</v>
      </c>
      <c r="T995" s="20">
        <f>IF(H995="Other","N/A",IF(H995="Trays",Factsheet!$I$61,Factsheet!$E$61))</f>
        <v>40</v>
      </c>
      <c r="U995" s="20" t="str">
        <f t="shared" si="33"/>
        <v>N</v>
      </c>
      <c r="V995" s="419" t="str">
        <f t="shared" si="32"/>
        <v>-</v>
      </c>
      <c r="W995" s="14"/>
      <c r="X995" s="14"/>
      <c r="Y995" s="14"/>
      <c r="Z995" s="14"/>
    </row>
    <row r="996" spans="1:26" ht="15" x14ac:dyDescent="0.25">
      <c r="A996" s="14"/>
      <c r="B996" s="16"/>
      <c r="C996" s="16"/>
      <c r="D996" s="14"/>
      <c r="E996" s="14"/>
      <c r="F996" s="16"/>
      <c r="G996" s="16"/>
      <c r="H996" s="16"/>
      <c r="I996" s="627"/>
      <c r="J996" s="628"/>
      <c r="K996" s="14"/>
      <c r="L996" s="615"/>
      <c r="M996" s="16"/>
      <c r="N996" s="16"/>
      <c r="O996" s="16"/>
      <c r="P996" s="353">
        <f>COUNTIF(Inputs!$D$20:$DS$307,C996)*(Inputs!$B$3*24)*60*IF(C996="",0,1)</f>
        <v>0</v>
      </c>
      <c r="Q996" s="354">
        <f>IF(Factsheet!$E$61&gt;0,P996/Factsheet!$E$61,0)</f>
        <v>0</v>
      </c>
      <c r="R996" s="356"/>
      <c r="S996" s="19">
        <f>IF(H996="Trays",I996*Factsheet!$I$61,IF(G996="Fixed",I996,0))</f>
        <v>0</v>
      </c>
      <c r="T996" s="20">
        <f>IF(H996="Other","N/A",IF(H996="Trays",Factsheet!$I$61,Factsheet!$E$61))</f>
        <v>40</v>
      </c>
      <c r="U996" s="20" t="str">
        <f t="shared" si="33"/>
        <v>N</v>
      </c>
      <c r="V996" s="419" t="str">
        <f t="shared" si="32"/>
        <v>-</v>
      </c>
      <c r="W996" s="14"/>
      <c r="X996" s="14"/>
      <c r="Y996" s="14"/>
      <c r="Z996" s="14"/>
    </row>
    <row r="997" spans="1:26" ht="15" x14ac:dyDescent="0.25">
      <c r="A997" s="14"/>
      <c r="B997" s="16"/>
      <c r="C997" s="16"/>
      <c r="D997" s="14"/>
      <c r="E997" s="14"/>
      <c r="F997" s="16"/>
      <c r="G997" s="16"/>
      <c r="H997" s="16"/>
      <c r="I997" s="627"/>
      <c r="J997" s="628"/>
      <c r="K997" s="14"/>
      <c r="L997" s="615"/>
      <c r="M997" s="16"/>
      <c r="N997" s="16"/>
      <c r="O997" s="16"/>
      <c r="P997" s="353">
        <f>COUNTIF(Inputs!$D$20:$DS$307,C997)*(Inputs!$B$3*24)*60*IF(C997="",0,1)</f>
        <v>0</v>
      </c>
      <c r="Q997" s="354">
        <f>IF(Factsheet!$E$61&gt;0,P997/Factsheet!$E$61,0)</f>
        <v>0</v>
      </c>
      <c r="R997" s="356"/>
      <c r="S997" s="19">
        <f>IF(H997="Trays",I997*Factsheet!$I$61,IF(G997="Fixed",I997,0))</f>
        <v>0</v>
      </c>
      <c r="T997" s="20">
        <f>IF(H997="Other","N/A",IF(H997="Trays",Factsheet!$I$61,Factsheet!$E$61))</f>
        <v>40</v>
      </c>
      <c r="U997" s="20" t="str">
        <f t="shared" si="33"/>
        <v>N</v>
      </c>
      <c r="V997" s="419" t="str">
        <f t="shared" si="32"/>
        <v>-</v>
      </c>
      <c r="W997" s="14"/>
      <c r="X997" s="14"/>
      <c r="Y997" s="14"/>
      <c r="Z997" s="14"/>
    </row>
    <row r="998" spans="1:26" ht="15" x14ac:dyDescent="0.25">
      <c r="A998" s="14"/>
      <c r="B998" s="16"/>
      <c r="C998" s="16"/>
      <c r="D998" s="14"/>
      <c r="E998" s="14"/>
      <c r="F998" s="16"/>
      <c r="G998" s="16"/>
      <c r="H998" s="16"/>
      <c r="I998" s="627"/>
      <c r="J998" s="628"/>
      <c r="K998" s="14"/>
      <c r="L998" s="615"/>
      <c r="M998" s="16"/>
      <c r="N998" s="16"/>
      <c r="O998" s="16"/>
      <c r="P998" s="353">
        <f>COUNTIF(Inputs!$D$20:$DS$307,C998)*(Inputs!$B$3*24)*60*IF(C998="",0,1)</f>
        <v>0</v>
      </c>
      <c r="Q998" s="354">
        <f>IF(Factsheet!$E$61&gt;0,P998/Factsheet!$E$61,0)</f>
        <v>0</v>
      </c>
      <c r="R998" s="356"/>
      <c r="S998" s="19">
        <f>IF(H998="Trays",I998*Factsheet!$I$61,IF(G998="Fixed",I998,0))</f>
        <v>0</v>
      </c>
      <c r="T998" s="20">
        <f>IF(H998="Other","N/A",IF(H998="Trays",Factsheet!$I$61,Factsheet!$E$61))</f>
        <v>40</v>
      </c>
      <c r="U998" s="20" t="str">
        <f t="shared" si="33"/>
        <v>N</v>
      </c>
      <c r="V998" s="419" t="str">
        <f t="shared" si="32"/>
        <v>-</v>
      </c>
      <c r="W998" s="14"/>
      <c r="X998" s="14"/>
      <c r="Y998" s="14"/>
      <c r="Z998" s="14"/>
    </row>
    <row r="999" spans="1:26" ht="15" x14ac:dyDescent="0.25">
      <c r="A999" s="14"/>
      <c r="B999" s="16"/>
      <c r="C999" s="16"/>
      <c r="D999" s="14"/>
      <c r="E999" s="14"/>
      <c r="F999" s="16"/>
      <c r="G999" s="16"/>
      <c r="H999" s="16"/>
      <c r="I999" s="627"/>
      <c r="J999" s="628"/>
      <c r="K999" s="14"/>
      <c r="L999" s="615"/>
      <c r="M999" s="16"/>
      <c r="N999" s="16"/>
      <c r="O999" s="16"/>
      <c r="P999" s="353">
        <f>COUNTIF(Inputs!$D$20:$DS$307,C999)*(Inputs!$B$3*24)*60*IF(C999="",0,1)</f>
        <v>0</v>
      </c>
      <c r="Q999" s="354">
        <f>IF(Factsheet!$E$61&gt;0,P999/Factsheet!$E$61,0)</f>
        <v>0</v>
      </c>
      <c r="R999" s="356"/>
      <c r="S999" s="19">
        <f>IF(H999="Trays",I999*Factsheet!$I$61,IF(G999="Fixed",I999,0))</f>
        <v>0</v>
      </c>
      <c r="T999" s="20">
        <f>IF(H999="Other","N/A",IF(H999="Trays",Factsheet!$I$61,Factsheet!$E$61))</f>
        <v>40</v>
      </c>
      <c r="U999" s="20" t="str">
        <f t="shared" si="33"/>
        <v>N</v>
      </c>
      <c r="V999" s="419" t="str">
        <f t="shared" si="32"/>
        <v>-</v>
      </c>
      <c r="W999" s="14"/>
      <c r="X999" s="14"/>
      <c r="Y999" s="14"/>
      <c r="Z999" s="14"/>
    </row>
    <row r="1000" spans="1:26" ht="15" x14ac:dyDescent="0.25">
      <c r="A1000" s="14"/>
      <c r="B1000" s="16"/>
      <c r="C1000" s="16"/>
      <c r="D1000" s="14"/>
      <c r="E1000" s="14"/>
      <c r="F1000" s="16"/>
      <c r="G1000" s="16"/>
      <c r="H1000" s="16"/>
      <c r="I1000" s="627"/>
      <c r="J1000" s="628"/>
      <c r="K1000" s="14"/>
      <c r="L1000" s="615"/>
      <c r="M1000" s="16"/>
      <c r="N1000" s="16"/>
      <c r="O1000" s="16"/>
      <c r="P1000" s="353">
        <f>COUNTIF(Inputs!$D$20:$DS$307,C1000)*(Inputs!$B$3*24)*60*IF(C1000="",0,1)</f>
        <v>0</v>
      </c>
      <c r="Q1000" s="354">
        <f>IF(Factsheet!$E$61&gt;0,P1000/Factsheet!$E$61,0)</f>
        <v>0</v>
      </c>
      <c r="R1000" s="356"/>
      <c r="S1000" s="19">
        <f>IF(H1000="Trays",I1000*Factsheet!$I$61,IF(G1000="Fixed",I1000,0))</f>
        <v>0</v>
      </c>
      <c r="T1000" s="20">
        <f>IF(H1000="Other","N/A",IF(H1000="Trays",Factsheet!$I$61,Factsheet!$E$61))</f>
        <v>40</v>
      </c>
      <c r="U1000" s="20" t="str">
        <f t="shared" si="33"/>
        <v>N</v>
      </c>
      <c r="V1000" s="419" t="str">
        <f t="shared" si="32"/>
        <v>-</v>
      </c>
      <c r="W1000" s="14"/>
      <c r="X1000" s="14"/>
      <c r="Y1000" s="14"/>
      <c r="Z1000" s="14"/>
    </row>
    <row r="1001" spans="1:26" ht="15" x14ac:dyDescent="0.25">
      <c r="A1001" s="14"/>
      <c r="B1001" s="16"/>
      <c r="C1001" s="16"/>
      <c r="D1001" s="14"/>
      <c r="E1001" s="14"/>
      <c r="F1001" s="16"/>
      <c r="G1001" s="16"/>
      <c r="H1001" s="16"/>
      <c r="I1001" s="82"/>
      <c r="J1001" s="83"/>
      <c r="K1001" s="14"/>
      <c r="L1001" s="17"/>
      <c r="M1001" s="16"/>
      <c r="N1001" s="16"/>
      <c r="O1001" s="16"/>
      <c r="P1001" s="353">
        <f>COUNTIF(Inputs!$D$20:$DS$307,C1001)*(Inputs!$B$3*24)*60*IF(C1001="",0,1)</f>
        <v>0</v>
      </c>
      <c r="Q1001" s="354">
        <f>IF(Factsheet!$E$61&gt;0,P1001/Factsheet!$E$61,0)</f>
        <v>0</v>
      </c>
      <c r="R1001" s="356"/>
      <c r="S1001" s="19">
        <f>IF(H1001="Trays",I1001*Factsheet!$I$61,IF(G1001="Fixed",I1001,0))</f>
        <v>0</v>
      </c>
      <c r="T1001" s="20">
        <f>IF(H1001="Other","N/A",IF(H1001="Trays",Factsheet!$I$61,Factsheet!$E$61))</f>
        <v>40</v>
      </c>
      <c r="U1001" s="20" t="str">
        <f t="shared" si="33"/>
        <v>N</v>
      </c>
      <c r="V1001" s="419" t="str">
        <f t="shared" si="32"/>
        <v>-</v>
      </c>
      <c r="W1001" s="14"/>
      <c r="X1001" s="14"/>
      <c r="Y1001" s="14"/>
      <c r="Z1001" s="14"/>
    </row>
    <row r="1002" spans="1:26" ht="15" x14ac:dyDescent="0.25">
      <c r="A1002" s="14"/>
      <c r="B1002" s="16"/>
      <c r="C1002" s="16"/>
      <c r="D1002" s="14"/>
      <c r="E1002" s="14"/>
      <c r="F1002" s="16"/>
      <c r="G1002" s="16"/>
      <c r="H1002" s="16"/>
      <c r="I1002" s="82"/>
      <c r="J1002" s="83"/>
      <c r="K1002" s="14"/>
      <c r="L1002" s="17"/>
      <c r="M1002" s="16"/>
      <c r="N1002" s="16"/>
      <c r="O1002" s="16"/>
      <c r="P1002" s="353">
        <f>COUNTIF(Inputs!$D$20:$DS$307,C1002)*(Inputs!$B$3*24)*60*IF(C1002="",0,1)</f>
        <v>0</v>
      </c>
      <c r="Q1002" s="354">
        <f>IF(Factsheet!$E$61&gt;0,P1002/Factsheet!$E$61,0)</f>
        <v>0</v>
      </c>
      <c r="R1002" s="356"/>
      <c r="S1002" s="19">
        <f>IF(H1002="Trays",I1002*Factsheet!$I$61,IF(G1002="Fixed",I1002,0))</f>
        <v>0</v>
      </c>
      <c r="T1002" s="20">
        <f>IF(H1002="Other","N/A",IF(H1002="Trays",Factsheet!$I$61,Factsheet!$E$61))</f>
        <v>40</v>
      </c>
      <c r="U1002" s="20" t="str">
        <f t="shared" si="33"/>
        <v>N</v>
      </c>
      <c r="V1002" s="419" t="str">
        <f t="shared" si="32"/>
        <v>-</v>
      </c>
      <c r="W1002" s="14"/>
      <c r="X1002" s="14"/>
      <c r="Y1002" s="14"/>
      <c r="Z1002" s="14"/>
    </row>
    <row r="1003" spans="1:26" ht="15" x14ac:dyDescent="0.25">
      <c r="A1003" s="14"/>
      <c r="B1003" s="16"/>
      <c r="C1003" s="16"/>
      <c r="D1003" s="14"/>
      <c r="E1003" s="14"/>
      <c r="F1003" s="16"/>
      <c r="G1003" s="16"/>
      <c r="H1003" s="16"/>
      <c r="I1003" s="82"/>
      <c r="J1003" s="83"/>
      <c r="K1003" s="14"/>
      <c r="L1003" s="17"/>
      <c r="M1003" s="16"/>
      <c r="N1003" s="16"/>
      <c r="O1003" s="16"/>
      <c r="P1003" s="353">
        <f>COUNTIF(Inputs!$D$20:$DS$307,C1003)*(Inputs!$B$3*24)*60*IF(C1003="",0,1)</f>
        <v>0</v>
      </c>
      <c r="Q1003" s="354">
        <f>IF(Factsheet!$E$61&gt;0,P1003/Factsheet!$E$61,0)</f>
        <v>0</v>
      </c>
      <c r="R1003" s="356"/>
      <c r="S1003" s="19">
        <f>IF(H1003="Trays",I1003*Factsheet!$I$61,IF(G1003="Fixed",I1003,0))</f>
        <v>0</v>
      </c>
      <c r="T1003" s="20">
        <f>IF(H1003="Other","N/A",IF(H1003="Trays",Factsheet!$I$61,Factsheet!$E$61))</f>
        <v>40</v>
      </c>
      <c r="U1003" s="20" t="str">
        <f t="shared" si="33"/>
        <v>N</v>
      </c>
      <c r="V1003" s="419" t="str">
        <f t="shared" si="32"/>
        <v>-</v>
      </c>
      <c r="W1003" s="14"/>
      <c r="X1003" s="14"/>
      <c r="Y1003" s="14"/>
      <c r="Z1003" s="14"/>
    </row>
    <row r="1004" spans="1:26" ht="15" x14ac:dyDescent="0.25">
      <c r="A1004" s="14"/>
      <c r="B1004" s="16"/>
      <c r="C1004" s="16"/>
      <c r="D1004" s="14"/>
      <c r="E1004" s="14"/>
      <c r="F1004" s="16"/>
      <c r="G1004" s="16"/>
      <c r="H1004" s="16"/>
      <c r="I1004" s="82"/>
      <c r="J1004" s="83"/>
      <c r="K1004" s="14"/>
      <c r="L1004" s="17"/>
      <c r="M1004" s="16"/>
      <c r="N1004" s="16"/>
      <c r="O1004" s="16"/>
      <c r="P1004" s="353">
        <f>COUNTIF(Inputs!$D$20:$DS$307,C1004)*(Inputs!$B$3*24)*60*IF(C1004="",0,1)</f>
        <v>0</v>
      </c>
      <c r="Q1004" s="354">
        <f>IF(Factsheet!$E$61&gt;0,P1004/Factsheet!$E$61,0)</f>
        <v>0</v>
      </c>
      <c r="R1004" s="356"/>
      <c r="S1004" s="19">
        <f>IF(H1004="Trays",I1004*Factsheet!$I$61,IF(G1004="Fixed",I1004,0))</f>
        <v>0</v>
      </c>
      <c r="T1004" s="20">
        <f>IF(H1004="Other","N/A",IF(H1004="Trays",Factsheet!$I$61,Factsheet!$E$61))</f>
        <v>40</v>
      </c>
      <c r="U1004" s="20" t="str">
        <f t="shared" si="33"/>
        <v>N</v>
      </c>
      <c r="V1004" s="419" t="str">
        <f t="shared" si="32"/>
        <v>-</v>
      </c>
      <c r="W1004" s="14"/>
      <c r="X1004" s="14"/>
      <c r="Y1004" s="14"/>
      <c r="Z1004" s="14"/>
    </row>
    <row r="1005" spans="1:26" ht="15" x14ac:dyDescent="0.25">
      <c r="A1005" s="14"/>
      <c r="B1005" s="16"/>
      <c r="C1005" s="16"/>
      <c r="D1005" s="14"/>
      <c r="E1005" s="14"/>
      <c r="F1005" s="16"/>
      <c r="G1005" s="16"/>
      <c r="H1005" s="16"/>
      <c r="I1005" s="82"/>
      <c r="J1005" s="83"/>
      <c r="K1005" s="14"/>
      <c r="L1005" s="17"/>
      <c r="M1005" s="16"/>
      <c r="N1005" s="16"/>
      <c r="O1005" s="16"/>
      <c r="P1005" s="353">
        <f>COUNTIF(Inputs!$D$20:$DS$307,C1005)*(Inputs!$B$3*24)*60*IF(C1005="",0,1)</f>
        <v>0</v>
      </c>
      <c r="Q1005" s="354">
        <f>IF(Factsheet!$E$61&gt;0,P1005/Factsheet!$E$61,0)</f>
        <v>0</v>
      </c>
      <c r="R1005" s="356"/>
      <c r="S1005" s="19">
        <f>IF(H1005="Trays",I1005*Factsheet!$I$61,IF(G1005="Fixed",I1005,0))</f>
        <v>0</v>
      </c>
      <c r="T1005" s="20">
        <f>IF(H1005="Other","N/A",IF(H1005="Trays",Factsheet!$I$61,Factsheet!$E$61))</f>
        <v>40</v>
      </c>
      <c r="U1005" s="20" t="str">
        <f t="shared" si="33"/>
        <v>N</v>
      </c>
      <c r="V1005" s="419" t="str">
        <f t="shared" si="32"/>
        <v>-</v>
      </c>
      <c r="W1005" s="14"/>
      <c r="X1005" s="14"/>
      <c r="Y1005" s="14"/>
      <c r="Z1005" s="14"/>
    </row>
    <row r="1006" spans="1:26" ht="15" x14ac:dyDescent="0.25">
      <c r="A1006" s="14"/>
      <c r="B1006" s="16"/>
      <c r="C1006" s="16"/>
      <c r="D1006" s="14"/>
      <c r="E1006" s="14"/>
      <c r="F1006" s="16"/>
      <c r="G1006" s="16"/>
      <c r="H1006" s="16"/>
      <c r="I1006" s="82"/>
      <c r="J1006" s="83"/>
      <c r="K1006" s="14"/>
      <c r="L1006" s="17"/>
      <c r="M1006" s="16"/>
      <c r="N1006" s="16"/>
      <c r="O1006" s="16"/>
      <c r="P1006" s="353">
        <f>COUNTIF(Inputs!$D$20:$DS$307,C1006)*(Inputs!$B$3*24)*60*IF(C1006="",0,1)</f>
        <v>0</v>
      </c>
      <c r="Q1006" s="354">
        <f>IF(Factsheet!$E$61&gt;0,P1006/Factsheet!$E$61,0)</f>
        <v>0</v>
      </c>
      <c r="R1006" s="356"/>
      <c r="S1006" s="19">
        <f>IF(H1006="Trays",I1006*Factsheet!$I$61,IF(G1006="Fixed",I1006,0))</f>
        <v>0</v>
      </c>
      <c r="T1006" s="20">
        <f>IF(H1006="Other","N/A",IF(H1006="Trays",Factsheet!$I$61,Factsheet!$E$61))</f>
        <v>40</v>
      </c>
      <c r="U1006" s="20" t="str">
        <f t="shared" si="33"/>
        <v>N</v>
      </c>
      <c r="V1006" s="419" t="str">
        <f t="shared" si="32"/>
        <v>-</v>
      </c>
      <c r="W1006" s="14"/>
      <c r="X1006" s="14"/>
      <c r="Y1006" s="14"/>
      <c r="Z1006" s="14"/>
    </row>
    <row r="1007" spans="1:26" ht="15" x14ac:dyDescent="0.25">
      <c r="A1007" s="14"/>
      <c r="B1007" s="16"/>
      <c r="C1007" s="16"/>
      <c r="D1007" s="14"/>
      <c r="E1007" s="14"/>
      <c r="F1007" s="16"/>
      <c r="G1007" s="16"/>
      <c r="H1007" s="16"/>
      <c r="I1007" s="82"/>
      <c r="J1007" s="83"/>
      <c r="K1007" s="14"/>
      <c r="L1007" s="17"/>
      <c r="M1007" s="16"/>
      <c r="N1007" s="16"/>
      <c r="O1007" s="16"/>
      <c r="P1007" s="353">
        <f>COUNTIF(Inputs!$D$20:$DS$307,C1007)*(Inputs!$B$3*24)*60*IF(C1007="",0,1)</f>
        <v>0</v>
      </c>
      <c r="Q1007" s="354">
        <f>IF(Factsheet!$E$61&gt;0,P1007/Factsheet!$E$61,0)</f>
        <v>0</v>
      </c>
      <c r="R1007" s="356"/>
      <c r="S1007" s="19">
        <f>IF(H1007="Trays",I1007*Factsheet!$I$61,IF(G1007="Fixed",I1007,0))</f>
        <v>0</v>
      </c>
      <c r="T1007" s="20">
        <f>IF(H1007="Other","N/A",IF(H1007="Trays",Factsheet!$I$61,Factsheet!$E$61))</f>
        <v>40</v>
      </c>
      <c r="U1007" s="20" t="str">
        <f t="shared" si="33"/>
        <v>N</v>
      </c>
      <c r="V1007" s="419" t="str">
        <f t="shared" si="32"/>
        <v>-</v>
      </c>
      <c r="W1007" s="14"/>
      <c r="X1007" s="14"/>
      <c r="Y1007" s="14"/>
      <c r="Z1007" s="14"/>
    </row>
    <row r="1008" spans="1:26" ht="15" x14ac:dyDescent="0.25">
      <c r="A1008" s="14"/>
      <c r="B1008" s="16"/>
      <c r="C1008" s="16"/>
      <c r="D1008" s="14"/>
      <c r="E1008" s="14"/>
      <c r="F1008" s="16"/>
      <c r="G1008" s="16"/>
      <c r="H1008" s="16"/>
      <c r="I1008" s="82"/>
      <c r="J1008" s="83"/>
      <c r="K1008" s="14"/>
      <c r="L1008" s="17"/>
      <c r="M1008" s="16"/>
      <c r="N1008" s="16"/>
      <c r="O1008" s="16"/>
      <c r="P1008" s="353">
        <f>COUNTIF(Inputs!$D$20:$DS$307,C1008)*(Inputs!$B$3*24)*60*IF(C1008="",0,1)</f>
        <v>0</v>
      </c>
      <c r="Q1008" s="354">
        <f>IF(Factsheet!$E$61&gt;0,P1008/Factsheet!$E$61,0)</f>
        <v>0</v>
      </c>
      <c r="R1008" s="356"/>
      <c r="S1008" s="19">
        <f>IF(H1008="Trays",I1008*Factsheet!$I$61,IF(G1008="Fixed",I1008,0))</f>
        <v>0</v>
      </c>
      <c r="T1008" s="20">
        <f>IF(H1008="Other","N/A",IF(H1008="Trays",Factsheet!$I$61,Factsheet!$E$61))</f>
        <v>40</v>
      </c>
      <c r="U1008" s="20" t="str">
        <f t="shared" si="33"/>
        <v>N</v>
      </c>
      <c r="V1008" s="419" t="str">
        <f t="shared" si="32"/>
        <v>-</v>
      </c>
      <c r="W1008" s="14"/>
      <c r="X1008" s="14"/>
      <c r="Y1008" s="14"/>
      <c r="Z1008" s="14"/>
    </row>
    <row r="1009" spans="1:26" ht="15" x14ac:dyDescent="0.25">
      <c r="A1009" s="14"/>
      <c r="B1009" s="16"/>
      <c r="C1009" s="16"/>
      <c r="D1009" s="14"/>
      <c r="E1009" s="14"/>
      <c r="F1009" s="16"/>
      <c r="G1009" s="16"/>
      <c r="H1009" s="16"/>
      <c r="I1009" s="82"/>
      <c r="J1009" s="83"/>
      <c r="K1009" s="14"/>
      <c r="L1009" s="17"/>
      <c r="M1009" s="16"/>
      <c r="N1009" s="16"/>
      <c r="O1009" s="16"/>
      <c r="P1009" s="353">
        <f>COUNTIF(Inputs!$D$20:$DS$307,C1009)*(Inputs!$B$3*24)*60*IF(C1009="",0,1)</f>
        <v>0</v>
      </c>
      <c r="Q1009" s="354">
        <f>IF(Factsheet!$E$61&gt;0,P1009/Factsheet!$E$61,0)</f>
        <v>0</v>
      </c>
      <c r="R1009" s="356"/>
      <c r="S1009" s="19">
        <f>IF(H1009="Trays",I1009*Factsheet!$I$61,IF(G1009="Fixed",I1009,0))</f>
        <v>0</v>
      </c>
      <c r="T1009" s="20">
        <f>IF(H1009="Other","N/A",IF(H1009="Trays",Factsheet!$I$61,Factsheet!$E$61))</f>
        <v>40</v>
      </c>
      <c r="U1009" s="20" t="str">
        <f t="shared" si="33"/>
        <v>N</v>
      </c>
      <c r="V1009" s="419" t="str">
        <f t="shared" si="32"/>
        <v>-</v>
      </c>
      <c r="W1009" s="14"/>
      <c r="X1009" s="14"/>
      <c r="Y1009" s="14"/>
      <c r="Z1009" s="14"/>
    </row>
    <row r="1010" spans="1:26" ht="15" x14ac:dyDescent="0.25">
      <c r="A1010" s="14"/>
      <c r="B1010" s="16"/>
      <c r="C1010" s="16"/>
      <c r="D1010" s="14"/>
      <c r="E1010" s="14"/>
      <c r="F1010" s="16"/>
      <c r="G1010" s="16"/>
      <c r="H1010" s="16"/>
      <c r="I1010" s="82"/>
      <c r="J1010" s="83"/>
      <c r="K1010" s="14"/>
      <c r="L1010" s="17"/>
      <c r="M1010" s="16"/>
      <c r="N1010" s="16"/>
      <c r="O1010" s="16"/>
      <c r="P1010" s="353">
        <f>COUNTIF(Inputs!$D$20:$DS$307,C1010)*(Inputs!$B$3*24)*60*IF(C1010="",0,1)</f>
        <v>0</v>
      </c>
      <c r="Q1010" s="354">
        <f>IF(Factsheet!$E$61&gt;0,P1010/Factsheet!$E$61,0)</f>
        <v>0</v>
      </c>
      <c r="R1010" s="356"/>
      <c r="S1010" s="19">
        <f>IF(H1010="Trays",I1010*Factsheet!$I$61,IF(G1010="Fixed",I1010,0))</f>
        <v>0</v>
      </c>
      <c r="T1010" s="20">
        <f>IF(H1010="Other","N/A",IF(H1010="Trays",Factsheet!$I$61,Factsheet!$E$61))</f>
        <v>40</v>
      </c>
      <c r="U1010" s="20" t="str">
        <f t="shared" si="33"/>
        <v>N</v>
      </c>
      <c r="V1010" s="419" t="str">
        <f t="shared" si="32"/>
        <v>-</v>
      </c>
      <c r="W1010" s="14"/>
      <c r="X1010" s="14"/>
      <c r="Y1010" s="14"/>
      <c r="Z1010" s="14"/>
    </row>
    <row r="1011" spans="1:26" ht="15" x14ac:dyDescent="0.25">
      <c r="A1011" s="14"/>
      <c r="B1011" s="16"/>
      <c r="C1011" s="16"/>
      <c r="D1011" s="14"/>
      <c r="E1011" s="14"/>
      <c r="F1011" s="16"/>
      <c r="G1011" s="16"/>
      <c r="H1011" s="16"/>
      <c r="I1011" s="82"/>
      <c r="J1011" s="83"/>
      <c r="K1011" s="14"/>
      <c r="L1011" s="17"/>
      <c r="M1011" s="16"/>
      <c r="N1011" s="16"/>
      <c r="O1011" s="16"/>
      <c r="P1011" s="353">
        <f>COUNTIF(Inputs!$D$20:$DS$307,C1011)*(Inputs!$B$3*24)*60*IF(C1011="",0,1)</f>
        <v>0</v>
      </c>
      <c r="Q1011" s="354">
        <f>IF(Factsheet!$E$61&gt;0,P1011/Factsheet!$E$61,0)</f>
        <v>0</v>
      </c>
      <c r="R1011" s="356"/>
      <c r="S1011" s="19">
        <f>IF(H1011="Trays",I1011*Factsheet!$I$61,IF(G1011="Fixed",I1011,0))</f>
        <v>0</v>
      </c>
      <c r="T1011" s="20">
        <f>IF(H1011="Other","N/A",IF(H1011="Trays",Factsheet!$I$61,Factsheet!$E$61))</f>
        <v>40</v>
      </c>
      <c r="U1011" s="20" t="str">
        <f t="shared" si="33"/>
        <v>N</v>
      </c>
      <c r="V1011" s="419" t="str">
        <f t="shared" si="32"/>
        <v>-</v>
      </c>
      <c r="W1011" s="14"/>
      <c r="X1011" s="14"/>
      <c r="Y1011" s="14"/>
      <c r="Z1011" s="14"/>
    </row>
    <row r="1012" spans="1:26" ht="15" x14ac:dyDescent="0.25">
      <c r="A1012" s="14"/>
      <c r="B1012" s="16"/>
      <c r="C1012" s="16"/>
      <c r="D1012" s="14"/>
      <c r="E1012" s="14"/>
      <c r="F1012" s="16"/>
      <c r="G1012" s="16"/>
      <c r="H1012" s="16"/>
      <c r="I1012" s="82"/>
      <c r="J1012" s="83"/>
      <c r="K1012" s="14"/>
      <c r="L1012" s="17"/>
      <c r="M1012" s="16"/>
      <c r="N1012" s="16"/>
      <c r="O1012" s="16"/>
      <c r="P1012" s="353">
        <f>COUNTIF(Inputs!$D$20:$DS$307,C1012)*(Inputs!$B$3*24)*60*IF(C1012="",0,1)</f>
        <v>0</v>
      </c>
      <c r="Q1012" s="354">
        <f>IF(Factsheet!$E$61&gt;0,P1012/Factsheet!$E$61,0)</f>
        <v>0</v>
      </c>
      <c r="R1012" s="356"/>
      <c r="S1012" s="19">
        <f>IF(H1012="Trays",I1012*Factsheet!$I$61,IF(G1012="Fixed",I1012,0))</f>
        <v>0</v>
      </c>
      <c r="T1012" s="20">
        <f>IF(H1012="Other","N/A",IF(H1012="Trays",Factsheet!$I$61,Factsheet!$E$61))</f>
        <v>40</v>
      </c>
      <c r="U1012" s="20" t="str">
        <f t="shared" si="33"/>
        <v>N</v>
      </c>
      <c r="V1012" s="419" t="str">
        <f t="shared" si="32"/>
        <v>-</v>
      </c>
      <c r="W1012" s="14"/>
      <c r="X1012" s="14"/>
      <c r="Y1012" s="14"/>
      <c r="Z1012" s="14"/>
    </row>
    <row r="1013" spans="1:26" ht="15" x14ac:dyDescent="0.25">
      <c r="A1013" s="14"/>
      <c r="B1013" s="16"/>
      <c r="C1013" s="16"/>
      <c r="D1013" s="14"/>
      <c r="E1013" s="14"/>
      <c r="F1013" s="16"/>
      <c r="G1013" s="16"/>
      <c r="H1013" s="16"/>
      <c r="I1013" s="82"/>
      <c r="J1013" s="83"/>
      <c r="K1013" s="14"/>
      <c r="L1013" s="17"/>
      <c r="M1013" s="16"/>
      <c r="N1013" s="16"/>
      <c r="O1013" s="16"/>
      <c r="P1013" s="353">
        <f>COUNTIF(Inputs!$D$20:$DS$307,C1013)*(Inputs!$B$3*24)*60*IF(C1013="",0,1)</f>
        <v>0</v>
      </c>
      <c r="Q1013" s="354">
        <f>IF(Factsheet!$E$61&gt;0,P1013/Factsheet!$E$61,0)</f>
        <v>0</v>
      </c>
      <c r="R1013" s="356"/>
      <c r="S1013" s="19">
        <f>IF(H1013="Trays",I1013*Factsheet!$I$61,IF(G1013="Fixed",I1013,0))</f>
        <v>0</v>
      </c>
      <c r="T1013" s="20">
        <f>IF(H1013="Other","N/A",IF(H1013="Trays",Factsheet!$I$61,Factsheet!$E$61))</f>
        <v>40</v>
      </c>
      <c r="U1013" s="20" t="str">
        <f t="shared" si="33"/>
        <v>N</v>
      </c>
      <c r="V1013" s="419" t="str">
        <f t="shared" si="32"/>
        <v>-</v>
      </c>
      <c r="W1013" s="14"/>
      <c r="X1013" s="14"/>
      <c r="Y1013" s="14"/>
      <c r="Z1013" s="14"/>
    </row>
    <row r="1014" spans="1:26" ht="15" x14ac:dyDescent="0.25">
      <c r="A1014" s="14"/>
      <c r="B1014" s="16"/>
      <c r="C1014" s="16"/>
      <c r="D1014" s="14"/>
      <c r="E1014" s="14"/>
      <c r="F1014" s="16"/>
      <c r="G1014" s="16"/>
      <c r="H1014" s="16"/>
      <c r="I1014" s="82"/>
      <c r="J1014" s="83"/>
      <c r="K1014" s="14"/>
      <c r="L1014" s="17"/>
      <c r="M1014" s="16"/>
      <c r="N1014" s="16"/>
      <c r="O1014" s="16"/>
      <c r="P1014" s="353">
        <f>COUNTIF(Inputs!$D$20:$DS$307,C1014)*(Inputs!$B$3*24)*60*IF(C1014="",0,1)</f>
        <v>0</v>
      </c>
      <c r="Q1014" s="354">
        <f>IF(Factsheet!$E$61&gt;0,P1014/Factsheet!$E$61,0)</f>
        <v>0</v>
      </c>
      <c r="R1014" s="356"/>
      <c r="S1014" s="19">
        <f>IF(H1014="Trays",I1014*Factsheet!$I$61,IF(G1014="Fixed",I1014,0))</f>
        <v>0</v>
      </c>
      <c r="T1014" s="20">
        <f>IF(H1014="Other","N/A",IF(H1014="Trays",Factsheet!$I$61,Factsheet!$E$61))</f>
        <v>40</v>
      </c>
      <c r="U1014" s="20" t="str">
        <f t="shared" si="33"/>
        <v>N</v>
      </c>
      <c r="V1014" s="419" t="str">
        <f t="shared" si="32"/>
        <v>-</v>
      </c>
      <c r="W1014" s="14"/>
      <c r="X1014" s="14"/>
      <c r="Y1014" s="14"/>
      <c r="Z1014" s="14"/>
    </row>
    <row r="1015" spans="1:26" ht="15" x14ac:dyDescent="0.25">
      <c r="A1015" s="14"/>
      <c r="B1015" s="16"/>
      <c r="C1015" s="16"/>
      <c r="D1015" s="14"/>
      <c r="E1015" s="14"/>
      <c r="F1015" s="16"/>
      <c r="G1015" s="16"/>
      <c r="H1015" s="16"/>
      <c r="I1015" s="82"/>
      <c r="J1015" s="83"/>
      <c r="K1015" s="14"/>
      <c r="L1015" s="17"/>
      <c r="M1015" s="16"/>
      <c r="N1015" s="16"/>
      <c r="O1015" s="16"/>
      <c r="P1015" s="353">
        <f>COUNTIF(Inputs!$D$20:$DS$307,C1015)*(Inputs!$B$3*24)*60*IF(C1015="",0,1)</f>
        <v>0</v>
      </c>
      <c r="Q1015" s="354">
        <f>IF(Factsheet!$E$61&gt;0,P1015/Factsheet!$E$61,0)</f>
        <v>0</v>
      </c>
      <c r="R1015" s="356"/>
      <c r="S1015" s="19">
        <f>IF(H1015="Trays",I1015*Factsheet!$I$61,IF(G1015="Fixed",I1015,0))</f>
        <v>0</v>
      </c>
      <c r="T1015" s="20">
        <f>IF(H1015="Other","N/A",IF(H1015="Trays",Factsheet!$I$61,Factsheet!$E$61))</f>
        <v>40</v>
      </c>
      <c r="U1015" s="20" t="str">
        <f t="shared" si="33"/>
        <v>N</v>
      </c>
      <c r="V1015" s="419" t="str">
        <f t="shared" si="32"/>
        <v>-</v>
      </c>
      <c r="W1015" s="14"/>
      <c r="X1015" s="14"/>
      <c r="Y1015" s="14"/>
      <c r="Z1015" s="14"/>
    </row>
    <row r="1016" spans="1:26" ht="15" x14ac:dyDescent="0.25">
      <c r="A1016" s="14"/>
      <c r="B1016" s="16"/>
      <c r="C1016" s="16"/>
      <c r="D1016" s="14"/>
      <c r="E1016" s="14"/>
      <c r="F1016" s="16"/>
      <c r="G1016" s="16"/>
      <c r="H1016" s="16"/>
      <c r="I1016" s="82"/>
      <c r="J1016" s="83"/>
      <c r="K1016" s="14"/>
      <c r="L1016" s="17"/>
      <c r="M1016" s="16"/>
      <c r="N1016" s="16"/>
      <c r="O1016" s="16"/>
      <c r="P1016" s="353">
        <f>COUNTIF(Inputs!$D$20:$DS$307,C1016)*(Inputs!$B$3*24)*60*IF(C1016="",0,1)</f>
        <v>0</v>
      </c>
      <c r="Q1016" s="354">
        <f>IF(Factsheet!$E$61&gt;0,P1016/Factsheet!$E$61,0)</f>
        <v>0</v>
      </c>
      <c r="R1016" s="356"/>
      <c r="S1016" s="19">
        <f>IF(H1016="Trays",I1016*Factsheet!$I$61,IF(G1016="Fixed",I1016,0))</f>
        <v>0</v>
      </c>
      <c r="T1016" s="20">
        <f>IF(H1016="Other","N/A",IF(H1016="Trays",Factsheet!$I$61,Factsheet!$E$61))</f>
        <v>40</v>
      </c>
      <c r="U1016" s="20" t="str">
        <f t="shared" si="33"/>
        <v>N</v>
      </c>
      <c r="V1016" s="419" t="str">
        <f t="shared" si="32"/>
        <v>-</v>
      </c>
      <c r="W1016" s="14"/>
      <c r="X1016" s="14"/>
      <c r="Y1016" s="14"/>
      <c r="Z1016" s="14"/>
    </row>
    <row r="1017" spans="1:26" ht="15" x14ac:dyDescent="0.25">
      <c r="A1017" s="14"/>
      <c r="B1017" s="16"/>
      <c r="C1017" s="16"/>
      <c r="D1017" s="14"/>
      <c r="E1017" s="14"/>
      <c r="F1017" s="16"/>
      <c r="G1017" s="16"/>
      <c r="H1017" s="16"/>
      <c r="I1017" s="82"/>
      <c r="J1017" s="83"/>
      <c r="K1017" s="14"/>
      <c r="L1017" s="17"/>
      <c r="M1017" s="16"/>
      <c r="N1017" s="16"/>
      <c r="O1017" s="16"/>
      <c r="P1017" s="353">
        <f>COUNTIF(Inputs!$D$20:$DS$307,C1017)*(Inputs!$B$3*24)*60*IF(C1017="",0,1)</f>
        <v>0</v>
      </c>
      <c r="Q1017" s="354">
        <f>IF(Factsheet!$E$61&gt;0,P1017/Factsheet!$E$61,0)</f>
        <v>0</v>
      </c>
      <c r="R1017" s="356"/>
      <c r="S1017" s="19">
        <f>IF(H1017="Trays",I1017*Factsheet!$I$61,IF(G1017="Fixed",I1017,0))</f>
        <v>0</v>
      </c>
      <c r="T1017" s="20">
        <f>IF(H1017="Other","N/A",IF(H1017="Trays",Factsheet!$I$61,Factsheet!$E$61))</f>
        <v>40</v>
      </c>
      <c r="U1017" s="20" t="str">
        <f t="shared" si="33"/>
        <v>N</v>
      </c>
      <c r="V1017" s="419" t="str">
        <f t="shared" si="32"/>
        <v>-</v>
      </c>
      <c r="W1017" s="14"/>
      <c r="X1017" s="14"/>
      <c r="Y1017" s="14"/>
      <c r="Z1017" s="14"/>
    </row>
    <row r="1018" spans="1:26" ht="15" x14ac:dyDescent="0.25">
      <c r="A1018" s="14"/>
      <c r="B1018" s="16"/>
      <c r="C1018" s="16"/>
      <c r="D1018" s="14"/>
      <c r="E1018" s="14"/>
      <c r="F1018" s="16"/>
      <c r="G1018" s="16"/>
      <c r="H1018" s="16"/>
      <c r="I1018" s="82"/>
      <c r="J1018" s="83"/>
      <c r="K1018" s="14"/>
      <c r="L1018" s="17"/>
      <c r="M1018" s="16"/>
      <c r="N1018" s="16"/>
      <c r="O1018" s="16"/>
      <c r="P1018" s="353">
        <f>COUNTIF(Inputs!$D$20:$DS$307,C1018)*(Inputs!$B$3*24)*60*IF(C1018="",0,1)</f>
        <v>0</v>
      </c>
      <c r="Q1018" s="354">
        <f>IF(Factsheet!$E$61&gt;0,P1018/Factsheet!$E$61,0)</f>
        <v>0</v>
      </c>
      <c r="R1018" s="356"/>
      <c r="S1018" s="19">
        <f>IF(H1018="Trays",I1018*Factsheet!$I$61,IF(G1018="Fixed",I1018,0))</f>
        <v>0</v>
      </c>
      <c r="T1018" s="20">
        <f>IF(H1018="Other","N/A",IF(H1018="Trays",Factsheet!$I$61,Factsheet!$E$61))</f>
        <v>40</v>
      </c>
      <c r="U1018" s="20" t="str">
        <f t="shared" si="33"/>
        <v>N</v>
      </c>
      <c r="V1018" s="419" t="str">
        <f t="shared" si="32"/>
        <v>-</v>
      </c>
      <c r="W1018" s="14"/>
      <c r="X1018" s="14"/>
      <c r="Y1018" s="14"/>
      <c r="Z1018" s="14"/>
    </row>
    <row r="1019" spans="1:26" ht="15" x14ac:dyDescent="0.25">
      <c r="A1019" s="14"/>
      <c r="B1019" s="16"/>
      <c r="C1019" s="16"/>
      <c r="D1019" s="14"/>
      <c r="E1019" s="14"/>
      <c r="F1019" s="16"/>
      <c r="G1019" s="16"/>
      <c r="H1019" s="16"/>
      <c r="I1019" s="82"/>
      <c r="J1019" s="83"/>
      <c r="K1019" s="14"/>
      <c r="L1019" s="17"/>
      <c r="M1019" s="16"/>
      <c r="N1019" s="16"/>
      <c r="O1019" s="16"/>
      <c r="P1019" s="353">
        <f>COUNTIF(Inputs!$D$20:$DS$307,C1019)*(Inputs!$B$3*24)*60*IF(C1019="",0,1)</f>
        <v>0</v>
      </c>
      <c r="Q1019" s="354">
        <f>IF(Factsheet!$E$61&gt;0,P1019/Factsheet!$E$61,0)</f>
        <v>0</v>
      </c>
      <c r="R1019" s="356"/>
      <c r="S1019" s="19">
        <f>IF(H1019="Trays",I1019*Factsheet!$I$61,IF(G1019="Fixed",I1019,0))</f>
        <v>0</v>
      </c>
      <c r="T1019" s="20">
        <f>IF(H1019="Other","N/A",IF(H1019="Trays",Factsheet!$I$61,Factsheet!$E$61))</f>
        <v>40</v>
      </c>
      <c r="U1019" s="20" t="str">
        <f t="shared" si="33"/>
        <v>N</v>
      </c>
      <c r="V1019" s="419" t="str">
        <f t="shared" si="32"/>
        <v>-</v>
      </c>
      <c r="W1019" s="14"/>
      <c r="X1019" s="14"/>
      <c r="Y1019" s="14"/>
      <c r="Z1019" s="14"/>
    </row>
    <row r="1020" spans="1:26" ht="15" x14ac:dyDescent="0.25">
      <c r="A1020" s="14"/>
      <c r="B1020" s="16"/>
      <c r="C1020" s="16"/>
      <c r="D1020" s="14"/>
      <c r="E1020" s="14"/>
      <c r="F1020" s="16"/>
      <c r="G1020" s="16"/>
      <c r="H1020" s="16"/>
      <c r="I1020" s="82"/>
      <c r="J1020" s="83"/>
      <c r="K1020" s="14"/>
      <c r="L1020" s="17"/>
      <c r="M1020" s="16"/>
      <c r="N1020" s="16"/>
      <c r="O1020" s="16"/>
      <c r="P1020" s="353">
        <f>COUNTIF(Inputs!$D$20:$DS$307,C1020)*(Inputs!$B$3*24)*60*IF(C1020="",0,1)</f>
        <v>0</v>
      </c>
      <c r="Q1020" s="354">
        <f>IF(Factsheet!$E$61&gt;0,P1020/Factsheet!$E$61,0)</f>
        <v>0</v>
      </c>
      <c r="R1020" s="356"/>
      <c r="S1020" s="19">
        <f>IF(H1020="Trays",I1020*Factsheet!$I$61,IF(G1020="Fixed",I1020,0))</f>
        <v>0</v>
      </c>
      <c r="T1020" s="20">
        <f>IF(H1020="Other","N/A",IF(H1020="Trays",Factsheet!$I$61,Factsheet!$E$61))</f>
        <v>40</v>
      </c>
      <c r="U1020" s="20" t="str">
        <f t="shared" si="33"/>
        <v>N</v>
      </c>
      <c r="V1020" s="419" t="str">
        <f t="shared" si="32"/>
        <v>-</v>
      </c>
      <c r="W1020" s="14"/>
      <c r="X1020" s="14"/>
      <c r="Y1020" s="14"/>
      <c r="Z1020" s="14"/>
    </row>
    <row r="1021" spans="1:26" ht="15" x14ac:dyDescent="0.25">
      <c r="A1021" s="14"/>
      <c r="B1021" s="16"/>
      <c r="C1021" s="16"/>
      <c r="D1021" s="14"/>
      <c r="E1021" s="14"/>
      <c r="F1021" s="16"/>
      <c r="G1021" s="16"/>
      <c r="H1021" s="16"/>
      <c r="I1021" s="82"/>
      <c r="J1021" s="83"/>
      <c r="K1021" s="14"/>
      <c r="L1021" s="17"/>
      <c r="M1021" s="16"/>
      <c r="N1021" s="16"/>
      <c r="O1021" s="16"/>
      <c r="P1021" s="353">
        <f>COUNTIF(Inputs!$D$20:$DS$307,C1021)*(Inputs!$B$3*24)*60*IF(C1021="",0,1)</f>
        <v>0</v>
      </c>
      <c r="Q1021" s="354">
        <f>IF(Factsheet!$E$61&gt;0,P1021/Factsheet!$E$61,0)</f>
        <v>0</v>
      </c>
      <c r="R1021" s="356"/>
      <c r="S1021" s="19">
        <f>IF(H1021="Trays",I1021*Factsheet!$I$61,IF(G1021="Fixed",I1021,0))</f>
        <v>0</v>
      </c>
      <c r="T1021" s="20">
        <f>IF(H1021="Other","N/A",IF(H1021="Trays",Factsheet!$I$61,Factsheet!$E$61))</f>
        <v>40</v>
      </c>
      <c r="U1021" s="20" t="str">
        <f t="shared" si="33"/>
        <v>N</v>
      </c>
      <c r="V1021" s="419" t="str">
        <f t="shared" si="32"/>
        <v>-</v>
      </c>
      <c r="W1021" s="14"/>
      <c r="X1021" s="14"/>
      <c r="Y1021" s="14"/>
      <c r="Z1021" s="14"/>
    </row>
    <row r="1022" spans="1:26" ht="15" x14ac:dyDescent="0.25">
      <c r="A1022" s="14"/>
      <c r="B1022" s="16"/>
      <c r="C1022" s="16"/>
      <c r="D1022" s="14"/>
      <c r="E1022" s="14"/>
      <c r="F1022" s="16"/>
      <c r="G1022" s="16"/>
      <c r="H1022" s="16"/>
      <c r="I1022" s="82"/>
      <c r="J1022" s="83"/>
      <c r="K1022" s="14"/>
      <c r="L1022" s="17"/>
      <c r="M1022" s="16"/>
      <c r="N1022" s="16"/>
      <c r="O1022" s="16"/>
      <c r="P1022" s="353">
        <f>COUNTIF(Inputs!$D$20:$DS$307,C1022)*(Inputs!$B$3*24)*60*IF(C1022="",0,1)</f>
        <v>0</v>
      </c>
      <c r="Q1022" s="354">
        <f>IF(Factsheet!$E$61&gt;0,P1022/Factsheet!$E$61,0)</f>
        <v>0</v>
      </c>
      <c r="R1022" s="356"/>
      <c r="S1022" s="19">
        <f>IF(H1022="Trays",I1022*Factsheet!$I$61,IF(G1022="Fixed",I1022,0))</f>
        <v>0</v>
      </c>
      <c r="T1022" s="20">
        <f>IF(H1022="Other","N/A",IF(H1022="Trays",Factsheet!$I$61,Factsheet!$E$61))</f>
        <v>40</v>
      </c>
      <c r="U1022" s="20" t="str">
        <f t="shared" si="33"/>
        <v>N</v>
      </c>
      <c r="V1022" s="419" t="str">
        <f t="shared" si="32"/>
        <v>-</v>
      </c>
      <c r="W1022" s="14"/>
      <c r="X1022" s="14"/>
      <c r="Y1022" s="14"/>
      <c r="Z1022" s="14"/>
    </row>
    <row r="1023" spans="1:26" ht="15" x14ac:dyDescent="0.25">
      <c r="A1023" s="14"/>
      <c r="B1023" s="16"/>
      <c r="C1023" s="16"/>
      <c r="D1023" s="14"/>
      <c r="E1023" s="14"/>
      <c r="F1023" s="16"/>
      <c r="G1023" s="16"/>
      <c r="H1023" s="16"/>
      <c r="I1023" s="82"/>
      <c r="J1023" s="83"/>
      <c r="K1023" s="14"/>
      <c r="L1023" s="17"/>
      <c r="M1023" s="16"/>
      <c r="N1023" s="16"/>
      <c r="O1023" s="16"/>
      <c r="P1023" s="353">
        <f>COUNTIF(Inputs!$D$20:$DS$307,C1023)*(Inputs!$B$3*24)*60*IF(C1023="",0,1)</f>
        <v>0</v>
      </c>
      <c r="Q1023" s="354">
        <f>IF(Factsheet!$E$61&gt;0,P1023/Factsheet!$E$61,0)</f>
        <v>0</v>
      </c>
      <c r="R1023" s="356"/>
      <c r="S1023" s="19">
        <f>IF(H1023="Trays",I1023*Factsheet!$I$61,IF(G1023="Fixed",I1023,0))</f>
        <v>0</v>
      </c>
      <c r="T1023" s="20">
        <f>IF(H1023="Other","N/A",IF(H1023="Trays",Factsheet!$I$61,Factsheet!$E$61))</f>
        <v>40</v>
      </c>
      <c r="U1023" s="20" t="str">
        <f t="shared" si="33"/>
        <v>N</v>
      </c>
      <c r="V1023" s="419" t="str">
        <f t="shared" si="32"/>
        <v>-</v>
      </c>
      <c r="W1023" s="14"/>
      <c r="X1023" s="14"/>
      <c r="Y1023" s="14"/>
      <c r="Z1023" s="14"/>
    </row>
    <row r="1024" spans="1:26" ht="15" x14ac:dyDescent="0.25">
      <c r="A1024" s="14"/>
      <c r="B1024" s="16"/>
      <c r="C1024" s="16"/>
      <c r="D1024" s="14"/>
      <c r="E1024" s="14"/>
      <c r="F1024" s="16"/>
      <c r="G1024" s="16"/>
      <c r="H1024" s="16"/>
      <c r="I1024" s="82"/>
      <c r="J1024" s="83"/>
      <c r="K1024" s="14"/>
      <c r="L1024" s="17"/>
      <c r="M1024" s="16"/>
      <c r="N1024" s="16"/>
      <c r="O1024" s="16"/>
      <c r="P1024" s="353">
        <f>COUNTIF(Inputs!$D$20:$DS$307,C1024)*(Inputs!$B$3*24)*60*IF(C1024="",0,1)</f>
        <v>0</v>
      </c>
      <c r="Q1024" s="354">
        <f>IF(Factsheet!$E$61&gt;0,P1024/Factsheet!$E$61,0)</f>
        <v>0</v>
      </c>
      <c r="R1024" s="356"/>
      <c r="S1024" s="19">
        <f>IF(H1024="Trays",I1024*Factsheet!$I$61,IF(G1024="Fixed",I1024,0))</f>
        <v>0</v>
      </c>
      <c r="T1024" s="20">
        <f>IF(H1024="Other","N/A",IF(H1024="Trays",Factsheet!$I$61,Factsheet!$E$61))</f>
        <v>40</v>
      </c>
      <c r="U1024" s="20" t="str">
        <f t="shared" si="33"/>
        <v>N</v>
      </c>
      <c r="V1024" s="419" t="str">
        <f t="shared" si="32"/>
        <v>-</v>
      </c>
      <c r="W1024" s="14"/>
      <c r="X1024" s="14"/>
      <c r="Y1024" s="14"/>
      <c r="Z1024" s="14"/>
    </row>
    <row r="1025" spans="1:30" ht="15" x14ac:dyDescent="0.25">
      <c r="A1025" s="14"/>
      <c r="B1025" s="16"/>
      <c r="C1025" s="16"/>
      <c r="D1025" s="14"/>
      <c r="E1025" s="14"/>
      <c r="F1025" s="16"/>
      <c r="G1025" s="16"/>
      <c r="H1025" s="16"/>
      <c r="I1025" s="82"/>
      <c r="J1025" s="83"/>
      <c r="K1025" s="14"/>
      <c r="L1025" s="17"/>
      <c r="M1025" s="16"/>
      <c r="N1025" s="16"/>
      <c r="O1025" s="16"/>
      <c r="P1025" s="353">
        <f>COUNTIF(Inputs!$D$20:$DS$307,C1025)*(Inputs!$B$3*24)*60*IF(C1025="",0,1)</f>
        <v>0</v>
      </c>
      <c r="Q1025" s="354">
        <f>IF(Factsheet!$E$61&gt;0,P1025/Factsheet!$E$61,0)</f>
        <v>0</v>
      </c>
      <c r="R1025" s="356"/>
      <c r="S1025" s="19">
        <f>IF(H1025="Trays",I1025*Factsheet!$I$61,IF(G1025="Fixed",I1025,0))</f>
        <v>0</v>
      </c>
      <c r="T1025" s="20">
        <f>IF(H1025="Other","N/A",IF(H1025="Trays",Factsheet!$I$61,Factsheet!$E$61))</f>
        <v>40</v>
      </c>
      <c r="U1025" s="20" t="str">
        <f t="shared" si="33"/>
        <v>N</v>
      </c>
      <c r="V1025" s="419" t="str">
        <f t="shared" si="32"/>
        <v>-</v>
      </c>
      <c r="W1025" s="14"/>
      <c r="X1025" s="14"/>
      <c r="Y1025" s="14"/>
      <c r="Z1025" s="14"/>
    </row>
    <row r="1026" spans="1:30" ht="15" x14ac:dyDescent="0.25">
      <c r="A1026" s="14"/>
      <c r="B1026" s="16"/>
      <c r="C1026" s="16"/>
      <c r="D1026" s="14"/>
      <c r="E1026" s="14"/>
      <c r="F1026" s="16"/>
      <c r="G1026" s="16"/>
      <c r="H1026" s="16"/>
      <c r="I1026" s="82"/>
      <c r="J1026" s="83"/>
      <c r="K1026" s="14"/>
      <c r="L1026" s="17"/>
      <c r="M1026" s="16"/>
      <c r="N1026" s="16"/>
      <c r="O1026" s="16"/>
      <c r="P1026" s="353">
        <f>COUNTIF(Inputs!$D$20:$DS$307,C1026)*(Inputs!$B$3*24)*60*IF(C1026="",0,1)</f>
        <v>0</v>
      </c>
      <c r="Q1026" s="354">
        <f>IF(Factsheet!$E$61&gt;0,P1026/Factsheet!$E$61,0)</f>
        <v>0</v>
      </c>
      <c r="R1026" s="356"/>
      <c r="S1026" s="19">
        <f>IF(H1026="Trays",I1026*Factsheet!$I$61,IF(G1026="Fixed",I1026,0))</f>
        <v>0</v>
      </c>
      <c r="T1026" s="20">
        <f>IF(H1026="Other","N/A",IF(H1026="Trays",Factsheet!$I$61,Factsheet!$E$61))</f>
        <v>40</v>
      </c>
      <c r="U1026" s="20" t="str">
        <f t="shared" si="33"/>
        <v>N</v>
      </c>
      <c r="V1026" s="419" t="str">
        <f t="shared" si="32"/>
        <v>-</v>
      </c>
      <c r="W1026" s="14"/>
      <c r="X1026" s="14"/>
      <c r="Y1026" s="14"/>
      <c r="Z1026" s="14"/>
    </row>
    <row r="1027" spans="1:30" ht="15" x14ac:dyDescent="0.25">
      <c r="A1027" s="14"/>
      <c r="B1027" s="16"/>
      <c r="C1027" s="16"/>
      <c r="D1027" s="14"/>
      <c r="E1027" s="14"/>
      <c r="F1027" s="16"/>
      <c r="G1027" s="16"/>
      <c r="H1027" s="16"/>
      <c r="I1027" s="82"/>
      <c r="J1027" s="83"/>
      <c r="K1027" s="14"/>
      <c r="L1027" s="17"/>
      <c r="M1027" s="16"/>
      <c r="N1027" s="16"/>
      <c r="O1027" s="16"/>
      <c r="P1027" s="353">
        <f>COUNTIF(Inputs!$D$20:$DS$307,C1027)*(Inputs!$B$3*24)*60*IF(C1027="",0,1)</f>
        <v>0</v>
      </c>
      <c r="Q1027" s="354">
        <f>IF(Factsheet!$E$61&gt;0,P1027/Factsheet!$E$61,0)</f>
        <v>0</v>
      </c>
      <c r="R1027" s="356"/>
      <c r="S1027" s="19">
        <f>IF(H1027="Trays",I1027*Factsheet!$I$61,IF(G1027="Fixed",I1027,0))</f>
        <v>0</v>
      </c>
      <c r="T1027" s="20">
        <f>IF(H1027="Other","N/A",IF(H1027="Trays",Factsheet!$I$61,Factsheet!$E$61))</f>
        <v>40</v>
      </c>
      <c r="U1027" s="20" t="str">
        <f t="shared" si="33"/>
        <v>N</v>
      </c>
      <c r="V1027" s="419" t="str">
        <f t="shared" si="32"/>
        <v>-</v>
      </c>
      <c r="W1027" s="14"/>
      <c r="X1027" s="14"/>
      <c r="Y1027" s="14"/>
      <c r="Z1027" s="14"/>
    </row>
    <row r="1028" spans="1:30" ht="31.5" customHeight="1" x14ac:dyDescent="0.25">
      <c r="I1028" s="86"/>
      <c r="J1028" s="86"/>
      <c r="K1028" s="86"/>
      <c r="L1028" s="86"/>
      <c r="M1028" s="86"/>
      <c r="N1028" s="86"/>
      <c r="O1028" s="86"/>
      <c r="P1028" s="86"/>
      <c r="Q1028" s="86"/>
      <c r="R1028" s="86"/>
      <c r="S1028" s="86"/>
      <c r="T1028" s="86"/>
      <c r="U1028" s="86"/>
      <c r="V1028" s="86"/>
      <c r="W1028" s="86"/>
      <c r="X1028" s="86"/>
      <c r="Y1028" s="86"/>
      <c r="Z1028" s="86"/>
      <c r="AA1028" s="86"/>
      <c r="AB1028" s="86"/>
      <c r="AC1028" s="86"/>
      <c r="AD1028" s="86"/>
    </row>
    <row r="1029" spans="1:30" ht="31.5" customHeight="1" x14ac:dyDescent="0.25">
      <c r="I1029" s="86"/>
      <c r="J1029" s="86"/>
      <c r="K1029" s="86"/>
      <c r="L1029" s="86"/>
      <c r="M1029" s="86"/>
      <c r="N1029" s="86"/>
      <c r="O1029" s="86"/>
    </row>
    <row r="1030" spans="1:30" ht="31.5" customHeight="1" x14ac:dyDescent="0.25">
      <c r="I1030" s="86"/>
      <c r="J1030" s="86"/>
      <c r="K1030" s="86"/>
      <c r="L1030" s="86"/>
      <c r="M1030" s="86"/>
      <c r="N1030" s="86"/>
      <c r="O1030" s="86"/>
    </row>
    <row r="1031" spans="1:30" ht="31.5" customHeight="1" x14ac:dyDescent="0.25">
      <c r="I1031" s="86"/>
      <c r="J1031" s="86"/>
      <c r="K1031" s="86"/>
      <c r="L1031" s="86"/>
      <c r="M1031" s="86"/>
      <c r="N1031" s="86"/>
      <c r="O1031" s="86"/>
    </row>
    <row r="1032" spans="1:30" ht="31.5" customHeight="1" x14ac:dyDescent="0.25">
      <c r="I1032" s="86"/>
      <c r="J1032" s="86"/>
      <c r="K1032" s="86"/>
      <c r="L1032" s="86"/>
      <c r="M1032" s="86"/>
      <c r="N1032" s="86"/>
      <c r="O1032" s="86"/>
    </row>
    <row r="1033" spans="1:30" ht="31.5" customHeight="1" x14ac:dyDescent="0.25">
      <c r="I1033" s="86"/>
      <c r="J1033" s="86"/>
      <c r="K1033" s="86"/>
      <c r="L1033" s="86"/>
      <c r="M1033" s="86"/>
      <c r="N1033" s="86"/>
      <c r="O1033" s="86"/>
    </row>
    <row r="1034" spans="1:30" ht="31.5" customHeight="1" x14ac:dyDescent="0.25">
      <c r="I1034" s="86"/>
      <c r="J1034" s="86"/>
      <c r="K1034" s="86"/>
      <c r="L1034" s="86"/>
      <c r="M1034" s="86"/>
      <c r="N1034" s="86"/>
      <c r="O1034" s="86"/>
    </row>
    <row r="1035" spans="1:30" ht="31.5" customHeight="1" x14ac:dyDescent="0.25">
      <c r="I1035" s="86"/>
      <c r="J1035" s="86"/>
      <c r="K1035" s="86"/>
      <c r="L1035" s="86"/>
      <c r="M1035" s="86"/>
      <c r="N1035" s="86"/>
      <c r="O1035" s="86"/>
    </row>
    <row r="1036" spans="1:30" ht="31.5" customHeight="1" x14ac:dyDescent="0.25">
      <c r="I1036" s="86"/>
      <c r="J1036" s="86"/>
      <c r="K1036" s="86"/>
      <c r="L1036" s="86"/>
      <c r="M1036" s="86"/>
      <c r="N1036" s="86"/>
      <c r="O1036" s="86"/>
    </row>
    <row r="1037" spans="1:30" ht="31.5" customHeight="1" x14ac:dyDescent="0.25">
      <c r="I1037" s="86"/>
      <c r="J1037" s="86"/>
      <c r="K1037" s="86"/>
      <c r="L1037" s="86"/>
      <c r="M1037" s="86"/>
      <c r="N1037" s="86"/>
      <c r="O1037" s="86"/>
    </row>
    <row r="1038" spans="1:30" ht="31.5" customHeight="1" x14ac:dyDescent="0.25">
      <c r="I1038" s="86"/>
      <c r="J1038" s="86"/>
      <c r="K1038" s="86"/>
      <c r="L1038" s="86"/>
      <c r="M1038" s="86"/>
      <c r="N1038" s="86"/>
      <c r="O1038" s="86"/>
    </row>
    <row r="1039" spans="1:30" ht="31.5" customHeight="1" x14ac:dyDescent="0.25">
      <c r="I1039" s="86"/>
      <c r="J1039" s="86"/>
      <c r="K1039" s="86"/>
      <c r="L1039" s="86"/>
      <c r="M1039" s="86"/>
      <c r="N1039" s="86"/>
      <c r="O1039" s="86"/>
    </row>
    <row r="1040" spans="1:30" ht="31.5" customHeight="1" x14ac:dyDescent="0.25">
      <c r="I1040" s="86"/>
      <c r="J1040" s="86"/>
      <c r="K1040" s="86"/>
      <c r="L1040" s="86"/>
      <c r="M1040" s="86"/>
      <c r="N1040" s="86"/>
      <c r="O1040" s="86"/>
    </row>
    <row r="1041" spans="9:15" ht="31.5" customHeight="1" x14ac:dyDescent="0.25">
      <c r="I1041" s="86"/>
      <c r="J1041" s="86"/>
      <c r="K1041" s="86"/>
      <c r="L1041" s="86"/>
      <c r="M1041" s="86"/>
      <c r="N1041" s="86"/>
      <c r="O1041" s="86"/>
    </row>
    <row r="1042" spans="9:15" ht="31.5" customHeight="1" x14ac:dyDescent="0.25">
      <c r="I1042" s="86"/>
      <c r="J1042" s="86"/>
      <c r="K1042" s="86"/>
      <c r="L1042" s="86"/>
      <c r="M1042" s="86"/>
      <c r="N1042" s="86"/>
      <c r="O1042" s="86"/>
    </row>
    <row r="1043" spans="9:15" ht="31.5" customHeight="1" x14ac:dyDescent="0.25">
      <c r="I1043" s="86"/>
      <c r="J1043" s="86"/>
      <c r="K1043" s="86"/>
      <c r="L1043" s="86"/>
      <c r="M1043" s="86"/>
      <c r="N1043" s="86"/>
      <c r="O1043" s="86"/>
    </row>
    <row r="1044" spans="9:15" ht="31.5" customHeight="1" x14ac:dyDescent="0.25">
      <c r="I1044" s="86"/>
      <c r="J1044" s="86"/>
      <c r="K1044" s="86"/>
      <c r="L1044" s="86"/>
      <c r="M1044" s="86"/>
      <c r="N1044" s="86"/>
      <c r="O1044" s="86"/>
    </row>
    <row r="1045" spans="9:15" ht="31.5" customHeight="1" x14ac:dyDescent="0.25">
      <c r="I1045" s="86"/>
      <c r="J1045" s="86"/>
      <c r="K1045" s="86"/>
      <c r="L1045" s="86"/>
      <c r="M1045" s="86"/>
      <c r="N1045" s="86"/>
      <c r="O1045" s="86"/>
    </row>
    <row r="1046" spans="9:15" ht="31.5" customHeight="1" x14ac:dyDescent="0.25">
      <c r="I1046" s="86"/>
      <c r="J1046" s="86"/>
      <c r="K1046" s="86"/>
      <c r="L1046" s="86"/>
      <c r="M1046" s="86"/>
      <c r="N1046" s="86"/>
      <c r="O1046" s="86"/>
    </row>
    <row r="1047" spans="9:15" ht="31.5" customHeight="1" x14ac:dyDescent="0.25">
      <c r="I1047" s="86"/>
      <c r="J1047" s="86"/>
      <c r="K1047" s="86"/>
      <c r="L1047" s="86"/>
      <c r="M1047" s="86"/>
      <c r="N1047" s="86"/>
      <c r="O1047" s="86"/>
    </row>
    <row r="1048" spans="9:15" ht="31.5" customHeight="1" x14ac:dyDescent="0.25">
      <c r="I1048" s="86"/>
      <c r="J1048" s="86"/>
      <c r="K1048" s="86"/>
      <c r="L1048" s="86"/>
      <c r="M1048" s="86"/>
      <c r="N1048" s="86"/>
      <c r="O1048" s="86"/>
    </row>
    <row r="1049" spans="9:15" ht="31.5" customHeight="1" x14ac:dyDescent="0.25">
      <c r="I1049" s="86"/>
      <c r="J1049" s="86"/>
      <c r="K1049" s="86"/>
      <c r="L1049" s="86"/>
      <c r="M1049" s="86"/>
      <c r="N1049" s="86"/>
      <c r="O1049" s="86"/>
    </row>
    <row r="1050" spans="9:15" ht="31.5" customHeight="1" x14ac:dyDescent="0.25">
      <c r="I1050" s="86"/>
      <c r="J1050" s="86"/>
      <c r="K1050" s="86"/>
      <c r="L1050" s="86"/>
      <c r="M1050" s="86"/>
      <c r="N1050" s="86"/>
      <c r="O1050" s="86"/>
    </row>
    <row r="1051" spans="9:15" ht="31.5" customHeight="1" x14ac:dyDescent="0.25">
      <c r="I1051" s="86"/>
      <c r="J1051" s="86"/>
      <c r="K1051" s="86"/>
      <c r="L1051" s="86"/>
      <c r="M1051" s="86"/>
      <c r="N1051" s="86"/>
      <c r="O1051" s="86"/>
    </row>
    <row r="1052" spans="9:15" ht="31.5" customHeight="1" x14ac:dyDescent="0.25">
      <c r="I1052" s="86"/>
      <c r="J1052" s="86"/>
      <c r="K1052" s="86"/>
      <c r="L1052" s="86"/>
      <c r="M1052" s="86"/>
      <c r="N1052" s="86"/>
      <c r="O1052" s="86"/>
    </row>
    <row r="1053" spans="9:15" ht="31.5" customHeight="1" x14ac:dyDescent="0.25">
      <c r="I1053" s="86"/>
      <c r="J1053" s="86"/>
      <c r="K1053" s="86"/>
      <c r="L1053" s="86"/>
      <c r="M1053" s="86"/>
      <c r="N1053" s="86"/>
      <c r="O1053" s="86"/>
    </row>
    <row r="1054" spans="9:15" ht="31.5" customHeight="1" x14ac:dyDescent="0.25">
      <c r="I1054" s="86"/>
      <c r="J1054" s="86"/>
      <c r="K1054" s="86"/>
      <c r="L1054" s="86"/>
      <c r="M1054" s="86"/>
      <c r="N1054" s="86"/>
      <c r="O1054" s="86"/>
    </row>
    <row r="1055" spans="9:15" ht="31.5" customHeight="1" x14ac:dyDescent="0.25">
      <c r="I1055" s="86"/>
      <c r="J1055" s="86"/>
      <c r="K1055" s="86"/>
      <c r="L1055" s="86"/>
      <c r="M1055" s="86"/>
      <c r="N1055" s="86"/>
      <c r="O1055" s="86"/>
    </row>
    <row r="1056" spans="9:15" ht="31.5" customHeight="1" x14ac:dyDescent="0.25">
      <c r="I1056" s="86"/>
      <c r="J1056" s="86"/>
      <c r="K1056" s="86"/>
      <c r="L1056" s="86"/>
      <c r="M1056" s="86"/>
      <c r="N1056" s="86"/>
      <c r="O1056" s="86"/>
    </row>
    <row r="1057" spans="9:15" ht="31.5" customHeight="1" x14ac:dyDescent="0.25">
      <c r="I1057" s="86"/>
      <c r="J1057" s="86"/>
      <c r="K1057" s="86"/>
      <c r="L1057" s="86"/>
      <c r="M1057" s="86"/>
      <c r="N1057" s="86"/>
      <c r="O1057" s="86"/>
    </row>
    <row r="1058" spans="9:15" ht="31.5" customHeight="1" x14ac:dyDescent="0.25">
      <c r="I1058" s="86"/>
      <c r="J1058" s="86"/>
      <c r="K1058" s="86"/>
      <c r="L1058" s="86"/>
      <c r="M1058" s="86"/>
      <c r="N1058" s="86"/>
      <c r="O1058" s="86"/>
    </row>
    <row r="1059" spans="9:15" ht="31.5" customHeight="1" x14ac:dyDescent="0.25">
      <c r="I1059" s="86"/>
      <c r="J1059" s="86"/>
      <c r="K1059" s="86"/>
      <c r="L1059" s="86"/>
      <c r="M1059" s="86"/>
      <c r="N1059" s="86"/>
      <c r="O1059" s="86"/>
    </row>
    <row r="1060" spans="9:15" ht="31.5" customHeight="1" x14ac:dyDescent="0.25">
      <c r="I1060" s="86"/>
      <c r="J1060" s="86"/>
      <c r="K1060" s="86"/>
      <c r="L1060" s="86"/>
      <c r="M1060" s="86"/>
      <c r="N1060" s="86"/>
      <c r="O1060" s="86"/>
    </row>
    <row r="1061" spans="9:15" ht="31.5" customHeight="1" x14ac:dyDescent="0.25">
      <c r="I1061" s="86"/>
      <c r="J1061" s="86"/>
      <c r="K1061" s="86"/>
      <c r="L1061" s="86"/>
      <c r="M1061" s="86"/>
      <c r="N1061" s="86"/>
      <c r="O1061" s="86"/>
    </row>
    <row r="1062" spans="9:15" ht="31.5" customHeight="1" x14ac:dyDescent="0.25">
      <c r="I1062" s="86"/>
      <c r="J1062" s="86"/>
      <c r="K1062" s="86"/>
      <c r="L1062" s="86"/>
      <c r="M1062" s="86"/>
      <c r="N1062" s="86"/>
      <c r="O1062" s="86"/>
    </row>
    <row r="1063" spans="9:15" ht="31.5" customHeight="1" x14ac:dyDescent="0.25">
      <c r="I1063" s="86"/>
      <c r="J1063" s="86"/>
      <c r="K1063" s="86"/>
      <c r="L1063" s="86"/>
      <c r="M1063" s="86"/>
      <c r="N1063" s="86"/>
      <c r="O1063" s="86"/>
    </row>
    <row r="1064" spans="9:15" ht="31.5" customHeight="1" x14ac:dyDescent="0.25">
      <c r="I1064" s="86"/>
      <c r="J1064" s="86"/>
      <c r="K1064" s="86"/>
      <c r="L1064" s="86"/>
      <c r="M1064" s="86"/>
      <c r="N1064" s="86"/>
      <c r="O1064" s="86"/>
    </row>
    <row r="1065" spans="9:15" ht="31.5" customHeight="1" x14ac:dyDescent="0.25">
      <c r="I1065" s="86"/>
      <c r="J1065" s="86"/>
      <c r="K1065" s="86"/>
      <c r="L1065" s="86"/>
      <c r="M1065" s="86"/>
      <c r="N1065" s="86"/>
      <c r="O1065" s="86"/>
    </row>
    <row r="1066" spans="9:15" ht="31.5" customHeight="1" x14ac:dyDescent="0.25">
      <c r="I1066" s="86"/>
      <c r="J1066" s="86"/>
      <c r="K1066" s="86"/>
      <c r="L1066" s="86"/>
      <c r="M1066" s="86"/>
      <c r="N1066" s="86"/>
      <c r="O1066" s="86"/>
    </row>
    <row r="1067" spans="9:15" ht="31.5" customHeight="1" x14ac:dyDescent="0.25">
      <c r="I1067" s="86"/>
      <c r="J1067" s="86"/>
      <c r="K1067" s="86"/>
      <c r="L1067" s="86"/>
      <c r="M1067" s="86"/>
      <c r="N1067" s="86"/>
      <c r="O1067" s="86"/>
    </row>
    <row r="1068" spans="9:15" ht="31.5" customHeight="1" x14ac:dyDescent="0.25">
      <c r="I1068" s="86"/>
      <c r="J1068" s="86"/>
      <c r="K1068" s="86"/>
      <c r="L1068" s="86"/>
      <c r="M1068" s="86"/>
      <c r="N1068" s="86"/>
      <c r="O1068" s="86"/>
    </row>
    <row r="1069" spans="9:15" ht="31.5" customHeight="1" x14ac:dyDescent="0.25"/>
    <row r="1070" spans="9:15" ht="31.5" customHeight="1" x14ac:dyDescent="0.25"/>
    <row r="1071" spans="9:15" ht="31.5" customHeight="1" x14ac:dyDescent="0.25"/>
    <row r="1072" spans="9:15" ht="31.5" customHeight="1" x14ac:dyDescent="0.25"/>
    <row r="1073" ht="31.5" customHeight="1" x14ac:dyDescent="0.25"/>
    <row r="1074" ht="31.5" customHeight="1" x14ac:dyDescent="0.25"/>
    <row r="1075" ht="31.5" customHeight="1" x14ac:dyDescent="0.25"/>
    <row r="1076" ht="31.5" customHeight="1" x14ac:dyDescent="0.25"/>
    <row r="1077" ht="31.5" customHeight="1" x14ac:dyDescent="0.25"/>
    <row r="1078" ht="31.5" customHeight="1" x14ac:dyDescent="0.25"/>
    <row r="1079" ht="31.5" customHeight="1" x14ac:dyDescent="0.25"/>
    <row r="1080" ht="31.5" customHeight="1" x14ac:dyDescent="0.25"/>
    <row r="1081" ht="31.5" customHeight="1" x14ac:dyDescent="0.25"/>
    <row r="1082" ht="31.5" customHeight="1" x14ac:dyDescent="0.25"/>
    <row r="1083" ht="31.5" customHeight="1" x14ac:dyDescent="0.25"/>
    <row r="1084" ht="31.5" customHeight="1" x14ac:dyDescent="0.25"/>
    <row r="1085" ht="31.5" customHeight="1" x14ac:dyDescent="0.25"/>
    <row r="1086" ht="31.5" customHeight="1" x14ac:dyDescent="0.25"/>
    <row r="1087" ht="31.5" customHeight="1" x14ac:dyDescent="0.25"/>
    <row r="1088" ht="31.5" customHeight="1" x14ac:dyDescent="0.25"/>
    <row r="1089" ht="31.5" customHeight="1" x14ac:dyDescent="0.25"/>
    <row r="1090" ht="31.5" customHeight="1" x14ac:dyDescent="0.25"/>
    <row r="1091" ht="31.5" customHeight="1" x14ac:dyDescent="0.25"/>
    <row r="1092" ht="31.5" customHeight="1" x14ac:dyDescent="0.25"/>
    <row r="1093" ht="31.5" customHeight="1" x14ac:dyDescent="0.25"/>
    <row r="1094" ht="31.5" customHeight="1" x14ac:dyDescent="0.25"/>
    <row r="1095" ht="31.5" customHeight="1" x14ac:dyDescent="0.25"/>
    <row r="1096" ht="31.5" customHeight="1" x14ac:dyDescent="0.25"/>
    <row r="1097" ht="31.5" customHeight="1" x14ac:dyDescent="0.25"/>
    <row r="1098" ht="31.5" customHeight="1" x14ac:dyDescent="0.25"/>
    <row r="1099" ht="31.5" customHeight="1" x14ac:dyDescent="0.25"/>
    <row r="1100" ht="31.5" customHeight="1" x14ac:dyDescent="0.25"/>
    <row r="1101" ht="31.5" customHeight="1" x14ac:dyDescent="0.25"/>
    <row r="1102" ht="31.5" customHeight="1" x14ac:dyDescent="0.25"/>
    <row r="1103" ht="31.5" customHeight="1" x14ac:dyDescent="0.25"/>
    <row r="1104" ht="31.5" customHeight="1" x14ac:dyDescent="0.25"/>
    <row r="1105" ht="31.5" customHeight="1" x14ac:dyDescent="0.25"/>
    <row r="1106" ht="31.5" customHeight="1" x14ac:dyDescent="0.25"/>
    <row r="1107" ht="31.5" customHeight="1" x14ac:dyDescent="0.25"/>
    <row r="1108" ht="31.5" customHeight="1" x14ac:dyDescent="0.25"/>
    <row r="1109" ht="31.5" customHeight="1" x14ac:dyDescent="0.25"/>
    <row r="1110" ht="31.5" customHeight="1" x14ac:dyDescent="0.25"/>
    <row r="1111" ht="31.5" customHeight="1" x14ac:dyDescent="0.25"/>
    <row r="1112" ht="31.5" customHeight="1" x14ac:dyDescent="0.25"/>
    <row r="1113" ht="31.5" customHeight="1" x14ac:dyDescent="0.25"/>
    <row r="1114" ht="31.5" customHeight="1" x14ac:dyDescent="0.25"/>
    <row r="1115" ht="31.5" customHeight="1" x14ac:dyDescent="0.25"/>
    <row r="1116" ht="31.5" customHeight="1" x14ac:dyDescent="0.25"/>
    <row r="1117" ht="31.5" customHeight="1" x14ac:dyDescent="0.25"/>
    <row r="1118" ht="31.5" customHeight="1" x14ac:dyDescent="0.25"/>
    <row r="1119" ht="31.5" customHeight="1" x14ac:dyDescent="0.25"/>
    <row r="1120" ht="31.5" customHeight="1" x14ac:dyDescent="0.25"/>
    <row r="1121" ht="31.5" customHeight="1" x14ac:dyDescent="0.25"/>
    <row r="1122" ht="31.5" customHeight="1" x14ac:dyDescent="0.25"/>
    <row r="1123" ht="31.5" customHeight="1" x14ac:dyDescent="0.25"/>
    <row r="1124" ht="31.5" customHeight="1" x14ac:dyDescent="0.25"/>
    <row r="1125" ht="31.5" customHeight="1" x14ac:dyDescent="0.25"/>
    <row r="1126" ht="31.5" customHeight="1" x14ac:dyDescent="0.25"/>
    <row r="1127" ht="31.5" customHeight="1" x14ac:dyDescent="0.25"/>
    <row r="1128" ht="31.5" customHeight="1" x14ac:dyDescent="0.25"/>
    <row r="1129" ht="31.5" customHeight="1" x14ac:dyDescent="0.25"/>
    <row r="1130" ht="31.5" customHeight="1" x14ac:dyDescent="0.25"/>
    <row r="1131" ht="31.5" customHeight="1" x14ac:dyDescent="0.25"/>
    <row r="1132" ht="31.5" customHeight="1" x14ac:dyDescent="0.25"/>
    <row r="1133" ht="31.5" customHeight="1" x14ac:dyDescent="0.25"/>
    <row r="1134" ht="31.5" customHeight="1" x14ac:dyDescent="0.25"/>
    <row r="1135" ht="31.5" customHeight="1" x14ac:dyDescent="0.25"/>
    <row r="1136" ht="31.5" customHeight="1" x14ac:dyDescent="0.25"/>
    <row r="1137" ht="31.5" customHeight="1" x14ac:dyDescent="0.25"/>
    <row r="1138" ht="31.5" customHeight="1" x14ac:dyDescent="0.25"/>
    <row r="1139" ht="31.5" customHeight="1" x14ac:dyDescent="0.25"/>
    <row r="1140" ht="31.5" customHeight="1" x14ac:dyDescent="0.25"/>
    <row r="1141" ht="31.5" customHeight="1" x14ac:dyDescent="0.25"/>
    <row r="1142" ht="31.5" customHeight="1" x14ac:dyDescent="0.25"/>
    <row r="1143" ht="31.5" customHeight="1" x14ac:dyDescent="0.25"/>
    <row r="1144" ht="31.5" customHeight="1" x14ac:dyDescent="0.25"/>
    <row r="1145" ht="31.5" customHeight="1" x14ac:dyDescent="0.25"/>
    <row r="1146" ht="31.5" customHeight="1" x14ac:dyDescent="0.25"/>
    <row r="1147" ht="31.5" customHeight="1" x14ac:dyDescent="0.25"/>
    <row r="1148" ht="31.5" customHeight="1" x14ac:dyDescent="0.25"/>
    <row r="1149" ht="31.5" customHeight="1" x14ac:dyDescent="0.25"/>
    <row r="1150" ht="31.5" customHeight="1" x14ac:dyDescent="0.25"/>
    <row r="1151" ht="31.5" customHeight="1" x14ac:dyDescent="0.25"/>
    <row r="1152" ht="31.5" customHeight="1" x14ac:dyDescent="0.25"/>
    <row r="1153" ht="31.5" customHeight="1" x14ac:dyDescent="0.25"/>
    <row r="1154" ht="31.5" customHeight="1" x14ac:dyDescent="0.25"/>
    <row r="1155" ht="31.5" customHeight="1" x14ac:dyDescent="0.25"/>
    <row r="1156" ht="31.5" customHeight="1" x14ac:dyDescent="0.25"/>
    <row r="1157" ht="31.5" customHeight="1" x14ac:dyDescent="0.25"/>
    <row r="1158" ht="31.5" customHeight="1" x14ac:dyDescent="0.25"/>
    <row r="1159" ht="31.5" customHeight="1" x14ac:dyDescent="0.25"/>
    <row r="1160" ht="31.5" customHeight="1" x14ac:dyDescent="0.25"/>
    <row r="1161" ht="31.5" customHeight="1" x14ac:dyDescent="0.25"/>
    <row r="1162" ht="31.5" customHeight="1" x14ac:dyDescent="0.25"/>
    <row r="1163" ht="31.5" customHeight="1" x14ac:dyDescent="0.25"/>
    <row r="1164" ht="31.5" customHeight="1" x14ac:dyDescent="0.25"/>
    <row r="1165" ht="31.5" customHeight="1" x14ac:dyDescent="0.25"/>
    <row r="1166" ht="31.5" customHeight="1" x14ac:dyDescent="0.25"/>
    <row r="1167" ht="31.5" customHeight="1" x14ac:dyDescent="0.25"/>
    <row r="1168" ht="31.5" customHeight="1" x14ac:dyDescent="0.25"/>
    <row r="1169" ht="31.5" customHeight="1" x14ac:dyDescent="0.25"/>
    <row r="1170" ht="31.5" customHeight="1" x14ac:dyDescent="0.25"/>
    <row r="1171" ht="31.5" customHeight="1" x14ac:dyDescent="0.25"/>
    <row r="1172" ht="31.5" customHeight="1" x14ac:dyDescent="0.25"/>
    <row r="1173" ht="31.5" customHeight="1" x14ac:dyDescent="0.25"/>
    <row r="1174" ht="31.5" customHeight="1" x14ac:dyDescent="0.25"/>
    <row r="1175" ht="31.5" customHeight="1" x14ac:dyDescent="0.25"/>
  </sheetData>
  <sheetProtection password="F08F" sheet="1" objects="1" scenarios="1"/>
  <autoFilter ref="A1:AG1027" xr:uid="{00000000-0009-0000-0000-000007000000}"/>
  <dataValidations count="2">
    <dataValidation type="list" allowBlank="1" showInputMessage="1" showErrorMessage="1" sqref="G264:G1027 G2:G122" xr:uid="{00000000-0002-0000-0700-000000000000}">
      <formula1>"Var,Fixed,Formula"</formula1>
    </dataValidation>
    <dataValidation type="list" allowBlank="1" showInputMessage="1" showErrorMessage="1" sqref="H264:H1027 H2:H122" xr:uid="{00000000-0002-0000-0700-000001000000}">
      <formula1>"Trays,Beds,Other"</formula1>
    </dataValidation>
  </dataValidations>
  <pageMargins left="0.23622047244094491" right="0.23622047244094491" top="0.74803149606299213" bottom="0.74803149606299213" header="0.31496062992125984" footer="0.31496062992125984"/>
  <pageSetup paperSize="9" scale="21" fitToHeight="10" orientation="landscape" horizontalDpi="4294967292" verticalDpi="4294967292" r:id="rId1"/>
  <headerFooter>
    <oddHeader>&amp;A</oddHeader>
    <oddFoote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3">
    <pageSetUpPr fitToPage="1"/>
  </sheetPr>
  <dimension ref="A1:AH1145"/>
  <sheetViews>
    <sheetView showWhiteSpace="0" topLeftCell="G1" zoomScale="70" zoomScaleNormal="70" zoomScalePageLayoutView="70" workbookViewId="0">
      <selection activeCell="M12" sqref="M12"/>
    </sheetView>
  </sheetViews>
  <sheetFormatPr defaultColWidth="8.85546875" defaultRowHeight="31.5" customHeight="1" zeroHeight="1" x14ac:dyDescent="0.25"/>
  <cols>
    <col min="1" max="1" width="15.5703125" style="21" bestFit="1" customWidth="1"/>
    <col min="2" max="2" width="18.140625" style="21" bestFit="1" customWidth="1"/>
    <col min="3" max="3" width="25.85546875" style="84" customWidth="1"/>
    <col min="4" max="4" width="10.85546875" style="21" customWidth="1"/>
    <col min="5" max="5" width="9.140625" style="21" customWidth="1"/>
    <col min="6" max="6" width="69.140625" style="85" customWidth="1"/>
    <col min="7" max="7" width="13.85546875" style="85" bestFit="1" customWidth="1"/>
    <col min="8" max="8" width="14.85546875" style="85" bestFit="1" customWidth="1"/>
    <col min="9" max="9" width="18.28515625" style="85" bestFit="1" customWidth="1"/>
    <col min="10" max="10" width="19.140625" style="85" bestFit="1" customWidth="1"/>
    <col min="11" max="11" width="24.5703125" style="85" bestFit="1" customWidth="1"/>
    <col min="12" max="12" width="29.7109375" style="85" bestFit="1" customWidth="1"/>
    <col min="13" max="13" width="28.7109375" style="85" bestFit="1" customWidth="1"/>
    <col min="14" max="15" width="28.28515625" style="85" bestFit="1" customWidth="1"/>
    <col min="16" max="16" width="10.7109375" customWidth="1"/>
    <col min="17" max="17" width="6" customWidth="1"/>
    <col min="18" max="18" width="14.7109375" customWidth="1"/>
    <col min="19" max="19" width="12.7109375" style="87" bestFit="1" customWidth="1"/>
    <col min="20" max="20" width="14" style="21" bestFit="1" customWidth="1"/>
    <col min="21" max="21" width="14" style="21" customWidth="1"/>
    <col min="22" max="22" width="34.42578125" style="21" bestFit="1" customWidth="1"/>
    <col min="23" max="26" width="34.42578125" style="21" customWidth="1"/>
    <col min="27" max="16384" width="8.85546875" style="21"/>
  </cols>
  <sheetData>
    <row r="1" spans="1:33" ht="40.5" customHeight="1" x14ac:dyDescent="0.25">
      <c r="A1" s="88" t="s">
        <v>164</v>
      </c>
      <c r="B1" s="88" t="s">
        <v>165</v>
      </c>
      <c r="C1" s="89" t="s">
        <v>166</v>
      </c>
      <c r="D1" s="88" t="s">
        <v>167</v>
      </c>
      <c r="E1" s="88" t="s">
        <v>168</v>
      </c>
      <c r="F1" s="90" t="s">
        <v>169</v>
      </c>
      <c r="G1" s="90" t="s">
        <v>170</v>
      </c>
      <c r="H1" s="90" t="s">
        <v>171</v>
      </c>
      <c r="I1" s="91" t="s">
        <v>172</v>
      </c>
      <c r="J1" s="91" t="s">
        <v>173</v>
      </c>
      <c r="K1" s="91" t="s">
        <v>174</v>
      </c>
      <c r="L1" s="91" t="s">
        <v>175</v>
      </c>
      <c r="M1" s="91" t="s">
        <v>176</v>
      </c>
      <c r="N1" s="91" t="s">
        <v>177</v>
      </c>
      <c r="O1" s="91" t="s">
        <v>178</v>
      </c>
      <c r="P1" s="92" t="s">
        <v>179</v>
      </c>
      <c r="Q1" s="92">
        <v>12</v>
      </c>
      <c r="R1" s="92" t="s">
        <v>180</v>
      </c>
      <c r="S1" s="93" t="s">
        <v>181</v>
      </c>
      <c r="T1" s="94" t="s">
        <v>182</v>
      </c>
      <c r="U1" s="94" t="s">
        <v>183</v>
      </c>
      <c r="V1" s="94" t="s">
        <v>184</v>
      </c>
      <c r="W1" s="94" t="s">
        <v>185</v>
      </c>
      <c r="X1" s="94" t="s">
        <v>186</v>
      </c>
      <c r="Y1" s="94" t="s">
        <v>187</v>
      </c>
      <c r="Z1" s="94" t="s">
        <v>188</v>
      </c>
      <c r="AA1" s="21" t="s">
        <v>189</v>
      </c>
      <c r="AB1" s="21" t="s">
        <v>190</v>
      </c>
      <c r="AC1" s="21" t="s">
        <v>191</v>
      </c>
      <c r="AD1" s="21" t="s">
        <v>192</v>
      </c>
      <c r="AE1" s="21" t="s">
        <v>193</v>
      </c>
      <c r="AF1" s="21" t="s">
        <v>194</v>
      </c>
      <c r="AG1" s="21" t="s">
        <v>195</v>
      </c>
    </row>
    <row r="2" spans="1:33" ht="15" customHeight="1" x14ac:dyDescent="0.25">
      <c r="A2" s="14" t="s">
        <v>196</v>
      </c>
      <c r="B2" s="14" t="s">
        <v>197</v>
      </c>
      <c r="C2" s="15" t="s">
        <v>57</v>
      </c>
      <c r="D2" s="14"/>
      <c r="E2" s="14"/>
      <c r="F2" s="16" t="s">
        <v>198</v>
      </c>
      <c r="G2" s="16" t="s">
        <v>199</v>
      </c>
      <c r="H2" s="16" t="s">
        <v>200</v>
      </c>
      <c r="I2" s="17">
        <v>2</v>
      </c>
      <c r="J2" s="17"/>
      <c r="K2" s="17"/>
      <c r="L2" s="17"/>
      <c r="M2" s="16"/>
      <c r="N2" s="16"/>
      <c r="O2" s="16"/>
      <c r="P2" s="353">
        <f>COUNTIF(Inputs!$D$4:$AL$247,C2)*(Inputs!$B$3*24)*60*IF(C2="",0,1)</f>
        <v>240</v>
      </c>
      <c r="Q2" s="354">
        <f>IF(Factsheet!$E$61&gt;0,P2/Factsheet!$E$61,0)</f>
        <v>6</v>
      </c>
      <c r="R2" s="18" t="s">
        <v>201</v>
      </c>
      <c r="S2" s="19">
        <f>IF(H2="Trays",I2*Factsheet!$I$61,I2)</f>
        <v>216</v>
      </c>
      <c r="T2" s="20">
        <f>IF(H2="Other","N/A",IF(H2="Trays",Factsheet!$I$61,Factsheet!$E$61))</f>
        <v>108</v>
      </c>
      <c r="U2" s="20" t="str">
        <f t="shared" ref="U2:U20" si="0">IF(P2&gt;0,"Y","N")</f>
        <v>Y</v>
      </c>
      <c r="V2" s="14" t="str">
        <f t="shared" ref="V2:V20" si="1">A2&amp;"-"&amp;C2</f>
        <v>SDM Option 3-Main.Brk</v>
      </c>
      <c r="W2" s="14"/>
      <c r="X2" s="14"/>
      <c r="Y2" s="14"/>
      <c r="Z2" s="14"/>
    </row>
    <row r="3" spans="1:33" ht="15" x14ac:dyDescent="0.25">
      <c r="A3" s="14" t="s">
        <v>196</v>
      </c>
      <c r="B3" s="14" t="s">
        <v>197</v>
      </c>
      <c r="C3" s="15" t="s">
        <v>38</v>
      </c>
      <c r="D3" s="14"/>
      <c r="E3" s="14"/>
      <c r="F3" s="16" t="s">
        <v>202</v>
      </c>
      <c r="G3" s="16" t="s">
        <v>199</v>
      </c>
      <c r="H3" s="16" t="s">
        <v>200</v>
      </c>
      <c r="I3" s="17">
        <v>1.6666666666666667</v>
      </c>
      <c r="J3" s="17"/>
      <c r="K3" s="17"/>
      <c r="L3" s="17"/>
      <c r="M3" s="16"/>
      <c r="N3" s="16"/>
      <c r="O3" s="16"/>
      <c r="P3" s="353">
        <f>COUNTIF(Inputs!$D$4:$AL$247,C3)*(Inputs!$B$3*24)*60*IF(C3="",0,1)</f>
        <v>225</v>
      </c>
      <c r="Q3" s="354">
        <f>IF(Factsheet!$E$61&gt;0,P3/Factsheet!$E$61,0)</f>
        <v>5.625</v>
      </c>
      <c r="R3" s="18" t="s">
        <v>201</v>
      </c>
      <c r="S3" s="19">
        <f>IF(H3="Trays",I3*Factsheet!$I$61,I3)</f>
        <v>180</v>
      </c>
      <c r="T3" s="20">
        <f>IF(H3="Other","N/A",IF(H3="Trays",Factsheet!$I$61,Factsheet!$E$61))</f>
        <v>108</v>
      </c>
      <c r="U3" s="20" t="str">
        <f t="shared" si="0"/>
        <v>Y</v>
      </c>
      <c r="V3" s="14" t="str">
        <f t="shared" si="1"/>
        <v>SDM Option 3-Tea.Brk</v>
      </c>
      <c r="W3" s="14"/>
      <c r="X3" s="14"/>
      <c r="Y3" s="14"/>
      <c r="Z3" s="14"/>
    </row>
    <row r="4" spans="1:33" ht="25.5" x14ac:dyDescent="0.25">
      <c r="A4" s="14" t="s">
        <v>196</v>
      </c>
      <c r="B4" s="14" t="s">
        <v>203</v>
      </c>
      <c r="C4" s="22" t="s">
        <v>40</v>
      </c>
      <c r="D4" s="14"/>
      <c r="E4" s="14"/>
      <c r="F4" s="16" t="s">
        <v>204</v>
      </c>
      <c r="G4" s="16" t="s">
        <v>199</v>
      </c>
      <c r="H4" s="16" t="s">
        <v>200</v>
      </c>
      <c r="I4" s="17">
        <v>1</v>
      </c>
      <c r="J4" s="17"/>
      <c r="K4" s="17"/>
      <c r="L4" s="17"/>
      <c r="M4" s="16"/>
      <c r="N4" s="16"/>
      <c r="O4" s="23"/>
      <c r="P4" s="353">
        <f>COUNTIF(Inputs!$D$4:$AL$247,C4)*(Inputs!$B$3*24)*60*IF(C4="",0,1)</f>
        <v>110</v>
      </c>
      <c r="Q4" s="354">
        <f>IF(Factsheet!$E$61&gt;0,P4/Factsheet!$E$61,0)</f>
        <v>2.75</v>
      </c>
      <c r="R4" s="18" t="s">
        <v>205</v>
      </c>
      <c r="S4" s="19">
        <f>IF(H4="Trays",I4*Factsheet!$I$61,I4)</f>
        <v>108</v>
      </c>
      <c r="T4" s="20">
        <f>IF(H4="Other","N/A",IF(H4="Trays",Factsheet!$I$61,Factsheet!$E$61))</f>
        <v>108</v>
      </c>
      <c r="U4" s="20" t="str">
        <f t="shared" si="0"/>
        <v>Y</v>
      </c>
      <c r="V4" s="14" t="str">
        <f t="shared" si="1"/>
        <v>SDM Option 3-Br.Coll</v>
      </c>
      <c r="W4" s="14"/>
      <c r="X4" s="14"/>
      <c r="Y4" s="14"/>
      <c r="Z4" s="14"/>
    </row>
    <row r="5" spans="1:33" ht="15" x14ac:dyDescent="0.25">
      <c r="A5" s="14" t="s">
        <v>196</v>
      </c>
      <c r="B5" s="14" t="s">
        <v>203</v>
      </c>
      <c r="C5" s="24" t="s">
        <v>23</v>
      </c>
      <c r="D5" s="14"/>
      <c r="E5" s="14"/>
      <c r="F5" s="16" t="s">
        <v>206</v>
      </c>
      <c r="G5" s="16" t="s">
        <v>199</v>
      </c>
      <c r="H5" s="16" t="s">
        <v>200</v>
      </c>
      <c r="I5" s="17">
        <v>0.29629629629629628</v>
      </c>
      <c r="J5" s="17"/>
      <c r="K5" s="17"/>
      <c r="L5" s="17"/>
      <c r="M5" s="16"/>
      <c r="N5" s="16"/>
      <c r="O5" s="16"/>
      <c r="P5" s="353">
        <f>COUNTIF(Inputs!$D$4:$AL$247,C5)*(Inputs!$B$3*24)*60*IF(C5="",0,1)</f>
        <v>20</v>
      </c>
      <c r="Q5" s="354">
        <f>IF(Factsheet!$E$61&gt;0,P5/Factsheet!$E$61,0)</f>
        <v>0.5</v>
      </c>
      <c r="R5" s="18" t="s">
        <v>207</v>
      </c>
      <c r="S5" s="19">
        <f>IF(H5="Trays",I5*Factsheet!$I$61,I5)</f>
        <v>32</v>
      </c>
      <c r="T5" s="20">
        <f>IF(H5="Other","N/A",IF(H5="Trays",Factsheet!$I$61,Factsheet!$E$61))</f>
        <v>108</v>
      </c>
      <c r="U5" s="20" t="str">
        <f t="shared" si="0"/>
        <v>Y</v>
      </c>
      <c r="V5" s="14" t="str">
        <f t="shared" si="1"/>
        <v>SDM Option 3-Br.Fnl.ML.Prep</v>
      </c>
      <c r="W5" s="14"/>
      <c r="X5" s="14"/>
      <c r="Y5" s="14"/>
      <c r="Z5" s="14"/>
    </row>
    <row r="6" spans="1:33" ht="25.5" x14ac:dyDescent="0.25">
      <c r="A6" s="14" t="s">
        <v>196</v>
      </c>
      <c r="B6" s="14" t="s">
        <v>203</v>
      </c>
      <c r="C6" s="24" t="s">
        <v>27</v>
      </c>
      <c r="D6" s="14"/>
      <c r="E6" s="14"/>
      <c r="F6" s="16" t="s">
        <v>208</v>
      </c>
      <c r="G6" s="16" t="s">
        <v>199</v>
      </c>
      <c r="H6" s="16" t="s">
        <v>200</v>
      </c>
      <c r="I6" s="17">
        <v>0.48148148148148145</v>
      </c>
      <c r="J6" s="17"/>
      <c r="K6" s="17"/>
      <c r="L6" s="17"/>
      <c r="M6" s="16"/>
      <c r="N6" s="16"/>
      <c r="O6" s="16"/>
      <c r="P6" s="353">
        <f>COUNTIF(Inputs!$D$4:$AL$247,C6)*(Inputs!$B$3*24)*60*IF(C6="",0,1)</f>
        <v>49.999999999999993</v>
      </c>
      <c r="Q6" s="354">
        <f>IF(Factsheet!$E$61&gt;0,P6/Factsheet!$E$61,0)</f>
        <v>1.2499999999999998</v>
      </c>
      <c r="R6" s="18" t="s">
        <v>207</v>
      </c>
      <c r="S6" s="19">
        <f>IF(H6="Trays",I6*Factsheet!$I$61,I6)</f>
        <v>52</v>
      </c>
      <c r="T6" s="20">
        <f>IF(H6="Other","N/A",IF(H6="Trays",Factsheet!$I$61,Factsheet!$E$61))</f>
        <v>108</v>
      </c>
      <c r="U6" s="20" t="str">
        <f t="shared" si="0"/>
        <v>Y</v>
      </c>
      <c r="V6" s="14" t="str">
        <f t="shared" si="1"/>
        <v>SDM Option 3-Br.Gn.Prep</v>
      </c>
      <c r="W6" s="14"/>
      <c r="X6" s="14"/>
      <c r="Y6" s="14"/>
      <c r="Z6" s="14"/>
    </row>
    <row r="7" spans="1:33" ht="15" x14ac:dyDescent="0.25">
      <c r="A7" s="14" t="s">
        <v>196</v>
      </c>
      <c r="B7" s="14" t="s">
        <v>203</v>
      </c>
      <c r="C7" s="24" t="s">
        <v>209</v>
      </c>
      <c r="D7" s="14"/>
      <c r="E7" s="14"/>
      <c r="F7" s="16" t="s">
        <v>210</v>
      </c>
      <c r="G7" s="16" t="s">
        <v>199</v>
      </c>
      <c r="H7" s="16" t="s">
        <v>200</v>
      </c>
      <c r="I7" s="17">
        <v>0</v>
      </c>
      <c r="J7" s="25"/>
      <c r="K7" s="25"/>
      <c r="L7" s="25"/>
      <c r="M7" s="16"/>
      <c r="N7" s="16"/>
      <c r="O7" s="16"/>
      <c r="P7" s="353">
        <f>COUNTIF(Inputs!$D$4:$AL$247,C7)*(Inputs!$B$3*24)*60*IF(C7="",0,1)</f>
        <v>0</v>
      </c>
      <c r="Q7" s="354">
        <f>IF(Factsheet!$E$61&gt;0,P7/Factsheet!$E$61,0)</f>
        <v>0</v>
      </c>
      <c r="R7" s="18"/>
      <c r="S7" s="19">
        <f>IF(H7="Trays",I7*Factsheet!$I$61,I7)</f>
        <v>0</v>
      </c>
      <c r="T7" s="20">
        <f>IF(H7="Other","N/A",IF(H7="Trays",Factsheet!$I$61,Factsheet!$E$61))</f>
        <v>108</v>
      </c>
      <c r="U7" s="20" t="str">
        <f t="shared" si="0"/>
        <v>N</v>
      </c>
      <c r="V7" s="14" t="str">
        <f t="shared" si="1"/>
        <v>SDM Option 3-Br.Prp.ED.SS</v>
      </c>
      <c r="W7" s="14"/>
      <c r="X7" s="14"/>
      <c r="Y7" s="14"/>
      <c r="Z7" s="14"/>
    </row>
    <row r="8" spans="1:33" ht="15" x14ac:dyDescent="0.25">
      <c r="A8" s="14" t="s">
        <v>196</v>
      </c>
      <c r="B8" s="14" t="s">
        <v>203</v>
      </c>
      <c r="C8" s="26" t="s">
        <v>32</v>
      </c>
      <c r="D8" s="14"/>
      <c r="E8" s="14"/>
      <c r="F8" s="16" t="s">
        <v>211</v>
      </c>
      <c r="G8" s="16" t="s">
        <v>199</v>
      </c>
      <c r="H8" s="16" t="s">
        <v>200</v>
      </c>
      <c r="I8" s="17">
        <v>0.83333333333333337</v>
      </c>
      <c r="J8" s="17"/>
      <c r="K8" s="17"/>
      <c r="L8" s="17"/>
      <c r="M8" s="16"/>
      <c r="N8" s="16"/>
      <c r="O8" s="16"/>
      <c r="P8" s="353">
        <f>COUNTIF(Inputs!$D$4:$AL$247,C8)*(Inputs!$B$3*24)*60*IF(C8="",0,1)</f>
        <v>110</v>
      </c>
      <c r="Q8" s="354">
        <f>IF(Factsheet!$E$61&gt;0,P8/Factsheet!$E$61,0)</f>
        <v>2.75</v>
      </c>
      <c r="R8" s="18" t="s">
        <v>212</v>
      </c>
      <c r="S8" s="19">
        <f>IF(H8="Trays",I8*Factsheet!$I$61,I8)</f>
        <v>90</v>
      </c>
      <c r="T8" s="20">
        <f>IF(H8="Other","N/A",IF(H8="Trays",Factsheet!$I$61,Factsheet!$E$61))</f>
        <v>108</v>
      </c>
      <c r="U8" s="20" t="str">
        <f t="shared" si="0"/>
        <v>Y</v>
      </c>
      <c r="V8" s="14" t="str">
        <f>A8&amp;"-"&amp;C8</f>
        <v>SDM Option 3-Br.Serv</v>
      </c>
      <c r="W8" s="14"/>
      <c r="X8" s="14"/>
      <c r="Y8" s="14"/>
      <c r="Z8" s="14"/>
    </row>
    <row r="9" spans="1:33" ht="15" x14ac:dyDescent="0.25">
      <c r="A9" s="14" t="s">
        <v>196</v>
      </c>
      <c r="B9" s="14" t="s">
        <v>203</v>
      </c>
      <c r="C9" s="24" t="s">
        <v>213</v>
      </c>
      <c r="D9" s="14"/>
      <c r="E9" s="14"/>
      <c r="F9" s="16" t="s">
        <v>214</v>
      </c>
      <c r="G9" s="16" t="s">
        <v>199</v>
      </c>
      <c r="H9" s="16" t="s">
        <v>200</v>
      </c>
      <c r="I9" s="17">
        <v>0</v>
      </c>
      <c r="J9" s="17"/>
      <c r="K9" s="17"/>
      <c r="L9" s="17"/>
      <c r="M9" s="16"/>
      <c r="N9" s="16"/>
      <c r="O9" s="16"/>
      <c r="P9" s="353">
        <f>COUNTIF(Inputs!$D$4:$AL$247,C9)*(Inputs!$B$3*24)*60*IF(C9="",0,1)</f>
        <v>0</v>
      </c>
      <c r="Q9" s="354">
        <f>IF(Factsheet!$E$61&gt;0,P9/Factsheet!$E$61,0)</f>
        <v>0</v>
      </c>
      <c r="R9" s="18" t="s">
        <v>207</v>
      </c>
      <c r="S9" s="19">
        <f>IF(H9="Trays",I9*Factsheet!$I$61,I9)</f>
        <v>0</v>
      </c>
      <c r="T9" s="20">
        <f>IF(H9="Other","N/A",IF(H9="Trays",Factsheet!$I$61,Factsheet!$E$61))</f>
        <v>108</v>
      </c>
      <c r="U9" s="20" t="str">
        <f t="shared" si="0"/>
        <v>N</v>
      </c>
      <c r="V9" s="14" t="str">
        <f>A9&amp;"-"&amp;C9</f>
        <v>SDM Option 3-Br.SS.Fnl.Prep</v>
      </c>
      <c r="W9" s="14" t="s">
        <v>215</v>
      </c>
      <c r="X9" s="14" t="s">
        <v>216</v>
      </c>
      <c r="Y9" s="14" t="s">
        <v>217</v>
      </c>
      <c r="Z9" s="14" t="s">
        <v>218</v>
      </c>
    </row>
    <row r="10" spans="1:33" ht="15" x14ac:dyDescent="0.25">
      <c r="A10" s="14" t="s">
        <v>196</v>
      </c>
      <c r="B10" s="14" t="s">
        <v>203</v>
      </c>
      <c r="C10" s="27" t="s">
        <v>25</v>
      </c>
      <c r="D10" s="14"/>
      <c r="E10" s="14"/>
      <c r="F10" s="16" t="s">
        <v>219</v>
      </c>
      <c r="G10" s="16" t="s">
        <v>199</v>
      </c>
      <c r="H10" s="16" t="s">
        <v>200</v>
      </c>
      <c r="I10" s="28">
        <v>1.5</v>
      </c>
      <c r="J10" s="17"/>
      <c r="K10" s="17">
        <v>0</v>
      </c>
      <c r="L10" s="17">
        <v>0</v>
      </c>
      <c r="M10" s="16"/>
      <c r="N10" s="16"/>
      <c r="O10" s="29">
        <v>42709.642453703702</v>
      </c>
      <c r="P10" s="353">
        <f>COUNTIF(Inputs!$D$4:$AL$247,C10)*(Inputs!$B$3*24)*60*IF(C10="",0,1)</f>
        <v>110</v>
      </c>
      <c r="Q10" s="354">
        <f>IF(Factsheet!$E$61&gt;0,P10/Factsheet!$E$61,0)</f>
        <v>2.75</v>
      </c>
      <c r="R10" s="18" t="s">
        <v>220</v>
      </c>
      <c r="S10" s="19">
        <f>IF(H10="Trays",I10*Factsheet!$I$61,I10)</f>
        <v>162</v>
      </c>
      <c r="T10" s="20">
        <f>IF(H10="Other","N/A",IF(H10="Trays",Factsheet!$I$61,Factsheet!$E$61))</f>
        <v>108</v>
      </c>
      <c r="U10" s="20" t="str">
        <f t="shared" si="0"/>
        <v>Y</v>
      </c>
      <c r="V10" s="14" t="str">
        <f>A10&amp;"-"&amp;C10</f>
        <v>SDM Option 3-Br.TrLn</v>
      </c>
      <c r="W10" s="14"/>
      <c r="X10" s="14"/>
      <c r="Y10" s="14"/>
      <c r="Z10" s="14"/>
    </row>
    <row r="11" spans="1:33" ht="25.5" x14ac:dyDescent="0.25">
      <c r="A11" s="14" t="s">
        <v>196</v>
      </c>
      <c r="B11" s="14" t="s">
        <v>203</v>
      </c>
      <c r="C11" s="30" t="s">
        <v>42</v>
      </c>
      <c r="D11" s="14"/>
      <c r="E11" s="14"/>
      <c r="F11" s="16" t="s">
        <v>221</v>
      </c>
      <c r="G11" s="16" t="s">
        <v>199</v>
      </c>
      <c r="H11" s="16" t="s">
        <v>200</v>
      </c>
      <c r="I11" s="17">
        <v>0.40740740740740744</v>
      </c>
      <c r="J11" s="17"/>
      <c r="K11" s="17"/>
      <c r="L11" s="17"/>
      <c r="M11" s="16"/>
      <c r="N11" s="16"/>
      <c r="O11" s="16"/>
      <c r="P11" s="353">
        <f>COUNTIF(Inputs!$D$4:$AL$247,C11)*(Inputs!$B$3*24)*60*IF(C11="",0,1)</f>
        <v>49.999999999999993</v>
      </c>
      <c r="Q11" s="354">
        <f>IF(Factsheet!$E$61&gt;0,P11/Factsheet!$E$61,0)</f>
        <v>1.2499999999999998</v>
      </c>
      <c r="R11" s="18" t="s">
        <v>222</v>
      </c>
      <c r="S11" s="19">
        <f>IF(H11="Trays",I11*Factsheet!$I$61,I11)</f>
        <v>44</v>
      </c>
      <c r="T11" s="20">
        <f>IF(H11="Other","N/A",IF(H11="Trays",Factsheet!$I$61,Factsheet!$E$61))</f>
        <v>108</v>
      </c>
      <c r="U11" s="20" t="str">
        <f t="shared" si="0"/>
        <v>Y</v>
      </c>
      <c r="V11" s="14" t="str">
        <f>A11&amp;"-"&amp;C11</f>
        <v>SDM Option 3-Br.Wsh</v>
      </c>
      <c r="W11" s="14" t="s">
        <v>223</v>
      </c>
      <c r="X11" s="14" t="s">
        <v>224</v>
      </c>
      <c r="Y11" s="14" t="s">
        <v>225</v>
      </c>
      <c r="Z11" s="14" t="s">
        <v>226</v>
      </c>
    </row>
    <row r="12" spans="1:33" ht="25.5" x14ac:dyDescent="0.25">
      <c r="A12" s="14" t="s">
        <v>196</v>
      </c>
      <c r="B12" s="14" t="s">
        <v>203</v>
      </c>
      <c r="C12" s="31" t="s">
        <v>418</v>
      </c>
      <c r="D12" s="14"/>
      <c r="E12" s="14"/>
      <c r="F12" s="16" t="s">
        <v>419</v>
      </c>
      <c r="G12" s="16" t="s">
        <v>199</v>
      </c>
      <c r="H12" s="16" t="s">
        <v>200</v>
      </c>
      <c r="I12" s="17">
        <v>0</v>
      </c>
      <c r="J12" s="17"/>
      <c r="K12" s="17"/>
      <c r="L12" s="17"/>
      <c r="M12" s="16"/>
      <c r="N12" s="16"/>
      <c r="O12" s="29"/>
      <c r="P12" s="353">
        <f>COUNTIF(Inputs!$D$4:$AL$247,C12)*(Inputs!$B$3*24)*60*IF(C12="",0,1)</f>
        <v>0</v>
      </c>
      <c r="Q12" s="354">
        <f>IF(Factsheet!$E$61&gt;0,P12/Factsheet!$E$61,0)</f>
        <v>0</v>
      </c>
      <c r="R12" s="18" t="s">
        <v>212</v>
      </c>
      <c r="S12" s="19">
        <f>IF(H12="Trays",I12*Factsheet!$I$61,I12)</f>
        <v>0</v>
      </c>
      <c r="T12" s="20">
        <f>IF(H12="Other","N/A",IF(H12="Trays",Factsheet!$I$61,Factsheet!$E$61))</f>
        <v>108</v>
      </c>
      <c r="U12" s="20" t="str">
        <f t="shared" si="0"/>
        <v>N</v>
      </c>
      <c r="V12" s="14" t="str">
        <f t="shared" si="1"/>
        <v>SDM Option 3-Brk.Serv.MH</v>
      </c>
      <c r="W12" s="14"/>
      <c r="X12" s="14"/>
      <c r="Y12" s="14"/>
      <c r="Z12" s="14"/>
    </row>
    <row r="13" spans="1:33" ht="51" x14ac:dyDescent="0.25">
      <c r="A13" s="14" t="s">
        <v>196</v>
      </c>
      <c r="B13" s="14" t="s">
        <v>203</v>
      </c>
      <c r="C13" s="32" t="s">
        <v>89</v>
      </c>
      <c r="D13" s="14"/>
      <c r="E13" s="14"/>
      <c r="F13" s="16" t="s">
        <v>230</v>
      </c>
      <c r="G13" s="16" t="s">
        <v>199</v>
      </c>
      <c r="H13" s="16" t="s">
        <v>200</v>
      </c>
      <c r="I13" s="17">
        <v>1.68</v>
      </c>
      <c r="J13" s="17">
        <v>1.5</v>
      </c>
      <c r="K13" s="17">
        <v>0</v>
      </c>
      <c r="L13" s="17">
        <v>0</v>
      </c>
      <c r="M13" s="16" t="s">
        <v>231</v>
      </c>
      <c r="N13" s="16" t="s">
        <v>232</v>
      </c>
      <c r="O13" s="29">
        <v>42706.426504629628</v>
      </c>
      <c r="P13" s="353">
        <f>COUNTIF(Inputs!$D$4:$AL$247,C13)*(Inputs!$B$3*24)*60*IF(C13="",0,1)</f>
        <v>0</v>
      </c>
      <c r="Q13" s="354">
        <f>IF(Factsheet!$E$61&gt;0,P13/Factsheet!$E$61,0)</f>
        <v>0</v>
      </c>
      <c r="R13" s="18" t="s">
        <v>233</v>
      </c>
      <c r="S13" s="19">
        <f>IF(H13="Trays",I13*Factsheet!$I$61,I13)</f>
        <v>181.44</v>
      </c>
      <c r="T13" s="20">
        <f>IF(H13="Other","N/A",IF(H13="Trays",Factsheet!$I$61,Factsheet!$E$61))</f>
        <v>108</v>
      </c>
      <c r="U13" s="20" t="str">
        <f t="shared" si="0"/>
        <v>N</v>
      </c>
      <c r="V13" s="14" t="str">
        <f t="shared" si="1"/>
        <v>SDM Option 3-Br.Orders</v>
      </c>
      <c r="W13" s="14"/>
      <c r="X13" s="14"/>
      <c r="Y13" s="14"/>
      <c r="Z13" s="14"/>
    </row>
    <row r="14" spans="1:33" ht="15" x14ac:dyDescent="0.25">
      <c r="A14" s="14" t="s">
        <v>196</v>
      </c>
      <c r="B14" s="14" t="s">
        <v>235</v>
      </c>
      <c r="C14" s="34" t="s">
        <v>235</v>
      </c>
      <c r="D14" s="14"/>
      <c r="E14" s="14"/>
      <c r="F14" s="16" t="s">
        <v>236</v>
      </c>
      <c r="G14" s="16" t="s">
        <v>199</v>
      </c>
      <c r="H14" s="16" t="s">
        <v>132</v>
      </c>
      <c r="I14" s="17">
        <v>5</v>
      </c>
      <c r="J14" s="17"/>
      <c r="K14" s="17"/>
      <c r="L14" s="17"/>
      <c r="M14" s="16"/>
      <c r="N14" s="16"/>
      <c r="O14" s="16"/>
      <c r="P14" s="353">
        <f>COUNTIF(Inputs!$D$4:$AL$247,C14)*(Inputs!$B$3*24)*60*IF(C14="",0,1)</f>
        <v>0</v>
      </c>
      <c r="Q14" s="354">
        <f>IF(Factsheet!$E$61&gt;0,P14/Factsheet!$E$61,0)</f>
        <v>0</v>
      </c>
      <c r="R14" s="18" t="s">
        <v>201</v>
      </c>
      <c r="S14" s="19">
        <f>IF(H14="Trays",I14*Factsheet!$I$61,I14)</f>
        <v>5</v>
      </c>
      <c r="T14" s="20" t="str">
        <f>IF(H14="Other","N/A",IF(H14="Trays",Factsheet!$I$61,Factsheet!$E$61))</f>
        <v>N/A</v>
      </c>
      <c r="U14" s="20" t="str">
        <f t="shared" si="0"/>
        <v>N</v>
      </c>
      <c r="V14" s="14" t="str">
        <f t="shared" si="1"/>
        <v>SDM Option 3-Buffer</v>
      </c>
      <c r="W14" s="14"/>
      <c r="X14" s="14"/>
      <c r="Y14" s="14"/>
      <c r="Z14" s="14"/>
    </row>
    <row r="15" spans="1:33" ht="15" x14ac:dyDescent="0.25">
      <c r="A15" s="14" t="s">
        <v>196</v>
      </c>
      <c r="B15" s="14" t="s">
        <v>237</v>
      </c>
      <c r="C15" s="35" t="s">
        <v>19</v>
      </c>
      <c r="D15" s="14"/>
      <c r="E15" s="14"/>
      <c r="F15" s="16" t="s">
        <v>238</v>
      </c>
      <c r="G15" s="16" t="s">
        <v>199</v>
      </c>
      <c r="H15" s="16" t="s">
        <v>200</v>
      </c>
      <c r="I15" s="17">
        <v>7.407407407407407E-2</v>
      </c>
      <c r="J15" s="17"/>
      <c r="K15" s="17"/>
      <c r="L15" s="17"/>
      <c r="M15" s="16"/>
      <c r="N15" s="16"/>
      <c r="O15" s="16"/>
      <c r="P15" s="353">
        <f>COUNTIF(Inputs!$D$4:$AL$247,C15)*(Inputs!$B$3*24)*60*IF(C15="",0,1)</f>
        <v>95</v>
      </c>
      <c r="Q15" s="354">
        <f>IF(Factsheet!$E$61&gt;0,P15/Factsheet!$E$61,0)</f>
        <v>2.375</v>
      </c>
      <c r="R15" s="18" t="s">
        <v>233</v>
      </c>
      <c r="S15" s="19">
        <f>IF(H15="Trays",I15*Factsheet!$I$61,I15)</f>
        <v>8</v>
      </c>
      <c r="T15" s="20">
        <f>IF(H15="Other","N/A",IF(H15="Trays",Factsheet!$I$61,Factsheet!$E$61))</f>
        <v>108</v>
      </c>
      <c r="U15" s="20" t="str">
        <f t="shared" si="0"/>
        <v>Y</v>
      </c>
      <c r="V15" s="14" t="str">
        <f t="shared" si="1"/>
        <v>SDM Option 3-CB.Chk.Dt.Chg</v>
      </c>
      <c r="W15" s="14"/>
      <c r="X15" s="14"/>
      <c r="Y15" s="14"/>
      <c r="Z15" s="14"/>
    </row>
    <row r="16" spans="1:33" ht="15" x14ac:dyDescent="0.25">
      <c r="A16" s="14" t="s">
        <v>196</v>
      </c>
      <c r="B16" s="14" t="s">
        <v>237</v>
      </c>
      <c r="C16" s="36" t="s">
        <v>239</v>
      </c>
      <c r="D16" s="14"/>
      <c r="E16" s="14"/>
      <c r="F16" s="16" t="s">
        <v>240</v>
      </c>
      <c r="G16" s="16" t="s">
        <v>199</v>
      </c>
      <c r="H16" s="16" t="s">
        <v>200</v>
      </c>
      <c r="I16" s="17">
        <v>0.25925925925925924</v>
      </c>
      <c r="J16" s="17"/>
      <c r="K16" s="17"/>
      <c r="L16" s="17"/>
      <c r="M16" s="16"/>
      <c r="N16" s="16"/>
      <c r="O16" s="16"/>
      <c r="P16" s="353">
        <f>COUNTIF(Inputs!$D$4:$AL$247,C16)*(Inputs!$B$3*24)*60*IF(C16="",0,1)</f>
        <v>15</v>
      </c>
      <c r="Q16" s="354">
        <f>IF(Factsheet!$E$61&gt;0,P16/Factsheet!$E$61,0)</f>
        <v>0.375</v>
      </c>
      <c r="R16" s="18" t="s">
        <v>233</v>
      </c>
      <c r="S16" s="19">
        <f>IF(H16="Trays",I16*Factsheet!$I$61,I16)</f>
        <v>28</v>
      </c>
      <c r="T16" s="20">
        <f>IF(H16="Other","N/A",IF(H16="Trays",Factsheet!$I$61,Factsheet!$E$61))</f>
        <v>108</v>
      </c>
      <c r="U16" s="20" t="str">
        <f t="shared" si="0"/>
        <v>Y</v>
      </c>
      <c r="V16" s="14" t="str">
        <f t="shared" si="1"/>
        <v>SDM Option 3-CB.Dt.Ch.Rpt</v>
      </c>
      <c r="W16" s="14"/>
      <c r="X16" s="14"/>
      <c r="Y16" s="14"/>
      <c r="Z16" s="14"/>
    </row>
    <row r="17" spans="1:26" ht="15" x14ac:dyDescent="0.25">
      <c r="A17" s="14" t="s">
        <v>196</v>
      </c>
      <c r="B17" s="14" t="s">
        <v>237</v>
      </c>
      <c r="C17" s="36" t="s">
        <v>46</v>
      </c>
      <c r="D17" s="14"/>
      <c r="E17" s="14"/>
      <c r="F17" s="16" t="s">
        <v>241</v>
      </c>
      <c r="G17" s="16" t="s">
        <v>199</v>
      </c>
      <c r="H17" s="16" t="s">
        <v>200</v>
      </c>
      <c r="I17" s="17">
        <v>0.1111111111111111</v>
      </c>
      <c r="J17" s="17"/>
      <c r="K17" s="17"/>
      <c r="L17" s="17"/>
      <c r="M17" s="16"/>
      <c r="N17" s="16"/>
      <c r="O17" s="16"/>
      <c r="P17" s="353">
        <f>COUNTIF(Inputs!$D$4:$AL$247,C17)*(Inputs!$B$3*24)*60*IF(C17="",0,1)</f>
        <v>20</v>
      </c>
      <c r="Q17" s="354">
        <f>IF(Factsheet!$E$61&gt;0,P17/Factsheet!$E$61,0)</f>
        <v>0.5</v>
      </c>
      <c r="R17" s="18" t="s">
        <v>233</v>
      </c>
      <c r="S17" s="19">
        <f>IF(H17="Trays",I17*Factsheet!$I$61,I17)</f>
        <v>12</v>
      </c>
      <c r="T17" s="20">
        <f>IF(H17="Other","N/A",IF(H17="Trays",Factsheet!$I$61,Factsheet!$E$61))</f>
        <v>108</v>
      </c>
      <c r="U17" s="20" t="str">
        <f t="shared" si="0"/>
        <v>Y</v>
      </c>
      <c r="V17" s="14" t="str">
        <f t="shared" si="1"/>
        <v>SDM Option 3-CB.Ml.Srv.Rpt</v>
      </c>
      <c r="W17" s="14"/>
      <c r="X17" s="14"/>
      <c r="Y17" s="14"/>
      <c r="Z17" s="14"/>
    </row>
    <row r="18" spans="1:26" ht="15" x14ac:dyDescent="0.25">
      <c r="A18" s="14" t="s">
        <v>196</v>
      </c>
      <c r="B18" s="14" t="s">
        <v>237</v>
      </c>
      <c r="C18" s="37" t="s">
        <v>21</v>
      </c>
      <c r="D18" s="14"/>
      <c r="E18" s="14"/>
      <c r="F18" s="16" t="s">
        <v>242</v>
      </c>
      <c r="G18" s="16" t="s">
        <v>199</v>
      </c>
      <c r="H18" s="16" t="s">
        <v>200</v>
      </c>
      <c r="I18" s="17">
        <v>7.407407407407407E-2</v>
      </c>
      <c r="J18" s="17"/>
      <c r="K18" s="17"/>
      <c r="L18" s="17"/>
      <c r="M18" s="16"/>
      <c r="N18" s="16"/>
      <c r="O18" s="29"/>
      <c r="P18" s="353">
        <f>COUNTIF(Inputs!$D$4:$AL$247,C18)*(Inputs!$B$3*24)*60*IF(C18="",0,1)</f>
        <v>24.999999999999996</v>
      </c>
      <c r="Q18" s="354">
        <f>IF(Factsheet!$E$61&gt;0,P18/Factsheet!$E$61,0)</f>
        <v>0.62499999999999989</v>
      </c>
      <c r="R18" s="18" t="s">
        <v>207</v>
      </c>
      <c r="S18" s="19">
        <f>IF(H18="Trays",I18*Factsheet!$I$61,I18)</f>
        <v>8</v>
      </c>
      <c r="T18" s="20">
        <f>IF(H18="Other","N/A",IF(H18="Trays",Factsheet!$I$61,Factsheet!$E$61))</f>
        <v>108</v>
      </c>
      <c r="U18" s="20" t="str">
        <f t="shared" si="0"/>
        <v>Y</v>
      </c>
      <c r="V18" s="14" t="str">
        <f t="shared" si="1"/>
        <v>SDM Option 3-CB.Prd.Tal.Prnt</v>
      </c>
      <c r="W18" s="14"/>
      <c r="X18" s="14"/>
      <c r="Y18" s="14"/>
      <c r="Z18" s="14"/>
    </row>
    <row r="19" spans="1:26" ht="15" x14ac:dyDescent="0.25">
      <c r="A19" s="14" t="s">
        <v>196</v>
      </c>
      <c r="B19" s="14" t="s">
        <v>237</v>
      </c>
      <c r="C19" s="36" t="s">
        <v>20</v>
      </c>
      <c r="D19" s="14"/>
      <c r="E19" s="14"/>
      <c r="F19" s="16" t="s">
        <v>243</v>
      </c>
      <c r="G19" s="16" t="s">
        <v>199</v>
      </c>
      <c r="H19" s="16" t="s">
        <v>200</v>
      </c>
      <c r="I19" s="17">
        <v>0.22222222222222221</v>
      </c>
      <c r="J19" s="17"/>
      <c r="K19" s="17"/>
      <c r="L19" s="17"/>
      <c r="M19" s="16"/>
      <c r="N19" s="16"/>
      <c r="O19" s="16"/>
      <c r="P19" s="353">
        <f>COUNTIF(Inputs!$D$4:$AL$247,C19)*(Inputs!$B$3*24)*60*IF(C19="",0,1)</f>
        <v>34.999999999999993</v>
      </c>
      <c r="Q19" s="354">
        <f>IF(Factsheet!$E$61&gt;0,P19/Factsheet!$E$61,0)</f>
        <v>0.87499999999999978</v>
      </c>
      <c r="R19" s="18" t="s">
        <v>233</v>
      </c>
      <c r="S19" s="19">
        <f>IF(H19="Trays",I19*Factsheet!$I$61,I19)</f>
        <v>24</v>
      </c>
      <c r="T19" s="20">
        <f>IF(H19="Other","N/A",IF(H19="Trays",Factsheet!$I$61,Factsheet!$E$61))</f>
        <v>108</v>
      </c>
      <c r="U19" s="20" t="str">
        <f t="shared" si="0"/>
        <v>Y</v>
      </c>
      <c r="V19" s="14" t="str">
        <f t="shared" si="1"/>
        <v>SDM Option 3-CB.Print.TT</v>
      </c>
      <c r="W19" s="14"/>
      <c r="X19" s="14"/>
      <c r="Y19" s="14"/>
      <c r="Z19" s="14"/>
    </row>
    <row r="20" spans="1:26" ht="15" x14ac:dyDescent="0.25">
      <c r="A20" s="14" t="s">
        <v>196</v>
      </c>
      <c r="B20" s="14" t="s">
        <v>237</v>
      </c>
      <c r="C20" s="36" t="s">
        <v>244</v>
      </c>
      <c r="D20" s="14"/>
      <c r="E20" s="14"/>
      <c r="F20" s="16" t="s">
        <v>245</v>
      </c>
      <c r="G20" s="16" t="s">
        <v>199</v>
      </c>
      <c r="H20" s="16" t="s">
        <v>200</v>
      </c>
      <c r="I20" s="17">
        <v>0.1111111111111111</v>
      </c>
      <c r="J20" s="17"/>
      <c r="K20" s="17"/>
      <c r="L20" s="17"/>
      <c r="M20" s="16"/>
      <c r="N20" s="16"/>
      <c r="O20" s="16"/>
      <c r="P20" s="353">
        <f>COUNTIF(Inputs!$D$4:$AL$247,C20)*(Inputs!$B$3*24)*60*IF(C20="",0,1)</f>
        <v>15</v>
      </c>
      <c r="Q20" s="354">
        <f>IF(Factsheet!$E$61&gt;0,P20/Factsheet!$E$61,0)</f>
        <v>0.375</v>
      </c>
      <c r="R20" s="18" t="s">
        <v>233</v>
      </c>
      <c r="S20" s="19">
        <f>IF(H20="Trays",I20*Factsheet!$I$61,I20)</f>
        <v>12</v>
      </c>
      <c r="T20" s="20">
        <f>IF(H20="Other","N/A",IF(H20="Trays",Factsheet!$I$61,Factsheet!$E$61))</f>
        <v>108</v>
      </c>
      <c r="U20" s="20" t="str">
        <f t="shared" si="0"/>
        <v>Y</v>
      </c>
      <c r="V20" s="14" t="str">
        <f t="shared" si="1"/>
        <v>SDM Option 3-CB.Prnt.Pt.List</v>
      </c>
      <c r="W20" s="14"/>
      <c r="X20" s="14"/>
      <c r="Y20" s="14"/>
      <c r="Z20" s="14"/>
    </row>
    <row r="21" spans="1:26" ht="15" x14ac:dyDescent="0.25">
      <c r="A21" s="14" t="s">
        <v>196</v>
      </c>
      <c r="B21" s="14" t="s">
        <v>237</v>
      </c>
      <c r="C21" s="36" t="s">
        <v>44</v>
      </c>
      <c r="D21" s="14"/>
      <c r="E21" s="14"/>
      <c r="F21" s="16" t="s">
        <v>246</v>
      </c>
      <c r="G21" s="16" t="s">
        <v>199</v>
      </c>
      <c r="H21" s="16" t="s">
        <v>200</v>
      </c>
      <c r="I21" s="17">
        <v>7.407407407407407E-2</v>
      </c>
      <c r="J21" s="17"/>
      <c r="K21" s="17"/>
      <c r="L21" s="17"/>
      <c r="M21" s="16"/>
      <c r="N21" s="16"/>
      <c r="O21" s="16"/>
      <c r="P21" s="353">
        <f>COUNTIF(Inputs!$D$4:$AL$247,C21)*(Inputs!$B$3*24)*60*IF(C21="",0,1)</f>
        <v>20</v>
      </c>
      <c r="Q21" s="354">
        <f>IF(Factsheet!$E$61&gt;0,P21/Factsheet!$E$61,0)</f>
        <v>0.5</v>
      </c>
      <c r="R21" s="18" t="s">
        <v>233</v>
      </c>
      <c r="S21" s="19">
        <f>IF(H21="Trays",I21*Factsheet!$I$61,I21)</f>
        <v>8</v>
      </c>
      <c r="T21" s="20">
        <f>IF(H21="Other","N/A",IF(H21="Trays",Factsheet!$I$61,Factsheet!$E$61))</f>
        <v>108</v>
      </c>
      <c r="U21" s="20" t="s">
        <v>137</v>
      </c>
      <c r="V21" s="14" t="s">
        <v>420</v>
      </c>
      <c r="W21" s="14"/>
      <c r="X21" s="14"/>
      <c r="Y21" s="14"/>
      <c r="Z21" s="14"/>
    </row>
    <row r="22" spans="1:26" ht="15" x14ac:dyDescent="0.25">
      <c r="A22" s="14" t="s">
        <v>196</v>
      </c>
      <c r="B22" s="14" t="s">
        <v>247</v>
      </c>
      <c r="C22" s="38" t="s">
        <v>248</v>
      </c>
      <c r="D22" s="14"/>
      <c r="E22" s="14"/>
      <c r="F22" s="16" t="s">
        <v>249</v>
      </c>
      <c r="G22" s="16" t="s">
        <v>199</v>
      </c>
      <c r="H22" s="16" t="s">
        <v>200</v>
      </c>
      <c r="I22" s="17">
        <v>3.7037037037037035E-2</v>
      </c>
      <c r="J22" s="17"/>
      <c r="K22" s="17"/>
      <c r="L22" s="17"/>
      <c r="M22" s="16"/>
      <c r="N22" s="16"/>
      <c r="O22" s="16"/>
      <c r="P22" s="353">
        <f>COUNTIF(Inputs!$D$4:$AL$247,C22)*(Inputs!$B$3*24)*60*IF(C22="",0,1)</f>
        <v>10</v>
      </c>
      <c r="Q22" s="354">
        <f>IF(Factsheet!$E$61&gt;0,P22/Factsheet!$E$61,0)</f>
        <v>0.25</v>
      </c>
      <c r="R22" s="18" t="s">
        <v>250</v>
      </c>
      <c r="S22" s="19">
        <f>IF(H22="Trays",I22*Factsheet!$I$61,I22)</f>
        <v>4</v>
      </c>
      <c r="T22" s="20">
        <f>IF(H22="Other","N/A",IF(H22="Trays",Factsheet!$I$61,Factsheet!$E$61))</f>
        <v>108</v>
      </c>
      <c r="U22" s="20" t="s">
        <v>137</v>
      </c>
      <c r="V22" s="14" t="s">
        <v>421</v>
      </c>
      <c r="W22" s="14"/>
      <c r="X22" s="14"/>
      <c r="Y22" s="14"/>
      <c r="Z22" s="14"/>
    </row>
    <row r="23" spans="1:26" ht="15" x14ac:dyDescent="0.25">
      <c r="A23" s="14" t="s">
        <v>196</v>
      </c>
      <c r="B23" s="14" t="s">
        <v>247</v>
      </c>
      <c r="C23" s="38" t="s">
        <v>31</v>
      </c>
      <c r="D23" s="14"/>
      <c r="E23" s="14"/>
      <c r="F23" s="16" t="s">
        <v>251</v>
      </c>
      <c r="G23" s="16" t="s">
        <v>199</v>
      </c>
      <c r="H23" s="16" t="s">
        <v>200</v>
      </c>
      <c r="I23" s="17">
        <v>0.55555555555555558</v>
      </c>
      <c r="J23" s="17"/>
      <c r="K23" s="17"/>
      <c r="L23" s="17"/>
      <c r="M23" s="16"/>
      <c r="N23" s="16"/>
      <c r="O23" s="16"/>
      <c r="P23" s="353">
        <f>COUNTIF(Inputs!$D$4:$AL$247,C23)*(Inputs!$B$3*24)*60*IF(C23="",0,1)</f>
        <v>34.999999999999993</v>
      </c>
      <c r="Q23" s="354">
        <f>IF(Factsheet!$E$61&gt;0,P23/Factsheet!$E$61,0)</f>
        <v>0.87499999999999978</v>
      </c>
      <c r="R23" s="18" t="s">
        <v>250</v>
      </c>
      <c r="S23" s="19">
        <f>IF(H23="Trays",I23*Factsheet!$I$61,I23)</f>
        <v>60</v>
      </c>
      <c r="T23" s="20">
        <f>IF(H23="Other","N/A",IF(H23="Trays",Factsheet!$I$61,Factsheet!$E$61))</f>
        <v>108</v>
      </c>
      <c r="U23" s="20" t="s">
        <v>137</v>
      </c>
      <c r="V23" s="14" t="s">
        <v>422</v>
      </c>
      <c r="W23" s="14"/>
      <c r="X23" s="14"/>
      <c r="Y23" s="14"/>
      <c r="Z23" s="14"/>
    </row>
    <row r="24" spans="1:26" ht="15" x14ac:dyDescent="0.25">
      <c r="A24" s="14" t="s">
        <v>196</v>
      </c>
      <c r="B24" s="14" t="s">
        <v>247</v>
      </c>
      <c r="C24" s="38" t="s">
        <v>252</v>
      </c>
      <c r="D24" s="14"/>
      <c r="E24" s="14"/>
      <c r="F24" s="16" t="s">
        <v>253</v>
      </c>
      <c r="G24" s="16" t="s">
        <v>199</v>
      </c>
      <c r="H24" s="16" t="s">
        <v>200</v>
      </c>
      <c r="I24" s="17">
        <v>0.1111111111111111</v>
      </c>
      <c r="J24" s="17"/>
      <c r="K24" s="17"/>
      <c r="L24" s="17"/>
      <c r="M24" s="16"/>
      <c r="N24" s="16"/>
      <c r="O24" s="16"/>
      <c r="P24" s="353">
        <f>COUNTIF(Inputs!$D$4:$AL$247,C24)*(Inputs!$B$3*24)*60*IF(C24="",0,1)</f>
        <v>0</v>
      </c>
      <c r="Q24" s="354">
        <f>IF(Factsheet!$E$61&gt;0,P24/Factsheet!$E$61,0)</f>
        <v>0</v>
      </c>
      <c r="R24" s="18" t="s">
        <v>250</v>
      </c>
      <c r="S24" s="19">
        <f>IF(H24="Trays",I24*Factsheet!$I$61,I24)</f>
        <v>12</v>
      </c>
      <c r="T24" s="20">
        <f>IF(H24="Other","N/A",IF(H24="Trays",Factsheet!$I$61,Factsheet!$E$61))</f>
        <v>108</v>
      </c>
      <c r="U24" s="20" t="str">
        <f t="shared" ref="U24:U31" si="2">IF(P24&gt;0,"Y","N")</f>
        <v>N</v>
      </c>
      <c r="V24" s="14" t="str">
        <f t="shared" ref="V24:V31" si="3">A24&amp;"-"&amp;C24</f>
        <v>SDM Option 3-Cln.Back.Dck</v>
      </c>
      <c r="W24" s="14"/>
      <c r="X24" s="14"/>
      <c r="Y24" s="14"/>
      <c r="Z24" s="14"/>
    </row>
    <row r="25" spans="1:26" ht="15" x14ac:dyDescent="0.25">
      <c r="A25" s="14" t="s">
        <v>196</v>
      </c>
      <c r="B25" s="14" t="s">
        <v>247</v>
      </c>
      <c r="C25" s="38" t="s">
        <v>254</v>
      </c>
      <c r="D25" s="14"/>
      <c r="E25" s="14"/>
      <c r="F25" s="16" t="s">
        <v>255</v>
      </c>
      <c r="G25" s="16" t="s">
        <v>228</v>
      </c>
      <c r="H25" s="16" t="s">
        <v>132</v>
      </c>
      <c r="I25" s="39"/>
      <c r="J25" s="17"/>
      <c r="K25" s="17"/>
      <c r="L25" s="17"/>
      <c r="M25" s="16"/>
      <c r="N25" s="16"/>
      <c r="O25" s="16"/>
      <c r="P25" s="353">
        <f>COUNTIF(Inputs!$D$4:$AL$247,C25)*(Inputs!$B$3*24)*60*IF(C25="",0,1)</f>
        <v>0</v>
      </c>
      <c r="Q25" s="354">
        <f>IF(Factsheet!$E$61&gt;0,P25/Factsheet!$E$61,0)</f>
        <v>0</v>
      </c>
      <c r="R25" s="18" t="s">
        <v>250</v>
      </c>
      <c r="S25" s="19">
        <f>IF(H25="Trays",I25*Factsheet!$I$61,I25)</f>
        <v>0</v>
      </c>
      <c r="T25" s="20" t="str">
        <f>IF(H25="Other","N/A",IF(H25="Trays",Factsheet!$I$61,Factsheet!$E$61))</f>
        <v>N/A</v>
      </c>
      <c r="U25" s="20" t="str">
        <f t="shared" si="2"/>
        <v>N</v>
      </c>
      <c r="V25" s="14" t="str">
        <f t="shared" si="3"/>
        <v>SDM Option 3-Cln.Chm.Str</v>
      </c>
      <c r="W25" s="14"/>
      <c r="X25" s="14"/>
      <c r="Y25" s="14"/>
      <c r="Z25" s="14"/>
    </row>
    <row r="26" spans="1:26" ht="15" x14ac:dyDescent="0.25">
      <c r="A26" s="14" t="s">
        <v>196</v>
      </c>
      <c r="B26" s="14" t="s">
        <v>247</v>
      </c>
      <c r="C26" s="38" t="s">
        <v>256</v>
      </c>
      <c r="D26" s="14"/>
      <c r="E26" s="14"/>
      <c r="F26" s="16" t="s">
        <v>257</v>
      </c>
      <c r="G26" s="16" t="s">
        <v>228</v>
      </c>
      <c r="H26" s="16" t="s">
        <v>132</v>
      </c>
      <c r="I26" s="39"/>
      <c r="J26" s="17"/>
      <c r="K26" s="17"/>
      <c r="L26" s="17"/>
      <c r="M26" s="16"/>
      <c r="N26" s="16"/>
      <c r="O26" s="16"/>
      <c r="P26" s="353">
        <f>COUNTIF(Inputs!$D$4:$AL$247,C26)*(Inputs!$B$3*24)*60*IF(C26="",0,1)</f>
        <v>0</v>
      </c>
      <c r="Q26" s="354">
        <f>IF(Factsheet!$E$61&gt;0,P26/Factsheet!$E$61,0)</f>
        <v>0</v>
      </c>
      <c r="R26" s="18" t="s">
        <v>250</v>
      </c>
      <c r="S26" s="19">
        <f>IF(H26="Trays",I26*Factsheet!$I$61,I26)</f>
        <v>0</v>
      </c>
      <c r="T26" s="20" t="str">
        <f>IF(H26="Other","N/A",IF(H26="Trays",Factsheet!$I$61,Factsheet!$E$61))</f>
        <v>N/A</v>
      </c>
      <c r="U26" s="20" t="str">
        <f t="shared" si="2"/>
        <v>N</v>
      </c>
      <c r="V26" s="14" t="str">
        <f t="shared" si="3"/>
        <v>SDM Option 3-Cln.Col.Trlly</v>
      </c>
      <c r="W26" s="14"/>
      <c r="X26" s="14"/>
      <c r="Y26" s="14"/>
      <c r="Z26" s="14"/>
    </row>
    <row r="27" spans="1:26" ht="15" x14ac:dyDescent="0.25">
      <c r="A27" s="14" t="s">
        <v>196</v>
      </c>
      <c r="B27" s="14" t="s">
        <v>247</v>
      </c>
      <c r="C27" s="40" t="s">
        <v>258</v>
      </c>
      <c r="D27" s="14"/>
      <c r="E27" s="14"/>
      <c r="F27" s="16" t="s">
        <v>259</v>
      </c>
      <c r="G27" s="16" t="s">
        <v>228</v>
      </c>
      <c r="H27" s="16" t="s">
        <v>132</v>
      </c>
      <c r="I27" s="39"/>
      <c r="J27" s="17"/>
      <c r="K27" s="17">
        <v>0</v>
      </c>
      <c r="L27" s="17">
        <v>0</v>
      </c>
      <c r="M27" s="16"/>
      <c r="N27" s="16"/>
      <c r="O27" s="29"/>
      <c r="P27" s="353">
        <f>COUNTIF(Inputs!$D$4:$AL$247,C27)*(Inputs!$B$3*24)*60*IF(C27="",0,1)</f>
        <v>15</v>
      </c>
      <c r="Q27" s="354">
        <f>IF(Factsheet!$E$61&gt;0,P27/Factsheet!$E$61,0)</f>
        <v>0.375</v>
      </c>
      <c r="R27" s="18" t="s">
        <v>250</v>
      </c>
      <c r="S27" s="19">
        <f>IF(H27="Trays",I27*Factsheet!$I$61,I27)</f>
        <v>0</v>
      </c>
      <c r="T27" s="20" t="str">
        <f>IF(H27="Other","N/A",IF(H27="Trays",Factsheet!$I$61,Factsheet!$E$61))</f>
        <v>N/A</v>
      </c>
      <c r="U27" s="20" t="str">
        <f t="shared" si="2"/>
        <v>Y</v>
      </c>
      <c r="V27" s="14" t="str">
        <f t="shared" si="3"/>
        <v>SDM Option 3-Cln.Coll.Crts</v>
      </c>
      <c r="W27" s="14"/>
      <c r="X27" s="14"/>
      <c r="Y27" s="14"/>
      <c r="Z27" s="14"/>
    </row>
    <row r="28" spans="1:26" ht="15" x14ac:dyDescent="0.25">
      <c r="A28" s="14" t="s">
        <v>196</v>
      </c>
      <c r="B28" s="14" t="s">
        <v>247</v>
      </c>
      <c r="C28" s="40" t="s">
        <v>82</v>
      </c>
      <c r="D28" s="14"/>
      <c r="E28" s="14"/>
      <c r="F28" s="16" t="s">
        <v>260</v>
      </c>
      <c r="G28" s="16" t="s">
        <v>199</v>
      </c>
      <c r="H28" s="16" t="s">
        <v>200</v>
      </c>
      <c r="I28" s="17">
        <v>0.11</v>
      </c>
      <c r="J28" s="25"/>
      <c r="K28" s="25">
        <v>0</v>
      </c>
      <c r="L28" s="25">
        <v>0</v>
      </c>
      <c r="M28" s="16"/>
      <c r="N28" s="16"/>
      <c r="O28" s="23" t="s">
        <v>261</v>
      </c>
      <c r="P28" s="353">
        <f>COUNTIF(Inputs!$D$4:$AL$247,C28)*(Inputs!$B$3*24)*60*IF(C28="",0,1)</f>
        <v>5</v>
      </c>
      <c r="Q28" s="354">
        <f>IF(Factsheet!$E$61&gt;0,P28/Factsheet!$E$61,0)</f>
        <v>0.125</v>
      </c>
      <c r="R28" s="18" t="s">
        <v>250</v>
      </c>
      <c r="S28" s="19">
        <f>IF(H28="Trays",I28*Factsheet!$I$61,I28)</f>
        <v>11.88</v>
      </c>
      <c r="T28" s="20">
        <f>IF(H28="Other","N/A",IF(H28="Trays",Factsheet!$I$61,Factsheet!$E$61))</f>
        <v>108</v>
      </c>
      <c r="U28" s="20" t="str">
        <f t="shared" si="2"/>
        <v>Y</v>
      </c>
      <c r="V28" s="14" t="str">
        <f t="shared" si="3"/>
        <v>SDM Option 3-Cln.Dispensers</v>
      </c>
      <c r="W28" s="14"/>
      <c r="X28" s="14"/>
      <c r="Y28" s="14"/>
      <c r="Z28" s="14"/>
    </row>
    <row r="29" spans="1:26" ht="15" x14ac:dyDescent="0.25">
      <c r="A29" s="14" t="s">
        <v>196</v>
      </c>
      <c r="B29" s="14" t="s">
        <v>247</v>
      </c>
      <c r="C29" s="38" t="s">
        <v>50</v>
      </c>
      <c r="D29" s="14"/>
      <c r="E29" s="14"/>
      <c r="F29" s="16" t="s">
        <v>262</v>
      </c>
      <c r="G29" s="16" t="s">
        <v>199</v>
      </c>
      <c r="H29" s="16" t="s">
        <v>200</v>
      </c>
      <c r="I29" s="17">
        <v>0.1111111111111111</v>
      </c>
      <c r="J29" s="17"/>
      <c r="K29" s="17"/>
      <c r="L29" s="17"/>
      <c r="M29" s="16"/>
      <c r="N29" s="16"/>
      <c r="O29" s="16"/>
      <c r="P29" s="353">
        <f>COUNTIF(Inputs!$D$4:$AL$247,C29)*(Inputs!$B$3*24)*60*IF(C29="",0,1)</f>
        <v>20</v>
      </c>
      <c r="Q29" s="354">
        <f>IF(Factsheet!$E$61&gt;0,P29/Factsheet!$E$61,0)</f>
        <v>0.5</v>
      </c>
      <c r="R29" s="18" t="s">
        <v>250</v>
      </c>
      <c r="S29" s="19">
        <f>IF(H29="Trays",I29*Factsheet!$I$61,I29)</f>
        <v>12</v>
      </c>
      <c r="T29" s="20">
        <f>IF(H29="Other","N/A",IF(H29="Trays",Factsheet!$I$61,Factsheet!$E$61))</f>
        <v>108</v>
      </c>
      <c r="U29" s="20" t="str">
        <f t="shared" si="2"/>
        <v>Y</v>
      </c>
      <c r="V29" s="14" t="str">
        <f t="shared" si="3"/>
        <v>SDM Option 3-Cln.DshWsh</v>
      </c>
      <c r="W29" s="14"/>
      <c r="X29" s="14"/>
      <c r="Y29" s="14"/>
      <c r="Z29" s="14"/>
    </row>
    <row r="30" spans="1:26" ht="15" x14ac:dyDescent="0.25">
      <c r="A30" s="14" t="s">
        <v>196</v>
      </c>
      <c r="B30" s="14" t="s">
        <v>247</v>
      </c>
      <c r="C30" s="40" t="s">
        <v>263</v>
      </c>
      <c r="D30" s="14"/>
      <c r="E30" s="14"/>
      <c r="F30" s="16" t="s">
        <v>264</v>
      </c>
      <c r="G30" s="16" t="s">
        <v>199</v>
      </c>
      <c r="H30" s="16" t="s">
        <v>200</v>
      </c>
      <c r="I30" s="17">
        <v>3.7037037037037035E-2</v>
      </c>
      <c r="J30" s="17"/>
      <c r="K30" s="17"/>
      <c r="L30" s="17"/>
      <c r="M30" s="16"/>
      <c r="N30" s="16"/>
      <c r="O30" s="29"/>
      <c r="P30" s="353">
        <f>COUNTIF(Inputs!$D$4:$AL$247,C30)*(Inputs!$B$3*24)*60*IF(C30="",0,1)</f>
        <v>0</v>
      </c>
      <c r="Q30" s="354">
        <f>IF(Factsheet!$E$61&gt;0,P30/Factsheet!$E$61,0)</f>
        <v>0</v>
      </c>
      <c r="R30" s="18" t="s">
        <v>250</v>
      </c>
      <c r="S30" s="19">
        <f>IF(H30="Trays",I30*Factsheet!$I$61,I30)</f>
        <v>4</v>
      </c>
      <c r="T30" s="20">
        <f>IF(H30="Other","N/A",IF(H30="Trays",Factsheet!$I$61,Factsheet!$E$61))</f>
        <v>108</v>
      </c>
      <c r="U30" s="20" t="str">
        <f t="shared" si="2"/>
        <v>N</v>
      </c>
      <c r="V30" s="14" t="str">
        <f t="shared" si="3"/>
        <v>SDM Option 3-Cln.Dwsh.Curt</v>
      </c>
      <c r="W30" s="14"/>
      <c r="X30" s="14"/>
      <c r="Y30" s="14"/>
      <c r="Z30" s="14"/>
    </row>
    <row r="31" spans="1:26" ht="15" x14ac:dyDescent="0.25">
      <c r="A31" s="14" t="s">
        <v>196</v>
      </c>
      <c r="B31" s="14" t="s">
        <v>247</v>
      </c>
      <c r="C31" s="38" t="s">
        <v>62</v>
      </c>
      <c r="D31" s="14"/>
      <c r="E31" s="14"/>
      <c r="F31" s="16" t="s">
        <v>265</v>
      </c>
      <c r="G31" s="16" t="s">
        <v>199</v>
      </c>
      <c r="H31" s="16" t="s">
        <v>200</v>
      </c>
      <c r="I31" s="17">
        <v>0.48148148148148145</v>
      </c>
      <c r="J31" s="17"/>
      <c r="K31" s="17"/>
      <c r="L31" s="17"/>
      <c r="M31" s="16"/>
      <c r="N31" s="16"/>
      <c r="O31" s="16"/>
      <c r="P31" s="353">
        <f>COUNTIF(Inputs!$D$4:$AL$247,C31)*(Inputs!$B$3*24)*60*IF(C31="",0,1)</f>
        <v>49.999999999999993</v>
      </c>
      <c r="Q31" s="354">
        <f>IF(Factsheet!$E$61&gt;0,P31/Factsheet!$E$61,0)</f>
        <v>1.2499999999999998</v>
      </c>
      <c r="R31" s="18" t="s">
        <v>250</v>
      </c>
      <c r="S31" s="19">
        <f>IF(H31="Trays",I31*Factsheet!$I$61,I31)</f>
        <v>52</v>
      </c>
      <c r="T31" s="20">
        <f>IF(H31="Other","N/A",IF(H31="Trays",Factsheet!$I$61,Factsheet!$E$61))</f>
        <v>108</v>
      </c>
      <c r="U31" s="20" t="str">
        <f t="shared" si="2"/>
        <v>Y</v>
      </c>
      <c r="V31" s="14" t="str">
        <f t="shared" si="3"/>
        <v>SDM Option 3-Cln.Eqp</v>
      </c>
      <c r="W31" s="14"/>
      <c r="X31" s="14"/>
      <c r="Y31" s="14"/>
      <c r="Z31" s="14"/>
    </row>
    <row r="32" spans="1:26" ht="15" x14ac:dyDescent="0.25">
      <c r="A32" s="14" t="s">
        <v>196</v>
      </c>
      <c r="B32" s="14" t="s">
        <v>247</v>
      </c>
      <c r="C32" s="38" t="s">
        <v>47</v>
      </c>
      <c r="D32" s="14"/>
      <c r="E32" s="14"/>
      <c r="F32" s="16" t="s">
        <v>266</v>
      </c>
      <c r="G32" s="16" t="s">
        <v>199</v>
      </c>
      <c r="H32" s="16" t="s">
        <v>200</v>
      </c>
      <c r="I32" s="17">
        <v>7.407407407407407E-2</v>
      </c>
      <c r="J32" s="17"/>
      <c r="K32" s="17"/>
      <c r="L32" s="17"/>
      <c r="M32" s="16"/>
      <c r="N32" s="16"/>
      <c r="O32" s="16"/>
      <c r="P32" s="353">
        <f>COUNTIF(Inputs!$D$4:$AL$247,C32)*(Inputs!$B$3*24)*60*IF(C32="",0,1)</f>
        <v>15</v>
      </c>
      <c r="Q32" s="354">
        <f>IF(Factsheet!$E$61&gt;0,P32/Factsheet!$E$61,0)</f>
        <v>0.375</v>
      </c>
      <c r="R32" s="18" t="s">
        <v>250</v>
      </c>
      <c r="S32" s="19">
        <f>IF(H32="Trays",I32*Factsheet!$I$61,I32)</f>
        <v>8</v>
      </c>
      <c r="T32" s="20">
        <f>IF(H32="Other","N/A",IF(H32="Trays",Factsheet!$I$61,Factsheet!$E$61))</f>
        <v>108</v>
      </c>
      <c r="U32" s="20" t="s">
        <v>137</v>
      </c>
      <c r="V32" s="14" t="s">
        <v>423</v>
      </c>
      <c r="W32" s="14"/>
      <c r="X32" s="14"/>
      <c r="Y32" s="14"/>
      <c r="Z32" s="14"/>
    </row>
    <row r="33" spans="1:26" ht="15" x14ac:dyDescent="0.25">
      <c r="A33" s="14" t="s">
        <v>196</v>
      </c>
      <c r="B33" s="14" t="s">
        <v>247</v>
      </c>
      <c r="C33" s="38" t="s">
        <v>86</v>
      </c>
      <c r="D33" s="14"/>
      <c r="E33" s="14"/>
      <c r="F33" s="16" t="s">
        <v>267</v>
      </c>
      <c r="G33" s="16" t="s">
        <v>199</v>
      </c>
      <c r="H33" s="16" t="s">
        <v>200</v>
      </c>
      <c r="I33" s="17">
        <v>0.18518518518518517</v>
      </c>
      <c r="J33" s="17"/>
      <c r="K33" s="17"/>
      <c r="L33" s="17"/>
      <c r="M33" s="16"/>
      <c r="N33" s="16"/>
      <c r="O33" s="16"/>
      <c r="P33" s="353">
        <f>COUNTIF(Inputs!$D$4:$AL$247,C33)*(Inputs!$B$3*24)*60*IF(C33="",0,1)</f>
        <v>24.999999999999996</v>
      </c>
      <c r="Q33" s="354">
        <f>IF(Factsheet!$E$61&gt;0,P33/Factsheet!$E$61,0)</f>
        <v>0.62499999999999989</v>
      </c>
      <c r="R33" s="18" t="s">
        <v>250</v>
      </c>
      <c r="S33" s="19">
        <f>IF(H33="Trays",I33*Factsheet!$I$61,I33)</f>
        <v>20</v>
      </c>
      <c r="T33" s="20">
        <f>IF(H33="Other","N/A",IF(H33="Trays",Factsheet!$I$61,Factsheet!$E$61))</f>
        <v>108</v>
      </c>
      <c r="U33" s="20" t="str">
        <f t="shared" ref="U33:U83" si="4">IF(P33&gt;0,"Y","N")</f>
        <v>Y</v>
      </c>
      <c r="V33" s="14" t="str">
        <f t="shared" ref="V33:V83" si="5">A33&amp;"-"&amp;C33</f>
        <v>SDM Option 3-Cln.Hrd.Flrs</v>
      </c>
      <c r="W33" s="14"/>
      <c r="X33" s="14"/>
      <c r="Y33" s="14"/>
      <c r="Z33" s="14"/>
    </row>
    <row r="34" spans="1:26" ht="15" x14ac:dyDescent="0.25">
      <c r="A34" s="14" t="s">
        <v>196</v>
      </c>
      <c r="B34" s="14" t="s">
        <v>247</v>
      </c>
      <c r="C34" s="38" t="s">
        <v>268</v>
      </c>
      <c r="D34" s="14"/>
      <c r="E34" s="14"/>
      <c r="F34" s="16" t="s">
        <v>269</v>
      </c>
      <c r="G34" s="16" t="s">
        <v>199</v>
      </c>
      <c r="H34" s="16" t="s">
        <v>200</v>
      </c>
      <c r="I34" s="17">
        <v>7.407407407407407E-2</v>
      </c>
      <c r="J34" s="17"/>
      <c r="K34" s="17"/>
      <c r="L34" s="17"/>
      <c r="M34" s="16"/>
      <c r="N34" s="16"/>
      <c r="O34" s="16"/>
      <c r="P34" s="353">
        <f>COUNTIF(Inputs!$D$4:$AL$247,C34)*(Inputs!$B$3*24)*60*IF(C34="",0,1)</f>
        <v>10</v>
      </c>
      <c r="Q34" s="354">
        <f>IF(Factsheet!$E$61&gt;0,P34/Factsheet!$E$61,0)</f>
        <v>0.25</v>
      </c>
      <c r="R34" s="18" t="s">
        <v>250</v>
      </c>
      <c r="S34" s="19">
        <f>IF(H34="Trays",I34*Factsheet!$I$61,I34)</f>
        <v>8</v>
      </c>
      <c r="T34" s="20">
        <f>IF(H34="Other","N/A",IF(H34="Trays",Factsheet!$I$61,Factsheet!$E$61))</f>
        <v>108</v>
      </c>
      <c r="U34" s="20" t="str">
        <f t="shared" si="4"/>
        <v>Y</v>
      </c>
      <c r="V34" s="14" t="str">
        <f t="shared" si="5"/>
        <v>SDM Option 3-Cln.Micro.Ovens</v>
      </c>
      <c r="W34" s="14"/>
      <c r="X34" s="14"/>
      <c r="Y34" s="14"/>
      <c r="Z34" s="14"/>
    </row>
    <row r="35" spans="1:26" ht="15" x14ac:dyDescent="0.25">
      <c r="A35" s="14" t="s">
        <v>196</v>
      </c>
      <c r="B35" s="14" t="s">
        <v>247</v>
      </c>
      <c r="C35" s="40" t="s">
        <v>270</v>
      </c>
      <c r="D35" s="14"/>
      <c r="E35" s="14"/>
      <c r="F35" s="16" t="s">
        <v>271</v>
      </c>
      <c r="G35" s="16" t="s">
        <v>199</v>
      </c>
      <c r="H35" s="16" t="s">
        <v>200</v>
      </c>
      <c r="I35" s="17">
        <v>0.22222222222222221</v>
      </c>
      <c r="J35" s="17"/>
      <c r="K35" s="17"/>
      <c r="L35" s="17"/>
      <c r="M35" s="16"/>
      <c r="N35" s="16"/>
      <c r="O35" s="29"/>
      <c r="P35" s="353">
        <f>COUNTIF(Inputs!$D$4:$AL$247,C35)*(Inputs!$B$3*24)*60*IF(C35="",0,1)</f>
        <v>15</v>
      </c>
      <c r="Q35" s="354">
        <f>IF(Factsheet!$E$61&gt;0,P35/Factsheet!$E$61,0)</f>
        <v>0.375</v>
      </c>
      <c r="R35" s="18" t="s">
        <v>250</v>
      </c>
      <c r="S35" s="19">
        <f>IF(H35="Trays",I35*Factsheet!$I$61,I35)</f>
        <v>24</v>
      </c>
      <c r="T35" s="20">
        <f>IF(H35="Other","N/A",IF(H35="Trays",Factsheet!$I$61,Factsheet!$E$61))</f>
        <v>108</v>
      </c>
      <c r="U35" s="20" t="str">
        <f t="shared" si="4"/>
        <v>Y</v>
      </c>
      <c r="V35" s="14" t="str">
        <f t="shared" si="5"/>
        <v>SDM Option 3-Cln.Rethrm.Crts</v>
      </c>
      <c r="W35" s="14"/>
      <c r="X35" s="14"/>
      <c r="Y35" s="14"/>
      <c r="Z35" s="14"/>
    </row>
    <row r="36" spans="1:26" ht="15" x14ac:dyDescent="0.25">
      <c r="A36" s="14" t="s">
        <v>196</v>
      </c>
      <c r="B36" s="14" t="s">
        <v>247</v>
      </c>
      <c r="C36" s="38" t="s">
        <v>272</v>
      </c>
      <c r="D36" s="14"/>
      <c r="E36" s="14"/>
      <c r="F36" s="16" t="s">
        <v>273</v>
      </c>
      <c r="G36" s="16" t="s">
        <v>228</v>
      </c>
      <c r="H36" s="16" t="s">
        <v>132</v>
      </c>
      <c r="I36" s="39"/>
      <c r="J36" s="17"/>
      <c r="K36" s="17"/>
      <c r="L36" s="17"/>
      <c r="M36" s="16"/>
      <c r="N36" s="16"/>
      <c r="O36" s="16"/>
      <c r="P36" s="353">
        <f>COUNTIF(Inputs!$D$4:$AL$247,C36)*(Inputs!$B$3*24)*60*IF(C36="",0,1)</f>
        <v>0</v>
      </c>
      <c r="Q36" s="354">
        <f>IF(Factsheet!$E$61&gt;0,P36/Factsheet!$E$61,0)</f>
        <v>0</v>
      </c>
      <c r="R36" s="18" t="s">
        <v>250</v>
      </c>
      <c r="S36" s="19">
        <f>IF(H36="Trays",I36*Factsheet!$I$61,I36)</f>
        <v>0</v>
      </c>
      <c r="T36" s="20" t="str">
        <f>IF(H36="Other","N/A",IF(H36="Trays",Factsheet!$I$61,Factsheet!$E$61))</f>
        <v>N/A</v>
      </c>
      <c r="U36" s="20" t="str">
        <f t="shared" si="4"/>
        <v>N</v>
      </c>
      <c r="V36" s="14" t="str">
        <f t="shared" si="5"/>
        <v>SDM Option 3-Cln.Walls</v>
      </c>
      <c r="W36" s="14"/>
      <c r="X36" s="14"/>
      <c r="Y36" s="14"/>
      <c r="Z36" s="14"/>
    </row>
    <row r="37" spans="1:26" ht="15" x14ac:dyDescent="0.25">
      <c r="A37" s="14" t="s">
        <v>196</v>
      </c>
      <c r="B37" s="14" t="s">
        <v>247</v>
      </c>
      <c r="C37" s="38" t="s">
        <v>274</v>
      </c>
      <c r="D37" s="14"/>
      <c r="E37" s="14"/>
      <c r="F37" s="16" t="s">
        <v>275</v>
      </c>
      <c r="G37" s="16" t="s">
        <v>199</v>
      </c>
      <c r="H37" s="16" t="s">
        <v>200</v>
      </c>
      <c r="I37" s="17">
        <v>3.7037037037037035E-2</v>
      </c>
      <c r="J37" s="17"/>
      <c r="K37" s="17"/>
      <c r="L37" s="17"/>
      <c r="M37" s="16"/>
      <c r="N37" s="16"/>
      <c r="O37" s="16"/>
      <c r="P37" s="353">
        <f>COUNTIF(Inputs!$D$4:$AL$247,C37)*(Inputs!$B$3*24)*60*IF(C37="",0,1)</f>
        <v>5</v>
      </c>
      <c r="Q37" s="354">
        <f>IF(Factsheet!$E$61&gt;0,P37/Factsheet!$E$61,0)</f>
        <v>0.125</v>
      </c>
      <c r="R37" s="18" t="s">
        <v>250</v>
      </c>
      <c r="S37" s="19">
        <f>IF(H37="Trays",I37*Factsheet!$I$61,I37)</f>
        <v>4</v>
      </c>
      <c r="T37" s="20">
        <f>IF(H37="Other","N/A",IF(H37="Trays",Factsheet!$I$61,Factsheet!$E$61))</f>
        <v>108</v>
      </c>
      <c r="U37" s="20" t="str">
        <f t="shared" si="4"/>
        <v>Y</v>
      </c>
      <c r="V37" s="14" t="str">
        <f t="shared" si="5"/>
        <v>SDM Option 3-Mop.Assbl.Floor</v>
      </c>
      <c r="W37" s="14"/>
      <c r="X37" s="14"/>
      <c r="Y37" s="14"/>
      <c r="Z37" s="14"/>
    </row>
    <row r="38" spans="1:26" ht="15" x14ac:dyDescent="0.25">
      <c r="A38" s="14" t="s">
        <v>196</v>
      </c>
      <c r="B38" s="14" t="s">
        <v>247</v>
      </c>
      <c r="C38" s="40" t="s">
        <v>84</v>
      </c>
      <c r="D38" s="14"/>
      <c r="E38" s="14"/>
      <c r="F38" s="16" t="s">
        <v>276</v>
      </c>
      <c r="G38" s="16" t="s">
        <v>199</v>
      </c>
      <c r="H38" s="16" t="s">
        <v>200</v>
      </c>
      <c r="I38" s="17">
        <v>7.407407407407407E-2</v>
      </c>
      <c r="J38" s="17"/>
      <c r="K38" s="17"/>
      <c r="L38" s="17"/>
      <c r="M38" s="16"/>
      <c r="N38" s="16"/>
      <c r="O38" s="29"/>
      <c r="P38" s="353">
        <f>COUNTIF(Inputs!$D$4:$AL$247,C38)*(Inputs!$B$3*24)*60*IF(C38="",0,1)</f>
        <v>10</v>
      </c>
      <c r="Q38" s="354">
        <f>IF(Factsheet!$E$61&gt;0,P38/Factsheet!$E$61,0)</f>
        <v>0.25</v>
      </c>
      <c r="R38" s="18" t="s">
        <v>250</v>
      </c>
      <c r="S38" s="19">
        <f>IF(H38="Trays",I38*Factsheet!$I$61,I38)</f>
        <v>8</v>
      </c>
      <c r="T38" s="20">
        <f>IF(H38="Other","N/A",IF(H38="Trays",Factsheet!$I$61,Factsheet!$E$61))</f>
        <v>108</v>
      </c>
      <c r="U38" s="20" t="str">
        <f t="shared" si="4"/>
        <v>Y</v>
      </c>
      <c r="V38" s="14" t="str">
        <f t="shared" si="5"/>
        <v>SDM Option 3-Sanitisers</v>
      </c>
      <c r="W38" s="14"/>
      <c r="X38" s="14"/>
      <c r="Y38" s="14"/>
      <c r="Z38" s="14"/>
    </row>
    <row r="39" spans="1:26" ht="15" x14ac:dyDescent="0.25">
      <c r="A39" s="14" t="s">
        <v>196</v>
      </c>
      <c r="B39" s="14" t="s">
        <v>247</v>
      </c>
      <c r="C39" s="38" t="s">
        <v>277</v>
      </c>
      <c r="D39" s="14"/>
      <c r="E39" s="14"/>
      <c r="F39" s="16" t="s">
        <v>278</v>
      </c>
      <c r="G39" s="16" t="s">
        <v>199</v>
      </c>
      <c r="H39" s="16" t="s">
        <v>200</v>
      </c>
      <c r="I39" s="17">
        <v>3.7037037037037035E-2</v>
      </c>
      <c r="J39" s="17"/>
      <c r="K39" s="17"/>
      <c r="L39" s="17"/>
      <c r="M39" s="16"/>
      <c r="N39" s="16"/>
      <c r="O39" s="16"/>
      <c r="P39" s="353">
        <f>COUNTIF(Inputs!$D$4:$AL$247,C39)*(Inputs!$B$3*24)*60*IF(C39="",0,1)</f>
        <v>0</v>
      </c>
      <c r="Q39" s="354">
        <f>IF(Factsheet!$E$61&gt;0,P39/Factsheet!$E$61,0)</f>
        <v>0</v>
      </c>
      <c r="R39" s="18" t="s">
        <v>250</v>
      </c>
      <c r="S39" s="19">
        <f>IF(H39="Trays",I39*Factsheet!$I$61,I39)</f>
        <v>4</v>
      </c>
      <c r="T39" s="20">
        <f>IF(H39="Other","N/A",IF(H39="Trays",Factsheet!$I$61,Factsheet!$E$61))</f>
        <v>108</v>
      </c>
      <c r="U39" s="20" t="str">
        <f t="shared" si="4"/>
        <v>N</v>
      </c>
      <c r="V39" s="14" t="str">
        <f t="shared" si="5"/>
        <v>SDM Option 3-Swp.Assb.Flr</v>
      </c>
      <c r="W39" s="14"/>
      <c r="X39" s="14"/>
      <c r="Y39" s="14"/>
      <c r="Z39" s="14"/>
    </row>
    <row r="40" spans="1:26" ht="15" x14ac:dyDescent="0.25">
      <c r="A40" s="14" t="s">
        <v>196</v>
      </c>
      <c r="B40" s="14" t="s">
        <v>247</v>
      </c>
      <c r="C40" s="38" t="s">
        <v>279</v>
      </c>
      <c r="D40" s="14"/>
      <c r="E40" s="14"/>
      <c r="F40" s="16" t="s">
        <v>280</v>
      </c>
      <c r="G40" s="16" t="s">
        <v>199</v>
      </c>
      <c r="H40" s="16" t="s">
        <v>200</v>
      </c>
      <c r="I40" s="17">
        <v>0.1111111111111111</v>
      </c>
      <c r="J40" s="17"/>
      <c r="K40" s="17"/>
      <c r="L40" s="17"/>
      <c r="M40" s="16"/>
      <c r="N40" s="16"/>
      <c r="O40" s="16"/>
      <c r="P40" s="353">
        <f>COUNTIF(Inputs!$D$4:$AL$247,C40)*(Inputs!$B$3*24)*60*IF(C40="",0,1)</f>
        <v>0</v>
      </c>
      <c r="Q40" s="354">
        <f>IF(Factsheet!$E$61&gt;0,P40/Factsheet!$E$61,0)</f>
        <v>0</v>
      </c>
      <c r="R40" s="18" t="s">
        <v>250</v>
      </c>
      <c r="S40" s="19">
        <f>IF(H40="Trays",I40*Factsheet!$I$61,I40)</f>
        <v>12</v>
      </c>
      <c r="T40" s="20">
        <f>IF(H40="Other","N/A",IF(H40="Trays",Factsheet!$I$61,Factsheet!$E$61))</f>
        <v>108</v>
      </c>
      <c r="U40" s="20" t="str">
        <f t="shared" si="4"/>
        <v>N</v>
      </c>
      <c r="V40" s="14" t="str">
        <f t="shared" si="5"/>
        <v>SDM Option 3-Swp.Frzr.Flr</v>
      </c>
      <c r="W40" s="14"/>
      <c r="X40" s="14"/>
      <c r="Y40" s="14"/>
      <c r="Z40" s="14"/>
    </row>
    <row r="41" spans="1:26" ht="15" x14ac:dyDescent="0.25">
      <c r="A41" s="14" t="s">
        <v>196</v>
      </c>
      <c r="B41" s="14" t="s">
        <v>247</v>
      </c>
      <c r="C41" s="38" t="s">
        <v>281</v>
      </c>
      <c r="D41" s="14"/>
      <c r="E41" s="14"/>
      <c r="F41" s="16" t="s">
        <v>282</v>
      </c>
      <c r="G41" s="16" t="s">
        <v>199</v>
      </c>
      <c r="H41" s="16" t="s">
        <v>200</v>
      </c>
      <c r="I41" s="17">
        <v>3.7037037037037035E-2</v>
      </c>
      <c r="J41" s="17"/>
      <c r="K41" s="17"/>
      <c r="L41" s="17"/>
      <c r="M41" s="16"/>
      <c r="N41" s="16"/>
      <c r="O41" s="16"/>
      <c r="P41" s="353">
        <f>COUNTIF(Inputs!$D$4:$AL$247,C41)*(Inputs!$B$3*24)*60*IF(C41="",0,1)</f>
        <v>5</v>
      </c>
      <c r="Q41" s="354">
        <f>IF(Factsheet!$E$61&gt;0,P41/Factsheet!$E$61,0)</f>
        <v>0.125</v>
      </c>
      <c r="R41" s="18" t="s">
        <v>250</v>
      </c>
      <c r="S41" s="19">
        <f>IF(H41="Trays",I41*Factsheet!$I$61,I41)</f>
        <v>4</v>
      </c>
      <c r="T41" s="20">
        <f>IF(H41="Other","N/A",IF(H41="Trays",Factsheet!$I$61,Factsheet!$E$61))</f>
        <v>108</v>
      </c>
      <c r="U41" s="20" t="str">
        <f t="shared" si="4"/>
        <v>Y</v>
      </c>
      <c r="V41" s="14" t="str">
        <f t="shared" si="5"/>
        <v>SDM Option 3-Swp.Mop Clrms</v>
      </c>
      <c r="W41" s="14"/>
      <c r="X41" s="14"/>
      <c r="Y41" s="14"/>
      <c r="Z41" s="14"/>
    </row>
    <row r="42" spans="1:26" ht="15" x14ac:dyDescent="0.25">
      <c r="A42" s="14" t="s">
        <v>196</v>
      </c>
      <c r="B42" s="14" t="s">
        <v>247</v>
      </c>
      <c r="C42" s="41" t="s">
        <v>29</v>
      </c>
      <c r="D42" s="14"/>
      <c r="E42" s="14"/>
      <c r="F42" s="16" t="s">
        <v>283</v>
      </c>
      <c r="G42" s="16" t="s">
        <v>199</v>
      </c>
      <c r="H42" s="16" t="s">
        <v>200</v>
      </c>
      <c r="I42" s="17">
        <v>0.18518518518518517</v>
      </c>
      <c r="J42" s="25"/>
      <c r="K42" s="25"/>
      <c r="L42" s="25"/>
      <c r="M42" s="16"/>
      <c r="N42" s="16"/>
      <c r="O42" s="23"/>
      <c r="P42" s="353">
        <f>COUNTIF(Inputs!$D$4:$AL$247,C42)*(Inputs!$B$3*24)*60*IF(C42="",0,1)</f>
        <v>49.999999999999993</v>
      </c>
      <c r="Q42" s="354">
        <f>IF(Factsheet!$E$61&gt;0,P42/Factsheet!$E$61,0)</f>
        <v>1.2499999999999998</v>
      </c>
      <c r="R42" s="18" t="s">
        <v>201</v>
      </c>
      <c r="S42" s="19">
        <f>IF(H42="Trays",I42*Factsheet!$I$61,I42)</f>
        <v>20</v>
      </c>
      <c r="T42" s="20">
        <f>IF(H42="Other","N/A",IF(H42="Trays",Factsheet!$I$61,Factsheet!$E$61))</f>
        <v>108</v>
      </c>
      <c r="U42" s="20" t="str">
        <f t="shared" si="4"/>
        <v>Y</v>
      </c>
      <c r="V42" s="14" t="str">
        <f t="shared" si="5"/>
        <v>SDM Option 3-Weekly Cleaning</v>
      </c>
      <c r="W42" s="14"/>
      <c r="X42" s="14"/>
      <c r="Y42" s="14"/>
      <c r="Z42" s="14"/>
    </row>
    <row r="43" spans="1:26" ht="15" x14ac:dyDescent="0.25">
      <c r="A43" s="14" t="s">
        <v>196</v>
      </c>
      <c r="B43" s="14" t="s">
        <v>284</v>
      </c>
      <c r="C43" s="42" t="s">
        <v>22</v>
      </c>
      <c r="D43" s="14"/>
      <c r="E43" s="14"/>
      <c r="F43" s="16" t="s">
        <v>285</v>
      </c>
      <c r="G43" s="16" t="s">
        <v>199</v>
      </c>
      <c r="H43" s="16" t="s">
        <v>200</v>
      </c>
      <c r="I43" s="17">
        <v>7.407407407407407E-2</v>
      </c>
      <c r="J43" s="17"/>
      <c r="K43" s="17"/>
      <c r="L43" s="17"/>
      <c r="M43" s="16"/>
      <c r="N43" s="16"/>
      <c r="O43" s="16"/>
      <c r="P43" s="353">
        <f>COUNTIF(Inputs!$D$4:$AL$247,C43)*(Inputs!$B$3*24)*60*IF(C43="",0,1)</f>
        <v>5</v>
      </c>
      <c r="Q43" s="354">
        <f>IF(Factsheet!$E$61&gt;0,P43/Factsheet!$E$61,0)</f>
        <v>0.125</v>
      </c>
      <c r="R43" s="18" t="s">
        <v>201</v>
      </c>
      <c r="S43" s="19">
        <f>IF(H43="Trays",I43*Factsheet!$I$61,I43)</f>
        <v>8</v>
      </c>
      <c r="T43" s="20">
        <f>IF(H43="Other","N/A",IF(H43="Trays",Factsheet!$I$61,Factsheet!$E$61))</f>
        <v>108</v>
      </c>
      <c r="U43" s="20" t="str">
        <f t="shared" si="4"/>
        <v>Y</v>
      </c>
      <c r="V43" s="14" t="str">
        <f t="shared" si="5"/>
        <v>SDM Option 3-Chk.Temp</v>
      </c>
      <c r="W43" s="14"/>
      <c r="X43" s="14"/>
      <c r="Y43" s="14"/>
      <c r="Z43" s="14"/>
    </row>
    <row r="44" spans="1:26" ht="15" x14ac:dyDescent="0.25">
      <c r="A44" s="14" t="s">
        <v>196</v>
      </c>
      <c r="B44" s="14" t="s">
        <v>284</v>
      </c>
      <c r="C44" s="42" t="s">
        <v>33</v>
      </c>
      <c r="D44" s="14"/>
      <c r="E44" s="14"/>
      <c r="F44" s="16" t="s">
        <v>286</v>
      </c>
      <c r="G44" s="16" t="s">
        <v>199</v>
      </c>
      <c r="H44" s="16" t="s">
        <v>200</v>
      </c>
      <c r="I44" s="17">
        <v>0.1111111111111111</v>
      </c>
      <c r="J44" s="17"/>
      <c r="K44" s="17"/>
      <c r="L44" s="17"/>
      <c r="M44" s="16"/>
      <c r="N44" s="16"/>
      <c r="O44" s="16"/>
      <c r="P44" s="353">
        <f>COUNTIF(Inputs!$D$4:$AL$247,C44)*(Inputs!$B$3*24)*60*IF(C44="",0,1)</f>
        <v>20</v>
      </c>
      <c r="Q44" s="354">
        <f>IF(Factsheet!$E$61&gt;0,P44/Factsheet!$E$61,0)</f>
        <v>0.5</v>
      </c>
      <c r="R44" s="18" t="s">
        <v>201</v>
      </c>
      <c r="S44" s="19">
        <f>IF(H44="Trays",I44*Factsheet!$I$61,I44)</f>
        <v>12</v>
      </c>
      <c r="T44" s="20">
        <f>IF(H44="Other","N/A",IF(H44="Trays",Factsheet!$I$61,Factsheet!$E$61))</f>
        <v>108</v>
      </c>
      <c r="U44" s="20" t="str">
        <f t="shared" si="4"/>
        <v>Y</v>
      </c>
      <c r="V44" s="14" t="str">
        <f t="shared" si="5"/>
        <v>SDM Option 3-Log.Test.Ml</v>
      </c>
      <c r="W44" s="14"/>
      <c r="X44" s="14"/>
      <c r="Y44" s="14"/>
      <c r="Z44" s="14"/>
    </row>
    <row r="45" spans="1:26" ht="25.5" x14ac:dyDescent="0.25">
      <c r="A45" s="14" t="s">
        <v>196</v>
      </c>
      <c r="B45" s="14" t="s">
        <v>284</v>
      </c>
      <c r="C45" s="37" t="s">
        <v>48</v>
      </c>
      <c r="D45" s="14"/>
      <c r="E45" s="14"/>
      <c r="F45" s="16" t="s">
        <v>287</v>
      </c>
      <c r="G45" s="16" t="s">
        <v>199</v>
      </c>
      <c r="H45" s="16" t="s">
        <v>200</v>
      </c>
      <c r="I45" s="17">
        <v>7.407407407407407E-2</v>
      </c>
      <c r="J45" s="17"/>
      <c r="K45" s="17"/>
      <c r="L45" s="17"/>
      <c r="M45" s="16"/>
      <c r="N45" s="16"/>
      <c r="O45" s="29"/>
      <c r="P45" s="353">
        <f>COUNTIF(Inputs!$D$4:$AL$247,C45)*(Inputs!$B$3*24)*60*IF(C45="",0,1)</f>
        <v>20</v>
      </c>
      <c r="Q45" s="354">
        <f>IF(Factsheet!$E$61&gt;0,P45/Factsheet!$E$61,0)</f>
        <v>0.5</v>
      </c>
      <c r="R45" s="18" t="s">
        <v>207</v>
      </c>
      <c r="S45" s="19">
        <f>IF(H45="Trays",I45*Factsheet!$I$61,I45)</f>
        <v>8</v>
      </c>
      <c r="T45" s="20">
        <f>IF(H45="Other","N/A",IF(H45="Trays",Factsheet!$I$61,Factsheet!$E$61))</f>
        <v>108</v>
      </c>
      <c r="U45" s="20" t="str">
        <f t="shared" si="4"/>
        <v>Y</v>
      </c>
      <c r="V45" s="14" t="str">
        <f t="shared" si="5"/>
        <v>SDM Option 3-Sanitise.F&amp;V</v>
      </c>
      <c r="W45" s="14"/>
      <c r="X45" s="14"/>
      <c r="Y45" s="14"/>
      <c r="Z45" s="14"/>
    </row>
    <row r="46" spans="1:26" ht="15" x14ac:dyDescent="0.25">
      <c r="A46" s="14" t="s">
        <v>196</v>
      </c>
      <c r="B46" s="14" t="s">
        <v>288</v>
      </c>
      <c r="C46" s="37" t="s">
        <v>289</v>
      </c>
      <c r="D46" s="14"/>
      <c r="E46" s="14"/>
      <c r="F46" s="14" t="s">
        <v>290</v>
      </c>
      <c r="G46" s="16" t="s">
        <v>228</v>
      </c>
      <c r="H46" s="16" t="s">
        <v>132</v>
      </c>
      <c r="I46" s="17">
        <v>5</v>
      </c>
      <c r="J46" s="43"/>
      <c r="K46" s="43">
        <v>0</v>
      </c>
      <c r="L46" s="43">
        <v>0</v>
      </c>
      <c r="M46" s="14"/>
      <c r="N46" s="14"/>
      <c r="O46" s="44" t="s">
        <v>291</v>
      </c>
      <c r="P46" s="353">
        <f>COUNTIF(Inputs!$D$4:$AL$247,C46)*(Inputs!$B$3*24)*60*IF(C46="",0,1)</f>
        <v>0</v>
      </c>
      <c r="Q46" s="354">
        <f>IF(Factsheet!$E$61&gt;0,P46/Factsheet!$E$61,0)</f>
        <v>0</v>
      </c>
      <c r="R46" s="18" t="s">
        <v>201</v>
      </c>
      <c r="S46" s="19">
        <f>IF(H46="Trays",I46*Factsheet!$I$61,I46)</f>
        <v>5</v>
      </c>
      <c r="T46" s="20" t="str">
        <f>IF(H46="Other","N/A",IF(H46="Trays",Factsheet!$I$61,Factsheet!$E$61))</f>
        <v>N/A</v>
      </c>
      <c r="U46" s="20" t="str">
        <f t="shared" si="4"/>
        <v>N</v>
      </c>
      <c r="V46" s="14" t="str">
        <f t="shared" si="5"/>
        <v>SDM Option 3-Br.Bulk.Pk</v>
      </c>
      <c r="W46" s="14"/>
      <c r="X46" s="14"/>
      <c r="Y46" s="14"/>
      <c r="Z46" s="14"/>
    </row>
    <row r="47" spans="1:26" ht="15" x14ac:dyDescent="0.25">
      <c r="A47" s="14" t="s">
        <v>196</v>
      </c>
      <c r="B47" s="14" t="s">
        <v>288</v>
      </c>
      <c r="C47" s="37" t="s">
        <v>292</v>
      </c>
      <c r="D47" s="14"/>
      <c r="E47" s="14"/>
      <c r="F47" s="14" t="s">
        <v>293</v>
      </c>
      <c r="G47" s="16" t="s">
        <v>199</v>
      </c>
      <c r="H47" s="16" t="s">
        <v>200</v>
      </c>
      <c r="I47" s="17">
        <v>7.407407407407407E-2</v>
      </c>
      <c r="J47" s="43"/>
      <c r="K47" s="43"/>
      <c r="L47" s="43"/>
      <c r="M47" s="14"/>
      <c r="N47" s="14"/>
      <c r="O47" s="44"/>
      <c r="P47" s="353">
        <f>COUNTIF(Inputs!$D$4:$AL$247,C47)*(Inputs!$B$3*24)*60*IF(C47="",0,1)</f>
        <v>0</v>
      </c>
      <c r="Q47" s="354">
        <f>IF(Factsheet!$E$61&gt;0,P47/Factsheet!$E$61,0)</f>
        <v>0</v>
      </c>
      <c r="R47" s="18" t="s">
        <v>207</v>
      </c>
      <c r="S47" s="19">
        <f>IF(H47="Trays",I47*Factsheet!$I$61,I47)</f>
        <v>8</v>
      </c>
      <c r="T47" s="20">
        <f>IF(H47="Other","N/A",IF(H47="Trays",Factsheet!$I$61,Factsheet!$E$61))</f>
        <v>108</v>
      </c>
      <c r="U47" s="20" t="str">
        <f t="shared" si="4"/>
        <v>N</v>
      </c>
      <c r="V47" s="14" t="str">
        <f t="shared" si="5"/>
        <v>SDM Option 3-Br.Prp.Lvl4</v>
      </c>
      <c r="W47" s="14"/>
      <c r="X47" s="14"/>
      <c r="Y47" s="14"/>
      <c r="Z47" s="14"/>
    </row>
    <row r="48" spans="1:26" ht="15" x14ac:dyDescent="0.25">
      <c r="A48" s="14" t="s">
        <v>196</v>
      </c>
      <c r="B48" s="14" t="s">
        <v>288</v>
      </c>
      <c r="C48" s="45" t="s">
        <v>43</v>
      </c>
      <c r="D48" s="14"/>
      <c r="E48" s="14"/>
      <c r="F48" s="14" t="s">
        <v>424</v>
      </c>
      <c r="G48" s="16" t="s">
        <v>199</v>
      </c>
      <c r="H48" s="16" t="s">
        <v>200</v>
      </c>
      <c r="I48" s="17">
        <v>0.148148148148148</v>
      </c>
      <c r="J48" s="43"/>
      <c r="K48" s="43">
        <v>0</v>
      </c>
      <c r="L48" s="43">
        <v>0</v>
      </c>
      <c r="M48" s="14"/>
      <c r="N48" s="14"/>
      <c r="O48" s="14" t="s">
        <v>294</v>
      </c>
      <c r="P48" s="353">
        <f>COUNTIF(Inputs!$D$4:$AL$247,C48)*(Inputs!$B$3*24)*60*IF(C48="",0,1)</f>
        <v>5</v>
      </c>
      <c r="Q48" s="354">
        <f>IF(Factsheet!$E$61&gt;0,P48/Factsheet!$E$61,0)</f>
        <v>0.125</v>
      </c>
      <c r="R48" s="18" t="s">
        <v>201</v>
      </c>
      <c r="S48" s="19">
        <f>IF(H48="Trays",I48*Factsheet!$I$61,I48)</f>
        <v>15.999999999999984</v>
      </c>
      <c r="T48" s="20">
        <f>IF(H48="Other","N/A",IF(H48="Trays",Factsheet!$I$61,Factsheet!$E$61))</f>
        <v>108</v>
      </c>
      <c r="U48" s="20" t="str">
        <f t="shared" si="4"/>
        <v>Y</v>
      </c>
      <c r="V48" s="14" t="str">
        <f t="shared" si="5"/>
        <v>SDM Option 3-Café.Rstk</v>
      </c>
      <c r="W48" s="14"/>
      <c r="X48" s="14"/>
      <c r="Y48" s="14"/>
      <c r="Z48" s="14"/>
    </row>
    <row r="49" spans="1:26" ht="15" x14ac:dyDescent="0.25">
      <c r="A49" s="14" t="s">
        <v>196</v>
      </c>
      <c r="B49" s="14" t="s">
        <v>288</v>
      </c>
      <c r="C49" s="46" t="s">
        <v>295</v>
      </c>
      <c r="D49" s="14"/>
      <c r="E49" s="14"/>
      <c r="F49" s="14" t="s">
        <v>296</v>
      </c>
      <c r="G49" s="16" t="s">
        <v>199</v>
      </c>
      <c r="H49" s="16" t="s">
        <v>297</v>
      </c>
      <c r="I49" s="17">
        <v>0.1</v>
      </c>
      <c r="J49" s="43"/>
      <c r="K49" s="43">
        <v>0</v>
      </c>
      <c r="L49" s="43">
        <v>0</v>
      </c>
      <c r="M49" s="14"/>
      <c r="N49" s="14"/>
      <c r="O49" s="44" t="s">
        <v>298</v>
      </c>
      <c r="P49" s="353">
        <f>COUNTIF(Inputs!$D$4:$AL$247,C49)*(Inputs!$B$3*24)*60*IF(C49="",0,1)</f>
        <v>0</v>
      </c>
      <c r="Q49" s="354">
        <f>IF(Factsheet!$E$61&gt;0,P49/Factsheet!$E$61,0)</f>
        <v>0</v>
      </c>
      <c r="R49" s="18" t="s">
        <v>233</v>
      </c>
      <c r="S49" s="19">
        <f>IF(H49="Trays",I49*Factsheet!$I$61,I49)</f>
        <v>0.1</v>
      </c>
      <c r="T49" s="20">
        <f>IF(H49="Other","N/A",IF(H49="Trays",Factsheet!$I$61,Factsheet!$E$61))</f>
        <v>40</v>
      </c>
      <c r="U49" s="20" t="str">
        <f t="shared" si="4"/>
        <v>N</v>
      </c>
      <c r="V49" s="14" t="str">
        <f t="shared" si="5"/>
        <v>SDM Option 3-Chk.MHlth.Ord</v>
      </c>
      <c r="W49" s="14"/>
      <c r="X49" s="14"/>
      <c r="Y49" s="14"/>
      <c r="Z49" s="14"/>
    </row>
    <row r="50" spans="1:26" ht="15" x14ac:dyDescent="0.25">
      <c r="A50" s="14" t="s">
        <v>196</v>
      </c>
      <c r="B50" s="14" t="s">
        <v>288</v>
      </c>
      <c r="C50" s="46" t="s">
        <v>299</v>
      </c>
      <c r="D50" s="14"/>
      <c r="E50" s="14"/>
      <c r="F50" s="14" t="s">
        <v>300</v>
      </c>
      <c r="G50" s="16" t="s">
        <v>199</v>
      </c>
      <c r="H50" s="16" t="s">
        <v>200</v>
      </c>
      <c r="I50" s="17">
        <v>7.4074074074074098E-2</v>
      </c>
      <c r="J50" s="43"/>
      <c r="K50" s="43">
        <v>0</v>
      </c>
      <c r="L50" s="43">
        <v>0</v>
      </c>
      <c r="M50" s="14"/>
      <c r="N50" s="14"/>
      <c r="O50" s="44" t="s">
        <v>301</v>
      </c>
      <c r="P50" s="353">
        <f>COUNTIF(Inputs!$D$4:$AL$247,C50)*(Inputs!$B$3*24)*60*IF(C50="",0,1)</f>
        <v>0</v>
      </c>
      <c r="Q50" s="354">
        <f>IF(Factsheet!$E$61&gt;0,P50/Factsheet!$E$61,0)</f>
        <v>0</v>
      </c>
      <c r="R50" s="18" t="s">
        <v>233</v>
      </c>
      <c r="S50" s="19">
        <f>IF(H50="Trays",I50*Factsheet!$I$61,I50)</f>
        <v>8.0000000000000018</v>
      </c>
      <c r="T50" s="20">
        <f>IF(H50="Other","N/A",IF(H50="Trays",Factsheet!$I$61,Factsheet!$E$61))</f>
        <v>108</v>
      </c>
      <c r="U50" s="20" t="str">
        <f t="shared" si="4"/>
        <v>N</v>
      </c>
      <c r="V50" s="14" t="str">
        <f t="shared" si="5"/>
        <v>SDM Option 3-Chk.SS&amp;ED.Req</v>
      </c>
      <c r="W50" s="14"/>
      <c r="X50" s="14"/>
      <c r="Y50" s="14"/>
      <c r="Z50" s="14"/>
    </row>
    <row r="51" spans="1:26" ht="15" x14ac:dyDescent="0.25">
      <c r="A51" s="14" t="s">
        <v>196</v>
      </c>
      <c r="B51" s="14" t="s">
        <v>288</v>
      </c>
      <c r="C51" s="47" t="s">
        <v>67</v>
      </c>
      <c r="D51" s="14"/>
      <c r="E51" s="14"/>
      <c r="F51" s="14" t="s">
        <v>302</v>
      </c>
      <c r="G51" s="16" t="s">
        <v>228</v>
      </c>
      <c r="H51" s="16" t="s">
        <v>132</v>
      </c>
      <c r="I51" s="17">
        <v>5</v>
      </c>
      <c r="J51" s="43"/>
      <c r="K51" s="43">
        <v>0</v>
      </c>
      <c r="L51" s="43">
        <v>0</v>
      </c>
      <c r="M51" s="14"/>
      <c r="N51" s="14"/>
      <c r="O51" s="44" t="s">
        <v>303</v>
      </c>
      <c r="P51" s="353">
        <f>COUNTIF(Inputs!$D$4:$AL$247,C51)*(Inputs!$B$3*24)*60*IF(C51="",0,1)</f>
        <v>0</v>
      </c>
      <c r="Q51" s="354">
        <f>IF(Factsheet!$E$61&gt;0,P51/Factsheet!$E$61,0)</f>
        <v>0</v>
      </c>
      <c r="R51" s="18" t="s">
        <v>201</v>
      </c>
      <c r="S51" s="19">
        <f>IF(H51="Trays",I51*Factsheet!$I$61,I51)</f>
        <v>5</v>
      </c>
      <c r="T51" s="20" t="str">
        <f>IF(H51="Other","N/A",IF(H51="Trays",Factsheet!$I$61,Factsheet!$E$61))</f>
        <v>N/A</v>
      </c>
      <c r="U51" s="20" t="str">
        <f t="shared" si="4"/>
        <v>N</v>
      </c>
      <c r="V51" s="14" t="str">
        <f t="shared" si="5"/>
        <v>SDM Option 3-Cl.Del.Truck</v>
      </c>
      <c r="W51" s="14"/>
      <c r="X51" s="14"/>
      <c r="Y51" s="14"/>
      <c r="Z51" s="14"/>
    </row>
    <row r="52" spans="1:26" ht="15" x14ac:dyDescent="0.25">
      <c r="A52" s="14" t="s">
        <v>196</v>
      </c>
      <c r="B52" s="14" t="s">
        <v>288</v>
      </c>
      <c r="C52" s="45" t="s">
        <v>304</v>
      </c>
      <c r="D52" s="14"/>
      <c r="E52" s="14"/>
      <c r="F52" s="14" t="s">
        <v>305</v>
      </c>
      <c r="G52" s="16" t="s">
        <v>199</v>
      </c>
      <c r="H52" s="16" t="s">
        <v>200</v>
      </c>
      <c r="I52" s="17">
        <v>3.7037037037037035E-2</v>
      </c>
      <c r="J52" s="43"/>
      <c r="K52" s="43"/>
      <c r="L52" s="43"/>
      <c r="M52" s="14"/>
      <c r="N52" s="14"/>
      <c r="O52" s="14"/>
      <c r="P52" s="353">
        <f>COUNTIF(Inputs!$D$4:$AL$247,C52)*(Inputs!$B$3*24)*60*IF(C52="",0,1)</f>
        <v>5</v>
      </c>
      <c r="Q52" s="354">
        <f>IF(Factsheet!$E$61&gt;0,P52/Factsheet!$E$61,0)</f>
        <v>0.125</v>
      </c>
      <c r="R52" s="18" t="s">
        <v>205</v>
      </c>
      <c r="S52" s="19">
        <f>IF(H52="Trays",I52*Factsheet!$I$61,I52)</f>
        <v>4</v>
      </c>
      <c r="T52" s="20">
        <f>IF(H52="Other","N/A",IF(H52="Trays",Factsheet!$I$61,Factsheet!$E$61))</f>
        <v>108</v>
      </c>
      <c r="U52" s="20" t="str">
        <f t="shared" si="4"/>
        <v>Y</v>
      </c>
      <c r="V52" s="14" t="str">
        <f t="shared" si="5"/>
        <v>SDM Option 3-Col.ED.Trly</v>
      </c>
      <c r="W52" s="14"/>
      <c r="X52" s="14"/>
      <c r="Y52" s="14"/>
      <c r="Z52" s="14"/>
    </row>
    <row r="53" spans="1:26" ht="15" x14ac:dyDescent="0.25">
      <c r="A53" s="14" t="s">
        <v>196</v>
      </c>
      <c r="B53" s="14" t="s">
        <v>288</v>
      </c>
      <c r="C53" s="45" t="s">
        <v>306</v>
      </c>
      <c r="D53" s="14"/>
      <c r="E53" s="14"/>
      <c r="F53" s="16" t="s">
        <v>307</v>
      </c>
      <c r="G53" s="16" t="s">
        <v>199</v>
      </c>
      <c r="H53" s="16" t="s">
        <v>200</v>
      </c>
      <c r="I53" s="17">
        <v>3.7037037037037035E-2</v>
      </c>
      <c r="J53" s="17"/>
      <c r="K53" s="17"/>
      <c r="L53" s="17"/>
      <c r="M53" s="16"/>
      <c r="N53" s="16"/>
      <c r="O53" s="16"/>
      <c r="P53" s="353">
        <f>COUNTIF(Inputs!$D$4:$AL$247,C53)*(Inputs!$B$3*24)*60*IF(C53="",0,1)</f>
        <v>0</v>
      </c>
      <c r="Q53" s="354">
        <f>IF(Factsheet!$E$61&gt;0,P53/Factsheet!$E$61,0)</f>
        <v>0</v>
      </c>
      <c r="R53" s="18" t="s">
        <v>212</v>
      </c>
      <c r="S53" s="19">
        <f>IF(H53="Trays",I53*Factsheet!$I$61,I53)</f>
        <v>4</v>
      </c>
      <c r="T53" s="20">
        <f>IF(H53="Other","N/A",IF(H53="Trays",Factsheet!$I$61,Factsheet!$E$61))</f>
        <v>108</v>
      </c>
      <c r="U53" s="20" t="str">
        <f t="shared" si="4"/>
        <v>N</v>
      </c>
      <c r="V53" s="14" t="str">
        <f t="shared" si="5"/>
        <v>SDM Option 3-Del.Brfst.ED&amp;SS</v>
      </c>
      <c r="W53" s="14"/>
      <c r="X53" s="14"/>
      <c r="Y53" s="14"/>
      <c r="Z53" s="14"/>
    </row>
    <row r="54" spans="1:26" ht="15" x14ac:dyDescent="0.25">
      <c r="A54" s="14" t="s">
        <v>196</v>
      </c>
      <c r="B54" s="14" t="s">
        <v>288</v>
      </c>
      <c r="C54" s="48" t="s">
        <v>308</v>
      </c>
      <c r="D54" s="14"/>
      <c r="E54" s="14"/>
      <c r="F54" s="14" t="s">
        <v>309</v>
      </c>
      <c r="G54" s="16" t="s">
        <v>199</v>
      </c>
      <c r="H54" s="16" t="s">
        <v>200</v>
      </c>
      <c r="I54" s="17">
        <v>3.7037037037037035E-2</v>
      </c>
      <c r="J54" s="43"/>
      <c r="K54" s="43"/>
      <c r="L54" s="43"/>
      <c r="M54" s="14"/>
      <c r="N54" s="14"/>
      <c r="O54" s="44"/>
      <c r="P54" s="353">
        <f>COUNTIF(Inputs!$D$4:$AL$247,C54)*(Inputs!$B$3*24)*60*IF(C54="",0,1)</f>
        <v>0</v>
      </c>
      <c r="Q54" s="354">
        <f>IF(Factsheet!$E$61&gt;0,P54/Factsheet!$E$61,0)</f>
        <v>0</v>
      </c>
      <c r="R54" s="18" t="s">
        <v>212</v>
      </c>
      <c r="S54" s="19">
        <f>IF(H54="Trays",I54*Factsheet!$I$61,I54)</f>
        <v>4</v>
      </c>
      <c r="T54" s="20">
        <f>IF(H54="Other","N/A",IF(H54="Trays",Factsheet!$I$61,Factsheet!$E$61))</f>
        <v>108</v>
      </c>
      <c r="U54" s="20" t="str">
        <f t="shared" si="4"/>
        <v>N</v>
      </c>
      <c r="V54" s="14" t="str">
        <f t="shared" si="5"/>
        <v>SDM Option 3-Del.Chld.Stck</v>
      </c>
      <c r="W54" s="14"/>
      <c r="X54" s="14"/>
      <c r="Y54" s="14"/>
      <c r="Z54" s="14"/>
    </row>
    <row r="55" spans="1:26" ht="15" x14ac:dyDescent="0.25">
      <c r="A55" s="14" t="s">
        <v>196</v>
      </c>
      <c r="B55" s="14" t="s">
        <v>288</v>
      </c>
      <c r="C55" s="48" t="s">
        <v>310</v>
      </c>
      <c r="D55" s="14"/>
      <c r="E55" s="14"/>
      <c r="F55" s="14" t="s">
        <v>311</v>
      </c>
      <c r="G55" s="16" t="s">
        <v>228</v>
      </c>
      <c r="H55" s="16" t="s">
        <v>132</v>
      </c>
      <c r="I55" s="17">
        <v>1</v>
      </c>
      <c r="J55" s="43"/>
      <c r="K55" s="43">
        <v>0</v>
      </c>
      <c r="L55" s="43">
        <v>0</v>
      </c>
      <c r="M55" s="14"/>
      <c r="N55" s="14"/>
      <c r="O55" s="44" t="s">
        <v>312</v>
      </c>
      <c r="P55" s="353">
        <f>COUNTIF(Inputs!$D$4:$AL$247,C55)*(Inputs!$B$3*24)*60*IF(C55="",0,1)</f>
        <v>24.999999999999996</v>
      </c>
      <c r="Q55" s="354">
        <f>IF(Factsheet!$E$61&gt;0,P55/Factsheet!$E$61,0)</f>
        <v>0.62499999999999989</v>
      </c>
      <c r="R55" s="18" t="s">
        <v>212</v>
      </c>
      <c r="S55" s="19">
        <f>IF(H55="Trays",I55*Factsheet!$I$61,I55)</f>
        <v>1</v>
      </c>
      <c r="T55" s="20" t="str">
        <f>IF(H55="Other","N/A",IF(H55="Trays",Factsheet!$I$61,Factsheet!$E$61))</f>
        <v>N/A</v>
      </c>
      <c r="U55" s="20" t="str">
        <f t="shared" si="4"/>
        <v>Y</v>
      </c>
      <c r="V55" s="14" t="str">
        <f t="shared" si="5"/>
        <v>SDM Option 3-Del.Clinics.S/W</v>
      </c>
      <c r="W55" s="14"/>
      <c r="X55" s="14"/>
      <c r="Y55" s="14"/>
      <c r="Z55" s="14"/>
    </row>
    <row r="56" spans="1:26" ht="15" x14ac:dyDescent="0.25">
      <c r="A56" s="14" t="s">
        <v>196</v>
      </c>
      <c r="B56" s="14" t="s">
        <v>288</v>
      </c>
      <c r="C56" s="45" t="s">
        <v>52</v>
      </c>
      <c r="D56" s="14"/>
      <c r="E56" s="14"/>
      <c r="F56" s="16" t="s">
        <v>313</v>
      </c>
      <c r="G56" s="16" t="s">
        <v>199</v>
      </c>
      <c r="H56" s="16" t="s">
        <v>200</v>
      </c>
      <c r="I56" s="17">
        <v>3.7037037037037035E-2</v>
      </c>
      <c r="J56" s="17"/>
      <c r="K56" s="17"/>
      <c r="L56" s="17"/>
      <c r="M56" s="16"/>
      <c r="N56" s="16"/>
      <c r="O56" s="16"/>
      <c r="P56" s="353">
        <f>COUNTIF(Inputs!$D$4:$AL$247,C56)*(Inputs!$B$3*24)*60*IF(C56="",0,1)</f>
        <v>0</v>
      </c>
      <c r="Q56" s="354">
        <f>IF(Factsheet!$E$61&gt;0,P56/Factsheet!$E$61,0)</f>
        <v>0</v>
      </c>
      <c r="R56" s="18" t="s">
        <v>212</v>
      </c>
      <c r="S56" s="19">
        <f>IF(H56="Trays",I56*Factsheet!$I$61,I56)</f>
        <v>4</v>
      </c>
      <c r="T56" s="20">
        <f>IF(H56="Other","N/A",IF(H56="Trays",Factsheet!$I$61,Factsheet!$E$61))</f>
        <v>108</v>
      </c>
      <c r="U56" s="20" t="str">
        <f t="shared" si="4"/>
        <v>N</v>
      </c>
      <c r="V56" s="14" t="str">
        <f t="shared" si="5"/>
        <v>SDM Option 3-Del.Dials.S/W</v>
      </c>
      <c r="W56" s="14"/>
      <c r="X56" s="14"/>
      <c r="Y56" s="14"/>
      <c r="Z56" s="14"/>
    </row>
    <row r="57" spans="1:26" ht="15" x14ac:dyDescent="0.25">
      <c r="A57" s="14" t="s">
        <v>196</v>
      </c>
      <c r="B57" s="14" t="s">
        <v>288</v>
      </c>
      <c r="C57" s="48" t="s">
        <v>314</v>
      </c>
      <c r="D57" s="14"/>
      <c r="E57" s="14"/>
      <c r="F57" s="14" t="s">
        <v>315</v>
      </c>
      <c r="G57" s="16" t="s">
        <v>228</v>
      </c>
      <c r="H57" s="16" t="s">
        <v>132</v>
      </c>
      <c r="I57" s="17">
        <v>5</v>
      </c>
      <c r="J57" s="43"/>
      <c r="K57" s="43">
        <v>0</v>
      </c>
      <c r="L57" s="43">
        <v>0</v>
      </c>
      <c r="M57" s="14"/>
      <c r="N57" s="14"/>
      <c r="O57" s="44" t="s">
        <v>316</v>
      </c>
      <c r="P57" s="353">
        <f>COUNTIF(Inputs!$D$4:$AL$247,C57)*(Inputs!$B$3*24)*60*IF(C57="",0,1)</f>
        <v>0</v>
      </c>
      <c r="Q57" s="354">
        <f>IF(Factsheet!$E$61&gt;0,P57/Factsheet!$E$61,0)</f>
        <v>0</v>
      </c>
      <c r="R57" s="18" t="s">
        <v>201</v>
      </c>
      <c r="S57" s="19">
        <f>IF(H57="Trays",I57*Factsheet!$I$61,I57)</f>
        <v>5</v>
      </c>
      <c r="T57" s="20" t="str">
        <f>IF(H57="Other","N/A",IF(H57="Trays",Factsheet!$I$61,Factsheet!$E$61))</f>
        <v>N/A</v>
      </c>
      <c r="U57" s="20" t="str">
        <f t="shared" si="4"/>
        <v>N</v>
      </c>
      <c r="V57" s="14" t="str">
        <f t="shared" si="5"/>
        <v>SDM Option 3-Del.Functions</v>
      </c>
      <c r="W57" s="14"/>
      <c r="X57" s="14"/>
      <c r="Y57" s="14"/>
      <c r="Z57" s="14"/>
    </row>
    <row r="58" spans="1:26" ht="15" x14ac:dyDescent="0.25">
      <c r="A58" s="14" t="s">
        <v>196</v>
      </c>
      <c r="B58" s="14" t="s">
        <v>288</v>
      </c>
      <c r="C58" s="45" t="s">
        <v>317</v>
      </c>
      <c r="D58" s="14"/>
      <c r="E58" s="14"/>
      <c r="F58" s="14" t="s">
        <v>318</v>
      </c>
      <c r="G58" s="16" t="s">
        <v>199</v>
      </c>
      <c r="H58" s="16" t="s">
        <v>200</v>
      </c>
      <c r="I58" s="17">
        <v>3.7037037037037035E-2</v>
      </c>
      <c r="J58" s="43"/>
      <c r="K58" s="43"/>
      <c r="L58" s="43"/>
      <c r="M58" s="14"/>
      <c r="N58" s="14"/>
      <c r="O58" s="14"/>
      <c r="P58" s="353">
        <f>COUNTIF(Inputs!$D$4:$AL$247,C58)*(Inputs!$B$3*24)*60*IF(C58="",0,1)</f>
        <v>0</v>
      </c>
      <c r="Q58" s="354">
        <f>IF(Factsheet!$E$61&gt;0,P58/Factsheet!$E$61,0)</f>
        <v>0</v>
      </c>
      <c r="R58" s="18" t="s">
        <v>212</v>
      </c>
      <c r="S58" s="19">
        <f>IF(H58="Trays",I58*Factsheet!$I$61,I58)</f>
        <v>4</v>
      </c>
      <c r="T58" s="20">
        <f>IF(H58="Other","N/A",IF(H58="Trays",Factsheet!$I$61,Factsheet!$E$61))</f>
        <v>108</v>
      </c>
      <c r="U58" s="20" t="str">
        <f t="shared" si="4"/>
        <v>N</v>
      </c>
      <c r="V58" s="14" t="str">
        <f t="shared" si="5"/>
        <v>SDM Option 3-Del.Mat.Bulk</v>
      </c>
      <c r="W58" s="14"/>
      <c r="X58" s="14"/>
      <c r="Y58" s="14"/>
      <c r="Z58" s="14"/>
    </row>
    <row r="59" spans="1:26" ht="15" x14ac:dyDescent="0.25">
      <c r="A59" s="14" t="s">
        <v>196</v>
      </c>
      <c r="B59" s="14" t="s">
        <v>288</v>
      </c>
      <c r="C59" s="45" t="s">
        <v>319</v>
      </c>
      <c r="D59" s="14"/>
      <c r="E59" s="14"/>
      <c r="F59" s="16" t="s">
        <v>320</v>
      </c>
      <c r="G59" s="16" t="s">
        <v>199</v>
      </c>
      <c r="H59" s="16" t="s">
        <v>200</v>
      </c>
      <c r="I59" s="17">
        <v>3.7037037037037035E-2</v>
      </c>
      <c r="J59" s="17"/>
      <c r="K59" s="17"/>
      <c r="L59" s="17"/>
      <c r="M59" s="16"/>
      <c r="N59" s="16"/>
      <c r="O59" s="16"/>
      <c r="P59" s="353">
        <f>COUNTIF(Inputs!$D$4:$AL$247,C59)*(Inputs!$B$3*24)*60*IF(C59="",0,1)</f>
        <v>0</v>
      </c>
      <c r="Q59" s="354">
        <f>IF(Factsheet!$E$61&gt;0,P59/Factsheet!$E$61,0)</f>
        <v>0</v>
      </c>
      <c r="R59" s="18" t="s">
        <v>212</v>
      </c>
      <c r="S59" s="19">
        <f>IF(H59="Trays",I59*Factsheet!$I$61,I59)</f>
        <v>4</v>
      </c>
      <c r="T59" s="20">
        <f>IF(H59="Other","N/A",IF(H59="Trays",Factsheet!$I$61,Factsheet!$E$61))</f>
        <v>108</v>
      </c>
      <c r="U59" s="20" t="str">
        <f t="shared" si="4"/>
        <v>N</v>
      </c>
      <c r="V59" s="14" t="str">
        <f t="shared" si="5"/>
        <v>SDM Option 3-Del.S/W.ED&amp;SS</v>
      </c>
      <c r="W59" s="14"/>
      <c r="X59" s="14"/>
      <c r="Y59" s="14"/>
      <c r="Z59" s="14"/>
    </row>
    <row r="60" spans="1:26" ht="15" x14ac:dyDescent="0.25">
      <c r="A60" s="14" t="s">
        <v>196</v>
      </c>
      <c r="B60" s="14" t="s">
        <v>288</v>
      </c>
      <c r="C60" s="48" t="s">
        <v>24</v>
      </c>
      <c r="D60" s="14"/>
      <c r="E60" s="14"/>
      <c r="F60" s="14" t="s">
        <v>321</v>
      </c>
      <c r="G60" s="16" t="s">
        <v>199</v>
      </c>
      <c r="H60" s="16" t="s">
        <v>200</v>
      </c>
      <c r="I60" s="17">
        <v>7.407407407407407E-2</v>
      </c>
      <c r="J60" s="43"/>
      <c r="K60" s="43"/>
      <c r="L60" s="43"/>
      <c r="M60" s="14"/>
      <c r="N60" s="14"/>
      <c r="O60" s="44"/>
      <c r="P60" s="353">
        <f>COUNTIF(Inputs!$D$4:$AL$247,C60)*(Inputs!$B$3*24)*60*IF(C60="",0,1)</f>
        <v>10</v>
      </c>
      <c r="Q60" s="354">
        <f>IF(Factsheet!$E$61&gt;0,P60/Factsheet!$E$61,0)</f>
        <v>0.25</v>
      </c>
      <c r="R60" s="18" t="s">
        <v>212</v>
      </c>
      <c r="S60" s="19">
        <f>IF(H60="Trays",I60*Factsheet!$I$61,I60)</f>
        <v>8</v>
      </c>
      <c r="T60" s="20">
        <f>IF(H60="Other","N/A",IF(H60="Trays",Factsheet!$I$61,Factsheet!$E$61))</f>
        <v>108</v>
      </c>
      <c r="U60" s="20" t="str">
        <f t="shared" si="4"/>
        <v>Y</v>
      </c>
      <c r="V60" s="14" t="str">
        <f t="shared" si="5"/>
        <v>SDM Option 3-Early.Brkfsts</v>
      </c>
      <c r="W60" s="14"/>
      <c r="X60" s="14"/>
      <c r="Y60" s="14"/>
      <c r="Z60" s="14"/>
    </row>
    <row r="61" spans="1:26" ht="15" x14ac:dyDescent="0.25">
      <c r="A61" s="14" t="s">
        <v>196</v>
      </c>
      <c r="B61" s="14" t="s">
        <v>288</v>
      </c>
      <c r="C61" s="37" t="s">
        <v>322</v>
      </c>
      <c r="D61" s="14"/>
      <c r="E61" s="14"/>
      <c r="F61" s="14" t="s">
        <v>323</v>
      </c>
      <c r="G61" s="16" t="s">
        <v>199</v>
      </c>
      <c r="H61" s="16" t="s">
        <v>200</v>
      </c>
      <c r="I61" s="17">
        <v>7.407407407407407E-2</v>
      </c>
      <c r="J61" s="43"/>
      <c r="K61" s="43"/>
      <c r="L61" s="43"/>
      <c r="M61" s="14"/>
      <c r="N61" s="14"/>
      <c r="O61" s="44"/>
      <c r="P61" s="353">
        <f>COUNTIF(Inputs!$D$4:$AL$247,C61)*(Inputs!$B$3*24)*60*IF(C61="",0,1)</f>
        <v>0</v>
      </c>
      <c r="Q61" s="354">
        <f>IF(Factsheet!$E$61&gt;0,P61/Factsheet!$E$61,0)</f>
        <v>0</v>
      </c>
      <c r="R61" s="18" t="s">
        <v>207</v>
      </c>
      <c r="S61" s="19">
        <f>IF(H61="Trays",I61*Factsheet!$I$61,I61)</f>
        <v>8</v>
      </c>
      <c r="T61" s="20">
        <f>IF(H61="Other","N/A",IF(H61="Trays",Factsheet!$I$61,Factsheet!$E$61))</f>
        <v>108</v>
      </c>
      <c r="U61" s="20" t="str">
        <f t="shared" si="4"/>
        <v>N</v>
      </c>
      <c r="V61" s="14" t="str">
        <f t="shared" si="5"/>
        <v>SDM Option 3-Prep.ED.SS.Mat</v>
      </c>
      <c r="W61" s="14"/>
      <c r="X61" s="14"/>
      <c r="Y61" s="14"/>
      <c r="Z61" s="14"/>
    </row>
    <row r="62" spans="1:26" ht="15" x14ac:dyDescent="0.25">
      <c r="A62" s="14" t="s">
        <v>196</v>
      </c>
      <c r="B62" s="14" t="s">
        <v>288</v>
      </c>
      <c r="C62" s="49" t="s">
        <v>324</v>
      </c>
      <c r="D62" s="14"/>
      <c r="E62" s="14"/>
      <c r="F62" s="14" t="s">
        <v>325</v>
      </c>
      <c r="G62" s="16" t="s">
        <v>228</v>
      </c>
      <c r="H62" s="16" t="s">
        <v>132</v>
      </c>
      <c r="I62" s="17">
        <v>5</v>
      </c>
      <c r="J62" s="43"/>
      <c r="K62" s="43">
        <v>0</v>
      </c>
      <c r="L62" s="43">
        <v>0</v>
      </c>
      <c r="M62" s="14"/>
      <c r="N62" s="14"/>
      <c r="O62" s="44" t="s">
        <v>326</v>
      </c>
      <c r="P62" s="353">
        <f>COUNTIF(Inputs!$D$4:$AL$247,C62)*(Inputs!$B$3*24)*60*IF(C62="",0,1)</f>
        <v>0</v>
      </c>
      <c r="Q62" s="354">
        <f>IF(Factsheet!$E$61&gt;0,P62/Factsheet!$E$61,0)</f>
        <v>0</v>
      </c>
      <c r="R62" s="18" t="s">
        <v>201</v>
      </c>
      <c r="S62" s="19">
        <f>IF(H62="Trays",I62*Factsheet!$I$61,I62)</f>
        <v>5</v>
      </c>
      <c r="T62" s="20" t="str">
        <f>IF(H62="Other","N/A",IF(H62="Trays",Factsheet!$I$61,Factsheet!$E$61))</f>
        <v>N/A</v>
      </c>
      <c r="U62" s="20" t="str">
        <f t="shared" si="4"/>
        <v>N</v>
      </c>
      <c r="V62" s="14" t="str">
        <f t="shared" si="5"/>
        <v>SDM Option 3-Prep.MHlth.Mls</v>
      </c>
      <c r="W62" s="14"/>
      <c r="X62" s="14"/>
      <c r="Y62" s="14"/>
      <c r="Z62" s="14"/>
    </row>
    <row r="63" spans="1:26" ht="15" x14ac:dyDescent="0.25">
      <c r="A63" s="14" t="s">
        <v>196</v>
      </c>
      <c r="B63" s="14" t="s">
        <v>288</v>
      </c>
      <c r="C63" s="49" t="s">
        <v>327</v>
      </c>
      <c r="D63" s="14"/>
      <c r="E63" s="14"/>
      <c r="F63" s="14" t="s">
        <v>328</v>
      </c>
      <c r="G63" s="16" t="s">
        <v>228</v>
      </c>
      <c r="H63" s="16" t="s">
        <v>132</v>
      </c>
      <c r="I63" s="17">
        <v>5</v>
      </c>
      <c r="J63" s="43"/>
      <c r="K63" s="43">
        <v>0</v>
      </c>
      <c r="L63" s="43">
        <v>0</v>
      </c>
      <c r="M63" s="14"/>
      <c r="N63" s="14"/>
      <c r="O63" s="44" t="s">
        <v>329</v>
      </c>
      <c r="P63" s="353">
        <f>COUNTIF(Inputs!$D$4:$AL$247,C63)*(Inputs!$B$3*24)*60*IF(C63="",0,1)</f>
        <v>0</v>
      </c>
      <c r="Q63" s="354">
        <f>IF(Factsheet!$E$61&gt;0,P63/Factsheet!$E$61,0)</f>
        <v>0</v>
      </c>
      <c r="R63" s="18" t="s">
        <v>201</v>
      </c>
      <c r="S63" s="19">
        <f>IF(H63="Trays",I63*Factsheet!$I$61,I63)</f>
        <v>5</v>
      </c>
      <c r="T63" s="20" t="str">
        <f>IF(H63="Other","N/A",IF(H63="Trays",Factsheet!$I$61,Factsheet!$E$61))</f>
        <v>N/A</v>
      </c>
      <c r="U63" s="20" t="str">
        <f t="shared" si="4"/>
        <v>N</v>
      </c>
      <c r="V63" s="14" t="str">
        <f t="shared" si="5"/>
        <v>SDM Option 3-Set.Funct.Trly</v>
      </c>
      <c r="W63" s="14"/>
      <c r="X63" s="14"/>
      <c r="Y63" s="14"/>
      <c r="Z63" s="14"/>
    </row>
    <row r="64" spans="1:26" ht="15" x14ac:dyDescent="0.25">
      <c r="A64" s="14" t="s">
        <v>196</v>
      </c>
      <c r="B64" s="14" t="s">
        <v>288</v>
      </c>
      <c r="C64" s="49" t="s">
        <v>59</v>
      </c>
      <c r="D64" s="14"/>
      <c r="E64" s="14"/>
      <c r="F64" s="14" t="s">
        <v>425</v>
      </c>
      <c r="G64" s="16" t="s">
        <v>228</v>
      </c>
      <c r="H64" s="16" t="s">
        <v>132</v>
      </c>
      <c r="I64" s="17">
        <v>5</v>
      </c>
      <c r="J64" s="43"/>
      <c r="K64" s="43">
        <v>0</v>
      </c>
      <c r="L64" s="43">
        <v>0</v>
      </c>
      <c r="M64" s="14"/>
      <c r="N64" s="14"/>
      <c r="O64" s="44" t="s">
        <v>330</v>
      </c>
      <c r="P64" s="353">
        <f>COUNTIF(Inputs!$D$4:$AL$247,C64)*(Inputs!$B$3*24)*60*IF(C64="",0,1)</f>
        <v>0</v>
      </c>
      <c r="Q64" s="354">
        <f>IF(Factsheet!$E$61&gt;0,P64/Factsheet!$E$61,0)</f>
        <v>0</v>
      </c>
      <c r="R64" s="18" t="s">
        <v>201</v>
      </c>
      <c r="S64" s="19">
        <f>IF(H64="Trays",I64*Factsheet!$I$61,I64)</f>
        <v>5</v>
      </c>
      <c r="T64" s="20" t="str">
        <f>IF(H64="Other","N/A",IF(H64="Trays",Factsheet!$I$61,Factsheet!$E$61))</f>
        <v>N/A</v>
      </c>
      <c r="U64" s="20" t="str">
        <f t="shared" si="4"/>
        <v>N</v>
      </c>
      <c r="V64" s="14" t="str">
        <f t="shared" si="5"/>
        <v>SDM Option 3-Trk.Del.MHlth</v>
      </c>
      <c r="W64" s="14"/>
      <c r="X64" s="14"/>
      <c r="Y64" s="14"/>
      <c r="Z64" s="14"/>
    </row>
    <row r="65" spans="1:26" ht="15" x14ac:dyDescent="0.25">
      <c r="A65" s="14" t="s">
        <v>196</v>
      </c>
      <c r="B65" s="14" t="s">
        <v>288</v>
      </c>
      <c r="C65" s="49" t="s">
        <v>70</v>
      </c>
      <c r="D65" s="14"/>
      <c r="E65" s="14"/>
      <c r="F65" s="14" t="s">
        <v>331</v>
      </c>
      <c r="G65" s="16" t="s">
        <v>199</v>
      </c>
      <c r="H65" s="16" t="s">
        <v>200</v>
      </c>
      <c r="I65" s="17">
        <v>0.25</v>
      </c>
      <c r="J65" s="43"/>
      <c r="K65" s="43">
        <v>0</v>
      </c>
      <c r="L65" s="43">
        <v>0</v>
      </c>
      <c r="M65" s="14"/>
      <c r="N65" s="14"/>
      <c r="O65" s="44" t="s">
        <v>332</v>
      </c>
      <c r="P65" s="353">
        <f>COUNTIF(Inputs!$D$4:$AL$247,C65)*(Inputs!$B$3*24)*60*IF(C65="",0,1)</f>
        <v>0</v>
      </c>
      <c r="Q65" s="354">
        <f>IF(Factsheet!$E$61&gt;0,P65/Factsheet!$E$61,0)</f>
        <v>0</v>
      </c>
      <c r="R65" s="18" t="s">
        <v>222</v>
      </c>
      <c r="S65" s="19">
        <f>IF(H65="Trays",I65*Factsheet!$I$61,I65)</f>
        <v>27</v>
      </c>
      <c r="T65" s="20">
        <f>IF(H65="Other","N/A",IF(H65="Trays",Factsheet!$I$61,Factsheet!$E$61))</f>
        <v>108</v>
      </c>
      <c r="U65" s="20" t="str">
        <f t="shared" si="4"/>
        <v>N</v>
      </c>
      <c r="V65" s="14" t="str">
        <f t="shared" si="5"/>
        <v>SDM Option 3-MHlth.Wash.Ware</v>
      </c>
      <c r="W65" s="14"/>
      <c r="X65" s="14"/>
      <c r="Y65" s="14"/>
      <c r="Z65" s="14"/>
    </row>
    <row r="66" spans="1:26" ht="15" x14ac:dyDescent="0.25">
      <c r="A66" s="14" t="s">
        <v>196</v>
      </c>
      <c r="B66" s="14" t="s">
        <v>288</v>
      </c>
      <c r="C66" s="49" t="s">
        <v>333</v>
      </c>
      <c r="D66" s="14"/>
      <c r="E66" s="14"/>
      <c r="F66" s="14" t="s">
        <v>334</v>
      </c>
      <c r="G66" s="16" t="s">
        <v>228</v>
      </c>
      <c r="H66" s="16" t="s">
        <v>132</v>
      </c>
      <c r="I66" s="17">
        <v>5</v>
      </c>
      <c r="J66" s="43"/>
      <c r="K66" s="43">
        <v>0</v>
      </c>
      <c r="L66" s="43">
        <v>0</v>
      </c>
      <c r="M66" s="14"/>
      <c r="N66" s="14"/>
      <c r="O66" s="44" t="s">
        <v>335</v>
      </c>
      <c r="P66" s="353">
        <f>COUNTIF(Inputs!$D$4:$AL$247,C66)*(Inputs!$B$3*24)*60*IF(C66="",0,1)</f>
        <v>459.99999999999994</v>
      </c>
      <c r="Q66" s="354">
        <f>IF(Factsheet!$E$61&gt;0,P66/Factsheet!$E$61,0)</f>
        <v>11.499999999999998</v>
      </c>
      <c r="R66" s="18" t="s">
        <v>201</v>
      </c>
      <c r="S66" s="19">
        <f>IF(H66="Trays",I66*Factsheet!$I$61,I66)</f>
        <v>5</v>
      </c>
      <c r="T66" s="20" t="str">
        <f>IF(H66="Other","N/A",IF(H66="Trays",Factsheet!$I$61,Factsheet!$E$61))</f>
        <v>N/A</v>
      </c>
      <c r="U66" s="20" t="str">
        <f t="shared" si="4"/>
        <v>Y</v>
      </c>
      <c r="V66" s="14" t="str">
        <f t="shared" si="5"/>
        <v>SDM Option 3-Mng.Duties</v>
      </c>
      <c r="W66" s="14"/>
      <c r="X66" s="14"/>
      <c r="Y66" s="14"/>
      <c r="Z66" s="14"/>
    </row>
    <row r="67" spans="1:26" ht="15" x14ac:dyDescent="0.25">
      <c r="A67" s="14" t="s">
        <v>196</v>
      </c>
      <c r="B67" s="14" t="s">
        <v>288</v>
      </c>
      <c r="C67" s="49" t="s">
        <v>336</v>
      </c>
      <c r="D67" s="14"/>
      <c r="E67" s="14"/>
      <c r="F67" s="14" t="s">
        <v>337</v>
      </c>
      <c r="G67" s="16" t="s">
        <v>228</v>
      </c>
      <c r="H67" s="16" t="s">
        <v>132</v>
      </c>
      <c r="I67" s="17">
        <v>5</v>
      </c>
      <c r="J67" s="43"/>
      <c r="K67" s="43">
        <v>0</v>
      </c>
      <c r="L67" s="43">
        <v>0</v>
      </c>
      <c r="M67" s="14"/>
      <c r="N67" s="14"/>
      <c r="O67" s="44" t="s">
        <v>338</v>
      </c>
      <c r="P67" s="353">
        <f>COUNTIF(Inputs!$D$4:$AL$247,C67)*(Inputs!$B$3*24)*60*IF(C67="",0,1)</f>
        <v>90</v>
      </c>
      <c r="Q67" s="354">
        <f>IF(Factsheet!$E$61&gt;0,P67/Factsheet!$E$61,0)</f>
        <v>2.25</v>
      </c>
      <c r="R67" s="18" t="s">
        <v>201</v>
      </c>
      <c r="S67" s="19">
        <f>IF(H67="Trays",I67*Factsheet!$I$61,I67)</f>
        <v>5</v>
      </c>
      <c r="T67" s="20" t="str">
        <f>IF(H67="Other","N/A",IF(H67="Trays",Factsheet!$I$61,Factsheet!$E$61))</f>
        <v>N/A</v>
      </c>
      <c r="U67" s="20" t="str">
        <f t="shared" si="4"/>
        <v>Y</v>
      </c>
      <c r="V67" s="14" t="str">
        <f t="shared" si="5"/>
        <v>SDM Option 3-Admin.Duties</v>
      </c>
      <c r="W67" s="14"/>
      <c r="X67" s="14"/>
      <c r="Y67" s="14"/>
      <c r="Z67" s="14"/>
    </row>
    <row r="68" spans="1:26" ht="15" x14ac:dyDescent="0.25">
      <c r="A68" s="14" t="s">
        <v>196</v>
      </c>
      <c r="B68" s="14" t="s">
        <v>288</v>
      </c>
      <c r="C68" s="48" t="s">
        <v>339</v>
      </c>
      <c r="D68" s="14"/>
      <c r="E68" s="14"/>
      <c r="F68" s="14" t="s">
        <v>340</v>
      </c>
      <c r="G68" s="16" t="s">
        <v>199</v>
      </c>
      <c r="H68" s="16" t="s">
        <v>200</v>
      </c>
      <c r="I68" s="17">
        <v>0.49</v>
      </c>
      <c r="J68" s="43"/>
      <c r="K68" s="43">
        <v>0</v>
      </c>
      <c r="L68" s="43">
        <v>0</v>
      </c>
      <c r="M68" s="14"/>
      <c r="N68" s="14"/>
      <c r="O68" s="44" t="s">
        <v>341</v>
      </c>
      <c r="P68" s="353">
        <f>COUNTIF(Inputs!$D$4:$AL$247,C68)*(Inputs!$B$3*24)*60*IF(C68="",0,1)</f>
        <v>0</v>
      </c>
      <c r="Q68" s="354">
        <f>IF(Factsheet!$E$61&gt;0,P68/Factsheet!$E$61,0)</f>
        <v>0</v>
      </c>
      <c r="R68" s="18" t="s">
        <v>212</v>
      </c>
      <c r="S68" s="19">
        <f>IF(H68="Trays",I68*Factsheet!$I$61,I68)</f>
        <v>52.92</v>
      </c>
      <c r="T68" s="20">
        <f>IF(H68="Other","N/A",IF(H68="Trays",Factsheet!$I$61,Factsheet!$E$61))</f>
        <v>108</v>
      </c>
      <c r="U68" s="20" t="str">
        <f t="shared" si="4"/>
        <v>N</v>
      </c>
      <c r="V68" s="14" t="str">
        <f t="shared" si="5"/>
        <v>SDM Option 3-Del.Jugs</v>
      </c>
      <c r="W68" s="14"/>
      <c r="X68" s="14"/>
      <c r="Y68" s="14"/>
      <c r="Z68" s="14"/>
    </row>
    <row r="69" spans="1:26" ht="15" x14ac:dyDescent="0.25">
      <c r="A69" s="14" t="s">
        <v>196</v>
      </c>
      <c r="B69" s="14" t="s">
        <v>288</v>
      </c>
      <c r="C69" s="50" t="s">
        <v>342</v>
      </c>
      <c r="D69" s="14"/>
      <c r="E69" s="14"/>
      <c r="F69" s="14" t="s">
        <v>343</v>
      </c>
      <c r="G69" s="16" t="s">
        <v>199</v>
      </c>
      <c r="H69" s="16" t="s">
        <v>200</v>
      </c>
      <c r="I69" s="17">
        <v>0.6</v>
      </c>
      <c r="J69" s="43"/>
      <c r="K69" s="43">
        <v>0</v>
      </c>
      <c r="L69" s="43">
        <v>0</v>
      </c>
      <c r="M69" s="14"/>
      <c r="N69" s="14"/>
      <c r="O69" s="44" t="s">
        <v>344</v>
      </c>
      <c r="P69" s="353">
        <f>COUNTIF(Inputs!$D$4:$AL$247,C69)*(Inputs!$B$3*24)*60*IF(C69="",0,1)</f>
        <v>0</v>
      </c>
      <c r="Q69" s="354">
        <f>IF(Factsheet!$E$61&gt;0,P69/Factsheet!$E$61,0)</f>
        <v>0</v>
      </c>
      <c r="R69" s="18" t="s">
        <v>205</v>
      </c>
      <c r="S69" s="19">
        <f>IF(H69="Trays",I69*Factsheet!$I$61,I69)</f>
        <v>64.8</v>
      </c>
      <c r="T69" s="20">
        <f>IF(H69="Other","N/A",IF(H69="Trays",Factsheet!$I$61,Factsheet!$E$61))</f>
        <v>108</v>
      </c>
      <c r="U69" s="20" t="str">
        <f t="shared" si="4"/>
        <v>N</v>
      </c>
      <c r="V69" s="14" t="str">
        <f t="shared" si="5"/>
        <v>SDM Option 3-Coll.Jugs</v>
      </c>
      <c r="W69" s="14"/>
      <c r="X69" s="14"/>
      <c r="Y69" s="14"/>
      <c r="Z69" s="14"/>
    </row>
    <row r="70" spans="1:26" ht="15" x14ac:dyDescent="0.25">
      <c r="A70" s="14" t="s">
        <v>196</v>
      </c>
      <c r="B70" s="14" t="s">
        <v>288</v>
      </c>
      <c r="C70" s="51" t="s">
        <v>345</v>
      </c>
      <c r="D70" s="14"/>
      <c r="E70" s="14"/>
      <c r="F70" s="14" t="s">
        <v>346</v>
      </c>
      <c r="G70" s="16" t="s">
        <v>199</v>
      </c>
      <c r="H70" s="16" t="s">
        <v>200</v>
      </c>
      <c r="I70" s="17">
        <v>0.16</v>
      </c>
      <c r="J70" s="43"/>
      <c r="K70" s="43">
        <v>0</v>
      </c>
      <c r="L70" s="43">
        <v>0</v>
      </c>
      <c r="M70" s="14"/>
      <c r="N70" s="14"/>
      <c r="O70" s="44" t="s">
        <v>347</v>
      </c>
      <c r="P70" s="353">
        <f>COUNTIF(Inputs!$D$4:$AL$247,C70)*(Inputs!$B$3*24)*60*IF(C70="",0,1)</f>
        <v>0</v>
      </c>
      <c r="Q70" s="354">
        <f>IF(Factsheet!$E$61&gt;0,P70/Factsheet!$E$61,0)</f>
        <v>0</v>
      </c>
      <c r="R70" s="18" t="s">
        <v>222</v>
      </c>
      <c r="S70" s="19">
        <f>IF(H70="Trays",I70*Factsheet!$I$61,I70)</f>
        <v>17.28</v>
      </c>
      <c r="T70" s="20">
        <f>IF(H70="Other","N/A",IF(H70="Trays",Factsheet!$I$61,Factsheet!$E$61))</f>
        <v>108</v>
      </c>
      <c r="U70" s="20" t="str">
        <f t="shared" si="4"/>
        <v>N</v>
      </c>
      <c r="V70" s="14" t="str">
        <f t="shared" si="5"/>
        <v>SDM Option 3-Wsh.Jugs</v>
      </c>
      <c r="W70" s="14"/>
      <c r="X70" s="14"/>
      <c r="Y70" s="14"/>
      <c r="Z70" s="14"/>
    </row>
    <row r="71" spans="1:26" ht="15" x14ac:dyDescent="0.25">
      <c r="A71" s="14" t="s">
        <v>196</v>
      </c>
      <c r="B71" s="14" t="s">
        <v>288</v>
      </c>
      <c r="C71" s="37" t="s">
        <v>348</v>
      </c>
      <c r="D71" s="14"/>
      <c r="E71" s="14"/>
      <c r="F71" s="14" t="s">
        <v>349</v>
      </c>
      <c r="G71" s="16" t="s">
        <v>199</v>
      </c>
      <c r="H71" s="16" t="s">
        <v>200</v>
      </c>
      <c r="I71" s="17">
        <v>0.23</v>
      </c>
      <c r="J71" s="43"/>
      <c r="K71" s="43">
        <v>0</v>
      </c>
      <c r="L71" s="43">
        <v>0</v>
      </c>
      <c r="M71" s="14"/>
      <c r="N71" s="14"/>
      <c r="O71" s="44" t="s">
        <v>350</v>
      </c>
      <c r="P71" s="353">
        <f>COUNTIF(Inputs!$D$4:$AL$247,C71)*(Inputs!$B$3*24)*60*IF(C71="",0,1)</f>
        <v>0</v>
      </c>
      <c r="Q71" s="354">
        <f>IF(Factsheet!$E$61&gt;0,P71/Factsheet!$E$61,0)</f>
        <v>0</v>
      </c>
      <c r="R71" s="18" t="s">
        <v>207</v>
      </c>
      <c r="S71" s="19">
        <f>IF(H71="Trays",I71*Factsheet!$I$61,I71)</f>
        <v>24.84</v>
      </c>
      <c r="T71" s="20">
        <f>IF(H71="Other","N/A",IF(H71="Trays",Factsheet!$I$61,Factsheet!$E$61))</f>
        <v>108</v>
      </c>
      <c r="U71" s="20" t="str">
        <f t="shared" si="4"/>
        <v>N</v>
      </c>
      <c r="V71" s="14" t="str">
        <f t="shared" si="5"/>
        <v>SDM Option 3-Fill.Jugs</v>
      </c>
      <c r="W71" s="14"/>
      <c r="X71" s="14"/>
      <c r="Y71" s="14"/>
      <c r="Z71" s="14"/>
    </row>
    <row r="72" spans="1:26" ht="15" x14ac:dyDescent="0.25">
      <c r="A72" s="14" t="s">
        <v>196</v>
      </c>
      <c r="B72" s="14" t="s">
        <v>288</v>
      </c>
      <c r="C72" s="49" t="s">
        <v>35</v>
      </c>
      <c r="D72" s="14"/>
      <c r="E72" s="14"/>
      <c r="F72" s="14" t="s">
        <v>351</v>
      </c>
      <c r="G72" s="16" t="s">
        <v>228</v>
      </c>
      <c r="H72" s="16" t="s">
        <v>132</v>
      </c>
      <c r="I72" s="17">
        <v>5</v>
      </c>
      <c r="J72" s="43"/>
      <c r="K72" s="43">
        <v>0</v>
      </c>
      <c r="L72" s="43">
        <v>0</v>
      </c>
      <c r="M72" s="14"/>
      <c r="N72" s="14"/>
      <c r="O72" s="44">
        <v>42648.589456018519</v>
      </c>
      <c r="P72" s="353">
        <f>COUNTIF(Inputs!$D$4:$AL$247,C72)*(Inputs!$B$3*24)*60*IF(C72="",0,1)</f>
        <v>30</v>
      </c>
      <c r="Q72" s="354">
        <f>IF(Factsheet!$E$61&gt;0,P72/Factsheet!$E$61,0)</f>
        <v>0.75</v>
      </c>
      <c r="R72" s="18" t="s">
        <v>201</v>
      </c>
      <c r="S72" s="19">
        <f>IF(H72="Trays",I72*Factsheet!$I$61,I72)</f>
        <v>5</v>
      </c>
      <c r="T72" s="20" t="str">
        <f>IF(H72="Other","N/A",IF(H72="Trays",Factsheet!$I$61,Factsheet!$E$61))</f>
        <v>N/A</v>
      </c>
      <c r="U72" s="20" t="str">
        <f t="shared" si="4"/>
        <v>Y</v>
      </c>
      <c r="V72" s="14" t="str">
        <f t="shared" si="5"/>
        <v>SDM Option 3-Phone.Req.Wards</v>
      </c>
      <c r="W72" s="14"/>
      <c r="X72" s="14"/>
      <c r="Y72" s="14"/>
      <c r="Z72" s="14"/>
    </row>
    <row r="73" spans="1:26" ht="15" x14ac:dyDescent="0.25">
      <c r="A73" s="14" t="s">
        <v>196</v>
      </c>
      <c r="B73" s="14" t="s">
        <v>229</v>
      </c>
      <c r="C73" s="52" t="s">
        <v>76</v>
      </c>
      <c r="D73" s="14"/>
      <c r="E73" s="14"/>
      <c r="F73" s="16" t="s">
        <v>352</v>
      </c>
      <c r="G73" s="16" t="s">
        <v>199</v>
      </c>
      <c r="H73" s="16" t="s">
        <v>200</v>
      </c>
      <c r="I73" s="17">
        <v>2</v>
      </c>
      <c r="J73" s="17"/>
      <c r="K73" s="17"/>
      <c r="L73" s="17"/>
      <c r="M73" s="16"/>
      <c r="N73" s="16"/>
      <c r="O73" s="16"/>
      <c r="P73" s="353">
        <f>COUNTIF(Inputs!$D$4:$AL$247,C73)*(Inputs!$B$3*24)*60*IF(C73="",0,1)</f>
        <v>255</v>
      </c>
      <c r="Q73" s="354">
        <f>IF(Factsheet!$E$61&gt;0,P73/Factsheet!$E$61,0)</f>
        <v>6.375</v>
      </c>
      <c r="R73" s="18" t="s">
        <v>233</v>
      </c>
      <c r="S73" s="19">
        <f>IF(H73="Trays",I73*Factsheet!$I$61,I73)</f>
        <v>216</v>
      </c>
      <c r="T73" s="20">
        <f>IF(H73="Other","N/A",IF(H73="Trays",Factsheet!$I$61,Factsheet!$E$61))</f>
        <v>108</v>
      </c>
      <c r="U73" s="20" t="str">
        <f t="shared" si="4"/>
        <v>Y</v>
      </c>
      <c r="V73" s="14" t="str">
        <f t="shared" si="5"/>
        <v>SDM Option 3-Dn&amp;Br.Orders</v>
      </c>
      <c r="W73" s="14"/>
      <c r="X73" s="14"/>
      <c r="Y73" s="14"/>
      <c r="Z73" s="14"/>
    </row>
    <row r="74" spans="1:26" ht="25.5" x14ac:dyDescent="0.25">
      <c r="A74" s="14" t="s">
        <v>196</v>
      </c>
      <c r="B74" s="14" t="s">
        <v>229</v>
      </c>
      <c r="C74" s="22" t="s">
        <v>96</v>
      </c>
      <c r="D74" s="14"/>
      <c r="E74" s="14"/>
      <c r="F74" s="16" t="s">
        <v>353</v>
      </c>
      <c r="G74" s="16" t="s">
        <v>199</v>
      </c>
      <c r="H74" s="16" t="s">
        <v>200</v>
      </c>
      <c r="I74" s="17">
        <v>1</v>
      </c>
      <c r="J74" s="17"/>
      <c r="K74" s="17"/>
      <c r="L74" s="17"/>
      <c r="M74" s="16"/>
      <c r="N74" s="16"/>
      <c r="O74" s="16"/>
      <c r="P74" s="353">
        <f>COUNTIF(Inputs!$D$4:$AL$247,C74)*(Inputs!$B$3*24)*60*IF(C74="",0,1)</f>
        <v>114.99999999999999</v>
      </c>
      <c r="Q74" s="354">
        <f>IF(Factsheet!$E$61&gt;0,P74/Factsheet!$E$61,0)</f>
        <v>2.8749999999999996</v>
      </c>
      <c r="R74" s="18" t="s">
        <v>205</v>
      </c>
      <c r="S74" s="19">
        <f>IF(H74="Trays",I74*Factsheet!$I$61,I74)</f>
        <v>108</v>
      </c>
      <c r="T74" s="20">
        <f>IF(H74="Other","N/A",IF(H74="Trays",Factsheet!$I$61,Factsheet!$E$61))</f>
        <v>108</v>
      </c>
      <c r="U74" s="20" t="str">
        <f t="shared" si="4"/>
        <v>Y</v>
      </c>
      <c r="V74" s="14" t="str">
        <f t="shared" si="5"/>
        <v>SDM Option 3-Dn.Coll</v>
      </c>
      <c r="W74" s="14"/>
      <c r="X74" s="14"/>
      <c r="Y74" s="14"/>
      <c r="Z74" s="14"/>
    </row>
    <row r="75" spans="1:26" ht="25.5" x14ac:dyDescent="0.25">
      <c r="A75" s="14" t="s">
        <v>196</v>
      </c>
      <c r="B75" s="14" t="s">
        <v>229</v>
      </c>
      <c r="C75" s="53" t="s">
        <v>80</v>
      </c>
      <c r="D75" s="14"/>
      <c r="E75" s="14"/>
      <c r="F75" s="16" t="s">
        <v>354</v>
      </c>
      <c r="G75" s="16" t="s">
        <v>199</v>
      </c>
      <c r="H75" s="16" t="s">
        <v>200</v>
      </c>
      <c r="I75" s="17">
        <v>0.22222222222222221</v>
      </c>
      <c r="J75" s="17"/>
      <c r="K75" s="17"/>
      <c r="L75" s="17"/>
      <c r="M75" s="16"/>
      <c r="N75" s="16"/>
      <c r="O75" s="29"/>
      <c r="P75" s="353">
        <f>COUNTIF(Inputs!$D$4:$AL$247,C75)*(Inputs!$B$3*24)*60*IF(C75="",0,1)</f>
        <v>80</v>
      </c>
      <c r="Q75" s="354">
        <f>IF(Factsheet!$E$61&gt;0,P75/Factsheet!$E$61,0)</f>
        <v>2</v>
      </c>
      <c r="R75" s="18" t="s">
        <v>207</v>
      </c>
      <c r="S75" s="19">
        <f>IF(H75="Trays",I75*Factsheet!$I$61,I75)</f>
        <v>24</v>
      </c>
      <c r="T75" s="20">
        <f>IF(H75="Other","N/A",IF(H75="Trays",Factsheet!$I$61,Factsheet!$E$61))</f>
        <v>108</v>
      </c>
      <c r="U75" s="20" t="str">
        <f t="shared" si="4"/>
        <v>Y</v>
      </c>
      <c r="V75" s="14" t="str">
        <f t="shared" si="5"/>
        <v>SDM Option 3-Dn.Cst.Ml.Ass</v>
      </c>
      <c r="W75" s="14"/>
      <c r="X75" s="14"/>
      <c r="Y75" s="14"/>
      <c r="Z75" s="14"/>
    </row>
    <row r="76" spans="1:26" ht="15" x14ac:dyDescent="0.25">
      <c r="A76" s="14" t="s">
        <v>196</v>
      </c>
      <c r="B76" s="14" t="s">
        <v>229</v>
      </c>
      <c r="C76" s="24" t="s">
        <v>87</v>
      </c>
      <c r="D76" s="14"/>
      <c r="E76" s="14"/>
      <c r="F76" s="16" t="s">
        <v>355</v>
      </c>
      <c r="G76" s="16" t="s">
        <v>199</v>
      </c>
      <c r="H76" s="16" t="s">
        <v>200</v>
      </c>
      <c r="I76" s="17">
        <v>0.25925925925925924</v>
      </c>
      <c r="J76" s="17"/>
      <c r="K76" s="17"/>
      <c r="L76" s="17"/>
      <c r="M76" s="16"/>
      <c r="N76" s="16"/>
      <c r="O76" s="16"/>
      <c r="P76" s="353">
        <f>COUNTIF(Inputs!$D$4:$AL$247,C76)*(Inputs!$B$3*24)*60*IF(C76="",0,1)</f>
        <v>24.999999999999996</v>
      </c>
      <c r="Q76" s="354">
        <f>IF(Factsheet!$E$61&gt;0,P76/Factsheet!$E$61,0)</f>
        <v>0.62499999999999989</v>
      </c>
      <c r="R76" s="18" t="s">
        <v>207</v>
      </c>
      <c r="S76" s="19">
        <f>IF(H76="Trays",I76*Factsheet!$I$61,I76)</f>
        <v>28</v>
      </c>
      <c r="T76" s="20">
        <f>IF(H76="Other","N/A",IF(H76="Trays",Factsheet!$I$61,Factsheet!$E$61))</f>
        <v>108</v>
      </c>
      <c r="U76" s="20" t="str">
        <f t="shared" si="4"/>
        <v>Y</v>
      </c>
      <c r="V76" s="14" t="str">
        <f t="shared" si="5"/>
        <v>SDM Option 3-Dn.Fnl.ML.Prep</v>
      </c>
      <c r="W76" s="14"/>
      <c r="X76" s="14"/>
      <c r="Y76" s="14"/>
      <c r="Z76" s="14"/>
    </row>
    <row r="77" spans="1:26" ht="15" x14ac:dyDescent="0.25">
      <c r="A77" s="14" t="s">
        <v>196</v>
      </c>
      <c r="B77" s="14" t="s">
        <v>229</v>
      </c>
      <c r="C77" s="24" t="s">
        <v>79</v>
      </c>
      <c r="D77" s="14"/>
      <c r="E77" s="14"/>
      <c r="F77" s="16" t="s">
        <v>356</v>
      </c>
      <c r="G77" s="16" t="s">
        <v>199</v>
      </c>
      <c r="H77" s="16" t="s">
        <v>200</v>
      </c>
      <c r="I77" s="17">
        <v>0.29629629629629628</v>
      </c>
      <c r="J77" s="17"/>
      <c r="K77" s="17"/>
      <c r="L77" s="17"/>
      <c r="M77" s="16"/>
      <c r="N77" s="16"/>
      <c r="O77" s="16"/>
      <c r="P77" s="353">
        <f>COUNTIF(Inputs!$D$4:$AL$247,C77)*(Inputs!$B$3*24)*60*IF(C77="",0,1)</f>
        <v>24.999999999999996</v>
      </c>
      <c r="Q77" s="354">
        <f>IF(Factsheet!$E$61&gt;0,P77/Factsheet!$E$61,0)</f>
        <v>0.62499999999999989</v>
      </c>
      <c r="R77" s="18" t="s">
        <v>207</v>
      </c>
      <c r="S77" s="19">
        <f>IF(H77="Trays",I77*Factsheet!$I$61,I77)</f>
        <v>32</v>
      </c>
      <c r="T77" s="20">
        <f>IF(H77="Other","N/A",IF(H77="Trays",Factsheet!$I$61,Factsheet!$E$61))</f>
        <v>108</v>
      </c>
      <c r="U77" s="20" t="str">
        <f t="shared" si="4"/>
        <v>Y</v>
      </c>
      <c r="V77" s="14" t="str">
        <f>A77&amp;"-"&amp;C77</f>
        <v>SDM Option 3-Dn.Gn.Prep</v>
      </c>
      <c r="W77" s="14"/>
      <c r="X77" s="14"/>
      <c r="Y77" s="14"/>
      <c r="Z77" s="14"/>
    </row>
    <row r="78" spans="1:26" ht="25.5" x14ac:dyDescent="0.25">
      <c r="A78" s="14" t="s">
        <v>196</v>
      </c>
      <c r="B78" s="14" t="s">
        <v>229</v>
      </c>
      <c r="C78" s="53" t="s">
        <v>97</v>
      </c>
      <c r="D78" s="14"/>
      <c r="E78" s="14"/>
      <c r="F78" s="16" t="s">
        <v>357</v>
      </c>
      <c r="G78" s="16" t="s">
        <v>199</v>
      </c>
      <c r="H78" s="16" t="s">
        <v>200</v>
      </c>
      <c r="I78" s="17">
        <v>0.1111111111111111</v>
      </c>
      <c r="J78" s="17"/>
      <c r="K78" s="17"/>
      <c r="L78" s="17"/>
      <c r="M78" s="16"/>
      <c r="N78" s="16"/>
      <c r="O78" s="29"/>
      <c r="P78" s="353">
        <f>COUNTIF(Inputs!$D$4:$AL$247,C78)*(Inputs!$B$3*24)*60*IF(C78="",0,1)</f>
        <v>40</v>
      </c>
      <c r="Q78" s="354">
        <f>IF(Factsheet!$E$61&gt;0,P78/Factsheet!$E$61,0)</f>
        <v>1</v>
      </c>
      <c r="R78" s="18" t="s">
        <v>207</v>
      </c>
      <c r="S78" s="19">
        <f>IF(H78="Trays",I78*Factsheet!$I$61,I78)</f>
        <v>12</v>
      </c>
      <c r="T78" s="20">
        <f>IF(H78="Other","N/A",IF(H78="Trays",Factsheet!$I$61,Factsheet!$E$61))</f>
        <v>108</v>
      </c>
      <c r="U78" s="20" t="str">
        <f t="shared" si="4"/>
        <v>Y</v>
      </c>
      <c r="V78" s="14" t="str">
        <f t="shared" si="5"/>
        <v>SDM Option 3-Dn.PPM.Restck</v>
      </c>
      <c r="W78" s="14"/>
      <c r="X78" s="14"/>
      <c r="Y78" s="14"/>
      <c r="Z78" s="14"/>
    </row>
    <row r="79" spans="1:26" ht="15" x14ac:dyDescent="0.25">
      <c r="A79" s="14" t="s">
        <v>196</v>
      </c>
      <c r="B79" s="14" t="s">
        <v>229</v>
      </c>
      <c r="C79" s="26" t="s">
        <v>92</v>
      </c>
      <c r="D79" s="14"/>
      <c r="E79" s="14"/>
      <c r="F79" s="16" t="s">
        <v>358</v>
      </c>
      <c r="G79" s="16" t="s">
        <v>199</v>
      </c>
      <c r="H79" s="16" t="s">
        <v>200</v>
      </c>
      <c r="I79" s="17">
        <v>0.91666666666666652</v>
      </c>
      <c r="J79" s="17"/>
      <c r="K79" s="17"/>
      <c r="L79" s="17"/>
      <c r="M79" s="16"/>
      <c r="N79" s="16"/>
      <c r="O79" s="16"/>
      <c r="P79" s="353">
        <f>COUNTIF(Inputs!$D$4:$AL$247,C79)*(Inputs!$B$3*24)*60*IF(C79="",0,1)</f>
        <v>99.999999999999986</v>
      </c>
      <c r="Q79" s="354">
        <f>IF(Factsheet!$E$61&gt;0,P79/Factsheet!$E$61,0)</f>
        <v>2.4999999999999996</v>
      </c>
      <c r="R79" s="18" t="s">
        <v>212</v>
      </c>
      <c r="S79" s="19">
        <f>IF(H79="Trays",I79*Factsheet!$I$61,I79)</f>
        <v>98.999999999999986</v>
      </c>
      <c r="T79" s="20">
        <f>IF(H79="Other","N/A",IF(H79="Trays",Factsheet!$I$61,Factsheet!$E$61))</f>
        <v>108</v>
      </c>
      <c r="U79" s="20" t="str">
        <f t="shared" si="4"/>
        <v>Y</v>
      </c>
      <c r="V79" s="14" t="str">
        <f t="shared" si="5"/>
        <v>SDM Option 3-Dn.Serv</v>
      </c>
      <c r="W79" s="14"/>
      <c r="X79" s="14"/>
      <c r="Y79" s="14"/>
      <c r="Z79" s="14"/>
    </row>
    <row r="80" spans="1:26" ht="15" x14ac:dyDescent="0.25">
      <c r="A80" s="14" t="s">
        <v>196</v>
      </c>
      <c r="B80" s="14" t="s">
        <v>229</v>
      </c>
      <c r="C80" s="27" t="s">
        <v>85</v>
      </c>
      <c r="D80" s="14"/>
      <c r="E80" s="14"/>
      <c r="F80" s="16" t="s">
        <v>359</v>
      </c>
      <c r="G80" s="16" t="s">
        <v>199</v>
      </c>
      <c r="H80" s="16" t="s">
        <v>200</v>
      </c>
      <c r="I80" s="17">
        <v>1.3</v>
      </c>
      <c r="J80" s="17"/>
      <c r="K80" s="17"/>
      <c r="L80" s="17"/>
      <c r="M80" s="16"/>
      <c r="N80" s="16"/>
      <c r="O80" s="16"/>
      <c r="P80" s="353">
        <f>COUNTIF(Inputs!$D$4:$AL$247,C80)*(Inputs!$B$3*24)*60*IF(C80="",0,1)</f>
        <v>99.999999999999986</v>
      </c>
      <c r="Q80" s="354">
        <f>IF(Factsheet!$E$61&gt;0,P80/Factsheet!$E$61,0)</f>
        <v>2.4999999999999996</v>
      </c>
      <c r="R80" s="18" t="s">
        <v>220</v>
      </c>
      <c r="S80" s="19">
        <f>IF(H80="Trays",I80*Factsheet!$I$61,I80)</f>
        <v>140.4</v>
      </c>
      <c r="T80" s="20">
        <f>IF(H80="Other","N/A",IF(H80="Trays",Factsheet!$I$61,Factsheet!$E$61))</f>
        <v>108</v>
      </c>
      <c r="U80" s="20" t="str">
        <f t="shared" si="4"/>
        <v>Y</v>
      </c>
      <c r="V80" s="14" t="str">
        <f t="shared" si="5"/>
        <v>SDM Option 3-Dn.TrLn</v>
      </c>
      <c r="W80" s="14"/>
      <c r="X80" s="14"/>
      <c r="Y80" s="14"/>
      <c r="Z80" s="14"/>
    </row>
    <row r="81" spans="1:26" ht="25.5" x14ac:dyDescent="0.25">
      <c r="A81" s="14" t="s">
        <v>196</v>
      </c>
      <c r="B81" s="14" t="s">
        <v>229</v>
      </c>
      <c r="C81" s="30" t="s">
        <v>94</v>
      </c>
      <c r="D81" s="14"/>
      <c r="E81" s="14"/>
      <c r="F81" s="16" t="s">
        <v>360</v>
      </c>
      <c r="G81" s="16" t="s">
        <v>199</v>
      </c>
      <c r="H81" s="16" t="s">
        <v>200</v>
      </c>
      <c r="I81" s="17">
        <v>0.70370370370370372</v>
      </c>
      <c r="J81" s="17"/>
      <c r="K81" s="17"/>
      <c r="L81" s="17"/>
      <c r="M81" s="16"/>
      <c r="N81" s="16"/>
      <c r="O81" s="16"/>
      <c r="P81" s="353">
        <f>COUNTIF(Inputs!$D$4:$AL$247,C81)*(Inputs!$B$3*24)*60*IF(C81="",0,1)</f>
        <v>69.999999999999986</v>
      </c>
      <c r="Q81" s="354">
        <f>IF(Factsheet!$E$61&gt;0,P81/Factsheet!$E$61,0)</f>
        <v>1.7499999999999996</v>
      </c>
      <c r="R81" s="18" t="s">
        <v>222</v>
      </c>
      <c r="S81" s="19">
        <f>IF(H81="Trays",I81*Factsheet!$I$61,I81)</f>
        <v>76</v>
      </c>
      <c r="T81" s="20">
        <f>IF(H81="Other","N/A",IF(H81="Trays",Factsheet!$I$61,Factsheet!$E$61))</f>
        <v>108</v>
      </c>
      <c r="U81" s="20" t="str">
        <f t="shared" si="4"/>
        <v>Y</v>
      </c>
      <c r="V81" s="14" t="str">
        <f t="shared" si="5"/>
        <v>SDM Option 3-Dn.Wsh</v>
      </c>
      <c r="W81" s="14"/>
      <c r="X81" s="14"/>
      <c r="Y81" s="14"/>
      <c r="Z81" s="14"/>
    </row>
    <row r="82" spans="1:26" ht="15" x14ac:dyDescent="0.25">
      <c r="A82" s="14" t="s">
        <v>196</v>
      </c>
      <c r="B82" s="14" t="s">
        <v>229</v>
      </c>
      <c r="C82" s="32" t="s">
        <v>78</v>
      </c>
      <c r="D82" s="14"/>
      <c r="E82" s="14"/>
      <c r="F82" s="16" t="s">
        <v>361</v>
      </c>
      <c r="G82" s="16" t="s">
        <v>199</v>
      </c>
      <c r="H82" s="16" t="s">
        <v>200</v>
      </c>
      <c r="I82" s="17">
        <v>1.68</v>
      </c>
      <c r="J82" s="17"/>
      <c r="K82" s="17">
        <v>0</v>
      </c>
      <c r="L82" s="17">
        <v>0</v>
      </c>
      <c r="M82" s="16"/>
      <c r="N82" s="16"/>
      <c r="O82" s="29">
        <v>42706.430127314816</v>
      </c>
      <c r="P82" s="353">
        <f>COUNTIF(Inputs!$D$4:$AL$247,C82)*(Inputs!$B$3*24)*60*IF(C82="",0,1)</f>
        <v>20</v>
      </c>
      <c r="Q82" s="354">
        <f>IF(Factsheet!$E$61&gt;0,P82/Factsheet!$E$61,0)</f>
        <v>0.5</v>
      </c>
      <c r="R82" s="18" t="s">
        <v>233</v>
      </c>
      <c r="S82" s="19">
        <f>IF(H82="Trays",I82*Factsheet!$I$61,I82)</f>
        <v>181.44</v>
      </c>
      <c r="T82" s="20">
        <f>IF(H82="Other","N/A",IF(H82="Trays",Factsheet!$I$61,Factsheet!$E$61))</f>
        <v>108</v>
      </c>
      <c r="U82" s="20" t="str">
        <f t="shared" si="4"/>
        <v>Y</v>
      </c>
      <c r="V82" s="14" t="str">
        <f t="shared" si="5"/>
        <v>SDM Option 3-Dn.Orders</v>
      </c>
      <c r="W82" s="14"/>
      <c r="X82" s="14"/>
      <c r="Y82" s="14"/>
      <c r="Z82" s="14"/>
    </row>
    <row r="83" spans="1:26" ht="15" x14ac:dyDescent="0.25">
      <c r="A83" s="14" t="s">
        <v>196</v>
      </c>
      <c r="B83" s="14" t="s">
        <v>362</v>
      </c>
      <c r="C83" s="54" t="s">
        <v>34</v>
      </c>
      <c r="D83" s="14"/>
      <c r="E83" s="14"/>
      <c r="F83" s="16" t="s">
        <v>363</v>
      </c>
      <c r="G83" s="16" t="s">
        <v>199</v>
      </c>
      <c r="H83" s="16" t="s">
        <v>200</v>
      </c>
      <c r="I83" s="17">
        <v>0.29629629629629628</v>
      </c>
      <c r="J83" s="17"/>
      <c r="K83" s="17"/>
      <c r="L83" s="17"/>
      <c r="M83" s="16"/>
      <c r="N83" s="16"/>
      <c r="O83" s="16"/>
      <c r="P83" s="353">
        <f>COUNTIF(Inputs!$D$4:$AL$247,C83)*(Inputs!$B$3*24)*60*IF(C83="",0,1)</f>
        <v>34.999999999999993</v>
      </c>
      <c r="Q83" s="354">
        <f>IF(Factsheet!$E$61&gt;0,P83/Factsheet!$E$61,0)</f>
        <v>0.87499999999999978</v>
      </c>
      <c r="R83" s="18" t="s">
        <v>207</v>
      </c>
      <c r="S83" s="19">
        <f>IF(H83="Trays",I83*Factsheet!$I$61,I83)</f>
        <v>32</v>
      </c>
      <c r="T83" s="20">
        <f>IF(H83="Other","N/A",IF(H83="Trays",Factsheet!$I$61,Factsheet!$E$61))</f>
        <v>108</v>
      </c>
      <c r="U83" s="20" t="str">
        <f t="shared" si="4"/>
        <v>Y</v>
      </c>
      <c r="V83" s="14" t="str">
        <f t="shared" si="5"/>
        <v>SDM Option 3-Bag.Brd</v>
      </c>
      <c r="W83" s="14"/>
      <c r="X83" s="14"/>
      <c r="Y83" s="14"/>
      <c r="Z83" s="14"/>
    </row>
    <row r="84" spans="1:26" ht="15" x14ac:dyDescent="0.25">
      <c r="A84" s="14" t="s">
        <v>196</v>
      </c>
      <c r="B84" s="14" t="s">
        <v>362</v>
      </c>
      <c r="C84" s="54" t="s">
        <v>81</v>
      </c>
      <c r="D84" s="14"/>
      <c r="E84" s="14"/>
      <c r="F84" s="16" t="s">
        <v>364</v>
      </c>
      <c r="G84" s="16" t="s">
        <v>199</v>
      </c>
      <c r="H84" s="16" t="s">
        <v>200</v>
      </c>
      <c r="I84" s="17">
        <v>0.1111111111111111</v>
      </c>
      <c r="J84" s="17"/>
      <c r="K84" s="17"/>
      <c r="L84" s="17"/>
      <c r="M84" s="16"/>
      <c r="N84" s="16"/>
      <c r="O84" s="16"/>
      <c r="P84" s="353">
        <f>COUNTIF(Inputs!$D$4:$AL$247,C84)*(Inputs!$B$3*24)*60*IF(C84="",0,1)</f>
        <v>40</v>
      </c>
      <c r="Q84" s="354">
        <f>IF(Factsheet!$E$61&gt;0,P84/Factsheet!$E$61,0)</f>
        <v>1</v>
      </c>
      <c r="R84" s="18" t="s">
        <v>207</v>
      </c>
      <c r="S84" s="19">
        <f>IF(H84="Trays",I84*Factsheet!$I$61,I84)</f>
        <v>12</v>
      </c>
      <c r="T84" s="20">
        <f>IF(H84="Other","N/A",IF(H84="Trays",Factsheet!$I$61,Factsheet!$E$61))</f>
        <v>108</v>
      </c>
      <c r="U84" s="20" t="s">
        <v>137</v>
      </c>
      <c r="V84" s="14" t="s">
        <v>426</v>
      </c>
      <c r="W84" s="14"/>
      <c r="X84" s="14"/>
      <c r="Y84" s="14"/>
      <c r="Z84" s="14"/>
    </row>
    <row r="85" spans="1:26" ht="25.5" x14ac:dyDescent="0.25">
      <c r="A85" s="14" t="s">
        <v>196</v>
      </c>
      <c r="B85" s="14" t="s">
        <v>362</v>
      </c>
      <c r="C85" s="53" t="s">
        <v>75</v>
      </c>
      <c r="D85" s="14"/>
      <c r="E85" s="14"/>
      <c r="F85" s="16" t="s">
        <v>357</v>
      </c>
      <c r="G85" s="16" t="s">
        <v>199</v>
      </c>
      <c r="H85" s="16" t="s">
        <v>200</v>
      </c>
      <c r="I85" s="17">
        <v>0.22222222222222221</v>
      </c>
      <c r="J85" s="17"/>
      <c r="K85" s="17"/>
      <c r="L85" s="17"/>
      <c r="M85" s="16"/>
      <c r="N85" s="16"/>
      <c r="O85" s="29"/>
      <c r="P85" s="353">
        <f>COUNTIF(Inputs!$D$4:$AL$247,C85)*(Inputs!$B$3*24)*60*IF(C85="",0,1)</f>
        <v>34.999999999999993</v>
      </c>
      <c r="Q85" s="354">
        <f>IF(Factsheet!$E$61&gt;0,P85/Factsheet!$E$61,0)</f>
        <v>0.87499999999999978</v>
      </c>
      <c r="R85" s="18" t="s">
        <v>207</v>
      </c>
      <c r="S85" s="19">
        <f>IF(H85="Trays",I85*Factsheet!$I$61,I85)</f>
        <v>24</v>
      </c>
      <c r="T85" s="20">
        <f>IF(H85="Other","N/A",IF(H85="Trays",Factsheet!$I$61,Factsheet!$E$61))</f>
        <v>108</v>
      </c>
      <c r="U85" s="20" t="str">
        <f t="shared" ref="U85:U106" si="6">IF(P85&gt;0,"Y","N")</f>
        <v>Y</v>
      </c>
      <c r="V85" s="14" t="str">
        <f t="shared" ref="V85:V105" si="7">A85&amp;"-"&amp;C85</f>
        <v>SDM Option 3-Ln.PPM.Restck</v>
      </c>
      <c r="W85" s="14"/>
      <c r="X85" s="14"/>
      <c r="Y85" s="14"/>
      <c r="Z85" s="14"/>
    </row>
    <row r="86" spans="1:26" ht="15" x14ac:dyDescent="0.25">
      <c r="A86" s="14" t="s">
        <v>196</v>
      </c>
      <c r="B86" s="14" t="s">
        <v>362</v>
      </c>
      <c r="C86" s="54" t="s">
        <v>95</v>
      </c>
      <c r="D86" s="14"/>
      <c r="E86" s="14"/>
      <c r="F86" s="16" t="s">
        <v>365</v>
      </c>
      <c r="G86" s="16" t="s">
        <v>199</v>
      </c>
      <c r="H86" s="16" t="s">
        <v>200</v>
      </c>
      <c r="I86" s="17">
        <v>7.407407407407407E-2</v>
      </c>
      <c r="J86" s="17"/>
      <c r="K86" s="17"/>
      <c r="L86" s="17"/>
      <c r="M86" s="16"/>
      <c r="N86" s="16"/>
      <c r="O86" s="16"/>
      <c r="P86" s="353">
        <f>COUNTIF(Inputs!$D$4:$AL$247,C86)*(Inputs!$B$3*24)*60*IF(C86="",0,1)</f>
        <v>0</v>
      </c>
      <c r="Q86" s="354">
        <f>IF(Factsheet!$E$61&gt;0,P86/Factsheet!$E$61,0)</f>
        <v>0</v>
      </c>
      <c r="R86" s="18" t="s">
        <v>207</v>
      </c>
      <c r="S86" s="19">
        <f>IF(H86="Trays",I86*Factsheet!$I$61,I86)</f>
        <v>8</v>
      </c>
      <c r="T86" s="20">
        <f>IF(H86="Other","N/A",IF(H86="Trays",Factsheet!$I$61,Factsheet!$E$61))</f>
        <v>108</v>
      </c>
      <c r="U86" s="20" t="str">
        <f t="shared" si="6"/>
        <v>N</v>
      </c>
      <c r="V86" s="14" t="str">
        <f t="shared" si="7"/>
        <v>SDM Option 3-Prep.Cordial</v>
      </c>
      <c r="W86" s="14"/>
      <c r="X86" s="14"/>
      <c r="Y86" s="14"/>
      <c r="Z86" s="14"/>
    </row>
    <row r="87" spans="1:26" ht="15" x14ac:dyDescent="0.25">
      <c r="A87" s="14" t="s">
        <v>196</v>
      </c>
      <c r="B87" s="14" t="s">
        <v>362</v>
      </c>
      <c r="C87" s="53" t="s">
        <v>66</v>
      </c>
      <c r="D87" s="14"/>
      <c r="E87" s="14"/>
      <c r="F87" s="16" t="s">
        <v>366</v>
      </c>
      <c r="G87" s="16" t="s">
        <v>199</v>
      </c>
      <c r="H87" s="16" t="s">
        <v>200</v>
      </c>
      <c r="I87" s="17">
        <v>0.14814814814814814</v>
      </c>
      <c r="J87" s="17"/>
      <c r="K87" s="17"/>
      <c r="L87" s="17"/>
      <c r="M87" s="16"/>
      <c r="N87" s="16"/>
      <c r="O87" s="29"/>
      <c r="P87" s="353">
        <f>COUNTIF(Inputs!$D$4:$AL$247,C87)*(Inputs!$B$3*24)*60*IF(C87="",0,1)</f>
        <v>80</v>
      </c>
      <c r="Q87" s="354">
        <f>IF(Factsheet!$E$61&gt;0,P87/Factsheet!$E$61,0)</f>
        <v>2</v>
      </c>
      <c r="R87" s="18" t="s">
        <v>207</v>
      </c>
      <c r="S87" s="19">
        <f>IF(H87="Trays",I87*Factsheet!$I$61,I87)</f>
        <v>16</v>
      </c>
      <c r="T87" s="20">
        <f>IF(H87="Other","N/A",IF(H87="Trays",Factsheet!$I$61,Factsheet!$E$61))</f>
        <v>108</v>
      </c>
      <c r="U87" s="20" t="str">
        <f t="shared" si="6"/>
        <v>Y</v>
      </c>
      <c r="V87" s="14" t="str">
        <f t="shared" si="7"/>
        <v>SDM Option 3-Rstck.Asmbl.Stn</v>
      </c>
      <c r="W87" s="14"/>
      <c r="X87" s="14"/>
      <c r="Y87" s="14"/>
      <c r="Z87" s="14"/>
    </row>
    <row r="88" spans="1:26" ht="15" x14ac:dyDescent="0.25">
      <c r="A88" s="14" t="s">
        <v>196</v>
      </c>
      <c r="B88" s="14" t="s">
        <v>362</v>
      </c>
      <c r="C88" s="55" t="s">
        <v>26</v>
      </c>
      <c r="D88" s="14"/>
      <c r="E88" s="14"/>
      <c r="F88" s="16" t="s">
        <v>367</v>
      </c>
      <c r="G88" s="16" t="s">
        <v>199</v>
      </c>
      <c r="H88" s="16" t="s">
        <v>200</v>
      </c>
      <c r="I88" s="17">
        <v>1.037037037037037</v>
      </c>
      <c r="J88" s="17"/>
      <c r="K88" s="17"/>
      <c r="L88" s="17"/>
      <c r="M88" s="16"/>
      <c r="N88" s="16"/>
      <c r="O88" s="16"/>
      <c r="P88" s="353">
        <f>COUNTIF(Inputs!$D$4:$AL$247,C88)*(Inputs!$B$3*24)*60*IF(C88="",0,1)</f>
        <v>229.99999999999997</v>
      </c>
      <c r="Q88" s="354">
        <f>IF(Factsheet!$E$61&gt;0,P88/Factsheet!$E$61,0)</f>
        <v>5.7499999999999991</v>
      </c>
      <c r="R88" s="18" t="s">
        <v>220</v>
      </c>
      <c r="S88" s="19">
        <f>IF(H88="Trays",I88*Factsheet!$I$61,I88)</f>
        <v>112</v>
      </c>
      <c r="T88" s="20">
        <f>IF(H88="Other","N/A",IF(H88="Trays",Factsheet!$I$61,Factsheet!$E$61))</f>
        <v>108</v>
      </c>
      <c r="U88" s="20" t="str">
        <f t="shared" si="6"/>
        <v>Y</v>
      </c>
      <c r="V88" s="14" t="str">
        <f t="shared" si="7"/>
        <v>SDM Option 3-Runner</v>
      </c>
      <c r="W88" s="14"/>
      <c r="X88" s="14"/>
      <c r="Y88" s="14"/>
      <c r="Z88" s="14"/>
    </row>
    <row r="89" spans="1:26" ht="15" x14ac:dyDescent="0.25">
      <c r="A89" s="14" t="s">
        <v>196</v>
      </c>
      <c r="B89" s="14" t="s">
        <v>362</v>
      </c>
      <c r="C89" s="56" t="s">
        <v>368</v>
      </c>
      <c r="D89" s="14"/>
      <c r="E89" s="14"/>
      <c r="F89" s="16" t="s">
        <v>369</v>
      </c>
      <c r="G89" s="16" t="s">
        <v>199</v>
      </c>
      <c r="H89" s="16" t="s">
        <v>132</v>
      </c>
      <c r="I89" s="39"/>
      <c r="J89" s="17"/>
      <c r="K89" s="17"/>
      <c r="L89" s="17"/>
      <c r="M89" s="16"/>
      <c r="N89" s="16"/>
      <c r="O89" s="16"/>
      <c r="P89" s="353">
        <f>COUNTIF(Inputs!$D$4:$AL$247,C89)*(Inputs!$B$3*24)*60*IF(C89="",0,1)</f>
        <v>0</v>
      </c>
      <c r="Q89" s="354">
        <f>IF(Factsheet!$E$61&gt;0,P89/Factsheet!$E$61,0)</f>
        <v>0</v>
      </c>
      <c r="R89" s="18" t="s">
        <v>207</v>
      </c>
      <c r="S89" s="19">
        <f>IF(H89="Trays",I89*Factsheet!$I$61,I89)</f>
        <v>0</v>
      </c>
      <c r="T89" s="20" t="str">
        <f>IF(H89="Other","N/A",IF(H89="Trays",Factsheet!$I$61,Factsheet!$E$61))</f>
        <v>N/A</v>
      </c>
      <c r="U89" s="20" t="str">
        <f t="shared" si="6"/>
        <v>N</v>
      </c>
      <c r="V89" s="14" t="str">
        <f t="shared" si="7"/>
        <v>SDM Option 3-SS.Prep</v>
      </c>
      <c r="W89" s="14"/>
      <c r="X89" s="14"/>
      <c r="Y89" s="14"/>
      <c r="Z89" s="14"/>
    </row>
    <row r="90" spans="1:26" ht="25.5" x14ac:dyDescent="0.25">
      <c r="A90" s="14" t="s">
        <v>196</v>
      </c>
      <c r="B90" s="14" t="s">
        <v>362</v>
      </c>
      <c r="C90" s="57" t="s">
        <v>28</v>
      </c>
      <c r="D90" s="14"/>
      <c r="E90" s="14"/>
      <c r="F90" s="16" t="s">
        <v>370</v>
      </c>
      <c r="G90" s="16" t="s">
        <v>199</v>
      </c>
      <c r="H90" s="16" t="s">
        <v>200</v>
      </c>
      <c r="I90" s="17">
        <v>0.25925925925925924</v>
      </c>
      <c r="J90" s="17"/>
      <c r="K90" s="17"/>
      <c r="L90" s="17"/>
      <c r="M90" s="16"/>
      <c r="N90" s="16"/>
      <c r="O90" s="29"/>
      <c r="P90" s="353">
        <f>COUNTIF(Inputs!$D$4:$AL$247,C90)*(Inputs!$B$3*24)*60*IF(C90="",0,1)</f>
        <v>105</v>
      </c>
      <c r="Q90" s="354">
        <f>IF(Factsheet!$E$61&gt;0,P90/Factsheet!$E$61,0)</f>
        <v>2.625</v>
      </c>
      <c r="R90" s="18" t="s">
        <v>371</v>
      </c>
      <c r="S90" s="19">
        <f>IF(H90="Trays",I90*Factsheet!$I$61,I90)</f>
        <v>28</v>
      </c>
      <c r="T90" s="20">
        <f>IF(H90="Other","N/A",IF(H90="Trays",Factsheet!$I$61,Factsheet!$E$61))</f>
        <v>108</v>
      </c>
      <c r="U90" s="20" t="str">
        <f t="shared" si="6"/>
        <v>Y</v>
      </c>
      <c r="V90" s="14" t="str">
        <f t="shared" si="7"/>
        <v>SDM Option 3-Stck.Put.Away</v>
      </c>
      <c r="W90" s="14"/>
      <c r="X90" s="14"/>
      <c r="Y90" s="14"/>
      <c r="Z90" s="14"/>
    </row>
    <row r="91" spans="1:26" ht="15" x14ac:dyDescent="0.25">
      <c r="A91" s="14" t="s">
        <v>196</v>
      </c>
      <c r="B91" s="14" t="s">
        <v>362</v>
      </c>
      <c r="C91" s="53" t="s">
        <v>88</v>
      </c>
      <c r="D91" s="14"/>
      <c r="E91" s="14"/>
      <c r="F91" s="16" t="s">
        <v>372</v>
      </c>
      <c r="G91" s="16" t="s">
        <v>199</v>
      </c>
      <c r="H91" s="16" t="s">
        <v>200</v>
      </c>
      <c r="I91" s="17">
        <v>0.14814814814814814</v>
      </c>
      <c r="J91" s="17"/>
      <c r="K91" s="17"/>
      <c r="L91" s="17"/>
      <c r="M91" s="16"/>
      <c r="N91" s="16"/>
      <c r="O91" s="29"/>
      <c r="P91" s="353">
        <f>COUNTIF(Inputs!$D$4:$AL$247,C91)*(Inputs!$B$3*24)*60*IF(C91="",0,1)</f>
        <v>20</v>
      </c>
      <c r="Q91" s="354">
        <f>IF(Factsheet!$E$61&gt;0,P91/Factsheet!$E$61,0)</f>
        <v>0.5</v>
      </c>
      <c r="R91" s="18" t="s">
        <v>207</v>
      </c>
      <c r="S91" s="19">
        <f>IF(H91="Trays",I91*Factsheet!$I$61,I91)</f>
        <v>16</v>
      </c>
      <c r="T91" s="20">
        <f>IF(H91="Other","N/A",IF(H91="Trays",Factsheet!$I$61,Factsheet!$E$61))</f>
        <v>108</v>
      </c>
      <c r="U91" s="20" t="str">
        <f t="shared" si="6"/>
        <v>Y</v>
      </c>
      <c r="V91" s="14" t="str">
        <f t="shared" si="7"/>
        <v>SDM Option 3-Thaw.Stck</v>
      </c>
      <c r="W91" s="14"/>
      <c r="X91" s="14"/>
      <c r="Y91" s="14"/>
      <c r="Z91" s="14"/>
    </row>
    <row r="92" spans="1:26" ht="25.5" x14ac:dyDescent="0.25">
      <c r="A92" s="14" t="s">
        <v>196</v>
      </c>
      <c r="B92" s="14" t="s">
        <v>227</v>
      </c>
      <c r="C92" s="22" t="s">
        <v>74</v>
      </c>
      <c r="D92" s="14"/>
      <c r="E92" s="14"/>
      <c r="F92" s="16" t="s">
        <v>373</v>
      </c>
      <c r="G92" s="16" t="s">
        <v>199</v>
      </c>
      <c r="H92" s="16" t="s">
        <v>200</v>
      </c>
      <c r="I92" s="17">
        <v>1</v>
      </c>
      <c r="J92" s="17"/>
      <c r="K92" s="17"/>
      <c r="L92" s="17"/>
      <c r="M92" s="16"/>
      <c r="N92" s="16"/>
      <c r="O92" s="16"/>
      <c r="P92" s="353">
        <f>COUNTIF(Inputs!$D$4:$AL$247,C92)*(Inputs!$B$3*24)*60*IF(C92="",0,1)</f>
        <v>139.99999999999997</v>
      </c>
      <c r="Q92" s="354">
        <f>IF(Factsheet!$E$61&gt;0,P92/Factsheet!$E$61,0)</f>
        <v>3.4999999999999991</v>
      </c>
      <c r="R92" s="18" t="s">
        <v>205</v>
      </c>
      <c r="S92" s="19">
        <f>IF(H92="Trays",I92*Factsheet!$I$61,I92)</f>
        <v>108</v>
      </c>
      <c r="T92" s="20">
        <f>IF(H92="Other","N/A",IF(H92="Trays",Factsheet!$I$61,Factsheet!$E$61))</f>
        <v>108</v>
      </c>
      <c r="U92" s="20" t="str">
        <f t="shared" si="6"/>
        <v>Y</v>
      </c>
      <c r="V92" s="14" t="str">
        <f t="shared" si="7"/>
        <v>SDM Option 3-Ln.Coll</v>
      </c>
      <c r="W92" s="14"/>
      <c r="X92" s="14"/>
      <c r="Y92" s="14"/>
      <c r="Z92" s="14"/>
    </row>
    <row r="93" spans="1:26" ht="25.5" x14ac:dyDescent="0.25">
      <c r="A93" s="14" t="s">
        <v>196</v>
      </c>
      <c r="B93" s="14" t="s">
        <v>227</v>
      </c>
      <c r="C93" s="53" t="s">
        <v>56</v>
      </c>
      <c r="D93" s="14"/>
      <c r="E93" s="14"/>
      <c r="F93" s="16" t="s">
        <v>374</v>
      </c>
      <c r="G93" s="16" t="s">
        <v>199</v>
      </c>
      <c r="H93" s="16" t="s">
        <v>200</v>
      </c>
      <c r="I93" s="17">
        <v>0.37037037037037035</v>
      </c>
      <c r="J93" s="17"/>
      <c r="K93" s="17"/>
      <c r="L93" s="17"/>
      <c r="M93" s="16"/>
      <c r="N93" s="16"/>
      <c r="O93" s="29"/>
      <c r="P93" s="353">
        <f>COUNTIF(Inputs!$D$4:$AL$247,C93)*(Inputs!$B$3*24)*60*IF(C93="",0,1)</f>
        <v>55</v>
      </c>
      <c r="Q93" s="354">
        <f>IF(Factsheet!$E$61&gt;0,P93/Factsheet!$E$61,0)</f>
        <v>1.375</v>
      </c>
      <c r="R93" s="18" t="s">
        <v>207</v>
      </c>
      <c r="S93" s="19">
        <f>IF(H93="Trays",I93*Factsheet!$I$61,I93)</f>
        <v>40</v>
      </c>
      <c r="T93" s="20">
        <f>IF(H93="Other","N/A",IF(H93="Trays",Factsheet!$I$61,Factsheet!$E$61))</f>
        <v>108</v>
      </c>
      <c r="U93" s="20" t="str">
        <f t="shared" si="6"/>
        <v>Y</v>
      </c>
      <c r="V93" s="14" t="str">
        <f t="shared" si="7"/>
        <v>SDM Option 3-Ln.Cst.Ml.Ass</v>
      </c>
      <c r="W93" s="14"/>
      <c r="X93" s="14"/>
      <c r="Y93" s="14"/>
      <c r="Z93" s="14"/>
    </row>
    <row r="94" spans="1:26" ht="15" x14ac:dyDescent="0.25">
      <c r="A94" s="14" t="s">
        <v>196</v>
      </c>
      <c r="B94" s="14" t="s">
        <v>227</v>
      </c>
      <c r="C94" s="24" t="s">
        <v>58</v>
      </c>
      <c r="D94" s="14"/>
      <c r="E94" s="14"/>
      <c r="F94" s="16" t="s">
        <v>375</v>
      </c>
      <c r="G94" s="16" t="s">
        <v>199</v>
      </c>
      <c r="H94" s="16" t="s">
        <v>200</v>
      </c>
      <c r="I94" s="17">
        <v>0.33333333333333331</v>
      </c>
      <c r="J94" s="17"/>
      <c r="K94" s="17"/>
      <c r="L94" s="17"/>
      <c r="M94" s="16"/>
      <c r="N94" s="16"/>
      <c r="O94" s="16"/>
      <c r="P94" s="353">
        <f>COUNTIF(Inputs!$D$4:$AL$247,C94)*(Inputs!$B$3*24)*60*IF(C94="",0,1)</f>
        <v>49.999999999999993</v>
      </c>
      <c r="Q94" s="354">
        <f>IF(Factsheet!$E$61&gt;0,P94/Factsheet!$E$61,0)</f>
        <v>1.2499999999999998</v>
      </c>
      <c r="R94" s="18" t="s">
        <v>207</v>
      </c>
      <c r="S94" s="19">
        <f>IF(H94="Trays",I94*Factsheet!$I$61,I94)</f>
        <v>36</v>
      </c>
      <c r="T94" s="20">
        <f>IF(H94="Other","N/A",IF(H94="Trays",Factsheet!$I$61,Factsheet!$E$61))</f>
        <v>108</v>
      </c>
      <c r="U94" s="20" t="str">
        <f t="shared" si="6"/>
        <v>Y</v>
      </c>
      <c r="V94" s="14" t="str">
        <f t="shared" si="7"/>
        <v>SDM Option 3-Ln.Fnl.ML.Prep</v>
      </c>
      <c r="W94" s="14"/>
      <c r="X94" s="14"/>
      <c r="Y94" s="14"/>
      <c r="Z94" s="14"/>
    </row>
    <row r="95" spans="1:26" ht="15" x14ac:dyDescent="0.25">
      <c r="A95" s="14" t="s">
        <v>196</v>
      </c>
      <c r="B95" s="14" t="s">
        <v>227</v>
      </c>
      <c r="C95" s="24" t="s">
        <v>53</v>
      </c>
      <c r="D95" s="14"/>
      <c r="E95" s="14"/>
      <c r="F95" s="16" t="s">
        <v>376</v>
      </c>
      <c r="G95" s="16" t="s">
        <v>199</v>
      </c>
      <c r="H95" s="16" t="s">
        <v>200</v>
      </c>
      <c r="I95" s="17">
        <v>0.59259259259259256</v>
      </c>
      <c r="J95" s="17"/>
      <c r="K95" s="17"/>
      <c r="L95" s="17"/>
      <c r="M95" s="16"/>
      <c r="N95" s="16"/>
      <c r="O95" s="16"/>
      <c r="P95" s="353">
        <f>COUNTIF(Inputs!$D$4:$AL$247,C95)*(Inputs!$B$3*24)*60*IF(C95="",0,1)</f>
        <v>34.999999999999993</v>
      </c>
      <c r="Q95" s="354">
        <f>IF(Factsheet!$E$61&gt;0,P95/Factsheet!$E$61,0)</f>
        <v>0.87499999999999978</v>
      </c>
      <c r="R95" s="18" t="s">
        <v>207</v>
      </c>
      <c r="S95" s="19">
        <f>IF(H95="Trays",I95*Factsheet!$I$61,I95)</f>
        <v>64</v>
      </c>
      <c r="T95" s="20">
        <f>IF(H95="Other","N/A",IF(H95="Trays",Factsheet!$I$61,Factsheet!$E$61))</f>
        <v>108</v>
      </c>
      <c r="U95" s="20" t="str">
        <f t="shared" si="6"/>
        <v>Y</v>
      </c>
      <c r="V95" s="14" t="str">
        <f t="shared" si="7"/>
        <v>SDM Option 3-Ln.Gn.Prep</v>
      </c>
      <c r="W95" s="14"/>
      <c r="X95" s="14"/>
      <c r="Y95" s="14"/>
      <c r="Z95" s="14"/>
    </row>
    <row r="96" spans="1:26" ht="15" x14ac:dyDescent="0.25">
      <c r="A96" s="14" t="s">
        <v>196</v>
      </c>
      <c r="B96" s="14" t="s">
        <v>227</v>
      </c>
      <c r="C96" s="52" t="s">
        <v>49</v>
      </c>
      <c r="D96" s="14"/>
      <c r="E96" s="14"/>
      <c r="F96" s="16" t="s">
        <v>377</v>
      </c>
      <c r="G96" s="16" t="s">
        <v>199</v>
      </c>
      <c r="H96" s="16" t="s">
        <v>200</v>
      </c>
      <c r="I96" s="17">
        <v>1.6833333333333333</v>
      </c>
      <c r="J96" s="17"/>
      <c r="K96" s="17"/>
      <c r="L96" s="17"/>
      <c r="M96" s="16"/>
      <c r="N96" s="16"/>
      <c r="O96" s="16"/>
      <c r="P96" s="353">
        <f>COUNTIF(Inputs!$D$4:$AL$247,C96)*(Inputs!$B$3*24)*60*IF(C96="",0,1)</f>
        <v>249.99999999999997</v>
      </c>
      <c r="Q96" s="354">
        <f>IF(Factsheet!$E$61&gt;0,P96/Factsheet!$E$61,0)</f>
        <v>6.2499999999999991</v>
      </c>
      <c r="R96" s="18" t="s">
        <v>233</v>
      </c>
      <c r="S96" s="19">
        <f>IF(H96="Trays",I96*Factsheet!$I$61,I96)</f>
        <v>181.8</v>
      </c>
      <c r="T96" s="20">
        <f>IF(H96="Other","N/A",IF(H96="Trays",Factsheet!$I$61,Factsheet!$E$61))</f>
        <v>108</v>
      </c>
      <c r="U96" s="20" t="str">
        <f t="shared" si="6"/>
        <v>Y</v>
      </c>
      <c r="V96" s="14" t="str">
        <f t="shared" si="7"/>
        <v>SDM Option 3-Ln.Orders</v>
      </c>
      <c r="W96" s="14"/>
      <c r="X96" s="14"/>
      <c r="Y96" s="14"/>
      <c r="Z96" s="14"/>
    </row>
    <row r="97" spans="1:26" ht="15" x14ac:dyDescent="0.25">
      <c r="A97" s="14" t="s">
        <v>196</v>
      </c>
      <c r="B97" s="14" t="s">
        <v>227</v>
      </c>
      <c r="C97" s="26" t="s">
        <v>72</v>
      </c>
      <c r="D97" s="14"/>
      <c r="E97" s="14"/>
      <c r="F97" s="16" t="s">
        <v>378</v>
      </c>
      <c r="G97" s="16" t="s">
        <v>199</v>
      </c>
      <c r="H97" s="16" t="s">
        <v>200</v>
      </c>
      <c r="I97" s="17">
        <v>0.83333333333333337</v>
      </c>
      <c r="J97" s="17"/>
      <c r="K97" s="17"/>
      <c r="L97" s="17"/>
      <c r="M97" s="16"/>
      <c r="N97" s="16"/>
      <c r="O97" s="16"/>
      <c r="P97" s="353">
        <f>COUNTIF(Inputs!$D$4:$AL$247,C97)*(Inputs!$B$3*24)*60*IF(C97="",0,1)</f>
        <v>105</v>
      </c>
      <c r="Q97" s="354">
        <f>IF(Factsheet!$E$61&gt;0,P97/Factsheet!$E$61,0)</f>
        <v>2.625</v>
      </c>
      <c r="R97" s="18" t="s">
        <v>212</v>
      </c>
      <c r="S97" s="19">
        <f>IF(H97="Trays",I97*Factsheet!$I$61,I97)</f>
        <v>90</v>
      </c>
      <c r="T97" s="20">
        <f>IF(H97="Other","N/A",IF(H97="Trays",Factsheet!$I$61,Factsheet!$E$61))</f>
        <v>108</v>
      </c>
      <c r="U97" s="20" t="str">
        <f t="shared" si="6"/>
        <v>Y</v>
      </c>
      <c r="V97" s="14" t="str">
        <f t="shared" si="7"/>
        <v>SDM Option 3-Ln.Serv</v>
      </c>
      <c r="W97" s="14"/>
      <c r="X97" s="14"/>
      <c r="Y97" s="14"/>
      <c r="Z97" s="14"/>
    </row>
    <row r="98" spans="1:26" ht="15" x14ac:dyDescent="0.25">
      <c r="A98" s="14" t="s">
        <v>196</v>
      </c>
      <c r="B98" s="14" t="s">
        <v>227</v>
      </c>
      <c r="C98" s="27" t="s">
        <v>61</v>
      </c>
      <c r="D98" s="14"/>
      <c r="E98" s="14"/>
      <c r="F98" s="16" t="s">
        <v>379</v>
      </c>
      <c r="G98" s="16" t="s">
        <v>199</v>
      </c>
      <c r="H98" s="16" t="s">
        <v>200</v>
      </c>
      <c r="I98" s="17">
        <v>1.1666666666666667</v>
      </c>
      <c r="J98" s="17"/>
      <c r="K98" s="17"/>
      <c r="L98" s="17"/>
      <c r="M98" s="16"/>
      <c r="N98" s="16"/>
      <c r="O98" s="16"/>
      <c r="P98" s="353">
        <f>COUNTIF(Inputs!$D$4:$AL$247,C98)*(Inputs!$B$3*24)*60*IF(C98="",0,1)</f>
        <v>90</v>
      </c>
      <c r="Q98" s="354">
        <f>IF(Factsheet!$E$61&gt;0,P98/Factsheet!$E$61,0)</f>
        <v>2.25</v>
      </c>
      <c r="R98" s="18" t="s">
        <v>220</v>
      </c>
      <c r="S98" s="19">
        <f>IF(H98="Trays",I98*Factsheet!$I$61,I98)</f>
        <v>126.00000000000001</v>
      </c>
      <c r="T98" s="20">
        <f>IF(H98="Other","N/A",IF(H98="Trays",Factsheet!$I$61,Factsheet!$E$61))</f>
        <v>108</v>
      </c>
      <c r="U98" s="20" t="str">
        <f t="shared" si="6"/>
        <v>Y</v>
      </c>
      <c r="V98" s="14" t="str">
        <f t="shared" si="7"/>
        <v>SDM Option 3-Ln.TrLn</v>
      </c>
      <c r="W98" s="14"/>
      <c r="X98" s="14"/>
      <c r="Y98" s="14"/>
      <c r="Z98" s="14"/>
    </row>
    <row r="99" spans="1:26" ht="25.5" x14ac:dyDescent="0.25">
      <c r="A99" s="14" t="s">
        <v>196</v>
      </c>
      <c r="B99" s="14" t="s">
        <v>227</v>
      </c>
      <c r="C99" s="30" t="s">
        <v>73</v>
      </c>
      <c r="D99" s="14"/>
      <c r="E99" s="14"/>
      <c r="F99" s="16" t="s">
        <v>380</v>
      </c>
      <c r="G99" s="16" t="s">
        <v>199</v>
      </c>
      <c r="H99" s="16" t="s">
        <v>200</v>
      </c>
      <c r="I99" s="17">
        <v>0.51851851851851849</v>
      </c>
      <c r="J99" s="17"/>
      <c r="K99" s="17"/>
      <c r="L99" s="17"/>
      <c r="M99" s="16"/>
      <c r="N99" s="16"/>
      <c r="O99" s="16"/>
      <c r="P99" s="353">
        <f>COUNTIF(Inputs!$D$4:$AL$247,C99)*(Inputs!$B$3*24)*60*IF(C99="",0,1)</f>
        <v>49.999999999999993</v>
      </c>
      <c r="Q99" s="354">
        <f>IF(Factsheet!$E$61&gt;0,P99/Factsheet!$E$61,0)</f>
        <v>1.2499999999999998</v>
      </c>
      <c r="R99" s="18" t="s">
        <v>222</v>
      </c>
      <c r="S99" s="19">
        <f>IF(H99="Trays",I99*Factsheet!$I$61,I99)</f>
        <v>56</v>
      </c>
      <c r="T99" s="20">
        <f>IF(H99="Other","N/A",IF(H99="Trays",Factsheet!$I$61,Factsheet!$E$61))</f>
        <v>108</v>
      </c>
      <c r="U99" s="20" t="str">
        <f t="shared" si="6"/>
        <v>Y</v>
      </c>
      <c r="V99" s="14" t="str">
        <f t="shared" si="7"/>
        <v>SDM Option 3-Ln.Wsh</v>
      </c>
      <c r="W99" s="14"/>
      <c r="X99" s="14"/>
      <c r="Y99" s="14"/>
      <c r="Z99" s="14"/>
    </row>
    <row r="100" spans="1:26" ht="25.5" x14ac:dyDescent="0.25">
      <c r="A100" s="14" t="s">
        <v>196</v>
      </c>
      <c r="B100" s="14" t="s">
        <v>385</v>
      </c>
      <c r="C100" s="24" t="s">
        <v>36</v>
      </c>
      <c r="D100" s="14"/>
      <c r="E100" s="14"/>
      <c r="F100" s="16" t="s">
        <v>386</v>
      </c>
      <c r="G100" s="16" t="s">
        <v>199</v>
      </c>
      <c r="H100" s="16" t="s">
        <v>200</v>
      </c>
      <c r="I100" s="17">
        <v>0.44444444444444442</v>
      </c>
      <c r="J100" s="17"/>
      <c r="K100" s="17"/>
      <c r="L100" s="17"/>
      <c r="M100" s="16"/>
      <c r="N100" s="16"/>
      <c r="O100" s="16"/>
      <c r="P100" s="353">
        <f>COUNTIF(Inputs!$D$4:$AL$247,C100)*(Inputs!$B$3*24)*60*IF(C100="",0,1)</f>
        <v>120</v>
      </c>
      <c r="Q100" s="354">
        <f>IF(Factsheet!$E$61&gt;0,P100/Factsheet!$E$61,0)</f>
        <v>3</v>
      </c>
      <c r="R100" s="18" t="s">
        <v>207</v>
      </c>
      <c r="S100" s="19">
        <f>IF(H100="Trays",I100*Factsheet!$I$61,I100)</f>
        <v>48</v>
      </c>
      <c r="T100" s="20">
        <f>IF(H100="Other","N/A",IF(H100="Trays",Factsheet!$I$61,Factsheet!$E$61))</f>
        <v>108</v>
      </c>
      <c r="U100" s="20" t="str">
        <f t="shared" si="6"/>
        <v>Y</v>
      </c>
      <c r="V100" s="14" t="str">
        <f t="shared" si="7"/>
        <v>SDM Option 3-Gen.SS.Prep</v>
      </c>
      <c r="W100" s="14"/>
      <c r="X100" s="14"/>
      <c r="Y100" s="14"/>
      <c r="Z100" s="14"/>
    </row>
    <row r="101" spans="1:26" ht="15" x14ac:dyDescent="0.25">
      <c r="A101" s="14" t="s">
        <v>196</v>
      </c>
      <c r="B101" s="14" t="s">
        <v>387</v>
      </c>
      <c r="C101" s="24" t="s">
        <v>45</v>
      </c>
      <c r="D101" s="14"/>
      <c r="E101" s="14"/>
      <c r="F101" s="16" t="s">
        <v>388</v>
      </c>
      <c r="G101" s="16" t="s">
        <v>199</v>
      </c>
      <c r="H101" s="16" t="s">
        <v>200</v>
      </c>
      <c r="I101" s="17">
        <v>0.18518518518518517</v>
      </c>
      <c r="J101" s="17"/>
      <c r="K101" s="17"/>
      <c r="L101" s="17"/>
      <c r="M101" s="16"/>
      <c r="N101" s="16"/>
      <c r="O101" s="16"/>
      <c r="P101" s="353">
        <f>COUNTIF(Inputs!$D$4:$AL$247,C101)*(Inputs!$B$3*24)*60*IF(C101="",0,1)</f>
        <v>60</v>
      </c>
      <c r="Q101" s="354">
        <f>IF(Factsheet!$E$61&gt;0,P101/Factsheet!$E$61,0)</f>
        <v>1.5</v>
      </c>
      <c r="R101" s="18" t="s">
        <v>207</v>
      </c>
      <c r="S101" s="19">
        <f>IF(H101="Trays",I101*Factsheet!$I$61,I101)</f>
        <v>20</v>
      </c>
      <c r="T101" s="20">
        <f>IF(H101="Other","N/A",IF(H101="Trays",Factsheet!$I$61,Factsheet!$E$61))</f>
        <v>108</v>
      </c>
      <c r="U101" s="20" t="str">
        <f t="shared" si="6"/>
        <v>Y</v>
      </c>
      <c r="V101" s="14" t="str">
        <f t="shared" si="7"/>
        <v>SDM Option 3-MM.AM.Fnl.Prep</v>
      </c>
      <c r="W101" s="14"/>
      <c r="X101" s="14"/>
      <c r="Y101" s="14"/>
      <c r="Z101" s="14"/>
    </row>
    <row r="102" spans="1:26" ht="51" x14ac:dyDescent="0.25">
      <c r="A102" s="14" t="s">
        <v>196</v>
      </c>
      <c r="B102" s="14" t="s">
        <v>387</v>
      </c>
      <c r="C102" s="33" t="s">
        <v>68</v>
      </c>
      <c r="D102" s="14"/>
      <c r="E102" s="14"/>
      <c r="F102" s="16" t="s">
        <v>389</v>
      </c>
      <c r="G102" s="16" t="s">
        <v>199</v>
      </c>
      <c r="H102" s="16" t="s">
        <v>200</v>
      </c>
      <c r="I102" s="17">
        <v>0.22222222222222221</v>
      </c>
      <c r="J102" s="17"/>
      <c r="K102" s="17"/>
      <c r="L102" s="17"/>
      <c r="M102" s="16"/>
      <c r="N102" s="16"/>
      <c r="O102" s="29"/>
      <c r="P102" s="353">
        <f>COUNTIF(Inputs!$D$4:$AL$247,C102)*(Inputs!$B$3*24)*60*IF(C102="",0,1)</f>
        <v>15</v>
      </c>
      <c r="Q102" s="354">
        <f>IF(Factsheet!$E$61&gt;0,P102/Factsheet!$E$61,0)</f>
        <v>0.375</v>
      </c>
      <c r="R102" s="18" t="s">
        <v>205</v>
      </c>
      <c r="S102" s="19">
        <f>IF(H102="Trays",I102*Factsheet!$I$61,I102)</f>
        <v>24</v>
      </c>
      <c r="T102" s="20">
        <f>IF(H102="Other","N/A",IF(H102="Trays",Factsheet!$I$61,Factsheet!$E$61))</f>
        <v>108</v>
      </c>
      <c r="U102" s="20" t="str">
        <f t="shared" si="6"/>
        <v>Y</v>
      </c>
      <c r="V102" s="14" t="str">
        <f t="shared" si="7"/>
        <v>SDM Option 3-MM.AM.Intake</v>
      </c>
      <c r="W102" s="14"/>
      <c r="X102" s="14"/>
      <c r="Y102" s="14"/>
      <c r="Z102" s="14"/>
    </row>
    <row r="103" spans="1:26" ht="15" x14ac:dyDescent="0.25">
      <c r="A103" s="14" t="s">
        <v>196</v>
      </c>
      <c r="B103" s="14" t="s">
        <v>387</v>
      </c>
      <c r="C103" s="26" t="s">
        <v>51</v>
      </c>
      <c r="D103" s="14"/>
      <c r="E103" s="14"/>
      <c r="F103" s="16" t="s">
        <v>390</v>
      </c>
      <c r="G103" s="16" t="s">
        <v>199</v>
      </c>
      <c r="H103" s="16" t="s">
        <v>200</v>
      </c>
      <c r="I103" s="17">
        <v>0.91304347826086951</v>
      </c>
      <c r="J103" s="17"/>
      <c r="K103" s="17"/>
      <c r="L103" s="17"/>
      <c r="M103" s="16"/>
      <c r="N103" s="16"/>
      <c r="O103" s="16"/>
      <c r="P103" s="353">
        <f>COUNTIF(Inputs!$D$4:$AL$247,C103)*(Inputs!$B$3*24)*60*IF(C103="",0,1)</f>
        <v>105</v>
      </c>
      <c r="Q103" s="354">
        <f>IF(Factsheet!$E$61&gt;0,P103/Factsheet!$E$61,0)</f>
        <v>2.625</v>
      </c>
      <c r="R103" s="18" t="s">
        <v>212</v>
      </c>
      <c r="S103" s="19">
        <f>IF(H103="Trays",I103*Factsheet!$I$61,I103)</f>
        <v>98.608695652173907</v>
      </c>
      <c r="T103" s="20">
        <f>IF(H103="Other","N/A",IF(H103="Trays",Factsheet!$I$61,Factsheet!$E$61))</f>
        <v>108</v>
      </c>
      <c r="U103" s="20" t="str">
        <f t="shared" si="6"/>
        <v>Y</v>
      </c>
      <c r="V103" s="14" t="str">
        <f t="shared" si="7"/>
        <v>SDM Option 3-MM.AM.Serv</v>
      </c>
      <c r="W103" s="14"/>
      <c r="X103" s="14"/>
      <c r="Y103" s="14"/>
      <c r="Z103" s="14"/>
    </row>
    <row r="104" spans="1:26" ht="15" x14ac:dyDescent="0.25">
      <c r="A104" s="14" t="s">
        <v>196</v>
      </c>
      <c r="B104" s="14" t="s">
        <v>387</v>
      </c>
      <c r="C104" s="31" t="s">
        <v>391</v>
      </c>
      <c r="D104" s="14"/>
      <c r="E104" s="14"/>
      <c r="F104" s="16" t="s">
        <v>392</v>
      </c>
      <c r="G104" s="16" t="s">
        <v>199</v>
      </c>
      <c r="H104" s="16" t="s">
        <v>200</v>
      </c>
      <c r="I104" s="17">
        <v>2.2666666666666666</v>
      </c>
      <c r="J104" s="17"/>
      <c r="K104" s="17"/>
      <c r="L104" s="17"/>
      <c r="M104" s="16"/>
      <c r="N104" s="16"/>
      <c r="O104" s="29"/>
      <c r="P104" s="353">
        <f>COUNTIF(Inputs!$D$4:$AL$247,C104)*(Inputs!$B$3*24)*60*IF(C104="",0,1)</f>
        <v>0</v>
      </c>
      <c r="Q104" s="354">
        <f>IF(Factsheet!$E$61&gt;0,P104/Factsheet!$E$61,0)</f>
        <v>0</v>
      </c>
      <c r="R104" s="18" t="s">
        <v>212</v>
      </c>
      <c r="S104" s="19">
        <f>IF(H104="Trays",I104*Factsheet!$I$61,I104)</f>
        <v>244.79999999999998</v>
      </c>
      <c r="T104" s="20">
        <f>IF(H104="Other","N/A",IF(H104="Trays",Factsheet!$I$61,Factsheet!$E$61))</f>
        <v>108</v>
      </c>
      <c r="U104" s="20" t="str">
        <f t="shared" si="6"/>
        <v>N</v>
      </c>
      <c r="V104" s="14" t="str">
        <f t="shared" si="7"/>
        <v>SDM Option 3-MM.AM.Srv.Ord</v>
      </c>
      <c r="W104" s="14"/>
      <c r="X104" s="14"/>
      <c r="Y104" s="14"/>
      <c r="Z104" s="14"/>
    </row>
    <row r="105" spans="1:26" ht="15" x14ac:dyDescent="0.25">
      <c r="A105" s="14" t="s">
        <v>196</v>
      </c>
      <c r="B105" s="14" t="s">
        <v>387</v>
      </c>
      <c r="C105" s="24" t="s">
        <v>77</v>
      </c>
      <c r="D105" s="14"/>
      <c r="E105" s="14"/>
      <c r="F105" s="16" t="s">
        <v>393</v>
      </c>
      <c r="G105" s="16" t="s">
        <v>199</v>
      </c>
      <c r="H105" s="16" t="s">
        <v>200</v>
      </c>
      <c r="I105" s="17">
        <v>0.1111111111111111</v>
      </c>
      <c r="J105" s="17"/>
      <c r="K105" s="17"/>
      <c r="L105" s="17"/>
      <c r="M105" s="16"/>
      <c r="N105" s="16"/>
      <c r="O105" s="16"/>
      <c r="P105" s="353">
        <f>COUNTIF(Inputs!$D$4:$AL$247,C105)*(Inputs!$B$3*24)*60*IF(C105="",0,1)</f>
        <v>34.999999999999993</v>
      </c>
      <c r="Q105" s="354">
        <f>IF(Factsheet!$E$61&gt;0,P105/Factsheet!$E$61,0)</f>
        <v>0.87499999999999978</v>
      </c>
      <c r="R105" s="18" t="s">
        <v>207</v>
      </c>
      <c r="S105" s="19">
        <f>IF(H105="Trays",I105*Factsheet!$I$61,I105)</f>
        <v>12</v>
      </c>
      <c r="T105" s="20">
        <f>IF(H105="Other","N/A",IF(H105="Trays",Factsheet!$I$61,Factsheet!$E$61))</f>
        <v>108</v>
      </c>
      <c r="U105" s="20" t="str">
        <f t="shared" si="6"/>
        <v>Y</v>
      </c>
      <c r="V105" s="14" t="str">
        <f t="shared" si="7"/>
        <v>SDM Option 3-MM.PM.Fnl.Prep</v>
      </c>
      <c r="W105" s="14"/>
      <c r="X105" s="14"/>
      <c r="Y105" s="14"/>
      <c r="Z105" s="14"/>
    </row>
    <row r="106" spans="1:26" ht="51" x14ac:dyDescent="0.25">
      <c r="A106" s="14" t="s">
        <v>196</v>
      </c>
      <c r="B106" s="14" t="s">
        <v>387</v>
      </c>
      <c r="C106" s="33" t="s">
        <v>90</v>
      </c>
      <c r="D106" s="14"/>
      <c r="E106" s="14"/>
      <c r="F106" s="16" t="s">
        <v>394</v>
      </c>
      <c r="G106" s="16" t="s">
        <v>199</v>
      </c>
      <c r="H106" s="16" t="s">
        <v>200</v>
      </c>
      <c r="I106" s="17">
        <v>0.22222222222222221</v>
      </c>
      <c r="J106" s="17"/>
      <c r="K106" s="17"/>
      <c r="L106" s="17"/>
      <c r="M106" s="16"/>
      <c r="N106" s="16"/>
      <c r="O106" s="29"/>
      <c r="P106" s="353">
        <f>COUNTIF(Inputs!$D$4:$AL$247,C106)*(Inputs!$B$3*24)*60*IF(C106="",0,1)</f>
        <v>20</v>
      </c>
      <c r="Q106" s="354">
        <f>IF(Factsheet!$E$61&gt;0,P106/Factsheet!$E$61,0)</f>
        <v>0.5</v>
      </c>
      <c r="R106" s="18" t="s">
        <v>205</v>
      </c>
      <c r="S106" s="19">
        <f>IF(H106="Trays",I106*Factsheet!$I$61,I106)</f>
        <v>24</v>
      </c>
      <c r="T106" s="20">
        <f>IF(H106="Other","N/A",IF(H106="Trays",Factsheet!$I$61,Factsheet!$E$61))</f>
        <v>108</v>
      </c>
      <c r="U106" s="20" t="str">
        <f t="shared" si="6"/>
        <v>Y</v>
      </c>
      <c r="V106" s="14" t="str">
        <f>A106&amp;"-"&amp;C106</f>
        <v>SDM Option 3-MM.PM.Intake</v>
      </c>
      <c r="W106" s="14"/>
      <c r="X106" s="14"/>
      <c r="Y106" s="14"/>
      <c r="Z106" s="14"/>
    </row>
    <row r="107" spans="1:26" ht="15" x14ac:dyDescent="0.25">
      <c r="A107" s="14" t="s">
        <v>196</v>
      </c>
      <c r="B107" s="14" t="s">
        <v>387</v>
      </c>
      <c r="C107" s="26" t="s">
        <v>83</v>
      </c>
      <c r="D107" s="14"/>
      <c r="E107" s="14"/>
      <c r="F107" s="16" t="s">
        <v>395</v>
      </c>
      <c r="G107" s="16" t="s">
        <v>199</v>
      </c>
      <c r="H107" s="16" t="s">
        <v>200</v>
      </c>
      <c r="I107" s="17">
        <v>0.76296296296296284</v>
      </c>
      <c r="J107" s="17"/>
      <c r="K107" s="17"/>
      <c r="L107" s="17"/>
      <c r="M107" s="16"/>
      <c r="N107" s="16"/>
      <c r="O107" s="16"/>
      <c r="P107" s="353">
        <f>COUNTIF(Inputs!$D$4:$AL$247,C107)*(Inputs!$B$3*24)*60*IF(C107="",0,1)</f>
        <v>90</v>
      </c>
      <c r="Q107" s="354">
        <f>IF(Factsheet!$E$61&gt;0,P107/Factsheet!$E$61,0)</f>
        <v>2.25</v>
      </c>
      <c r="R107" s="18" t="s">
        <v>212</v>
      </c>
      <c r="S107" s="19">
        <f>IF(H107="Trays",I107*Factsheet!$I$61,I107)</f>
        <v>82.399999999999991</v>
      </c>
      <c r="T107" s="20">
        <f>IF(H107="Other","N/A",IF(H107="Trays",Factsheet!$I$61,Factsheet!$E$61))</f>
        <v>108</v>
      </c>
      <c r="U107" s="20" t="s">
        <v>137</v>
      </c>
      <c r="V107" s="14" t="s">
        <v>427</v>
      </c>
      <c r="W107" s="14"/>
      <c r="X107" s="14"/>
      <c r="Y107" s="14"/>
      <c r="Z107" s="14"/>
    </row>
    <row r="108" spans="1:26" ht="15" x14ac:dyDescent="0.25">
      <c r="A108" s="14" t="s">
        <v>196</v>
      </c>
      <c r="B108" s="14" t="s">
        <v>387</v>
      </c>
      <c r="C108" s="24" t="s">
        <v>99</v>
      </c>
      <c r="D108" s="14"/>
      <c r="E108" s="14"/>
      <c r="F108" s="16" t="s">
        <v>396</v>
      </c>
      <c r="G108" s="16" t="s">
        <v>199</v>
      </c>
      <c r="H108" s="16" t="s">
        <v>200</v>
      </c>
      <c r="I108" s="17">
        <v>7.407407407407407E-2</v>
      </c>
      <c r="J108" s="17"/>
      <c r="K108" s="17"/>
      <c r="L108" s="17"/>
      <c r="M108" s="16"/>
      <c r="N108" s="16"/>
      <c r="O108" s="16"/>
      <c r="P108" s="353">
        <f>COUNTIF(Inputs!$D$4:$AL$247,C108)*(Inputs!$B$3*24)*60*IF(C108="",0,1)</f>
        <v>30</v>
      </c>
      <c r="Q108" s="354">
        <f>IF(Factsheet!$E$61&gt;0,P108/Factsheet!$E$61,0)</f>
        <v>0.75</v>
      </c>
      <c r="R108" s="18" t="s">
        <v>207</v>
      </c>
      <c r="S108" s="19">
        <f>IF(H108="Trays",I108*Factsheet!$I$61,I108)</f>
        <v>8</v>
      </c>
      <c r="T108" s="20">
        <f>IF(H108="Other","N/A",IF(H108="Trays",Factsheet!$I$61,Factsheet!$E$61))</f>
        <v>108</v>
      </c>
      <c r="U108" s="20" t="str">
        <f>IF(P108&gt;0,"Y","N")</f>
        <v>Y</v>
      </c>
      <c r="V108" s="14" t="str">
        <f>A108&amp;"-"&amp;C108</f>
        <v>SDM Option 3-MM.SUP.Fnl.Prep</v>
      </c>
      <c r="W108" s="14"/>
      <c r="X108" s="14"/>
      <c r="Y108" s="14"/>
      <c r="Z108" s="14"/>
    </row>
    <row r="109" spans="1:26" ht="51" x14ac:dyDescent="0.25">
      <c r="A109" s="14" t="s">
        <v>196</v>
      </c>
      <c r="B109" s="14" t="s">
        <v>387</v>
      </c>
      <c r="C109" s="33" t="s">
        <v>39</v>
      </c>
      <c r="D109" s="14"/>
      <c r="E109" s="14"/>
      <c r="F109" s="16" t="s">
        <v>397</v>
      </c>
      <c r="G109" s="16" t="s">
        <v>199</v>
      </c>
      <c r="H109" s="16" t="s">
        <v>200</v>
      </c>
      <c r="I109" s="17">
        <v>0.22222222222222221</v>
      </c>
      <c r="J109" s="17"/>
      <c r="K109" s="17"/>
      <c r="L109" s="17"/>
      <c r="M109" s="16"/>
      <c r="N109" s="16"/>
      <c r="O109" s="29"/>
      <c r="P109" s="353">
        <f>COUNTIF(Inputs!$D$4:$AL$247,C109)*(Inputs!$B$3*24)*60*IF(C109="",0,1)</f>
        <v>15</v>
      </c>
      <c r="Q109" s="354">
        <f>IF(Factsheet!$E$61&gt;0,P109/Factsheet!$E$61,0)</f>
        <v>0.375</v>
      </c>
      <c r="R109" s="18" t="s">
        <v>205</v>
      </c>
      <c r="S109" s="19">
        <f>IF(H109="Trays",I109*Factsheet!$I$61,I109)</f>
        <v>24</v>
      </c>
      <c r="T109" s="20">
        <f>IF(H109="Other","N/A",IF(H109="Trays",Factsheet!$I$61,Factsheet!$E$61))</f>
        <v>108</v>
      </c>
      <c r="U109" s="20" t="str">
        <f>IF(P109&gt;0,"Y","N")</f>
        <v>Y</v>
      </c>
      <c r="V109" s="14" t="str">
        <f>A109&amp;"-"&amp;C109</f>
        <v>SDM Option 3-MM.Sup.Intake</v>
      </c>
      <c r="W109" s="14"/>
      <c r="X109" s="14"/>
      <c r="Y109" s="14"/>
      <c r="Z109" s="14"/>
    </row>
    <row r="110" spans="1:26" ht="15" x14ac:dyDescent="0.25">
      <c r="A110" s="14" t="s">
        <v>196</v>
      </c>
      <c r="B110" s="14" t="s">
        <v>387</v>
      </c>
      <c r="C110" s="26" t="s">
        <v>100</v>
      </c>
      <c r="D110" s="14"/>
      <c r="E110" s="14"/>
      <c r="F110" s="16" t="s">
        <v>398</v>
      </c>
      <c r="G110" s="16" t="s">
        <v>199</v>
      </c>
      <c r="H110" s="16" t="s">
        <v>200</v>
      </c>
      <c r="I110" s="17">
        <v>0.82962962962962961</v>
      </c>
      <c r="J110" s="17"/>
      <c r="K110" s="17"/>
      <c r="L110" s="17"/>
      <c r="M110" s="16"/>
      <c r="N110" s="16"/>
      <c r="O110" s="16"/>
      <c r="P110" s="353">
        <f>COUNTIF(Inputs!$D$4:$AL$247,C110)*(Inputs!$B$3*24)*60*IF(C110="",0,1)</f>
        <v>90</v>
      </c>
      <c r="Q110" s="354">
        <f>IF(Factsheet!$E$61&gt;0,P110/Factsheet!$E$61,0)</f>
        <v>2.25</v>
      </c>
      <c r="R110" s="18" t="s">
        <v>212</v>
      </c>
      <c r="S110" s="19">
        <f>IF(H110="Trays",I110*Factsheet!$I$61,I110)</f>
        <v>89.6</v>
      </c>
      <c r="T110" s="20">
        <f>IF(H110="Other","N/A",IF(H110="Trays",Factsheet!$I$61,Factsheet!$E$61))</f>
        <v>108</v>
      </c>
      <c r="U110" s="20" t="s">
        <v>137</v>
      </c>
      <c r="V110" s="14" t="s">
        <v>428</v>
      </c>
      <c r="W110" s="14"/>
      <c r="X110" s="14"/>
      <c r="Y110" s="14"/>
      <c r="Z110" s="14"/>
    </row>
    <row r="111" spans="1:26" ht="15" x14ac:dyDescent="0.25">
      <c r="A111" s="14" t="s">
        <v>196</v>
      </c>
      <c r="B111" s="14" t="s">
        <v>387</v>
      </c>
      <c r="C111" s="58" t="s">
        <v>399</v>
      </c>
      <c r="D111" s="14"/>
      <c r="E111" s="14"/>
      <c r="F111" s="16" t="s">
        <v>400</v>
      </c>
      <c r="G111" s="16" t="s">
        <v>199</v>
      </c>
      <c r="H111" s="16" t="s">
        <v>200</v>
      </c>
      <c r="I111" s="17">
        <v>5</v>
      </c>
      <c r="J111" s="17"/>
      <c r="K111" s="17">
        <v>0</v>
      </c>
      <c r="L111" s="17">
        <v>0</v>
      </c>
      <c r="M111" s="16"/>
      <c r="N111" s="16"/>
      <c r="O111" s="16" t="s">
        <v>401</v>
      </c>
      <c r="P111" s="353">
        <f>COUNTIF(Inputs!$D$4:$AL$247,C111)*(Inputs!$B$3*24)*60*IF(C111="",0,1)</f>
        <v>0</v>
      </c>
      <c r="Q111" s="354">
        <f>IF(Factsheet!$E$61&gt;0,P111/Factsheet!$E$61,0)</f>
        <v>0</v>
      </c>
      <c r="R111" s="18" t="s">
        <v>212</v>
      </c>
      <c r="S111" s="19">
        <f>IF(H111="Trays",I111*Factsheet!$I$61,I111)</f>
        <v>540</v>
      </c>
      <c r="T111" s="20">
        <f>IF(H111="Other","N/A",IF(H111="Trays",Factsheet!$I$61,Factsheet!$E$61))</f>
        <v>108</v>
      </c>
      <c r="U111" s="20" t="s">
        <v>137</v>
      </c>
      <c r="V111" s="14" t="s">
        <v>429</v>
      </c>
      <c r="W111" s="14"/>
      <c r="X111" s="14"/>
      <c r="Y111" s="14"/>
      <c r="Z111" s="14"/>
    </row>
    <row r="112" spans="1:26" ht="25.5" x14ac:dyDescent="0.25">
      <c r="A112" s="14" t="s">
        <v>196</v>
      </c>
      <c r="B112" s="14" t="s">
        <v>402</v>
      </c>
      <c r="C112" s="59" t="s">
        <v>403</v>
      </c>
      <c r="D112" s="14"/>
      <c r="E112" s="14"/>
      <c r="F112" s="16" t="s">
        <v>404</v>
      </c>
      <c r="G112" s="16" t="s">
        <v>228</v>
      </c>
      <c r="H112" s="16" t="s">
        <v>132</v>
      </c>
      <c r="I112" s="39"/>
      <c r="J112" s="17"/>
      <c r="K112" s="17"/>
      <c r="L112" s="17"/>
      <c r="M112" s="16"/>
      <c r="N112" s="16"/>
      <c r="O112" s="16"/>
      <c r="P112" s="353">
        <f>COUNTIF(Inputs!$D$4:$AL$247,C112)*(Inputs!$B$3*24)*60*IF(C112="",0,1)</f>
        <v>114.99999999999999</v>
      </c>
      <c r="Q112" s="354">
        <f>IF(Factsheet!$E$61&gt;0,P112/Factsheet!$E$61,0)</f>
        <v>2.8749999999999996</v>
      </c>
      <c r="R112" s="18" t="s">
        <v>201</v>
      </c>
      <c r="S112" s="19">
        <f>IF(H112="Trays",I112*Factsheet!$I$61,I112)</f>
        <v>0</v>
      </c>
      <c r="T112" s="20" t="str">
        <f>IF(H112="Other","N/A",IF(H112="Trays",Factsheet!$I$61,Factsheet!$E$61))</f>
        <v>N/A</v>
      </c>
      <c r="U112" s="20" t="str">
        <f>IF(P112&gt;0,"Y","N")</f>
        <v>Y</v>
      </c>
      <c r="V112" s="14" t="str">
        <f>A112&amp;"-"&amp;C112</f>
        <v>SDM Option 3-Asst</v>
      </c>
      <c r="W112" s="14"/>
      <c r="X112" s="14"/>
      <c r="Y112" s="14"/>
      <c r="Z112" s="14"/>
    </row>
    <row r="113" spans="1:26" ht="15" x14ac:dyDescent="0.25">
      <c r="A113" s="14" t="s">
        <v>196</v>
      </c>
      <c r="B113" s="14" t="s">
        <v>402</v>
      </c>
      <c r="C113" s="60" t="s">
        <v>101</v>
      </c>
      <c r="D113" s="14"/>
      <c r="E113" s="14"/>
      <c r="F113" s="16" t="s">
        <v>405</v>
      </c>
      <c r="G113" s="16" t="s">
        <v>199</v>
      </c>
      <c r="H113" s="16" t="s">
        <v>200</v>
      </c>
      <c r="I113" s="17">
        <v>0.1111111111111111</v>
      </c>
      <c r="J113" s="17"/>
      <c r="K113" s="17"/>
      <c r="L113" s="17"/>
      <c r="M113" s="16"/>
      <c r="N113" s="16"/>
      <c r="O113" s="16"/>
      <c r="P113" s="353">
        <f>COUNTIF(Inputs!$D$4:$AL$247,C113)*(Inputs!$B$3*24)*60*IF(C113="",0,1)</f>
        <v>10</v>
      </c>
      <c r="Q113" s="354">
        <f>IF(Factsheet!$E$61&gt;0,P113/Factsheet!$E$61,0)</f>
        <v>0.25</v>
      </c>
      <c r="R113" s="18" t="s">
        <v>201</v>
      </c>
      <c r="S113" s="19">
        <f>IF(H113="Trays",I113*Factsheet!$I$61,I113)</f>
        <v>12</v>
      </c>
      <c r="T113" s="20">
        <f>IF(H113="Other","N/A",IF(H113="Trays",Factsheet!$I$61,Factsheet!$E$61))</f>
        <v>108</v>
      </c>
      <c r="U113" s="20" t="s">
        <v>137</v>
      </c>
      <c r="V113" s="14" t="s">
        <v>430</v>
      </c>
      <c r="W113" s="14"/>
      <c r="X113" s="14"/>
      <c r="Y113" s="14"/>
      <c r="Z113" s="14"/>
    </row>
    <row r="114" spans="1:26" ht="63.75" x14ac:dyDescent="0.25">
      <c r="A114" s="14" t="s">
        <v>196</v>
      </c>
      <c r="B114" s="14" t="s">
        <v>402</v>
      </c>
      <c r="C114" s="61" t="s">
        <v>60</v>
      </c>
      <c r="D114" s="14"/>
      <c r="E114" s="14"/>
      <c r="F114" s="16" t="s">
        <v>406</v>
      </c>
      <c r="G114" s="16" t="s">
        <v>199</v>
      </c>
      <c r="H114" s="16" t="s">
        <v>200</v>
      </c>
      <c r="I114" s="17">
        <v>1.2222222222222201</v>
      </c>
      <c r="J114" s="17"/>
      <c r="K114" s="17">
        <v>0</v>
      </c>
      <c r="L114" s="17">
        <v>0</v>
      </c>
      <c r="M114" s="16"/>
      <c r="N114" s="16"/>
      <c r="O114" s="16" t="s">
        <v>407</v>
      </c>
      <c r="P114" s="353">
        <f>COUNTIF(Inputs!$D$4:$AL$247,C114)*(Inputs!$B$3*24)*60*IF(C114="",0,1)</f>
        <v>84.999999999999986</v>
      </c>
      <c r="Q114" s="354">
        <f>IF(Factsheet!$E$61&gt;0,P114/Factsheet!$E$61,0)</f>
        <v>2.1249999999999996</v>
      </c>
      <c r="R114" s="18" t="s">
        <v>201</v>
      </c>
      <c r="S114" s="19">
        <f>IF(H114="Trays",I114*Factsheet!$I$61,I114)</f>
        <v>131.99999999999977</v>
      </c>
      <c r="T114" s="20">
        <f>IF(H114="Other","N/A",IF(H114="Trays",Factsheet!$I$61,Factsheet!$E$61))</f>
        <v>108</v>
      </c>
      <c r="U114" s="20" t="str">
        <f t="shared" ref="U114:U147" si="8">IF(P114&gt;0,"Y","N")</f>
        <v>Y</v>
      </c>
      <c r="V114" s="14" t="str">
        <f t="shared" ref="V114:V119" si="9">A114&amp;"-"&amp;C114</f>
        <v>SDM Option 3-Log.As.Req</v>
      </c>
      <c r="W114" s="14"/>
      <c r="X114" s="14"/>
      <c r="Y114" s="14"/>
      <c r="Z114" s="14"/>
    </row>
    <row r="115" spans="1:26" ht="15" x14ac:dyDescent="0.25">
      <c r="A115" s="14" t="s">
        <v>196</v>
      </c>
      <c r="B115" s="14" t="s">
        <v>402</v>
      </c>
      <c r="C115" s="59" t="s">
        <v>98</v>
      </c>
      <c r="D115" s="14"/>
      <c r="E115" s="14"/>
      <c r="F115" s="16" t="s">
        <v>408</v>
      </c>
      <c r="G115" s="16" t="s">
        <v>228</v>
      </c>
      <c r="H115" s="16" t="s">
        <v>132</v>
      </c>
      <c r="I115" s="39"/>
      <c r="J115" s="17"/>
      <c r="K115" s="17"/>
      <c r="L115" s="17"/>
      <c r="M115" s="16"/>
      <c r="N115" s="16"/>
      <c r="O115" s="16"/>
      <c r="P115" s="353">
        <f>COUNTIF(Inputs!$D$4:$AL$247,C115)*(Inputs!$B$3*24)*60*IF(C115="",0,1)</f>
        <v>0</v>
      </c>
      <c r="Q115" s="354">
        <f>IF(Factsheet!$E$61&gt;0,P115/Factsheet!$E$61,0)</f>
        <v>0</v>
      </c>
      <c r="R115" s="18" t="s">
        <v>409</v>
      </c>
      <c r="S115" s="19">
        <f>IF(H115="Trays",I115*Factsheet!$I$61,I115)</f>
        <v>0</v>
      </c>
      <c r="T115" s="20" t="str">
        <f>IF(H115="Other","N/A",IF(H115="Trays",Factsheet!$I$61,Factsheet!$E$61))</f>
        <v>N/A</v>
      </c>
      <c r="U115" s="20" t="str">
        <f t="shared" si="8"/>
        <v>N</v>
      </c>
      <c r="V115" s="14" t="str">
        <f t="shared" si="9"/>
        <v>SDM Option 3-Ord.Items</v>
      </c>
      <c r="W115" s="14"/>
      <c r="X115" s="14"/>
      <c r="Y115" s="14"/>
      <c r="Z115" s="14"/>
    </row>
    <row r="116" spans="1:26" ht="15" x14ac:dyDescent="0.25">
      <c r="A116" s="14" t="s">
        <v>196</v>
      </c>
      <c r="B116" s="14" t="s">
        <v>402</v>
      </c>
      <c r="C116" s="59" t="s">
        <v>65</v>
      </c>
      <c r="D116" s="14"/>
      <c r="E116" s="14"/>
      <c r="F116" s="16" t="s">
        <v>410</v>
      </c>
      <c r="G116" s="16" t="s">
        <v>228</v>
      </c>
      <c r="H116" s="16" t="s">
        <v>132</v>
      </c>
      <c r="I116" s="39"/>
      <c r="J116" s="17"/>
      <c r="K116" s="17"/>
      <c r="L116" s="17"/>
      <c r="M116" s="16"/>
      <c r="N116" s="16"/>
      <c r="O116" s="16"/>
      <c r="P116" s="353">
        <f>COUNTIF(Inputs!$D$4:$AL$247,C116)*(Inputs!$B$3*24)*60*IF(C116="",0,1)</f>
        <v>30</v>
      </c>
      <c r="Q116" s="354">
        <f>IF(Factsheet!$E$61&gt;0,P116/Factsheet!$E$61,0)</f>
        <v>0.75</v>
      </c>
      <c r="R116" s="18" t="s">
        <v>371</v>
      </c>
      <c r="S116" s="19">
        <f>IF(H116="Trays",I116*Factsheet!$I$61,I116)</f>
        <v>0</v>
      </c>
      <c r="T116" s="20" t="str">
        <f>IF(H116="Other","N/A",IF(H116="Trays",Factsheet!$I$61,Factsheet!$E$61))</f>
        <v>N/A</v>
      </c>
      <c r="U116" s="20" t="str">
        <f t="shared" si="8"/>
        <v>Y</v>
      </c>
      <c r="V116" s="14" t="str">
        <f t="shared" si="9"/>
        <v>SDM Option 3-Rcv.Items</v>
      </c>
      <c r="W116" s="14"/>
      <c r="X116" s="14"/>
      <c r="Y116" s="14"/>
      <c r="Z116" s="14"/>
    </row>
    <row r="117" spans="1:26" ht="15" x14ac:dyDescent="0.25">
      <c r="A117" s="14" t="s">
        <v>196</v>
      </c>
      <c r="B117" s="14" t="s">
        <v>402</v>
      </c>
      <c r="C117" s="37" t="s">
        <v>411</v>
      </c>
      <c r="D117" s="14"/>
      <c r="E117" s="14"/>
      <c r="F117" s="16" t="s">
        <v>412</v>
      </c>
      <c r="G117" s="16" t="s">
        <v>199</v>
      </c>
      <c r="H117" s="16" t="s">
        <v>200</v>
      </c>
      <c r="I117" s="17">
        <v>7.407407407407407E-2</v>
      </c>
      <c r="J117" s="17"/>
      <c r="K117" s="17"/>
      <c r="L117" s="17"/>
      <c r="M117" s="16"/>
      <c r="N117" s="16"/>
      <c r="O117" s="29"/>
      <c r="P117" s="353">
        <f>COUNTIF(Inputs!$D$4:$AL$247,C117)*(Inputs!$B$3*24)*60*IF(C117="",0,1)</f>
        <v>0</v>
      </c>
      <c r="Q117" s="354">
        <f>IF(Factsheet!$E$61&gt;0,P117/Factsheet!$E$61,0)</f>
        <v>0</v>
      </c>
      <c r="R117" s="18" t="s">
        <v>207</v>
      </c>
      <c r="S117" s="19">
        <f>IF(H117="Trays",I117*Factsheet!$I$61,I117)</f>
        <v>8</v>
      </c>
      <c r="T117" s="20">
        <f>IF(H117="Other","N/A",IF(H117="Trays",Factsheet!$I$61,Factsheet!$E$61))</f>
        <v>108</v>
      </c>
      <c r="U117" s="20" t="str">
        <f t="shared" si="8"/>
        <v>N</v>
      </c>
      <c r="V117" s="14" t="str">
        <f t="shared" si="9"/>
        <v>SDM Option 3-Sprv.Dn.Prep</v>
      </c>
      <c r="W117" s="14"/>
      <c r="X117" s="14"/>
      <c r="Y117" s="14"/>
      <c r="Z117" s="14"/>
    </row>
    <row r="118" spans="1:26" ht="38.25" x14ac:dyDescent="0.25">
      <c r="A118" s="14" t="s">
        <v>196</v>
      </c>
      <c r="B118" s="14" t="s">
        <v>402</v>
      </c>
      <c r="C118" s="62" t="s">
        <v>63</v>
      </c>
      <c r="D118" s="14"/>
      <c r="E118" s="14"/>
      <c r="F118" s="16" t="s">
        <v>413</v>
      </c>
      <c r="G118" s="16" t="s">
        <v>228</v>
      </c>
      <c r="H118" s="16" t="s">
        <v>132</v>
      </c>
      <c r="I118" s="39"/>
      <c r="J118" s="17"/>
      <c r="K118" s="17">
        <v>0</v>
      </c>
      <c r="L118" s="17">
        <v>0</v>
      </c>
      <c r="M118" s="16"/>
      <c r="N118" s="16"/>
      <c r="O118" s="29"/>
      <c r="P118" s="353">
        <f>COUNTIF(Inputs!$D$4:$AL$247,C118)*(Inputs!$B$3*24)*60*IF(C118="",0,1)</f>
        <v>10</v>
      </c>
      <c r="Q118" s="354">
        <f>IF(Factsheet!$E$61&gt;0,P118/Factsheet!$E$61,0)</f>
        <v>0.25</v>
      </c>
      <c r="R118" s="18" t="s">
        <v>371</v>
      </c>
      <c r="S118" s="19">
        <f>IF(H118="Trays",I118*Factsheet!$I$61,I118)</f>
        <v>0</v>
      </c>
      <c r="T118" s="20" t="str">
        <f>IF(H118="Other","N/A",IF(H118="Trays",Factsheet!$I$61,Factsheet!$E$61))</f>
        <v>N/A</v>
      </c>
      <c r="U118" s="20" t="str">
        <f t="shared" si="8"/>
        <v>Y</v>
      </c>
      <c r="V118" s="14" t="str">
        <f t="shared" si="9"/>
        <v>SDM Option 3-Stk.Dt.Check</v>
      </c>
      <c r="W118" s="14"/>
      <c r="X118" s="14"/>
      <c r="Y118" s="14"/>
      <c r="Z118" s="14"/>
    </row>
    <row r="119" spans="1:26" ht="15" x14ac:dyDescent="0.25">
      <c r="A119" s="14" t="s">
        <v>196</v>
      </c>
      <c r="B119" s="14" t="s">
        <v>402</v>
      </c>
      <c r="C119" s="63" t="s">
        <v>64</v>
      </c>
      <c r="D119" s="14"/>
      <c r="E119" s="14"/>
      <c r="F119" s="16" t="s">
        <v>414</v>
      </c>
      <c r="G119" s="16" t="s">
        <v>199</v>
      </c>
      <c r="H119" s="16" t="s">
        <v>200</v>
      </c>
      <c r="I119" s="17">
        <v>0.96296296296296291</v>
      </c>
      <c r="J119" s="17"/>
      <c r="K119" s="17"/>
      <c r="L119" s="17"/>
      <c r="M119" s="16"/>
      <c r="N119" s="16"/>
      <c r="O119" s="16"/>
      <c r="P119" s="353">
        <f>COUNTIF(Inputs!$D$4:$AL$247,C119)*(Inputs!$B$3*24)*60*IF(C119="",0,1)</f>
        <v>95</v>
      </c>
      <c r="Q119" s="354">
        <f>IF(Factsheet!$E$61&gt;0,P119/Factsheet!$E$61,0)</f>
        <v>2.375</v>
      </c>
      <c r="R119" s="18" t="s">
        <v>201</v>
      </c>
      <c r="S119" s="19">
        <f>IF(H119="Trays",I119*Factsheet!$I$61,I119)</f>
        <v>104</v>
      </c>
      <c r="T119" s="20">
        <f>IF(H119="Other","N/A",IF(H119="Trays",Factsheet!$I$61,Factsheet!$E$61))</f>
        <v>108</v>
      </c>
      <c r="U119" s="20" t="str">
        <f t="shared" si="8"/>
        <v>Y</v>
      </c>
      <c r="V119" s="14" t="str">
        <f t="shared" si="9"/>
        <v>SDM Option 3-Team.Meet</v>
      </c>
      <c r="W119" s="14"/>
      <c r="X119" s="14"/>
      <c r="Y119" s="14"/>
      <c r="Z119" s="14"/>
    </row>
    <row r="120" spans="1:26" ht="15" x14ac:dyDescent="0.2">
      <c r="A120" s="14" t="s">
        <v>196</v>
      </c>
      <c r="B120" s="14" t="s">
        <v>415</v>
      </c>
      <c r="C120" s="64" t="s">
        <v>30</v>
      </c>
      <c r="D120" s="14"/>
      <c r="E120" s="14"/>
      <c r="F120" s="16" t="s">
        <v>416</v>
      </c>
      <c r="G120" s="16" t="s">
        <v>199</v>
      </c>
      <c r="H120" s="16" t="s">
        <v>200</v>
      </c>
      <c r="I120" s="17">
        <v>1.4444444444444444</v>
      </c>
      <c r="J120" s="17"/>
      <c r="K120" s="17"/>
      <c r="L120" s="17"/>
      <c r="M120" s="16"/>
      <c r="N120" s="16"/>
      <c r="O120" s="16"/>
      <c r="P120" s="353">
        <f>COUNTIF(Inputs!$D$4:$AL$247,C120)*(Inputs!$B$3*24)*60*IF(C120="",0,1)</f>
        <v>244.99999999999997</v>
      </c>
      <c r="Q120" s="354">
        <f>IF(Factsheet!$E$61&gt;0,P120/Factsheet!$E$61,0)</f>
        <v>6.1249999999999991</v>
      </c>
      <c r="R120" s="18" t="s">
        <v>201</v>
      </c>
      <c r="S120" s="19">
        <f>IF(H120="Trays",I120*Factsheet!$I$61,I120)</f>
        <v>156</v>
      </c>
      <c r="T120" s="20">
        <f>IF(H120="Other","N/A",IF(H120="Trays",Factsheet!$I$61,Factsheet!$E$61))</f>
        <v>108</v>
      </c>
      <c r="U120" s="20" t="str">
        <f t="shared" si="8"/>
        <v>Y</v>
      </c>
      <c r="V120" s="14" t="str">
        <f t="shared" ref="V120:V183" si="10">A120&amp;"-"&amp;C120</f>
        <v>SDM Option 3-Transp.</v>
      </c>
      <c r="W120" s="14"/>
      <c r="X120" s="14"/>
      <c r="Y120" s="14"/>
      <c r="Z120" s="14"/>
    </row>
    <row r="121" spans="1:26" ht="15" x14ac:dyDescent="0.2">
      <c r="A121" s="14" t="s">
        <v>431</v>
      </c>
      <c r="B121" s="14" t="s">
        <v>432</v>
      </c>
      <c r="C121" s="65" t="s">
        <v>433</v>
      </c>
      <c r="D121" s="14"/>
      <c r="E121" s="14"/>
      <c r="F121" s="16" t="s">
        <v>434</v>
      </c>
      <c r="G121" s="16" t="s">
        <v>228</v>
      </c>
      <c r="H121" s="16" t="s">
        <v>132</v>
      </c>
      <c r="I121" s="17">
        <v>10</v>
      </c>
      <c r="J121" s="14"/>
      <c r="K121" s="14"/>
      <c r="L121" s="17">
        <v>0</v>
      </c>
      <c r="M121" s="16"/>
      <c r="N121" s="16"/>
      <c r="O121" s="29"/>
      <c r="P121" s="353">
        <f>COUNTIF(Inputs!$D$4:$AL$247,C121)*(Inputs!$B$3*24)*60*IF(C121="",0,1)</f>
        <v>0</v>
      </c>
      <c r="Q121" s="354">
        <f>IF(Factsheet!$E$61&gt;0,P121/Factsheet!$E$61,0)</f>
        <v>0</v>
      </c>
      <c r="R121" s="18" t="s">
        <v>201</v>
      </c>
      <c r="S121" s="19">
        <f>IF(H121="Trays",I121*Factsheet!$I$61,I121)</f>
        <v>10</v>
      </c>
      <c r="T121" s="20" t="str">
        <f>IF(H121="Other","N/A",IF(H121="Trays",Factsheet!$I$61,Factsheet!$E$61))</f>
        <v>N/A</v>
      </c>
      <c r="U121" s="20" t="str">
        <f t="shared" si="8"/>
        <v>N</v>
      </c>
      <c r="V121" s="14" t="str">
        <f t="shared" si="10"/>
        <v>Diet Aides-DT.Prn.Ref.Rpts</v>
      </c>
      <c r="W121" s="14"/>
      <c r="X121" s="14"/>
      <c r="Y121" s="14"/>
      <c r="Z121" s="14"/>
    </row>
    <row r="122" spans="1:26" ht="15" x14ac:dyDescent="0.2">
      <c r="A122" s="14" t="s">
        <v>431</v>
      </c>
      <c r="B122" s="14" t="s">
        <v>432</v>
      </c>
      <c r="C122" s="65" t="s">
        <v>435</v>
      </c>
      <c r="D122" s="14"/>
      <c r="E122" s="14"/>
      <c r="F122" s="16" t="s">
        <v>436</v>
      </c>
      <c r="G122" s="16" t="s">
        <v>228</v>
      </c>
      <c r="H122" s="16" t="s">
        <v>132</v>
      </c>
      <c r="I122" s="17">
        <v>0</v>
      </c>
      <c r="J122" s="14"/>
      <c r="K122" s="14"/>
      <c r="L122" s="17">
        <v>0</v>
      </c>
      <c r="M122" s="16"/>
      <c r="N122" s="16"/>
      <c r="O122" s="29"/>
      <c r="P122" s="353">
        <f>COUNTIF(Inputs!$D$4:$AL$247,C122)*(Inputs!$B$3*24)*60*IF(C122="",0,1)</f>
        <v>0</v>
      </c>
      <c r="Q122" s="354">
        <f>IF(Factsheet!$E$61&gt;0,P122/Factsheet!$E$61,0)</f>
        <v>0</v>
      </c>
      <c r="R122" s="18" t="s">
        <v>201</v>
      </c>
      <c r="S122" s="19">
        <f>IF(H122="Trays",I122*Factsheet!$I$61,I122)</f>
        <v>0</v>
      </c>
      <c r="T122" s="20" t="str">
        <f>IF(H122="Other","N/A",IF(H122="Trays",Factsheet!$I$61,Factsheet!$E$61))</f>
        <v>N/A</v>
      </c>
      <c r="U122" s="20" t="str">
        <f t="shared" si="8"/>
        <v>N</v>
      </c>
      <c r="V122" s="14" t="str">
        <f t="shared" si="10"/>
        <v>Diet Aides-DT.Col.Mail</v>
      </c>
      <c r="W122" s="14"/>
      <c r="X122" s="14"/>
      <c r="Y122" s="14"/>
      <c r="Z122" s="14"/>
    </row>
    <row r="123" spans="1:26" ht="15" x14ac:dyDescent="0.2">
      <c r="A123" s="14" t="s">
        <v>431</v>
      </c>
      <c r="B123" s="14" t="s">
        <v>432</v>
      </c>
      <c r="C123" s="65" t="s">
        <v>437</v>
      </c>
      <c r="D123" s="14"/>
      <c r="E123" s="14"/>
      <c r="F123" s="16" t="s">
        <v>438</v>
      </c>
      <c r="G123" s="16" t="s">
        <v>228</v>
      </c>
      <c r="H123" s="16" t="s">
        <v>297</v>
      </c>
      <c r="I123" s="17">
        <v>0</v>
      </c>
      <c r="J123" s="14"/>
      <c r="K123" s="14"/>
      <c r="L123" s="17">
        <v>0</v>
      </c>
      <c r="M123" s="16"/>
      <c r="N123" s="16"/>
      <c r="O123" s="29"/>
      <c r="P123" s="353">
        <f>COUNTIF(Inputs!$D$4:$AL$247,C123)*(Inputs!$B$3*24)*60*IF(C123="",0,1)</f>
        <v>0</v>
      </c>
      <c r="Q123" s="354">
        <f>IF(Factsheet!$E$61&gt;0,P123/Factsheet!$E$61,0)</f>
        <v>0</v>
      </c>
      <c r="R123" s="18" t="s">
        <v>201</v>
      </c>
      <c r="S123" s="19">
        <f>IF(H123="Trays",I123*Factsheet!$I$61,I123)</f>
        <v>0</v>
      </c>
      <c r="T123" s="20">
        <f>IF(H123="Other","N/A",IF(H123="Trays",Factsheet!$I$61,Factsheet!$E$61))</f>
        <v>40</v>
      </c>
      <c r="U123" s="20" t="str">
        <f t="shared" si="8"/>
        <v>N</v>
      </c>
      <c r="V123" s="14" t="str">
        <f t="shared" si="10"/>
        <v>Diet Aides-DT.Extra.Duties</v>
      </c>
      <c r="W123" s="14"/>
      <c r="X123" s="14"/>
      <c r="Y123" s="14"/>
      <c r="Z123" s="14"/>
    </row>
    <row r="124" spans="1:26" ht="25.5" x14ac:dyDescent="0.2">
      <c r="A124" s="14" t="s">
        <v>431</v>
      </c>
      <c r="B124" s="14" t="s">
        <v>432</v>
      </c>
      <c r="C124" s="65" t="s">
        <v>439</v>
      </c>
      <c r="D124" s="14"/>
      <c r="E124" s="14"/>
      <c r="F124" s="16" t="s">
        <v>440</v>
      </c>
      <c r="G124" s="16" t="s">
        <v>228</v>
      </c>
      <c r="H124" s="16" t="s">
        <v>132</v>
      </c>
      <c r="I124" s="17">
        <v>0</v>
      </c>
      <c r="J124" s="14"/>
      <c r="K124" s="14"/>
      <c r="L124" s="17">
        <v>0</v>
      </c>
      <c r="M124" s="16"/>
      <c r="N124" s="16"/>
      <c r="O124" s="29"/>
      <c r="P124" s="353">
        <f>COUNTIF(Inputs!$D$4:$AL$247,C124)*(Inputs!$B$3*24)*60*IF(C124="",0,1)</f>
        <v>0</v>
      </c>
      <c r="Q124" s="354">
        <f>IF(Factsheet!$E$61&gt;0,P124/Factsheet!$E$61,0)</f>
        <v>0</v>
      </c>
      <c r="R124" s="18" t="s">
        <v>201</v>
      </c>
      <c r="S124" s="19">
        <f>IF(H124="Trays",I124*Factsheet!$I$61,I124)</f>
        <v>0</v>
      </c>
      <c r="T124" s="20" t="str">
        <f>IF(H124="Other","N/A",IF(H124="Trays",Factsheet!$I$61,Factsheet!$E$61))</f>
        <v>N/A</v>
      </c>
      <c r="U124" s="20" t="str">
        <f t="shared" si="8"/>
        <v>N</v>
      </c>
      <c r="V124" s="14" t="str">
        <f t="shared" si="10"/>
        <v>Diet Aides-DT.Entrl.Feeds</v>
      </c>
      <c r="W124" s="14"/>
      <c r="X124" s="14"/>
      <c r="Y124" s="14"/>
      <c r="Z124" s="14"/>
    </row>
    <row r="125" spans="1:26" ht="15" x14ac:dyDescent="0.2">
      <c r="A125" s="14" t="s">
        <v>431</v>
      </c>
      <c r="B125" s="14" t="s">
        <v>432</v>
      </c>
      <c r="C125" s="65" t="s">
        <v>441</v>
      </c>
      <c r="D125" s="14"/>
      <c r="E125" s="14"/>
      <c r="F125" s="16" t="s">
        <v>442</v>
      </c>
      <c r="G125" s="16" t="s">
        <v>228</v>
      </c>
      <c r="H125" s="16" t="s">
        <v>132</v>
      </c>
      <c r="I125" s="17">
        <v>0</v>
      </c>
      <c r="J125" s="14"/>
      <c r="K125" s="14"/>
      <c r="L125" s="17">
        <v>0</v>
      </c>
      <c r="M125" s="16"/>
      <c r="N125" s="16"/>
      <c r="O125" s="29"/>
      <c r="P125" s="353">
        <f>COUNTIF(Inputs!$D$4:$AL$247,C125)*(Inputs!$B$3*24)*60*IF(C125="",0,1)</f>
        <v>0</v>
      </c>
      <c r="Q125" s="354">
        <f>IF(Factsheet!$E$61&gt;0,P125/Factsheet!$E$61,0)</f>
        <v>0</v>
      </c>
      <c r="R125" s="18" t="s">
        <v>201</v>
      </c>
      <c r="S125" s="19">
        <f>IF(H125="Trays",I125*Factsheet!$I$61,I125)</f>
        <v>0</v>
      </c>
      <c r="T125" s="20" t="str">
        <f>IF(H125="Other","N/A",IF(H125="Trays",Factsheet!$I$61,Factsheet!$E$61))</f>
        <v>N/A</v>
      </c>
      <c r="U125" s="20" t="str">
        <f t="shared" si="8"/>
        <v>N</v>
      </c>
      <c r="V125" s="14" t="str">
        <f t="shared" si="10"/>
        <v>Diet Aides-DT.Stck.Take</v>
      </c>
      <c r="W125" s="14"/>
      <c r="X125" s="14"/>
      <c r="Y125" s="14"/>
      <c r="Z125" s="14"/>
    </row>
    <row r="126" spans="1:26" ht="15" x14ac:dyDescent="0.2">
      <c r="A126" s="14" t="s">
        <v>431</v>
      </c>
      <c r="B126" s="14" t="s">
        <v>432</v>
      </c>
      <c r="C126" s="65" t="s">
        <v>443</v>
      </c>
      <c r="D126" s="14"/>
      <c r="E126" s="14"/>
      <c r="F126" s="16" t="s">
        <v>444</v>
      </c>
      <c r="G126" s="16" t="s">
        <v>228</v>
      </c>
      <c r="H126" s="16" t="s">
        <v>132</v>
      </c>
      <c r="I126" s="17">
        <v>10</v>
      </c>
      <c r="J126" s="14"/>
      <c r="K126" s="14"/>
      <c r="L126" s="17">
        <v>0</v>
      </c>
      <c r="M126" s="16"/>
      <c r="N126" s="16"/>
      <c r="O126" s="16"/>
      <c r="P126" s="353">
        <f>COUNTIF(Inputs!$D$4:$AL$247,C126)*(Inputs!$B$3*24)*60*IF(C126="",0,1)</f>
        <v>0</v>
      </c>
      <c r="Q126" s="354">
        <f>IF(Factsheet!$E$61&gt;0,P126/Factsheet!$E$61,0)</f>
        <v>0</v>
      </c>
      <c r="R126" s="18" t="s">
        <v>201</v>
      </c>
      <c r="S126" s="19">
        <f>IF(H126="Trays",I126*Factsheet!$I$61,I126)</f>
        <v>10</v>
      </c>
      <c r="T126" s="20" t="str">
        <f>IF(H126="Other","N/A",IF(H126="Trays",Factsheet!$I$61,Factsheet!$E$61))</f>
        <v>N/A</v>
      </c>
      <c r="U126" s="20" t="str">
        <f t="shared" si="8"/>
        <v>N</v>
      </c>
      <c r="V126" s="14" t="str">
        <f t="shared" si="10"/>
        <v>Diet Aides-Dt.Entr.Cern.Cde</v>
      </c>
      <c r="W126" s="14"/>
      <c r="X126" s="14"/>
      <c r="Y126" s="14"/>
      <c r="Z126" s="14"/>
    </row>
    <row r="127" spans="1:26" ht="25.5" x14ac:dyDescent="0.2">
      <c r="A127" s="14" t="s">
        <v>431</v>
      </c>
      <c r="B127" s="14" t="s">
        <v>432</v>
      </c>
      <c r="C127" s="65" t="s">
        <v>445</v>
      </c>
      <c r="D127" s="14"/>
      <c r="E127" s="14"/>
      <c r="F127" s="16" t="s">
        <v>446</v>
      </c>
      <c r="G127" s="16" t="s">
        <v>228</v>
      </c>
      <c r="H127" s="16" t="s">
        <v>132</v>
      </c>
      <c r="I127" s="17">
        <v>10</v>
      </c>
      <c r="J127" s="14"/>
      <c r="K127" s="14"/>
      <c r="L127" s="17">
        <v>0</v>
      </c>
      <c r="M127" s="16"/>
      <c r="N127" s="16"/>
      <c r="O127" s="29"/>
      <c r="P127" s="353">
        <f>COUNTIF(Inputs!$D$4:$AL$247,C127)*(Inputs!$B$3*24)*60*IF(C127="",0,1)</f>
        <v>0</v>
      </c>
      <c r="Q127" s="354">
        <f>IF(Factsheet!$E$61&gt;0,P127/Factsheet!$E$61,0)</f>
        <v>0</v>
      </c>
      <c r="R127" s="18" t="s">
        <v>201</v>
      </c>
      <c r="S127" s="19">
        <f>IF(H127="Trays",I127*Factsheet!$I$61,I127)</f>
        <v>10</v>
      </c>
      <c r="T127" s="20" t="str">
        <f>IF(H127="Other","N/A",IF(H127="Trays",Factsheet!$I$61,Factsheet!$E$61))</f>
        <v>N/A</v>
      </c>
      <c r="U127" s="20" t="str">
        <f t="shared" si="8"/>
        <v>N</v>
      </c>
      <c r="V127" s="14" t="str">
        <f t="shared" si="10"/>
        <v>Diet Aides-Dt.Updt.Pref</v>
      </c>
      <c r="W127" s="14"/>
      <c r="X127" s="14"/>
      <c r="Y127" s="14"/>
      <c r="Z127" s="14"/>
    </row>
    <row r="128" spans="1:26" ht="15" x14ac:dyDescent="0.2">
      <c r="A128" s="14" t="s">
        <v>431</v>
      </c>
      <c r="B128" s="14" t="s">
        <v>432</v>
      </c>
      <c r="C128" s="65" t="s">
        <v>447</v>
      </c>
      <c r="D128" s="14"/>
      <c r="E128" s="14"/>
      <c r="F128" s="16" t="s">
        <v>448</v>
      </c>
      <c r="G128" s="16" t="s">
        <v>228</v>
      </c>
      <c r="H128" s="16" t="s">
        <v>132</v>
      </c>
      <c r="I128" s="17">
        <v>0</v>
      </c>
      <c r="J128" s="14"/>
      <c r="K128" s="14"/>
      <c r="L128" s="17">
        <v>0</v>
      </c>
      <c r="M128" s="16"/>
      <c r="N128" s="16"/>
      <c r="O128" s="16"/>
      <c r="P128" s="353">
        <f>COUNTIF(Inputs!$D$4:$AL$247,C128)*(Inputs!$B$3*24)*60*IF(C128="",0,1)</f>
        <v>0</v>
      </c>
      <c r="Q128" s="354">
        <f>IF(Factsheet!$E$61&gt;0,P128/Factsheet!$E$61,0)</f>
        <v>0</v>
      </c>
      <c r="R128" s="18" t="s">
        <v>201</v>
      </c>
      <c r="S128" s="19">
        <f>IF(H128="Trays",I128*Factsheet!$I$61,I128)</f>
        <v>0</v>
      </c>
      <c r="T128" s="20" t="str">
        <f>IF(H128="Other","N/A",IF(H128="Trays",Factsheet!$I$61,Factsheet!$E$61))</f>
        <v>N/A</v>
      </c>
      <c r="U128" s="20" t="str">
        <f t="shared" si="8"/>
        <v>N</v>
      </c>
      <c r="V128" s="14" t="str">
        <f t="shared" si="10"/>
        <v>Diet Aides-Dt.Mntr.Compl</v>
      </c>
      <c r="W128" s="14"/>
      <c r="X128" s="14"/>
      <c r="Y128" s="14"/>
      <c r="Z128" s="14"/>
    </row>
    <row r="129" spans="1:26" ht="15" x14ac:dyDescent="0.2">
      <c r="A129" s="14" t="s">
        <v>431</v>
      </c>
      <c r="B129" s="14" t="s">
        <v>432</v>
      </c>
      <c r="C129" s="65" t="s">
        <v>449</v>
      </c>
      <c r="D129" s="14"/>
      <c r="E129" s="14"/>
      <c r="F129" s="16" t="s">
        <v>450</v>
      </c>
      <c r="G129" s="16" t="s">
        <v>228</v>
      </c>
      <c r="H129" s="16" t="s">
        <v>132</v>
      </c>
      <c r="I129" s="17">
        <v>60</v>
      </c>
      <c r="J129" s="14"/>
      <c r="K129" s="14"/>
      <c r="L129" s="17">
        <v>0</v>
      </c>
      <c r="M129" s="16"/>
      <c r="N129" s="16"/>
      <c r="O129" s="16"/>
      <c r="P129" s="353">
        <f>COUNTIF(Inputs!$D$4:$AL$247,C129)*(Inputs!$B$3*24)*60*IF(C129="",0,1)</f>
        <v>0</v>
      </c>
      <c r="Q129" s="354">
        <f>IF(Factsheet!$E$61&gt;0,P129/Factsheet!$E$61,0)</f>
        <v>0</v>
      </c>
      <c r="R129" s="18" t="s">
        <v>201</v>
      </c>
      <c r="S129" s="19">
        <f>IF(H129="Trays",I129*Factsheet!$I$61,I129)</f>
        <v>60</v>
      </c>
      <c r="T129" s="20" t="str">
        <f>IF(H129="Other","N/A",IF(H129="Trays",Factsheet!$I$61,Factsheet!$E$61))</f>
        <v>N/A</v>
      </c>
      <c r="U129" s="20" t="str">
        <f t="shared" si="8"/>
        <v>N</v>
      </c>
      <c r="V129" s="14" t="str">
        <f t="shared" si="10"/>
        <v>Diet Aides-Dt.Feed.Stk.Ord</v>
      </c>
      <c r="W129" s="14"/>
      <c r="X129" s="14"/>
      <c r="Y129" s="14"/>
      <c r="Z129" s="14"/>
    </row>
    <row r="130" spans="1:26" ht="15" x14ac:dyDescent="0.2">
      <c r="A130" s="14" t="s">
        <v>431</v>
      </c>
      <c r="B130" s="14" t="s">
        <v>432</v>
      </c>
      <c r="C130" s="65" t="s">
        <v>451</v>
      </c>
      <c r="D130" s="14"/>
      <c r="E130" s="14"/>
      <c r="F130" s="16" t="s">
        <v>452</v>
      </c>
      <c r="G130" s="16" t="s">
        <v>228</v>
      </c>
      <c r="H130" s="16" t="s">
        <v>132</v>
      </c>
      <c r="I130" s="17">
        <v>15</v>
      </c>
      <c r="J130" s="14"/>
      <c r="K130" s="14"/>
      <c r="L130" s="17">
        <v>0</v>
      </c>
      <c r="M130" s="16"/>
      <c r="N130" s="16"/>
      <c r="O130" s="16"/>
      <c r="P130" s="353">
        <f>COUNTIF(Inputs!$D$4:$AL$247,C130)*(Inputs!$B$3*24)*60*IF(C130="",0,1)</f>
        <v>0</v>
      </c>
      <c r="Q130" s="354">
        <f>IF(Factsheet!$E$61&gt;0,P130/Factsheet!$E$61,0)</f>
        <v>0</v>
      </c>
      <c r="R130" s="18" t="s">
        <v>201</v>
      </c>
      <c r="S130" s="19">
        <f>IF(H130="Trays",I130*Factsheet!$I$61,I130)</f>
        <v>15</v>
      </c>
      <c r="T130" s="20" t="str">
        <f>IF(H130="Other","N/A",IF(H130="Trays",Factsheet!$I$61,Factsheet!$E$61))</f>
        <v>N/A</v>
      </c>
      <c r="U130" s="20" t="str">
        <f t="shared" si="8"/>
        <v>N</v>
      </c>
      <c r="V130" s="14" t="str">
        <f t="shared" si="10"/>
        <v>Diet Aides-Dt.Stk.Wrd.Del</v>
      </c>
      <c r="W130" s="14"/>
      <c r="X130" s="14"/>
      <c r="Y130" s="14"/>
      <c r="Z130" s="14"/>
    </row>
    <row r="131" spans="1:26" ht="15" x14ac:dyDescent="0.2">
      <c r="A131" s="14" t="s">
        <v>431</v>
      </c>
      <c r="B131" s="14" t="s">
        <v>432</v>
      </c>
      <c r="C131" s="65" t="s">
        <v>453</v>
      </c>
      <c r="D131" s="14"/>
      <c r="E131" s="14"/>
      <c r="F131" s="16" t="s">
        <v>454</v>
      </c>
      <c r="G131" s="16" t="s">
        <v>228</v>
      </c>
      <c r="H131" s="16" t="s">
        <v>132</v>
      </c>
      <c r="I131" s="17">
        <v>0</v>
      </c>
      <c r="J131" s="14"/>
      <c r="K131" s="14"/>
      <c r="L131" s="17">
        <v>0</v>
      </c>
      <c r="M131" s="16"/>
      <c r="N131" s="16"/>
      <c r="O131" s="16"/>
      <c r="P131" s="353">
        <f>COUNTIF(Inputs!$D$4:$AL$247,C131)*(Inputs!$B$3*24)*60*IF(C131="",0,1)</f>
        <v>0</v>
      </c>
      <c r="Q131" s="354">
        <f>IF(Factsheet!$E$61&gt;0,P131/Factsheet!$E$61,0)</f>
        <v>0</v>
      </c>
      <c r="R131" s="18" t="s">
        <v>201</v>
      </c>
      <c r="S131" s="19">
        <f>IF(H131="Trays",I131*Factsheet!$I$61,I131)</f>
        <v>0</v>
      </c>
      <c r="T131" s="20" t="str">
        <f>IF(H131="Other","N/A",IF(H131="Trays",Factsheet!$I$61,Factsheet!$E$61))</f>
        <v>N/A</v>
      </c>
      <c r="U131" s="20" t="str">
        <f t="shared" si="8"/>
        <v>N</v>
      </c>
      <c r="V131" s="14" t="str">
        <f t="shared" si="10"/>
        <v>Diet Aides-Dt.Supl.Stk.Ord</v>
      </c>
      <c r="W131" s="14"/>
      <c r="X131" s="14"/>
      <c r="Y131" s="14"/>
      <c r="Z131" s="14"/>
    </row>
    <row r="132" spans="1:26" ht="38.25" x14ac:dyDescent="0.25">
      <c r="A132" s="14" t="s">
        <v>431</v>
      </c>
      <c r="B132" s="14" t="s">
        <v>432</v>
      </c>
      <c r="C132" s="52" t="s">
        <v>455</v>
      </c>
      <c r="D132" s="14"/>
      <c r="E132" s="14"/>
      <c r="F132" s="16" t="s">
        <v>456</v>
      </c>
      <c r="G132" s="16" t="s">
        <v>228</v>
      </c>
      <c r="H132" s="16" t="s">
        <v>132</v>
      </c>
      <c r="I132" s="17">
        <v>0</v>
      </c>
      <c r="J132" s="14"/>
      <c r="K132" s="14">
        <v>0</v>
      </c>
      <c r="L132" s="17">
        <v>0</v>
      </c>
      <c r="M132" s="16"/>
      <c r="N132" s="16"/>
      <c r="O132" s="29">
        <v>42526.462384259263</v>
      </c>
      <c r="P132" s="353">
        <f>COUNTIF(Inputs!$D$4:$AL$247,C132)*(Inputs!$B$3*24)*60*IF(C132="",0,1)</f>
        <v>0</v>
      </c>
      <c r="Q132" s="354">
        <f>IF(Factsheet!$E$61&gt;0,P132/Factsheet!$E$61,0)</f>
        <v>0</v>
      </c>
      <c r="R132" s="18" t="s">
        <v>233</v>
      </c>
      <c r="S132" s="19">
        <f>IF(H132="Trays",I132*Factsheet!$I$61,I132)</f>
        <v>0</v>
      </c>
      <c r="T132" s="20" t="str">
        <f>IF(H132="Other","N/A",IF(H132="Trays",Factsheet!$I$61,Factsheet!$E$61))</f>
        <v>N/A</v>
      </c>
      <c r="U132" s="20" t="str">
        <f t="shared" si="8"/>
        <v>N</v>
      </c>
      <c r="V132" s="14" t="str">
        <f t="shared" si="10"/>
        <v>Diet Aides-Dt.Ord.Attnd</v>
      </c>
      <c r="W132" s="14"/>
      <c r="X132" s="14"/>
      <c r="Y132" s="14"/>
      <c r="Z132" s="14"/>
    </row>
    <row r="133" spans="1:26" ht="25.5" x14ac:dyDescent="0.2">
      <c r="A133" s="14" t="s">
        <v>431</v>
      </c>
      <c r="B133" s="14" t="s">
        <v>432</v>
      </c>
      <c r="C133" s="65" t="s">
        <v>457</v>
      </c>
      <c r="D133" s="14"/>
      <c r="E133" s="14"/>
      <c r="F133" s="16" t="s">
        <v>458</v>
      </c>
      <c r="G133" s="16" t="s">
        <v>199</v>
      </c>
      <c r="H133" s="16" t="s">
        <v>132</v>
      </c>
      <c r="I133" s="17">
        <v>3</v>
      </c>
      <c r="J133" s="14"/>
      <c r="K133" s="14"/>
      <c r="L133" s="17">
        <v>0</v>
      </c>
      <c r="M133" s="16"/>
      <c r="N133" s="16"/>
      <c r="O133" s="16"/>
      <c r="P133" s="353">
        <f>COUNTIF(Inputs!$D$4:$AL$247,C133)*(Inputs!$B$3*24)*60*IF(C133="",0,1)</f>
        <v>0</v>
      </c>
      <c r="Q133" s="354">
        <f>IF(Factsheet!$E$61&gt;0,P133/Factsheet!$E$61,0)</f>
        <v>0</v>
      </c>
      <c r="R133" s="18" t="s">
        <v>201</v>
      </c>
      <c r="S133" s="19">
        <f>IF(H133="Trays",I133*Factsheet!$I$61,I133)</f>
        <v>3</v>
      </c>
      <c r="T133" s="20" t="str">
        <f>IF(H133="Other","N/A",IF(H133="Trays",Factsheet!$I$61,Factsheet!$E$61))</f>
        <v>N/A</v>
      </c>
      <c r="U133" s="20" t="str">
        <f t="shared" si="8"/>
        <v>N</v>
      </c>
      <c r="V133" s="14" t="str">
        <f t="shared" si="10"/>
        <v>Diet Aides-Dt.Intke.Revw</v>
      </c>
      <c r="W133" s="14"/>
      <c r="X133" s="14"/>
      <c r="Y133" s="14"/>
      <c r="Z133" s="14"/>
    </row>
    <row r="134" spans="1:26" ht="15" x14ac:dyDescent="0.2">
      <c r="A134" s="14" t="s">
        <v>431</v>
      </c>
      <c r="B134" s="14" t="s">
        <v>432</v>
      </c>
      <c r="C134" s="65" t="s">
        <v>459</v>
      </c>
      <c r="D134" s="14"/>
      <c r="E134" s="14"/>
      <c r="F134" s="16" t="s">
        <v>460</v>
      </c>
      <c r="G134" s="16" t="s">
        <v>228</v>
      </c>
      <c r="H134" s="16" t="s">
        <v>132</v>
      </c>
      <c r="I134" s="17">
        <v>60</v>
      </c>
      <c r="J134" s="14"/>
      <c r="K134" s="14"/>
      <c r="L134" s="17">
        <v>0</v>
      </c>
      <c r="M134" s="16"/>
      <c r="N134" s="16"/>
      <c r="O134" s="29"/>
      <c r="P134" s="353">
        <f>COUNTIF(Inputs!$D$4:$AL$247,C134)*(Inputs!$B$3*24)*60*IF(C134="",0,1)</f>
        <v>0</v>
      </c>
      <c r="Q134" s="354">
        <f>IF(Factsheet!$E$61&gt;0,P134/Factsheet!$E$61,0)</f>
        <v>0</v>
      </c>
      <c r="R134" s="18" t="s">
        <v>201</v>
      </c>
      <c r="S134" s="19">
        <f>IF(H134="Trays",I134*Factsheet!$I$61,I134)</f>
        <v>60</v>
      </c>
      <c r="T134" s="20" t="str">
        <f>IF(H134="Other","N/A",IF(H134="Trays",Factsheet!$I$61,Factsheet!$E$61))</f>
        <v>N/A</v>
      </c>
      <c r="U134" s="20" t="str">
        <f t="shared" si="8"/>
        <v>N</v>
      </c>
      <c r="V134" s="14" t="str">
        <f t="shared" si="10"/>
        <v>Diet Aides-Dt.MST.Intl</v>
      </c>
      <c r="W134" s="14"/>
      <c r="X134" s="14"/>
      <c r="Y134" s="14"/>
      <c r="Z134" s="14"/>
    </row>
    <row r="135" spans="1:26" ht="15" x14ac:dyDescent="0.2">
      <c r="A135" s="14" t="s">
        <v>431</v>
      </c>
      <c r="B135" s="14" t="s">
        <v>432</v>
      </c>
      <c r="C135" s="65" t="s">
        <v>461</v>
      </c>
      <c r="D135" s="14"/>
      <c r="E135" s="14"/>
      <c r="F135" s="16" t="s">
        <v>462</v>
      </c>
      <c r="G135" s="16" t="s">
        <v>199</v>
      </c>
      <c r="H135" s="16" t="s">
        <v>132</v>
      </c>
      <c r="I135" s="17">
        <v>3</v>
      </c>
      <c r="J135" s="14"/>
      <c r="K135" s="14"/>
      <c r="L135" s="17">
        <v>0</v>
      </c>
      <c r="M135" s="16"/>
      <c r="N135" s="16"/>
      <c r="O135" s="16"/>
      <c r="P135" s="353">
        <f>COUNTIF(Inputs!$D$4:$AL$247,C135)*(Inputs!$B$3*24)*60*IF(C135="",0,1)</f>
        <v>0</v>
      </c>
      <c r="Q135" s="354">
        <f>IF(Factsheet!$E$61&gt;0,P135/Factsheet!$E$61,0)</f>
        <v>0</v>
      </c>
      <c r="R135" s="18" t="s">
        <v>201</v>
      </c>
      <c r="S135" s="19">
        <f>IF(H135="Trays",I135*Factsheet!$I$61,I135)</f>
        <v>3</v>
      </c>
      <c r="T135" s="20" t="str">
        <f>IF(H135="Other","N/A",IF(H135="Trays",Factsheet!$I$61,Factsheet!$E$61))</f>
        <v>N/A</v>
      </c>
      <c r="U135" s="20" t="str">
        <f t="shared" si="8"/>
        <v>N</v>
      </c>
      <c r="V135" s="14" t="str">
        <f t="shared" si="10"/>
        <v>Diet Aides-Dt.MST.ReScrn</v>
      </c>
      <c r="W135" s="14"/>
      <c r="X135" s="14"/>
      <c r="Y135" s="14"/>
      <c r="Z135" s="14"/>
    </row>
    <row r="136" spans="1:26" ht="15" x14ac:dyDescent="0.2">
      <c r="A136" s="14" t="s">
        <v>431</v>
      </c>
      <c r="B136" s="14" t="s">
        <v>432</v>
      </c>
      <c r="C136" s="65" t="s">
        <v>463</v>
      </c>
      <c r="D136" s="14"/>
      <c r="E136" s="14"/>
      <c r="F136" s="16" t="s">
        <v>464</v>
      </c>
      <c r="G136" s="16" t="s">
        <v>228</v>
      </c>
      <c r="H136" s="16" t="s">
        <v>132</v>
      </c>
      <c r="I136" s="17">
        <v>0</v>
      </c>
      <c r="J136" s="14"/>
      <c r="K136" s="14"/>
      <c r="L136" s="17">
        <v>0</v>
      </c>
      <c r="M136" s="16"/>
      <c r="N136" s="16"/>
      <c r="O136" s="16"/>
      <c r="P136" s="353">
        <f>COUNTIF(Inputs!$D$4:$AL$247,C136)*(Inputs!$B$3*24)*60*IF(C136="",0,1)</f>
        <v>0</v>
      </c>
      <c r="Q136" s="354">
        <f>IF(Factsheet!$E$61&gt;0,P136/Factsheet!$E$61,0)</f>
        <v>0</v>
      </c>
      <c r="R136" s="18" t="s">
        <v>201</v>
      </c>
      <c r="S136" s="19">
        <f>IF(H136="Trays",I136*Factsheet!$I$61,I136)</f>
        <v>0</v>
      </c>
      <c r="T136" s="20" t="str">
        <f>IF(H136="Other","N/A",IF(H136="Trays",Factsheet!$I$61,Factsheet!$E$61))</f>
        <v>N/A</v>
      </c>
      <c r="U136" s="20" t="str">
        <f t="shared" si="8"/>
        <v>N</v>
      </c>
      <c r="V136" s="14" t="str">
        <f t="shared" si="10"/>
        <v>Diet Aides-Dt.HtWt.Rcrds</v>
      </c>
      <c r="W136" s="14"/>
      <c r="X136" s="14"/>
      <c r="Y136" s="14"/>
      <c r="Z136" s="14"/>
    </row>
    <row r="137" spans="1:26" ht="15" x14ac:dyDescent="0.2">
      <c r="A137" s="14" t="s">
        <v>431</v>
      </c>
      <c r="B137" s="14" t="s">
        <v>432</v>
      </c>
      <c r="C137" s="65" t="s">
        <v>465</v>
      </c>
      <c r="D137" s="14"/>
      <c r="E137" s="14"/>
      <c r="F137" s="16" t="s">
        <v>466</v>
      </c>
      <c r="G137" s="16" t="s">
        <v>199</v>
      </c>
      <c r="H137" s="16" t="s">
        <v>132</v>
      </c>
      <c r="I137" s="17">
        <v>3</v>
      </c>
      <c r="J137" s="14"/>
      <c r="K137" s="14"/>
      <c r="L137" s="17">
        <v>0</v>
      </c>
      <c r="M137" s="16"/>
      <c r="N137" s="16"/>
      <c r="O137" s="16"/>
      <c r="P137" s="353">
        <f>COUNTIF(Inputs!$D$4:$AL$247,C137)*(Inputs!$B$3*24)*60*IF(C137="",0,1)</f>
        <v>0</v>
      </c>
      <c r="Q137" s="354">
        <f>IF(Factsheet!$E$61&gt;0,P137/Factsheet!$E$61,0)</f>
        <v>0</v>
      </c>
      <c r="R137" s="18" t="s">
        <v>201</v>
      </c>
      <c r="S137" s="19">
        <f>IF(H137="Trays",I137*Factsheet!$I$61,I137)</f>
        <v>3</v>
      </c>
      <c r="T137" s="20" t="str">
        <f>IF(H137="Other","N/A",IF(H137="Trays",Factsheet!$I$61,Factsheet!$E$61))</f>
        <v>N/A</v>
      </c>
      <c r="U137" s="20" t="str">
        <f t="shared" si="8"/>
        <v>N</v>
      </c>
      <c r="V137" s="14" t="str">
        <f t="shared" si="10"/>
        <v>Diet Aides-Dt.Wkly.Wt.Chk</v>
      </c>
      <c r="W137" s="14"/>
      <c r="X137" s="14"/>
      <c r="Y137" s="14"/>
      <c r="Z137" s="14"/>
    </row>
    <row r="138" spans="1:26" ht="15" x14ac:dyDescent="0.2">
      <c r="A138" s="14" t="s">
        <v>431</v>
      </c>
      <c r="B138" s="14" t="s">
        <v>432</v>
      </c>
      <c r="C138" s="65" t="s">
        <v>467</v>
      </c>
      <c r="D138" s="14"/>
      <c r="E138" s="14"/>
      <c r="F138" s="16" t="s">
        <v>468</v>
      </c>
      <c r="G138" s="16" t="s">
        <v>228</v>
      </c>
      <c r="H138" s="16" t="s">
        <v>132</v>
      </c>
      <c r="I138" s="17">
        <v>8</v>
      </c>
      <c r="J138" s="14"/>
      <c r="K138" s="14"/>
      <c r="L138" s="17">
        <v>0</v>
      </c>
      <c r="M138" s="16"/>
      <c r="N138" s="16"/>
      <c r="O138" s="16"/>
      <c r="P138" s="353">
        <f>COUNTIF(Inputs!$D$4:$AL$247,C138)*(Inputs!$B$3*24)*60*IF(C138="",0,1)</f>
        <v>0</v>
      </c>
      <c r="Q138" s="354">
        <f>IF(Factsheet!$E$61&gt;0,P138/Factsheet!$E$61,0)</f>
        <v>0</v>
      </c>
      <c r="R138" s="18" t="s">
        <v>201</v>
      </c>
      <c r="S138" s="19">
        <f>IF(H138="Trays",I138*Factsheet!$I$61,I138)</f>
        <v>8</v>
      </c>
      <c r="T138" s="20" t="str">
        <f>IF(H138="Other","N/A",IF(H138="Trays",Factsheet!$I$61,Factsheet!$E$61))</f>
        <v>N/A</v>
      </c>
      <c r="U138" s="20" t="str">
        <f t="shared" si="8"/>
        <v>N</v>
      </c>
      <c r="V138" s="14" t="str">
        <f t="shared" si="10"/>
        <v>Diet Aides-Dt.Ref.Dtn.Revw</v>
      </c>
      <c r="W138" s="14"/>
      <c r="X138" s="14"/>
      <c r="Y138" s="14"/>
      <c r="Z138" s="14"/>
    </row>
    <row r="139" spans="1:26" ht="25.5" x14ac:dyDescent="0.2">
      <c r="A139" s="14" t="s">
        <v>431</v>
      </c>
      <c r="B139" s="14" t="s">
        <v>432</v>
      </c>
      <c r="C139" s="65" t="s">
        <v>469</v>
      </c>
      <c r="D139" s="14"/>
      <c r="E139" s="14"/>
      <c r="F139" s="16" t="s">
        <v>470</v>
      </c>
      <c r="G139" s="16" t="s">
        <v>199</v>
      </c>
      <c r="H139" s="16" t="s">
        <v>132</v>
      </c>
      <c r="I139" s="17">
        <v>15</v>
      </c>
      <c r="J139" s="14"/>
      <c r="K139" s="14"/>
      <c r="L139" s="17">
        <v>0</v>
      </c>
      <c r="M139" s="16"/>
      <c r="N139" s="16"/>
      <c r="O139" s="16"/>
      <c r="P139" s="353">
        <f>COUNTIF(Inputs!$D$4:$AL$247,C139)*(Inputs!$B$3*24)*60*IF(C139="",0,1)</f>
        <v>0</v>
      </c>
      <c r="Q139" s="354">
        <f>IF(Factsheet!$E$61&gt;0,P139/Factsheet!$E$61,0)</f>
        <v>0</v>
      </c>
      <c r="R139" s="18" t="s">
        <v>201</v>
      </c>
      <c r="S139" s="19">
        <f>IF(H139="Trays",I139*Factsheet!$I$61,I139)</f>
        <v>15</v>
      </c>
      <c r="T139" s="20" t="str">
        <f>IF(H139="Other","N/A",IF(H139="Trays",Factsheet!$I$61,Factsheet!$E$61))</f>
        <v>N/A</v>
      </c>
      <c r="U139" s="20" t="str">
        <f t="shared" si="8"/>
        <v>N</v>
      </c>
      <c r="V139" s="14" t="str">
        <f t="shared" si="10"/>
        <v>Diet Aides-Dt.Follow.Up</v>
      </c>
      <c r="W139" s="14"/>
      <c r="X139" s="14"/>
      <c r="Y139" s="14"/>
      <c r="Z139" s="14"/>
    </row>
    <row r="140" spans="1:26" ht="15" x14ac:dyDescent="0.2">
      <c r="A140" s="14" t="s">
        <v>431</v>
      </c>
      <c r="B140" s="14" t="s">
        <v>432</v>
      </c>
      <c r="C140" s="65" t="s">
        <v>471</v>
      </c>
      <c r="D140" s="14"/>
      <c r="E140" s="14"/>
      <c r="F140" s="16" t="s">
        <v>472</v>
      </c>
      <c r="G140" s="16" t="s">
        <v>228</v>
      </c>
      <c r="H140" s="16" t="s">
        <v>132</v>
      </c>
      <c r="I140" s="17">
        <v>20</v>
      </c>
      <c r="J140" s="14"/>
      <c r="K140" s="14"/>
      <c r="L140" s="17">
        <v>0</v>
      </c>
      <c r="M140" s="16"/>
      <c r="N140" s="16"/>
      <c r="O140" s="16"/>
      <c r="P140" s="353">
        <f>COUNTIF(Inputs!$D$4:$AL$247,C140)*(Inputs!$B$3*24)*60*IF(C140="",0,1)</f>
        <v>0</v>
      </c>
      <c r="Q140" s="354">
        <f>IF(Factsheet!$E$61&gt;0,P140/Factsheet!$E$61,0)</f>
        <v>0</v>
      </c>
      <c r="R140" s="18" t="s">
        <v>201</v>
      </c>
      <c r="S140" s="19">
        <f>IF(H140="Trays",I140*Factsheet!$I$61,I140)</f>
        <v>20</v>
      </c>
      <c r="T140" s="20" t="str">
        <f>IF(H140="Other","N/A",IF(H140="Trays",Factsheet!$I$61,Factsheet!$E$61))</f>
        <v>N/A</v>
      </c>
      <c r="U140" s="20" t="str">
        <f t="shared" si="8"/>
        <v>N</v>
      </c>
      <c r="V140" s="14" t="str">
        <f t="shared" si="10"/>
        <v>Diet Aides-Dt.CB.Ent.Prf</v>
      </c>
      <c r="W140" s="14"/>
      <c r="X140" s="14"/>
      <c r="Y140" s="14"/>
      <c r="Z140" s="14"/>
    </row>
    <row r="141" spans="1:26" ht="15" x14ac:dyDescent="0.2">
      <c r="A141" s="14" t="s">
        <v>431</v>
      </c>
      <c r="B141" s="14" t="s">
        <v>432</v>
      </c>
      <c r="C141" s="65" t="s">
        <v>473</v>
      </c>
      <c r="D141" s="14"/>
      <c r="E141" s="14"/>
      <c r="F141" s="16" t="s">
        <v>474</v>
      </c>
      <c r="G141" s="16" t="s">
        <v>228</v>
      </c>
      <c r="H141" s="16" t="s">
        <v>132</v>
      </c>
      <c r="I141" s="17">
        <v>0</v>
      </c>
      <c r="J141" s="14"/>
      <c r="K141" s="14"/>
      <c r="L141" s="17">
        <v>0</v>
      </c>
      <c r="M141" s="16"/>
      <c r="N141" s="16"/>
      <c r="O141" s="16"/>
      <c r="P141" s="353">
        <f>COUNTIF(Inputs!$D$4:$AL$247,C141)*(Inputs!$B$3*24)*60*IF(C141="",0,1)</f>
        <v>0</v>
      </c>
      <c r="Q141" s="354">
        <f>IF(Factsheet!$E$61&gt;0,P141/Factsheet!$E$61,0)</f>
        <v>0</v>
      </c>
      <c r="R141" s="18" t="s">
        <v>201</v>
      </c>
      <c r="S141" s="19">
        <f>IF(H141="Trays",I141*Factsheet!$I$61,I141)</f>
        <v>0</v>
      </c>
      <c r="T141" s="20" t="str">
        <f>IF(H141="Other","N/A",IF(H141="Trays",Factsheet!$I$61,Factsheet!$E$61))</f>
        <v>N/A</v>
      </c>
      <c r="U141" s="20" t="str">
        <f t="shared" si="8"/>
        <v>N</v>
      </c>
      <c r="V141" s="14" t="str">
        <f t="shared" si="10"/>
        <v>Diet Aides-Dt.Ptn.Pref.Rev</v>
      </c>
      <c r="W141" s="14"/>
      <c r="X141" s="14"/>
      <c r="Y141" s="14"/>
      <c r="Z141" s="14"/>
    </row>
    <row r="142" spans="1:26" ht="15" x14ac:dyDescent="0.2">
      <c r="A142" s="14" t="s">
        <v>431</v>
      </c>
      <c r="B142" s="14" t="s">
        <v>432</v>
      </c>
      <c r="C142" s="65" t="s">
        <v>471</v>
      </c>
      <c r="D142" s="14"/>
      <c r="E142" s="14"/>
      <c r="F142" s="16" t="s">
        <v>475</v>
      </c>
      <c r="G142" s="16" t="s">
        <v>228</v>
      </c>
      <c r="H142" s="16" t="s">
        <v>132</v>
      </c>
      <c r="I142" s="17">
        <v>60</v>
      </c>
      <c r="J142" s="14"/>
      <c r="K142" s="14"/>
      <c r="L142" s="17">
        <v>0</v>
      </c>
      <c r="M142" s="16"/>
      <c r="N142" s="16"/>
      <c r="O142" s="16"/>
      <c r="P142" s="353">
        <f>COUNTIF(Inputs!$D$4:$AL$247,C142)*(Inputs!$B$3*24)*60*IF(C142="",0,1)</f>
        <v>0</v>
      </c>
      <c r="Q142" s="354">
        <f>IF(Factsheet!$E$61&gt;0,P142/Factsheet!$E$61,0)</f>
        <v>0</v>
      </c>
      <c r="R142" s="18" t="s">
        <v>201</v>
      </c>
      <c r="S142" s="19">
        <f>IF(H142="Trays",I142*Factsheet!$I$61,I142)</f>
        <v>60</v>
      </c>
      <c r="T142" s="20" t="str">
        <f>IF(H142="Other","N/A",IF(H142="Trays",Factsheet!$I$61,Factsheet!$E$61))</f>
        <v>N/A</v>
      </c>
      <c r="U142" s="20" t="str">
        <f t="shared" si="8"/>
        <v>N</v>
      </c>
      <c r="V142" s="14" t="str">
        <f t="shared" si="10"/>
        <v>Diet Aides-Dt.CB.Ent.Prf</v>
      </c>
      <c r="W142" s="14"/>
      <c r="X142" s="14"/>
      <c r="Y142" s="14"/>
      <c r="Z142" s="14"/>
    </row>
    <row r="143" spans="1:26" ht="15" x14ac:dyDescent="0.2">
      <c r="A143" s="14" t="s">
        <v>431</v>
      </c>
      <c r="B143" s="14" t="s">
        <v>432</v>
      </c>
      <c r="C143" s="65" t="s">
        <v>476</v>
      </c>
      <c r="D143" s="14"/>
      <c r="E143" s="14"/>
      <c r="F143" s="16" t="s">
        <v>477</v>
      </c>
      <c r="G143" s="16" t="s">
        <v>228</v>
      </c>
      <c r="H143" s="16" t="s">
        <v>132</v>
      </c>
      <c r="I143" s="17">
        <v>120</v>
      </c>
      <c r="J143" s="14"/>
      <c r="K143" s="14"/>
      <c r="L143" s="17">
        <v>0</v>
      </c>
      <c r="M143" s="16"/>
      <c r="N143" s="16"/>
      <c r="O143" s="16"/>
      <c r="P143" s="353">
        <f>COUNTIF(Inputs!$D$4:$AL$247,C143)*(Inputs!$B$3*24)*60*IF(C143="",0,1)</f>
        <v>0</v>
      </c>
      <c r="Q143" s="354">
        <f>IF(Factsheet!$E$61&gt;0,P143/Factsheet!$E$61,0)</f>
        <v>0</v>
      </c>
      <c r="R143" s="18" t="s">
        <v>201</v>
      </c>
      <c r="S143" s="19">
        <f>IF(H143="Trays",I143*Factsheet!$I$61,I143)</f>
        <v>120</v>
      </c>
      <c r="T143" s="20" t="str">
        <f>IF(H143="Other","N/A",IF(H143="Trays",Factsheet!$I$61,Factsheet!$E$61))</f>
        <v>N/A</v>
      </c>
      <c r="U143" s="20" t="str">
        <f t="shared" si="8"/>
        <v>N</v>
      </c>
      <c r="V143" s="14" t="str">
        <f t="shared" si="10"/>
        <v>Diet Aides-Dt.NAPASH.Rpt</v>
      </c>
      <c r="W143" s="14"/>
      <c r="X143" s="14"/>
      <c r="Y143" s="14"/>
      <c r="Z143" s="14"/>
    </row>
    <row r="144" spans="1:26" ht="15" x14ac:dyDescent="0.2">
      <c r="A144" s="14" t="s">
        <v>431</v>
      </c>
      <c r="B144" s="14" t="s">
        <v>432</v>
      </c>
      <c r="C144" s="65" t="s">
        <v>478</v>
      </c>
      <c r="D144" s="14"/>
      <c r="E144" s="14"/>
      <c r="F144" s="16" t="s">
        <v>479</v>
      </c>
      <c r="G144" s="16" t="s">
        <v>228</v>
      </c>
      <c r="H144" s="16" t="s">
        <v>132</v>
      </c>
      <c r="I144" s="17">
        <v>30</v>
      </c>
      <c r="J144" s="14"/>
      <c r="K144" s="14"/>
      <c r="L144" s="17">
        <v>0</v>
      </c>
      <c r="M144" s="16"/>
      <c r="N144" s="16"/>
      <c r="O144" s="16"/>
      <c r="P144" s="353">
        <f>COUNTIF(Inputs!$D$4:$AL$247,C144)*(Inputs!$B$3*24)*60*IF(C144="",0,1)</f>
        <v>0</v>
      </c>
      <c r="Q144" s="354">
        <f>IF(Factsheet!$E$61&gt;0,P144/Factsheet!$E$61,0)</f>
        <v>0</v>
      </c>
      <c r="R144" s="18" t="s">
        <v>201</v>
      </c>
      <c r="S144" s="19">
        <f>IF(H144="Trays",I144*Factsheet!$I$61,I144)</f>
        <v>30</v>
      </c>
      <c r="T144" s="20" t="str">
        <f>IF(H144="Other","N/A",IF(H144="Trays",Factsheet!$I$61,Factsheet!$E$61))</f>
        <v>N/A</v>
      </c>
      <c r="U144" s="20" t="str">
        <f t="shared" si="8"/>
        <v>N</v>
      </c>
      <c r="V144" s="14" t="str">
        <f t="shared" si="10"/>
        <v>Diet Aides-Dt.Ptn.Edu.Pcks</v>
      </c>
      <c r="W144" s="14"/>
      <c r="X144" s="14"/>
      <c r="Y144" s="14"/>
      <c r="Z144" s="14"/>
    </row>
    <row r="145" spans="1:34" ht="15" x14ac:dyDescent="0.2">
      <c r="A145" s="14" t="s">
        <v>431</v>
      </c>
      <c r="B145" s="14" t="s">
        <v>432</v>
      </c>
      <c r="C145" s="65" t="s">
        <v>480</v>
      </c>
      <c r="D145" s="14"/>
      <c r="E145" s="14"/>
      <c r="F145" s="16" t="s">
        <v>481</v>
      </c>
      <c r="G145" s="16" t="s">
        <v>228</v>
      </c>
      <c r="H145" s="16" t="s">
        <v>132</v>
      </c>
      <c r="I145" s="17">
        <v>10</v>
      </c>
      <c r="J145" s="14"/>
      <c r="K145" s="14"/>
      <c r="L145" s="17">
        <v>0</v>
      </c>
      <c r="M145" s="16"/>
      <c r="N145" s="16"/>
      <c r="O145" s="16"/>
      <c r="P145" s="353">
        <f>COUNTIF(Inputs!$D$4:$AL$247,C145)*(Inputs!$B$3*24)*60*IF(C145="",0,1)</f>
        <v>0</v>
      </c>
      <c r="Q145" s="354">
        <f>IF(Factsheet!$E$61&gt;0,P145/Factsheet!$E$61,0)</f>
        <v>0</v>
      </c>
      <c r="R145" s="18" t="s">
        <v>201</v>
      </c>
      <c r="S145" s="19">
        <f>IF(H145="Trays",I145*Factsheet!$I$61,I145)</f>
        <v>10</v>
      </c>
      <c r="T145" s="20" t="str">
        <f>IF(H145="Other","N/A",IF(H145="Trays",Factsheet!$I$61,Factsheet!$E$61))</f>
        <v>N/A</v>
      </c>
      <c r="U145" s="20" t="str">
        <f t="shared" si="8"/>
        <v>N</v>
      </c>
      <c r="V145" s="14" t="str">
        <f t="shared" si="10"/>
        <v>Diet Aides-Dt.Team.Meet</v>
      </c>
      <c r="W145" s="14"/>
      <c r="X145" s="14"/>
      <c r="Y145" s="14"/>
      <c r="Z145" s="14"/>
    </row>
    <row r="146" spans="1:34" ht="25.5" x14ac:dyDescent="0.2">
      <c r="A146" s="14" t="s">
        <v>431</v>
      </c>
      <c r="B146" s="14" t="s">
        <v>432</v>
      </c>
      <c r="C146" s="95" t="s">
        <v>482</v>
      </c>
      <c r="D146" s="14"/>
      <c r="E146" s="14"/>
      <c r="F146" s="16" t="s">
        <v>483</v>
      </c>
      <c r="G146" s="16" t="s">
        <v>228</v>
      </c>
      <c r="H146" s="16" t="s">
        <v>132</v>
      </c>
      <c r="I146" s="17">
        <v>5</v>
      </c>
      <c r="J146" s="14"/>
      <c r="K146" s="14">
        <v>0</v>
      </c>
      <c r="L146" s="17">
        <v>0</v>
      </c>
      <c r="M146" s="16"/>
      <c r="N146" s="16"/>
      <c r="O146" s="29">
        <v>42526.52484953704</v>
      </c>
      <c r="P146" s="353">
        <f>COUNTIF(Inputs!$D$4:$AL$247,C146)*(Inputs!$B$3*24)*60*IF(C146="",0,1)</f>
        <v>0</v>
      </c>
      <c r="Q146" s="354">
        <f>IF(Factsheet!$E$61&gt;0,P146/Factsheet!$E$61,0)</f>
        <v>0</v>
      </c>
      <c r="R146" s="18" t="s">
        <v>233</v>
      </c>
      <c r="S146" s="19">
        <f>IF(H146="Trays",I146*Factsheet!$I$61,I146)</f>
        <v>5</v>
      </c>
      <c r="T146" s="20" t="str">
        <f>IF(H146="Other","N/A",IF(H146="Trays",Factsheet!$I$61,Factsheet!$E$61))</f>
        <v>N/A</v>
      </c>
      <c r="U146" s="20" t="str">
        <f t="shared" si="8"/>
        <v>N</v>
      </c>
      <c r="V146" s="14" t="str">
        <f t="shared" si="10"/>
        <v>Diet Aides-Dt.Rev.Protcls</v>
      </c>
      <c r="W146" s="14"/>
      <c r="X146" s="14"/>
      <c r="Y146" s="14"/>
      <c r="Z146" s="14"/>
    </row>
    <row r="147" spans="1:34" ht="15" x14ac:dyDescent="0.2">
      <c r="A147" s="14" t="s">
        <v>431</v>
      </c>
      <c r="B147" s="14" t="s">
        <v>432</v>
      </c>
      <c r="C147" s="65" t="s">
        <v>484</v>
      </c>
      <c r="D147" s="14"/>
      <c r="E147" s="14"/>
      <c r="F147" s="16" t="s">
        <v>485</v>
      </c>
      <c r="G147" s="16" t="s">
        <v>228</v>
      </c>
      <c r="H147" s="16" t="s">
        <v>132</v>
      </c>
      <c r="I147" s="17">
        <v>5</v>
      </c>
      <c r="J147" s="14"/>
      <c r="K147" s="14">
        <v>0</v>
      </c>
      <c r="L147" s="17">
        <v>0</v>
      </c>
      <c r="M147" s="16"/>
      <c r="N147" s="16"/>
      <c r="O147" s="29">
        <v>42709.555868055555</v>
      </c>
      <c r="P147" s="353">
        <f>COUNTIF(Inputs!$D$4:$AL$247,C147)*(Inputs!$B$3*24)*60*IF(C147="",0,1)</f>
        <v>0</v>
      </c>
      <c r="Q147" s="354">
        <f>IF(Factsheet!$E$61&gt;0,P147/Factsheet!$E$61,0)</f>
        <v>0</v>
      </c>
      <c r="R147" s="18" t="s">
        <v>201</v>
      </c>
      <c r="S147" s="19">
        <f>IF(H147="Trays",I147*Factsheet!$I$61,I147)</f>
        <v>5</v>
      </c>
      <c r="T147" s="20" t="str">
        <f>IF(H147="Other","N/A",IF(H147="Trays",Factsheet!$I$61,Factsheet!$E$61))</f>
        <v>N/A</v>
      </c>
      <c r="U147" s="20" t="str">
        <f t="shared" si="8"/>
        <v>N</v>
      </c>
      <c r="V147" s="14" t="str">
        <f>A147&amp;"-"&amp;C147</f>
        <v>Diet Aides-Dt.Test</v>
      </c>
      <c r="W147" s="14" t="s">
        <v>486</v>
      </c>
      <c r="X147" s="14" t="s">
        <v>487</v>
      </c>
      <c r="Y147" s="14" t="s">
        <v>488</v>
      </c>
      <c r="Z147" s="14" t="s">
        <v>489</v>
      </c>
    </row>
    <row r="148" spans="1:34" ht="15" x14ac:dyDescent="0.25">
      <c r="A148" s="14"/>
      <c r="B148" s="14"/>
      <c r="C148" s="14"/>
      <c r="D148" s="14"/>
      <c r="E148" s="14"/>
      <c r="F148" s="14"/>
      <c r="G148" s="14"/>
      <c r="H148" s="14"/>
      <c r="I148" s="14"/>
      <c r="J148" s="14"/>
      <c r="K148" s="14"/>
      <c r="L148" s="17"/>
      <c r="M148" s="16"/>
      <c r="N148" s="16"/>
      <c r="O148" s="16"/>
      <c r="P148" s="353">
        <f>COUNTIF(Inputs!$D$4:$AL$247,C148)*(Inputs!$B$3*24)*60*IF(C148="",0,1)</f>
        <v>0</v>
      </c>
      <c r="Q148" s="354">
        <f>IF(Factsheet!$E$61&gt;0,P148/Factsheet!$E$61,0)</f>
        <v>0</v>
      </c>
      <c r="R148" s="18"/>
      <c r="S148" s="19">
        <f>IF(H148="Trays",I148*Factsheet!$I$61,I148)</f>
        <v>0</v>
      </c>
      <c r="T148" s="20">
        <f>IF(H148="Other","N/A",IF(H148="Trays",Factsheet!$I$61,Factsheet!$E$61))</f>
        <v>40</v>
      </c>
      <c r="U148" s="20" t="str">
        <f>IF(P148&gt;0,"Y","N")</f>
        <v>N</v>
      </c>
      <c r="V148" s="14" t="str">
        <f t="shared" si="10"/>
        <v>-</v>
      </c>
      <c r="W148" s="14"/>
      <c r="X148" s="14"/>
      <c r="Y148" s="14"/>
      <c r="Z148" s="14"/>
      <c r="AH148" s="96">
        <v>42437.499942129631</v>
      </c>
    </row>
    <row r="149" spans="1:34" ht="15" x14ac:dyDescent="0.25">
      <c r="A149" s="14"/>
      <c r="B149" s="14"/>
      <c r="C149" s="14"/>
      <c r="D149" s="14"/>
      <c r="E149" s="14"/>
      <c r="F149" s="14"/>
      <c r="G149" s="14"/>
      <c r="H149" s="14"/>
      <c r="I149" s="14"/>
      <c r="J149" s="14"/>
      <c r="K149" s="14"/>
      <c r="L149" s="17"/>
      <c r="M149" s="16"/>
      <c r="N149" s="16"/>
      <c r="O149" s="16"/>
      <c r="P149" s="353">
        <f>COUNTIF(Inputs!$D$4:$AL$247,C149)*(Inputs!$B$3*24)*60*IF(C149="",0,1)</f>
        <v>0</v>
      </c>
      <c r="Q149" s="354">
        <f>IF(Factsheet!$E$61&gt;0,P149/Factsheet!$E$61,0)</f>
        <v>0</v>
      </c>
      <c r="R149" s="18"/>
      <c r="S149" s="19">
        <f>IF(H149="Trays",I149*Factsheet!$I$61,I149)</f>
        <v>0</v>
      </c>
      <c r="T149" s="20">
        <f>IF(H149="Other","N/A",IF(H149="Trays",Factsheet!$I$61,Factsheet!$E$61))</f>
        <v>40</v>
      </c>
      <c r="U149" s="20" t="str">
        <f>IF(P149&gt;0,"Y","N")</f>
        <v>N</v>
      </c>
      <c r="V149" s="14" t="str">
        <f t="shared" si="10"/>
        <v>-</v>
      </c>
      <c r="W149" s="14"/>
      <c r="X149" s="14"/>
      <c r="Y149" s="14"/>
      <c r="Z149" s="14"/>
      <c r="AH149" s="96">
        <v>42437.543981481482</v>
      </c>
    </row>
    <row r="150" spans="1:34" ht="15" x14ac:dyDescent="0.25">
      <c r="A150" s="14"/>
      <c r="B150" s="14"/>
      <c r="C150" s="14"/>
      <c r="D150" s="14"/>
      <c r="E150" s="14"/>
      <c r="F150" s="14"/>
      <c r="G150" s="14"/>
      <c r="H150" s="14"/>
      <c r="I150" s="14"/>
      <c r="J150" s="14"/>
      <c r="K150" s="14"/>
      <c r="L150" s="17"/>
      <c r="M150" s="16"/>
      <c r="N150" s="16"/>
      <c r="O150" s="23"/>
      <c r="P150" s="353">
        <f>COUNTIF(Inputs!$D$4:$AL$247,C150)*(Inputs!$B$3*24)*60*IF(C150="",0,1)</f>
        <v>0</v>
      </c>
      <c r="Q150" s="354">
        <f>IF(Factsheet!$E$61&gt;0,P150/Factsheet!$E$61,0)</f>
        <v>0</v>
      </c>
      <c r="R150" s="18"/>
      <c r="S150" s="19">
        <f>IF(H150="Trays",I150*Factsheet!$I$61,I150)</f>
        <v>0</v>
      </c>
      <c r="T150" s="20">
        <f>IF(H150="Other","N/A",IF(H150="Trays",Factsheet!$I$61,Factsheet!$E$61))</f>
        <v>40</v>
      </c>
      <c r="U150" s="20" t="str">
        <f>IF(P150&gt;0,"Y","N")</f>
        <v>N</v>
      </c>
      <c r="V150" s="14" t="str">
        <f t="shared" si="10"/>
        <v>-</v>
      </c>
      <c r="W150" s="14"/>
      <c r="X150" s="14"/>
      <c r="Y150" s="14"/>
      <c r="Z150" s="14"/>
      <c r="AH150" s="21" t="s">
        <v>490</v>
      </c>
    </row>
    <row r="151" spans="1:34" ht="15" x14ac:dyDescent="0.25">
      <c r="A151" s="14"/>
      <c r="B151" s="14"/>
      <c r="C151" s="14"/>
      <c r="D151" s="14"/>
      <c r="E151" s="14"/>
      <c r="F151" s="14"/>
      <c r="G151" s="14"/>
      <c r="H151" s="14"/>
      <c r="I151" s="14"/>
      <c r="J151" s="14"/>
      <c r="K151" s="14"/>
      <c r="L151" s="17"/>
      <c r="M151" s="16"/>
      <c r="N151" s="16"/>
      <c r="O151" s="16"/>
      <c r="P151" s="353">
        <f>COUNTIF(Inputs!$D$4:$AL$247,C151)*(Inputs!$B$3*24)*60*IF(C151="",0,1)</f>
        <v>0</v>
      </c>
      <c r="Q151" s="354">
        <f>IF(Factsheet!$E$61&gt;0,P151/Factsheet!$E$61,0)</f>
        <v>0</v>
      </c>
      <c r="R151" s="18"/>
      <c r="S151" s="19">
        <f>IF(H151="Trays",I151*Factsheet!$I$61,I151)</f>
        <v>0</v>
      </c>
      <c r="T151" s="20">
        <f>IF(H151="Other","N/A",IF(H151="Trays",Factsheet!$I$61,Factsheet!$E$61))</f>
        <v>40</v>
      </c>
      <c r="U151" s="20" t="str">
        <f>IF(P151&gt;0,"Y","N")</f>
        <v>N</v>
      </c>
      <c r="V151" s="14" t="str">
        <f t="shared" si="10"/>
        <v>-</v>
      </c>
      <c r="W151" s="14"/>
      <c r="X151" s="14"/>
      <c r="Y151" s="14"/>
      <c r="Z151" s="14"/>
      <c r="AH151" s="96">
        <v>43043.46497685185</v>
      </c>
    </row>
    <row r="152" spans="1:34" ht="15" x14ac:dyDescent="0.25">
      <c r="A152" s="14"/>
      <c r="B152" s="14"/>
      <c r="C152" s="14"/>
      <c r="D152" s="14"/>
      <c r="E152" s="14"/>
      <c r="F152" s="14"/>
      <c r="G152" s="14"/>
      <c r="H152" s="14"/>
      <c r="I152" s="14"/>
      <c r="J152" s="14"/>
      <c r="K152" s="14"/>
      <c r="L152" s="17"/>
      <c r="M152" s="16"/>
      <c r="N152" s="16"/>
      <c r="O152" s="16"/>
      <c r="P152" s="353">
        <f>COUNTIF(Inputs!$D$4:$AL$247,C152)*(Inputs!$B$3*24)*60*IF(C152="",0,1)</f>
        <v>0</v>
      </c>
      <c r="Q152" s="354">
        <f>IF(Factsheet!$E$61&gt;0,P152/Factsheet!$E$61,0)</f>
        <v>0</v>
      </c>
      <c r="R152" s="18"/>
      <c r="S152" s="355"/>
      <c r="T152" s="14"/>
      <c r="U152" s="14"/>
      <c r="V152" s="14" t="str">
        <f t="shared" si="10"/>
        <v>-</v>
      </c>
      <c r="W152" s="14"/>
      <c r="X152" s="14"/>
      <c r="Y152" s="14"/>
      <c r="Z152" s="14"/>
    </row>
    <row r="153" spans="1:34" ht="15" x14ac:dyDescent="0.25">
      <c r="A153" s="14"/>
      <c r="B153" s="14"/>
      <c r="C153" s="14"/>
      <c r="D153" s="14"/>
      <c r="E153" s="14"/>
      <c r="F153" s="14"/>
      <c r="G153" s="14"/>
      <c r="H153" s="14"/>
      <c r="I153" s="14"/>
      <c r="J153" s="14"/>
      <c r="K153" s="14"/>
      <c r="L153" s="17"/>
      <c r="M153" s="16"/>
      <c r="N153" s="16"/>
      <c r="O153" s="29"/>
      <c r="P153" s="353">
        <f>COUNTIF(Inputs!$D$4:$AL$247,C153)*(Inputs!$B$3*24)*60*IF(C153="",0,1)</f>
        <v>0</v>
      </c>
      <c r="Q153" s="354">
        <f>IF(Factsheet!$E$61&gt;0,P153/Factsheet!$E$61,0)</f>
        <v>0</v>
      </c>
      <c r="R153" s="18"/>
      <c r="S153" s="355"/>
      <c r="T153" s="14"/>
      <c r="U153" s="14"/>
      <c r="V153" s="14" t="str">
        <f t="shared" si="10"/>
        <v>-</v>
      </c>
      <c r="W153" s="14"/>
      <c r="X153" s="14"/>
      <c r="Y153" s="14"/>
      <c r="Z153" s="14"/>
    </row>
    <row r="154" spans="1:34" ht="15" x14ac:dyDescent="0.25">
      <c r="A154" s="14"/>
      <c r="B154" s="14"/>
      <c r="C154" s="14"/>
      <c r="D154" s="14"/>
      <c r="E154" s="14"/>
      <c r="F154" s="14"/>
      <c r="G154" s="14"/>
      <c r="H154" s="14"/>
      <c r="I154" s="14"/>
      <c r="J154" s="14"/>
      <c r="K154" s="14"/>
      <c r="L154" s="17"/>
      <c r="M154" s="14"/>
      <c r="N154" s="14"/>
      <c r="O154" s="44"/>
      <c r="P154" s="353">
        <f>COUNTIF(Inputs!$D$4:$AL$247,C154)*(Inputs!$B$3*24)*60*IF(C154="",0,1)</f>
        <v>0</v>
      </c>
      <c r="Q154" s="354">
        <f>IF(Factsheet!$E$61&gt;0,P154/Factsheet!$E$61,0)</f>
        <v>0</v>
      </c>
      <c r="R154" s="18"/>
      <c r="S154" s="355"/>
      <c r="T154" s="14"/>
      <c r="U154" s="14"/>
      <c r="V154" s="14" t="str">
        <f t="shared" si="10"/>
        <v>-</v>
      </c>
      <c r="W154" s="14"/>
      <c r="X154" s="14"/>
      <c r="Y154" s="14"/>
      <c r="Z154" s="14"/>
    </row>
    <row r="155" spans="1:34" ht="15" x14ac:dyDescent="0.25">
      <c r="A155" s="14"/>
      <c r="B155" s="14"/>
      <c r="C155" s="14"/>
      <c r="D155" s="14"/>
      <c r="E155" s="14"/>
      <c r="F155" s="14"/>
      <c r="G155" s="14"/>
      <c r="H155" s="14"/>
      <c r="I155" s="14"/>
      <c r="J155" s="14"/>
      <c r="K155" s="14"/>
      <c r="L155" s="17"/>
      <c r="M155" s="14"/>
      <c r="N155" s="14"/>
      <c r="O155" s="44"/>
      <c r="P155" s="353">
        <f>COUNTIF(Inputs!$D$4:$AL$247,C155)*(Inputs!$B$3*24)*60*IF(C155="",0,1)</f>
        <v>0</v>
      </c>
      <c r="Q155" s="354">
        <f>IF(Factsheet!$E$61&gt;0,P155/Factsheet!$E$61,0)</f>
        <v>0</v>
      </c>
      <c r="R155" s="18"/>
      <c r="S155" s="355"/>
      <c r="T155" s="14"/>
      <c r="U155" s="14"/>
      <c r="V155" s="14" t="str">
        <f t="shared" si="10"/>
        <v>-</v>
      </c>
      <c r="W155" s="14"/>
      <c r="X155" s="14"/>
      <c r="Y155" s="14"/>
      <c r="Z155" s="14"/>
    </row>
    <row r="156" spans="1:34" ht="15" x14ac:dyDescent="0.25">
      <c r="A156" s="14"/>
      <c r="B156" s="14"/>
      <c r="C156" s="14"/>
      <c r="D156" s="14"/>
      <c r="E156" s="14"/>
      <c r="F156" s="14"/>
      <c r="G156" s="14"/>
      <c r="H156" s="14"/>
      <c r="I156" s="14"/>
      <c r="J156" s="14"/>
      <c r="K156" s="14"/>
      <c r="L156" s="17"/>
      <c r="M156" s="14"/>
      <c r="N156" s="14"/>
      <c r="O156" s="14"/>
      <c r="P156" s="353">
        <f>COUNTIF(Inputs!$D$4:$AL$247,C156)*(Inputs!$B$3*24)*60*IF(C156="",0,1)</f>
        <v>0</v>
      </c>
      <c r="Q156" s="354">
        <f>IF(Factsheet!$E$61&gt;0,P156/Factsheet!$E$61,0)</f>
        <v>0</v>
      </c>
      <c r="R156" s="18"/>
      <c r="S156" s="355"/>
      <c r="T156" s="14"/>
      <c r="U156" s="14"/>
      <c r="V156" s="14" t="str">
        <f t="shared" si="10"/>
        <v>-</v>
      </c>
      <c r="W156" s="14"/>
      <c r="X156" s="14"/>
      <c r="Y156" s="14"/>
      <c r="Z156" s="14"/>
    </row>
    <row r="157" spans="1:34" ht="15" x14ac:dyDescent="0.25">
      <c r="A157" s="14"/>
      <c r="B157" s="14"/>
      <c r="C157" s="14"/>
      <c r="D157" s="14"/>
      <c r="E157" s="14"/>
      <c r="F157" s="14"/>
      <c r="G157" s="14"/>
      <c r="H157" s="14"/>
      <c r="I157" s="14"/>
      <c r="J157" s="14"/>
      <c r="K157" s="14"/>
      <c r="L157" s="17"/>
      <c r="M157" s="14"/>
      <c r="N157" s="14"/>
      <c r="O157" s="44"/>
      <c r="P157" s="353">
        <f>COUNTIF(Inputs!$D$4:$AL$247,C157)*(Inputs!$B$3*24)*60*IF(C157="",0,1)</f>
        <v>0</v>
      </c>
      <c r="Q157" s="354">
        <f>IF(Factsheet!$E$61&gt;0,P157/Factsheet!$E$61,0)</f>
        <v>0</v>
      </c>
      <c r="R157" s="18"/>
      <c r="S157" s="355"/>
      <c r="T157" s="14"/>
      <c r="U157" s="14"/>
      <c r="V157" s="14" t="str">
        <f t="shared" si="10"/>
        <v>-</v>
      </c>
      <c r="W157" s="14"/>
      <c r="X157" s="14"/>
      <c r="Y157" s="14"/>
      <c r="Z157" s="14"/>
    </row>
    <row r="158" spans="1:34" ht="15" x14ac:dyDescent="0.25">
      <c r="A158" s="14"/>
      <c r="B158" s="14"/>
      <c r="C158" s="14"/>
      <c r="D158" s="14"/>
      <c r="E158" s="14"/>
      <c r="F158" s="14"/>
      <c r="G158" s="14"/>
      <c r="H158" s="14"/>
      <c r="I158" s="14"/>
      <c r="J158" s="14"/>
      <c r="K158" s="14"/>
      <c r="L158" s="17"/>
      <c r="M158" s="16"/>
      <c r="N158" s="16"/>
      <c r="O158" s="16"/>
      <c r="P158" s="353">
        <f>COUNTIF(Inputs!$D$4:$AL$247,C158)*(Inputs!$B$3*24)*60*IF(C158="",0,1)</f>
        <v>0</v>
      </c>
      <c r="Q158" s="354">
        <f>IF(Factsheet!$E$61&gt;0,P158/Factsheet!$E$61,0)</f>
        <v>0</v>
      </c>
      <c r="R158" s="18"/>
      <c r="S158" s="355"/>
      <c r="T158" s="14"/>
      <c r="U158" s="14"/>
      <c r="V158" s="14" t="str">
        <f t="shared" si="10"/>
        <v>-</v>
      </c>
      <c r="W158" s="14"/>
      <c r="X158" s="14"/>
      <c r="Y158" s="14"/>
      <c r="Z158" s="14"/>
    </row>
    <row r="159" spans="1:34" ht="15" x14ac:dyDescent="0.25">
      <c r="A159" s="14"/>
      <c r="B159" s="14"/>
      <c r="C159" s="14"/>
      <c r="D159" s="14"/>
      <c r="E159" s="14"/>
      <c r="F159" s="14"/>
      <c r="G159" s="14"/>
      <c r="H159" s="14"/>
      <c r="I159" s="14"/>
      <c r="J159" s="14"/>
      <c r="K159" s="14"/>
      <c r="L159" s="17"/>
      <c r="M159" s="14"/>
      <c r="N159" s="14"/>
      <c r="O159" s="14"/>
      <c r="P159" s="353">
        <f>COUNTIF(Inputs!$D$4:$AL$247,C159)*(Inputs!$B$3*24)*60*IF(C159="",0,1)</f>
        <v>0</v>
      </c>
      <c r="Q159" s="354">
        <f>IF(Factsheet!$E$61&gt;0,P159/Factsheet!$E$61,0)</f>
        <v>0</v>
      </c>
      <c r="R159" s="18"/>
      <c r="S159" s="355"/>
      <c r="T159" s="14"/>
      <c r="U159" s="14"/>
      <c r="V159" s="14" t="str">
        <f t="shared" si="10"/>
        <v>-</v>
      </c>
      <c r="W159" s="14"/>
      <c r="X159" s="14"/>
      <c r="Y159" s="14"/>
      <c r="Z159" s="14"/>
    </row>
    <row r="160" spans="1:34" ht="15" x14ac:dyDescent="0.25">
      <c r="A160" s="14"/>
      <c r="B160" s="14"/>
      <c r="C160" s="14"/>
      <c r="D160" s="14"/>
      <c r="E160" s="14"/>
      <c r="F160" s="14"/>
      <c r="G160" s="14"/>
      <c r="H160" s="14"/>
      <c r="I160" s="14"/>
      <c r="J160" s="14"/>
      <c r="K160" s="14"/>
      <c r="L160" s="17"/>
      <c r="M160" s="16"/>
      <c r="N160" s="16"/>
      <c r="O160" s="16"/>
      <c r="P160" s="353">
        <f>COUNTIF(Inputs!$D$4:$AL$247,C160)*(Inputs!$B$3*24)*60*IF(C160="",0,1)</f>
        <v>0</v>
      </c>
      <c r="Q160" s="354">
        <f>IF(Factsheet!$E$61&gt;0,P160/Factsheet!$E$61,0)</f>
        <v>0</v>
      </c>
      <c r="R160" s="18"/>
      <c r="S160" s="355"/>
      <c r="T160" s="14"/>
      <c r="U160" s="14"/>
      <c r="V160" s="14" t="str">
        <f t="shared" si="10"/>
        <v>-</v>
      </c>
      <c r="W160" s="14"/>
      <c r="X160" s="14"/>
      <c r="Y160" s="14"/>
      <c r="Z160" s="14"/>
    </row>
    <row r="161" spans="1:26" ht="15" x14ac:dyDescent="0.25">
      <c r="A161" s="14"/>
      <c r="B161" s="14"/>
      <c r="C161" s="14"/>
      <c r="D161" s="14"/>
      <c r="E161" s="14"/>
      <c r="F161" s="14"/>
      <c r="G161" s="14"/>
      <c r="H161" s="14"/>
      <c r="I161" s="14"/>
      <c r="J161" s="14"/>
      <c r="K161" s="14"/>
      <c r="L161" s="17"/>
      <c r="M161" s="14"/>
      <c r="N161" s="14"/>
      <c r="O161" s="44"/>
      <c r="P161" s="353">
        <f>COUNTIF(Inputs!$D$4:$AL$247,C161)*(Inputs!$B$3*24)*60*IF(C161="",0,1)</f>
        <v>0</v>
      </c>
      <c r="Q161" s="354">
        <f>IF(Factsheet!$E$61&gt;0,P161/Factsheet!$E$61,0)</f>
        <v>0</v>
      </c>
      <c r="R161" s="18"/>
      <c r="S161" s="355"/>
      <c r="T161" s="14"/>
      <c r="U161" s="14"/>
      <c r="V161" s="14" t="str">
        <f t="shared" si="10"/>
        <v>-</v>
      </c>
      <c r="W161" s="14"/>
      <c r="X161" s="14"/>
      <c r="Y161" s="14"/>
      <c r="Z161" s="14"/>
    </row>
    <row r="162" spans="1:26" ht="15" x14ac:dyDescent="0.25">
      <c r="A162" s="14"/>
      <c r="B162" s="14"/>
      <c r="C162" s="14"/>
      <c r="D162" s="14"/>
      <c r="E162" s="14"/>
      <c r="F162" s="14"/>
      <c r="G162" s="14"/>
      <c r="H162" s="14"/>
      <c r="I162" s="14"/>
      <c r="J162" s="14"/>
      <c r="K162" s="14"/>
      <c r="L162" s="17"/>
      <c r="M162" s="16"/>
      <c r="N162" s="16"/>
      <c r="O162" s="16"/>
      <c r="P162" s="353">
        <f>COUNTIF(Inputs!$D$4:$AL$247,C162)*(Inputs!$B$3*24)*60*IF(C162="",0,1)</f>
        <v>0</v>
      </c>
      <c r="Q162" s="354">
        <f>IF(Factsheet!$E$61&gt;0,P162/Factsheet!$E$61,0)</f>
        <v>0</v>
      </c>
      <c r="R162" s="18"/>
      <c r="S162" s="355"/>
      <c r="T162" s="14"/>
      <c r="U162" s="14"/>
      <c r="V162" s="14" t="str">
        <f t="shared" si="10"/>
        <v>-</v>
      </c>
      <c r="W162" s="14"/>
      <c r="X162" s="14"/>
      <c r="Y162" s="14"/>
      <c r="Z162" s="14"/>
    </row>
    <row r="163" spans="1:26" ht="15" x14ac:dyDescent="0.25">
      <c r="A163" s="14"/>
      <c r="B163" s="14"/>
      <c r="C163" s="14"/>
      <c r="D163" s="14"/>
      <c r="E163" s="14"/>
      <c r="F163" s="14"/>
      <c r="G163" s="14"/>
      <c r="H163" s="14"/>
      <c r="I163" s="14"/>
      <c r="J163" s="14"/>
      <c r="K163" s="14"/>
      <c r="L163" s="17"/>
      <c r="M163" s="16"/>
      <c r="N163" s="16"/>
      <c r="O163" s="16"/>
      <c r="P163" s="353">
        <f>COUNTIF(Inputs!$D$4:$AL$247,C163)*(Inputs!$B$3*24)*60*IF(C163="",0,1)</f>
        <v>0</v>
      </c>
      <c r="Q163" s="354">
        <f>IF(Factsheet!$E$61&gt;0,P163/Factsheet!$E$61,0)</f>
        <v>0</v>
      </c>
      <c r="R163" s="18"/>
      <c r="S163" s="355"/>
      <c r="T163" s="14"/>
      <c r="U163" s="14"/>
      <c r="V163" s="14" t="str">
        <f t="shared" si="10"/>
        <v>-</v>
      </c>
      <c r="W163" s="14"/>
      <c r="X163" s="14"/>
      <c r="Y163" s="14"/>
      <c r="Z163" s="14"/>
    </row>
    <row r="164" spans="1:26" ht="15" x14ac:dyDescent="0.25">
      <c r="A164" s="14"/>
      <c r="B164" s="14"/>
      <c r="C164" s="14"/>
      <c r="D164" s="14"/>
      <c r="E164" s="14"/>
      <c r="F164" s="14"/>
      <c r="G164" s="14"/>
      <c r="H164" s="14"/>
      <c r="I164" s="14"/>
      <c r="J164" s="14"/>
      <c r="K164" s="14"/>
      <c r="L164" s="17"/>
      <c r="M164" s="14"/>
      <c r="N164" s="14"/>
      <c r="O164" s="14"/>
      <c r="P164" s="353">
        <f>COUNTIF(Inputs!$D$4:$AL$247,C164)*(Inputs!$B$3*24)*60*IF(C164="",0,1)</f>
        <v>0</v>
      </c>
      <c r="Q164" s="354">
        <f>IF(Factsheet!$E$61&gt;0,P164/Factsheet!$E$61,0)</f>
        <v>0</v>
      </c>
      <c r="R164" s="18"/>
      <c r="S164" s="355"/>
      <c r="T164" s="14"/>
      <c r="U164" s="14"/>
      <c r="V164" s="14" t="str">
        <f t="shared" si="10"/>
        <v>-</v>
      </c>
      <c r="W164" s="14"/>
      <c r="X164" s="14"/>
      <c r="Y164" s="14"/>
      <c r="Z164" s="14"/>
    </row>
    <row r="165" spans="1:26" ht="15" x14ac:dyDescent="0.25">
      <c r="A165" s="14"/>
      <c r="B165" s="14"/>
      <c r="C165" s="14"/>
      <c r="D165" s="14"/>
      <c r="E165" s="14"/>
      <c r="F165" s="14"/>
      <c r="G165" s="14"/>
      <c r="H165" s="14"/>
      <c r="I165" s="14"/>
      <c r="J165" s="14"/>
      <c r="K165" s="14"/>
      <c r="L165" s="17"/>
      <c r="M165" s="16"/>
      <c r="N165" s="16"/>
      <c r="O165" s="16"/>
      <c r="P165" s="353">
        <f>COUNTIF(Inputs!$D$4:$AL$247,C165)*(Inputs!$B$3*24)*60*IF(C165="",0,1)</f>
        <v>0</v>
      </c>
      <c r="Q165" s="354">
        <f>IF(Factsheet!$E$61&gt;0,P165/Factsheet!$E$61,0)</f>
        <v>0</v>
      </c>
      <c r="R165" s="18"/>
      <c r="S165" s="355"/>
      <c r="T165" s="14"/>
      <c r="U165" s="14"/>
      <c r="V165" s="14" t="str">
        <f t="shared" si="10"/>
        <v>-</v>
      </c>
      <c r="W165" s="14"/>
      <c r="X165" s="14"/>
      <c r="Y165" s="14"/>
      <c r="Z165" s="14"/>
    </row>
    <row r="166" spans="1:26" ht="15" x14ac:dyDescent="0.25">
      <c r="A166" s="14"/>
      <c r="B166" s="14"/>
      <c r="C166" s="14"/>
      <c r="D166" s="14"/>
      <c r="E166" s="14"/>
      <c r="F166" s="14"/>
      <c r="G166" s="14"/>
      <c r="H166" s="14"/>
      <c r="I166" s="14"/>
      <c r="J166" s="14"/>
      <c r="K166" s="14"/>
      <c r="L166" s="17"/>
      <c r="M166" s="14"/>
      <c r="N166" s="14"/>
      <c r="O166" s="14"/>
      <c r="P166" s="353">
        <f>COUNTIF(Inputs!$D$4:$AL$247,C166)*(Inputs!$B$3*24)*60*IF(C166="",0,1)</f>
        <v>0</v>
      </c>
      <c r="Q166" s="354">
        <f>IF(Factsheet!$E$61&gt;0,P166/Factsheet!$E$61,0)</f>
        <v>0</v>
      </c>
      <c r="R166" s="18"/>
      <c r="S166" s="355"/>
      <c r="T166" s="14"/>
      <c r="U166" s="14"/>
      <c r="V166" s="14" t="str">
        <f t="shared" si="10"/>
        <v>-</v>
      </c>
      <c r="W166" s="14"/>
      <c r="X166" s="14"/>
      <c r="Y166" s="14"/>
      <c r="Z166" s="14"/>
    </row>
    <row r="167" spans="1:26" ht="15" x14ac:dyDescent="0.25">
      <c r="A167" s="14"/>
      <c r="B167" s="14"/>
      <c r="C167" s="14"/>
      <c r="D167" s="14"/>
      <c r="E167" s="14"/>
      <c r="F167" s="14"/>
      <c r="G167" s="14"/>
      <c r="H167" s="14"/>
      <c r="I167" s="14"/>
      <c r="J167" s="14"/>
      <c r="K167" s="14"/>
      <c r="L167" s="17"/>
      <c r="M167" s="14"/>
      <c r="N167" s="14"/>
      <c r="O167" s="44"/>
      <c r="P167" s="353">
        <f>COUNTIF(Inputs!$D$4:$AL$247,C167)*(Inputs!$B$3*24)*60*IF(C167="",0,1)</f>
        <v>0</v>
      </c>
      <c r="Q167" s="354">
        <f>IF(Factsheet!$E$61&gt;0,P167/Factsheet!$E$61,0)</f>
        <v>0</v>
      </c>
      <c r="R167" s="18"/>
      <c r="S167" s="355"/>
      <c r="T167" s="14"/>
      <c r="U167" s="14"/>
      <c r="V167" s="14" t="str">
        <f t="shared" si="10"/>
        <v>-</v>
      </c>
      <c r="W167" s="14"/>
      <c r="X167" s="14"/>
      <c r="Y167" s="14"/>
      <c r="Z167" s="14"/>
    </row>
    <row r="168" spans="1:26" ht="15" x14ac:dyDescent="0.25">
      <c r="A168" s="14"/>
      <c r="B168" s="14"/>
      <c r="C168" s="14"/>
      <c r="D168" s="14"/>
      <c r="E168" s="14"/>
      <c r="F168" s="14"/>
      <c r="G168" s="14"/>
      <c r="H168" s="14"/>
      <c r="I168" s="14"/>
      <c r="J168" s="14"/>
      <c r="K168" s="14"/>
      <c r="L168" s="17"/>
      <c r="M168" s="14"/>
      <c r="N168" s="14"/>
      <c r="O168" s="44"/>
      <c r="P168" s="353">
        <f>COUNTIF(Inputs!$D$4:$AL$247,C168)*(Inputs!$B$3*24)*60*IF(C168="",0,1)</f>
        <v>0</v>
      </c>
      <c r="Q168" s="354">
        <f>IF(Factsheet!$E$61&gt;0,P168/Factsheet!$E$61,0)</f>
        <v>0</v>
      </c>
      <c r="R168" s="18"/>
      <c r="S168" s="355"/>
      <c r="T168" s="14"/>
      <c r="U168" s="14"/>
      <c r="V168" s="14" t="str">
        <f t="shared" si="10"/>
        <v>-</v>
      </c>
      <c r="W168" s="14"/>
      <c r="X168" s="14"/>
      <c r="Y168" s="14"/>
      <c r="Z168" s="14"/>
    </row>
    <row r="169" spans="1:26" ht="15" x14ac:dyDescent="0.25">
      <c r="A169" s="14"/>
      <c r="B169" s="14"/>
      <c r="C169" s="14"/>
      <c r="D169" s="14"/>
      <c r="E169" s="14"/>
      <c r="F169" s="14"/>
      <c r="G169" s="14"/>
      <c r="H169" s="14"/>
      <c r="I169" s="14"/>
      <c r="J169" s="14"/>
      <c r="K169" s="14"/>
      <c r="L169" s="17"/>
      <c r="M169" s="14"/>
      <c r="N169" s="14"/>
      <c r="O169" s="14"/>
      <c r="P169" s="353">
        <f>COUNTIF(Inputs!$D$4:$AL$247,C169)*(Inputs!$B$3*24)*60*IF(C169="",0,1)</f>
        <v>0</v>
      </c>
      <c r="Q169" s="354">
        <f>IF(Factsheet!$E$61&gt;0,P169/Factsheet!$E$61,0)</f>
        <v>0</v>
      </c>
      <c r="R169" s="18"/>
      <c r="S169" s="355"/>
      <c r="T169" s="14"/>
      <c r="U169" s="14"/>
      <c r="V169" s="14" t="str">
        <f t="shared" si="10"/>
        <v>-</v>
      </c>
      <c r="W169" s="14"/>
      <c r="X169" s="14"/>
      <c r="Y169" s="14"/>
      <c r="Z169" s="14"/>
    </row>
    <row r="170" spans="1:26" ht="15" x14ac:dyDescent="0.25">
      <c r="A170" s="14"/>
      <c r="B170" s="14"/>
      <c r="C170" s="14"/>
      <c r="D170" s="14"/>
      <c r="E170" s="14"/>
      <c r="F170" s="14"/>
      <c r="G170" s="14"/>
      <c r="H170" s="14"/>
      <c r="I170" s="14"/>
      <c r="J170" s="14"/>
      <c r="K170" s="14"/>
      <c r="L170" s="17"/>
      <c r="M170" s="14"/>
      <c r="N170" s="14"/>
      <c r="O170" s="44"/>
      <c r="P170" s="353">
        <f>COUNTIF(Inputs!$D$4:$AL$247,C170)*(Inputs!$B$3*24)*60*IF(C170="",0,1)</f>
        <v>0</v>
      </c>
      <c r="Q170" s="354">
        <f>IF(Factsheet!$E$61&gt;0,P170/Factsheet!$E$61,0)</f>
        <v>0</v>
      </c>
      <c r="R170" s="18"/>
      <c r="S170" s="355"/>
      <c r="T170" s="14"/>
      <c r="U170" s="14"/>
      <c r="V170" s="14" t="str">
        <f t="shared" si="10"/>
        <v>-</v>
      </c>
      <c r="W170" s="14"/>
      <c r="X170" s="14"/>
      <c r="Y170" s="14"/>
      <c r="Z170" s="14"/>
    </row>
    <row r="171" spans="1:26" ht="15" x14ac:dyDescent="0.25">
      <c r="A171" s="14"/>
      <c r="B171" s="14"/>
      <c r="C171" s="14"/>
      <c r="D171" s="14"/>
      <c r="E171" s="14"/>
      <c r="F171" s="14"/>
      <c r="G171" s="14"/>
      <c r="H171" s="14"/>
      <c r="I171" s="14"/>
      <c r="J171" s="14"/>
      <c r="K171" s="14"/>
      <c r="L171" s="17"/>
      <c r="M171" s="16"/>
      <c r="N171" s="16"/>
      <c r="O171" s="16"/>
      <c r="P171" s="353">
        <f>COUNTIF(Inputs!$D$4:$AL$247,C171)*(Inputs!$B$3*24)*60*IF(C171="",0,1)</f>
        <v>0</v>
      </c>
      <c r="Q171" s="354">
        <f>IF(Factsheet!$E$61&gt;0,P171/Factsheet!$E$61,0)</f>
        <v>0</v>
      </c>
      <c r="R171" s="18"/>
      <c r="S171" s="355"/>
      <c r="T171" s="14"/>
      <c r="U171" s="14"/>
      <c r="V171" s="14" t="str">
        <f t="shared" si="10"/>
        <v>-</v>
      </c>
      <c r="W171" s="14"/>
      <c r="X171" s="14"/>
      <c r="Y171" s="14"/>
      <c r="Z171" s="14"/>
    </row>
    <row r="172" spans="1:26" ht="15" x14ac:dyDescent="0.25">
      <c r="A172" s="14"/>
      <c r="B172" s="14"/>
      <c r="C172" s="14"/>
      <c r="D172" s="14"/>
      <c r="E172" s="14"/>
      <c r="F172" s="14"/>
      <c r="G172" s="14"/>
      <c r="H172" s="14"/>
      <c r="I172" s="14"/>
      <c r="J172" s="14"/>
      <c r="K172" s="14"/>
      <c r="L172" s="17"/>
      <c r="M172" s="16"/>
      <c r="N172" s="16"/>
      <c r="O172" s="16"/>
      <c r="P172" s="353">
        <f>COUNTIF(Inputs!$D$4:$AL$247,C172)*(Inputs!$B$3*24)*60*IF(C172="",0,1)</f>
        <v>0</v>
      </c>
      <c r="Q172" s="354">
        <f>IF(Factsheet!$E$61&gt;0,P172/Factsheet!$E$61,0)</f>
        <v>0</v>
      </c>
      <c r="R172" s="18"/>
      <c r="S172" s="355"/>
      <c r="T172" s="14"/>
      <c r="U172" s="14"/>
      <c r="V172" s="14" t="str">
        <f t="shared" si="10"/>
        <v>-</v>
      </c>
      <c r="W172" s="14"/>
      <c r="X172" s="14"/>
      <c r="Y172" s="14"/>
      <c r="Z172" s="14"/>
    </row>
    <row r="173" spans="1:26" ht="15" x14ac:dyDescent="0.25">
      <c r="A173" s="14"/>
      <c r="B173" s="14"/>
      <c r="C173" s="14"/>
      <c r="D173" s="14"/>
      <c r="E173" s="14"/>
      <c r="F173" s="14"/>
      <c r="G173" s="14"/>
      <c r="H173" s="14"/>
      <c r="I173" s="14"/>
      <c r="J173" s="14"/>
      <c r="K173" s="14"/>
      <c r="L173" s="17"/>
      <c r="M173" s="16"/>
      <c r="N173" s="16"/>
      <c r="O173" s="29"/>
      <c r="P173" s="353">
        <f>COUNTIF(Inputs!$D$4:$AL$247,C173)*(Inputs!$B$3*24)*60*IF(C173="",0,1)</f>
        <v>0</v>
      </c>
      <c r="Q173" s="354">
        <f>IF(Factsheet!$E$61&gt;0,P173/Factsheet!$E$61,0)</f>
        <v>0</v>
      </c>
      <c r="R173" s="18"/>
      <c r="S173" s="355"/>
      <c r="T173" s="14"/>
      <c r="U173" s="14"/>
      <c r="V173" s="14" t="str">
        <f t="shared" si="10"/>
        <v>-</v>
      </c>
      <c r="W173" s="14"/>
      <c r="X173" s="14"/>
      <c r="Y173" s="14"/>
      <c r="Z173" s="14"/>
    </row>
    <row r="174" spans="1:26" ht="15" x14ac:dyDescent="0.25">
      <c r="A174" s="14"/>
      <c r="B174" s="14"/>
      <c r="C174" s="14"/>
      <c r="D174" s="14"/>
      <c r="E174" s="14"/>
      <c r="F174" s="14"/>
      <c r="G174" s="14"/>
      <c r="H174" s="14"/>
      <c r="I174" s="14"/>
      <c r="J174" s="14"/>
      <c r="K174" s="14"/>
      <c r="L174" s="17"/>
      <c r="M174" s="16"/>
      <c r="N174" s="16"/>
      <c r="O174" s="16"/>
      <c r="P174" s="353">
        <f>COUNTIF(Inputs!$D$4:$AL$247,C174)*(Inputs!$B$3*24)*60*IF(C174="",0,1)</f>
        <v>0</v>
      </c>
      <c r="Q174" s="354">
        <f>IF(Factsheet!$E$61&gt;0,P174/Factsheet!$E$61,0)</f>
        <v>0</v>
      </c>
      <c r="R174" s="18"/>
      <c r="S174" s="355"/>
      <c r="T174" s="14"/>
      <c r="U174" s="14"/>
      <c r="V174" s="14" t="str">
        <f t="shared" si="10"/>
        <v>-</v>
      </c>
      <c r="W174" s="14"/>
      <c r="X174" s="14"/>
      <c r="Y174" s="14"/>
      <c r="Z174" s="14"/>
    </row>
    <row r="175" spans="1:26" ht="15" x14ac:dyDescent="0.25">
      <c r="A175" s="14"/>
      <c r="B175" s="14"/>
      <c r="C175" s="14"/>
      <c r="D175" s="14"/>
      <c r="E175" s="14"/>
      <c r="F175" s="14"/>
      <c r="G175" s="14"/>
      <c r="H175" s="14"/>
      <c r="I175" s="14"/>
      <c r="J175" s="14"/>
      <c r="K175" s="14"/>
      <c r="L175" s="17"/>
      <c r="M175" s="16"/>
      <c r="N175" s="16"/>
      <c r="O175" s="16"/>
      <c r="P175" s="353">
        <f>COUNTIF(Inputs!$D$4:$AL$247,C175)*(Inputs!$B$3*24)*60*IF(C175="",0,1)</f>
        <v>0</v>
      </c>
      <c r="Q175" s="354">
        <f>IF(Factsheet!$E$61&gt;0,P175/Factsheet!$E$61,0)</f>
        <v>0</v>
      </c>
      <c r="R175" s="18"/>
      <c r="S175" s="355"/>
      <c r="T175" s="14"/>
      <c r="U175" s="14"/>
      <c r="V175" s="14" t="str">
        <f t="shared" si="10"/>
        <v>-</v>
      </c>
      <c r="W175" s="14"/>
      <c r="X175" s="14"/>
      <c r="Y175" s="14"/>
      <c r="Z175" s="14"/>
    </row>
    <row r="176" spans="1:26" ht="15" x14ac:dyDescent="0.25">
      <c r="A176" s="14"/>
      <c r="B176" s="14"/>
      <c r="C176" s="14"/>
      <c r="D176" s="14"/>
      <c r="E176" s="14"/>
      <c r="F176" s="14"/>
      <c r="G176" s="14"/>
      <c r="H176" s="14"/>
      <c r="I176" s="14"/>
      <c r="J176" s="14"/>
      <c r="K176" s="14"/>
      <c r="L176" s="17"/>
      <c r="M176" s="16"/>
      <c r="N176" s="16"/>
      <c r="O176" s="16"/>
      <c r="P176" s="353">
        <f>COUNTIF(Inputs!$D$4:$AL$247,C176)*(Inputs!$B$3*24)*60*IF(C176="",0,1)</f>
        <v>0</v>
      </c>
      <c r="Q176" s="354">
        <f>IF(Factsheet!$E$61&gt;0,P176/Factsheet!$E$61,0)</f>
        <v>0</v>
      </c>
      <c r="R176" s="18"/>
      <c r="S176" s="355"/>
      <c r="T176" s="14"/>
      <c r="U176" s="14"/>
      <c r="V176" s="14" t="str">
        <f t="shared" si="10"/>
        <v>-</v>
      </c>
      <c r="W176" s="14"/>
      <c r="X176" s="14"/>
      <c r="Y176" s="14"/>
      <c r="Z176" s="14"/>
    </row>
    <row r="177" spans="1:26" ht="15" x14ac:dyDescent="0.25">
      <c r="A177" s="14"/>
      <c r="B177" s="14"/>
      <c r="C177" s="14"/>
      <c r="D177" s="14"/>
      <c r="E177" s="14"/>
      <c r="F177" s="14"/>
      <c r="G177" s="14"/>
      <c r="H177" s="14"/>
      <c r="I177" s="14"/>
      <c r="J177" s="14"/>
      <c r="K177" s="14"/>
      <c r="L177" s="17"/>
      <c r="M177" s="16"/>
      <c r="N177" s="16"/>
      <c r="O177" s="29"/>
      <c r="P177" s="353">
        <f>COUNTIF(Inputs!$D$4:$AL$247,C177)*(Inputs!$B$3*24)*60*IF(C177="",0,1)</f>
        <v>0</v>
      </c>
      <c r="Q177" s="354">
        <f>IF(Factsheet!$E$61&gt;0,P177/Factsheet!$E$61,0)</f>
        <v>0</v>
      </c>
      <c r="R177" s="18"/>
      <c r="S177" s="355"/>
      <c r="T177" s="14"/>
      <c r="U177" s="14"/>
      <c r="V177" s="14" t="str">
        <f t="shared" si="10"/>
        <v>-</v>
      </c>
      <c r="W177" s="14"/>
      <c r="X177" s="14"/>
      <c r="Y177" s="14"/>
      <c r="Z177" s="14"/>
    </row>
    <row r="178" spans="1:26" ht="15" x14ac:dyDescent="0.25">
      <c r="A178" s="14"/>
      <c r="B178" s="14"/>
      <c r="C178" s="14"/>
      <c r="D178" s="14"/>
      <c r="E178" s="14"/>
      <c r="F178" s="14"/>
      <c r="G178" s="14"/>
      <c r="H178" s="14"/>
      <c r="I178" s="14"/>
      <c r="J178" s="14"/>
      <c r="K178" s="14"/>
      <c r="L178" s="17"/>
      <c r="M178" s="16"/>
      <c r="N178" s="16"/>
      <c r="O178" s="16"/>
      <c r="P178" s="353">
        <f>COUNTIF(Inputs!$D$4:$AL$247,C178)*(Inputs!$B$3*24)*60*IF(C178="",0,1)</f>
        <v>0</v>
      </c>
      <c r="Q178" s="354">
        <f>IF(Factsheet!$E$61&gt;0,P178/Factsheet!$E$61,0)</f>
        <v>0</v>
      </c>
      <c r="R178" s="18"/>
      <c r="S178" s="355"/>
      <c r="T178" s="14"/>
      <c r="U178" s="14"/>
      <c r="V178" s="14" t="str">
        <f t="shared" si="10"/>
        <v>-</v>
      </c>
      <c r="W178" s="14"/>
      <c r="X178" s="14"/>
      <c r="Y178" s="14"/>
      <c r="Z178" s="14"/>
    </row>
    <row r="179" spans="1:26" ht="15" x14ac:dyDescent="0.25">
      <c r="A179" s="14"/>
      <c r="B179" s="14"/>
      <c r="C179" s="14"/>
      <c r="D179" s="14"/>
      <c r="E179" s="14"/>
      <c r="F179" s="14"/>
      <c r="G179" s="14"/>
      <c r="H179" s="14"/>
      <c r="I179" s="14"/>
      <c r="J179" s="14"/>
      <c r="K179" s="14"/>
      <c r="L179" s="17"/>
      <c r="M179" s="16"/>
      <c r="N179" s="16"/>
      <c r="O179" s="16"/>
      <c r="P179" s="353">
        <f>COUNTIF(Inputs!$D$4:$AL$247,C179)*(Inputs!$B$3*24)*60*IF(C179="",0,1)</f>
        <v>0</v>
      </c>
      <c r="Q179" s="354">
        <f>IF(Factsheet!$E$61&gt;0,P179/Factsheet!$E$61,0)</f>
        <v>0</v>
      </c>
      <c r="R179" s="18"/>
      <c r="S179" s="355"/>
      <c r="T179" s="14"/>
      <c r="U179" s="14"/>
      <c r="V179" s="14" t="str">
        <f t="shared" si="10"/>
        <v>-</v>
      </c>
      <c r="W179" s="14"/>
      <c r="X179" s="14"/>
      <c r="Y179" s="14"/>
      <c r="Z179" s="14"/>
    </row>
    <row r="180" spans="1:26" ht="15" x14ac:dyDescent="0.25">
      <c r="A180" s="14"/>
      <c r="B180" s="14"/>
      <c r="C180" s="14"/>
      <c r="D180" s="14"/>
      <c r="E180" s="14"/>
      <c r="F180" s="14"/>
      <c r="G180" s="14"/>
      <c r="H180" s="14"/>
      <c r="I180" s="14"/>
      <c r="J180" s="14"/>
      <c r="K180" s="14"/>
      <c r="L180" s="17"/>
      <c r="M180" s="16"/>
      <c r="N180" s="16"/>
      <c r="O180" s="16"/>
      <c r="P180" s="353">
        <f>COUNTIF(Inputs!$D$4:$AL$247,C180)*(Inputs!$B$3*24)*60*IF(C180="",0,1)</f>
        <v>0</v>
      </c>
      <c r="Q180" s="354">
        <f>IF(Factsheet!$E$61&gt;0,P180/Factsheet!$E$61,0)</f>
        <v>0</v>
      </c>
      <c r="R180" s="18"/>
      <c r="S180" s="355"/>
      <c r="T180" s="14"/>
      <c r="U180" s="14"/>
      <c r="V180" s="14" t="str">
        <f t="shared" si="10"/>
        <v>-</v>
      </c>
      <c r="W180" s="14"/>
      <c r="X180" s="14"/>
      <c r="Y180" s="14"/>
      <c r="Z180" s="14"/>
    </row>
    <row r="181" spans="1:26" ht="15" x14ac:dyDescent="0.25">
      <c r="A181" s="14"/>
      <c r="B181" s="14"/>
      <c r="C181" s="14"/>
      <c r="D181" s="14"/>
      <c r="E181" s="14"/>
      <c r="F181" s="14"/>
      <c r="G181" s="14"/>
      <c r="H181" s="14"/>
      <c r="I181" s="14"/>
      <c r="J181" s="14"/>
      <c r="K181" s="14"/>
      <c r="L181" s="17"/>
      <c r="M181" s="16"/>
      <c r="N181" s="16"/>
      <c r="O181" s="29"/>
      <c r="P181" s="353">
        <f>COUNTIF(Inputs!$D$4:$AL$247,C181)*(Inputs!$B$3*24)*60*IF(C181="",0,1)</f>
        <v>0</v>
      </c>
      <c r="Q181" s="354">
        <f>IF(Factsheet!$E$61&gt;0,P181/Factsheet!$E$61,0)</f>
        <v>0</v>
      </c>
      <c r="R181" s="18"/>
      <c r="S181" s="355"/>
      <c r="T181" s="14"/>
      <c r="U181" s="14"/>
      <c r="V181" s="14" t="str">
        <f t="shared" si="10"/>
        <v>-</v>
      </c>
      <c r="W181" s="14"/>
      <c r="X181" s="14"/>
      <c r="Y181" s="14"/>
      <c r="Z181" s="14"/>
    </row>
    <row r="182" spans="1:26" ht="15" x14ac:dyDescent="0.25">
      <c r="A182" s="14"/>
      <c r="B182" s="14"/>
      <c r="C182" s="14"/>
      <c r="D182" s="14"/>
      <c r="E182" s="14"/>
      <c r="F182" s="14"/>
      <c r="G182" s="14"/>
      <c r="H182" s="14"/>
      <c r="I182" s="14"/>
      <c r="J182" s="14"/>
      <c r="K182" s="14"/>
      <c r="L182" s="17"/>
      <c r="M182" s="16"/>
      <c r="N182" s="16"/>
      <c r="O182" s="16"/>
      <c r="P182" s="353">
        <f>COUNTIF(Inputs!$D$4:$AL$247,C182)*(Inputs!$B$3*24)*60*IF(C182="",0,1)</f>
        <v>0</v>
      </c>
      <c r="Q182" s="354">
        <f>IF(Factsheet!$E$61&gt;0,P182/Factsheet!$E$61,0)</f>
        <v>0</v>
      </c>
      <c r="R182" s="18"/>
      <c r="S182" s="355"/>
      <c r="T182" s="14"/>
      <c r="U182" s="14"/>
      <c r="V182" s="14" t="str">
        <f t="shared" si="10"/>
        <v>-</v>
      </c>
      <c r="W182" s="14"/>
      <c r="X182" s="14"/>
      <c r="Y182" s="14"/>
      <c r="Z182" s="14"/>
    </row>
    <row r="183" spans="1:26" ht="15" x14ac:dyDescent="0.25">
      <c r="A183" s="14"/>
      <c r="B183" s="14"/>
      <c r="C183" s="14"/>
      <c r="D183" s="14"/>
      <c r="E183" s="14"/>
      <c r="F183" s="14"/>
      <c r="G183" s="14"/>
      <c r="H183" s="14"/>
      <c r="I183" s="14"/>
      <c r="J183" s="14"/>
      <c r="K183" s="14"/>
      <c r="L183" s="17"/>
      <c r="M183" s="16"/>
      <c r="N183" s="16"/>
      <c r="O183" s="29"/>
      <c r="P183" s="353">
        <f>COUNTIF(Inputs!$D$4:$AL$247,C183)*(Inputs!$B$3*24)*60*IF(C183="",0,1)</f>
        <v>0</v>
      </c>
      <c r="Q183" s="354">
        <f>IF(Factsheet!$E$61&gt;0,P183/Factsheet!$E$61,0)</f>
        <v>0</v>
      </c>
      <c r="R183" s="18"/>
      <c r="S183" s="355"/>
      <c r="T183" s="14"/>
      <c r="U183" s="14"/>
      <c r="V183" s="14" t="str">
        <f t="shared" si="10"/>
        <v>-</v>
      </c>
      <c r="W183" s="14"/>
      <c r="X183" s="14"/>
      <c r="Y183" s="14"/>
      <c r="Z183" s="14"/>
    </row>
    <row r="184" spans="1:26" ht="15" x14ac:dyDescent="0.25">
      <c r="A184" s="14"/>
      <c r="B184" s="14"/>
      <c r="C184" s="14"/>
      <c r="D184" s="14"/>
      <c r="E184" s="14"/>
      <c r="F184" s="14"/>
      <c r="G184" s="14"/>
      <c r="H184" s="14"/>
      <c r="I184" s="14"/>
      <c r="J184" s="14"/>
      <c r="K184" s="14"/>
      <c r="L184" s="17"/>
      <c r="M184" s="16"/>
      <c r="N184" s="16"/>
      <c r="O184" s="16"/>
      <c r="P184" s="353">
        <f>COUNTIF(Inputs!$D$4:$AL$247,C184)*(Inputs!$B$3*24)*60*IF(C184="",0,1)</f>
        <v>0</v>
      </c>
      <c r="Q184" s="354">
        <f>IF(Factsheet!$E$61&gt;0,P184/Factsheet!$E$61,0)</f>
        <v>0</v>
      </c>
      <c r="R184" s="18"/>
      <c r="S184" s="355"/>
      <c r="T184" s="14"/>
      <c r="U184" s="14"/>
      <c r="V184" s="14" t="str">
        <f t="shared" ref="V184:V247" si="11">A184&amp;"-"&amp;C184</f>
        <v>-</v>
      </c>
      <c r="W184" s="14"/>
      <c r="X184" s="14"/>
      <c r="Y184" s="14"/>
      <c r="Z184" s="14"/>
    </row>
    <row r="185" spans="1:26" ht="15" x14ac:dyDescent="0.25">
      <c r="A185" s="14"/>
      <c r="B185" s="14"/>
      <c r="C185" s="14"/>
      <c r="D185" s="14"/>
      <c r="E185" s="14"/>
      <c r="F185" s="14"/>
      <c r="G185" s="14"/>
      <c r="H185" s="14"/>
      <c r="I185" s="14"/>
      <c r="J185" s="14"/>
      <c r="K185" s="14"/>
      <c r="L185" s="17"/>
      <c r="M185" s="16"/>
      <c r="N185" s="16"/>
      <c r="O185" s="16"/>
      <c r="P185" s="353">
        <f>COUNTIF(Inputs!$D$4:$AL$247,C185)*(Inputs!$B$3*24)*60*IF(C185="",0,1)</f>
        <v>0</v>
      </c>
      <c r="Q185" s="354">
        <f>IF(Factsheet!$E$61&gt;0,P185/Factsheet!$E$61,0)</f>
        <v>0</v>
      </c>
      <c r="R185" s="18"/>
      <c r="S185" s="355"/>
      <c r="T185" s="14"/>
      <c r="U185" s="14"/>
      <c r="V185" s="14" t="str">
        <f t="shared" si="11"/>
        <v>-</v>
      </c>
      <c r="W185" s="14"/>
      <c r="X185" s="14"/>
      <c r="Y185" s="14"/>
      <c r="Z185" s="14"/>
    </row>
    <row r="186" spans="1:26" ht="15" x14ac:dyDescent="0.25">
      <c r="A186" s="14"/>
      <c r="B186" s="14"/>
      <c r="C186" s="14"/>
      <c r="D186" s="14"/>
      <c r="E186" s="14"/>
      <c r="F186" s="14"/>
      <c r="G186" s="14"/>
      <c r="H186" s="14"/>
      <c r="I186" s="14"/>
      <c r="J186" s="14"/>
      <c r="K186" s="14"/>
      <c r="L186" s="17"/>
      <c r="M186" s="16"/>
      <c r="N186" s="16"/>
      <c r="O186" s="16"/>
      <c r="P186" s="353">
        <f>COUNTIF(Inputs!$D$4:$AL$247,C186)*(Inputs!$B$3*24)*60*IF(C186="",0,1)</f>
        <v>0</v>
      </c>
      <c r="Q186" s="354">
        <f>IF(Factsheet!$E$61&gt;0,P186/Factsheet!$E$61,0)</f>
        <v>0</v>
      </c>
      <c r="R186" s="18"/>
      <c r="S186" s="355"/>
      <c r="T186" s="14"/>
      <c r="U186" s="14"/>
      <c r="V186" s="14" t="str">
        <f t="shared" si="11"/>
        <v>-</v>
      </c>
      <c r="W186" s="14"/>
      <c r="X186" s="14"/>
      <c r="Y186" s="14"/>
      <c r="Z186" s="14"/>
    </row>
    <row r="187" spans="1:26" ht="15" x14ac:dyDescent="0.25">
      <c r="A187" s="14"/>
      <c r="B187" s="14"/>
      <c r="C187" s="14"/>
      <c r="D187" s="14"/>
      <c r="E187" s="14"/>
      <c r="F187" s="14"/>
      <c r="G187" s="14"/>
      <c r="H187" s="14"/>
      <c r="I187" s="14"/>
      <c r="J187" s="14"/>
      <c r="K187" s="14"/>
      <c r="L187" s="17"/>
      <c r="M187" s="16"/>
      <c r="N187" s="16"/>
      <c r="O187" s="29"/>
      <c r="P187" s="353">
        <f>COUNTIF(Inputs!$D$4:$AL$247,C187)*(Inputs!$B$3*24)*60*IF(C187="",0,1)</f>
        <v>0</v>
      </c>
      <c r="Q187" s="354">
        <f>IF(Factsheet!$E$61&gt;0,P187/Factsheet!$E$61,0)</f>
        <v>0</v>
      </c>
      <c r="R187" s="18"/>
      <c r="S187" s="355"/>
      <c r="T187" s="14"/>
      <c r="U187" s="14"/>
      <c r="V187" s="14" t="str">
        <f t="shared" si="11"/>
        <v>-</v>
      </c>
      <c r="W187" s="14"/>
      <c r="X187" s="14"/>
      <c r="Y187" s="14"/>
      <c r="Z187" s="14"/>
    </row>
    <row r="188" spans="1:26" ht="15" x14ac:dyDescent="0.25">
      <c r="A188" s="14"/>
      <c r="B188" s="14"/>
      <c r="C188" s="14"/>
      <c r="D188" s="14"/>
      <c r="E188" s="14"/>
      <c r="F188" s="14"/>
      <c r="G188" s="14"/>
      <c r="H188" s="14"/>
      <c r="I188" s="14"/>
      <c r="J188" s="14"/>
      <c r="K188" s="14"/>
      <c r="L188" s="17"/>
      <c r="M188" s="16"/>
      <c r="N188" s="16"/>
      <c r="O188" s="16"/>
      <c r="P188" s="353">
        <f>COUNTIF(Inputs!$D$4:$AL$247,C188)*(Inputs!$B$3*24)*60*IF(C188="",0,1)</f>
        <v>0</v>
      </c>
      <c r="Q188" s="354">
        <f>IF(Factsheet!$E$61&gt;0,P188/Factsheet!$E$61,0)</f>
        <v>0</v>
      </c>
      <c r="R188" s="18"/>
      <c r="S188" s="355"/>
      <c r="T188" s="14"/>
      <c r="U188" s="14"/>
      <c r="V188" s="14" t="str">
        <f t="shared" si="11"/>
        <v>-</v>
      </c>
      <c r="W188" s="14"/>
      <c r="X188" s="14"/>
      <c r="Y188" s="14"/>
      <c r="Z188" s="14"/>
    </row>
    <row r="189" spans="1:26" ht="15" x14ac:dyDescent="0.25">
      <c r="A189" s="14"/>
      <c r="B189" s="14"/>
      <c r="C189" s="14"/>
      <c r="D189" s="14"/>
      <c r="E189" s="14"/>
      <c r="F189" s="14"/>
      <c r="G189" s="14"/>
      <c r="H189" s="14"/>
      <c r="I189" s="14"/>
      <c r="J189" s="14"/>
      <c r="K189" s="14"/>
      <c r="L189" s="17"/>
      <c r="M189" s="16"/>
      <c r="N189" s="16"/>
      <c r="O189" s="29"/>
      <c r="P189" s="353">
        <f>COUNTIF(Inputs!$D$4:$AL$247,C189)*(Inputs!$B$3*24)*60*IF(C189="",0,1)</f>
        <v>0</v>
      </c>
      <c r="Q189" s="354">
        <f>IF(Factsheet!$E$61&gt;0,P189/Factsheet!$E$61,0)</f>
        <v>0</v>
      </c>
      <c r="R189" s="18"/>
      <c r="S189" s="355"/>
      <c r="T189" s="14"/>
      <c r="U189" s="14"/>
      <c r="V189" s="14" t="str">
        <f t="shared" si="11"/>
        <v>-</v>
      </c>
      <c r="W189" s="14"/>
      <c r="X189" s="14"/>
      <c r="Y189" s="14"/>
      <c r="Z189" s="14"/>
    </row>
    <row r="190" spans="1:26" ht="15" x14ac:dyDescent="0.25">
      <c r="A190" s="14"/>
      <c r="B190" s="14"/>
      <c r="C190" s="14"/>
      <c r="D190" s="14"/>
      <c r="E190" s="14"/>
      <c r="F190" s="14"/>
      <c r="G190" s="14"/>
      <c r="H190" s="14"/>
      <c r="I190" s="14"/>
      <c r="J190" s="14"/>
      <c r="K190" s="14"/>
      <c r="L190" s="17"/>
      <c r="M190" s="16"/>
      <c r="N190" s="16"/>
      <c r="O190" s="16"/>
      <c r="P190" s="353">
        <f>COUNTIF(Inputs!$D$4:$AL$247,C190)*(Inputs!$B$3*24)*60*IF(C190="",0,1)</f>
        <v>0</v>
      </c>
      <c r="Q190" s="354">
        <f>IF(Factsheet!$E$61&gt;0,P190/Factsheet!$E$61,0)</f>
        <v>0</v>
      </c>
      <c r="R190" s="18"/>
      <c r="S190" s="355"/>
      <c r="T190" s="14"/>
      <c r="U190" s="14"/>
      <c r="V190" s="14" t="str">
        <f t="shared" si="11"/>
        <v>-</v>
      </c>
      <c r="W190" s="14"/>
      <c r="X190" s="14"/>
      <c r="Y190" s="14"/>
      <c r="Z190" s="14"/>
    </row>
    <row r="191" spans="1:26" ht="15" x14ac:dyDescent="0.25">
      <c r="A191" s="14"/>
      <c r="B191" s="14"/>
      <c r="C191" s="14"/>
      <c r="D191" s="14"/>
      <c r="E191" s="14"/>
      <c r="F191" s="14"/>
      <c r="G191" s="14"/>
      <c r="H191" s="14"/>
      <c r="I191" s="14"/>
      <c r="J191" s="14"/>
      <c r="K191" s="14"/>
      <c r="L191" s="17"/>
      <c r="M191" s="16"/>
      <c r="N191" s="16"/>
      <c r="O191" s="16"/>
      <c r="P191" s="353">
        <f>COUNTIF(Inputs!$D$4:$AL$247,C191)*(Inputs!$B$3*24)*60*IF(C191="",0,1)</f>
        <v>0</v>
      </c>
      <c r="Q191" s="354">
        <f>IF(Factsheet!$E$61&gt;0,P191/Factsheet!$E$61,0)</f>
        <v>0</v>
      </c>
      <c r="R191" s="18"/>
      <c r="S191" s="355"/>
      <c r="T191" s="14"/>
      <c r="U191" s="14"/>
      <c r="V191" s="14" t="str">
        <f t="shared" si="11"/>
        <v>-</v>
      </c>
      <c r="W191" s="14"/>
      <c r="X191" s="14"/>
      <c r="Y191" s="14"/>
      <c r="Z191" s="14"/>
    </row>
    <row r="192" spans="1:26" ht="15" x14ac:dyDescent="0.25">
      <c r="A192" s="14"/>
      <c r="B192" s="14"/>
      <c r="C192" s="14"/>
      <c r="D192" s="14"/>
      <c r="E192" s="14"/>
      <c r="F192" s="14"/>
      <c r="G192" s="14"/>
      <c r="H192" s="14"/>
      <c r="I192" s="14"/>
      <c r="J192" s="14"/>
      <c r="K192" s="14"/>
      <c r="L192" s="17"/>
      <c r="M192" s="16"/>
      <c r="N192" s="16"/>
      <c r="O192" s="29"/>
      <c r="P192" s="353">
        <f>COUNTIF(Inputs!$D$4:$AL$247,C192)*(Inputs!$B$3*24)*60*IF(C192="",0,1)</f>
        <v>0</v>
      </c>
      <c r="Q192" s="354">
        <f>IF(Factsheet!$E$61&gt;0,P192/Factsheet!$E$61,0)</f>
        <v>0</v>
      </c>
      <c r="R192" s="18"/>
      <c r="S192" s="355"/>
      <c r="T192" s="14"/>
      <c r="U192" s="14"/>
      <c r="V192" s="14" t="str">
        <f t="shared" si="11"/>
        <v>-</v>
      </c>
      <c r="W192" s="14"/>
      <c r="X192" s="14"/>
      <c r="Y192" s="14"/>
      <c r="Z192" s="14"/>
    </row>
    <row r="193" spans="1:26" ht="15" x14ac:dyDescent="0.25">
      <c r="A193" s="14"/>
      <c r="B193" s="14"/>
      <c r="C193" s="14"/>
      <c r="D193" s="14"/>
      <c r="E193" s="14"/>
      <c r="F193" s="14"/>
      <c r="G193" s="14"/>
      <c r="H193" s="14"/>
      <c r="I193" s="14"/>
      <c r="J193" s="14"/>
      <c r="K193" s="14"/>
      <c r="L193" s="17"/>
      <c r="M193" s="16"/>
      <c r="N193" s="16"/>
      <c r="O193" s="16"/>
      <c r="P193" s="353">
        <f>COUNTIF(Inputs!$D$4:$AL$247,C193)*(Inputs!$B$3*24)*60*IF(C193="",0,1)</f>
        <v>0</v>
      </c>
      <c r="Q193" s="354">
        <f>IF(Factsheet!$E$61&gt;0,P193/Factsheet!$E$61,0)</f>
        <v>0</v>
      </c>
      <c r="R193" s="18"/>
      <c r="S193" s="355"/>
      <c r="T193" s="14"/>
      <c r="U193" s="14"/>
      <c r="V193" s="14" t="str">
        <f t="shared" si="11"/>
        <v>-</v>
      </c>
      <c r="W193" s="14"/>
      <c r="X193" s="14"/>
      <c r="Y193" s="14"/>
      <c r="Z193" s="14"/>
    </row>
    <row r="194" spans="1:26" ht="15" x14ac:dyDescent="0.25">
      <c r="A194" s="14"/>
      <c r="B194" s="14"/>
      <c r="C194" s="14"/>
      <c r="D194" s="14"/>
      <c r="E194" s="14"/>
      <c r="F194" s="14"/>
      <c r="G194" s="14"/>
      <c r="H194" s="14"/>
      <c r="I194" s="14"/>
      <c r="J194" s="14"/>
      <c r="K194" s="14"/>
      <c r="L194" s="17"/>
      <c r="M194" s="16"/>
      <c r="N194" s="16"/>
      <c r="O194" s="29"/>
      <c r="P194" s="353">
        <f>COUNTIF(Inputs!$D$4:$AL$247,C194)*(Inputs!$B$3*24)*60*IF(C194="",0,1)</f>
        <v>0</v>
      </c>
      <c r="Q194" s="354">
        <f>IF(Factsheet!$E$61&gt;0,P194/Factsheet!$E$61,0)</f>
        <v>0</v>
      </c>
      <c r="R194" s="18"/>
      <c r="S194" s="355"/>
      <c r="T194" s="14"/>
      <c r="U194" s="14"/>
      <c r="V194" s="14" t="str">
        <f t="shared" si="11"/>
        <v>-</v>
      </c>
      <c r="W194" s="14"/>
      <c r="X194" s="14"/>
      <c r="Y194" s="14"/>
      <c r="Z194" s="14"/>
    </row>
    <row r="195" spans="1:26" ht="15" x14ac:dyDescent="0.25">
      <c r="A195" s="14"/>
      <c r="B195" s="14"/>
      <c r="C195" s="14"/>
      <c r="D195" s="14"/>
      <c r="E195" s="14"/>
      <c r="F195" s="14"/>
      <c r="G195" s="14"/>
      <c r="H195" s="14"/>
      <c r="I195" s="14"/>
      <c r="J195" s="14"/>
      <c r="K195" s="14"/>
      <c r="L195" s="17"/>
      <c r="M195" s="16"/>
      <c r="N195" s="16"/>
      <c r="O195" s="16"/>
      <c r="P195" s="353">
        <f>COUNTIF(Inputs!$D$4:$AL$247,C195)*(Inputs!$B$3*24)*60*IF(C195="",0,1)</f>
        <v>0</v>
      </c>
      <c r="Q195" s="354">
        <f>IF(Factsheet!$E$61&gt;0,P195/Factsheet!$E$61,0)</f>
        <v>0</v>
      </c>
      <c r="R195" s="18"/>
      <c r="S195" s="355"/>
      <c r="T195" s="14"/>
      <c r="U195" s="14"/>
      <c r="V195" s="14" t="str">
        <f t="shared" si="11"/>
        <v>-</v>
      </c>
      <c r="W195" s="14"/>
      <c r="X195" s="14"/>
      <c r="Y195" s="14"/>
      <c r="Z195" s="14"/>
    </row>
    <row r="196" spans="1:26" ht="15" x14ac:dyDescent="0.25">
      <c r="A196" s="14"/>
      <c r="B196" s="14"/>
      <c r="C196" s="14"/>
      <c r="D196" s="14"/>
      <c r="E196" s="14"/>
      <c r="F196" s="14"/>
      <c r="G196" s="14"/>
      <c r="H196" s="14"/>
      <c r="I196" s="14"/>
      <c r="J196" s="14"/>
      <c r="K196" s="14"/>
      <c r="L196" s="17"/>
      <c r="M196" s="16"/>
      <c r="N196" s="16"/>
      <c r="O196" s="29"/>
      <c r="P196" s="353">
        <f>COUNTIF(Inputs!$D$4:$AL$247,C196)*(Inputs!$B$3*24)*60*IF(C196="",0,1)</f>
        <v>0</v>
      </c>
      <c r="Q196" s="354">
        <f>IF(Factsheet!$E$61&gt;0,P196/Factsheet!$E$61,0)</f>
        <v>0</v>
      </c>
      <c r="R196" s="18"/>
      <c r="S196" s="355"/>
      <c r="T196" s="14"/>
      <c r="U196" s="14"/>
      <c r="V196" s="14" t="str">
        <f t="shared" si="11"/>
        <v>-</v>
      </c>
      <c r="W196" s="14"/>
      <c r="X196" s="14"/>
      <c r="Y196" s="14"/>
      <c r="Z196" s="14"/>
    </row>
    <row r="197" spans="1:26" ht="15" x14ac:dyDescent="0.25">
      <c r="A197" s="14"/>
      <c r="B197" s="14"/>
      <c r="C197" s="14"/>
      <c r="D197" s="14"/>
      <c r="E197" s="14"/>
      <c r="F197" s="14"/>
      <c r="G197" s="14"/>
      <c r="H197" s="14"/>
      <c r="I197" s="14"/>
      <c r="J197" s="14"/>
      <c r="K197" s="14"/>
      <c r="L197" s="17"/>
      <c r="M197" s="16"/>
      <c r="N197" s="16"/>
      <c r="O197" s="16"/>
      <c r="P197" s="353">
        <f>COUNTIF(Inputs!$D$4:$AL$247,C197)*(Inputs!$B$3*24)*60*IF(C197="",0,1)</f>
        <v>0</v>
      </c>
      <c r="Q197" s="354">
        <f>IF(Factsheet!$E$61&gt;0,P197/Factsheet!$E$61,0)</f>
        <v>0</v>
      </c>
      <c r="R197" s="18"/>
      <c r="S197" s="355"/>
      <c r="T197" s="14"/>
      <c r="U197" s="14"/>
      <c r="V197" s="14" t="str">
        <f t="shared" si="11"/>
        <v>-</v>
      </c>
      <c r="W197" s="14"/>
      <c r="X197" s="14"/>
      <c r="Y197" s="14"/>
      <c r="Z197" s="14"/>
    </row>
    <row r="198" spans="1:26" ht="15" x14ac:dyDescent="0.25">
      <c r="A198" s="14"/>
      <c r="B198" s="14"/>
      <c r="C198" s="14"/>
      <c r="D198" s="14"/>
      <c r="E198" s="14"/>
      <c r="F198" s="14"/>
      <c r="G198" s="14"/>
      <c r="H198" s="14"/>
      <c r="I198" s="14"/>
      <c r="J198" s="14"/>
      <c r="K198" s="14"/>
      <c r="L198" s="17"/>
      <c r="M198" s="16"/>
      <c r="N198" s="16"/>
      <c r="O198" s="16"/>
      <c r="P198" s="353">
        <f>COUNTIF(Inputs!$D$4:$AL$247,C198)*(Inputs!$B$3*24)*60*IF(C198="",0,1)</f>
        <v>0</v>
      </c>
      <c r="Q198" s="354">
        <f>IF(Factsheet!$E$61&gt;0,P198/Factsheet!$E$61,0)</f>
        <v>0</v>
      </c>
      <c r="R198" s="18"/>
      <c r="S198" s="355"/>
      <c r="T198" s="14"/>
      <c r="U198" s="14"/>
      <c r="V198" s="14" t="str">
        <f t="shared" si="11"/>
        <v>-</v>
      </c>
      <c r="W198" s="14"/>
      <c r="X198" s="14"/>
      <c r="Y198" s="14"/>
      <c r="Z198" s="14"/>
    </row>
    <row r="199" spans="1:26" ht="15" x14ac:dyDescent="0.25">
      <c r="A199" s="14"/>
      <c r="B199" s="14"/>
      <c r="C199" s="14"/>
      <c r="D199" s="14"/>
      <c r="E199" s="14"/>
      <c r="F199" s="14"/>
      <c r="G199" s="14"/>
      <c r="H199" s="14"/>
      <c r="I199" s="14"/>
      <c r="J199" s="14"/>
      <c r="K199" s="14"/>
      <c r="L199" s="17"/>
      <c r="M199" s="16"/>
      <c r="N199" s="16"/>
      <c r="O199" s="16"/>
      <c r="P199" s="353">
        <f>COUNTIF(Inputs!$D$4:$AL$247,C199)*(Inputs!$B$3*24)*60*IF(C199="",0,1)</f>
        <v>0</v>
      </c>
      <c r="Q199" s="354">
        <f>IF(Factsheet!$E$61&gt;0,P199/Factsheet!$E$61,0)</f>
        <v>0</v>
      </c>
      <c r="R199" s="18"/>
      <c r="S199" s="355"/>
      <c r="T199" s="14"/>
      <c r="U199" s="14"/>
      <c r="V199" s="14" t="str">
        <f t="shared" si="11"/>
        <v>-</v>
      </c>
      <c r="W199" s="14"/>
      <c r="X199" s="14"/>
      <c r="Y199" s="14"/>
      <c r="Z199" s="14"/>
    </row>
    <row r="200" spans="1:26" ht="15" x14ac:dyDescent="0.25">
      <c r="A200" s="14"/>
      <c r="B200" s="14"/>
      <c r="C200" s="14"/>
      <c r="D200" s="14"/>
      <c r="E200" s="14"/>
      <c r="F200" s="14"/>
      <c r="G200" s="14"/>
      <c r="H200" s="14"/>
      <c r="I200" s="14"/>
      <c r="J200" s="14"/>
      <c r="K200" s="14"/>
      <c r="L200" s="17"/>
      <c r="M200" s="16"/>
      <c r="N200" s="16"/>
      <c r="O200" s="16"/>
      <c r="P200" s="353">
        <f>COUNTIF(Inputs!$D$4:$AL$247,C200)*(Inputs!$B$3*24)*60*IF(C200="",0,1)</f>
        <v>0</v>
      </c>
      <c r="Q200" s="354">
        <f>IF(Factsheet!$E$61&gt;0,P200/Factsheet!$E$61,0)</f>
        <v>0</v>
      </c>
      <c r="R200" s="18"/>
      <c r="S200" s="355"/>
      <c r="T200" s="14"/>
      <c r="U200" s="14"/>
      <c r="V200" s="14" t="str">
        <f t="shared" si="11"/>
        <v>-</v>
      </c>
      <c r="W200" s="14"/>
      <c r="X200" s="14"/>
      <c r="Y200" s="14"/>
      <c r="Z200" s="14"/>
    </row>
    <row r="201" spans="1:26" ht="15" x14ac:dyDescent="0.25">
      <c r="A201" s="14"/>
      <c r="B201" s="14"/>
      <c r="C201" s="14"/>
      <c r="D201" s="14"/>
      <c r="E201" s="14"/>
      <c r="F201" s="14"/>
      <c r="G201" s="14"/>
      <c r="H201" s="14"/>
      <c r="I201" s="14"/>
      <c r="J201" s="14"/>
      <c r="K201" s="14"/>
      <c r="L201" s="17"/>
      <c r="M201" s="16"/>
      <c r="N201" s="16"/>
      <c r="O201" s="16"/>
      <c r="P201" s="353">
        <f>COUNTIF(Inputs!$D$4:$AL$247,C201)*(Inputs!$B$3*24)*60*IF(C201="",0,1)</f>
        <v>0</v>
      </c>
      <c r="Q201" s="354">
        <f>IF(Factsheet!$E$61&gt;0,P201/Factsheet!$E$61,0)</f>
        <v>0</v>
      </c>
      <c r="R201" s="18"/>
      <c r="S201" s="355"/>
      <c r="T201" s="14"/>
      <c r="U201" s="14"/>
      <c r="V201" s="14" t="str">
        <f t="shared" si="11"/>
        <v>-</v>
      </c>
      <c r="W201" s="14"/>
      <c r="X201" s="14"/>
      <c r="Y201" s="14"/>
      <c r="Z201" s="14"/>
    </row>
    <row r="202" spans="1:26" ht="15" x14ac:dyDescent="0.25">
      <c r="A202" s="14"/>
      <c r="B202" s="14"/>
      <c r="C202" s="14"/>
      <c r="D202" s="14"/>
      <c r="E202" s="14"/>
      <c r="F202" s="14"/>
      <c r="G202" s="14"/>
      <c r="H202" s="14"/>
      <c r="I202" s="14"/>
      <c r="J202" s="14"/>
      <c r="K202" s="14"/>
      <c r="L202" s="17"/>
      <c r="M202" s="16"/>
      <c r="N202" s="16"/>
      <c r="O202" s="16"/>
      <c r="P202" s="353">
        <f>COUNTIF(Inputs!$D$4:$AL$247,C202)*(Inputs!$B$3*24)*60*IF(C202="",0,1)</f>
        <v>0</v>
      </c>
      <c r="Q202" s="354">
        <f>IF(Factsheet!$E$61&gt;0,P202/Factsheet!$E$61,0)</f>
        <v>0</v>
      </c>
      <c r="R202" s="18"/>
      <c r="S202" s="355"/>
      <c r="T202" s="14"/>
      <c r="U202" s="14"/>
      <c r="V202" s="14" t="str">
        <f t="shared" si="11"/>
        <v>-</v>
      </c>
      <c r="W202" s="14"/>
      <c r="X202" s="14"/>
      <c r="Y202" s="14"/>
      <c r="Z202" s="14"/>
    </row>
    <row r="203" spans="1:26" ht="15" x14ac:dyDescent="0.25">
      <c r="A203" s="14"/>
      <c r="B203" s="14"/>
      <c r="C203" s="14"/>
      <c r="D203" s="14"/>
      <c r="E203" s="14"/>
      <c r="F203" s="14"/>
      <c r="G203" s="14"/>
      <c r="H203" s="14"/>
      <c r="I203" s="14"/>
      <c r="J203" s="14"/>
      <c r="K203" s="14"/>
      <c r="L203" s="17"/>
      <c r="M203" s="16"/>
      <c r="N203" s="16"/>
      <c r="O203" s="29"/>
      <c r="P203" s="353">
        <f>COUNTIF(Inputs!$D$4:$AL$247,C203)*(Inputs!$B$3*24)*60*IF(C203="",0,1)</f>
        <v>0</v>
      </c>
      <c r="Q203" s="354">
        <f>IF(Factsheet!$E$61&gt;0,P203/Factsheet!$E$61,0)</f>
        <v>0</v>
      </c>
      <c r="R203" s="18"/>
      <c r="S203" s="355"/>
      <c r="T203" s="14"/>
      <c r="U203" s="14"/>
      <c r="V203" s="14" t="str">
        <f t="shared" si="11"/>
        <v>-</v>
      </c>
      <c r="W203" s="14"/>
      <c r="X203" s="14"/>
      <c r="Y203" s="14"/>
      <c r="Z203" s="14"/>
    </row>
    <row r="204" spans="1:26" ht="15" x14ac:dyDescent="0.25">
      <c r="A204" s="14"/>
      <c r="B204" s="14"/>
      <c r="C204" s="14"/>
      <c r="D204" s="14"/>
      <c r="E204" s="14"/>
      <c r="F204" s="14"/>
      <c r="G204" s="14"/>
      <c r="H204" s="14"/>
      <c r="I204" s="14"/>
      <c r="J204" s="14"/>
      <c r="K204" s="14"/>
      <c r="L204" s="17"/>
      <c r="M204" s="16"/>
      <c r="N204" s="16"/>
      <c r="O204" s="16"/>
      <c r="P204" s="353">
        <f>COUNTIF(Inputs!$D$4:$AL$247,C204)*(Inputs!$B$3*24)*60*IF(C204="",0,1)</f>
        <v>0</v>
      </c>
      <c r="Q204" s="354">
        <f>IF(Factsheet!$E$61&gt;0,P204/Factsheet!$E$61,0)</f>
        <v>0</v>
      </c>
      <c r="R204" s="18"/>
      <c r="S204" s="355"/>
      <c r="T204" s="14"/>
      <c r="U204" s="14"/>
      <c r="V204" s="14" t="str">
        <f t="shared" si="11"/>
        <v>-</v>
      </c>
      <c r="W204" s="14"/>
      <c r="X204" s="14"/>
      <c r="Y204" s="14"/>
      <c r="Z204" s="14"/>
    </row>
    <row r="205" spans="1:26" ht="15" x14ac:dyDescent="0.25">
      <c r="A205" s="14"/>
      <c r="B205" s="14"/>
      <c r="C205" s="14"/>
      <c r="D205" s="14"/>
      <c r="E205" s="14"/>
      <c r="F205" s="14"/>
      <c r="G205" s="14"/>
      <c r="H205" s="14"/>
      <c r="I205" s="14"/>
      <c r="J205" s="14"/>
      <c r="K205" s="14"/>
      <c r="L205" s="17"/>
      <c r="M205" s="16"/>
      <c r="N205" s="16"/>
      <c r="O205" s="29"/>
      <c r="P205" s="353">
        <f>COUNTIF(Inputs!$D$4:$AL$247,C205)*(Inputs!$B$3*24)*60*IF(C205="",0,1)</f>
        <v>0</v>
      </c>
      <c r="Q205" s="354">
        <f>IF(Factsheet!$E$61&gt;0,P205/Factsheet!$E$61,0)</f>
        <v>0</v>
      </c>
      <c r="R205" s="18"/>
      <c r="S205" s="355"/>
      <c r="T205" s="14"/>
      <c r="U205" s="14"/>
      <c r="V205" s="14" t="str">
        <f t="shared" si="11"/>
        <v>-</v>
      </c>
      <c r="W205" s="14"/>
      <c r="X205" s="14"/>
      <c r="Y205" s="14"/>
      <c r="Z205" s="14"/>
    </row>
    <row r="206" spans="1:26" ht="15" x14ac:dyDescent="0.25">
      <c r="A206" s="14"/>
      <c r="B206" s="14"/>
      <c r="C206" s="14"/>
      <c r="D206" s="14"/>
      <c r="E206" s="14"/>
      <c r="F206" s="14"/>
      <c r="G206" s="14"/>
      <c r="H206" s="14"/>
      <c r="I206" s="14"/>
      <c r="J206" s="14"/>
      <c r="K206" s="14"/>
      <c r="L206" s="17"/>
      <c r="M206" s="16"/>
      <c r="N206" s="16"/>
      <c r="O206" s="16"/>
      <c r="P206" s="353">
        <f>COUNTIF(Inputs!$D$4:$AL$247,C206)*(Inputs!$B$3*24)*60*IF(C206="",0,1)</f>
        <v>0</v>
      </c>
      <c r="Q206" s="354">
        <f>IF(Factsheet!$E$61&gt;0,P206/Factsheet!$E$61,0)</f>
        <v>0</v>
      </c>
      <c r="R206" s="18"/>
      <c r="S206" s="355"/>
      <c r="T206" s="14"/>
      <c r="U206" s="14"/>
      <c r="V206" s="14" t="str">
        <f t="shared" si="11"/>
        <v>-</v>
      </c>
      <c r="W206" s="14"/>
      <c r="X206" s="14"/>
      <c r="Y206" s="14"/>
      <c r="Z206" s="14"/>
    </row>
    <row r="207" spans="1:26" ht="15" x14ac:dyDescent="0.25">
      <c r="A207" s="14"/>
      <c r="B207" s="14"/>
      <c r="C207" s="14"/>
      <c r="D207" s="14"/>
      <c r="E207" s="14"/>
      <c r="F207" s="14"/>
      <c r="G207" s="14"/>
      <c r="H207" s="14"/>
      <c r="I207" s="14"/>
      <c r="J207" s="14"/>
      <c r="K207" s="14"/>
      <c r="L207" s="17"/>
      <c r="M207" s="16"/>
      <c r="N207" s="16"/>
      <c r="O207" s="16"/>
      <c r="P207" s="353">
        <f>COUNTIF(Inputs!$D$4:$AL$247,C207)*(Inputs!$B$3*24)*60*IF(C207="",0,1)</f>
        <v>0</v>
      </c>
      <c r="Q207" s="354">
        <f>IF(Factsheet!$E$61&gt;0,P207/Factsheet!$E$61,0)</f>
        <v>0</v>
      </c>
      <c r="R207" s="18"/>
      <c r="S207" s="355"/>
      <c r="T207" s="14"/>
      <c r="U207" s="14"/>
      <c r="V207" s="14" t="str">
        <f t="shared" si="11"/>
        <v>-</v>
      </c>
      <c r="W207" s="14"/>
      <c r="X207" s="14"/>
      <c r="Y207" s="14"/>
      <c r="Z207" s="14"/>
    </row>
    <row r="208" spans="1:26" ht="15" x14ac:dyDescent="0.25">
      <c r="A208" s="14"/>
      <c r="B208" s="14"/>
      <c r="C208" s="14"/>
      <c r="D208" s="14"/>
      <c r="E208" s="14"/>
      <c r="F208" s="14"/>
      <c r="G208" s="14"/>
      <c r="H208" s="14"/>
      <c r="I208" s="14"/>
      <c r="J208" s="14"/>
      <c r="K208" s="14"/>
      <c r="L208" s="17"/>
      <c r="M208" s="16"/>
      <c r="N208" s="16"/>
      <c r="O208" s="16"/>
      <c r="P208" s="353">
        <f>COUNTIF(Inputs!$D$4:$AL$247,C208)*(Inputs!$B$3*24)*60*IF(C208="",0,1)</f>
        <v>0</v>
      </c>
      <c r="Q208" s="354">
        <f>IF(Factsheet!$E$61&gt;0,P208/Factsheet!$E$61,0)</f>
        <v>0</v>
      </c>
      <c r="R208" s="18"/>
      <c r="S208" s="355"/>
      <c r="T208" s="14"/>
      <c r="U208" s="14"/>
      <c r="V208" s="14" t="str">
        <f t="shared" si="11"/>
        <v>-</v>
      </c>
      <c r="W208" s="14"/>
      <c r="X208" s="14"/>
      <c r="Y208" s="14"/>
      <c r="Z208" s="14"/>
    </row>
    <row r="209" spans="1:26" ht="15" x14ac:dyDescent="0.25">
      <c r="A209" s="14"/>
      <c r="B209" s="14"/>
      <c r="C209" s="14"/>
      <c r="D209" s="14"/>
      <c r="E209" s="14"/>
      <c r="F209" s="14"/>
      <c r="G209" s="14"/>
      <c r="H209" s="14"/>
      <c r="I209" s="14"/>
      <c r="J209" s="14"/>
      <c r="K209" s="14"/>
      <c r="L209" s="17"/>
      <c r="M209" s="16"/>
      <c r="N209" s="16"/>
      <c r="O209" s="16"/>
      <c r="P209" s="353">
        <f>COUNTIF(Inputs!$D$4:$AL$247,C209)*(Inputs!$B$3*24)*60*IF(C209="",0,1)</f>
        <v>0</v>
      </c>
      <c r="Q209" s="354">
        <f>IF(Factsheet!$E$61&gt;0,P209/Factsheet!$E$61,0)</f>
        <v>0</v>
      </c>
      <c r="R209" s="18"/>
      <c r="S209" s="355"/>
      <c r="T209" s="14"/>
      <c r="U209" s="14"/>
      <c r="V209" s="14" t="str">
        <f t="shared" si="11"/>
        <v>-</v>
      </c>
      <c r="W209" s="14"/>
      <c r="X209" s="14"/>
      <c r="Y209" s="14"/>
      <c r="Z209" s="14"/>
    </row>
    <row r="210" spans="1:26" ht="15" x14ac:dyDescent="0.25">
      <c r="A210" s="14"/>
      <c r="B210" s="14"/>
      <c r="C210" s="14"/>
      <c r="D210" s="14"/>
      <c r="E210" s="14"/>
      <c r="F210" s="14"/>
      <c r="G210" s="14"/>
      <c r="H210" s="14"/>
      <c r="I210" s="14"/>
      <c r="J210" s="14"/>
      <c r="K210" s="14"/>
      <c r="L210" s="17"/>
      <c r="M210" s="16"/>
      <c r="N210" s="16"/>
      <c r="O210" s="29"/>
      <c r="P210" s="353">
        <f>COUNTIF(Inputs!$D$4:$AL$247,C210)*(Inputs!$B$3*24)*60*IF(C210="",0,1)</f>
        <v>0</v>
      </c>
      <c r="Q210" s="354">
        <f>IF(Factsheet!$E$61&gt;0,P210/Factsheet!$E$61,0)</f>
        <v>0</v>
      </c>
      <c r="R210" s="18"/>
      <c r="S210" s="355"/>
      <c r="T210" s="14"/>
      <c r="U210" s="14"/>
      <c r="V210" s="14" t="str">
        <f t="shared" si="11"/>
        <v>-</v>
      </c>
      <c r="W210" s="14"/>
      <c r="X210" s="14"/>
      <c r="Y210" s="14"/>
      <c r="Z210" s="14"/>
    </row>
    <row r="211" spans="1:26" ht="15" x14ac:dyDescent="0.25">
      <c r="A211" s="14"/>
      <c r="B211" s="14"/>
      <c r="C211" s="14"/>
      <c r="D211" s="14"/>
      <c r="E211" s="14"/>
      <c r="F211" s="14"/>
      <c r="G211" s="14"/>
      <c r="H211" s="14"/>
      <c r="I211" s="14"/>
      <c r="J211" s="14"/>
      <c r="K211" s="14"/>
      <c r="L211" s="17"/>
      <c r="M211" s="16"/>
      <c r="N211" s="16"/>
      <c r="O211" s="16"/>
      <c r="P211" s="353">
        <f>COUNTIF(Inputs!$D$4:$AL$247,C211)*(Inputs!$B$3*24)*60*IF(C211="",0,1)</f>
        <v>0</v>
      </c>
      <c r="Q211" s="354">
        <f>IF(Factsheet!$E$61&gt;0,P211/Factsheet!$E$61,0)</f>
        <v>0</v>
      </c>
      <c r="R211" s="18"/>
      <c r="S211" s="355"/>
      <c r="T211" s="14"/>
      <c r="U211" s="14"/>
      <c r="V211" s="14" t="str">
        <f t="shared" si="11"/>
        <v>-</v>
      </c>
      <c r="W211" s="14"/>
      <c r="X211" s="14"/>
      <c r="Y211" s="14"/>
      <c r="Z211" s="14"/>
    </row>
    <row r="212" spans="1:26" ht="15" x14ac:dyDescent="0.25">
      <c r="A212" s="14"/>
      <c r="B212" s="14"/>
      <c r="C212" s="14"/>
      <c r="D212" s="14"/>
      <c r="E212" s="14"/>
      <c r="F212" s="14"/>
      <c r="G212" s="14"/>
      <c r="H212" s="14"/>
      <c r="I212" s="14"/>
      <c r="J212" s="14"/>
      <c r="K212" s="14"/>
      <c r="L212" s="17"/>
      <c r="M212" s="16"/>
      <c r="N212" s="16"/>
      <c r="O212" s="16"/>
      <c r="P212" s="353">
        <f>COUNTIF(Inputs!$D$4:$AL$247,C212)*(Inputs!$B$3*24)*60*IF(C212="",0,1)</f>
        <v>0</v>
      </c>
      <c r="Q212" s="354">
        <f>IF(Factsheet!$E$61&gt;0,P212/Factsheet!$E$61,0)</f>
        <v>0</v>
      </c>
      <c r="R212" s="18"/>
      <c r="S212" s="355"/>
      <c r="T212" s="14"/>
      <c r="U212" s="14"/>
      <c r="V212" s="14" t="str">
        <f t="shared" si="11"/>
        <v>-</v>
      </c>
      <c r="W212" s="14"/>
      <c r="X212" s="14"/>
      <c r="Y212" s="14"/>
      <c r="Z212" s="14"/>
    </row>
    <row r="213" spans="1:26" ht="15" x14ac:dyDescent="0.25">
      <c r="A213" s="14"/>
      <c r="B213" s="14"/>
      <c r="C213" s="14"/>
      <c r="D213" s="14"/>
      <c r="E213" s="14"/>
      <c r="F213" s="14"/>
      <c r="G213" s="14"/>
      <c r="H213" s="14"/>
      <c r="I213" s="14"/>
      <c r="J213" s="14"/>
      <c r="K213" s="14"/>
      <c r="L213" s="17"/>
      <c r="M213" s="16"/>
      <c r="N213" s="16"/>
      <c r="O213" s="29"/>
      <c r="P213" s="353">
        <f>COUNTIF(Inputs!$D$4:$AL$247,C213)*(Inputs!$B$3*24)*60*IF(C213="",0,1)</f>
        <v>0</v>
      </c>
      <c r="Q213" s="354">
        <f>IF(Factsheet!$E$61&gt;0,P213/Factsheet!$E$61,0)</f>
        <v>0</v>
      </c>
      <c r="R213" s="18"/>
      <c r="S213" s="355"/>
      <c r="T213" s="14"/>
      <c r="U213" s="14"/>
      <c r="V213" s="14" t="str">
        <f t="shared" si="11"/>
        <v>-</v>
      </c>
      <c r="W213" s="14"/>
      <c r="X213" s="14"/>
      <c r="Y213" s="14"/>
      <c r="Z213" s="14"/>
    </row>
    <row r="214" spans="1:26" ht="15" x14ac:dyDescent="0.25">
      <c r="A214" s="14"/>
      <c r="B214" s="14"/>
      <c r="C214" s="14"/>
      <c r="D214" s="14"/>
      <c r="E214" s="14"/>
      <c r="F214" s="14"/>
      <c r="G214" s="14"/>
      <c r="H214" s="14"/>
      <c r="I214" s="14"/>
      <c r="J214" s="14"/>
      <c r="K214" s="14"/>
      <c r="L214" s="17"/>
      <c r="M214" s="16"/>
      <c r="N214" s="16"/>
      <c r="O214" s="16"/>
      <c r="P214" s="353">
        <f>COUNTIF(Inputs!$D$4:$AL$247,C214)*(Inputs!$B$3*24)*60*IF(C214="",0,1)</f>
        <v>0</v>
      </c>
      <c r="Q214" s="354">
        <f>IF(Factsheet!$E$61&gt;0,P214/Factsheet!$E$61,0)</f>
        <v>0</v>
      </c>
      <c r="R214" s="18"/>
      <c r="S214" s="355"/>
      <c r="T214" s="14"/>
      <c r="U214" s="14"/>
      <c r="V214" s="14" t="str">
        <f t="shared" si="11"/>
        <v>-</v>
      </c>
      <c r="W214" s="14"/>
      <c r="X214" s="14"/>
      <c r="Y214" s="14"/>
      <c r="Z214" s="14"/>
    </row>
    <row r="215" spans="1:26" ht="15" x14ac:dyDescent="0.25">
      <c r="A215" s="14"/>
      <c r="B215" s="14"/>
      <c r="C215" s="14"/>
      <c r="D215" s="14"/>
      <c r="E215" s="14"/>
      <c r="F215" s="14"/>
      <c r="G215" s="14"/>
      <c r="H215" s="14"/>
      <c r="I215" s="14"/>
      <c r="J215" s="14"/>
      <c r="K215" s="14"/>
      <c r="L215" s="17"/>
      <c r="M215" s="16"/>
      <c r="N215" s="16"/>
      <c r="O215" s="16"/>
      <c r="P215" s="353">
        <f>COUNTIF(Inputs!$D$4:$AL$247,C215)*(Inputs!$B$3*24)*60*IF(C215="",0,1)</f>
        <v>0</v>
      </c>
      <c r="Q215" s="354">
        <f>IF(Factsheet!$E$61&gt;0,P215/Factsheet!$E$61,0)</f>
        <v>0</v>
      </c>
      <c r="R215" s="18"/>
      <c r="S215" s="355"/>
      <c r="T215" s="14"/>
      <c r="U215" s="14"/>
      <c r="V215" s="14" t="str">
        <f t="shared" si="11"/>
        <v>-</v>
      </c>
      <c r="W215" s="14"/>
      <c r="X215" s="14"/>
      <c r="Y215" s="14"/>
      <c r="Z215" s="14"/>
    </row>
    <row r="216" spans="1:26" ht="15" x14ac:dyDescent="0.25">
      <c r="A216" s="14"/>
      <c r="B216" s="14"/>
      <c r="C216" s="14"/>
      <c r="D216" s="14"/>
      <c r="E216" s="14"/>
      <c r="F216" s="14"/>
      <c r="G216" s="14"/>
      <c r="H216" s="14"/>
      <c r="I216" s="14"/>
      <c r="J216" s="14"/>
      <c r="K216" s="14"/>
      <c r="L216" s="17"/>
      <c r="M216" s="16"/>
      <c r="N216" s="16"/>
      <c r="O216" s="16"/>
      <c r="P216" s="353">
        <f>COUNTIF(Inputs!$D$4:$AL$247,C216)*(Inputs!$B$3*24)*60*IF(C216="",0,1)</f>
        <v>0</v>
      </c>
      <c r="Q216" s="354">
        <f>IF(Factsheet!$E$61&gt;0,P216/Factsheet!$E$61,0)</f>
        <v>0</v>
      </c>
      <c r="R216" s="18"/>
      <c r="S216" s="355"/>
      <c r="T216" s="14"/>
      <c r="U216" s="14"/>
      <c r="V216" s="14" t="str">
        <f t="shared" si="11"/>
        <v>-</v>
      </c>
      <c r="W216" s="14"/>
      <c r="X216" s="14"/>
      <c r="Y216" s="14"/>
      <c r="Z216" s="14"/>
    </row>
    <row r="217" spans="1:26" ht="15" x14ac:dyDescent="0.25">
      <c r="A217" s="14"/>
      <c r="B217" s="14"/>
      <c r="C217" s="14"/>
      <c r="D217" s="14"/>
      <c r="E217" s="14"/>
      <c r="F217" s="14"/>
      <c r="G217" s="14"/>
      <c r="H217" s="14"/>
      <c r="I217" s="14"/>
      <c r="J217" s="14"/>
      <c r="K217" s="14"/>
      <c r="L217" s="17"/>
      <c r="M217" s="16"/>
      <c r="N217" s="16"/>
      <c r="O217" s="16"/>
      <c r="P217" s="353">
        <f>COUNTIF(Inputs!$D$4:$AL$247,C217)*(Inputs!$B$3*24)*60*IF(C217="",0,1)</f>
        <v>0</v>
      </c>
      <c r="Q217" s="354">
        <f>IF(Factsheet!$E$61&gt;0,P217/Factsheet!$E$61,0)</f>
        <v>0</v>
      </c>
      <c r="R217" s="18"/>
      <c r="S217" s="355"/>
      <c r="T217" s="14"/>
      <c r="U217" s="14"/>
      <c r="V217" s="14" t="str">
        <f t="shared" si="11"/>
        <v>-</v>
      </c>
      <c r="W217" s="14"/>
      <c r="X217" s="14"/>
      <c r="Y217" s="14"/>
      <c r="Z217" s="14"/>
    </row>
    <row r="218" spans="1:26" ht="15" x14ac:dyDescent="0.25">
      <c r="A218" s="14"/>
      <c r="B218" s="14"/>
      <c r="C218" s="14"/>
      <c r="D218" s="14"/>
      <c r="E218" s="14"/>
      <c r="F218" s="14"/>
      <c r="G218" s="14"/>
      <c r="H218" s="14"/>
      <c r="I218" s="14"/>
      <c r="J218" s="14"/>
      <c r="K218" s="14"/>
      <c r="L218" s="17"/>
      <c r="M218" s="16"/>
      <c r="N218" s="16"/>
      <c r="O218" s="29"/>
      <c r="P218" s="353">
        <f>COUNTIF(Inputs!$D$4:$AL$247,C218)*(Inputs!$B$3*24)*60*IF(C218="",0,1)</f>
        <v>0</v>
      </c>
      <c r="Q218" s="354">
        <f>IF(Factsheet!$E$61&gt;0,P218/Factsheet!$E$61,0)</f>
        <v>0</v>
      </c>
      <c r="R218" s="18"/>
      <c r="S218" s="355"/>
      <c r="T218" s="14"/>
      <c r="U218" s="14"/>
      <c r="V218" s="14" t="str">
        <f t="shared" si="11"/>
        <v>-</v>
      </c>
      <c r="W218" s="14"/>
      <c r="X218" s="14"/>
      <c r="Y218" s="14"/>
      <c r="Z218" s="14"/>
    </row>
    <row r="219" spans="1:26" ht="15" x14ac:dyDescent="0.25">
      <c r="A219" s="14"/>
      <c r="B219" s="14"/>
      <c r="C219" s="14"/>
      <c r="D219" s="14"/>
      <c r="E219" s="14"/>
      <c r="F219" s="14"/>
      <c r="G219" s="14"/>
      <c r="H219" s="14"/>
      <c r="I219" s="14"/>
      <c r="J219" s="14"/>
      <c r="K219" s="14"/>
      <c r="L219" s="17"/>
      <c r="M219" s="16"/>
      <c r="N219" s="16"/>
      <c r="O219" s="16"/>
      <c r="P219" s="353">
        <f>COUNTIF(Inputs!$D$4:$AL$247,C219)*(Inputs!$B$3*24)*60*IF(C219="",0,1)</f>
        <v>0</v>
      </c>
      <c r="Q219" s="354">
        <f>IF(Factsheet!$E$61&gt;0,P219/Factsheet!$E$61,0)</f>
        <v>0</v>
      </c>
      <c r="R219" s="18"/>
      <c r="S219" s="355"/>
      <c r="T219" s="14"/>
      <c r="U219" s="14"/>
      <c r="V219" s="14" t="str">
        <f t="shared" si="11"/>
        <v>-</v>
      </c>
      <c r="W219" s="14"/>
      <c r="X219" s="14"/>
      <c r="Y219" s="14"/>
      <c r="Z219" s="14"/>
    </row>
    <row r="220" spans="1:26" ht="15" x14ac:dyDescent="0.25">
      <c r="A220" s="14"/>
      <c r="B220" s="14"/>
      <c r="C220" s="14"/>
      <c r="D220" s="14"/>
      <c r="E220" s="14"/>
      <c r="F220" s="14"/>
      <c r="G220" s="14"/>
      <c r="H220" s="14"/>
      <c r="I220" s="14"/>
      <c r="J220" s="14"/>
      <c r="K220" s="14"/>
      <c r="L220" s="17"/>
      <c r="M220" s="16"/>
      <c r="N220" s="16"/>
      <c r="O220" s="16"/>
      <c r="P220" s="353">
        <f>COUNTIF(Inputs!$D$4:$AL$247,C220)*(Inputs!$B$3*24)*60*IF(C220="",0,1)</f>
        <v>0</v>
      </c>
      <c r="Q220" s="354">
        <f>IF(Factsheet!$E$61&gt;0,P220/Factsheet!$E$61,0)</f>
        <v>0</v>
      </c>
      <c r="R220" s="18"/>
      <c r="S220" s="355"/>
      <c r="T220" s="14"/>
      <c r="U220" s="14"/>
      <c r="V220" s="14" t="str">
        <f t="shared" si="11"/>
        <v>-</v>
      </c>
      <c r="W220" s="14"/>
      <c r="X220" s="14"/>
      <c r="Y220" s="14"/>
      <c r="Z220" s="14"/>
    </row>
    <row r="221" spans="1:26" ht="15" x14ac:dyDescent="0.25">
      <c r="A221" s="14"/>
      <c r="B221" s="14"/>
      <c r="C221" s="14"/>
      <c r="D221" s="14"/>
      <c r="E221" s="14"/>
      <c r="F221" s="14"/>
      <c r="G221" s="14"/>
      <c r="H221" s="14"/>
      <c r="I221" s="14"/>
      <c r="J221" s="14"/>
      <c r="K221" s="14"/>
      <c r="L221" s="17"/>
      <c r="M221" s="16"/>
      <c r="N221" s="16"/>
      <c r="O221" s="16"/>
      <c r="P221" s="353">
        <f>COUNTIF(Inputs!$D$4:$AL$247,C221)*(Inputs!$B$3*24)*60*IF(C221="",0,1)</f>
        <v>0</v>
      </c>
      <c r="Q221" s="354">
        <f>IF(Factsheet!$E$61&gt;0,P221/Factsheet!$E$61,0)</f>
        <v>0</v>
      </c>
      <c r="R221" s="18"/>
      <c r="S221" s="355"/>
      <c r="T221" s="14"/>
      <c r="U221" s="14"/>
      <c r="V221" s="14" t="str">
        <f t="shared" si="11"/>
        <v>-</v>
      </c>
      <c r="W221" s="14"/>
      <c r="X221" s="14"/>
      <c r="Y221" s="14"/>
      <c r="Z221" s="14"/>
    </row>
    <row r="222" spans="1:26" ht="15" x14ac:dyDescent="0.25">
      <c r="A222" s="14"/>
      <c r="B222" s="14"/>
      <c r="C222" s="14"/>
      <c r="D222" s="14"/>
      <c r="E222" s="14"/>
      <c r="F222" s="14"/>
      <c r="G222" s="14"/>
      <c r="H222" s="14"/>
      <c r="I222" s="14"/>
      <c r="J222" s="14"/>
      <c r="K222" s="14"/>
      <c r="L222" s="17"/>
      <c r="M222" s="16"/>
      <c r="N222" s="16"/>
      <c r="O222" s="16"/>
      <c r="P222" s="353">
        <f>COUNTIF(Inputs!$D$4:$AL$247,C222)*(Inputs!$B$3*24)*60*IF(C222="",0,1)</f>
        <v>0</v>
      </c>
      <c r="Q222" s="354">
        <f>IF(Factsheet!$E$61&gt;0,P222/Factsheet!$E$61,0)</f>
        <v>0</v>
      </c>
      <c r="R222" s="18"/>
      <c r="S222" s="355"/>
      <c r="T222" s="14"/>
      <c r="U222" s="14"/>
      <c r="V222" s="14" t="str">
        <f t="shared" si="11"/>
        <v>-</v>
      </c>
      <c r="W222" s="14"/>
      <c r="X222" s="14"/>
      <c r="Y222" s="14"/>
      <c r="Z222" s="14"/>
    </row>
    <row r="223" spans="1:26" ht="15" x14ac:dyDescent="0.25">
      <c r="A223" s="14"/>
      <c r="B223" s="14"/>
      <c r="C223" s="14"/>
      <c r="D223" s="14"/>
      <c r="E223" s="14"/>
      <c r="F223" s="14"/>
      <c r="G223" s="14"/>
      <c r="H223" s="14"/>
      <c r="I223" s="14"/>
      <c r="J223" s="14"/>
      <c r="K223" s="14"/>
      <c r="L223" s="17"/>
      <c r="M223" s="16"/>
      <c r="N223" s="16"/>
      <c r="O223" s="16"/>
      <c r="P223" s="353">
        <f>COUNTIF(Inputs!$D$4:$AL$247,C223)*(Inputs!$B$3*24)*60*IF(C223="",0,1)</f>
        <v>0</v>
      </c>
      <c r="Q223" s="354">
        <f>IF(Factsheet!$E$61&gt;0,P223/Factsheet!$E$61,0)</f>
        <v>0</v>
      </c>
      <c r="R223" s="18"/>
      <c r="S223" s="355"/>
      <c r="T223" s="14"/>
      <c r="U223" s="14"/>
      <c r="V223" s="14" t="str">
        <f t="shared" si="11"/>
        <v>-</v>
      </c>
      <c r="W223" s="14"/>
      <c r="X223" s="14"/>
      <c r="Y223" s="14"/>
      <c r="Z223" s="14"/>
    </row>
    <row r="224" spans="1:26" ht="15" x14ac:dyDescent="0.25">
      <c r="A224" s="14"/>
      <c r="B224" s="14"/>
      <c r="C224" s="14"/>
      <c r="D224" s="14"/>
      <c r="E224" s="14"/>
      <c r="F224" s="14"/>
      <c r="G224" s="14"/>
      <c r="H224" s="14"/>
      <c r="I224" s="14"/>
      <c r="J224" s="14"/>
      <c r="K224" s="14"/>
      <c r="L224" s="17"/>
      <c r="M224" s="16"/>
      <c r="N224" s="16"/>
      <c r="O224" s="16"/>
      <c r="P224" s="353">
        <f>COUNTIF(Inputs!$D$4:$AL$247,C224)*(Inputs!$B$3*24)*60*IF(C224="",0,1)</f>
        <v>0</v>
      </c>
      <c r="Q224" s="354">
        <f>IF(Factsheet!$E$61&gt;0,P224/Factsheet!$E$61,0)</f>
        <v>0</v>
      </c>
      <c r="R224" s="18"/>
      <c r="S224" s="355"/>
      <c r="T224" s="14"/>
      <c r="U224" s="14"/>
      <c r="V224" s="14" t="str">
        <f t="shared" si="11"/>
        <v>-</v>
      </c>
      <c r="W224" s="14"/>
      <c r="X224" s="14"/>
      <c r="Y224" s="14"/>
      <c r="Z224" s="14"/>
    </row>
    <row r="225" spans="1:26" ht="15" x14ac:dyDescent="0.25">
      <c r="A225" s="14"/>
      <c r="B225" s="14"/>
      <c r="C225" s="14"/>
      <c r="D225" s="14"/>
      <c r="E225" s="14"/>
      <c r="F225" s="14"/>
      <c r="G225" s="14"/>
      <c r="H225" s="14"/>
      <c r="I225" s="14"/>
      <c r="J225" s="14"/>
      <c r="K225" s="14"/>
      <c r="L225" s="17"/>
      <c r="M225" s="16"/>
      <c r="N225" s="16"/>
      <c r="O225" s="29"/>
      <c r="P225" s="353">
        <f>COUNTIF(Inputs!$D$4:$AL$247,C225)*(Inputs!$B$3*24)*60*IF(C225="",0,1)</f>
        <v>0</v>
      </c>
      <c r="Q225" s="354">
        <f>IF(Factsheet!$E$61&gt;0,P225/Factsheet!$E$61,0)</f>
        <v>0</v>
      </c>
      <c r="R225" s="18"/>
      <c r="S225" s="355"/>
      <c r="T225" s="14"/>
      <c r="U225" s="14"/>
      <c r="V225" s="14" t="str">
        <f t="shared" si="11"/>
        <v>-</v>
      </c>
      <c r="W225" s="14"/>
      <c r="X225" s="14"/>
      <c r="Y225" s="14"/>
      <c r="Z225" s="14"/>
    </row>
    <row r="226" spans="1:26" ht="15" x14ac:dyDescent="0.25">
      <c r="A226" s="14"/>
      <c r="B226" s="14"/>
      <c r="C226" s="14"/>
      <c r="D226" s="14"/>
      <c r="E226" s="14"/>
      <c r="F226" s="14"/>
      <c r="G226" s="14"/>
      <c r="H226" s="14"/>
      <c r="I226" s="14"/>
      <c r="J226" s="14"/>
      <c r="K226" s="14"/>
      <c r="L226" s="17"/>
      <c r="M226" s="16"/>
      <c r="N226" s="16"/>
      <c r="O226" s="16"/>
      <c r="P226" s="353">
        <f>COUNTIF(Inputs!$D$4:$AL$247,C226)*(Inputs!$B$3*24)*60*IF(C226="",0,1)</f>
        <v>0</v>
      </c>
      <c r="Q226" s="354">
        <f>IF(Factsheet!$E$61&gt;0,P226/Factsheet!$E$61,0)</f>
        <v>0</v>
      </c>
      <c r="R226" s="18"/>
      <c r="S226" s="355"/>
      <c r="T226" s="14"/>
      <c r="U226" s="14"/>
      <c r="V226" s="14" t="str">
        <f t="shared" si="11"/>
        <v>-</v>
      </c>
      <c r="W226" s="14"/>
      <c r="X226" s="14"/>
      <c r="Y226" s="14"/>
      <c r="Z226" s="14"/>
    </row>
    <row r="227" spans="1:26" ht="15" x14ac:dyDescent="0.25">
      <c r="A227" s="14"/>
      <c r="B227" s="14"/>
      <c r="C227" s="14"/>
      <c r="D227" s="14"/>
      <c r="E227" s="14"/>
      <c r="F227" s="14"/>
      <c r="G227" s="14"/>
      <c r="H227" s="14"/>
      <c r="I227" s="14"/>
      <c r="J227" s="14"/>
      <c r="K227" s="14"/>
      <c r="L227" s="17"/>
      <c r="M227" s="16"/>
      <c r="N227" s="16"/>
      <c r="O227" s="16"/>
      <c r="P227" s="353">
        <f>COUNTIF(Inputs!$D$4:$AL$247,C227)*(Inputs!$B$3*24)*60*IF(C227="",0,1)</f>
        <v>0</v>
      </c>
      <c r="Q227" s="354">
        <f>IF(Factsheet!$E$61&gt;0,P227/Factsheet!$E$61,0)</f>
        <v>0</v>
      </c>
      <c r="R227" s="18"/>
      <c r="S227" s="355"/>
      <c r="T227" s="14"/>
      <c r="U227" s="14"/>
      <c r="V227" s="14" t="str">
        <f t="shared" si="11"/>
        <v>-</v>
      </c>
      <c r="W227" s="14"/>
      <c r="X227" s="14"/>
      <c r="Y227" s="14"/>
      <c r="Z227" s="14"/>
    </row>
    <row r="228" spans="1:26" ht="15" x14ac:dyDescent="0.25">
      <c r="A228" s="14"/>
      <c r="B228" s="14"/>
      <c r="C228" s="14"/>
      <c r="D228" s="14"/>
      <c r="E228" s="14"/>
      <c r="F228" s="14"/>
      <c r="G228" s="14"/>
      <c r="H228" s="14"/>
      <c r="I228" s="14"/>
      <c r="J228" s="14"/>
      <c r="K228" s="14"/>
      <c r="L228" s="17"/>
      <c r="M228" s="16"/>
      <c r="N228" s="16"/>
      <c r="O228" s="16"/>
      <c r="P228" s="353">
        <f>COUNTIF(Inputs!$D$4:$AL$247,C228)*(Inputs!$B$3*24)*60*IF(C228="",0,1)</f>
        <v>0</v>
      </c>
      <c r="Q228" s="354">
        <f>IF(Factsheet!$E$61&gt;0,P228/Factsheet!$E$61,0)</f>
        <v>0</v>
      </c>
      <c r="R228" s="18"/>
      <c r="S228" s="355"/>
      <c r="T228" s="14"/>
      <c r="U228" s="14"/>
      <c r="V228" s="14" t="str">
        <f t="shared" si="11"/>
        <v>-</v>
      </c>
      <c r="W228" s="14"/>
      <c r="X228" s="14"/>
      <c r="Y228" s="14"/>
      <c r="Z228" s="14"/>
    </row>
    <row r="229" spans="1:26" ht="15" x14ac:dyDescent="0.25">
      <c r="A229" s="14"/>
      <c r="B229" s="14"/>
      <c r="C229" s="14"/>
      <c r="D229" s="14"/>
      <c r="E229" s="14"/>
      <c r="F229" s="14"/>
      <c r="G229" s="14"/>
      <c r="H229" s="14"/>
      <c r="I229" s="14"/>
      <c r="J229" s="14"/>
      <c r="K229" s="14"/>
      <c r="L229" s="17"/>
      <c r="M229" s="16"/>
      <c r="N229" s="16"/>
      <c r="O229" s="16"/>
      <c r="P229" s="353">
        <f>COUNTIF(Inputs!$D$4:$AL$247,C229)*(Inputs!$B$3*24)*60*IF(C229="",0,1)</f>
        <v>0</v>
      </c>
      <c r="Q229" s="354">
        <f>IF(Factsheet!$E$61&gt;0,P229/Factsheet!$E$61,0)</f>
        <v>0</v>
      </c>
      <c r="R229" s="18"/>
      <c r="S229" s="355"/>
      <c r="T229" s="14"/>
      <c r="U229" s="14"/>
      <c r="V229" s="14" t="str">
        <f t="shared" si="11"/>
        <v>-</v>
      </c>
      <c r="W229" s="14"/>
      <c r="X229" s="14"/>
      <c r="Y229" s="14"/>
      <c r="Z229" s="14"/>
    </row>
    <row r="230" spans="1:26" ht="15" x14ac:dyDescent="0.25">
      <c r="A230" s="14"/>
      <c r="B230" s="14"/>
      <c r="C230" s="14"/>
      <c r="D230" s="14"/>
      <c r="E230" s="14"/>
      <c r="F230" s="14"/>
      <c r="G230" s="14"/>
      <c r="H230" s="14"/>
      <c r="I230" s="14"/>
      <c r="J230" s="14"/>
      <c r="K230" s="14"/>
      <c r="L230" s="17"/>
      <c r="M230" s="16"/>
      <c r="N230" s="16"/>
      <c r="O230" s="16"/>
      <c r="P230" s="353">
        <f>COUNTIF(Inputs!$D$4:$AL$247,C230)*(Inputs!$B$3*24)*60*IF(C230="",0,1)</f>
        <v>0</v>
      </c>
      <c r="Q230" s="354">
        <f>IF(Factsheet!$E$61&gt;0,P230/Factsheet!$E$61,0)</f>
        <v>0</v>
      </c>
      <c r="R230" s="18"/>
      <c r="S230" s="355"/>
      <c r="T230" s="14"/>
      <c r="U230" s="14"/>
      <c r="V230" s="14" t="str">
        <f t="shared" si="11"/>
        <v>-</v>
      </c>
      <c r="W230" s="14"/>
      <c r="X230" s="14"/>
      <c r="Y230" s="14"/>
      <c r="Z230" s="14"/>
    </row>
    <row r="231" spans="1:26" ht="15" x14ac:dyDescent="0.25">
      <c r="A231" s="14"/>
      <c r="B231" s="14"/>
      <c r="C231" s="14"/>
      <c r="D231" s="14"/>
      <c r="E231" s="14"/>
      <c r="F231" s="14"/>
      <c r="G231" s="14"/>
      <c r="H231" s="14"/>
      <c r="I231" s="14"/>
      <c r="J231" s="14"/>
      <c r="K231" s="14"/>
      <c r="L231" s="17"/>
      <c r="M231" s="16"/>
      <c r="N231" s="16"/>
      <c r="O231" s="16"/>
      <c r="P231" s="353">
        <f>COUNTIF(Inputs!$D$4:$AL$247,C231)*(Inputs!$B$3*24)*60*IF(C231="",0,1)</f>
        <v>0</v>
      </c>
      <c r="Q231" s="354">
        <f>IF(Factsheet!$E$61&gt;0,P231/Factsheet!$E$61,0)</f>
        <v>0</v>
      </c>
      <c r="R231" s="18"/>
      <c r="S231" s="355"/>
      <c r="T231" s="14"/>
      <c r="U231" s="14"/>
      <c r="V231" s="14" t="str">
        <f t="shared" si="11"/>
        <v>-</v>
      </c>
      <c r="W231" s="14"/>
      <c r="X231" s="14"/>
      <c r="Y231" s="14"/>
      <c r="Z231" s="14"/>
    </row>
    <row r="232" spans="1:26" ht="15" x14ac:dyDescent="0.25">
      <c r="A232" s="14"/>
      <c r="B232" s="14"/>
      <c r="C232" s="14"/>
      <c r="D232" s="14"/>
      <c r="E232" s="14"/>
      <c r="F232" s="14"/>
      <c r="G232" s="14"/>
      <c r="H232" s="14"/>
      <c r="I232" s="14"/>
      <c r="J232" s="14"/>
      <c r="K232" s="14"/>
      <c r="L232" s="17"/>
      <c r="M232" s="16"/>
      <c r="N232" s="16"/>
      <c r="O232" s="16"/>
      <c r="P232" s="353">
        <f>COUNTIF(Inputs!$D$4:$AL$247,C232)*(Inputs!$B$3*24)*60*IF(C232="",0,1)</f>
        <v>0</v>
      </c>
      <c r="Q232" s="354">
        <f>IF(Factsheet!$E$61&gt;0,P232/Factsheet!$E$61,0)</f>
        <v>0</v>
      </c>
      <c r="R232" s="18"/>
      <c r="S232" s="355"/>
      <c r="T232" s="14"/>
      <c r="U232" s="14"/>
      <c r="V232" s="14" t="str">
        <f t="shared" si="11"/>
        <v>-</v>
      </c>
      <c r="W232" s="14"/>
      <c r="X232" s="14"/>
      <c r="Y232" s="14"/>
      <c r="Z232" s="14"/>
    </row>
    <row r="233" spans="1:26" ht="15" x14ac:dyDescent="0.25">
      <c r="A233" s="14"/>
      <c r="B233" s="14"/>
      <c r="C233" s="14"/>
      <c r="D233" s="14"/>
      <c r="E233" s="14"/>
      <c r="F233" s="14"/>
      <c r="G233" s="14"/>
      <c r="H233" s="14"/>
      <c r="I233" s="14"/>
      <c r="J233" s="14"/>
      <c r="K233" s="14"/>
      <c r="L233" s="17"/>
      <c r="M233" s="16"/>
      <c r="N233" s="16"/>
      <c r="O233" s="16"/>
      <c r="P233" s="353">
        <f>COUNTIF(Inputs!$D$4:$AL$247,C233)*(Inputs!$B$3*24)*60*IF(C233="",0,1)</f>
        <v>0</v>
      </c>
      <c r="Q233" s="354">
        <f>IF(Factsheet!$E$61&gt;0,P233/Factsheet!$E$61,0)</f>
        <v>0</v>
      </c>
      <c r="R233" s="18"/>
      <c r="S233" s="355"/>
      <c r="T233" s="14"/>
      <c r="U233" s="14"/>
      <c r="V233" s="14" t="str">
        <f t="shared" si="11"/>
        <v>-</v>
      </c>
      <c r="W233" s="14"/>
      <c r="X233" s="14"/>
      <c r="Y233" s="14"/>
      <c r="Z233" s="14"/>
    </row>
    <row r="234" spans="1:26" ht="15" x14ac:dyDescent="0.25">
      <c r="A234" s="14"/>
      <c r="B234" s="14"/>
      <c r="C234" s="14"/>
      <c r="D234" s="14"/>
      <c r="E234" s="14"/>
      <c r="F234" s="14"/>
      <c r="G234" s="14"/>
      <c r="H234" s="14"/>
      <c r="I234" s="14"/>
      <c r="J234" s="14"/>
      <c r="K234" s="14"/>
      <c r="L234" s="17"/>
      <c r="M234" s="16"/>
      <c r="N234" s="16"/>
      <c r="O234" s="16"/>
      <c r="P234" s="353">
        <f>COUNTIF(Inputs!$D$4:$AL$247,C234)*(Inputs!$B$3*24)*60*IF(C234="",0,1)</f>
        <v>0</v>
      </c>
      <c r="Q234" s="354">
        <f>IF(Factsheet!$E$61&gt;0,P234/Factsheet!$E$61,0)</f>
        <v>0</v>
      </c>
      <c r="R234" s="18"/>
      <c r="S234" s="355"/>
      <c r="T234" s="14"/>
      <c r="U234" s="14"/>
      <c r="V234" s="14" t="str">
        <f t="shared" si="11"/>
        <v>-</v>
      </c>
      <c r="W234" s="14"/>
      <c r="X234" s="14"/>
      <c r="Y234" s="14"/>
      <c r="Z234" s="14"/>
    </row>
    <row r="235" spans="1:26" ht="15" x14ac:dyDescent="0.25">
      <c r="A235" s="14"/>
      <c r="B235" s="14"/>
      <c r="C235" s="14"/>
      <c r="D235" s="14"/>
      <c r="E235" s="14"/>
      <c r="F235" s="14"/>
      <c r="G235" s="14"/>
      <c r="H235" s="14"/>
      <c r="I235" s="14"/>
      <c r="J235" s="14"/>
      <c r="K235" s="14"/>
      <c r="L235" s="17"/>
      <c r="M235" s="16"/>
      <c r="N235" s="16"/>
      <c r="O235" s="16"/>
      <c r="P235" s="353">
        <f>COUNTIF(Inputs!$D$4:$AL$247,C235)*(Inputs!$B$3*24)*60*IF(C235="",0,1)</f>
        <v>0</v>
      </c>
      <c r="Q235" s="354">
        <f>IF(Factsheet!$E$61&gt;0,P235/Factsheet!$E$61,0)</f>
        <v>0</v>
      </c>
      <c r="R235" s="18"/>
      <c r="S235" s="355"/>
      <c r="T235" s="14"/>
      <c r="U235" s="14"/>
      <c r="V235" s="14" t="str">
        <f t="shared" si="11"/>
        <v>-</v>
      </c>
      <c r="W235" s="14"/>
      <c r="X235" s="14"/>
      <c r="Y235" s="14"/>
      <c r="Z235" s="14"/>
    </row>
    <row r="236" spans="1:26" ht="15" x14ac:dyDescent="0.25">
      <c r="A236" s="14"/>
      <c r="B236" s="14"/>
      <c r="C236" s="14"/>
      <c r="D236" s="14"/>
      <c r="E236" s="14"/>
      <c r="F236" s="14"/>
      <c r="G236" s="14"/>
      <c r="H236" s="14"/>
      <c r="I236" s="14"/>
      <c r="J236" s="14"/>
      <c r="K236" s="14"/>
      <c r="L236" s="17"/>
      <c r="M236" s="16"/>
      <c r="N236" s="16"/>
      <c r="O236" s="16"/>
      <c r="P236" s="353">
        <f>COUNTIF(Inputs!$D$4:$AL$247,C236)*(Inputs!$B$3*24)*60*IF(C236="",0,1)</f>
        <v>0</v>
      </c>
      <c r="Q236" s="354">
        <f>IF(Factsheet!$E$61&gt;0,P236/Factsheet!$E$61,0)</f>
        <v>0</v>
      </c>
      <c r="R236" s="18"/>
      <c r="S236" s="355"/>
      <c r="T236" s="14"/>
      <c r="U236" s="14"/>
      <c r="V236" s="14" t="str">
        <f t="shared" si="11"/>
        <v>-</v>
      </c>
      <c r="W236" s="14"/>
      <c r="X236" s="14"/>
      <c r="Y236" s="14"/>
      <c r="Z236" s="14"/>
    </row>
    <row r="237" spans="1:26" ht="15" x14ac:dyDescent="0.25">
      <c r="A237" s="14"/>
      <c r="B237" s="14"/>
      <c r="C237" s="14"/>
      <c r="D237" s="14"/>
      <c r="E237" s="14"/>
      <c r="F237" s="14"/>
      <c r="G237" s="14"/>
      <c r="H237" s="14"/>
      <c r="I237" s="14"/>
      <c r="J237" s="14"/>
      <c r="K237" s="14"/>
      <c r="L237" s="17"/>
      <c r="M237" s="16"/>
      <c r="N237" s="16"/>
      <c r="O237" s="29"/>
      <c r="P237" s="353">
        <f>COUNTIF(Inputs!$D$4:$AL$247,C237)*(Inputs!$B$3*24)*60*IF(C237="",0,1)</f>
        <v>0</v>
      </c>
      <c r="Q237" s="354">
        <f>IF(Factsheet!$E$61&gt;0,P237/Factsheet!$E$61,0)</f>
        <v>0</v>
      </c>
      <c r="R237" s="18"/>
      <c r="S237" s="355"/>
      <c r="T237" s="14"/>
      <c r="U237" s="14"/>
      <c r="V237" s="14" t="str">
        <f t="shared" si="11"/>
        <v>-</v>
      </c>
      <c r="W237" s="14"/>
      <c r="X237" s="14"/>
      <c r="Y237" s="14"/>
      <c r="Z237" s="14"/>
    </row>
    <row r="238" spans="1:26" ht="15" x14ac:dyDescent="0.25">
      <c r="A238" s="14"/>
      <c r="B238" s="14"/>
      <c r="C238" s="14"/>
      <c r="D238" s="14"/>
      <c r="E238" s="14"/>
      <c r="F238" s="14"/>
      <c r="G238" s="14"/>
      <c r="H238" s="14"/>
      <c r="I238" s="14"/>
      <c r="J238" s="14"/>
      <c r="K238" s="14"/>
      <c r="L238" s="17"/>
      <c r="M238" s="16"/>
      <c r="N238" s="16"/>
      <c r="O238" s="29"/>
      <c r="P238" s="353">
        <f>COUNTIF(Inputs!$D$4:$AL$247,C238)*(Inputs!$B$3*24)*60*IF(C238="",0,1)</f>
        <v>0</v>
      </c>
      <c r="Q238" s="354">
        <f>IF(Factsheet!$E$61&gt;0,P238/Factsheet!$E$61,0)</f>
        <v>0</v>
      </c>
      <c r="R238" s="18"/>
      <c r="S238" s="355"/>
      <c r="T238" s="14"/>
      <c r="U238" s="14"/>
      <c r="V238" s="14" t="str">
        <f t="shared" si="11"/>
        <v>-</v>
      </c>
      <c r="W238" s="14"/>
      <c r="X238" s="14"/>
      <c r="Y238" s="14"/>
      <c r="Z238" s="14"/>
    </row>
    <row r="239" spans="1:26" ht="15" x14ac:dyDescent="0.25">
      <c r="A239" s="14"/>
      <c r="B239" s="14"/>
      <c r="C239" s="14"/>
      <c r="D239" s="14"/>
      <c r="E239" s="14"/>
      <c r="F239" s="14"/>
      <c r="G239" s="14"/>
      <c r="H239" s="14"/>
      <c r="I239" s="14"/>
      <c r="J239" s="14"/>
      <c r="K239" s="14"/>
      <c r="L239" s="17"/>
      <c r="M239" s="16"/>
      <c r="N239" s="16"/>
      <c r="O239" s="16"/>
      <c r="P239" s="353">
        <f>COUNTIF(Inputs!$D$4:$AL$247,C239)*(Inputs!$B$3*24)*60*IF(C239="",0,1)</f>
        <v>0</v>
      </c>
      <c r="Q239" s="354">
        <f>IF(Factsheet!$E$61&gt;0,P239/Factsheet!$E$61,0)</f>
        <v>0</v>
      </c>
      <c r="R239" s="18"/>
      <c r="S239" s="355"/>
      <c r="T239" s="14"/>
      <c r="U239" s="14"/>
      <c r="V239" s="14" t="str">
        <f t="shared" si="11"/>
        <v>-</v>
      </c>
      <c r="W239" s="14"/>
      <c r="X239" s="14"/>
      <c r="Y239" s="14"/>
      <c r="Z239" s="14"/>
    </row>
    <row r="240" spans="1:26" ht="15" x14ac:dyDescent="0.25">
      <c r="A240" s="14"/>
      <c r="B240" s="14"/>
      <c r="C240" s="14"/>
      <c r="D240" s="14"/>
      <c r="E240" s="14"/>
      <c r="F240" s="14"/>
      <c r="G240" s="14"/>
      <c r="H240" s="14"/>
      <c r="I240" s="14"/>
      <c r="J240" s="14"/>
      <c r="K240" s="14"/>
      <c r="L240" s="17"/>
      <c r="M240" s="16"/>
      <c r="N240" s="16"/>
      <c r="O240" s="16"/>
      <c r="P240" s="353">
        <f>COUNTIF(Inputs!$D$4:$AL$247,C240)*(Inputs!$B$3*24)*60*IF(C240="",0,1)</f>
        <v>0</v>
      </c>
      <c r="Q240" s="354">
        <f>IF(Factsheet!$E$61&gt;0,P240/Factsheet!$E$61,0)</f>
        <v>0</v>
      </c>
      <c r="R240" s="18"/>
      <c r="S240" s="355"/>
      <c r="T240" s="14"/>
      <c r="U240" s="14"/>
      <c r="V240" s="14" t="str">
        <f t="shared" si="11"/>
        <v>-</v>
      </c>
      <c r="W240" s="14"/>
      <c r="X240" s="14"/>
      <c r="Y240" s="14"/>
      <c r="Z240" s="14"/>
    </row>
    <row r="241" spans="1:26" ht="15" x14ac:dyDescent="0.25">
      <c r="A241" s="14"/>
      <c r="B241" s="14"/>
      <c r="C241" s="14"/>
      <c r="D241" s="14"/>
      <c r="E241" s="14"/>
      <c r="F241" s="14"/>
      <c r="G241" s="14"/>
      <c r="H241" s="14"/>
      <c r="I241" s="14"/>
      <c r="J241" s="14"/>
      <c r="K241" s="14"/>
      <c r="L241" s="17"/>
      <c r="M241" s="16"/>
      <c r="N241" s="16"/>
      <c r="O241" s="16"/>
      <c r="P241" s="353">
        <f>COUNTIF(Inputs!$D$4:$AL$247,C241)*(Inputs!$B$3*24)*60*IF(C241="",0,1)</f>
        <v>0</v>
      </c>
      <c r="Q241" s="354">
        <f>IF(Factsheet!$E$61&gt;0,P241/Factsheet!$E$61,0)</f>
        <v>0</v>
      </c>
      <c r="R241" s="18"/>
      <c r="S241" s="355"/>
      <c r="T241" s="14"/>
      <c r="U241" s="14"/>
      <c r="V241" s="14" t="str">
        <f t="shared" si="11"/>
        <v>-</v>
      </c>
      <c r="W241" s="14"/>
      <c r="X241" s="14"/>
      <c r="Y241" s="14"/>
      <c r="Z241" s="14"/>
    </row>
    <row r="242" spans="1:26" ht="15" x14ac:dyDescent="0.25">
      <c r="A242" s="14"/>
      <c r="B242" s="14"/>
      <c r="C242" s="66"/>
      <c r="D242" s="14"/>
      <c r="E242" s="14"/>
      <c r="F242" s="14"/>
      <c r="G242" s="16"/>
      <c r="H242" s="16"/>
      <c r="I242" s="67"/>
      <c r="J242" s="68"/>
      <c r="K242" s="14"/>
      <c r="L242" s="17"/>
      <c r="M242" s="14"/>
      <c r="N242" s="14"/>
      <c r="O242" s="14"/>
      <c r="P242" s="353">
        <f>COUNTIF(Inputs!$D$4:$AL$247,C242)*(Inputs!$B$3*24)*60*IF(C242="",0,1)</f>
        <v>0</v>
      </c>
      <c r="Q242" s="354">
        <f>IF(Factsheet!$E$61&gt;0,P242/Factsheet!$E$61,0)</f>
        <v>0</v>
      </c>
      <c r="R242" s="18"/>
      <c r="S242" s="355"/>
      <c r="T242" s="14"/>
      <c r="U242" s="14"/>
      <c r="V242" s="14" t="str">
        <f t="shared" si="11"/>
        <v>-</v>
      </c>
      <c r="W242" s="14"/>
      <c r="X242" s="14"/>
      <c r="Y242" s="14"/>
      <c r="Z242" s="14"/>
    </row>
    <row r="243" spans="1:26" ht="15" x14ac:dyDescent="0.25">
      <c r="A243" s="14"/>
      <c r="B243" s="14"/>
      <c r="C243" s="66"/>
      <c r="D243" s="14"/>
      <c r="E243" s="14"/>
      <c r="F243" s="16"/>
      <c r="G243" s="16"/>
      <c r="H243" s="16"/>
      <c r="I243" s="67"/>
      <c r="J243" s="69"/>
      <c r="K243" s="14"/>
      <c r="L243" s="17"/>
      <c r="M243" s="16"/>
      <c r="N243" s="16"/>
      <c r="O243" s="16"/>
      <c r="P243" s="353">
        <f>COUNTIF(Inputs!$D$4:$AL$247,C243)*(Inputs!$B$3*24)*60*IF(C243="",0,1)</f>
        <v>0</v>
      </c>
      <c r="Q243" s="354">
        <f>IF(Factsheet!$E$61&gt;0,P243/Factsheet!$E$61,0)</f>
        <v>0</v>
      </c>
      <c r="R243" s="18"/>
      <c r="S243" s="355"/>
      <c r="T243" s="14"/>
      <c r="U243" s="14"/>
      <c r="V243" s="14" t="str">
        <f t="shared" si="11"/>
        <v>-</v>
      </c>
      <c r="W243" s="14"/>
      <c r="X243" s="14"/>
      <c r="Y243" s="14"/>
      <c r="Z243" s="14"/>
    </row>
    <row r="244" spans="1:26" ht="15" x14ac:dyDescent="0.25">
      <c r="A244" s="14"/>
      <c r="B244" s="14"/>
      <c r="C244" s="66"/>
      <c r="D244" s="14"/>
      <c r="E244" s="14"/>
      <c r="F244" s="16"/>
      <c r="G244" s="16"/>
      <c r="H244" s="16"/>
      <c r="I244" s="67"/>
      <c r="J244" s="69"/>
      <c r="K244" s="14"/>
      <c r="L244" s="17"/>
      <c r="M244" s="16"/>
      <c r="N244" s="16"/>
      <c r="O244" s="16"/>
      <c r="P244" s="353">
        <f>COUNTIF(Inputs!$D$4:$AL$247,C244)*(Inputs!$B$3*24)*60*IF(C244="",0,1)</f>
        <v>0</v>
      </c>
      <c r="Q244" s="354">
        <f>IF(Factsheet!$E$61&gt;0,P244/Factsheet!$E$61,0)</f>
        <v>0</v>
      </c>
      <c r="R244" s="18"/>
      <c r="S244" s="355"/>
      <c r="T244" s="14"/>
      <c r="U244" s="14"/>
      <c r="V244" s="14" t="str">
        <f t="shared" si="11"/>
        <v>-</v>
      </c>
      <c r="W244" s="14"/>
      <c r="X244" s="14"/>
      <c r="Y244" s="14"/>
      <c r="Z244" s="14"/>
    </row>
    <row r="245" spans="1:26" ht="15" x14ac:dyDescent="0.25">
      <c r="A245" s="14"/>
      <c r="B245" s="14"/>
      <c r="C245" s="66"/>
      <c r="D245" s="14"/>
      <c r="E245" s="14"/>
      <c r="F245" s="16"/>
      <c r="G245" s="16"/>
      <c r="H245" s="16"/>
      <c r="I245" s="67"/>
      <c r="J245" s="69"/>
      <c r="K245" s="14"/>
      <c r="L245" s="17"/>
      <c r="M245" s="16"/>
      <c r="N245" s="16"/>
      <c r="O245" s="16"/>
      <c r="P245" s="353">
        <f>COUNTIF(Inputs!$D$4:$AL$247,C245)*(Inputs!$B$3*24)*60*IF(C245="",0,1)</f>
        <v>0</v>
      </c>
      <c r="Q245" s="354">
        <f>IF(Factsheet!$E$61&gt;0,P245/Factsheet!$E$61,0)</f>
        <v>0</v>
      </c>
      <c r="R245" s="18"/>
      <c r="S245" s="355"/>
      <c r="T245" s="14"/>
      <c r="U245" s="14"/>
      <c r="V245" s="14" t="str">
        <f t="shared" si="11"/>
        <v>-</v>
      </c>
      <c r="W245" s="14"/>
      <c r="X245" s="14"/>
      <c r="Y245" s="14"/>
      <c r="Z245" s="14"/>
    </row>
    <row r="246" spans="1:26" ht="15" x14ac:dyDescent="0.25">
      <c r="A246" s="14"/>
      <c r="B246" s="14"/>
      <c r="C246" s="66"/>
      <c r="D246" s="14"/>
      <c r="E246" s="14"/>
      <c r="F246" s="14"/>
      <c r="G246" s="16"/>
      <c r="H246" s="16"/>
      <c r="I246" s="67"/>
      <c r="J246" s="68"/>
      <c r="K246" s="14"/>
      <c r="L246" s="17"/>
      <c r="M246" s="14"/>
      <c r="N246" s="14"/>
      <c r="O246" s="14"/>
      <c r="P246" s="353">
        <f>COUNTIF(Inputs!$D$4:$AL$247,C246)*(Inputs!$B$3*24)*60*IF(C246="",0,1)</f>
        <v>0</v>
      </c>
      <c r="Q246" s="354">
        <f>IF(Factsheet!$E$61&gt;0,P246/Factsheet!$E$61,0)</f>
        <v>0</v>
      </c>
      <c r="R246" s="18"/>
      <c r="S246" s="355"/>
      <c r="T246" s="14"/>
      <c r="U246" s="14"/>
      <c r="V246" s="14" t="str">
        <f t="shared" si="11"/>
        <v>-</v>
      </c>
      <c r="W246" s="14"/>
      <c r="X246" s="14"/>
      <c r="Y246" s="14"/>
      <c r="Z246" s="14"/>
    </row>
    <row r="247" spans="1:26" ht="15" x14ac:dyDescent="0.25">
      <c r="A247" s="14"/>
      <c r="B247" s="14"/>
      <c r="C247" s="66"/>
      <c r="D247" s="14"/>
      <c r="E247" s="14"/>
      <c r="F247" s="16"/>
      <c r="G247" s="16"/>
      <c r="H247" s="16"/>
      <c r="I247" s="67"/>
      <c r="J247" s="69"/>
      <c r="K247" s="14"/>
      <c r="L247" s="17"/>
      <c r="M247" s="16"/>
      <c r="N247" s="16"/>
      <c r="O247" s="16"/>
      <c r="P247" s="353">
        <f>COUNTIF(Inputs!$D$4:$AL$247,C247)*(Inputs!$B$3*24)*60*IF(C247="",0,1)</f>
        <v>0</v>
      </c>
      <c r="Q247" s="354">
        <f>IF(Factsheet!$E$61&gt;0,P247/Factsheet!$E$61,0)</f>
        <v>0</v>
      </c>
      <c r="R247" s="18"/>
      <c r="S247" s="355"/>
      <c r="T247" s="14"/>
      <c r="U247" s="14"/>
      <c r="V247" s="14" t="str">
        <f t="shared" si="11"/>
        <v>-</v>
      </c>
      <c r="W247" s="14"/>
      <c r="X247" s="14"/>
      <c r="Y247" s="14"/>
      <c r="Z247" s="14"/>
    </row>
    <row r="248" spans="1:26" ht="15" x14ac:dyDescent="0.25">
      <c r="A248" s="14"/>
      <c r="B248" s="14"/>
      <c r="C248" s="66"/>
      <c r="D248" s="14"/>
      <c r="E248" s="14"/>
      <c r="F248" s="14"/>
      <c r="G248" s="16"/>
      <c r="H248" s="16"/>
      <c r="I248" s="67"/>
      <c r="J248" s="68"/>
      <c r="K248" s="14"/>
      <c r="L248" s="17"/>
      <c r="M248" s="14"/>
      <c r="N248" s="14"/>
      <c r="O248" s="14"/>
      <c r="P248" s="353">
        <f>COUNTIF(Inputs!$D$4:$AL$247,C248)*(Inputs!$B$3*24)*60*IF(C248="",0,1)</f>
        <v>0</v>
      </c>
      <c r="Q248" s="354">
        <f>IF(Factsheet!$E$61&gt;0,P248/Factsheet!$E$61,0)</f>
        <v>0</v>
      </c>
      <c r="R248" s="18"/>
      <c r="S248" s="355"/>
      <c r="T248" s="14"/>
      <c r="U248" s="14"/>
      <c r="V248" s="14" t="str">
        <f t="shared" ref="V248:V311" si="12">A248&amp;"-"&amp;C248</f>
        <v>-</v>
      </c>
      <c r="W248" s="14"/>
      <c r="X248" s="14"/>
      <c r="Y248" s="14"/>
      <c r="Z248" s="14"/>
    </row>
    <row r="249" spans="1:26" ht="15" x14ac:dyDescent="0.25">
      <c r="A249" s="14"/>
      <c r="B249" s="14"/>
      <c r="C249" s="66"/>
      <c r="D249" s="14"/>
      <c r="E249" s="14"/>
      <c r="F249" s="14"/>
      <c r="G249" s="16"/>
      <c r="H249" s="16"/>
      <c r="I249" s="67"/>
      <c r="J249" s="68"/>
      <c r="K249" s="14"/>
      <c r="L249" s="17"/>
      <c r="M249" s="14"/>
      <c r="N249" s="14"/>
      <c r="O249" s="44"/>
      <c r="P249" s="353">
        <f>COUNTIF(Inputs!$D$4:$AL$247,C249)*(Inputs!$B$3*24)*60*IF(C249="",0,1)</f>
        <v>0</v>
      </c>
      <c r="Q249" s="354">
        <f>IF(Factsheet!$E$61&gt;0,P249/Factsheet!$E$61,0)</f>
        <v>0</v>
      </c>
      <c r="R249" s="18"/>
      <c r="S249" s="355"/>
      <c r="T249" s="14"/>
      <c r="U249" s="14"/>
      <c r="V249" s="14" t="str">
        <f t="shared" si="12"/>
        <v>-</v>
      </c>
      <c r="W249" s="14"/>
      <c r="X249" s="14"/>
      <c r="Y249" s="14"/>
      <c r="Z249" s="14"/>
    </row>
    <row r="250" spans="1:26" ht="15" x14ac:dyDescent="0.25">
      <c r="A250" s="14"/>
      <c r="B250" s="14"/>
      <c r="C250" s="70"/>
      <c r="D250" s="14"/>
      <c r="E250" s="14"/>
      <c r="F250" s="14"/>
      <c r="G250" s="16"/>
      <c r="H250" s="16"/>
      <c r="I250" s="67"/>
      <c r="J250" s="68"/>
      <c r="K250" s="14"/>
      <c r="L250" s="17"/>
      <c r="M250" s="14"/>
      <c r="N250" s="14"/>
      <c r="O250" s="44"/>
      <c r="P250" s="353">
        <f>COUNTIF(Inputs!$D$4:$AL$247,C250)*(Inputs!$B$3*24)*60*IF(C250="",0,1)</f>
        <v>0</v>
      </c>
      <c r="Q250" s="354">
        <f>IF(Factsheet!$E$61&gt;0,P250/Factsheet!$E$61,0)</f>
        <v>0</v>
      </c>
      <c r="R250" s="18"/>
      <c r="S250" s="355"/>
      <c r="T250" s="14"/>
      <c r="U250" s="14"/>
      <c r="V250" s="14" t="str">
        <f t="shared" si="12"/>
        <v>-</v>
      </c>
      <c r="W250" s="14"/>
      <c r="X250" s="14"/>
      <c r="Y250" s="14"/>
      <c r="Z250" s="14"/>
    </row>
    <row r="251" spans="1:26" ht="15" x14ac:dyDescent="0.25">
      <c r="A251" s="14"/>
      <c r="B251" s="14"/>
      <c r="C251" s="71"/>
      <c r="D251" s="14"/>
      <c r="E251" s="14"/>
      <c r="F251" s="16"/>
      <c r="G251" s="16"/>
      <c r="H251" s="16"/>
      <c r="I251" s="67"/>
      <c r="J251" s="69"/>
      <c r="K251" s="14"/>
      <c r="L251" s="17"/>
      <c r="M251" s="16"/>
      <c r="N251" s="16"/>
      <c r="O251" s="16"/>
      <c r="P251" s="353">
        <f>COUNTIF(Inputs!$D$4:$AL$247,C251)*(Inputs!$B$3*24)*60*IF(C251="",0,1)</f>
        <v>0</v>
      </c>
      <c r="Q251" s="354">
        <f>IF(Factsheet!$E$61&gt;0,P251/Factsheet!$E$61,0)</f>
        <v>0</v>
      </c>
      <c r="R251" s="18"/>
      <c r="S251" s="355"/>
      <c r="T251" s="14"/>
      <c r="U251" s="14"/>
      <c r="V251" s="14" t="str">
        <f t="shared" si="12"/>
        <v>-</v>
      </c>
      <c r="W251" s="14"/>
      <c r="X251" s="14"/>
      <c r="Y251" s="14"/>
      <c r="Z251" s="14"/>
    </row>
    <row r="252" spans="1:26" ht="15" x14ac:dyDescent="0.25">
      <c r="A252" s="14"/>
      <c r="B252" s="14"/>
      <c r="C252" s="72"/>
      <c r="D252" s="14"/>
      <c r="E252" s="14"/>
      <c r="F252" s="16"/>
      <c r="G252" s="16"/>
      <c r="H252" s="16"/>
      <c r="I252" s="67"/>
      <c r="J252" s="69"/>
      <c r="K252" s="14"/>
      <c r="L252" s="17"/>
      <c r="M252" s="16"/>
      <c r="N252" s="16"/>
      <c r="O252" s="16"/>
      <c r="P252" s="353">
        <f>COUNTIF(Inputs!$D$4:$AL$247,C252)*(Inputs!$B$3*24)*60*IF(C252="",0,1)</f>
        <v>0</v>
      </c>
      <c r="Q252" s="354">
        <f>IF(Factsheet!$E$61&gt;0,P252/Factsheet!$E$61,0)</f>
        <v>0</v>
      </c>
      <c r="R252" s="18"/>
      <c r="S252" s="355"/>
      <c r="T252" s="14"/>
      <c r="U252" s="14"/>
      <c r="V252" s="14" t="str">
        <f t="shared" si="12"/>
        <v>-</v>
      </c>
      <c r="W252" s="14"/>
      <c r="X252" s="14"/>
      <c r="Y252" s="14"/>
      <c r="Z252" s="14"/>
    </row>
    <row r="253" spans="1:26" ht="15" x14ac:dyDescent="0.25">
      <c r="A253" s="14"/>
      <c r="B253" s="14"/>
      <c r="C253" s="73"/>
      <c r="D253" s="14"/>
      <c r="E253" s="14"/>
      <c r="F253" s="16"/>
      <c r="G253" s="16"/>
      <c r="H253" s="16"/>
      <c r="I253" s="67"/>
      <c r="J253" s="69"/>
      <c r="K253" s="14"/>
      <c r="L253" s="17"/>
      <c r="M253" s="16"/>
      <c r="N253" s="16"/>
      <c r="O253" s="16"/>
      <c r="P253" s="353">
        <f>COUNTIF(Inputs!$D$4:$AL$247,C253)*(Inputs!$B$3*24)*60*IF(C253="",0,1)</f>
        <v>0</v>
      </c>
      <c r="Q253" s="354">
        <f>IF(Factsheet!$E$61&gt;0,P253/Factsheet!$E$61,0)</f>
        <v>0</v>
      </c>
      <c r="R253" s="18"/>
      <c r="S253" s="355"/>
      <c r="T253" s="14"/>
      <c r="U253" s="14"/>
      <c r="V253" s="14" t="str">
        <f t="shared" si="12"/>
        <v>-</v>
      </c>
      <c r="W253" s="14"/>
      <c r="X253" s="14"/>
      <c r="Y253" s="14"/>
      <c r="Z253" s="14"/>
    </row>
    <row r="254" spans="1:26" ht="15" x14ac:dyDescent="0.25">
      <c r="A254" s="14"/>
      <c r="B254" s="14"/>
      <c r="C254" s="73"/>
      <c r="D254" s="14"/>
      <c r="E254" s="14"/>
      <c r="F254" s="16"/>
      <c r="G254" s="16"/>
      <c r="H254" s="16"/>
      <c r="I254" s="67"/>
      <c r="J254" s="69"/>
      <c r="K254" s="14"/>
      <c r="L254" s="17"/>
      <c r="M254" s="16"/>
      <c r="N254" s="16"/>
      <c r="O254" s="16"/>
      <c r="P254" s="353">
        <f>COUNTIF(Inputs!$D$4:$AL$247,C254)*(Inputs!$B$3*24)*60*IF(C254="",0,1)</f>
        <v>0</v>
      </c>
      <c r="Q254" s="354">
        <f>IF(Factsheet!$E$61&gt;0,P254/Factsheet!$E$61,0)</f>
        <v>0</v>
      </c>
      <c r="R254" s="18"/>
      <c r="S254" s="355"/>
      <c r="T254" s="14"/>
      <c r="U254" s="14"/>
      <c r="V254" s="14" t="str">
        <f t="shared" si="12"/>
        <v>-</v>
      </c>
      <c r="W254" s="14"/>
      <c r="X254" s="14"/>
      <c r="Y254" s="14"/>
      <c r="Z254" s="14"/>
    </row>
    <row r="255" spans="1:26" ht="15" x14ac:dyDescent="0.25">
      <c r="A255" s="14"/>
      <c r="B255" s="14"/>
      <c r="C255" s="71"/>
      <c r="D255" s="14"/>
      <c r="E255" s="14"/>
      <c r="F255" s="16"/>
      <c r="G255" s="16"/>
      <c r="H255" s="16"/>
      <c r="I255" s="67"/>
      <c r="J255" s="69"/>
      <c r="K255" s="14"/>
      <c r="L255" s="17"/>
      <c r="M255" s="16"/>
      <c r="N255" s="16"/>
      <c r="O255" s="16"/>
      <c r="P255" s="353">
        <f>COUNTIF(Inputs!$D$4:$AL$247,C255)*(Inputs!$B$3*24)*60*IF(C255="",0,1)</f>
        <v>0</v>
      </c>
      <c r="Q255" s="354">
        <f>IF(Factsheet!$E$61&gt;0,P255/Factsheet!$E$61,0)</f>
        <v>0</v>
      </c>
      <c r="R255" s="18"/>
      <c r="S255" s="355"/>
      <c r="T255" s="14"/>
      <c r="U255" s="14"/>
      <c r="V255" s="14" t="str">
        <f t="shared" si="12"/>
        <v>-</v>
      </c>
      <c r="W255" s="14"/>
      <c r="X255" s="14"/>
      <c r="Y255" s="14"/>
      <c r="Z255" s="14"/>
    </row>
    <row r="256" spans="1:26" ht="15" x14ac:dyDescent="0.25">
      <c r="A256" s="14"/>
      <c r="B256" s="14"/>
      <c r="C256" s="74"/>
      <c r="D256" s="14"/>
      <c r="E256" s="14"/>
      <c r="F256" s="16"/>
      <c r="G256" s="16"/>
      <c r="H256" s="16"/>
      <c r="I256" s="67"/>
      <c r="J256" s="69"/>
      <c r="K256" s="14"/>
      <c r="L256" s="17"/>
      <c r="M256" s="16"/>
      <c r="N256" s="16"/>
      <c r="O256" s="16"/>
      <c r="P256" s="353">
        <f>COUNTIF(Inputs!$D$4:$AL$247,C256)*(Inputs!$B$3*24)*60*IF(C256="",0,1)</f>
        <v>0</v>
      </c>
      <c r="Q256" s="354">
        <f>IF(Factsheet!$E$61&gt;0,P256/Factsheet!$E$61,0)</f>
        <v>0</v>
      </c>
      <c r="R256" s="18"/>
      <c r="S256" s="355"/>
      <c r="T256" s="14"/>
      <c r="U256" s="14"/>
      <c r="V256" s="14" t="str">
        <f t="shared" si="12"/>
        <v>-</v>
      </c>
      <c r="W256" s="14"/>
      <c r="X256" s="14"/>
      <c r="Y256" s="14"/>
      <c r="Z256" s="14"/>
    </row>
    <row r="257" spans="1:26" ht="15" x14ac:dyDescent="0.25">
      <c r="A257" s="14"/>
      <c r="B257" s="14"/>
      <c r="C257" s="73"/>
      <c r="D257" s="14"/>
      <c r="E257" s="14"/>
      <c r="F257" s="16"/>
      <c r="G257" s="16"/>
      <c r="H257" s="16"/>
      <c r="I257" s="67"/>
      <c r="J257" s="69"/>
      <c r="K257" s="14"/>
      <c r="L257" s="17"/>
      <c r="M257" s="16"/>
      <c r="N257" s="16"/>
      <c r="O257" s="16"/>
      <c r="P257" s="353">
        <f>COUNTIF(Inputs!$D$4:$AL$247,C257)*(Inputs!$B$3*24)*60*IF(C257="",0,1)</f>
        <v>0</v>
      </c>
      <c r="Q257" s="354">
        <f>IF(Factsheet!$E$61&gt;0,P257/Factsheet!$E$61,0)</f>
        <v>0</v>
      </c>
      <c r="R257" s="18"/>
      <c r="S257" s="355"/>
      <c r="T257" s="14"/>
      <c r="U257" s="14"/>
      <c r="V257" s="14" t="str">
        <f t="shared" si="12"/>
        <v>-</v>
      </c>
      <c r="W257" s="14"/>
      <c r="X257" s="14"/>
      <c r="Y257" s="14"/>
      <c r="Z257" s="14"/>
    </row>
    <row r="258" spans="1:26" ht="15" x14ac:dyDescent="0.25">
      <c r="A258" s="14"/>
      <c r="B258" s="14"/>
      <c r="C258" s="72"/>
      <c r="D258" s="14"/>
      <c r="E258" s="14"/>
      <c r="F258" s="16"/>
      <c r="G258" s="16"/>
      <c r="H258" s="16"/>
      <c r="I258" s="67"/>
      <c r="J258" s="69"/>
      <c r="K258" s="14"/>
      <c r="L258" s="17"/>
      <c r="M258" s="16"/>
      <c r="N258" s="16"/>
      <c r="O258" s="16"/>
      <c r="P258" s="353">
        <f>COUNTIF(Inputs!$D$4:$AL$247,C258)*(Inputs!$B$3*24)*60*IF(C258="",0,1)</f>
        <v>0</v>
      </c>
      <c r="Q258" s="354">
        <f>IF(Factsheet!$E$61&gt;0,P258/Factsheet!$E$61,0)</f>
        <v>0</v>
      </c>
      <c r="R258" s="18"/>
      <c r="S258" s="355"/>
      <c r="T258" s="14"/>
      <c r="U258" s="14"/>
      <c r="V258" s="14" t="str">
        <f t="shared" si="12"/>
        <v>-</v>
      </c>
      <c r="W258" s="14"/>
      <c r="X258" s="14"/>
      <c r="Y258" s="14"/>
      <c r="Z258" s="14"/>
    </row>
    <row r="259" spans="1:26" ht="15" x14ac:dyDescent="0.25">
      <c r="A259" s="14"/>
      <c r="B259" s="14"/>
      <c r="C259" s="75"/>
      <c r="D259" s="14"/>
      <c r="E259" s="14"/>
      <c r="F259" s="16"/>
      <c r="G259" s="16"/>
      <c r="H259" s="16"/>
      <c r="I259" s="67"/>
      <c r="J259" s="69"/>
      <c r="K259" s="14"/>
      <c r="L259" s="17"/>
      <c r="M259" s="16"/>
      <c r="N259" s="16"/>
      <c r="O259" s="16"/>
      <c r="P259" s="353">
        <f>COUNTIF(Inputs!$D$4:$AL$247,C259)*(Inputs!$B$3*24)*60*IF(C259="",0,1)</f>
        <v>0</v>
      </c>
      <c r="Q259" s="354">
        <f>IF(Factsheet!$E$61&gt;0,P259/Factsheet!$E$61,0)</f>
        <v>0</v>
      </c>
      <c r="R259" s="18"/>
      <c r="S259" s="355"/>
      <c r="T259" s="14"/>
      <c r="U259" s="14"/>
      <c r="V259" s="14" t="str">
        <f t="shared" si="12"/>
        <v>-</v>
      </c>
      <c r="W259" s="14"/>
      <c r="X259" s="14"/>
      <c r="Y259" s="14"/>
      <c r="Z259" s="14"/>
    </row>
    <row r="260" spans="1:26" ht="15" x14ac:dyDescent="0.25">
      <c r="A260" s="14"/>
      <c r="B260" s="14"/>
      <c r="C260" s="16"/>
      <c r="D260" s="14"/>
      <c r="E260" s="14"/>
      <c r="F260" s="16"/>
      <c r="G260" s="16"/>
      <c r="H260" s="16"/>
      <c r="I260" s="67"/>
      <c r="J260" s="69"/>
      <c r="K260" s="14"/>
      <c r="L260" s="17"/>
      <c r="M260" s="16"/>
      <c r="N260" s="16"/>
      <c r="O260" s="16"/>
      <c r="P260" s="353">
        <f>COUNTIF(Inputs!$D$4:$AL$247,C260)*(Inputs!$B$3*24)*60*IF(C260="",0,1)</f>
        <v>0</v>
      </c>
      <c r="Q260" s="354">
        <f>IF(Factsheet!$E$61&gt;0,P260/Factsheet!$E$61,0)</f>
        <v>0</v>
      </c>
      <c r="R260" s="18"/>
      <c r="S260" s="355"/>
      <c r="T260" s="14"/>
      <c r="U260" s="14"/>
      <c r="V260" s="14" t="str">
        <f t="shared" si="12"/>
        <v>-</v>
      </c>
      <c r="W260" s="14"/>
      <c r="X260" s="14"/>
      <c r="Y260" s="14"/>
      <c r="Z260" s="14"/>
    </row>
    <row r="261" spans="1:26" ht="15" x14ac:dyDescent="0.25">
      <c r="A261" s="14"/>
      <c r="B261" s="14"/>
      <c r="C261" s="16"/>
      <c r="D261" s="14"/>
      <c r="E261" s="14"/>
      <c r="F261" s="16"/>
      <c r="G261" s="16"/>
      <c r="H261" s="16"/>
      <c r="I261" s="67"/>
      <c r="J261" s="69"/>
      <c r="K261" s="14"/>
      <c r="L261" s="17"/>
      <c r="M261" s="16"/>
      <c r="N261" s="16"/>
      <c r="O261" s="16"/>
      <c r="P261" s="353">
        <f>COUNTIF(Inputs!$D$4:$AL$247,C261)*(Inputs!$B$3*24)*60*IF(C261="",0,1)</f>
        <v>0</v>
      </c>
      <c r="Q261" s="354">
        <f>IF(Factsheet!$E$61&gt;0,P261/Factsheet!$E$61,0)</f>
        <v>0</v>
      </c>
      <c r="R261" s="18"/>
      <c r="S261" s="355"/>
      <c r="T261" s="14"/>
      <c r="U261" s="14"/>
      <c r="V261" s="14" t="str">
        <f t="shared" si="12"/>
        <v>-</v>
      </c>
      <c r="W261" s="14"/>
      <c r="X261" s="14"/>
      <c r="Y261" s="14"/>
      <c r="Z261" s="14"/>
    </row>
    <row r="262" spans="1:26" ht="15" x14ac:dyDescent="0.25">
      <c r="A262" s="14"/>
      <c r="B262" s="14"/>
      <c r="C262" s="16"/>
      <c r="D262" s="14"/>
      <c r="E262" s="14"/>
      <c r="F262" s="16"/>
      <c r="G262" s="16"/>
      <c r="H262" s="16"/>
      <c r="I262" s="67"/>
      <c r="J262" s="69"/>
      <c r="K262" s="14"/>
      <c r="L262" s="17"/>
      <c r="M262" s="16"/>
      <c r="N262" s="16"/>
      <c r="O262" s="16"/>
      <c r="P262" s="353">
        <f>COUNTIF(Inputs!$D$4:$AL$247,C262)*(Inputs!$B$3*24)*60*IF(C262="",0,1)</f>
        <v>0</v>
      </c>
      <c r="Q262" s="354">
        <f>IF(Factsheet!$E$61&gt;0,P262/Factsheet!$E$61,0)</f>
        <v>0</v>
      </c>
      <c r="R262" s="18"/>
      <c r="S262" s="355"/>
      <c r="T262" s="14"/>
      <c r="U262" s="14"/>
      <c r="V262" s="14" t="str">
        <f t="shared" si="12"/>
        <v>-</v>
      </c>
      <c r="W262" s="14"/>
      <c r="X262" s="14"/>
      <c r="Y262" s="14"/>
      <c r="Z262" s="14"/>
    </row>
    <row r="263" spans="1:26" ht="15" x14ac:dyDescent="0.25">
      <c r="A263" s="14"/>
      <c r="B263" s="14"/>
      <c r="C263" s="73"/>
      <c r="D263" s="14"/>
      <c r="E263" s="14"/>
      <c r="F263" s="16"/>
      <c r="G263" s="16"/>
      <c r="H263" s="16"/>
      <c r="I263" s="67"/>
      <c r="J263" s="69"/>
      <c r="K263" s="14"/>
      <c r="L263" s="17"/>
      <c r="M263" s="16"/>
      <c r="N263" s="16"/>
      <c r="O263" s="16"/>
      <c r="P263" s="353">
        <f>COUNTIF(Inputs!$D$4:$AL$247,C263)*(Inputs!$B$3*24)*60*IF(C263="",0,1)</f>
        <v>0</v>
      </c>
      <c r="Q263" s="354">
        <f>IF(Factsheet!$E$61&gt;0,P263/Factsheet!$E$61,0)</f>
        <v>0</v>
      </c>
      <c r="R263" s="18"/>
      <c r="S263" s="355"/>
      <c r="T263" s="14"/>
      <c r="U263" s="14"/>
      <c r="V263" s="14" t="str">
        <f t="shared" si="12"/>
        <v>-</v>
      </c>
      <c r="W263" s="14"/>
      <c r="X263" s="14"/>
      <c r="Y263" s="14"/>
      <c r="Z263" s="14"/>
    </row>
    <row r="264" spans="1:26" ht="15" x14ac:dyDescent="0.25">
      <c r="A264" s="14"/>
      <c r="B264" s="14"/>
      <c r="C264" s="16"/>
      <c r="D264" s="14"/>
      <c r="E264" s="14"/>
      <c r="F264" s="16"/>
      <c r="G264" s="16"/>
      <c r="H264" s="16"/>
      <c r="I264" s="67"/>
      <c r="J264" s="69"/>
      <c r="K264" s="14"/>
      <c r="L264" s="17"/>
      <c r="M264" s="16"/>
      <c r="N264" s="16"/>
      <c r="O264" s="16"/>
      <c r="P264" s="353">
        <f>COUNTIF(Inputs!$D$4:$AL$247,C264)*(Inputs!$B$3*24)*60*IF(C264="",0,1)</f>
        <v>0</v>
      </c>
      <c r="Q264" s="354">
        <f>IF(Factsheet!$E$61&gt;0,P264/Factsheet!$E$61,0)</f>
        <v>0</v>
      </c>
      <c r="R264" s="18"/>
      <c r="S264" s="355"/>
      <c r="T264" s="14"/>
      <c r="U264" s="14"/>
      <c r="V264" s="14" t="str">
        <f t="shared" si="12"/>
        <v>-</v>
      </c>
      <c r="W264" s="14"/>
      <c r="X264" s="14"/>
      <c r="Y264" s="14"/>
      <c r="Z264" s="14"/>
    </row>
    <row r="265" spans="1:26" ht="15" x14ac:dyDescent="0.25">
      <c r="A265" s="14"/>
      <c r="B265" s="14"/>
      <c r="C265" s="76"/>
      <c r="D265" s="14"/>
      <c r="E265" s="14"/>
      <c r="F265" s="16"/>
      <c r="G265" s="16"/>
      <c r="H265" s="16"/>
      <c r="I265" s="67"/>
      <c r="J265" s="69"/>
      <c r="K265" s="14"/>
      <c r="L265" s="17"/>
      <c r="M265" s="16"/>
      <c r="N265" s="16"/>
      <c r="O265" s="16"/>
      <c r="P265" s="353">
        <f>COUNTIF(Inputs!$D$4:$AL$247,C265)*(Inputs!$B$3*24)*60*IF(C265="",0,1)</f>
        <v>0</v>
      </c>
      <c r="Q265" s="354">
        <f>IF(Factsheet!$E$61&gt;0,P265/Factsheet!$E$61,0)</f>
        <v>0</v>
      </c>
      <c r="R265" s="18"/>
      <c r="S265" s="355"/>
      <c r="T265" s="14"/>
      <c r="U265" s="14"/>
      <c r="V265" s="14" t="str">
        <f t="shared" si="12"/>
        <v>-</v>
      </c>
      <c r="W265" s="14"/>
      <c r="X265" s="14"/>
      <c r="Y265" s="14"/>
      <c r="Z265" s="14"/>
    </row>
    <row r="266" spans="1:26" ht="15" x14ac:dyDescent="0.25">
      <c r="A266" s="14"/>
      <c r="B266" s="14"/>
      <c r="C266" s="77"/>
      <c r="D266" s="14"/>
      <c r="E266" s="14"/>
      <c r="F266" s="16"/>
      <c r="G266" s="16"/>
      <c r="H266" s="16"/>
      <c r="I266" s="67"/>
      <c r="J266" s="69"/>
      <c r="K266" s="14"/>
      <c r="L266" s="17"/>
      <c r="M266" s="16"/>
      <c r="N266" s="16"/>
      <c r="O266" s="16"/>
      <c r="P266" s="353">
        <f>COUNTIF(Inputs!$D$4:$AL$247,C266)*(Inputs!$B$3*24)*60*IF(C266="",0,1)</f>
        <v>0</v>
      </c>
      <c r="Q266" s="354">
        <f>IF(Factsheet!$E$61&gt;0,P266/Factsheet!$E$61,0)</f>
        <v>0</v>
      </c>
      <c r="R266" s="18"/>
      <c r="S266" s="355"/>
      <c r="T266" s="14"/>
      <c r="U266" s="14"/>
      <c r="V266" s="14" t="str">
        <f t="shared" si="12"/>
        <v>-</v>
      </c>
      <c r="W266" s="14"/>
      <c r="X266" s="14"/>
      <c r="Y266" s="14"/>
      <c r="Z266" s="14"/>
    </row>
    <row r="267" spans="1:26" ht="15" x14ac:dyDescent="0.25">
      <c r="A267" s="14"/>
      <c r="B267" s="14"/>
      <c r="C267" s="72"/>
      <c r="D267" s="14"/>
      <c r="E267" s="14"/>
      <c r="F267" s="16"/>
      <c r="G267" s="16"/>
      <c r="H267" s="16"/>
      <c r="I267" s="67"/>
      <c r="J267" s="69"/>
      <c r="K267" s="14"/>
      <c r="L267" s="17"/>
      <c r="M267" s="16"/>
      <c r="N267" s="16"/>
      <c r="O267" s="16"/>
      <c r="P267" s="353">
        <f>COUNTIF(Inputs!$D$4:$AL$247,C267)*(Inputs!$B$3*24)*60*IF(C267="",0,1)</f>
        <v>0</v>
      </c>
      <c r="Q267" s="354">
        <f>IF(Factsheet!$E$61&gt;0,P267/Factsheet!$E$61,0)</f>
        <v>0</v>
      </c>
      <c r="R267" s="18"/>
      <c r="S267" s="355"/>
      <c r="T267" s="14"/>
      <c r="U267" s="14"/>
      <c r="V267" s="14" t="str">
        <f t="shared" si="12"/>
        <v>-</v>
      </c>
      <c r="W267" s="14"/>
      <c r="X267" s="14"/>
      <c r="Y267" s="14"/>
      <c r="Z267" s="14"/>
    </row>
    <row r="268" spans="1:26" ht="15" x14ac:dyDescent="0.25">
      <c r="A268" s="14"/>
      <c r="B268" s="14"/>
      <c r="C268" s="73"/>
      <c r="D268" s="14"/>
      <c r="E268" s="14"/>
      <c r="F268" s="16"/>
      <c r="G268" s="16"/>
      <c r="H268" s="16"/>
      <c r="I268" s="67"/>
      <c r="J268" s="69"/>
      <c r="K268" s="14"/>
      <c r="L268" s="17"/>
      <c r="M268" s="16"/>
      <c r="N268" s="16"/>
      <c r="O268" s="16"/>
      <c r="P268" s="353">
        <f>COUNTIF(Inputs!$D$4:$AL$247,C268)*(Inputs!$B$3*24)*60*IF(C268="",0,1)</f>
        <v>0</v>
      </c>
      <c r="Q268" s="354">
        <f>IF(Factsheet!$E$61&gt;0,P268/Factsheet!$E$61,0)</f>
        <v>0</v>
      </c>
      <c r="R268" s="18"/>
      <c r="S268" s="355"/>
      <c r="T268" s="14"/>
      <c r="U268" s="14"/>
      <c r="V268" s="14" t="str">
        <f t="shared" si="12"/>
        <v>-</v>
      </c>
      <c r="W268" s="14"/>
      <c r="X268" s="14"/>
      <c r="Y268" s="14"/>
      <c r="Z268" s="14"/>
    </row>
    <row r="269" spans="1:26" ht="15" x14ac:dyDescent="0.25">
      <c r="A269" s="14"/>
      <c r="B269" s="14"/>
      <c r="C269" s="73"/>
      <c r="D269" s="14"/>
      <c r="E269" s="14"/>
      <c r="F269" s="16"/>
      <c r="G269" s="16"/>
      <c r="H269" s="16"/>
      <c r="I269" s="67"/>
      <c r="J269" s="69"/>
      <c r="K269" s="14"/>
      <c r="L269" s="17"/>
      <c r="M269" s="16"/>
      <c r="N269" s="16"/>
      <c r="O269" s="16"/>
      <c r="P269" s="353">
        <f>COUNTIF(Inputs!$D$4:$AL$247,C269)*(Inputs!$B$3*24)*60*IF(C269="",0,1)</f>
        <v>0</v>
      </c>
      <c r="Q269" s="354">
        <f>IF(Factsheet!$E$61&gt;0,P269/Factsheet!$E$61,0)</f>
        <v>0</v>
      </c>
      <c r="R269" s="18"/>
      <c r="S269" s="355"/>
      <c r="T269" s="14"/>
      <c r="U269" s="14"/>
      <c r="V269" s="14" t="str">
        <f t="shared" si="12"/>
        <v>-</v>
      </c>
      <c r="W269" s="14"/>
      <c r="X269" s="14"/>
      <c r="Y269" s="14"/>
      <c r="Z269" s="14"/>
    </row>
    <row r="270" spans="1:26" ht="15" x14ac:dyDescent="0.25">
      <c r="A270" s="14"/>
      <c r="B270" s="14"/>
      <c r="C270" s="71"/>
      <c r="D270" s="14"/>
      <c r="E270" s="14"/>
      <c r="F270" s="16"/>
      <c r="G270" s="16"/>
      <c r="H270" s="16"/>
      <c r="I270" s="67"/>
      <c r="J270" s="69"/>
      <c r="K270" s="14"/>
      <c r="L270" s="17"/>
      <c r="M270" s="16"/>
      <c r="N270" s="16"/>
      <c r="O270" s="16"/>
      <c r="P270" s="353">
        <f>COUNTIF(Inputs!$D$4:$AL$247,C270)*(Inputs!$B$3*24)*60*IF(C270="",0,1)</f>
        <v>0</v>
      </c>
      <c r="Q270" s="354">
        <f>IF(Factsheet!$E$61&gt;0,P270/Factsheet!$E$61,0)</f>
        <v>0</v>
      </c>
      <c r="R270" s="18"/>
      <c r="S270" s="355"/>
      <c r="T270" s="14"/>
      <c r="U270" s="14"/>
      <c r="V270" s="14" t="str">
        <f t="shared" si="12"/>
        <v>-</v>
      </c>
      <c r="W270" s="14"/>
      <c r="X270" s="14"/>
      <c r="Y270" s="14"/>
      <c r="Z270" s="14"/>
    </row>
    <row r="271" spans="1:26" ht="15" x14ac:dyDescent="0.25">
      <c r="A271" s="14"/>
      <c r="B271" s="14"/>
      <c r="C271" s="74"/>
      <c r="D271" s="14"/>
      <c r="E271" s="14"/>
      <c r="F271" s="16"/>
      <c r="G271" s="16"/>
      <c r="H271" s="16"/>
      <c r="I271" s="67"/>
      <c r="J271" s="69"/>
      <c r="K271" s="14"/>
      <c r="L271" s="17"/>
      <c r="M271" s="16"/>
      <c r="N271" s="16"/>
      <c r="O271" s="16"/>
      <c r="P271" s="353">
        <f>COUNTIF(Inputs!$D$4:$AL$247,C271)*(Inputs!$B$3*24)*60*IF(C271="",0,1)</f>
        <v>0</v>
      </c>
      <c r="Q271" s="354">
        <f>IF(Factsheet!$E$61&gt;0,P271/Factsheet!$E$61,0)</f>
        <v>0</v>
      </c>
      <c r="R271" s="18"/>
      <c r="S271" s="355"/>
      <c r="T271" s="14"/>
      <c r="U271" s="14"/>
      <c r="V271" s="14" t="str">
        <f t="shared" si="12"/>
        <v>-</v>
      </c>
      <c r="W271" s="14"/>
      <c r="X271" s="14"/>
      <c r="Y271" s="14"/>
      <c r="Z271" s="14"/>
    </row>
    <row r="272" spans="1:26" ht="15" x14ac:dyDescent="0.25">
      <c r="A272" s="14"/>
      <c r="B272" s="14"/>
      <c r="C272" s="73"/>
      <c r="D272" s="14"/>
      <c r="E272" s="14"/>
      <c r="F272" s="16"/>
      <c r="G272" s="16"/>
      <c r="H272" s="16"/>
      <c r="I272" s="67"/>
      <c r="J272" s="69"/>
      <c r="K272" s="14"/>
      <c r="L272" s="17"/>
      <c r="M272" s="16"/>
      <c r="N272" s="16"/>
      <c r="O272" s="16"/>
      <c r="P272" s="353">
        <f>COUNTIF(Inputs!$D$4:$AL$247,C272)*(Inputs!$B$3*24)*60*IF(C272="",0,1)</f>
        <v>0</v>
      </c>
      <c r="Q272" s="354">
        <f>IF(Factsheet!$E$61&gt;0,P272/Factsheet!$E$61,0)</f>
        <v>0</v>
      </c>
      <c r="R272" s="18"/>
      <c r="S272" s="355"/>
      <c r="T272" s="14"/>
      <c r="U272" s="14"/>
      <c r="V272" s="14" t="str">
        <f t="shared" si="12"/>
        <v>-</v>
      </c>
      <c r="W272" s="14"/>
      <c r="X272" s="14"/>
      <c r="Y272" s="14"/>
      <c r="Z272" s="14"/>
    </row>
    <row r="273" spans="1:26" ht="15" x14ac:dyDescent="0.25">
      <c r="A273" s="14"/>
      <c r="B273" s="14"/>
      <c r="C273" s="72"/>
      <c r="D273" s="14"/>
      <c r="E273" s="14"/>
      <c r="F273" s="16"/>
      <c r="G273" s="16"/>
      <c r="H273" s="16"/>
      <c r="I273" s="67"/>
      <c r="J273" s="69"/>
      <c r="K273" s="14"/>
      <c r="L273" s="17"/>
      <c r="M273" s="16"/>
      <c r="N273" s="16"/>
      <c r="O273" s="16"/>
      <c r="P273" s="353">
        <f>COUNTIF(Inputs!$D$4:$AL$247,C273)*(Inputs!$B$3*24)*60*IF(C273="",0,1)</f>
        <v>0</v>
      </c>
      <c r="Q273" s="354">
        <f>IF(Factsheet!$E$61&gt;0,P273/Factsheet!$E$61,0)</f>
        <v>0</v>
      </c>
      <c r="R273" s="18"/>
      <c r="S273" s="355"/>
      <c r="T273" s="14"/>
      <c r="U273" s="14"/>
      <c r="V273" s="14" t="str">
        <f t="shared" si="12"/>
        <v>-</v>
      </c>
      <c r="W273" s="14"/>
      <c r="X273" s="14"/>
      <c r="Y273" s="14"/>
      <c r="Z273" s="14"/>
    </row>
    <row r="274" spans="1:26" ht="15" x14ac:dyDescent="0.25">
      <c r="A274" s="14"/>
      <c r="B274" s="14"/>
      <c r="C274" s="75"/>
      <c r="D274" s="14"/>
      <c r="E274" s="14"/>
      <c r="F274" s="16"/>
      <c r="G274" s="16"/>
      <c r="H274" s="16"/>
      <c r="I274" s="67"/>
      <c r="J274" s="69"/>
      <c r="K274" s="14"/>
      <c r="L274" s="17"/>
      <c r="M274" s="16"/>
      <c r="N274" s="16"/>
      <c r="O274" s="16"/>
      <c r="P274" s="353">
        <f>COUNTIF(Inputs!$D$4:$AL$247,C274)*(Inputs!$B$3*24)*60*IF(C274="",0,1)</f>
        <v>0</v>
      </c>
      <c r="Q274" s="354">
        <f>IF(Factsheet!$E$61&gt;0,P274/Factsheet!$E$61,0)</f>
        <v>0</v>
      </c>
      <c r="R274" s="18"/>
      <c r="S274" s="355"/>
      <c r="T274" s="14"/>
      <c r="U274" s="14"/>
      <c r="V274" s="14" t="str">
        <f t="shared" si="12"/>
        <v>-</v>
      </c>
      <c r="W274" s="14"/>
      <c r="X274" s="14"/>
      <c r="Y274" s="14"/>
      <c r="Z274" s="14"/>
    </row>
    <row r="275" spans="1:26" ht="15" x14ac:dyDescent="0.25">
      <c r="A275" s="14"/>
      <c r="B275" s="14"/>
      <c r="C275" s="72"/>
      <c r="D275" s="14"/>
      <c r="E275" s="14"/>
      <c r="F275" s="16"/>
      <c r="G275" s="16"/>
      <c r="H275" s="16"/>
      <c r="I275" s="67"/>
      <c r="J275" s="69"/>
      <c r="K275" s="14"/>
      <c r="L275" s="17"/>
      <c r="M275" s="16"/>
      <c r="N275" s="16"/>
      <c r="O275" s="16"/>
      <c r="P275" s="353">
        <f>COUNTIF(Inputs!$D$4:$AL$247,C275)*(Inputs!$B$3*24)*60*IF(C275="",0,1)</f>
        <v>0</v>
      </c>
      <c r="Q275" s="354">
        <f>IF(Factsheet!$E$61&gt;0,P275/Factsheet!$E$61,0)</f>
        <v>0</v>
      </c>
      <c r="R275" s="18"/>
      <c r="S275" s="355"/>
      <c r="T275" s="14"/>
      <c r="U275" s="14"/>
      <c r="V275" s="14" t="str">
        <f t="shared" si="12"/>
        <v>-</v>
      </c>
      <c r="W275" s="14"/>
      <c r="X275" s="14"/>
      <c r="Y275" s="14"/>
      <c r="Z275" s="14"/>
    </row>
    <row r="276" spans="1:26" ht="15" x14ac:dyDescent="0.25">
      <c r="A276" s="14"/>
      <c r="B276" s="14"/>
      <c r="C276" s="73"/>
      <c r="D276" s="14"/>
      <c r="E276" s="14"/>
      <c r="F276" s="16"/>
      <c r="G276" s="16"/>
      <c r="H276" s="16"/>
      <c r="I276" s="67"/>
      <c r="J276" s="69"/>
      <c r="K276" s="14"/>
      <c r="L276" s="17"/>
      <c r="M276" s="16"/>
      <c r="N276" s="16"/>
      <c r="O276" s="16"/>
      <c r="P276" s="353">
        <f>COUNTIF(Inputs!$D$4:$AL$247,C276)*(Inputs!$B$3*24)*60*IF(C276="",0,1)</f>
        <v>0</v>
      </c>
      <c r="Q276" s="354">
        <f>IF(Factsheet!$E$61&gt;0,P276/Factsheet!$E$61,0)</f>
        <v>0</v>
      </c>
      <c r="R276" s="18"/>
      <c r="S276" s="355"/>
      <c r="T276" s="14"/>
      <c r="U276" s="14"/>
      <c r="V276" s="14" t="str">
        <f t="shared" si="12"/>
        <v>-</v>
      </c>
      <c r="W276" s="14"/>
      <c r="X276" s="14"/>
      <c r="Y276" s="14"/>
      <c r="Z276" s="14"/>
    </row>
    <row r="277" spans="1:26" ht="15" x14ac:dyDescent="0.25">
      <c r="A277" s="14"/>
      <c r="B277" s="14"/>
      <c r="C277" s="73"/>
      <c r="D277" s="14"/>
      <c r="E277" s="14"/>
      <c r="F277" s="16"/>
      <c r="G277" s="16"/>
      <c r="H277" s="16"/>
      <c r="I277" s="67"/>
      <c r="J277" s="69"/>
      <c r="K277" s="14"/>
      <c r="L277" s="17"/>
      <c r="M277" s="16"/>
      <c r="N277" s="16"/>
      <c r="O277" s="16"/>
      <c r="P277" s="353">
        <f>COUNTIF(Inputs!$D$4:$AL$247,C277)*(Inputs!$B$3*24)*60*IF(C277="",0,1)</f>
        <v>0</v>
      </c>
      <c r="Q277" s="354">
        <f>IF(Factsheet!$E$61&gt;0,P277/Factsheet!$E$61,0)</f>
        <v>0</v>
      </c>
      <c r="R277" s="18"/>
      <c r="S277" s="355"/>
      <c r="T277" s="14"/>
      <c r="U277" s="14"/>
      <c r="V277" s="14" t="str">
        <f t="shared" si="12"/>
        <v>-</v>
      </c>
      <c r="W277" s="14"/>
      <c r="X277" s="14"/>
      <c r="Y277" s="14"/>
      <c r="Z277" s="14"/>
    </row>
    <row r="278" spans="1:26" ht="15" x14ac:dyDescent="0.25">
      <c r="A278" s="14"/>
      <c r="B278" s="14"/>
      <c r="C278" s="71"/>
      <c r="D278" s="14"/>
      <c r="E278" s="14"/>
      <c r="F278" s="16"/>
      <c r="G278" s="16"/>
      <c r="H278" s="16"/>
      <c r="I278" s="67"/>
      <c r="J278" s="69"/>
      <c r="K278" s="14"/>
      <c r="L278" s="17"/>
      <c r="M278" s="16"/>
      <c r="N278" s="16"/>
      <c r="O278" s="16"/>
      <c r="P278" s="353">
        <f>COUNTIF(Inputs!$D$4:$AL$247,C278)*(Inputs!$B$3*24)*60*IF(C278="",0,1)</f>
        <v>0</v>
      </c>
      <c r="Q278" s="354">
        <f>IF(Factsheet!$E$61&gt;0,P278/Factsheet!$E$61,0)</f>
        <v>0</v>
      </c>
      <c r="R278" s="18"/>
      <c r="S278" s="355"/>
      <c r="T278" s="14"/>
      <c r="U278" s="14"/>
      <c r="V278" s="14" t="str">
        <f t="shared" si="12"/>
        <v>-</v>
      </c>
      <c r="W278" s="14"/>
      <c r="X278" s="14"/>
      <c r="Y278" s="14"/>
      <c r="Z278" s="14"/>
    </row>
    <row r="279" spans="1:26" ht="15" x14ac:dyDescent="0.25">
      <c r="A279" s="14"/>
      <c r="B279" s="14"/>
      <c r="C279" s="74"/>
      <c r="D279" s="14"/>
      <c r="E279" s="14"/>
      <c r="F279" s="16"/>
      <c r="G279" s="16"/>
      <c r="H279" s="16"/>
      <c r="I279" s="67"/>
      <c r="J279" s="69"/>
      <c r="K279" s="14"/>
      <c r="L279" s="17"/>
      <c r="M279" s="16"/>
      <c r="N279" s="16"/>
      <c r="O279" s="16"/>
      <c r="P279" s="353">
        <f>COUNTIF(Inputs!$D$4:$AL$247,C279)*(Inputs!$B$3*24)*60*IF(C279="",0,1)</f>
        <v>0</v>
      </c>
      <c r="Q279" s="354">
        <f>IF(Factsheet!$E$61&gt;0,P279/Factsheet!$E$61,0)</f>
        <v>0</v>
      </c>
      <c r="R279" s="18"/>
      <c r="S279" s="355"/>
      <c r="T279" s="14"/>
      <c r="U279" s="14"/>
      <c r="V279" s="14" t="str">
        <f t="shared" si="12"/>
        <v>-</v>
      </c>
      <c r="W279" s="14"/>
      <c r="X279" s="14"/>
      <c r="Y279" s="14"/>
      <c r="Z279" s="14"/>
    </row>
    <row r="280" spans="1:26" ht="15" x14ac:dyDescent="0.25">
      <c r="A280" s="14"/>
      <c r="B280" s="14"/>
      <c r="C280" s="75"/>
      <c r="D280" s="14"/>
      <c r="E280" s="14"/>
      <c r="F280" s="16"/>
      <c r="G280" s="16"/>
      <c r="H280" s="16"/>
      <c r="I280" s="67"/>
      <c r="J280" s="69"/>
      <c r="K280" s="14"/>
      <c r="L280" s="17"/>
      <c r="M280" s="16"/>
      <c r="N280" s="16"/>
      <c r="O280" s="16"/>
      <c r="P280" s="353">
        <f>COUNTIF(Inputs!$D$4:$AL$247,C280)*(Inputs!$B$3*24)*60*IF(C280="",0,1)</f>
        <v>0</v>
      </c>
      <c r="Q280" s="354">
        <f>IF(Factsheet!$E$61&gt;0,P280/Factsheet!$E$61,0)</f>
        <v>0</v>
      </c>
      <c r="R280" s="18"/>
      <c r="S280" s="355"/>
      <c r="T280" s="14"/>
      <c r="U280" s="14"/>
      <c r="V280" s="14" t="str">
        <f t="shared" si="12"/>
        <v>-</v>
      </c>
      <c r="W280" s="14"/>
      <c r="X280" s="14"/>
      <c r="Y280" s="14"/>
      <c r="Z280" s="14"/>
    </row>
    <row r="281" spans="1:26" ht="15" x14ac:dyDescent="0.25">
      <c r="A281" s="14"/>
      <c r="B281" s="14"/>
      <c r="C281" s="72"/>
      <c r="D281" s="14"/>
      <c r="E281" s="14"/>
      <c r="F281" s="16"/>
      <c r="G281" s="16"/>
      <c r="H281" s="16"/>
      <c r="I281" s="67"/>
      <c r="J281" s="69"/>
      <c r="K281" s="14"/>
      <c r="L281" s="17"/>
      <c r="M281" s="16"/>
      <c r="N281" s="16"/>
      <c r="O281" s="16"/>
      <c r="P281" s="353">
        <f>COUNTIF(Inputs!$D$4:$AL$247,C281)*(Inputs!$B$3*24)*60*IF(C281="",0,1)</f>
        <v>0</v>
      </c>
      <c r="Q281" s="354">
        <f>IF(Factsheet!$E$61&gt;0,P281/Factsheet!$E$61,0)</f>
        <v>0</v>
      </c>
      <c r="R281" s="18"/>
      <c r="S281" s="355"/>
      <c r="T281" s="14"/>
      <c r="U281" s="14"/>
      <c r="V281" s="14" t="str">
        <f t="shared" si="12"/>
        <v>-</v>
      </c>
      <c r="W281" s="14"/>
      <c r="X281" s="14"/>
      <c r="Y281" s="14"/>
      <c r="Z281" s="14"/>
    </row>
    <row r="282" spans="1:26" ht="15" x14ac:dyDescent="0.25">
      <c r="A282" s="14"/>
      <c r="B282" s="14"/>
      <c r="C282" s="73"/>
      <c r="D282" s="14"/>
      <c r="E282" s="14"/>
      <c r="F282" s="16"/>
      <c r="G282" s="16"/>
      <c r="H282" s="16"/>
      <c r="I282" s="67"/>
      <c r="J282" s="69"/>
      <c r="K282" s="14"/>
      <c r="L282" s="17"/>
      <c r="M282" s="16"/>
      <c r="N282" s="16"/>
      <c r="O282" s="16"/>
      <c r="P282" s="353">
        <f>COUNTIF(Inputs!$D$4:$AL$247,C282)*(Inputs!$B$3*24)*60*IF(C282="",0,1)</f>
        <v>0</v>
      </c>
      <c r="Q282" s="354">
        <f>IF(Factsheet!$E$61&gt;0,P282/Factsheet!$E$61,0)</f>
        <v>0</v>
      </c>
      <c r="R282" s="18"/>
      <c r="S282" s="355"/>
      <c r="T282" s="14"/>
      <c r="U282" s="14"/>
      <c r="V282" s="14" t="str">
        <f t="shared" si="12"/>
        <v>-</v>
      </c>
      <c r="W282" s="14"/>
      <c r="X282" s="14"/>
      <c r="Y282" s="14"/>
      <c r="Z282" s="14"/>
    </row>
    <row r="283" spans="1:26" ht="15" x14ac:dyDescent="0.25">
      <c r="A283" s="14"/>
      <c r="B283" s="14"/>
      <c r="C283" s="73"/>
      <c r="D283" s="14"/>
      <c r="E283" s="14"/>
      <c r="F283" s="16"/>
      <c r="G283" s="16"/>
      <c r="H283" s="16"/>
      <c r="I283" s="67"/>
      <c r="J283" s="69"/>
      <c r="K283" s="14"/>
      <c r="L283" s="17"/>
      <c r="M283" s="16"/>
      <c r="N283" s="16"/>
      <c r="O283" s="16"/>
      <c r="P283" s="353">
        <f>COUNTIF(Inputs!$D$4:$AL$247,C283)*(Inputs!$B$3*24)*60*IF(C283="",0,1)</f>
        <v>0</v>
      </c>
      <c r="Q283" s="354">
        <f>IF(Factsheet!$E$61&gt;0,P283/Factsheet!$E$61,0)</f>
        <v>0</v>
      </c>
      <c r="R283" s="18"/>
      <c r="S283" s="355"/>
      <c r="T283" s="14"/>
      <c r="U283" s="14"/>
      <c r="V283" s="14" t="str">
        <f t="shared" si="12"/>
        <v>-</v>
      </c>
      <c r="W283" s="14"/>
      <c r="X283" s="14"/>
      <c r="Y283" s="14"/>
      <c r="Z283" s="14"/>
    </row>
    <row r="284" spans="1:26" ht="15" x14ac:dyDescent="0.25">
      <c r="A284" s="14"/>
      <c r="B284" s="14"/>
      <c r="C284" s="71"/>
      <c r="D284" s="14"/>
      <c r="E284" s="14"/>
      <c r="F284" s="16"/>
      <c r="G284" s="16"/>
      <c r="H284" s="16"/>
      <c r="I284" s="67"/>
      <c r="J284" s="69"/>
      <c r="K284" s="14"/>
      <c r="L284" s="17"/>
      <c r="M284" s="16"/>
      <c r="N284" s="16"/>
      <c r="O284" s="16"/>
      <c r="P284" s="353">
        <f>COUNTIF(Inputs!$D$4:$AL$247,C284)*(Inputs!$B$3*24)*60*IF(C284="",0,1)</f>
        <v>0</v>
      </c>
      <c r="Q284" s="354">
        <f>IF(Factsheet!$E$61&gt;0,P284/Factsheet!$E$61,0)</f>
        <v>0</v>
      </c>
      <c r="R284" s="18"/>
      <c r="S284" s="355"/>
      <c r="T284" s="14"/>
      <c r="U284" s="14"/>
      <c r="V284" s="14" t="str">
        <f t="shared" si="12"/>
        <v>-</v>
      </c>
      <c r="W284" s="14"/>
      <c r="X284" s="14"/>
      <c r="Y284" s="14"/>
      <c r="Z284" s="14"/>
    </row>
    <row r="285" spans="1:26" ht="15" x14ac:dyDescent="0.25">
      <c r="A285" s="14"/>
      <c r="B285" s="14"/>
      <c r="C285" s="74"/>
      <c r="D285" s="14"/>
      <c r="E285" s="14"/>
      <c r="F285" s="16"/>
      <c r="G285" s="16"/>
      <c r="H285" s="16"/>
      <c r="I285" s="67"/>
      <c r="J285" s="69"/>
      <c r="K285" s="14"/>
      <c r="L285" s="17"/>
      <c r="M285" s="16"/>
      <c r="N285" s="16"/>
      <c r="O285" s="16"/>
      <c r="P285" s="353">
        <f>COUNTIF(Inputs!$D$4:$AL$247,C285)*(Inputs!$B$3*24)*60*IF(C285="",0,1)</f>
        <v>0</v>
      </c>
      <c r="Q285" s="354">
        <f>IF(Factsheet!$E$61&gt;0,P285/Factsheet!$E$61,0)</f>
        <v>0</v>
      </c>
      <c r="R285" s="18"/>
      <c r="S285" s="355"/>
      <c r="T285" s="14"/>
      <c r="U285" s="14"/>
      <c r="V285" s="14" t="str">
        <f t="shared" si="12"/>
        <v>-</v>
      </c>
      <c r="W285" s="14"/>
      <c r="X285" s="14"/>
      <c r="Y285" s="14"/>
      <c r="Z285" s="14"/>
    </row>
    <row r="286" spans="1:26" ht="15" x14ac:dyDescent="0.25">
      <c r="A286" s="14"/>
      <c r="B286" s="14"/>
      <c r="C286" s="75"/>
      <c r="D286" s="14"/>
      <c r="E286" s="14"/>
      <c r="F286" s="16"/>
      <c r="G286" s="16"/>
      <c r="H286" s="16"/>
      <c r="I286" s="67"/>
      <c r="J286" s="69"/>
      <c r="K286" s="14"/>
      <c r="L286" s="17"/>
      <c r="M286" s="16"/>
      <c r="N286" s="16"/>
      <c r="O286" s="16"/>
      <c r="P286" s="353">
        <f>COUNTIF(Inputs!$D$4:$AL$247,C286)*(Inputs!$B$3*24)*60*IF(C286="",0,1)</f>
        <v>0</v>
      </c>
      <c r="Q286" s="354">
        <f>IF(Factsheet!$E$61&gt;0,P286/Factsheet!$E$61,0)</f>
        <v>0</v>
      </c>
      <c r="R286" s="18"/>
      <c r="S286" s="355"/>
      <c r="T286" s="14"/>
      <c r="U286" s="14"/>
      <c r="V286" s="14" t="str">
        <f t="shared" si="12"/>
        <v>-</v>
      </c>
      <c r="W286" s="14"/>
      <c r="X286" s="14"/>
      <c r="Y286" s="14"/>
      <c r="Z286" s="14"/>
    </row>
    <row r="287" spans="1:26" ht="15" x14ac:dyDescent="0.25">
      <c r="A287" s="14"/>
      <c r="B287" s="14"/>
      <c r="C287" s="72"/>
      <c r="D287" s="14"/>
      <c r="E287" s="14"/>
      <c r="F287" s="16"/>
      <c r="G287" s="16"/>
      <c r="H287" s="16"/>
      <c r="I287" s="67"/>
      <c r="J287" s="69"/>
      <c r="K287" s="14"/>
      <c r="L287" s="17"/>
      <c r="M287" s="16"/>
      <c r="N287" s="16"/>
      <c r="O287" s="16"/>
      <c r="P287" s="353">
        <f>COUNTIF(Inputs!$D$4:$AL$247,C287)*(Inputs!$B$3*24)*60*IF(C287="",0,1)</f>
        <v>0</v>
      </c>
      <c r="Q287" s="354">
        <f>IF(Factsheet!$E$61&gt;0,P287/Factsheet!$E$61,0)</f>
        <v>0</v>
      </c>
      <c r="R287" s="18"/>
      <c r="S287" s="355"/>
      <c r="T287" s="14"/>
      <c r="U287" s="14"/>
      <c r="V287" s="14" t="str">
        <f t="shared" si="12"/>
        <v>-</v>
      </c>
      <c r="W287" s="14"/>
      <c r="X287" s="14"/>
      <c r="Y287" s="14"/>
      <c r="Z287" s="14"/>
    </row>
    <row r="288" spans="1:26" ht="15" x14ac:dyDescent="0.25">
      <c r="A288" s="14"/>
      <c r="B288" s="14"/>
      <c r="C288" s="73"/>
      <c r="D288" s="14"/>
      <c r="E288" s="14"/>
      <c r="F288" s="16"/>
      <c r="G288" s="16"/>
      <c r="H288" s="16"/>
      <c r="I288" s="67"/>
      <c r="J288" s="69"/>
      <c r="K288" s="14"/>
      <c r="L288" s="17"/>
      <c r="M288" s="16"/>
      <c r="N288" s="16"/>
      <c r="O288" s="16"/>
      <c r="P288" s="353">
        <f>COUNTIF(Inputs!$D$4:$AL$247,C288)*(Inputs!$B$3*24)*60*IF(C288="",0,1)</f>
        <v>0</v>
      </c>
      <c r="Q288" s="354">
        <f>IF(Factsheet!$E$61&gt;0,P288/Factsheet!$E$61,0)</f>
        <v>0</v>
      </c>
      <c r="R288" s="18"/>
      <c r="S288" s="355"/>
      <c r="T288" s="14"/>
      <c r="U288" s="14"/>
      <c r="V288" s="14" t="str">
        <f t="shared" si="12"/>
        <v>-</v>
      </c>
      <c r="W288" s="14"/>
      <c r="X288" s="14"/>
      <c r="Y288" s="14"/>
      <c r="Z288" s="14"/>
    </row>
    <row r="289" spans="1:26" ht="15" x14ac:dyDescent="0.25">
      <c r="A289" s="14"/>
      <c r="B289" s="14"/>
      <c r="C289" s="73"/>
      <c r="D289" s="14"/>
      <c r="E289" s="14"/>
      <c r="F289" s="16"/>
      <c r="G289" s="16"/>
      <c r="H289" s="16"/>
      <c r="I289" s="67"/>
      <c r="J289" s="69"/>
      <c r="K289" s="14"/>
      <c r="L289" s="17"/>
      <c r="M289" s="16"/>
      <c r="N289" s="16"/>
      <c r="O289" s="16"/>
      <c r="P289" s="353">
        <f>COUNTIF(Inputs!$D$4:$AL$247,C289)*(Inputs!$B$3*24)*60*IF(C289="",0,1)</f>
        <v>0</v>
      </c>
      <c r="Q289" s="354">
        <f>IF(Factsheet!$E$61&gt;0,P289/Factsheet!$E$61,0)</f>
        <v>0</v>
      </c>
      <c r="R289" s="18"/>
      <c r="S289" s="355"/>
      <c r="T289" s="14"/>
      <c r="U289" s="14"/>
      <c r="V289" s="14" t="str">
        <f t="shared" si="12"/>
        <v>-</v>
      </c>
      <c r="W289" s="14"/>
      <c r="X289" s="14"/>
      <c r="Y289" s="14"/>
      <c r="Z289" s="14"/>
    </row>
    <row r="290" spans="1:26" ht="15" x14ac:dyDescent="0.25">
      <c r="A290" s="14"/>
      <c r="B290" s="14"/>
      <c r="C290" s="71"/>
      <c r="D290" s="14"/>
      <c r="E290" s="14"/>
      <c r="F290" s="16"/>
      <c r="G290" s="16"/>
      <c r="H290" s="16"/>
      <c r="I290" s="67"/>
      <c r="J290" s="69"/>
      <c r="K290" s="14"/>
      <c r="L290" s="17"/>
      <c r="M290" s="16"/>
      <c r="N290" s="16"/>
      <c r="O290" s="16"/>
      <c r="P290" s="353">
        <f>COUNTIF(Inputs!$D$4:$AL$247,C290)*(Inputs!$B$3*24)*60*IF(C290="",0,1)</f>
        <v>0</v>
      </c>
      <c r="Q290" s="354">
        <f>IF(Factsheet!$E$61&gt;0,P290/Factsheet!$E$61,0)</f>
        <v>0</v>
      </c>
      <c r="R290" s="18"/>
      <c r="S290" s="355"/>
      <c r="T290" s="14"/>
      <c r="U290" s="14"/>
      <c r="V290" s="14" t="str">
        <f t="shared" si="12"/>
        <v>-</v>
      </c>
      <c r="W290" s="14"/>
      <c r="X290" s="14"/>
      <c r="Y290" s="14"/>
      <c r="Z290" s="14"/>
    </row>
    <row r="291" spans="1:26" ht="15" x14ac:dyDescent="0.25">
      <c r="A291" s="14"/>
      <c r="B291" s="14"/>
      <c r="C291" s="74"/>
      <c r="D291" s="14"/>
      <c r="E291" s="14"/>
      <c r="F291" s="16"/>
      <c r="G291" s="16"/>
      <c r="H291" s="16"/>
      <c r="I291" s="67"/>
      <c r="J291" s="69"/>
      <c r="K291" s="14"/>
      <c r="L291" s="17"/>
      <c r="M291" s="16"/>
      <c r="N291" s="16"/>
      <c r="O291" s="16"/>
      <c r="P291" s="353">
        <f>COUNTIF(Inputs!$D$4:$AL$247,C291)*(Inputs!$B$3*24)*60*IF(C291="",0,1)</f>
        <v>0</v>
      </c>
      <c r="Q291" s="354">
        <f>IF(Factsheet!$E$61&gt;0,P291/Factsheet!$E$61,0)</f>
        <v>0</v>
      </c>
      <c r="R291" s="18"/>
      <c r="S291" s="355"/>
      <c r="T291" s="14"/>
      <c r="U291" s="14"/>
      <c r="V291" s="14" t="str">
        <f t="shared" si="12"/>
        <v>-</v>
      </c>
      <c r="W291" s="14"/>
      <c r="X291" s="14"/>
      <c r="Y291" s="14"/>
      <c r="Z291" s="14"/>
    </row>
    <row r="292" spans="1:26" ht="15" x14ac:dyDescent="0.25">
      <c r="A292" s="14"/>
      <c r="B292" s="14"/>
      <c r="C292" s="75"/>
      <c r="D292" s="14"/>
      <c r="E292" s="14"/>
      <c r="F292" s="16"/>
      <c r="G292" s="16"/>
      <c r="H292" s="16"/>
      <c r="I292" s="67"/>
      <c r="J292" s="69"/>
      <c r="K292" s="14"/>
      <c r="L292" s="17"/>
      <c r="M292" s="16"/>
      <c r="N292" s="16"/>
      <c r="O292" s="16"/>
      <c r="P292" s="353">
        <f>COUNTIF(Inputs!$D$4:$AL$247,C292)*(Inputs!$B$3*24)*60*IF(C292="",0,1)</f>
        <v>0</v>
      </c>
      <c r="Q292" s="354">
        <f>IF(Factsheet!$E$61&gt;0,P292/Factsheet!$E$61,0)</f>
        <v>0</v>
      </c>
      <c r="R292" s="18"/>
      <c r="S292" s="355"/>
      <c r="T292" s="14"/>
      <c r="U292" s="14"/>
      <c r="V292" s="14" t="str">
        <f t="shared" si="12"/>
        <v>-</v>
      </c>
      <c r="W292" s="14"/>
      <c r="X292" s="14"/>
      <c r="Y292" s="14"/>
      <c r="Z292" s="14"/>
    </row>
    <row r="293" spans="1:26" ht="15" x14ac:dyDescent="0.25">
      <c r="A293" s="14"/>
      <c r="B293" s="14"/>
      <c r="C293" s="78"/>
      <c r="D293" s="14"/>
      <c r="E293" s="14"/>
      <c r="F293" s="16"/>
      <c r="G293" s="16"/>
      <c r="H293" s="16"/>
      <c r="I293" s="67"/>
      <c r="J293" s="69"/>
      <c r="K293" s="14"/>
      <c r="L293" s="17"/>
      <c r="M293" s="16"/>
      <c r="N293" s="16"/>
      <c r="O293" s="16"/>
      <c r="P293" s="353">
        <f>COUNTIF(Inputs!$D$4:$AL$247,C293)*(Inputs!$B$3*24)*60*IF(C293="",0,1)</f>
        <v>0</v>
      </c>
      <c r="Q293" s="354">
        <f>IF(Factsheet!$E$61&gt;0,P293/Factsheet!$E$61,0)</f>
        <v>0</v>
      </c>
      <c r="R293" s="18"/>
      <c r="S293" s="355"/>
      <c r="T293" s="14"/>
      <c r="U293" s="14"/>
      <c r="V293" s="14" t="str">
        <f t="shared" si="12"/>
        <v>-</v>
      </c>
      <c r="W293" s="14"/>
      <c r="X293" s="14"/>
      <c r="Y293" s="14"/>
      <c r="Z293" s="14"/>
    </row>
    <row r="294" spans="1:26" ht="15" x14ac:dyDescent="0.25">
      <c r="A294" s="14"/>
      <c r="B294" s="14"/>
      <c r="C294" s="79"/>
      <c r="D294" s="14"/>
      <c r="E294" s="14"/>
      <c r="F294" s="16"/>
      <c r="G294" s="16"/>
      <c r="H294" s="16"/>
      <c r="I294" s="67"/>
      <c r="J294" s="69"/>
      <c r="K294" s="14"/>
      <c r="L294" s="17"/>
      <c r="M294" s="16"/>
      <c r="N294" s="16"/>
      <c r="O294" s="16"/>
      <c r="P294" s="353">
        <f>COUNTIF(Inputs!$D$4:$AL$247,C294)*(Inputs!$B$3*24)*60*IF(C294="",0,1)</f>
        <v>0</v>
      </c>
      <c r="Q294" s="354">
        <f>IF(Factsheet!$E$61&gt;0,P294/Factsheet!$E$61,0)</f>
        <v>0</v>
      </c>
      <c r="R294" s="18"/>
      <c r="S294" s="355"/>
      <c r="T294" s="14"/>
      <c r="U294" s="14"/>
      <c r="V294" s="14" t="str">
        <f t="shared" si="12"/>
        <v>-</v>
      </c>
      <c r="W294" s="14"/>
      <c r="X294" s="14"/>
      <c r="Y294" s="14"/>
      <c r="Z294" s="14"/>
    </row>
    <row r="295" spans="1:26" ht="15" x14ac:dyDescent="0.25">
      <c r="A295" s="14"/>
      <c r="B295" s="14"/>
      <c r="C295" s="78"/>
      <c r="D295" s="14"/>
      <c r="E295" s="14"/>
      <c r="F295" s="16"/>
      <c r="G295" s="16"/>
      <c r="H295" s="16"/>
      <c r="I295" s="67"/>
      <c r="J295" s="69"/>
      <c r="K295" s="14"/>
      <c r="L295" s="17"/>
      <c r="M295" s="16"/>
      <c r="N295" s="16"/>
      <c r="O295" s="16"/>
      <c r="P295" s="353">
        <f>COUNTIF(Inputs!$D$4:$AL$247,C295)*(Inputs!$B$3*24)*60*IF(C295="",0,1)</f>
        <v>0</v>
      </c>
      <c r="Q295" s="354">
        <f>IF(Factsheet!$E$61&gt;0,P295/Factsheet!$E$61,0)</f>
        <v>0</v>
      </c>
      <c r="R295" s="18"/>
      <c r="S295" s="355"/>
      <c r="T295" s="14"/>
      <c r="U295" s="14"/>
      <c r="V295" s="14" t="str">
        <f t="shared" si="12"/>
        <v>-</v>
      </c>
      <c r="W295" s="14"/>
      <c r="X295" s="14"/>
      <c r="Y295" s="14"/>
      <c r="Z295" s="14"/>
    </row>
    <row r="296" spans="1:26" ht="15" x14ac:dyDescent="0.25">
      <c r="A296" s="14"/>
      <c r="B296" s="14"/>
      <c r="C296" s="78"/>
      <c r="D296" s="14"/>
      <c r="E296" s="14"/>
      <c r="F296" s="16"/>
      <c r="G296" s="16"/>
      <c r="H296" s="16"/>
      <c r="I296" s="67"/>
      <c r="J296" s="69"/>
      <c r="K296" s="14"/>
      <c r="L296" s="17"/>
      <c r="M296" s="16"/>
      <c r="N296" s="16"/>
      <c r="O296" s="16"/>
      <c r="P296" s="353">
        <f>COUNTIF(Inputs!$D$4:$AL$247,C296)*(Inputs!$B$3*24)*60*IF(C296="",0,1)</f>
        <v>0</v>
      </c>
      <c r="Q296" s="354">
        <f>IF(Factsheet!$E$61&gt;0,P296/Factsheet!$E$61,0)</f>
        <v>0</v>
      </c>
      <c r="R296" s="18"/>
      <c r="S296" s="355"/>
      <c r="T296" s="14"/>
      <c r="U296" s="14"/>
      <c r="V296" s="14" t="str">
        <f t="shared" si="12"/>
        <v>-</v>
      </c>
      <c r="W296" s="14"/>
      <c r="X296" s="14"/>
      <c r="Y296" s="14"/>
      <c r="Z296" s="14"/>
    </row>
    <row r="297" spans="1:26" ht="15" x14ac:dyDescent="0.25">
      <c r="A297" s="14"/>
      <c r="B297" s="14"/>
      <c r="C297" s="80"/>
      <c r="D297" s="14"/>
      <c r="E297" s="14"/>
      <c r="F297" s="16"/>
      <c r="G297" s="16"/>
      <c r="H297" s="16"/>
      <c r="I297" s="67"/>
      <c r="J297" s="69"/>
      <c r="K297" s="14"/>
      <c r="L297" s="17"/>
      <c r="M297" s="16"/>
      <c r="N297" s="16"/>
      <c r="O297" s="16"/>
      <c r="P297" s="353">
        <f>COUNTIF(Inputs!$D$4:$AL$247,C297)*(Inputs!$B$3*24)*60*IF(C297="",0,1)</f>
        <v>0</v>
      </c>
      <c r="Q297" s="354">
        <f>IF(Factsheet!$E$61&gt;0,P297/Factsheet!$E$61,0)</f>
        <v>0</v>
      </c>
      <c r="R297" s="18"/>
      <c r="S297" s="355"/>
      <c r="T297" s="14"/>
      <c r="U297" s="14"/>
      <c r="V297" s="14" t="str">
        <f t="shared" si="12"/>
        <v>-</v>
      </c>
      <c r="W297" s="14"/>
      <c r="X297" s="14"/>
      <c r="Y297" s="14"/>
      <c r="Z297" s="14"/>
    </row>
    <row r="298" spans="1:26" ht="15" x14ac:dyDescent="0.25">
      <c r="A298" s="14"/>
      <c r="B298" s="14"/>
      <c r="C298" s="81"/>
      <c r="D298" s="14"/>
      <c r="E298" s="14"/>
      <c r="F298" s="16"/>
      <c r="G298" s="16"/>
      <c r="H298" s="16"/>
      <c r="I298" s="69"/>
      <c r="J298" s="69"/>
      <c r="K298" s="14"/>
      <c r="L298" s="17"/>
      <c r="M298" s="16"/>
      <c r="N298" s="16"/>
      <c r="O298" s="16"/>
      <c r="P298" s="353">
        <f>COUNTIF(Inputs!$D$4:$AL$247,C298)*(Inputs!$B$3*24)*60*IF(C298="",0,1)</f>
        <v>0</v>
      </c>
      <c r="Q298" s="354">
        <f>IF(Factsheet!$E$61&gt;0,P298/Factsheet!$E$61,0)</f>
        <v>0</v>
      </c>
      <c r="R298" s="18"/>
      <c r="S298" s="355"/>
      <c r="T298" s="14"/>
      <c r="U298" s="14"/>
      <c r="V298" s="14" t="str">
        <f t="shared" si="12"/>
        <v>-</v>
      </c>
      <c r="W298" s="14"/>
      <c r="X298" s="14"/>
      <c r="Y298" s="14"/>
      <c r="Z298" s="14"/>
    </row>
    <row r="299" spans="1:26" ht="15" x14ac:dyDescent="0.25">
      <c r="A299" s="14"/>
      <c r="B299" s="14"/>
      <c r="C299" s="78"/>
      <c r="D299" s="14"/>
      <c r="E299" s="14"/>
      <c r="F299" s="16"/>
      <c r="G299" s="16"/>
      <c r="H299" s="16"/>
      <c r="I299" s="67"/>
      <c r="J299" s="69"/>
      <c r="K299" s="14"/>
      <c r="L299" s="17"/>
      <c r="M299" s="16"/>
      <c r="N299" s="16"/>
      <c r="O299" s="16"/>
      <c r="P299" s="353">
        <f>COUNTIF(Inputs!$D$4:$AL$247,C299)*(Inputs!$B$3*24)*60*IF(C299="",0,1)</f>
        <v>0</v>
      </c>
      <c r="Q299" s="354">
        <f>IF(Factsheet!$E$61&gt;0,P299/Factsheet!$E$61,0)</f>
        <v>0</v>
      </c>
      <c r="R299" s="18"/>
      <c r="S299" s="355"/>
      <c r="T299" s="14"/>
      <c r="U299" s="14"/>
      <c r="V299" s="14" t="str">
        <f t="shared" si="12"/>
        <v>-</v>
      </c>
      <c r="W299" s="14"/>
      <c r="X299" s="14"/>
      <c r="Y299" s="14"/>
      <c r="Z299" s="14"/>
    </row>
    <row r="300" spans="1:26" ht="15" x14ac:dyDescent="0.25">
      <c r="A300" s="14"/>
      <c r="B300" s="14"/>
      <c r="C300" s="78"/>
      <c r="D300" s="14"/>
      <c r="E300" s="14"/>
      <c r="F300" s="16"/>
      <c r="G300" s="16"/>
      <c r="H300" s="16"/>
      <c r="I300" s="67"/>
      <c r="J300" s="69"/>
      <c r="K300" s="14"/>
      <c r="L300" s="17"/>
      <c r="M300" s="16"/>
      <c r="N300" s="16"/>
      <c r="O300" s="16"/>
      <c r="P300" s="353">
        <f>COUNTIF(Inputs!$D$4:$AL$247,C300)*(Inputs!$B$3*24)*60*IF(C300="",0,1)</f>
        <v>0</v>
      </c>
      <c r="Q300" s="354">
        <f>IF(Factsheet!$E$61&gt;0,P300/Factsheet!$E$61,0)</f>
        <v>0</v>
      </c>
      <c r="R300" s="18"/>
      <c r="S300" s="355"/>
      <c r="T300" s="14"/>
      <c r="U300" s="14"/>
      <c r="V300" s="14" t="str">
        <f t="shared" si="12"/>
        <v>-</v>
      </c>
      <c r="W300" s="14"/>
      <c r="X300" s="14"/>
      <c r="Y300" s="14"/>
      <c r="Z300" s="14"/>
    </row>
    <row r="301" spans="1:26" ht="15" x14ac:dyDescent="0.25">
      <c r="A301" s="14"/>
      <c r="B301" s="14"/>
      <c r="C301" s="78"/>
      <c r="D301" s="14"/>
      <c r="E301" s="14"/>
      <c r="F301" s="16"/>
      <c r="G301" s="16"/>
      <c r="H301" s="16"/>
      <c r="I301" s="67"/>
      <c r="J301" s="69"/>
      <c r="K301" s="14"/>
      <c r="L301" s="17"/>
      <c r="M301" s="16"/>
      <c r="N301" s="16"/>
      <c r="O301" s="16"/>
      <c r="P301" s="353">
        <f>COUNTIF(Inputs!$D$4:$AL$247,C301)*(Inputs!$B$3*24)*60*IF(C301="",0,1)</f>
        <v>0</v>
      </c>
      <c r="Q301" s="354">
        <f>IF(Factsheet!$E$61&gt;0,P301/Factsheet!$E$61,0)</f>
        <v>0</v>
      </c>
      <c r="R301" s="18"/>
      <c r="S301" s="355"/>
      <c r="T301" s="14"/>
      <c r="U301" s="14"/>
      <c r="V301" s="14" t="str">
        <f t="shared" si="12"/>
        <v>-</v>
      </c>
      <c r="W301" s="14"/>
      <c r="X301" s="14"/>
      <c r="Y301" s="14"/>
      <c r="Z301" s="14"/>
    </row>
    <row r="302" spans="1:26" ht="15" x14ac:dyDescent="0.25">
      <c r="A302" s="14"/>
      <c r="B302" s="14"/>
      <c r="C302" s="80"/>
      <c r="D302" s="14"/>
      <c r="E302" s="14"/>
      <c r="F302" s="16"/>
      <c r="G302" s="16"/>
      <c r="H302" s="16"/>
      <c r="I302" s="67"/>
      <c r="J302" s="69"/>
      <c r="K302" s="14"/>
      <c r="L302" s="17"/>
      <c r="M302" s="16"/>
      <c r="N302" s="16"/>
      <c r="O302" s="16"/>
      <c r="P302" s="353">
        <f>COUNTIF(Inputs!$D$4:$AL$247,C302)*(Inputs!$B$3*24)*60*IF(C302="",0,1)</f>
        <v>0</v>
      </c>
      <c r="Q302" s="354">
        <f>IF(Factsheet!$E$61&gt;0,P302/Factsheet!$E$61,0)</f>
        <v>0</v>
      </c>
      <c r="R302" s="18"/>
      <c r="S302" s="355"/>
      <c r="T302" s="14"/>
      <c r="U302" s="14"/>
      <c r="V302" s="14" t="str">
        <f t="shared" si="12"/>
        <v>-</v>
      </c>
      <c r="W302" s="14"/>
      <c r="X302" s="14"/>
      <c r="Y302" s="14"/>
      <c r="Z302" s="14"/>
    </row>
    <row r="303" spans="1:26" ht="15" x14ac:dyDescent="0.25">
      <c r="A303" s="14"/>
      <c r="B303" s="16"/>
      <c r="C303" s="16"/>
      <c r="D303" s="14"/>
      <c r="E303" s="14"/>
      <c r="F303" s="16"/>
      <c r="G303" s="16"/>
      <c r="H303" s="16"/>
      <c r="I303" s="82"/>
      <c r="J303" s="83"/>
      <c r="K303" s="14"/>
      <c r="L303" s="17"/>
      <c r="M303" s="16"/>
      <c r="N303" s="16"/>
      <c r="O303" s="16"/>
      <c r="P303" s="353">
        <f>COUNTIF(Inputs!$D$4:$AL$247,C303)*(Inputs!$B$3*24)*60*IF(C303="",0,1)</f>
        <v>0</v>
      </c>
      <c r="Q303" s="354">
        <f>IF(Factsheet!$E$61&gt;0,P303/Factsheet!$E$61,0)</f>
        <v>0</v>
      </c>
      <c r="R303" s="18"/>
      <c r="S303" s="355"/>
      <c r="T303" s="14"/>
      <c r="U303" s="14"/>
      <c r="V303" s="14" t="str">
        <f t="shared" si="12"/>
        <v>-</v>
      </c>
      <c r="W303" s="14"/>
      <c r="X303" s="14"/>
      <c r="Y303" s="14"/>
      <c r="Z303" s="14"/>
    </row>
    <row r="304" spans="1:26" ht="15" x14ac:dyDescent="0.25">
      <c r="A304" s="14"/>
      <c r="B304" s="16"/>
      <c r="C304" s="16"/>
      <c r="D304" s="14"/>
      <c r="E304" s="14"/>
      <c r="F304" s="16"/>
      <c r="G304" s="16"/>
      <c r="H304" s="16"/>
      <c r="I304" s="82"/>
      <c r="J304" s="83"/>
      <c r="K304" s="14"/>
      <c r="L304" s="17"/>
      <c r="M304" s="16"/>
      <c r="N304" s="16"/>
      <c r="O304" s="16"/>
      <c r="P304" s="353">
        <f>COUNTIF(Inputs!$D$4:$AL$247,C304)*(Inputs!$B$3*24)*60*IF(C304="",0,1)</f>
        <v>0</v>
      </c>
      <c r="Q304" s="354">
        <f>IF(Factsheet!$E$61&gt;0,P304/Factsheet!$E$61,0)</f>
        <v>0</v>
      </c>
      <c r="R304" s="18"/>
      <c r="S304" s="355"/>
      <c r="T304" s="14"/>
      <c r="U304" s="14"/>
      <c r="V304" s="14" t="str">
        <f t="shared" si="12"/>
        <v>-</v>
      </c>
      <c r="W304" s="14"/>
      <c r="X304" s="14"/>
      <c r="Y304" s="14"/>
      <c r="Z304" s="14"/>
    </row>
    <row r="305" spans="1:26" ht="15" x14ac:dyDescent="0.25">
      <c r="A305" s="14"/>
      <c r="B305" s="16"/>
      <c r="C305" s="16"/>
      <c r="D305" s="14"/>
      <c r="E305" s="14"/>
      <c r="F305" s="16"/>
      <c r="G305" s="16"/>
      <c r="H305" s="16"/>
      <c r="I305" s="82"/>
      <c r="J305" s="83"/>
      <c r="K305" s="14"/>
      <c r="L305" s="17"/>
      <c r="M305" s="16"/>
      <c r="N305" s="16"/>
      <c r="O305" s="16"/>
      <c r="P305" s="353">
        <f>COUNTIF(Inputs!$D$4:$AL$247,C305)*(Inputs!$B$3*24)*60*IF(C305="",0,1)</f>
        <v>0</v>
      </c>
      <c r="Q305" s="354">
        <f>IF(Factsheet!$E$61&gt;0,P305/Factsheet!$E$61,0)</f>
        <v>0</v>
      </c>
      <c r="R305" s="18"/>
      <c r="S305" s="355"/>
      <c r="T305" s="14"/>
      <c r="U305" s="14"/>
      <c r="V305" s="14" t="str">
        <f t="shared" si="12"/>
        <v>-</v>
      </c>
      <c r="W305" s="14"/>
      <c r="X305" s="14"/>
      <c r="Y305" s="14"/>
      <c r="Z305" s="14"/>
    </row>
    <row r="306" spans="1:26" ht="15" x14ac:dyDescent="0.25">
      <c r="A306" s="14"/>
      <c r="B306" s="16"/>
      <c r="C306" s="16"/>
      <c r="D306" s="14"/>
      <c r="E306" s="14"/>
      <c r="F306" s="16"/>
      <c r="G306" s="16"/>
      <c r="H306" s="16"/>
      <c r="I306" s="82"/>
      <c r="J306" s="83"/>
      <c r="K306" s="14"/>
      <c r="L306" s="17"/>
      <c r="M306" s="16"/>
      <c r="N306" s="16"/>
      <c r="O306" s="16"/>
      <c r="P306" s="353">
        <f>COUNTIF(Inputs!$D$4:$AL$247,C306)*(Inputs!$B$3*24)*60*IF(C306="",0,1)</f>
        <v>0</v>
      </c>
      <c r="Q306" s="354">
        <f>IF(Factsheet!$E$61&gt;0,P306/Factsheet!$E$61,0)</f>
        <v>0</v>
      </c>
      <c r="R306" s="18"/>
      <c r="S306" s="355"/>
      <c r="T306" s="14"/>
      <c r="U306" s="14"/>
      <c r="V306" s="14" t="str">
        <f t="shared" si="12"/>
        <v>-</v>
      </c>
      <c r="W306" s="14"/>
      <c r="X306" s="14"/>
      <c r="Y306" s="14"/>
      <c r="Z306" s="14"/>
    </row>
    <row r="307" spans="1:26" ht="15" x14ac:dyDescent="0.25">
      <c r="A307" s="14"/>
      <c r="B307" s="16"/>
      <c r="C307" s="16"/>
      <c r="D307" s="14"/>
      <c r="E307" s="14"/>
      <c r="F307" s="16"/>
      <c r="G307" s="16"/>
      <c r="H307" s="16"/>
      <c r="I307" s="82"/>
      <c r="J307" s="83"/>
      <c r="K307" s="14"/>
      <c r="L307" s="17"/>
      <c r="M307" s="16"/>
      <c r="N307" s="16"/>
      <c r="O307" s="16"/>
      <c r="P307" s="353">
        <f>COUNTIF(Inputs!$D$4:$AL$247,C307)*(Inputs!$B$3*24)*60*IF(C307="",0,1)</f>
        <v>0</v>
      </c>
      <c r="Q307" s="354">
        <f>IF(Factsheet!$E$61&gt;0,P307/Factsheet!$E$61,0)</f>
        <v>0</v>
      </c>
      <c r="R307" s="18"/>
      <c r="S307" s="355"/>
      <c r="T307" s="14"/>
      <c r="U307" s="14"/>
      <c r="V307" s="14" t="str">
        <f t="shared" si="12"/>
        <v>-</v>
      </c>
      <c r="W307" s="14"/>
      <c r="X307" s="14"/>
      <c r="Y307" s="14"/>
      <c r="Z307" s="14"/>
    </row>
    <row r="308" spans="1:26" ht="15" x14ac:dyDescent="0.25">
      <c r="A308" s="14"/>
      <c r="B308" s="16"/>
      <c r="C308" s="16"/>
      <c r="D308" s="14"/>
      <c r="E308" s="14"/>
      <c r="F308" s="16"/>
      <c r="G308" s="16"/>
      <c r="H308" s="16"/>
      <c r="I308" s="82"/>
      <c r="J308" s="83"/>
      <c r="K308" s="14"/>
      <c r="L308" s="17"/>
      <c r="M308" s="16"/>
      <c r="N308" s="16"/>
      <c r="O308" s="16"/>
      <c r="P308" s="353">
        <f>COUNTIF(Inputs!$D$4:$AL$247,C308)*(Inputs!$B$3*24)*60*IF(C308="",0,1)</f>
        <v>0</v>
      </c>
      <c r="Q308" s="354">
        <f>IF(Factsheet!$E$61&gt;0,P308/Factsheet!$E$61,0)</f>
        <v>0</v>
      </c>
      <c r="R308" s="18"/>
      <c r="S308" s="355"/>
      <c r="T308" s="14"/>
      <c r="U308" s="14"/>
      <c r="V308" s="14" t="str">
        <f t="shared" si="12"/>
        <v>-</v>
      </c>
      <c r="W308" s="14"/>
      <c r="X308" s="14"/>
      <c r="Y308" s="14"/>
      <c r="Z308" s="14"/>
    </row>
    <row r="309" spans="1:26" ht="15" x14ac:dyDescent="0.25">
      <c r="A309" s="14"/>
      <c r="B309" s="16"/>
      <c r="C309" s="16"/>
      <c r="D309" s="14"/>
      <c r="E309" s="14"/>
      <c r="F309" s="16"/>
      <c r="G309" s="16"/>
      <c r="H309" s="16"/>
      <c r="I309" s="82"/>
      <c r="J309" s="83"/>
      <c r="K309" s="14"/>
      <c r="L309" s="17"/>
      <c r="M309" s="16"/>
      <c r="N309" s="16"/>
      <c r="O309" s="16"/>
      <c r="P309" s="353">
        <f>COUNTIF(Inputs!$D$4:$AL$247,C309)*(Inputs!$B$3*24)*60*IF(C309="",0,1)</f>
        <v>0</v>
      </c>
      <c r="Q309" s="354">
        <f>IF(Factsheet!$E$61&gt;0,P309/Factsheet!$E$61,0)</f>
        <v>0</v>
      </c>
      <c r="R309" s="18"/>
      <c r="S309" s="355"/>
      <c r="T309" s="14"/>
      <c r="U309" s="14"/>
      <c r="V309" s="14" t="str">
        <f t="shared" si="12"/>
        <v>-</v>
      </c>
      <c r="W309" s="14"/>
      <c r="X309" s="14"/>
      <c r="Y309" s="14"/>
      <c r="Z309" s="14"/>
    </row>
    <row r="310" spans="1:26" ht="15" x14ac:dyDescent="0.25">
      <c r="A310" s="14"/>
      <c r="B310" s="16"/>
      <c r="C310" s="16"/>
      <c r="D310" s="14"/>
      <c r="E310" s="14"/>
      <c r="F310" s="16"/>
      <c r="G310" s="16"/>
      <c r="H310" s="16"/>
      <c r="I310" s="82"/>
      <c r="J310" s="83"/>
      <c r="K310" s="14"/>
      <c r="L310" s="17"/>
      <c r="M310" s="16"/>
      <c r="N310" s="16"/>
      <c r="O310" s="16"/>
      <c r="P310" s="353">
        <f>COUNTIF(Inputs!$D$4:$AL$247,C310)*(Inputs!$B$3*24)*60*IF(C310="",0,1)</f>
        <v>0</v>
      </c>
      <c r="Q310" s="354">
        <f>IF(Factsheet!$E$61&gt;0,P310/Factsheet!$E$61,0)</f>
        <v>0</v>
      </c>
      <c r="R310" s="18"/>
      <c r="S310" s="355"/>
      <c r="T310" s="14"/>
      <c r="U310" s="14"/>
      <c r="V310" s="14" t="str">
        <f t="shared" si="12"/>
        <v>-</v>
      </c>
      <c r="W310" s="14"/>
      <c r="X310" s="14"/>
      <c r="Y310" s="14"/>
      <c r="Z310" s="14"/>
    </row>
    <row r="311" spans="1:26" ht="15" x14ac:dyDescent="0.25">
      <c r="A311" s="14"/>
      <c r="B311" s="16"/>
      <c r="C311" s="16"/>
      <c r="D311" s="14"/>
      <c r="E311" s="14"/>
      <c r="F311" s="16"/>
      <c r="G311" s="16"/>
      <c r="H311" s="16"/>
      <c r="I311" s="82"/>
      <c r="J311" s="83"/>
      <c r="K311" s="14"/>
      <c r="L311" s="17"/>
      <c r="M311" s="16"/>
      <c r="N311" s="16"/>
      <c r="O311" s="16"/>
      <c r="P311" s="353">
        <f>COUNTIF(Inputs!$D$4:$AL$247,C311)*(Inputs!$B$3*24)*60*IF(C311="",0,1)</f>
        <v>0</v>
      </c>
      <c r="Q311" s="354">
        <f>IF(Factsheet!$E$61&gt;0,P311/Factsheet!$E$61,0)</f>
        <v>0</v>
      </c>
      <c r="R311" s="18"/>
      <c r="S311" s="355"/>
      <c r="T311" s="14"/>
      <c r="U311" s="14"/>
      <c r="V311" s="14" t="str">
        <f t="shared" si="12"/>
        <v>-</v>
      </c>
      <c r="W311" s="14"/>
      <c r="X311" s="14"/>
      <c r="Y311" s="14"/>
      <c r="Z311" s="14"/>
    </row>
    <row r="312" spans="1:26" ht="15" x14ac:dyDescent="0.25">
      <c r="A312" s="14"/>
      <c r="B312" s="16"/>
      <c r="C312" s="16"/>
      <c r="D312" s="14"/>
      <c r="E312" s="14"/>
      <c r="F312" s="16"/>
      <c r="G312" s="16"/>
      <c r="H312" s="16"/>
      <c r="I312" s="82"/>
      <c r="J312" s="83"/>
      <c r="K312" s="14"/>
      <c r="L312" s="17"/>
      <c r="M312" s="16"/>
      <c r="N312" s="16"/>
      <c r="O312" s="16"/>
      <c r="P312" s="353">
        <f>COUNTIF(Inputs!$D$4:$AL$247,C312)*(Inputs!$B$3*24)*60*IF(C312="",0,1)</f>
        <v>0</v>
      </c>
      <c r="Q312" s="354">
        <f>IF(Factsheet!$E$61&gt;0,P312/Factsheet!$E$61,0)</f>
        <v>0</v>
      </c>
      <c r="R312" s="18"/>
      <c r="S312" s="355"/>
      <c r="T312" s="14"/>
      <c r="U312" s="14"/>
      <c r="V312" s="14" t="str">
        <f t="shared" ref="V312:V375" si="13">A312&amp;"-"&amp;C312</f>
        <v>-</v>
      </c>
      <c r="W312" s="14"/>
      <c r="X312" s="14"/>
      <c r="Y312" s="14"/>
      <c r="Z312" s="14"/>
    </row>
    <row r="313" spans="1:26" ht="15" x14ac:dyDescent="0.25">
      <c r="A313" s="14"/>
      <c r="B313" s="16"/>
      <c r="C313" s="16"/>
      <c r="D313" s="14"/>
      <c r="E313" s="14"/>
      <c r="F313" s="16"/>
      <c r="G313" s="16"/>
      <c r="H313" s="16"/>
      <c r="I313" s="82"/>
      <c r="J313" s="83"/>
      <c r="K313" s="14"/>
      <c r="L313" s="17"/>
      <c r="M313" s="16"/>
      <c r="N313" s="16"/>
      <c r="O313" s="16"/>
      <c r="P313" s="353">
        <f>COUNTIF(Inputs!$D$4:$AL$247,C313)*(Inputs!$B$3*24)*60*IF(C313="",0,1)</f>
        <v>0</v>
      </c>
      <c r="Q313" s="354">
        <f>IF(Factsheet!$E$61&gt;0,P313/Factsheet!$E$61,0)</f>
        <v>0</v>
      </c>
      <c r="R313" s="18"/>
      <c r="S313" s="355"/>
      <c r="T313" s="14"/>
      <c r="U313" s="14"/>
      <c r="V313" s="14" t="str">
        <f t="shared" si="13"/>
        <v>-</v>
      </c>
      <c r="W313" s="14"/>
      <c r="X313" s="14"/>
      <c r="Y313" s="14"/>
      <c r="Z313" s="14"/>
    </row>
    <row r="314" spans="1:26" ht="15" x14ac:dyDescent="0.25">
      <c r="A314" s="14"/>
      <c r="B314" s="16"/>
      <c r="C314" s="16"/>
      <c r="D314" s="14"/>
      <c r="E314" s="14"/>
      <c r="F314" s="16"/>
      <c r="G314" s="16"/>
      <c r="H314" s="16"/>
      <c r="I314" s="82"/>
      <c r="J314" s="83"/>
      <c r="K314" s="14"/>
      <c r="L314" s="17"/>
      <c r="M314" s="16"/>
      <c r="N314" s="16"/>
      <c r="O314" s="16"/>
      <c r="P314" s="353">
        <f>COUNTIF(Inputs!$D$4:$AL$247,C314)*(Inputs!$B$3*24)*60*IF(C314="",0,1)</f>
        <v>0</v>
      </c>
      <c r="Q314" s="354">
        <f>IF(Factsheet!$E$61&gt;0,P314/Factsheet!$E$61,0)</f>
        <v>0</v>
      </c>
      <c r="R314" s="18"/>
      <c r="S314" s="355"/>
      <c r="T314" s="14"/>
      <c r="U314" s="14"/>
      <c r="V314" s="14" t="str">
        <f t="shared" si="13"/>
        <v>-</v>
      </c>
      <c r="W314" s="14"/>
      <c r="X314" s="14"/>
      <c r="Y314" s="14"/>
      <c r="Z314" s="14"/>
    </row>
    <row r="315" spans="1:26" ht="15" x14ac:dyDescent="0.25">
      <c r="A315" s="14"/>
      <c r="B315" s="16"/>
      <c r="C315" s="16"/>
      <c r="D315" s="14"/>
      <c r="E315" s="14"/>
      <c r="F315" s="16"/>
      <c r="G315" s="16"/>
      <c r="H315" s="16"/>
      <c r="I315" s="82"/>
      <c r="J315" s="83"/>
      <c r="K315" s="14"/>
      <c r="L315" s="17"/>
      <c r="M315" s="16"/>
      <c r="N315" s="16"/>
      <c r="O315" s="16"/>
      <c r="P315" s="353">
        <f>COUNTIF(Inputs!$D$4:$AL$247,C315)*(Inputs!$B$3*24)*60*IF(C315="",0,1)</f>
        <v>0</v>
      </c>
      <c r="Q315" s="354">
        <f>IF(Factsheet!$E$61&gt;0,P315/Factsheet!$E$61,0)</f>
        <v>0</v>
      </c>
      <c r="R315" s="18"/>
      <c r="S315" s="355"/>
      <c r="T315" s="14"/>
      <c r="U315" s="14"/>
      <c r="V315" s="14" t="str">
        <f t="shared" si="13"/>
        <v>-</v>
      </c>
      <c r="W315" s="14"/>
      <c r="X315" s="14"/>
      <c r="Y315" s="14"/>
      <c r="Z315" s="14"/>
    </row>
    <row r="316" spans="1:26" ht="15" x14ac:dyDescent="0.25">
      <c r="A316" s="14"/>
      <c r="B316" s="16"/>
      <c r="C316" s="16"/>
      <c r="D316" s="14"/>
      <c r="E316" s="14"/>
      <c r="F316" s="16"/>
      <c r="G316" s="16"/>
      <c r="H316" s="16"/>
      <c r="I316" s="82"/>
      <c r="J316" s="83"/>
      <c r="K316" s="14"/>
      <c r="L316" s="17"/>
      <c r="M316" s="16"/>
      <c r="N316" s="16"/>
      <c r="O316" s="16"/>
      <c r="P316" s="353">
        <f>COUNTIF(Inputs!$D$4:$AL$247,C316)*(Inputs!$B$3*24)*60*IF(C316="",0,1)</f>
        <v>0</v>
      </c>
      <c r="Q316" s="354">
        <f>IF(Factsheet!$E$61&gt;0,P316/Factsheet!$E$61,0)</f>
        <v>0</v>
      </c>
      <c r="R316" s="18"/>
      <c r="S316" s="355"/>
      <c r="T316" s="14"/>
      <c r="U316" s="14"/>
      <c r="V316" s="14" t="str">
        <f t="shared" si="13"/>
        <v>-</v>
      </c>
      <c r="W316" s="14"/>
      <c r="X316" s="14"/>
      <c r="Y316" s="14"/>
      <c r="Z316" s="14"/>
    </row>
    <row r="317" spans="1:26" ht="15" x14ac:dyDescent="0.25">
      <c r="A317" s="14"/>
      <c r="B317" s="16"/>
      <c r="C317" s="16"/>
      <c r="D317" s="14"/>
      <c r="E317" s="14"/>
      <c r="F317" s="16"/>
      <c r="G317" s="16"/>
      <c r="H317" s="16"/>
      <c r="I317" s="82"/>
      <c r="J317" s="83"/>
      <c r="K317" s="14"/>
      <c r="L317" s="17"/>
      <c r="M317" s="16"/>
      <c r="N317" s="16"/>
      <c r="O317" s="16"/>
      <c r="P317" s="353">
        <f>COUNTIF(Inputs!$D$4:$AL$247,C317)*(Inputs!$B$3*24)*60*IF(C317="",0,1)</f>
        <v>0</v>
      </c>
      <c r="Q317" s="354">
        <f>IF(Factsheet!$E$61&gt;0,P317/Factsheet!$E$61,0)</f>
        <v>0</v>
      </c>
      <c r="R317" s="18"/>
      <c r="S317" s="355"/>
      <c r="T317" s="14"/>
      <c r="U317" s="14"/>
      <c r="V317" s="14" t="str">
        <f t="shared" si="13"/>
        <v>-</v>
      </c>
      <c r="W317" s="14"/>
      <c r="X317" s="14"/>
      <c r="Y317" s="14"/>
      <c r="Z317" s="14"/>
    </row>
    <row r="318" spans="1:26" ht="15" x14ac:dyDescent="0.25">
      <c r="A318" s="14"/>
      <c r="B318" s="16"/>
      <c r="C318" s="16"/>
      <c r="D318" s="14"/>
      <c r="E318" s="14"/>
      <c r="F318" s="16"/>
      <c r="G318" s="16"/>
      <c r="H318" s="16"/>
      <c r="I318" s="82"/>
      <c r="J318" s="83"/>
      <c r="K318" s="14"/>
      <c r="L318" s="17"/>
      <c r="M318" s="16"/>
      <c r="N318" s="16"/>
      <c r="O318" s="16"/>
      <c r="P318" s="353">
        <f>COUNTIF(Inputs!$D$4:$AL$247,C318)*(Inputs!$B$3*24)*60*IF(C318="",0,1)</f>
        <v>0</v>
      </c>
      <c r="Q318" s="354">
        <f>IF(Factsheet!$E$61&gt;0,P318/Factsheet!$E$61,0)</f>
        <v>0</v>
      </c>
      <c r="R318" s="18"/>
      <c r="S318" s="355"/>
      <c r="T318" s="14"/>
      <c r="U318" s="14"/>
      <c r="V318" s="14" t="str">
        <f t="shared" si="13"/>
        <v>-</v>
      </c>
      <c r="W318" s="14"/>
      <c r="X318" s="14"/>
      <c r="Y318" s="14"/>
      <c r="Z318" s="14"/>
    </row>
    <row r="319" spans="1:26" ht="15" x14ac:dyDescent="0.25">
      <c r="A319" s="14"/>
      <c r="B319" s="16"/>
      <c r="C319" s="16"/>
      <c r="D319" s="14"/>
      <c r="E319" s="14"/>
      <c r="F319" s="16"/>
      <c r="G319" s="16"/>
      <c r="H319" s="16"/>
      <c r="I319" s="82"/>
      <c r="J319" s="83"/>
      <c r="K319" s="14"/>
      <c r="L319" s="17"/>
      <c r="M319" s="16"/>
      <c r="N319" s="16"/>
      <c r="O319" s="16"/>
      <c r="P319" s="353">
        <f>COUNTIF(Inputs!$D$4:$AL$247,C319)*(Inputs!$B$3*24)*60*IF(C319="",0,1)</f>
        <v>0</v>
      </c>
      <c r="Q319" s="354">
        <f>IF(Factsheet!$E$61&gt;0,P319/Factsheet!$E$61,0)</f>
        <v>0</v>
      </c>
      <c r="R319" s="18"/>
      <c r="S319" s="355"/>
      <c r="T319" s="14"/>
      <c r="U319" s="14"/>
      <c r="V319" s="14" t="str">
        <f t="shared" si="13"/>
        <v>-</v>
      </c>
      <c r="W319" s="14"/>
      <c r="X319" s="14"/>
      <c r="Y319" s="14"/>
      <c r="Z319" s="14"/>
    </row>
    <row r="320" spans="1:26" ht="15" x14ac:dyDescent="0.25">
      <c r="A320" s="14"/>
      <c r="B320" s="16"/>
      <c r="C320" s="16"/>
      <c r="D320" s="14"/>
      <c r="E320" s="14"/>
      <c r="F320" s="16"/>
      <c r="G320" s="16"/>
      <c r="H320" s="16"/>
      <c r="I320" s="82"/>
      <c r="J320" s="83"/>
      <c r="K320" s="14"/>
      <c r="L320" s="17"/>
      <c r="M320" s="16"/>
      <c r="N320" s="16"/>
      <c r="O320" s="16"/>
      <c r="P320" s="353">
        <f>COUNTIF(Inputs!$D$4:$AL$247,C320)*(Inputs!$B$3*24)*60*IF(C320="",0,1)</f>
        <v>0</v>
      </c>
      <c r="Q320" s="354">
        <f>IF(Factsheet!$E$61&gt;0,P320/Factsheet!$E$61,0)</f>
        <v>0</v>
      </c>
      <c r="R320" s="18"/>
      <c r="S320" s="355"/>
      <c r="T320" s="14"/>
      <c r="U320" s="14"/>
      <c r="V320" s="14" t="str">
        <f t="shared" si="13"/>
        <v>-</v>
      </c>
      <c r="W320" s="14"/>
      <c r="X320" s="14"/>
      <c r="Y320" s="14"/>
      <c r="Z320" s="14"/>
    </row>
    <row r="321" spans="1:26" ht="15" x14ac:dyDescent="0.25">
      <c r="A321" s="14"/>
      <c r="B321" s="16"/>
      <c r="C321" s="16"/>
      <c r="D321" s="14"/>
      <c r="E321" s="14"/>
      <c r="F321" s="16"/>
      <c r="G321" s="16"/>
      <c r="H321" s="16"/>
      <c r="I321" s="82"/>
      <c r="J321" s="83"/>
      <c r="K321" s="14"/>
      <c r="L321" s="17"/>
      <c r="M321" s="16"/>
      <c r="N321" s="16"/>
      <c r="O321" s="16"/>
      <c r="P321" s="353">
        <f>COUNTIF(Inputs!$D$4:$AL$247,C321)*(Inputs!$B$3*24)*60*IF(C321="",0,1)</f>
        <v>0</v>
      </c>
      <c r="Q321" s="354">
        <f>IF(Factsheet!$E$61&gt;0,P321/Factsheet!$E$61,0)</f>
        <v>0</v>
      </c>
      <c r="R321" s="18"/>
      <c r="S321" s="355"/>
      <c r="T321" s="14"/>
      <c r="U321" s="14"/>
      <c r="V321" s="14" t="str">
        <f t="shared" si="13"/>
        <v>-</v>
      </c>
      <c r="W321" s="14"/>
      <c r="X321" s="14"/>
      <c r="Y321" s="14"/>
      <c r="Z321" s="14"/>
    </row>
    <row r="322" spans="1:26" ht="15" x14ac:dyDescent="0.25">
      <c r="A322" s="14"/>
      <c r="B322" s="16"/>
      <c r="C322" s="16"/>
      <c r="D322" s="14"/>
      <c r="E322" s="14"/>
      <c r="F322" s="16"/>
      <c r="G322" s="16"/>
      <c r="H322" s="16"/>
      <c r="I322" s="82"/>
      <c r="J322" s="83"/>
      <c r="K322" s="14"/>
      <c r="L322" s="17"/>
      <c r="M322" s="16"/>
      <c r="N322" s="16"/>
      <c r="O322" s="16"/>
      <c r="P322" s="353">
        <f>COUNTIF(Inputs!$D$4:$AL$247,C322)*(Inputs!$B$3*24)*60*IF(C322="",0,1)</f>
        <v>0</v>
      </c>
      <c r="Q322" s="354">
        <f>IF(Factsheet!$E$61&gt;0,P322/Factsheet!$E$61,0)</f>
        <v>0</v>
      </c>
      <c r="R322" s="18"/>
      <c r="S322" s="355"/>
      <c r="T322" s="14"/>
      <c r="U322" s="14"/>
      <c r="V322" s="14" t="str">
        <f t="shared" si="13"/>
        <v>-</v>
      </c>
      <c r="W322" s="14"/>
      <c r="X322" s="14"/>
      <c r="Y322" s="14"/>
      <c r="Z322" s="14"/>
    </row>
    <row r="323" spans="1:26" ht="15" x14ac:dyDescent="0.25">
      <c r="A323" s="14"/>
      <c r="B323" s="16"/>
      <c r="C323" s="16"/>
      <c r="D323" s="14"/>
      <c r="E323" s="14"/>
      <c r="F323" s="16"/>
      <c r="G323" s="16"/>
      <c r="H323" s="16"/>
      <c r="I323" s="82"/>
      <c r="J323" s="83"/>
      <c r="K323" s="14"/>
      <c r="L323" s="17"/>
      <c r="M323" s="16"/>
      <c r="N323" s="16"/>
      <c r="O323" s="16"/>
      <c r="P323" s="353">
        <f>COUNTIF(Inputs!$D$4:$AL$247,C323)*(Inputs!$B$3*24)*60*IF(C323="",0,1)</f>
        <v>0</v>
      </c>
      <c r="Q323" s="354">
        <f>IF(Factsheet!$E$61&gt;0,P323/Factsheet!$E$61,0)</f>
        <v>0</v>
      </c>
      <c r="R323" s="18"/>
      <c r="S323" s="355"/>
      <c r="T323" s="14"/>
      <c r="U323" s="14"/>
      <c r="V323" s="14" t="str">
        <f t="shared" si="13"/>
        <v>-</v>
      </c>
      <c r="W323" s="14"/>
      <c r="X323" s="14"/>
      <c r="Y323" s="14"/>
      <c r="Z323" s="14"/>
    </row>
    <row r="324" spans="1:26" ht="15" x14ac:dyDescent="0.25">
      <c r="A324" s="14"/>
      <c r="B324" s="16"/>
      <c r="C324" s="16"/>
      <c r="D324" s="14"/>
      <c r="E324" s="14"/>
      <c r="F324" s="16"/>
      <c r="G324" s="16"/>
      <c r="H324" s="16"/>
      <c r="I324" s="82"/>
      <c r="J324" s="83"/>
      <c r="K324" s="14"/>
      <c r="L324" s="17"/>
      <c r="M324" s="16"/>
      <c r="N324" s="16"/>
      <c r="O324" s="16"/>
      <c r="P324" s="353">
        <f>COUNTIF(Inputs!$D$4:$AL$247,C324)*(Inputs!$B$3*24)*60*IF(C324="",0,1)</f>
        <v>0</v>
      </c>
      <c r="Q324" s="354">
        <f>IF(Factsheet!$E$61&gt;0,P324/Factsheet!$E$61,0)</f>
        <v>0</v>
      </c>
      <c r="R324" s="18"/>
      <c r="S324" s="355"/>
      <c r="T324" s="14"/>
      <c r="U324" s="14"/>
      <c r="V324" s="14" t="str">
        <f t="shared" si="13"/>
        <v>-</v>
      </c>
      <c r="W324" s="14"/>
      <c r="X324" s="14"/>
      <c r="Y324" s="14"/>
      <c r="Z324" s="14"/>
    </row>
    <row r="325" spans="1:26" ht="15" x14ac:dyDescent="0.25">
      <c r="A325" s="14"/>
      <c r="B325" s="16"/>
      <c r="C325" s="16"/>
      <c r="D325" s="14"/>
      <c r="E325" s="14"/>
      <c r="F325" s="16"/>
      <c r="G325" s="16"/>
      <c r="H325" s="16"/>
      <c r="I325" s="82"/>
      <c r="J325" s="83"/>
      <c r="K325" s="14"/>
      <c r="L325" s="17"/>
      <c r="M325" s="16"/>
      <c r="N325" s="16"/>
      <c r="O325" s="16"/>
      <c r="P325" s="353">
        <f>COUNTIF(Inputs!$D$4:$AL$247,C325)*(Inputs!$B$3*24)*60*IF(C325="",0,1)</f>
        <v>0</v>
      </c>
      <c r="Q325" s="354">
        <f>IF(Factsheet!$E$61&gt;0,P325/Factsheet!$E$61,0)</f>
        <v>0</v>
      </c>
      <c r="R325" s="18"/>
      <c r="S325" s="355"/>
      <c r="T325" s="14"/>
      <c r="U325" s="14"/>
      <c r="V325" s="14" t="str">
        <f t="shared" si="13"/>
        <v>-</v>
      </c>
      <c r="W325" s="14"/>
      <c r="X325" s="14"/>
      <c r="Y325" s="14"/>
      <c r="Z325" s="14"/>
    </row>
    <row r="326" spans="1:26" ht="15" x14ac:dyDescent="0.25">
      <c r="A326" s="14"/>
      <c r="B326" s="16"/>
      <c r="C326" s="16"/>
      <c r="D326" s="14"/>
      <c r="E326" s="14"/>
      <c r="F326" s="16"/>
      <c r="G326" s="16"/>
      <c r="H326" s="16"/>
      <c r="I326" s="82"/>
      <c r="J326" s="83"/>
      <c r="K326" s="14"/>
      <c r="L326" s="17"/>
      <c r="M326" s="16"/>
      <c r="N326" s="16"/>
      <c r="O326" s="16"/>
      <c r="P326" s="353">
        <f>COUNTIF(Inputs!$D$4:$AL$247,C326)*(Inputs!$B$3*24)*60*IF(C326="",0,1)</f>
        <v>0</v>
      </c>
      <c r="Q326" s="354">
        <f>IF(Factsheet!$E$61&gt;0,P326/Factsheet!$E$61,0)</f>
        <v>0</v>
      </c>
      <c r="R326" s="18"/>
      <c r="S326" s="355"/>
      <c r="T326" s="14"/>
      <c r="U326" s="14"/>
      <c r="V326" s="14" t="str">
        <f t="shared" si="13"/>
        <v>-</v>
      </c>
      <c r="W326" s="14"/>
      <c r="X326" s="14"/>
      <c r="Y326" s="14"/>
      <c r="Z326" s="14"/>
    </row>
    <row r="327" spans="1:26" ht="15" x14ac:dyDescent="0.25">
      <c r="A327" s="14"/>
      <c r="B327" s="16"/>
      <c r="C327" s="16"/>
      <c r="D327" s="14"/>
      <c r="E327" s="14"/>
      <c r="F327" s="16"/>
      <c r="G327" s="16"/>
      <c r="H327" s="16"/>
      <c r="I327" s="82"/>
      <c r="J327" s="83"/>
      <c r="K327" s="14"/>
      <c r="L327" s="17"/>
      <c r="M327" s="16"/>
      <c r="N327" s="16"/>
      <c r="O327" s="16"/>
      <c r="P327" s="353">
        <f>COUNTIF(Inputs!$D$4:$AL$247,C327)*(Inputs!$B$3*24)*60*IF(C327="",0,1)</f>
        <v>0</v>
      </c>
      <c r="Q327" s="354">
        <f>IF(Factsheet!$E$61&gt;0,P327/Factsheet!$E$61,0)</f>
        <v>0</v>
      </c>
      <c r="R327" s="18"/>
      <c r="S327" s="355"/>
      <c r="T327" s="14"/>
      <c r="U327" s="14"/>
      <c r="V327" s="14" t="str">
        <f t="shared" si="13"/>
        <v>-</v>
      </c>
      <c r="W327" s="14"/>
      <c r="X327" s="14"/>
      <c r="Y327" s="14"/>
      <c r="Z327" s="14"/>
    </row>
    <row r="328" spans="1:26" ht="15" x14ac:dyDescent="0.25">
      <c r="A328" s="14"/>
      <c r="B328" s="16"/>
      <c r="C328" s="16"/>
      <c r="D328" s="14"/>
      <c r="E328" s="14"/>
      <c r="F328" s="16"/>
      <c r="G328" s="16"/>
      <c r="H328" s="16"/>
      <c r="I328" s="82"/>
      <c r="J328" s="83"/>
      <c r="K328" s="14"/>
      <c r="L328" s="17"/>
      <c r="M328" s="16"/>
      <c r="N328" s="16"/>
      <c r="O328" s="16"/>
      <c r="P328" s="353">
        <f>COUNTIF(Inputs!$D$4:$AL$247,C328)*(Inputs!$B$3*24)*60*IF(C328="",0,1)</f>
        <v>0</v>
      </c>
      <c r="Q328" s="354">
        <f>IF(Factsheet!$E$61&gt;0,P328/Factsheet!$E$61,0)</f>
        <v>0</v>
      </c>
      <c r="R328" s="18"/>
      <c r="S328" s="355"/>
      <c r="T328" s="14"/>
      <c r="U328" s="14"/>
      <c r="V328" s="14" t="str">
        <f t="shared" si="13"/>
        <v>-</v>
      </c>
      <c r="W328" s="14"/>
      <c r="X328" s="14"/>
      <c r="Y328" s="14"/>
      <c r="Z328" s="14"/>
    </row>
    <row r="329" spans="1:26" ht="15" x14ac:dyDescent="0.25">
      <c r="A329" s="14"/>
      <c r="B329" s="16"/>
      <c r="C329" s="16"/>
      <c r="D329" s="14"/>
      <c r="E329" s="14"/>
      <c r="F329" s="16"/>
      <c r="G329" s="16"/>
      <c r="H329" s="16"/>
      <c r="I329" s="82"/>
      <c r="J329" s="83"/>
      <c r="K329" s="14"/>
      <c r="L329" s="17"/>
      <c r="M329" s="16"/>
      <c r="N329" s="16"/>
      <c r="O329" s="16"/>
      <c r="P329" s="353">
        <f>COUNTIF(Inputs!$D$4:$AL$247,C329)*(Inputs!$B$3*24)*60*IF(C329="",0,1)</f>
        <v>0</v>
      </c>
      <c r="Q329" s="354">
        <f>IF(Factsheet!$E$61&gt;0,P329/Factsheet!$E$61,0)</f>
        <v>0</v>
      </c>
      <c r="R329" s="18"/>
      <c r="S329" s="355"/>
      <c r="T329" s="14"/>
      <c r="U329" s="14"/>
      <c r="V329" s="14" t="str">
        <f t="shared" si="13"/>
        <v>-</v>
      </c>
      <c r="W329" s="14"/>
      <c r="X329" s="14"/>
      <c r="Y329" s="14"/>
      <c r="Z329" s="14"/>
    </row>
    <row r="330" spans="1:26" ht="15" x14ac:dyDescent="0.25">
      <c r="A330" s="14"/>
      <c r="B330" s="16"/>
      <c r="C330" s="16"/>
      <c r="D330" s="14"/>
      <c r="E330" s="14"/>
      <c r="F330" s="16"/>
      <c r="G330" s="16"/>
      <c r="H330" s="16"/>
      <c r="I330" s="82"/>
      <c r="J330" s="83"/>
      <c r="K330" s="14"/>
      <c r="L330" s="17"/>
      <c r="M330" s="16"/>
      <c r="N330" s="16"/>
      <c r="O330" s="16"/>
      <c r="P330" s="353">
        <f>COUNTIF(Inputs!$D$4:$AL$247,C330)*(Inputs!$B$3*24)*60*IF(C330="",0,1)</f>
        <v>0</v>
      </c>
      <c r="Q330" s="354">
        <f>IF(Factsheet!$E$61&gt;0,P330/Factsheet!$E$61,0)</f>
        <v>0</v>
      </c>
      <c r="R330" s="18"/>
      <c r="S330" s="355"/>
      <c r="T330" s="14"/>
      <c r="U330" s="14"/>
      <c r="V330" s="14" t="str">
        <f t="shared" si="13"/>
        <v>-</v>
      </c>
      <c r="W330" s="14"/>
      <c r="X330" s="14"/>
      <c r="Y330" s="14"/>
      <c r="Z330" s="14"/>
    </row>
    <row r="331" spans="1:26" ht="15" x14ac:dyDescent="0.25">
      <c r="A331" s="14"/>
      <c r="B331" s="16"/>
      <c r="C331" s="16"/>
      <c r="D331" s="14"/>
      <c r="E331" s="14"/>
      <c r="F331" s="16"/>
      <c r="G331" s="16"/>
      <c r="H331" s="16"/>
      <c r="I331" s="82"/>
      <c r="J331" s="83"/>
      <c r="K331" s="14"/>
      <c r="L331" s="17"/>
      <c r="M331" s="16"/>
      <c r="N331" s="16"/>
      <c r="O331" s="16"/>
      <c r="P331" s="353">
        <f>COUNTIF(Inputs!$D$4:$AL$247,C331)*(Inputs!$B$3*24)*60*IF(C331="",0,1)</f>
        <v>0</v>
      </c>
      <c r="Q331" s="354">
        <f>IF(Factsheet!$E$61&gt;0,P331/Factsheet!$E$61,0)</f>
        <v>0</v>
      </c>
      <c r="R331" s="18"/>
      <c r="S331" s="355"/>
      <c r="T331" s="14"/>
      <c r="U331" s="14"/>
      <c r="V331" s="14" t="str">
        <f t="shared" si="13"/>
        <v>-</v>
      </c>
      <c r="W331" s="14"/>
      <c r="X331" s="14"/>
      <c r="Y331" s="14"/>
      <c r="Z331" s="14"/>
    </row>
    <row r="332" spans="1:26" ht="15" x14ac:dyDescent="0.25">
      <c r="A332" s="14"/>
      <c r="B332" s="16"/>
      <c r="C332" s="16"/>
      <c r="D332" s="14"/>
      <c r="E332" s="14"/>
      <c r="F332" s="16"/>
      <c r="G332" s="16"/>
      <c r="H332" s="16"/>
      <c r="I332" s="82"/>
      <c r="J332" s="83"/>
      <c r="K332" s="14"/>
      <c r="L332" s="17"/>
      <c r="M332" s="16"/>
      <c r="N332" s="16"/>
      <c r="O332" s="16"/>
      <c r="P332" s="353">
        <f>COUNTIF(Inputs!$D$4:$AL$247,C332)*(Inputs!$B$3*24)*60*IF(C332="",0,1)</f>
        <v>0</v>
      </c>
      <c r="Q332" s="354">
        <f>IF(Factsheet!$E$61&gt;0,P332/Factsheet!$E$61,0)</f>
        <v>0</v>
      </c>
      <c r="R332" s="18"/>
      <c r="S332" s="355"/>
      <c r="T332" s="14"/>
      <c r="U332" s="14"/>
      <c r="V332" s="14" t="str">
        <f t="shared" si="13"/>
        <v>-</v>
      </c>
      <c r="W332" s="14"/>
      <c r="X332" s="14"/>
      <c r="Y332" s="14"/>
      <c r="Z332" s="14"/>
    </row>
    <row r="333" spans="1:26" ht="15" x14ac:dyDescent="0.25">
      <c r="A333" s="14"/>
      <c r="B333" s="16"/>
      <c r="C333" s="16"/>
      <c r="D333" s="14"/>
      <c r="E333" s="14"/>
      <c r="F333" s="16"/>
      <c r="G333" s="16"/>
      <c r="H333" s="16"/>
      <c r="I333" s="82"/>
      <c r="J333" s="83"/>
      <c r="K333" s="14"/>
      <c r="L333" s="17"/>
      <c r="M333" s="16"/>
      <c r="N333" s="16"/>
      <c r="O333" s="16"/>
      <c r="P333" s="353">
        <f>COUNTIF(Inputs!$D$4:$AL$247,C333)*(Inputs!$B$3*24)*60*IF(C333="",0,1)</f>
        <v>0</v>
      </c>
      <c r="Q333" s="354">
        <f>IF(Factsheet!$E$61&gt;0,P333/Factsheet!$E$61,0)</f>
        <v>0</v>
      </c>
      <c r="R333" s="18"/>
      <c r="S333" s="355"/>
      <c r="T333" s="14"/>
      <c r="U333" s="14"/>
      <c r="V333" s="14" t="str">
        <f t="shared" si="13"/>
        <v>-</v>
      </c>
      <c r="W333" s="14"/>
      <c r="X333" s="14"/>
      <c r="Y333" s="14"/>
      <c r="Z333" s="14"/>
    </row>
    <row r="334" spans="1:26" ht="15" x14ac:dyDescent="0.25">
      <c r="A334" s="14"/>
      <c r="B334" s="16"/>
      <c r="C334" s="16"/>
      <c r="D334" s="14"/>
      <c r="E334" s="14"/>
      <c r="F334" s="16"/>
      <c r="G334" s="16"/>
      <c r="H334" s="16"/>
      <c r="I334" s="82"/>
      <c r="J334" s="83"/>
      <c r="K334" s="14"/>
      <c r="L334" s="17"/>
      <c r="M334" s="16"/>
      <c r="N334" s="16"/>
      <c r="O334" s="16"/>
      <c r="P334" s="353">
        <f>COUNTIF(Inputs!$D$4:$AL$247,C334)*(Inputs!$B$3*24)*60*IF(C334="",0,1)</f>
        <v>0</v>
      </c>
      <c r="Q334" s="354">
        <f>IF(Factsheet!$E$61&gt;0,P334/Factsheet!$E$61,0)</f>
        <v>0</v>
      </c>
      <c r="R334" s="18"/>
      <c r="S334" s="355"/>
      <c r="T334" s="14"/>
      <c r="U334" s="14"/>
      <c r="V334" s="14" t="str">
        <f t="shared" si="13"/>
        <v>-</v>
      </c>
      <c r="W334" s="14"/>
      <c r="X334" s="14"/>
      <c r="Y334" s="14"/>
      <c r="Z334" s="14"/>
    </row>
    <row r="335" spans="1:26" ht="15" x14ac:dyDescent="0.25">
      <c r="A335" s="14"/>
      <c r="B335" s="16"/>
      <c r="C335" s="16"/>
      <c r="D335" s="14"/>
      <c r="E335" s="14"/>
      <c r="F335" s="16"/>
      <c r="G335" s="16"/>
      <c r="H335" s="16"/>
      <c r="I335" s="82"/>
      <c r="J335" s="83"/>
      <c r="K335" s="14"/>
      <c r="L335" s="17"/>
      <c r="M335" s="16"/>
      <c r="N335" s="16"/>
      <c r="O335" s="16"/>
      <c r="P335" s="353">
        <f>COUNTIF(Inputs!$D$4:$AL$247,C335)*(Inputs!$B$3*24)*60*IF(C335="",0,1)</f>
        <v>0</v>
      </c>
      <c r="Q335" s="354">
        <f>IF(Factsheet!$E$61&gt;0,P335/Factsheet!$E$61,0)</f>
        <v>0</v>
      </c>
      <c r="R335" s="18"/>
      <c r="S335" s="355"/>
      <c r="T335" s="14"/>
      <c r="U335" s="14"/>
      <c r="V335" s="14" t="str">
        <f t="shared" si="13"/>
        <v>-</v>
      </c>
      <c r="W335" s="14"/>
      <c r="X335" s="14"/>
      <c r="Y335" s="14"/>
      <c r="Z335" s="14"/>
    </row>
    <row r="336" spans="1:26" ht="15" x14ac:dyDescent="0.25">
      <c r="A336" s="14"/>
      <c r="B336" s="16"/>
      <c r="C336" s="16"/>
      <c r="D336" s="14"/>
      <c r="E336" s="14"/>
      <c r="F336" s="16"/>
      <c r="G336" s="16"/>
      <c r="H336" s="16"/>
      <c r="I336" s="82"/>
      <c r="J336" s="83"/>
      <c r="K336" s="14"/>
      <c r="L336" s="17"/>
      <c r="M336" s="16"/>
      <c r="N336" s="16"/>
      <c r="O336" s="16"/>
      <c r="P336" s="353">
        <f>COUNTIF(Inputs!$D$4:$AL$247,C336)*(Inputs!$B$3*24)*60*IF(C336="",0,1)</f>
        <v>0</v>
      </c>
      <c r="Q336" s="354">
        <f>IF(Factsheet!$E$61&gt;0,P336/Factsheet!$E$61,0)</f>
        <v>0</v>
      </c>
      <c r="R336" s="18"/>
      <c r="S336" s="355"/>
      <c r="T336" s="14"/>
      <c r="U336" s="14"/>
      <c r="V336" s="14" t="str">
        <f t="shared" si="13"/>
        <v>-</v>
      </c>
      <c r="W336" s="14"/>
      <c r="X336" s="14"/>
      <c r="Y336" s="14"/>
      <c r="Z336" s="14"/>
    </row>
    <row r="337" spans="1:26" ht="15" x14ac:dyDescent="0.25">
      <c r="A337" s="14"/>
      <c r="B337" s="16"/>
      <c r="C337" s="16"/>
      <c r="D337" s="14"/>
      <c r="E337" s="14"/>
      <c r="F337" s="16"/>
      <c r="G337" s="16"/>
      <c r="H337" s="16"/>
      <c r="I337" s="82"/>
      <c r="J337" s="83"/>
      <c r="K337" s="14"/>
      <c r="L337" s="17"/>
      <c r="M337" s="16"/>
      <c r="N337" s="16"/>
      <c r="O337" s="16"/>
      <c r="P337" s="353">
        <f>COUNTIF(Inputs!$D$4:$AL$247,C337)*(Inputs!$B$3*24)*60*IF(C337="",0,1)</f>
        <v>0</v>
      </c>
      <c r="Q337" s="354">
        <f>IF(Factsheet!$E$61&gt;0,P337/Factsheet!$E$61,0)</f>
        <v>0</v>
      </c>
      <c r="R337" s="18"/>
      <c r="S337" s="355"/>
      <c r="T337" s="14"/>
      <c r="U337" s="14"/>
      <c r="V337" s="14" t="str">
        <f t="shared" si="13"/>
        <v>-</v>
      </c>
      <c r="W337" s="14"/>
      <c r="X337" s="14"/>
      <c r="Y337" s="14"/>
      <c r="Z337" s="14"/>
    </row>
    <row r="338" spans="1:26" ht="15" x14ac:dyDescent="0.25">
      <c r="A338" s="14"/>
      <c r="B338" s="16"/>
      <c r="C338" s="16"/>
      <c r="D338" s="14"/>
      <c r="E338" s="14"/>
      <c r="F338" s="16"/>
      <c r="G338" s="16"/>
      <c r="H338" s="16"/>
      <c r="I338" s="82"/>
      <c r="J338" s="83"/>
      <c r="K338" s="14"/>
      <c r="L338" s="17"/>
      <c r="M338" s="16"/>
      <c r="N338" s="16"/>
      <c r="O338" s="16"/>
      <c r="P338" s="353">
        <f>COUNTIF(Inputs!$D$4:$AL$247,C338)*(Inputs!$B$3*24)*60*IF(C338="",0,1)</f>
        <v>0</v>
      </c>
      <c r="Q338" s="354">
        <f>IF(Factsheet!$E$61&gt;0,P338/Factsheet!$E$61,0)</f>
        <v>0</v>
      </c>
      <c r="R338" s="18"/>
      <c r="S338" s="355"/>
      <c r="T338" s="14"/>
      <c r="U338" s="14"/>
      <c r="V338" s="14" t="str">
        <f t="shared" si="13"/>
        <v>-</v>
      </c>
      <c r="W338" s="14"/>
      <c r="X338" s="14"/>
      <c r="Y338" s="14"/>
      <c r="Z338" s="14"/>
    </row>
    <row r="339" spans="1:26" ht="15" x14ac:dyDescent="0.25">
      <c r="A339" s="14"/>
      <c r="B339" s="16"/>
      <c r="C339" s="16"/>
      <c r="D339" s="14"/>
      <c r="E339" s="14"/>
      <c r="F339" s="16"/>
      <c r="G339" s="16"/>
      <c r="H339" s="16"/>
      <c r="I339" s="82"/>
      <c r="J339" s="83"/>
      <c r="K339" s="14"/>
      <c r="L339" s="17"/>
      <c r="M339" s="16"/>
      <c r="N339" s="16"/>
      <c r="O339" s="16"/>
      <c r="P339" s="353">
        <f>COUNTIF(Inputs!$D$4:$AL$247,C339)*(Inputs!$B$3*24)*60*IF(C339="",0,1)</f>
        <v>0</v>
      </c>
      <c r="Q339" s="354">
        <f>IF(Factsheet!$E$61&gt;0,P339/Factsheet!$E$61,0)</f>
        <v>0</v>
      </c>
      <c r="R339" s="18"/>
      <c r="S339" s="355"/>
      <c r="T339" s="14"/>
      <c r="U339" s="14"/>
      <c r="V339" s="14" t="str">
        <f t="shared" si="13"/>
        <v>-</v>
      </c>
      <c r="W339" s="14"/>
      <c r="X339" s="14"/>
      <c r="Y339" s="14"/>
      <c r="Z339" s="14"/>
    </row>
    <row r="340" spans="1:26" ht="15" x14ac:dyDescent="0.25">
      <c r="A340" s="14"/>
      <c r="B340" s="16"/>
      <c r="C340" s="16"/>
      <c r="D340" s="14"/>
      <c r="E340" s="14"/>
      <c r="F340" s="16"/>
      <c r="G340" s="16"/>
      <c r="H340" s="16"/>
      <c r="I340" s="82"/>
      <c r="J340" s="83"/>
      <c r="K340" s="14"/>
      <c r="L340" s="17"/>
      <c r="M340" s="16"/>
      <c r="N340" s="16"/>
      <c r="O340" s="16"/>
      <c r="P340" s="353">
        <f>COUNTIF(Inputs!$D$4:$AL$247,C340)*(Inputs!$B$3*24)*60*IF(C340="",0,1)</f>
        <v>0</v>
      </c>
      <c r="Q340" s="354">
        <f>IF(Factsheet!$E$61&gt;0,P340/Factsheet!$E$61,0)</f>
        <v>0</v>
      </c>
      <c r="R340" s="18"/>
      <c r="S340" s="355"/>
      <c r="T340" s="14"/>
      <c r="U340" s="14"/>
      <c r="V340" s="14" t="str">
        <f t="shared" si="13"/>
        <v>-</v>
      </c>
      <c r="W340" s="14"/>
      <c r="X340" s="14"/>
      <c r="Y340" s="14"/>
      <c r="Z340" s="14"/>
    </row>
    <row r="341" spans="1:26" ht="15" x14ac:dyDescent="0.25">
      <c r="A341" s="14"/>
      <c r="B341" s="16"/>
      <c r="C341" s="16"/>
      <c r="D341" s="14"/>
      <c r="E341" s="14"/>
      <c r="F341" s="16"/>
      <c r="G341" s="16"/>
      <c r="H341" s="16"/>
      <c r="I341" s="82"/>
      <c r="J341" s="83"/>
      <c r="K341" s="14"/>
      <c r="L341" s="17"/>
      <c r="M341" s="16"/>
      <c r="N341" s="16"/>
      <c r="O341" s="16"/>
      <c r="P341" s="353">
        <f>COUNTIF(Inputs!$D$4:$AL$247,C341)*(Inputs!$B$3*24)*60*IF(C341="",0,1)</f>
        <v>0</v>
      </c>
      <c r="Q341" s="354">
        <f>IF(Factsheet!$E$61&gt;0,P341/Factsheet!$E$61,0)</f>
        <v>0</v>
      </c>
      <c r="R341" s="18"/>
      <c r="S341" s="355"/>
      <c r="T341" s="14"/>
      <c r="U341" s="14"/>
      <c r="V341" s="14" t="str">
        <f t="shared" si="13"/>
        <v>-</v>
      </c>
      <c r="W341" s="14"/>
      <c r="X341" s="14"/>
      <c r="Y341" s="14"/>
      <c r="Z341" s="14"/>
    </row>
    <row r="342" spans="1:26" ht="15" x14ac:dyDescent="0.25">
      <c r="A342" s="14"/>
      <c r="B342" s="16"/>
      <c r="C342" s="16"/>
      <c r="D342" s="14"/>
      <c r="E342" s="14"/>
      <c r="F342" s="16"/>
      <c r="G342" s="16"/>
      <c r="H342" s="16"/>
      <c r="I342" s="82"/>
      <c r="J342" s="83"/>
      <c r="K342" s="14"/>
      <c r="L342" s="17"/>
      <c r="M342" s="16"/>
      <c r="N342" s="16"/>
      <c r="O342" s="16"/>
      <c r="P342" s="353">
        <f>COUNTIF(Inputs!$D$4:$AL$247,C342)*(Inputs!$B$3*24)*60*IF(C342="",0,1)</f>
        <v>0</v>
      </c>
      <c r="Q342" s="354">
        <f>IF(Factsheet!$E$61&gt;0,P342/Factsheet!$E$61,0)</f>
        <v>0</v>
      </c>
      <c r="R342" s="18"/>
      <c r="S342" s="355"/>
      <c r="T342" s="14"/>
      <c r="U342" s="14"/>
      <c r="V342" s="14" t="str">
        <f t="shared" si="13"/>
        <v>-</v>
      </c>
      <c r="W342" s="14"/>
      <c r="X342" s="14"/>
      <c r="Y342" s="14"/>
      <c r="Z342" s="14"/>
    </row>
    <row r="343" spans="1:26" ht="15" x14ac:dyDescent="0.25">
      <c r="A343" s="14"/>
      <c r="B343" s="16"/>
      <c r="C343" s="16"/>
      <c r="D343" s="14"/>
      <c r="E343" s="14"/>
      <c r="F343" s="16"/>
      <c r="G343" s="16"/>
      <c r="H343" s="16"/>
      <c r="I343" s="82"/>
      <c r="J343" s="83"/>
      <c r="K343" s="14"/>
      <c r="L343" s="17"/>
      <c r="M343" s="16"/>
      <c r="N343" s="16"/>
      <c r="O343" s="16"/>
      <c r="P343" s="353">
        <f>COUNTIF(Inputs!$D$4:$AL$247,C343)*(Inputs!$B$3*24)*60*IF(C343="",0,1)</f>
        <v>0</v>
      </c>
      <c r="Q343" s="354">
        <f>IF(Factsheet!$E$61&gt;0,P343/Factsheet!$E$61,0)</f>
        <v>0</v>
      </c>
      <c r="R343" s="18"/>
      <c r="S343" s="355"/>
      <c r="T343" s="14"/>
      <c r="U343" s="14"/>
      <c r="V343" s="14" t="str">
        <f t="shared" si="13"/>
        <v>-</v>
      </c>
      <c r="W343" s="14"/>
      <c r="X343" s="14"/>
      <c r="Y343" s="14"/>
      <c r="Z343" s="14"/>
    </row>
    <row r="344" spans="1:26" ht="15" x14ac:dyDescent="0.25">
      <c r="A344" s="14"/>
      <c r="B344" s="16"/>
      <c r="C344" s="16"/>
      <c r="D344" s="14"/>
      <c r="E344" s="14"/>
      <c r="F344" s="16"/>
      <c r="G344" s="16"/>
      <c r="H344" s="16"/>
      <c r="I344" s="82"/>
      <c r="J344" s="83"/>
      <c r="K344" s="14"/>
      <c r="L344" s="17"/>
      <c r="M344" s="16"/>
      <c r="N344" s="16"/>
      <c r="O344" s="16"/>
      <c r="P344" s="353">
        <f>COUNTIF(Inputs!$D$4:$AL$247,C344)*(Inputs!$B$3*24)*60*IF(C344="",0,1)</f>
        <v>0</v>
      </c>
      <c r="Q344" s="354">
        <f>IF(Factsheet!$E$61&gt;0,P344/Factsheet!$E$61,0)</f>
        <v>0</v>
      </c>
      <c r="R344" s="18"/>
      <c r="S344" s="355"/>
      <c r="T344" s="14"/>
      <c r="U344" s="14"/>
      <c r="V344" s="14" t="str">
        <f t="shared" si="13"/>
        <v>-</v>
      </c>
      <c r="W344" s="14"/>
      <c r="X344" s="14"/>
      <c r="Y344" s="14"/>
      <c r="Z344" s="14"/>
    </row>
    <row r="345" spans="1:26" ht="15" x14ac:dyDescent="0.25">
      <c r="A345" s="14"/>
      <c r="B345" s="16"/>
      <c r="C345" s="16"/>
      <c r="D345" s="14"/>
      <c r="E345" s="14"/>
      <c r="F345" s="16"/>
      <c r="G345" s="16"/>
      <c r="H345" s="16"/>
      <c r="I345" s="82"/>
      <c r="J345" s="83"/>
      <c r="K345" s="14"/>
      <c r="L345" s="17"/>
      <c r="M345" s="16"/>
      <c r="N345" s="16"/>
      <c r="O345" s="16"/>
      <c r="P345" s="353">
        <f>COUNTIF(Inputs!$D$4:$AL$247,C345)*(Inputs!$B$3*24)*60*IF(C345="",0,1)</f>
        <v>0</v>
      </c>
      <c r="Q345" s="354">
        <f>IF(Factsheet!$E$61&gt;0,P345/Factsheet!$E$61,0)</f>
        <v>0</v>
      </c>
      <c r="R345" s="18"/>
      <c r="S345" s="355"/>
      <c r="T345" s="14"/>
      <c r="U345" s="14"/>
      <c r="V345" s="14" t="str">
        <f t="shared" si="13"/>
        <v>-</v>
      </c>
      <c r="W345" s="14"/>
      <c r="X345" s="14"/>
      <c r="Y345" s="14"/>
      <c r="Z345" s="14"/>
    </row>
    <row r="346" spans="1:26" ht="15" x14ac:dyDescent="0.25">
      <c r="A346" s="14"/>
      <c r="B346" s="16"/>
      <c r="C346" s="16"/>
      <c r="D346" s="14"/>
      <c r="E346" s="14"/>
      <c r="F346" s="16"/>
      <c r="G346" s="16"/>
      <c r="H346" s="16"/>
      <c r="I346" s="82"/>
      <c r="J346" s="83"/>
      <c r="K346" s="14"/>
      <c r="L346" s="17"/>
      <c r="M346" s="16"/>
      <c r="N346" s="16"/>
      <c r="O346" s="16"/>
      <c r="P346" s="353">
        <f>COUNTIF(Inputs!$D$4:$AL$247,C346)*(Inputs!$B$3*24)*60*IF(C346="",0,1)</f>
        <v>0</v>
      </c>
      <c r="Q346" s="354">
        <f>IF(Factsheet!$E$61&gt;0,P346/Factsheet!$E$61,0)</f>
        <v>0</v>
      </c>
      <c r="R346" s="18"/>
      <c r="S346" s="355"/>
      <c r="T346" s="14"/>
      <c r="U346" s="14"/>
      <c r="V346" s="14" t="str">
        <f t="shared" si="13"/>
        <v>-</v>
      </c>
      <c r="W346" s="14"/>
      <c r="X346" s="14"/>
      <c r="Y346" s="14"/>
      <c r="Z346" s="14"/>
    </row>
    <row r="347" spans="1:26" ht="15" x14ac:dyDescent="0.25">
      <c r="A347" s="14"/>
      <c r="B347" s="16"/>
      <c r="C347" s="16"/>
      <c r="D347" s="14"/>
      <c r="E347" s="14"/>
      <c r="F347" s="16"/>
      <c r="G347" s="16"/>
      <c r="H347" s="16"/>
      <c r="I347" s="82"/>
      <c r="J347" s="83"/>
      <c r="K347" s="14"/>
      <c r="L347" s="17"/>
      <c r="M347" s="16"/>
      <c r="N347" s="16"/>
      <c r="O347" s="16"/>
      <c r="P347" s="353">
        <f>COUNTIF(Inputs!$D$4:$AL$247,C347)*(Inputs!$B$3*24)*60*IF(C347="",0,1)</f>
        <v>0</v>
      </c>
      <c r="Q347" s="354">
        <f>IF(Factsheet!$E$61&gt;0,P347/Factsheet!$E$61,0)</f>
        <v>0</v>
      </c>
      <c r="R347" s="18"/>
      <c r="S347" s="355"/>
      <c r="T347" s="14"/>
      <c r="U347" s="14"/>
      <c r="V347" s="14" t="str">
        <f t="shared" si="13"/>
        <v>-</v>
      </c>
      <c r="W347" s="14"/>
      <c r="X347" s="14"/>
      <c r="Y347" s="14"/>
      <c r="Z347" s="14"/>
    </row>
    <row r="348" spans="1:26" ht="15" x14ac:dyDescent="0.25">
      <c r="A348" s="14"/>
      <c r="B348" s="16"/>
      <c r="C348" s="16"/>
      <c r="D348" s="14"/>
      <c r="E348" s="14"/>
      <c r="F348" s="16"/>
      <c r="G348" s="16"/>
      <c r="H348" s="16"/>
      <c r="I348" s="82"/>
      <c r="J348" s="83"/>
      <c r="K348" s="14"/>
      <c r="L348" s="17"/>
      <c r="M348" s="16"/>
      <c r="N348" s="16"/>
      <c r="O348" s="16"/>
      <c r="P348" s="353">
        <f>COUNTIF(Inputs!$D$4:$AL$247,C348)*(Inputs!$B$3*24)*60*IF(C348="",0,1)</f>
        <v>0</v>
      </c>
      <c r="Q348" s="354">
        <f>IF(Factsheet!$E$61&gt;0,P348/Factsheet!$E$61,0)</f>
        <v>0</v>
      </c>
      <c r="R348" s="18"/>
      <c r="S348" s="355"/>
      <c r="T348" s="14"/>
      <c r="U348" s="14"/>
      <c r="V348" s="14" t="str">
        <f t="shared" si="13"/>
        <v>-</v>
      </c>
      <c r="W348" s="14"/>
      <c r="X348" s="14"/>
      <c r="Y348" s="14"/>
      <c r="Z348" s="14"/>
    </row>
    <row r="349" spans="1:26" ht="15" x14ac:dyDescent="0.25">
      <c r="A349" s="14"/>
      <c r="B349" s="16"/>
      <c r="C349" s="16"/>
      <c r="D349" s="14"/>
      <c r="E349" s="14"/>
      <c r="F349" s="16"/>
      <c r="G349" s="16"/>
      <c r="H349" s="16"/>
      <c r="I349" s="82"/>
      <c r="J349" s="83"/>
      <c r="K349" s="14"/>
      <c r="L349" s="17"/>
      <c r="M349" s="16"/>
      <c r="N349" s="16"/>
      <c r="O349" s="16"/>
      <c r="P349" s="353">
        <f>COUNTIF(Inputs!$D$4:$AL$247,C349)*(Inputs!$B$3*24)*60*IF(C349="",0,1)</f>
        <v>0</v>
      </c>
      <c r="Q349" s="354">
        <f>IF(Factsheet!$E$61&gt;0,P349/Factsheet!$E$61,0)</f>
        <v>0</v>
      </c>
      <c r="R349" s="18"/>
      <c r="S349" s="355"/>
      <c r="T349" s="14"/>
      <c r="U349" s="14"/>
      <c r="V349" s="14" t="str">
        <f t="shared" si="13"/>
        <v>-</v>
      </c>
      <c r="W349" s="14"/>
      <c r="X349" s="14"/>
      <c r="Y349" s="14"/>
      <c r="Z349" s="14"/>
    </row>
    <row r="350" spans="1:26" ht="15" x14ac:dyDescent="0.25">
      <c r="A350" s="14"/>
      <c r="B350" s="16"/>
      <c r="C350" s="16"/>
      <c r="D350" s="14"/>
      <c r="E350" s="14"/>
      <c r="F350" s="16"/>
      <c r="G350" s="16"/>
      <c r="H350" s="16"/>
      <c r="I350" s="82"/>
      <c r="J350" s="83"/>
      <c r="K350" s="14"/>
      <c r="L350" s="17"/>
      <c r="M350" s="16"/>
      <c r="N350" s="16"/>
      <c r="O350" s="16"/>
      <c r="P350" s="353">
        <f>COUNTIF(Inputs!$D$4:$AL$247,C350)*(Inputs!$B$3*24)*60*IF(C350="",0,1)</f>
        <v>0</v>
      </c>
      <c r="Q350" s="354">
        <f>IF(Factsheet!$E$61&gt;0,P350/Factsheet!$E$61,0)</f>
        <v>0</v>
      </c>
      <c r="R350" s="18"/>
      <c r="S350" s="355"/>
      <c r="T350" s="14"/>
      <c r="U350" s="14"/>
      <c r="V350" s="14" t="str">
        <f t="shared" si="13"/>
        <v>-</v>
      </c>
      <c r="W350" s="14"/>
      <c r="X350" s="14"/>
      <c r="Y350" s="14"/>
      <c r="Z350" s="14"/>
    </row>
    <row r="351" spans="1:26" ht="15" x14ac:dyDescent="0.25">
      <c r="A351" s="14"/>
      <c r="B351" s="16"/>
      <c r="C351" s="16"/>
      <c r="D351" s="14"/>
      <c r="E351" s="14"/>
      <c r="F351" s="16"/>
      <c r="G351" s="16"/>
      <c r="H351" s="16"/>
      <c r="I351" s="82"/>
      <c r="J351" s="83"/>
      <c r="K351" s="14"/>
      <c r="L351" s="17"/>
      <c r="M351" s="16"/>
      <c r="N351" s="16"/>
      <c r="O351" s="16"/>
      <c r="P351" s="353">
        <f>COUNTIF(Inputs!$D$4:$AL$247,C351)*(Inputs!$B$3*24)*60*IF(C351="",0,1)</f>
        <v>0</v>
      </c>
      <c r="Q351" s="354">
        <f>IF(Factsheet!$E$61&gt;0,P351/Factsheet!$E$61,0)</f>
        <v>0</v>
      </c>
      <c r="R351" s="18"/>
      <c r="S351" s="355"/>
      <c r="T351" s="14"/>
      <c r="U351" s="14"/>
      <c r="V351" s="14" t="str">
        <f t="shared" si="13"/>
        <v>-</v>
      </c>
      <c r="W351" s="14"/>
      <c r="X351" s="14"/>
      <c r="Y351" s="14"/>
      <c r="Z351" s="14"/>
    </row>
    <row r="352" spans="1:26" ht="15" x14ac:dyDescent="0.25">
      <c r="A352" s="14"/>
      <c r="B352" s="16"/>
      <c r="C352" s="16"/>
      <c r="D352" s="14"/>
      <c r="E352" s="14"/>
      <c r="F352" s="16"/>
      <c r="G352" s="16"/>
      <c r="H352" s="16"/>
      <c r="I352" s="82"/>
      <c r="J352" s="83"/>
      <c r="K352" s="14"/>
      <c r="L352" s="17"/>
      <c r="M352" s="16"/>
      <c r="N352" s="16"/>
      <c r="O352" s="16"/>
      <c r="P352" s="353">
        <f>COUNTIF(Inputs!$D$4:$AL$247,C352)*(Inputs!$B$3*24)*60*IF(C352="",0,1)</f>
        <v>0</v>
      </c>
      <c r="Q352" s="354">
        <f>IF(Factsheet!$E$61&gt;0,P352/Factsheet!$E$61,0)</f>
        <v>0</v>
      </c>
      <c r="R352" s="18"/>
      <c r="S352" s="355"/>
      <c r="T352" s="14"/>
      <c r="U352" s="14"/>
      <c r="V352" s="14" t="str">
        <f t="shared" si="13"/>
        <v>-</v>
      </c>
      <c r="W352" s="14"/>
      <c r="X352" s="14"/>
      <c r="Y352" s="14"/>
      <c r="Z352" s="14"/>
    </row>
    <row r="353" spans="1:26" ht="15" x14ac:dyDescent="0.25">
      <c r="A353" s="14"/>
      <c r="B353" s="16"/>
      <c r="C353" s="16"/>
      <c r="D353" s="14"/>
      <c r="E353" s="14"/>
      <c r="F353" s="16"/>
      <c r="G353" s="16"/>
      <c r="H353" s="16"/>
      <c r="I353" s="82"/>
      <c r="J353" s="83"/>
      <c r="K353" s="14"/>
      <c r="L353" s="17"/>
      <c r="M353" s="16"/>
      <c r="N353" s="16"/>
      <c r="O353" s="16"/>
      <c r="P353" s="353">
        <f>COUNTIF(Inputs!$D$4:$AL$247,C353)*(Inputs!$B$3*24)*60*IF(C353="",0,1)</f>
        <v>0</v>
      </c>
      <c r="Q353" s="354">
        <f>IF(Factsheet!$E$61&gt;0,P353/Factsheet!$E$61,0)</f>
        <v>0</v>
      </c>
      <c r="R353" s="18"/>
      <c r="S353" s="355"/>
      <c r="T353" s="14"/>
      <c r="U353" s="14"/>
      <c r="V353" s="14" t="str">
        <f t="shared" si="13"/>
        <v>-</v>
      </c>
      <c r="W353" s="14"/>
      <c r="X353" s="14"/>
      <c r="Y353" s="14"/>
      <c r="Z353" s="14"/>
    </row>
    <row r="354" spans="1:26" ht="15" x14ac:dyDescent="0.25">
      <c r="A354" s="14"/>
      <c r="B354" s="16"/>
      <c r="C354" s="16"/>
      <c r="D354" s="14"/>
      <c r="E354" s="14"/>
      <c r="F354" s="16"/>
      <c r="G354" s="16"/>
      <c r="H354" s="16"/>
      <c r="I354" s="82"/>
      <c r="J354" s="83"/>
      <c r="K354" s="14"/>
      <c r="L354" s="17"/>
      <c r="M354" s="16"/>
      <c r="N354" s="16"/>
      <c r="O354" s="16"/>
      <c r="P354" s="353">
        <f>COUNTIF(Inputs!$D$4:$AL$247,C354)*(Inputs!$B$3*24)*60*IF(C354="",0,1)</f>
        <v>0</v>
      </c>
      <c r="Q354" s="354">
        <f>IF(Factsheet!$E$61&gt;0,P354/Factsheet!$E$61,0)</f>
        <v>0</v>
      </c>
      <c r="R354" s="18"/>
      <c r="S354" s="355"/>
      <c r="T354" s="14"/>
      <c r="U354" s="14"/>
      <c r="V354" s="14" t="str">
        <f t="shared" si="13"/>
        <v>-</v>
      </c>
      <c r="W354" s="14"/>
      <c r="X354" s="14"/>
      <c r="Y354" s="14"/>
      <c r="Z354" s="14"/>
    </row>
    <row r="355" spans="1:26" ht="15" x14ac:dyDescent="0.25">
      <c r="A355" s="14"/>
      <c r="B355" s="16"/>
      <c r="C355" s="16"/>
      <c r="D355" s="14"/>
      <c r="E355" s="14"/>
      <c r="F355" s="16"/>
      <c r="G355" s="16"/>
      <c r="H355" s="16"/>
      <c r="I355" s="82"/>
      <c r="J355" s="83"/>
      <c r="K355" s="14"/>
      <c r="L355" s="17"/>
      <c r="M355" s="16"/>
      <c r="N355" s="16"/>
      <c r="O355" s="16"/>
      <c r="P355" s="353">
        <f>COUNTIF(Inputs!$D$4:$AL$247,C355)*(Inputs!$B$3*24)*60*IF(C355="",0,1)</f>
        <v>0</v>
      </c>
      <c r="Q355" s="354">
        <f>IF(Factsheet!$E$61&gt;0,P355/Factsheet!$E$61,0)</f>
        <v>0</v>
      </c>
      <c r="R355" s="18"/>
      <c r="S355" s="355"/>
      <c r="T355" s="14"/>
      <c r="U355" s="14"/>
      <c r="V355" s="14" t="str">
        <f t="shared" si="13"/>
        <v>-</v>
      </c>
      <c r="W355" s="14"/>
      <c r="X355" s="14"/>
      <c r="Y355" s="14"/>
      <c r="Z355" s="14"/>
    </row>
    <row r="356" spans="1:26" ht="15" x14ac:dyDescent="0.25">
      <c r="A356" s="14"/>
      <c r="B356" s="16"/>
      <c r="C356" s="16"/>
      <c r="D356" s="14"/>
      <c r="E356" s="14"/>
      <c r="F356" s="16"/>
      <c r="G356" s="16"/>
      <c r="H356" s="16"/>
      <c r="I356" s="82"/>
      <c r="J356" s="83"/>
      <c r="K356" s="14"/>
      <c r="L356" s="17"/>
      <c r="M356" s="16"/>
      <c r="N356" s="16"/>
      <c r="O356" s="16"/>
      <c r="P356" s="353">
        <f>COUNTIF(Inputs!$D$4:$AL$247,C356)*(Inputs!$B$3*24)*60*IF(C356="",0,1)</f>
        <v>0</v>
      </c>
      <c r="Q356" s="354">
        <f>IF(Factsheet!$E$61&gt;0,P356/Factsheet!$E$61,0)</f>
        <v>0</v>
      </c>
      <c r="R356" s="18"/>
      <c r="S356" s="355"/>
      <c r="T356" s="14"/>
      <c r="U356" s="14"/>
      <c r="V356" s="14" t="str">
        <f t="shared" si="13"/>
        <v>-</v>
      </c>
      <c r="W356" s="14"/>
      <c r="X356" s="14"/>
      <c r="Y356" s="14"/>
      <c r="Z356" s="14"/>
    </row>
    <row r="357" spans="1:26" ht="15" x14ac:dyDescent="0.25">
      <c r="A357" s="14"/>
      <c r="B357" s="16"/>
      <c r="C357" s="16"/>
      <c r="D357" s="14"/>
      <c r="E357" s="14"/>
      <c r="F357" s="16"/>
      <c r="G357" s="16"/>
      <c r="H357" s="16"/>
      <c r="I357" s="82"/>
      <c r="J357" s="83"/>
      <c r="K357" s="14"/>
      <c r="L357" s="17"/>
      <c r="M357" s="16"/>
      <c r="N357" s="16"/>
      <c r="O357" s="16"/>
      <c r="P357" s="353">
        <f>COUNTIF(Inputs!$D$4:$AL$247,C357)*(Inputs!$B$3*24)*60*IF(C357="",0,1)</f>
        <v>0</v>
      </c>
      <c r="Q357" s="354">
        <f>IF(Factsheet!$E$61&gt;0,P357/Factsheet!$E$61,0)</f>
        <v>0</v>
      </c>
      <c r="R357" s="18"/>
      <c r="S357" s="355"/>
      <c r="T357" s="14"/>
      <c r="U357" s="14"/>
      <c r="V357" s="14" t="str">
        <f t="shared" si="13"/>
        <v>-</v>
      </c>
      <c r="W357" s="14"/>
      <c r="X357" s="14"/>
      <c r="Y357" s="14"/>
      <c r="Z357" s="14"/>
    </row>
    <row r="358" spans="1:26" ht="15" x14ac:dyDescent="0.25">
      <c r="A358" s="14"/>
      <c r="B358" s="16"/>
      <c r="C358" s="16"/>
      <c r="D358" s="14"/>
      <c r="E358" s="14"/>
      <c r="F358" s="16"/>
      <c r="G358" s="16"/>
      <c r="H358" s="16"/>
      <c r="I358" s="82"/>
      <c r="J358" s="83"/>
      <c r="K358" s="14"/>
      <c r="L358" s="17"/>
      <c r="M358" s="16"/>
      <c r="N358" s="16"/>
      <c r="O358" s="16"/>
      <c r="P358" s="353">
        <f>COUNTIF(Inputs!$D$4:$AL$247,C358)*(Inputs!$B$3*24)*60*IF(C358="",0,1)</f>
        <v>0</v>
      </c>
      <c r="Q358" s="354">
        <f>IF(Factsheet!$E$61&gt;0,P358/Factsheet!$E$61,0)</f>
        <v>0</v>
      </c>
      <c r="R358" s="18"/>
      <c r="S358" s="355"/>
      <c r="T358" s="14"/>
      <c r="U358" s="14"/>
      <c r="V358" s="14" t="str">
        <f t="shared" si="13"/>
        <v>-</v>
      </c>
      <c r="W358" s="14"/>
      <c r="X358" s="14"/>
      <c r="Y358" s="14"/>
      <c r="Z358" s="14"/>
    </row>
    <row r="359" spans="1:26" ht="15" x14ac:dyDescent="0.25">
      <c r="A359" s="14"/>
      <c r="B359" s="16"/>
      <c r="C359" s="16"/>
      <c r="D359" s="14"/>
      <c r="E359" s="14"/>
      <c r="F359" s="16"/>
      <c r="G359" s="16"/>
      <c r="H359" s="16"/>
      <c r="I359" s="82"/>
      <c r="J359" s="83"/>
      <c r="K359" s="14"/>
      <c r="L359" s="17"/>
      <c r="M359" s="16"/>
      <c r="N359" s="16"/>
      <c r="O359" s="16"/>
      <c r="P359" s="353">
        <f>COUNTIF(Inputs!$D$4:$AL$247,C359)*(Inputs!$B$3*24)*60*IF(C359="",0,1)</f>
        <v>0</v>
      </c>
      <c r="Q359" s="354">
        <f>IF(Factsheet!$E$61&gt;0,P359/Factsheet!$E$61,0)</f>
        <v>0</v>
      </c>
      <c r="R359" s="18"/>
      <c r="S359" s="355"/>
      <c r="T359" s="14"/>
      <c r="U359" s="14"/>
      <c r="V359" s="14" t="str">
        <f t="shared" si="13"/>
        <v>-</v>
      </c>
      <c r="W359" s="14"/>
      <c r="X359" s="14"/>
      <c r="Y359" s="14"/>
      <c r="Z359" s="14"/>
    </row>
    <row r="360" spans="1:26" ht="15" x14ac:dyDescent="0.25">
      <c r="A360" s="14"/>
      <c r="B360" s="16"/>
      <c r="C360" s="16"/>
      <c r="D360" s="14"/>
      <c r="E360" s="14"/>
      <c r="F360" s="16"/>
      <c r="G360" s="16"/>
      <c r="H360" s="16"/>
      <c r="I360" s="82"/>
      <c r="J360" s="83"/>
      <c r="K360" s="14"/>
      <c r="L360" s="17"/>
      <c r="M360" s="16"/>
      <c r="N360" s="16"/>
      <c r="O360" s="16"/>
      <c r="P360" s="353">
        <f>COUNTIF(Inputs!$D$4:$AL$247,C360)*(Inputs!$B$3*24)*60*IF(C360="",0,1)</f>
        <v>0</v>
      </c>
      <c r="Q360" s="354">
        <f>IF(Factsheet!$E$61&gt;0,P360/Factsheet!$E$61,0)</f>
        <v>0</v>
      </c>
      <c r="R360" s="18"/>
      <c r="S360" s="355"/>
      <c r="T360" s="14"/>
      <c r="U360" s="14"/>
      <c r="V360" s="14" t="str">
        <f t="shared" si="13"/>
        <v>-</v>
      </c>
      <c r="W360" s="14"/>
      <c r="X360" s="14"/>
      <c r="Y360" s="14"/>
      <c r="Z360" s="14"/>
    </row>
    <row r="361" spans="1:26" ht="15" x14ac:dyDescent="0.25">
      <c r="A361" s="14"/>
      <c r="B361" s="16"/>
      <c r="C361" s="16"/>
      <c r="D361" s="14"/>
      <c r="E361" s="14"/>
      <c r="F361" s="16"/>
      <c r="G361" s="16"/>
      <c r="H361" s="16"/>
      <c r="I361" s="82"/>
      <c r="J361" s="83"/>
      <c r="K361" s="14"/>
      <c r="L361" s="17"/>
      <c r="M361" s="16"/>
      <c r="N361" s="16"/>
      <c r="O361" s="16"/>
      <c r="P361" s="353">
        <f>COUNTIF(Inputs!$D$4:$AL$247,C361)*(Inputs!$B$3*24)*60*IF(C361="",0,1)</f>
        <v>0</v>
      </c>
      <c r="Q361" s="354">
        <f>IF(Factsheet!$E$61&gt;0,P361/Factsheet!$E$61,0)</f>
        <v>0</v>
      </c>
      <c r="R361" s="18"/>
      <c r="S361" s="355"/>
      <c r="T361" s="14"/>
      <c r="U361" s="14"/>
      <c r="V361" s="14" t="str">
        <f t="shared" si="13"/>
        <v>-</v>
      </c>
      <c r="W361" s="14"/>
      <c r="X361" s="14"/>
      <c r="Y361" s="14"/>
      <c r="Z361" s="14"/>
    </row>
    <row r="362" spans="1:26" ht="15" x14ac:dyDescent="0.25">
      <c r="A362" s="14"/>
      <c r="B362" s="16"/>
      <c r="C362" s="16"/>
      <c r="D362" s="14"/>
      <c r="E362" s="14"/>
      <c r="F362" s="16"/>
      <c r="G362" s="16"/>
      <c r="H362" s="16"/>
      <c r="I362" s="82"/>
      <c r="J362" s="83"/>
      <c r="K362" s="14"/>
      <c r="L362" s="17"/>
      <c r="M362" s="16"/>
      <c r="N362" s="16"/>
      <c r="O362" s="16"/>
      <c r="P362" s="353">
        <f>COUNTIF(Inputs!$D$4:$AL$247,C362)*(Inputs!$B$3*24)*60*IF(C362="",0,1)</f>
        <v>0</v>
      </c>
      <c r="Q362" s="354">
        <f>IF(Factsheet!$E$61&gt;0,P362/Factsheet!$E$61,0)</f>
        <v>0</v>
      </c>
      <c r="R362" s="18"/>
      <c r="S362" s="355"/>
      <c r="T362" s="14"/>
      <c r="U362" s="14"/>
      <c r="V362" s="14" t="str">
        <f t="shared" si="13"/>
        <v>-</v>
      </c>
      <c r="W362" s="14"/>
      <c r="X362" s="14"/>
      <c r="Y362" s="14"/>
      <c r="Z362" s="14"/>
    </row>
    <row r="363" spans="1:26" ht="15" x14ac:dyDescent="0.25">
      <c r="A363" s="14"/>
      <c r="B363" s="16"/>
      <c r="C363" s="16"/>
      <c r="D363" s="14"/>
      <c r="E363" s="14"/>
      <c r="F363" s="16"/>
      <c r="G363" s="16"/>
      <c r="H363" s="16"/>
      <c r="I363" s="82"/>
      <c r="J363" s="83"/>
      <c r="K363" s="14"/>
      <c r="L363" s="17"/>
      <c r="M363" s="16"/>
      <c r="N363" s="16"/>
      <c r="O363" s="16"/>
      <c r="P363" s="353">
        <f>COUNTIF(Inputs!$D$4:$AL$247,C363)*(Inputs!$B$3*24)*60*IF(C363="",0,1)</f>
        <v>0</v>
      </c>
      <c r="Q363" s="354">
        <f>IF(Factsheet!$E$61&gt;0,P363/Factsheet!$E$61,0)</f>
        <v>0</v>
      </c>
      <c r="R363" s="18"/>
      <c r="S363" s="355"/>
      <c r="T363" s="14"/>
      <c r="U363" s="14"/>
      <c r="V363" s="14" t="str">
        <f t="shared" si="13"/>
        <v>-</v>
      </c>
      <c r="W363" s="14"/>
      <c r="X363" s="14"/>
      <c r="Y363" s="14"/>
      <c r="Z363" s="14"/>
    </row>
    <row r="364" spans="1:26" ht="15" x14ac:dyDescent="0.25">
      <c r="A364" s="14"/>
      <c r="B364" s="16"/>
      <c r="C364" s="16"/>
      <c r="D364" s="14"/>
      <c r="E364" s="14"/>
      <c r="F364" s="16"/>
      <c r="G364" s="16"/>
      <c r="H364" s="16"/>
      <c r="I364" s="82"/>
      <c r="J364" s="83"/>
      <c r="K364" s="14"/>
      <c r="L364" s="17"/>
      <c r="M364" s="16"/>
      <c r="N364" s="16"/>
      <c r="O364" s="16"/>
      <c r="P364" s="353">
        <f>COUNTIF(Inputs!$D$4:$AL$247,C364)*(Inputs!$B$3*24)*60*IF(C364="",0,1)</f>
        <v>0</v>
      </c>
      <c r="Q364" s="354">
        <f>IF(Factsheet!$E$61&gt;0,P364/Factsheet!$E$61,0)</f>
        <v>0</v>
      </c>
      <c r="R364" s="18"/>
      <c r="S364" s="355"/>
      <c r="T364" s="14"/>
      <c r="U364" s="14"/>
      <c r="V364" s="14" t="str">
        <f t="shared" si="13"/>
        <v>-</v>
      </c>
      <c r="W364" s="14"/>
      <c r="X364" s="14"/>
      <c r="Y364" s="14"/>
      <c r="Z364" s="14"/>
    </row>
    <row r="365" spans="1:26" ht="15" x14ac:dyDescent="0.25">
      <c r="A365" s="14"/>
      <c r="B365" s="16"/>
      <c r="C365" s="16"/>
      <c r="D365" s="14"/>
      <c r="E365" s="14"/>
      <c r="F365" s="16"/>
      <c r="G365" s="16"/>
      <c r="H365" s="16"/>
      <c r="I365" s="82"/>
      <c r="J365" s="83"/>
      <c r="K365" s="14"/>
      <c r="L365" s="17"/>
      <c r="M365" s="16"/>
      <c r="N365" s="16"/>
      <c r="O365" s="16"/>
      <c r="P365" s="353">
        <f>COUNTIF(Inputs!$D$4:$AL$247,C365)*(Inputs!$B$3*24)*60*IF(C365="",0,1)</f>
        <v>0</v>
      </c>
      <c r="Q365" s="354">
        <f>IF(Factsheet!$E$61&gt;0,P365/Factsheet!$E$61,0)</f>
        <v>0</v>
      </c>
      <c r="R365" s="18"/>
      <c r="S365" s="355"/>
      <c r="T365" s="14"/>
      <c r="U365" s="14"/>
      <c r="V365" s="14" t="str">
        <f t="shared" si="13"/>
        <v>-</v>
      </c>
      <c r="W365" s="14"/>
      <c r="X365" s="14"/>
      <c r="Y365" s="14"/>
      <c r="Z365" s="14"/>
    </row>
    <row r="366" spans="1:26" ht="15" x14ac:dyDescent="0.25">
      <c r="A366" s="14"/>
      <c r="B366" s="16"/>
      <c r="C366" s="16"/>
      <c r="D366" s="14"/>
      <c r="E366" s="14"/>
      <c r="F366" s="16"/>
      <c r="G366" s="16"/>
      <c r="H366" s="16"/>
      <c r="I366" s="82"/>
      <c r="J366" s="83"/>
      <c r="K366" s="14"/>
      <c r="L366" s="17"/>
      <c r="M366" s="16"/>
      <c r="N366" s="16"/>
      <c r="O366" s="16"/>
      <c r="P366" s="353">
        <f>COUNTIF(Inputs!$D$4:$AL$247,C366)*(Inputs!$B$3*24)*60*IF(C366="",0,1)</f>
        <v>0</v>
      </c>
      <c r="Q366" s="354">
        <f>IF(Factsheet!$E$61&gt;0,P366/Factsheet!$E$61,0)</f>
        <v>0</v>
      </c>
      <c r="R366" s="18"/>
      <c r="S366" s="355"/>
      <c r="T366" s="14"/>
      <c r="U366" s="14"/>
      <c r="V366" s="14" t="str">
        <f t="shared" si="13"/>
        <v>-</v>
      </c>
      <c r="W366" s="14"/>
      <c r="X366" s="14"/>
      <c r="Y366" s="14"/>
      <c r="Z366" s="14"/>
    </row>
    <row r="367" spans="1:26" ht="15" x14ac:dyDescent="0.25">
      <c r="A367" s="14"/>
      <c r="B367" s="16"/>
      <c r="C367" s="16"/>
      <c r="D367" s="14"/>
      <c r="E367" s="14"/>
      <c r="F367" s="16"/>
      <c r="G367" s="16"/>
      <c r="H367" s="16"/>
      <c r="I367" s="82"/>
      <c r="J367" s="83"/>
      <c r="K367" s="14"/>
      <c r="L367" s="17"/>
      <c r="M367" s="16"/>
      <c r="N367" s="16"/>
      <c r="O367" s="16"/>
      <c r="P367" s="353">
        <f>COUNTIF(Inputs!$D$4:$AL$247,C367)*(Inputs!$B$3*24)*60*IF(C367="",0,1)</f>
        <v>0</v>
      </c>
      <c r="Q367" s="354">
        <f>IF(Factsheet!$E$61&gt;0,P367/Factsheet!$E$61,0)</f>
        <v>0</v>
      </c>
      <c r="R367" s="18"/>
      <c r="S367" s="355"/>
      <c r="T367" s="14"/>
      <c r="U367" s="14"/>
      <c r="V367" s="14" t="str">
        <f t="shared" si="13"/>
        <v>-</v>
      </c>
      <c r="W367" s="14"/>
      <c r="X367" s="14"/>
      <c r="Y367" s="14"/>
      <c r="Z367" s="14"/>
    </row>
    <row r="368" spans="1:26" ht="15" x14ac:dyDescent="0.25">
      <c r="A368" s="14"/>
      <c r="B368" s="16"/>
      <c r="C368" s="16"/>
      <c r="D368" s="14"/>
      <c r="E368" s="14"/>
      <c r="F368" s="16"/>
      <c r="G368" s="16"/>
      <c r="H368" s="16"/>
      <c r="I368" s="82"/>
      <c r="J368" s="83"/>
      <c r="K368" s="14"/>
      <c r="L368" s="17"/>
      <c r="M368" s="16"/>
      <c r="N368" s="16"/>
      <c r="O368" s="16"/>
      <c r="P368" s="353">
        <f>COUNTIF(Inputs!$D$4:$AL$247,C368)*(Inputs!$B$3*24)*60*IF(C368="",0,1)</f>
        <v>0</v>
      </c>
      <c r="Q368" s="354">
        <f>IF(Factsheet!$E$61&gt;0,P368/Factsheet!$E$61,0)</f>
        <v>0</v>
      </c>
      <c r="R368" s="18"/>
      <c r="S368" s="355"/>
      <c r="T368" s="14"/>
      <c r="U368" s="14"/>
      <c r="V368" s="14" t="str">
        <f t="shared" si="13"/>
        <v>-</v>
      </c>
      <c r="W368" s="14"/>
      <c r="X368" s="14"/>
      <c r="Y368" s="14"/>
      <c r="Z368" s="14"/>
    </row>
    <row r="369" spans="1:26" ht="15" x14ac:dyDescent="0.25">
      <c r="A369" s="14"/>
      <c r="B369" s="16"/>
      <c r="C369" s="16"/>
      <c r="D369" s="14"/>
      <c r="E369" s="14"/>
      <c r="F369" s="16"/>
      <c r="G369" s="16"/>
      <c r="H369" s="16"/>
      <c r="I369" s="82"/>
      <c r="J369" s="83"/>
      <c r="K369" s="14"/>
      <c r="L369" s="17"/>
      <c r="M369" s="16"/>
      <c r="N369" s="16"/>
      <c r="O369" s="16"/>
      <c r="P369" s="353">
        <f>COUNTIF(Inputs!$D$4:$AL$247,C369)*(Inputs!$B$3*24)*60*IF(C369="",0,1)</f>
        <v>0</v>
      </c>
      <c r="Q369" s="354">
        <f>IF(Factsheet!$E$61&gt;0,P369/Factsheet!$E$61,0)</f>
        <v>0</v>
      </c>
      <c r="R369" s="18"/>
      <c r="S369" s="355"/>
      <c r="T369" s="14"/>
      <c r="U369" s="14"/>
      <c r="V369" s="14" t="str">
        <f t="shared" si="13"/>
        <v>-</v>
      </c>
      <c r="W369" s="14"/>
      <c r="X369" s="14"/>
      <c r="Y369" s="14"/>
      <c r="Z369" s="14"/>
    </row>
    <row r="370" spans="1:26" ht="15" x14ac:dyDescent="0.25">
      <c r="A370" s="14"/>
      <c r="B370" s="16"/>
      <c r="C370" s="16"/>
      <c r="D370" s="14"/>
      <c r="E370" s="14"/>
      <c r="F370" s="16"/>
      <c r="G370" s="16"/>
      <c r="H370" s="16"/>
      <c r="I370" s="82"/>
      <c r="J370" s="83"/>
      <c r="K370" s="14"/>
      <c r="L370" s="17"/>
      <c r="M370" s="16"/>
      <c r="N370" s="16"/>
      <c r="O370" s="16"/>
      <c r="P370" s="353">
        <f>COUNTIF(Inputs!$D$4:$AL$247,C370)*(Inputs!$B$3*24)*60*IF(C370="",0,1)</f>
        <v>0</v>
      </c>
      <c r="Q370" s="354">
        <f>IF(Factsheet!$E$61&gt;0,P370/Factsheet!$E$61,0)</f>
        <v>0</v>
      </c>
      <c r="R370" s="18"/>
      <c r="S370" s="355"/>
      <c r="T370" s="14"/>
      <c r="U370" s="14"/>
      <c r="V370" s="14" t="str">
        <f t="shared" si="13"/>
        <v>-</v>
      </c>
      <c r="W370" s="14"/>
      <c r="X370" s="14"/>
      <c r="Y370" s="14"/>
      <c r="Z370" s="14"/>
    </row>
    <row r="371" spans="1:26" ht="15" x14ac:dyDescent="0.25">
      <c r="A371" s="14"/>
      <c r="B371" s="16"/>
      <c r="C371" s="16"/>
      <c r="D371" s="14"/>
      <c r="E371" s="14"/>
      <c r="F371" s="16"/>
      <c r="G371" s="16"/>
      <c r="H371" s="16"/>
      <c r="I371" s="82"/>
      <c r="J371" s="83"/>
      <c r="K371" s="14"/>
      <c r="L371" s="17"/>
      <c r="M371" s="16"/>
      <c r="N371" s="16"/>
      <c r="O371" s="16"/>
      <c r="P371" s="353">
        <f>COUNTIF(Inputs!$D$4:$AL$247,C371)*(Inputs!$B$3*24)*60*IF(C371="",0,1)</f>
        <v>0</v>
      </c>
      <c r="Q371" s="354">
        <f>IF(Factsheet!$E$61&gt;0,P371/Factsheet!$E$61,0)</f>
        <v>0</v>
      </c>
      <c r="R371" s="18"/>
      <c r="S371" s="355"/>
      <c r="T371" s="14"/>
      <c r="U371" s="14"/>
      <c r="V371" s="14" t="str">
        <f t="shared" si="13"/>
        <v>-</v>
      </c>
      <c r="W371" s="14"/>
      <c r="X371" s="14"/>
      <c r="Y371" s="14"/>
      <c r="Z371" s="14"/>
    </row>
    <row r="372" spans="1:26" ht="15" x14ac:dyDescent="0.25">
      <c r="A372" s="14"/>
      <c r="B372" s="16"/>
      <c r="C372" s="16"/>
      <c r="D372" s="14"/>
      <c r="E372" s="14"/>
      <c r="F372" s="16"/>
      <c r="G372" s="16"/>
      <c r="H372" s="16"/>
      <c r="I372" s="82"/>
      <c r="J372" s="83"/>
      <c r="K372" s="14"/>
      <c r="L372" s="17"/>
      <c r="M372" s="16"/>
      <c r="N372" s="16"/>
      <c r="O372" s="16"/>
      <c r="P372" s="353">
        <f>COUNTIF(Inputs!$D$4:$AL$247,C372)*(Inputs!$B$3*24)*60*IF(C372="",0,1)</f>
        <v>0</v>
      </c>
      <c r="Q372" s="354">
        <f>IF(Factsheet!$E$61&gt;0,P372/Factsheet!$E$61,0)</f>
        <v>0</v>
      </c>
      <c r="R372" s="18"/>
      <c r="S372" s="355"/>
      <c r="T372" s="14"/>
      <c r="U372" s="14"/>
      <c r="V372" s="14" t="str">
        <f t="shared" si="13"/>
        <v>-</v>
      </c>
      <c r="W372" s="14"/>
      <c r="X372" s="14"/>
      <c r="Y372" s="14"/>
      <c r="Z372" s="14"/>
    </row>
    <row r="373" spans="1:26" ht="15" x14ac:dyDescent="0.25">
      <c r="A373" s="14"/>
      <c r="B373" s="16"/>
      <c r="C373" s="16"/>
      <c r="D373" s="14"/>
      <c r="E373" s="14"/>
      <c r="F373" s="16"/>
      <c r="G373" s="16"/>
      <c r="H373" s="16"/>
      <c r="I373" s="82"/>
      <c r="J373" s="83"/>
      <c r="K373" s="14"/>
      <c r="L373" s="17"/>
      <c r="M373" s="16"/>
      <c r="N373" s="16"/>
      <c r="O373" s="16"/>
      <c r="P373" s="353">
        <f>COUNTIF(Inputs!$D$4:$AL$247,C373)*(Inputs!$B$3*24)*60*IF(C373="",0,1)</f>
        <v>0</v>
      </c>
      <c r="Q373" s="354">
        <f>IF(Factsheet!$E$61&gt;0,P373/Factsheet!$E$61,0)</f>
        <v>0</v>
      </c>
      <c r="R373" s="18"/>
      <c r="S373" s="355"/>
      <c r="T373" s="14"/>
      <c r="U373" s="14"/>
      <c r="V373" s="14" t="str">
        <f t="shared" si="13"/>
        <v>-</v>
      </c>
      <c r="W373" s="14"/>
      <c r="X373" s="14"/>
      <c r="Y373" s="14"/>
      <c r="Z373" s="14"/>
    </row>
    <row r="374" spans="1:26" ht="15" x14ac:dyDescent="0.25">
      <c r="A374" s="14"/>
      <c r="B374" s="16"/>
      <c r="C374" s="16"/>
      <c r="D374" s="14"/>
      <c r="E374" s="14"/>
      <c r="F374" s="16"/>
      <c r="G374" s="16"/>
      <c r="H374" s="16"/>
      <c r="I374" s="82"/>
      <c r="J374" s="83"/>
      <c r="K374" s="14"/>
      <c r="L374" s="17"/>
      <c r="M374" s="16"/>
      <c r="N374" s="16"/>
      <c r="O374" s="16"/>
      <c r="P374" s="353">
        <f>COUNTIF(Inputs!$D$4:$AL$247,C374)*(Inputs!$B$3*24)*60*IF(C374="",0,1)</f>
        <v>0</v>
      </c>
      <c r="Q374" s="354">
        <f>IF(Factsheet!$E$61&gt;0,P374/Factsheet!$E$61,0)</f>
        <v>0</v>
      </c>
      <c r="R374" s="18"/>
      <c r="S374" s="355"/>
      <c r="T374" s="14"/>
      <c r="U374" s="14"/>
      <c r="V374" s="14" t="str">
        <f t="shared" si="13"/>
        <v>-</v>
      </c>
      <c r="W374" s="14"/>
      <c r="X374" s="14"/>
      <c r="Y374" s="14"/>
      <c r="Z374" s="14"/>
    </row>
    <row r="375" spans="1:26" ht="15" x14ac:dyDescent="0.25">
      <c r="A375" s="14"/>
      <c r="B375" s="16"/>
      <c r="C375" s="16"/>
      <c r="D375" s="14"/>
      <c r="E375" s="14"/>
      <c r="F375" s="16"/>
      <c r="G375" s="16"/>
      <c r="H375" s="16"/>
      <c r="I375" s="82"/>
      <c r="J375" s="83"/>
      <c r="K375" s="14"/>
      <c r="L375" s="17"/>
      <c r="M375" s="16"/>
      <c r="N375" s="16"/>
      <c r="O375" s="16"/>
      <c r="P375" s="353">
        <f>COUNTIF(Inputs!$D$4:$AL$247,C375)*(Inputs!$B$3*24)*60*IF(C375="",0,1)</f>
        <v>0</v>
      </c>
      <c r="Q375" s="354">
        <f>IF(Factsheet!$E$61&gt;0,P375/Factsheet!$E$61,0)</f>
        <v>0</v>
      </c>
      <c r="R375" s="18"/>
      <c r="S375" s="355"/>
      <c r="T375" s="14"/>
      <c r="U375" s="14"/>
      <c r="V375" s="14" t="str">
        <f t="shared" si="13"/>
        <v>-</v>
      </c>
      <c r="W375" s="14"/>
      <c r="X375" s="14"/>
      <c r="Y375" s="14"/>
      <c r="Z375" s="14"/>
    </row>
    <row r="376" spans="1:26" ht="15" x14ac:dyDescent="0.25">
      <c r="A376" s="14"/>
      <c r="B376" s="16"/>
      <c r="C376" s="16"/>
      <c r="D376" s="14"/>
      <c r="E376" s="14"/>
      <c r="F376" s="16"/>
      <c r="G376" s="16"/>
      <c r="H376" s="16"/>
      <c r="I376" s="82"/>
      <c r="J376" s="83"/>
      <c r="K376" s="14"/>
      <c r="L376" s="17"/>
      <c r="M376" s="16"/>
      <c r="N376" s="16"/>
      <c r="O376" s="16"/>
      <c r="P376" s="353">
        <f>COUNTIF(Inputs!$D$4:$AL$247,C376)*(Inputs!$B$3*24)*60*IF(C376="",0,1)</f>
        <v>0</v>
      </c>
      <c r="Q376" s="354">
        <f>IF(Factsheet!$E$61&gt;0,P376/Factsheet!$E$61,0)</f>
        <v>0</v>
      </c>
      <c r="R376" s="18"/>
      <c r="S376" s="355"/>
      <c r="T376" s="14"/>
      <c r="U376" s="14"/>
      <c r="V376" s="14" t="str">
        <f t="shared" ref="V376:V439" si="14">A376&amp;"-"&amp;C376</f>
        <v>-</v>
      </c>
      <c r="W376" s="14"/>
      <c r="X376" s="14"/>
      <c r="Y376" s="14"/>
      <c r="Z376" s="14"/>
    </row>
    <row r="377" spans="1:26" ht="15" x14ac:dyDescent="0.25">
      <c r="A377" s="14"/>
      <c r="B377" s="16"/>
      <c r="C377" s="16"/>
      <c r="D377" s="14"/>
      <c r="E377" s="14"/>
      <c r="F377" s="16"/>
      <c r="G377" s="16"/>
      <c r="H377" s="16"/>
      <c r="I377" s="82"/>
      <c r="J377" s="83"/>
      <c r="K377" s="14"/>
      <c r="L377" s="17"/>
      <c r="M377" s="16"/>
      <c r="N377" s="16"/>
      <c r="O377" s="16"/>
      <c r="P377" s="353">
        <f>COUNTIF(Inputs!$D$4:$AL$247,C377)*(Inputs!$B$3*24)*60*IF(C377="",0,1)</f>
        <v>0</v>
      </c>
      <c r="Q377" s="354">
        <f>IF(Factsheet!$E$61&gt;0,P377/Factsheet!$E$61,0)</f>
        <v>0</v>
      </c>
      <c r="R377" s="18"/>
      <c r="S377" s="355"/>
      <c r="T377" s="14"/>
      <c r="U377" s="14"/>
      <c r="V377" s="14" t="str">
        <f t="shared" si="14"/>
        <v>-</v>
      </c>
      <c r="W377" s="14"/>
      <c r="X377" s="14"/>
      <c r="Y377" s="14"/>
      <c r="Z377" s="14"/>
    </row>
    <row r="378" spans="1:26" ht="15" x14ac:dyDescent="0.25">
      <c r="A378" s="14"/>
      <c r="B378" s="16"/>
      <c r="C378" s="16"/>
      <c r="D378" s="14"/>
      <c r="E378" s="14"/>
      <c r="F378" s="16"/>
      <c r="G378" s="16"/>
      <c r="H378" s="16"/>
      <c r="I378" s="82"/>
      <c r="J378" s="83"/>
      <c r="K378" s="14"/>
      <c r="L378" s="17"/>
      <c r="M378" s="16"/>
      <c r="N378" s="16"/>
      <c r="O378" s="16"/>
      <c r="P378" s="353">
        <f>COUNTIF(Inputs!$D$4:$AL$247,C378)*(Inputs!$B$3*24)*60*IF(C378="",0,1)</f>
        <v>0</v>
      </c>
      <c r="Q378" s="354">
        <f>IF(Factsheet!$E$61&gt;0,P378/Factsheet!$E$61,0)</f>
        <v>0</v>
      </c>
      <c r="R378" s="18"/>
      <c r="S378" s="355"/>
      <c r="T378" s="14"/>
      <c r="U378" s="14"/>
      <c r="V378" s="14" t="str">
        <f t="shared" si="14"/>
        <v>-</v>
      </c>
      <c r="W378" s="14"/>
      <c r="X378" s="14"/>
      <c r="Y378" s="14"/>
      <c r="Z378" s="14"/>
    </row>
    <row r="379" spans="1:26" ht="15" x14ac:dyDescent="0.25">
      <c r="A379" s="14"/>
      <c r="B379" s="16"/>
      <c r="C379" s="16"/>
      <c r="D379" s="14"/>
      <c r="E379" s="14"/>
      <c r="F379" s="16"/>
      <c r="G379" s="16"/>
      <c r="H379" s="16"/>
      <c r="I379" s="82"/>
      <c r="J379" s="83"/>
      <c r="K379" s="14"/>
      <c r="L379" s="17"/>
      <c r="M379" s="16"/>
      <c r="N379" s="16"/>
      <c r="O379" s="16"/>
      <c r="P379" s="353">
        <f>COUNTIF(Inputs!$D$4:$AL$247,C379)*(Inputs!$B$3*24)*60*IF(C379="",0,1)</f>
        <v>0</v>
      </c>
      <c r="Q379" s="354">
        <f>IF(Factsheet!$E$61&gt;0,P379/Factsheet!$E$61,0)</f>
        <v>0</v>
      </c>
      <c r="R379" s="18"/>
      <c r="S379" s="355"/>
      <c r="T379" s="14"/>
      <c r="U379" s="14"/>
      <c r="V379" s="14" t="str">
        <f t="shared" si="14"/>
        <v>-</v>
      </c>
      <c r="W379" s="14"/>
      <c r="X379" s="14"/>
      <c r="Y379" s="14"/>
      <c r="Z379" s="14"/>
    </row>
    <row r="380" spans="1:26" ht="15" x14ac:dyDescent="0.25">
      <c r="A380" s="14"/>
      <c r="B380" s="16"/>
      <c r="C380" s="16"/>
      <c r="D380" s="14"/>
      <c r="E380" s="14"/>
      <c r="F380" s="16"/>
      <c r="G380" s="16"/>
      <c r="H380" s="16"/>
      <c r="I380" s="82"/>
      <c r="J380" s="83"/>
      <c r="K380" s="14"/>
      <c r="L380" s="17"/>
      <c r="M380" s="16"/>
      <c r="N380" s="16"/>
      <c r="O380" s="16"/>
      <c r="P380" s="353">
        <f>COUNTIF(Inputs!$D$4:$AL$247,C380)*(Inputs!$B$3*24)*60*IF(C380="",0,1)</f>
        <v>0</v>
      </c>
      <c r="Q380" s="354">
        <f>IF(Factsheet!$E$61&gt;0,P380/Factsheet!$E$61,0)</f>
        <v>0</v>
      </c>
      <c r="R380" s="18"/>
      <c r="S380" s="355"/>
      <c r="T380" s="14"/>
      <c r="U380" s="14"/>
      <c r="V380" s="14" t="str">
        <f t="shared" si="14"/>
        <v>-</v>
      </c>
      <c r="W380" s="14"/>
      <c r="X380" s="14"/>
      <c r="Y380" s="14"/>
      <c r="Z380" s="14"/>
    </row>
    <row r="381" spans="1:26" ht="15" x14ac:dyDescent="0.25">
      <c r="A381" s="14"/>
      <c r="B381" s="16"/>
      <c r="C381" s="16"/>
      <c r="D381" s="14"/>
      <c r="E381" s="14"/>
      <c r="F381" s="16"/>
      <c r="G381" s="16"/>
      <c r="H381" s="16"/>
      <c r="I381" s="82"/>
      <c r="J381" s="83"/>
      <c r="K381" s="14"/>
      <c r="L381" s="17"/>
      <c r="M381" s="16"/>
      <c r="N381" s="16"/>
      <c r="O381" s="16"/>
      <c r="P381" s="353">
        <f>COUNTIF(Inputs!$D$4:$AL$247,C381)*(Inputs!$B$3*24)*60*IF(C381="",0,1)</f>
        <v>0</v>
      </c>
      <c r="Q381" s="354">
        <f>IF(Factsheet!$E$61&gt;0,P381/Factsheet!$E$61,0)</f>
        <v>0</v>
      </c>
      <c r="R381" s="18"/>
      <c r="S381" s="355"/>
      <c r="T381" s="14"/>
      <c r="U381" s="14"/>
      <c r="V381" s="14" t="str">
        <f t="shared" si="14"/>
        <v>-</v>
      </c>
      <c r="W381" s="14"/>
      <c r="X381" s="14"/>
      <c r="Y381" s="14"/>
      <c r="Z381" s="14"/>
    </row>
    <row r="382" spans="1:26" ht="15" x14ac:dyDescent="0.25">
      <c r="A382" s="14"/>
      <c r="B382" s="16"/>
      <c r="C382" s="16"/>
      <c r="D382" s="14"/>
      <c r="E382" s="14"/>
      <c r="F382" s="16"/>
      <c r="G382" s="16"/>
      <c r="H382" s="16"/>
      <c r="I382" s="82"/>
      <c r="J382" s="83"/>
      <c r="K382" s="14"/>
      <c r="L382" s="17"/>
      <c r="M382" s="16"/>
      <c r="N382" s="16"/>
      <c r="O382" s="16"/>
      <c r="P382" s="353">
        <f>COUNTIF(Inputs!$D$4:$AL$247,C382)*(Inputs!$B$3*24)*60*IF(C382="",0,1)</f>
        <v>0</v>
      </c>
      <c r="Q382" s="354">
        <f>IF(Factsheet!$E$61&gt;0,P382/Factsheet!$E$61,0)</f>
        <v>0</v>
      </c>
      <c r="R382" s="18"/>
      <c r="S382" s="355"/>
      <c r="T382" s="14"/>
      <c r="U382" s="14"/>
      <c r="V382" s="14" t="str">
        <f t="shared" si="14"/>
        <v>-</v>
      </c>
      <c r="W382" s="14"/>
      <c r="X382" s="14"/>
      <c r="Y382" s="14"/>
      <c r="Z382" s="14"/>
    </row>
    <row r="383" spans="1:26" ht="15" x14ac:dyDescent="0.25">
      <c r="A383" s="14"/>
      <c r="B383" s="16"/>
      <c r="C383" s="16"/>
      <c r="D383" s="14"/>
      <c r="E383" s="14"/>
      <c r="F383" s="16"/>
      <c r="G383" s="16"/>
      <c r="H383" s="16"/>
      <c r="I383" s="82"/>
      <c r="J383" s="83"/>
      <c r="K383" s="14"/>
      <c r="L383" s="17"/>
      <c r="M383" s="16"/>
      <c r="N383" s="16"/>
      <c r="O383" s="16"/>
      <c r="P383" s="353">
        <f>COUNTIF(Inputs!$D$4:$AL$247,C383)*(Inputs!$B$3*24)*60*IF(C383="",0,1)</f>
        <v>0</v>
      </c>
      <c r="Q383" s="354">
        <f>IF(Factsheet!$E$61&gt;0,P383/Factsheet!$E$61,0)</f>
        <v>0</v>
      </c>
      <c r="R383" s="18"/>
      <c r="S383" s="355"/>
      <c r="T383" s="14"/>
      <c r="U383" s="14"/>
      <c r="V383" s="14" t="str">
        <f t="shared" si="14"/>
        <v>-</v>
      </c>
      <c r="W383" s="14"/>
      <c r="X383" s="14"/>
      <c r="Y383" s="14"/>
      <c r="Z383" s="14"/>
    </row>
    <row r="384" spans="1:26" ht="15" x14ac:dyDescent="0.25">
      <c r="A384" s="14"/>
      <c r="B384" s="16"/>
      <c r="C384" s="16"/>
      <c r="D384" s="14"/>
      <c r="E384" s="14"/>
      <c r="F384" s="16"/>
      <c r="G384" s="16"/>
      <c r="H384" s="16"/>
      <c r="I384" s="82"/>
      <c r="J384" s="83"/>
      <c r="K384" s="14"/>
      <c r="L384" s="17"/>
      <c r="M384" s="16"/>
      <c r="N384" s="16"/>
      <c r="O384" s="16"/>
      <c r="P384" s="353">
        <f>COUNTIF(Inputs!$D$4:$AL$247,C384)*(Inputs!$B$3*24)*60*IF(C384="",0,1)</f>
        <v>0</v>
      </c>
      <c r="Q384" s="354">
        <f>IF(Factsheet!$E$61&gt;0,P384/Factsheet!$E$61,0)</f>
        <v>0</v>
      </c>
      <c r="R384" s="18"/>
      <c r="S384" s="355"/>
      <c r="T384" s="14"/>
      <c r="U384" s="14"/>
      <c r="V384" s="14" t="str">
        <f t="shared" si="14"/>
        <v>-</v>
      </c>
      <c r="W384" s="14"/>
      <c r="X384" s="14"/>
      <c r="Y384" s="14"/>
      <c r="Z384" s="14"/>
    </row>
    <row r="385" spans="1:26" ht="15" x14ac:dyDescent="0.25">
      <c r="A385" s="14"/>
      <c r="B385" s="16"/>
      <c r="C385" s="16"/>
      <c r="D385" s="14"/>
      <c r="E385" s="14"/>
      <c r="F385" s="16"/>
      <c r="G385" s="16"/>
      <c r="H385" s="16"/>
      <c r="I385" s="82"/>
      <c r="J385" s="83"/>
      <c r="K385" s="14"/>
      <c r="L385" s="17"/>
      <c r="M385" s="16"/>
      <c r="N385" s="16"/>
      <c r="O385" s="16"/>
      <c r="P385" s="353">
        <f>COUNTIF(Inputs!$D$4:$AL$247,C385)*(Inputs!$B$3*24)*60*IF(C385="",0,1)</f>
        <v>0</v>
      </c>
      <c r="Q385" s="354">
        <f>IF(Factsheet!$E$61&gt;0,P385/Factsheet!$E$61,0)</f>
        <v>0</v>
      </c>
      <c r="R385" s="18"/>
      <c r="S385" s="355"/>
      <c r="T385" s="14"/>
      <c r="U385" s="14"/>
      <c r="V385" s="14" t="str">
        <f t="shared" si="14"/>
        <v>-</v>
      </c>
      <c r="W385" s="14"/>
      <c r="X385" s="14"/>
      <c r="Y385" s="14"/>
      <c r="Z385" s="14"/>
    </row>
    <row r="386" spans="1:26" ht="15" x14ac:dyDescent="0.25">
      <c r="A386" s="14"/>
      <c r="B386" s="16"/>
      <c r="C386" s="16"/>
      <c r="D386" s="14"/>
      <c r="E386" s="14"/>
      <c r="F386" s="16"/>
      <c r="G386" s="16"/>
      <c r="H386" s="16"/>
      <c r="I386" s="82"/>
      <c r="J386" s="83"/>
      <c r="K386" s="14"/>
      <c r="L386" s="17"/>
      <c r="M386" s="16"/>
      <c r="N386" s="16"/>
      <c r="O386" s="16"/>
      <c r="P386" s="353">
        <f>COUNTIF(Inputs!$D$4:$AL$247,C386)*(Inputs!$B$3*24)*60*IF(C386="",0,1)</f>
        <v>0</v>
      </c>
      <c r="Q386" s="354">
        <f>IF(Factsheet!$E$61&gt;0,P386/Factsheet!$E$61,0)</f>
        <v>0</v>
      </c>
      <c r="R386" s="18"/>
      <c r="S386" s="355"/>
      <c r="T386" s="14"/>
      <c r="U386" s="14"/>
      <c r="V386" s="14" t="str">
        <f t="shared" si="14"/>
        <v>-</v>
      </c>
      <c r="W386" s="14"/>
      <c r="X386" s="14"/>
      <c r="Y386" s="14"/>
      <c r="Z386" s="14"/>
    </row>
    <row r="387" spans="1:26" ht="15" x14ac:dyDescent="0.25">
      <c r="A387" s="14"/>
      <c r="B387" s="16"/>
      <c r="C387" s="16"/>
      <c r="D387" s="14"/>
      <c r="E387" s="14"/>
      <c r="F387" s="16"/>
      <c r="G387" s="16"/>
      <c r="H387" s="16"/>
      <c r="I387" s="82"/>
      <c r="J387" s="83"/>
      <c r="K387" s="14"/>
      <c r="L387" s="17"/>
      <c r="M387" s="16"/>
      <c r="N387" s="16"/>
      <c r="O387" s="16"/>
      <c r="P387" s="353">
        <f>COUNTIF(Inputs!$D$4:$AL$247,C387)*(Inputs!$B$3*24)*60*IF(C387="",0,1)</f>
        <v>0</v>
      </c>
      <c r="Q387" s="354">
        <f>IF(Factsheet!$E$61&gt;0,P387/Factsheet!$E$61,0)</f>
        <v>0</v>
      </c>
      <c r="R387" s="18"/>
      <c r="S387" s="355"/>
      <c r="T387" s="14"/>
      <c r="U387" s="14"/>
      <c r="V387" s="14" t="str">
        <f t="shared" si="14"/>
        <v>-</v>
      </c>
      <c r="W387" s="14"/>
      <c r="X387" s="14"/>
      <c r="Y387" s="14"/>
      <c r="Z387" s="14"/>
    </row>
    <row r="388" spans="1:26" ht="15" x14ac:dyDescent="0.25">
      <c r="A388" s="14"/>
      <c r="B388" s="16"/>
      <c r="C388" s="16"/>
      <c r="D388" s="14"/>
      <c r="E388" s="14"/>
      <c r="F388" s="16"/>
      <c r="G388" s="16"/>
      <c r="H388" s="16"/>
      <c r="I388" s="82"/>
      <c r="J388" s="83"/>
      <c r="K388" s="14"/>
      <c r="L388" s="17"/>
      <c r="M388" s="16"/>
      <c r="N388" s="16"/>
      <c r="O388" s="16"/>
      <c r="P388" s="353">
        <f>COUNTIF(Inputs!$D$4:$AL$247,C388)*(Inputs!$B$3*24)*60*IF(C388="",0,1)</f>
        <v>0</v>
      </c>
      <c r="Q388" s="354">
        <f>IF(Factsheet!$E$61&gt;0,P388/Factsheet!$E$61,0)</f>
        <v>0</v>
      </c>
      <c r="R388" s="18"/>
      <c r="S388" s="355"/>
      <c r="T388" s="14"/>
      <c r="U388" s="14"/>
      <c r="V388" s="14" t="str">
        <f t="shared" si="14"/>
        <v>-</v>
      </c>
      <c r="W388" s="14"/>
      <c r="X388" s="14"/>
      <c r="Y388" s="14"/>
      <c r="Z388" s="14"/>
    </row>
    <row r="389" spans="1:26" ht="15" x14ac:dyDescent="0.25">
      <c r="A389" s="14"/>
      <c r="B389" s="16"/>
      <c r="C389" s="16"/>
      <c r="D389" s="14"/>
      <c r="E389" s="14"/>
      <c r="F389" s="16"/>
      <c r="G389" s="16"/>
      <c r="H389" s="16"/>
      <c r="I389" s="82"/>
      <c r="J389" s="83"/>
      <c r="K389" s="14"/>
      <c r="L389" s="17"/>
      <c r="M389" s="16"/>
      <c r="N389" s="16"/>
      <c r="O389" s="16"/>
      <c r="P389" s="353">
        <f>COUNTIF(Inputs!$D$4:$AL$247,C389)*(Inputs!$B$3*24)*60*IF(C389="",0,1)</f>
        <v>0</v>
      </c>
      <c r="Q389" s="354">
        <f>IF(Factsheet!$E$61&gt;0,P389/Factsheet!$E$61,0)</f>
        <v>0</v>
      </c>
      <c r="R389" s="18"/>
      <c r="S389" s="355"/>
      <c r="T389" s="14"/>
      <c r="U389" s="14"/>
      <c r="V389" s="14" t="str">
        <f t="shared" si="14"/>
        <v>-</v>
      </c>
      <c r="W389" s="14"/>
      <c r="X389" s="14"/>
      <c r="Y389" s="14"/>
      <c r="Z389" s="14"/>
    </row>
    <row r="390" spans="1:26" ht="15" x14ac:dyDescent="0.25">
      <c r="A390" s="14"/>
      <c r="B390" s="16"/>
      <c r="C390" s="16"/>
      <c r="D390" s="14"/>
      <c r="E390" s="14"/>
      <c r="F390" s="16"/>
      <c r="G390" s="16"/>
      <c r="H390" s="16"/>
      <c r="I390" s="82"/>
      <c r="J390" s="83"/>
      <c r="K390" s="14"/>
      <c r="L390" s="17"/>
      <c r="M390" s="16"/>
      <c r="N390" s="16"/>
      <c r="O390" s="16"/>
      <c r="P390" s="353">
        <f>COUNTIF(Inputs!$D$4:$AL$247,C390)*(Inputs!$B$3*24)*60*IF(C390="",0,1)</f>
        <v>0</v>
      </c>
      <c r="Q390" s="354">
        <f>IF(Factsheet!$E$61&gt;0,P390/Factsheet!$E$61,0)</f>
        <v>0</v>
      </c>
      <c r="R390" s="18"/>
      <c r="S390" s="355"/>
      <c r="T390" s="14"/>
      <c r="U390" s="14"/>
      <c r="V390" s="14" t="str">
        <f t="shared" si="14"/>
        <v>-</v>
      </c>
      <c r="W390" s="14"/>
      <c r="X390" s="14"/>
      <c r="Y390" s="14"/>
      <c r="Z390" s="14"/>
    </row>
    <row r="391" spans="1:26" ht="15" x14ac:dyDescent="0.25">
      <c r="A391" s="14"/>
      <c r="B391" s="16"/>
      <c r="C391" s="16"/>
      <c r="D391" s="14"/>
      <c r="E391" s="14"/>
      <c r="F391" s="16"/>
      <c r="G391" s="16"/>
      <c r="H391" s="16"/>
      <c r="I391" s="82"/>
      <c r="J391" s="83"/>
      <c r="K391" s="14"/>
      <c r="L391" s="17"/>
      <c r="M391" s="16"/>
      <c r="N391" s="16"/>
      <c r="O391" s="16"/>
      <c r="P391" s="353">
        <f>COUNTIF(Inputs!$D$4:$AL$247,C391)*(Inputs!$B$3*24)*60*IF(C391="",0,1)</f>
        <v>0</v>
      </c>
      <c r="Q391" s="354">
        <f>IF(Factsheet!$E$61&gt;0,P391/Factsheet!$E$61,0)</f>
        <v>0</v>
      </c>
      <c r="R391" s="18"/>
      <c r="S391" s="355"/>
      <c r="T391" s="14"/>
      <c r="U391" s="14"/>
      <c r="V391" s="14" t="str">
        <f t="shared" si="14"/>
        <v>-</v>
      </c>
      <c r="W391" s="14"/>
      <c r="X391" s="14"/>
      <c r="Y391" s="14"/>
      <c r="Z391" s="14"/>
    </row>
    <row r="392" spans="1:26" ht="15" x14ac:dyDescent="0.25">
      <c r="A392" s="14"/>
      <c r="B392" s="16"/>
      <c r="C392" s="16"/>
      <c r="D392" s="14"/>
      <c r="E392" s="14"/>
      <c r="F392" s="16"/>
      <c r="G392" s="16"/>
      <c r="H392" s="16"/>
      <c r="I392" s="82"/>
      <c r="J392" s="83"/>
      <c r="K392" s="14"/>
      <c r="L392" s="17"/>
      <c r="M392" s="16"/>
      <c r="N392" s="16"/>
      <c r="O392" s="16"/>
      <c r="P392" s="353">
        <f>COUNTIF(Inputs!$D$4:$AL$247,C392)*(Inputs!$B$3*24)*60*IF(C392="",0,1)</f>
        <v>0</v>
      </c>
      <c r="Q392" s="354">
        <f>IF(Factsheet!$E$61&gt;0,P392/Factsheet!$E$61,0)</f>
        <v>0</v>
      </c>
      <c r="R392" s="18"/>
      <c r="S392" s="355"/>
      <c r="T392" s="14"/>
      <c r="U392" s="14"/>
      <c r="V392" s="14" t="str">
        <f t="shared" si="14"/>
        <v>-</v>
      </c>
      <c r="W392" s="14"/>
      <c r="X392" s="14"/>
      <c r="Y392" s="14"/>
      <c r="Z392" s="14"/>
    </row>
    <row r="393" spans="1:26" ht="15" x14ac:dyDescent="0.25">
      <c r="A393" s="14"/>
      <c r="B393" s="16"/>
      <c r="C393" s="16"/>
      <c r="D393" s="14"/>
      <c r="E393" s="14"/>
      <c r="F393" s="16"/>
      <c r="G393" s="16"/>
      <c r="H393" s="16"/>
      <c r="I393" s="82"/>
      <c r="J393" s="83"/>
      <c r="K393" s="14"/>
      <c r="L393" s="17"/>
      <c r="M393" s="16"/>
      <c r="N393" s="16"/>
      <c r="O393" s="16"/>
      <c r="P393" s="353">
        <f>COUNTIF(Inputs!$D$4:$AL$247,C393)*(Inputs!$B$3*24)*60*IF(C393="",0,1)</f>
        <v>0</v>
      </c>
      <c r="Q393" s="354">
        <f>IF(Factsheet!$E$61&gt;0,P393/Factsheet!$E$61,0)</f>
        <v>0</v>
      </c>
      <c r="R393" s="18"/>
      <c r="S393" s="355"/>
      <c r="T393" s="14"/>
      <c r="U393" s="14"/>
      <c r="V393" s="14" t="str">
        <f t="shared" si="14"/>
        <v>-</v>
      </c>
      <c r="W393" s="14"/>
      <c r="X393" s="14"/>
      <c r="Y393" s="14"/>
      <c r="Z393" s="14"/>
    </row>
    <row r="394" spans="1:26" ht="15" x14ac:dyDescent="0.25">
      <c r="A394" s="14"/>
      <c r="B394" s="16"/>
      <c r="C394" s="16"/>
      <c r="D394" s="14"/>
      <c r="E394" s="14"/>
      <c r="F394" s="16"/>
      <c r="G394" s="16"/>
      <c r="H394" s="16"/>
      <c r="I394" s="82"/>
      <c r="J394" s="83"/>
      <c r="K394" s="14"/>
      <c r="L394" s="17"/>
      <c r="M394" s="16"/>
      <c r="N394" s="16"/>
      <c r="O394" s="16"/>
      <c r="P394" s="353">
        <f>COUNTIF(Inputs!$D$4:$AL$247,C394)*(Inputs!$B$3*24)*60*IF(C394="",0,1)</f>
        <v>0</v>
      </c>
      <c r="Q394" s="354">
        <f>IF(Factsheet!$E$61&gt;0,P394/Factsheet!$E$61,0)</f>
        <v>0</v>
      </c>
      <c r="R394" s="18"/>
      <c r="S394" s="355"/>
      <c r="T394" s="14"/>
      <c r="U394" s="14"/>
      <c r="V394" s="14" t="str">
        <f t="shared" si="14"/>
        <v>-</v>
      </c>
      <c r="W394" s="14"/>
      <c r="X394" s="14"/>
      <c r="Y394" s="14"/>
      <c r="Z394" s="14"/>
    </row>
    <row r="395" spans="1:26" ht="15" x14ac:dyDescent="0.25">
      <c r="A395" s="14"/>
      <c r="B395" s="16"/>
      <c r="C395" s="16"/>
      <c r="D395" s="14"/>
      <c r="E395" s="14"/>
      <c r="F395" s="16"/>
      <c r="G395" s="16"/>
      <c r="H395" s="16"/>
      <c r="I395" s="82"/>
      <c r="J395" s="83"/>
      <c r="K395" s="14"/>
      <c r="L395" s="17"/>
      <c r="M395" s="16"/>
      <c r="N395" s="16"/>
      <c r="O395" s="16"/>
      <c r="P395" s="353">
        <f>COUNTIF(Inputs!$D$4:$AL$247,C395)*(Inputs!$B$3*24)*60*IF(C395="",0,1)</f>
        <v>0</v>
      </c>
      <c r="Q395" s="354">
        <f>IF(Factsheet!$E$61&gt;0,P395/Factsheet!$E$61,0)</f>
        <v>0</v>
      </c>
      <c r="R395" s="18"/>
      <c r="S395" s="355"/>
      <c r="T395" s="14"/>
      <c r="U395" s="14"/>
      <c r="V395" s="14" t="str">
        <f t="shared" si="14"/>
        <v>-</v>
      </c>
      <c r="W395" s="14"/>
      <c r="X395" s="14"/>
      <c r="Y395" s="14"/>
      <c r="Z395" s="14"/>
    </row>
    <row r="396" spans="1:26" ht="15" x14ac:dyDescent="0.25">
      <c r="A396" s="14"/>
      <c r="B396" s="16"/>
      <c r="C396" s="16"/>
      <c r="D396" s="14"/>
      <c r="E396" s="14"/>
      <c r="F396" s="16"/>
      <c r="G396" s="16"/>
      <c r="H396" s="16"/>
      <c r="I396" s="82"/>
      <c r="J396" s="83"/>
      <c r="K396" s="14"/>
      <c r="L396" s="17"/>
      <c r="M396" s="16"/>
      <c r="N396" s="16"/>
      <c r="O396" s="16"/>
      <c r="P396" s="353">
        <f>COUNTIF(Inputs!$D$4:$AL$247,C396)*(Inputs!$B$3*24)*60*IF(C396="",0,1)</f>
        <v>0</v>
      </c>
      <c r="Q396" s="354">
        <f>IF(Factsheet!$E$61&gt;0,P396/Factsheet!$E$61,0)</f>
        <v>0</v>
      </c>
      <c r="R396" s="18"/>
      <c r="S396" s="355"/>
      <c r="T396" s="14"/>
      <c r="U396" s="14"/>
      <c r="V396" s="14" t="str">
        <f t="shared" si="14"/>
        <v>-</v>
      </c>
      <c r="W396" s="14"/>
      <c r="X396" s="14"/>
      <c r="Y396" s="14"/>
      <c r="Z396" s="14"/>
    </row>
    <row r="397" spans="1:26" ht="15" x14ac:dyDescent="0.25">
      <c r="A397" s="14"/>
      <c r="B397" s="16"/>
      <c r="C397" s="16"/>
      <c r="D397" s="14"/>
      <c r="E397" s="14"/>
      <c r="F397" s="16"/>
      <c r="G397" s="16"/>
      <c r="H397" s="16"/>
      <c r="I397" s="82"/>
      <c r="J397" s="83"/>
      <c r="K397" s="14"/>
      <c r="L397" s="17"/>
      <c r="M397" s="16"/>
      <c r="N397" s="16"/>
      <c r="O397" s="16"/>
      <c r="P397" s="353">
        <f>COUNTIF(Inputs!$D$4:$AL$247,C397)*(Inputs!$B$3*24)*60*IF(C397="",0,1)</f>
        <v>0</v>
      </c>
      <c r="Q397" s="354">
        <f>IF(Factsheet!$E$61&gt;0,P397/Factsheet!$E$61,0)</f>
        <v>0</v>
      </c>
      <c r="R397" s="18"/>
      <c r="S397" s="355"/>
      <c r="T397" s="14"/>
      <c r="U397" s="14"/>
      <c r="V397" s="14" t="str">
        <f t="shared" si="14"/>
        <v>-</v>
      </c>
      <c r="W397" s="14"/>
      <c r="X397" s="14"/>
      <c r="Y397" s="14"/>
      <c r="Z397" s="14"/>
    </row>
    <row r="398" spans="1:26" ht="15" x14ac:dyDescent="0.25">
      <c r="A398" s="14"/>
      <c r="B398" s="16"/>
      <c r="C398" s="16"/>
      <c r="D398" s="14"/>
      <c r="E398" s="14"/>
      <c r="F398" s="16"/>
      <c r="G398" s="16"/>
      <c r="H398" s="16"/>
      <c r="I398" s="82"/>
      <c r="J398" s="83"/>
      <c r="K398" s="14"/>
      <c r="L398" s="17"/>
      <c r="M398" s="16"/>
      <c r="N398" s="16"/>
      <c r="O398" s="16"/>
      <c r="P398" s="353">
        <f>COUNTIF(Inputs!$D$4:$AL$247,C398)*(Inputs!$B$3*24)*60*IF(C398="",0,1)</f>
        <v>0</v>
      </c>
      <c r="Q398" s="354">
        <f>IF(Factsheet!$E$61&gt;0,P398/Factsheet!$E$61,0)</f>
        <v>0</v>
      </c>
      <c r="R398" s="18"/>
      <c r="S398" s="355"/>
      <c r="T398" s="14"/>
      <c r="U398" s="14"/>
      <c r="V398" s="14" t="str">
        <f t="shared" si="14"/>
        <v>-</v>
      </c>
      <c r="W398" s="14"/>
      <c r="X398" s="14"/>
      <c r="Y398" s="14"/>
      <c r="Z398" s="14"/>
    </row>
    <row r="399" spans="1:26" ht="15" x14ac:dyDescent="0.25">
      <c r="A399" s="14"/>
      <c r="B399" s="16"/>
      <c r="C399" s="16"/>
      <c r="D399" s="14"/>
      <c r="E399" s="14"/>
      <c r="F399" s="16"/>
      <c r="G399" s="16"/>
      <c r="H399" s="16"/>
      <c r="I399" s="82"/>
      <c r="J399" s="83"/>
      <c r="K399" s="14"/>
      <c r="L399" s="17"/>
      <c r="M399" s="16"/>
      <c r="N399" s="16"/>
      <c r="O399" s="16"/>
      <c r="P399" s="353">
        <f>COUNTIF(Inputs!$D$4:$AL$247,C399)*(Inputs!$B$3*24)*60*IF(C399="",0,1)</f>
        <v>0</v>
      </c>
      <c r="Q399" s="354">
        <f>IF(Factsheet!$E$61&gt;0,P399/Factsheet!$E$61,0)</f>
        <v>0</v>
      </c>
      <c r="R399" s="18"/>
      <c r="S399" s="355"/>
      <c r="T399" s="14"/>
      <c r="U399" s="14"/>
      <c r="V399" s="14" t="str">
        <f t="shared" si="14"/>
        <v>-</v>
      </c>
      <c r="W399" s="14"/>
      <c r="X399" s="14"/>
      <c r="Y399" s="14"/>
      <c r="Z399" s="14"/>
    </row>
    <row r="400" spans="1:26" ht="15" x14ac:dyDescent="0.25">
      <c r="A400" s="14"/>
      <c r="B400" s="16"/>
      <c r="C400" s="16"/>
      <c r="D400" s="14"/>
      <c r="E400" s="14"/>
      <c r="F400" s="16"/>
      <c r="G400" s="16"/>
      <c r="H400" s="16"/>
      <c r="I400" s="82"/>
      <c r="J400" s="83"/>
      <c r="K400" s="14"/>
      <c r="L400" s="17"/>
      <c r="M400" s="16"/>
      <c r="N400" s="16"/>
      <c r="O400" s="16"/>
      <c r="P400" s="353">
        <f>COUNTIF(Inputs!$D$4:$AL$247,C400)*(Inputs!$B$3*24)*60*IF(C400="",0,1)</f>
        <v>0</v>
      </c>
      <c r="Q400" s="354">
        <f>IF(Factsheet!$E$61&gt;0,P400/Factsheet!$E$61,0)</f>
        <v>0</v>
      </c>
      <c r="R400" s="18"/>
      <c r="S400" s="355"/>
      <c r="T400" s="14"/>
      <c r="U400" s="14"/>
      <c r="V400" s="14" t="str">
        <f t="shared" si="14"/>
        <v>-</v>
      </c>
      <c r="W400" s="14"/>
      <c r="X400" s="14"/>
      <c r="Y400" s="14"/>
      <c r="Z400" s="14"/>
    </row>
    <row r="401" spans="1:26" ht="15" x14ac:dyDescent="0.25">
      <c r="A401" s="14"/>
      <c r="B401" s="16"/>
      <c r="C401" s="16"/>
      <c r="D401" s="14"/>
      <c r="E401" s="14"/>
      <c r="F401" s="16"/>
      <c r="G401" s="16"/>
      <c r="H401" s="16"/>
      <c r="I401" s="82"/>
      <c r="J401" s="83"/>
      <c r="K401" s="14"/>
      <c r="L401" s="17"/>
      <c r="M401" s="16"/>
      <c r="N401" s="16"/>
      <c r="O401" s="16"/>
      <c r="P401" s="353">
        <f>COUNTIF(Inputs!$D$4:$AL$247,C401)*(Inputs!$B$3*24)*60*IF(C401="",0,1)</f>
        <v>0</v>
      </c>
      <c r="Q401" s="354">
        <f>IF(Factsheet!$E$61&gt;0,P401/Factsheet!$E$61,0)</f>
        <v>0</v>
      </c>
      <c r="R401" s="18"/>
      <c r="S401" s="355"/>
      <c r="T401" s="14"/>
      <c r="U401" s="14"/>
      <c r="V401" s="14" t="str">
        <f t="shared" si="14"/>
        <v>-</v>
      </c>
      <c r="W401" s="14"/>
      <c r="X401" s="14"/>
      <c r="Y401" s="14"/>
      <c r="Z401" s="14"/>
    </row>
    <row r="402" spans="1:26" ht="15" x14ac:dyDescent="0.25">
      <c r="A402" s="14"/>
      <c r="B402" s="16"/>
      <c r="C402" s="16"/>
      <c r="D402" s="14"/>
      <c r="E402" s="14"/>
      <c r="F402" s="16"/>
      <c r="G402" s="16"/>
      <c r="H402" s="16"/>
      <c r="I402" s="82"/>
      <c r="J402" s="83"/>
      <c r="K402" s="14"/>
      <c r="L402" s="17"/>
      <c r="M402" s="16"/>
      <c r="N402" s="16"/>
      <c r="O402" s="16"/>
      <c r="P402" s="353">
        <f>COUNTIF(Inputs!$D$4:$AL$247,C402)*(Inputs!$B$3*24)*60*IF(C402="",0,1)</f>
        <v>0</v>
      </c>
      <c r="Q402" s="354">
        <f>IF(Factsheet!$E$61&gt;0,P402/Factsheet!$E$61,0)</f>
        <v>0</v>
      </c>
      <c r="R402" s="18"/>
      <c r="S402" s="355"/>
      <c r="T402" s="14"/>
      <c r="U402" s="14"/>
      <c r="V402" s="14" t="str">
        <f t="shared" si="14"/>
        <v>-</v>
      </c>
      <c r="W402" s="14"/>
      <c r="X402" s="14"/>
      <c r="Y402" s="14"/>
      <c r="Z402" s="14"/>
    </row>
    <row r="403" spans="1:26" ht="15" x14ac:dyDescent="0.25">
      <c r="A403" s="14"/>
      <c r="B403" s="16"/>
      <c r="C403" s="16"/>
      <c r="D403" s="14"/>
      <c r="E403" s="14"/>
      <c r="F403" s="16"/>
      <c r="G403" s="16"/>
      <c r="H403" s="16"/>
      <c r="I403" s="82"/>
      <c r="J403" s="83"/>
      <c r="K403" s="14"/>
      <c r="L403" s="17"/>
      <c r="M403" s="16"/>
      <c r="N403" s="16"/>
      <c r="O403" s="16"/>
      <c r="P403" s="353">
        <f>COUNTIF(Inputs!$D$4:$AL$247,C403)*(Inputs!$B$3*24)*60*IF(C403="",0,1)</f>
        <v>0</v>
      </c>
      <c r="Q403" s="354">
        <f>IF(Factsheet!$E$61&gt;0,P403/Factsheet!$E$61,0)</f>
        <v>0</v>
      </c>
      <c r="R403" s="18"/>
      <c r="S403" s="355"/>
      <c r="T403" s="14"/>
      <c r="U403" s="14"/>
      <c r="V403" s="14" t="str">
        <f t="shared" si="14"/>
        <v>-</v>
      </c>
      <c r="W403" s="14"/>
      <c r="X403" s="14"/>
      <c r="Y403" s="14"/>
      <c r="Z403" s="14"/>
    </row>
    <row r="404" spans="1:26" ht="15" x14ac:dyDescent="0.25">
      <c r="A404" s="14"/>
      <c r="B404" s="16"/>
      <c r="C404" s="16"/>
      <c r="D404" s="14"/>
      <c r="E404" s="14"/>
      <c r="F404" s="16"/>
      <c r="G404" s="16"/>
      <c r="H404" s="16"/>
      <c r="I404" s="82"/>
      <c r="J404" s="83"/>
      <c r="K404" s="14"/>
      <c r="L404" s="17"/>
      <c r="M404" s="16"/>
      <c r="N404" s="16"/>
      <c r="O404" s="16"/>
      <c r="P404" s="353">
        <f>COUNTIF(Inputs!$D$4:$AL$247,C404)*(Inputs!$B$3*24)*60*IF(C404="",0,1)</f>
        <v>0</v>
      </c>
      <c r="Q404" s="354">
        <f>IF(Factsheet!$E$61&gt;0,P404/Factsheet!$E$61,0)</f>
        <v>0</v>
      </c>
      <c r="R404" s="18"/>
      <c r="S404" s="355"/>
      <c r="T404" s="14"/>
      <c r="U404" s="14"/>
      <c r="V404" s="14" t="str">
        <f t="shared" si="14"/>
        <v>-</v>
      </c>
      <c r="W404" s="14"/>
      <c r="X404" s="14"/>
      <c r="Y404" s="14"/>
      <c r="Z404" s="14"/>
    </row>
    <row r="405" spans="1:26" ht="15" x14ac:dyDescent="0.25">
      <c r="A405" s="14"/>
      <c r="B405" s="16"/>
      <c r="C405" s="16"/>
      <c r="D405" s="14"/>
      <c r="E405" s="14"/>
      <c r="F405" s="16"/>
      <c r="G405" s="16"/>
      <c r="H405" s="16"/>
      <c r="I405" s="82"/>
      <c r="J405" s="83"/>
      <c r="K405" s="14"/>
      <c r="L405" s="17"/>
      <c r="M405" s="16"/>
      <c r="N405" s="16"/>
      <c r="O405" s="16"/>
      <c r="P405" s="353">
        <f>COUNTIF(Inputs!$D$4:$AL$247,C405)*(Inputs!$B$3*24)*60*IF(C405="",0,1)</f>
        <v>0</v>
      </c>
      <c r="Q405" s="354">
        <f>IF(Factsheet!$E$61&gt;0,P405/Factsheet!$E$61,0)</f>
        <v>0</v>
      </c>
      <c r="R405" s="18"/>
      <c r="S405" s="355"/>
      <c r="T405" s="14"/>
      <c r="U405" s="14"/>
      <c r="V405" s="14" t="str">
        <f t="shared" si="14"/>
        <v>-</v>
      </c>
      <c r="W405" s="14"/>
      <c r="X405" s="14"/>
      <c r="Y405" s="14"/>
      <c r="Z405" s="14"/>
    </row>
    <row r="406" spans="1:26" ht="15" x14ac:dyDescent="0.25">
      <c r="A406" s="14"/>
      <c r="B406" s="16"/>
      <c r="C406" s="16"/>
      <c r="D406" s="14"/>
      <c r="E406" s="14"/>
      <c r="F406" s="16"/>
      <c r="G406" s="16"/>
      <c r="H406" s="16"/>
      <c r="I406" s="82"/>
      <c r="J406" s="83"/>
      <c r="K406" s="14"/>
      <c r="L406" s="17"/>
      <c r="M406" s="16"/>
      <c r="N406" s="16"/>
      <c r="O406" s="16"/>
      <c r="P406" s="353">
        <f>COUNTIF(Inputs!$D$4:$AL$247,C406)*(Inputs!$B$3*24)*60*IF(C406="",0,1)</f>
        <v>0</v>
      </c>
      <c r="Q406" s="354">
        <f>IF(Factsheet!$E$61&gt;0,P406/Factsheet!$E$61,0)</f>
        <v>0</v>
      </c>
      <c r="R406" s="18"/>
      <c r="S406" s="355"/>
      <c r="T406" s="14"/>
      <c r="U406" s="14"/>
      <c r="V406" s="14" t="str">
        <f t="shared" si="14"/>
        <v>-</v>
      </c>
      <c r="W406" s="14"/>
      <c r="X406" s="14"/>
      <c r="Y406" s="14"/>
      <c r="Z406" s="14"/>
    </row>
    <row r="407" spans="1:26" ht="15" x14ac:dyDescent="0.25">
      <c r="A407" s="14"/>
      <c r="B407" s="16"/>
      <c r="C407" s="16"/>
      <c r="D407" s="14"/>
      <c r="E407" s="14"/>
      <c r="F407" s="16"/>
      <c r="G407" s="16"/>
      <c r="H407" s="16"/>
      <c r="I407" s="82"/>
      <c r="J407" s="83"/>
      <c r="K407" s="14"/>
      <c r="L407" s="17"/>
      <c r="M407" s="16"/>
      <c r="N407" s="16"/>
      <c r="O407" s="16"/>
      <c r="P407" s="353">
        <f>COUNTIF(Inputs!$D$4:$AL$247,C407)*(Inputs!$B$3*24)*60*IF(C407="",0,1)</f>
        <v>0</v>
      </c>
      <c r="Q407" s="354">
        <f>IF(Factsheet!$E$61&gt;0,P407/Factsheet!$E$61,0)</f>
        <v>0</v>
      </c>
      <c r="R407" s="18"/>
      <c r="S407" s="355"/>
      <c r="T407" s="14"/>
      <c r="U407" s="14"/>
      <c r="V407" s="14" t="str">
        <f t="shared" si="14"/>
        <v>-</v>
      </c>
      <c r="W407" s="14"/>
      <c r="X407" s="14"/>
      <c r="Y407" s="14"/>
      <c r="Z407" s="14"/>
    </row>
    <row r="408" spans="1:26" ht="15" x14ac:dyDescent="0.25">
      <c r="A408" s="14"/>
      <c r="B408" s="16"/>
      <c r="C408" s="16"/>
      <c r="D408" s="14"/>
      <c r="E408" s="14"/>
      <c r="F408" s="16"/>
      <c r="G408" s="16"/>
      <c r="H408" s="16"/>
      <c r="I408" s="82"/>
      <c r="J408" s="83"/>
      <c r="K408" s="14"/>
      <c r="L408" s="17"/>
      <c r="M408" s="16"/>
      <c r="N408" s="16"/>
      <c r="O408" s="16"/>
      <c r="P408" s="353">
        <f>COUNTIF(Inputs!$D$4:$AL$247,C408)*(Inputs!$B$3*24)*60*IF(C408="",0,1)</f>
        <v>0</v>
      </c>
      <c r="Q408" s="354">
        <f>IF(Factsheet!$E$61&gt;0,P408/Factsheet!$E$61,0)</f>
        <v>0</v>
      </c>
      <c r="R408" s="18"/>
      <c r="S408" s="355"/>
      <c r="T408" s="14"/>
      <c r="U408" s="14"/>
      <c r="V408" s="14" t="str">
        <f t="shared" si="14"/>
        <v>-</v>
      </c>
      <c r="W408" s="14"/>
      <c r="X408" s="14"/>
      <c r="Y408" s="14"/>
      <c r="Z408" s="14"/>
    </row>
    <row r="409" spans="1:26" ht="15" x14ac:dyDescent="0.25">
      <c r="A409" s="14"/>
      <c r="B409" s="16"/>
      <c r="C409" s="16"/>
      <c r="D409" s="14"/>
      <c r="E409" s="14"/>
      <c r="F409" s="16"/>
      <c r="G409" s="16"/>
      <c r="H409" s="16"/>
      <c r="I409" s="82"/>
      <c r="J409" s="83"/>
      <c r="K409" s="14"/>
      <c r="L409" s="17"/>
      <c r="M409" s="16"/>
      <c r="N409" s="16"/>
      <c r="O409" s="16"/>
      <c r="P409" s="353">
        <f>COUNTIF(Inputs!$D$4:$AL$247,C409)*(Inputs!$B$3*24)*60*IF(C409="",0,1)</f>
        <v>0</v>
      </c>
      <c r="Q409" s="354">
        <f>IF(Factsheet!$E$61&gt;0,P409/Factsheet!$E$61,0)</f>
        <v>0</v>
      </c>
      <c r="R409" s="18"/>
      <c r="S409" s="355"/>
      <c r="T409" s="14"/>
      <c r="U409" s="14"/>
      <c r="V409" s="14" t="str">
        <f t="shared" si="14"/>
        <v>-</v>
      </c>
      <c r="W409" s="14"/>
      <c r="X409" s="14"/>
      <c r="Y409" s="14"/>
      <c r="Z409" s="14"/>
    </row>
    <row r="410" spans="1:26" ht="15" x14ac:dyDescent="0.25">
      <c r="A410" s="14"/>
      <c r="B410" s="16"/>
      <c r="C410" s="16"/>
      <c r="D410" s="14"/>
      <c r="E410" s="14"/>
      <c r="F410" s="16"/>
      <c r="G410" s="16"/>
      <c r="H410" s="16"/>
      <c r="I410" s="82"/>
      <c r="J410" s="83"/>
      <c r="K410" s="14"/>
      <c r="L410" s="17"/>
      <c r="M410" s="16"/>
      <c r="N410" s="16"/>
      <c r="O410" s="16"/>
      <c r="P410" s="353">
        <f>COUNTIF(Inputs!$D$4:$AL$247,C410)*(Inputs!$B$3*24)*60*IF(C410="",0,1)</f>
        <v>0</v>
      </c>
      <c r="Q410" s="354">
        <f>IF(Factsheet!$E$61&gt;0,P410/Factsheet!$E$61,0)</f>
        <v>0</v>
      </c>
      <c r="R410" s="18"/>
      <c r="S410" s="355"/>
      <c r="T410" s="14"/>
      <c r="U410" s="14"/>
      <c r="V410" s="14" t="str">
        <f t="shared" si="14"/>
        <v>-</v>
      </c>
      <c r="W410" s="14"/>
      <c r="X410" s="14"/>
      <c r="Y410" s="14"/>
      <c r="Z410" s="14"/>
    </row>
    <row r="411" spans="1:26" ht="15" x14ac:dyDescent="0.25">
      <c r="A411" s="14"/>
      <c r="B411" s="16"/>
      <c r="C411" s="16"/>
      <c r="D411" s="14"/>
      <c r="E411" s="14"/>
      <c r="F411" s="16"/>
      <c r="G411" s="16"/>
      <c r="H411" s="16"/>
      <c r="I411" s="82"/>
      <c r="J411" s="83"/>
      <c r="K411" s="14"/>
      <c r="L411" s="17"/>
      <c r="M411" s="16"/>
      <c r="N411" s="16"/>
      <c r="O411" s="16"/>
      <c r="P411" s="353">
        <f>COUNTIF(Inputs!$D$4:$AL$247,C411)*(Inputs!$B$3*24)*60*IF(C411="",0,1)</f>
        <v>0</v>
      </c>
      <c r="Q411" s="354">
        <f>IF(Factsheet!$E$61&gt;0,P411/Factsheet!$E$61,0)</f>
        <v>0</v>
      </c>
      <c r="R411" s="18"/>
      <c r="S411" s="355"/>
      <c r="T411" s="14"/>
      <c r="U411" s="14"/>
      <c r="V411" s="14" t="str">
        <f t="shared" si="14"/>
        <v>-</v>
      </c>
      <c r="W411" s="14"/>
      <c r="X411" s="14"/>
      <c r="Y411" s="14"/>
      <c r="Z411" s="14"/>
    </row>
    <row r="412" spans="1:26" ht="15" x14ac:dyDescent="0.25">
      <c r="A412" s="14"/>
      <c r="B412" s="16"/>
      <c r="C412" s="16"/>
      <c r="D412" s="14"/>
      <c r="E412" s="14"/>
      <c r="F412" s="16"/>
      <c r="G412" s="16"/>
      <c r="H412" s="16"/>
      <c r="I412" s="82"/>
      <c r="J412" s="83"/>
      <c r="K412" s="14"/>
      <c r="L412" s="17"/>
      <c r="M412" s="16"/>
      <c r="N412" s="16"/>
      <c r="O412" s="16"/>
      <c r="P412" s="353">
        <f>COUNTIF(Inputs!$D$4:$AL$247,C412)*(Inputs!$B$3*24)*60*IF(C412="",0,1)</f>
        <v>0</v>
      </c>
      <c r="Q412" s="354">
        <f>IF(Factsheet!$E$61&gt;0,P412/Factsheet!$E$61,0)</f>
        <v>0</v>
      </c>
      <c r="R412" s="18"/>
      <c r="S412" s="355"/>
      <c r="T412" s="14"/>
      <c r="U412" s="14"/>
      <c r="V412" s="14" t="str">
        <f t="shared" si="14"/>
        <v>-</v>
      </c>
      <c r="W412" s="14"/>
      <c r="X412" s="14"/>
      <c r="Y412" s="14"/>
      <c r="Z412" s="14"/>
    </row>
    <row r="413" spans="1:26" ht="15" x14ac:dyDescent="0.25">
      <c r="A413" s="14"/>
      <c r="B413" s="16"/>
      <c r="C413" s="16"/>
      <c r="D413" s="14"/>
      <c r="E413" s="14"/>
      <c r="F413" s="16"/>
      <c r="G413" s="16"/>
      <c r="H413" s="16"/>
      <c r="I413" s="82"/>
      <c r="J413" s="83"/>
      <c r="K413" s="14"/>
      <c r="L413" s="17"/>
      <c r="M413" s="16"/>
      <c r="N413" s="16"/>
      <c r="O413" s="16"/>
      <c r="P413" s="353">
        <f>COUNTIF(Inputs!$D$4:$AL$247,C413)*(Inputs!$B$3*24)*60*IF(C413="",0,1)</f>
        <v>0</v>
      </c>
      <c r="Q413" s="354">
        <f>IF(Factsheet!$E$61&gt;0,P413/Factsheet!$E$61,0)</f>
        <v>0</v>
      </c>
      <c r="R413" s="18"/>
      <c r="S413" s="355"/>
      <c r="T413" s="14"/>
      <c r="U413" s="14"/>
      <c r="V413" s="14" t="str">
        <f t="shared" si="14"/>
        <v>-</v>
      </c>
      <c r="W413" s="14"/>
      <c r="X413" s="14"/>
      <c r="Y413" s="14"/>
      <c r="Z413" s="14"/>
    </row>
    <row r="414" spans="1:26" ht="15" x14ac:dyDescent="0.25">
      <c r="A414" s="14"/>
      <c r="B414" s="16"/>
      <c r="C414" s="16"/>
      <c r="D414" s="14"/>
      <c r="E414" s="14"/>
      <c r="F414" s="16"/>
      <c r="G414" s="16"/>
      <c r="H414" s="16"/>
      <c r="I414" s="82"/>
      <c r="J414" s="83"/>
      <c r="K414" s="14"/>
      <c r="L414" s="17"/>
      <c r="M414" s="16"/>
      <c r="N414" s="16"/>
      <c r="O414" s="16"/>
      <c r="P414" s="353">
        <f>COUNTIF(Inputs!$D$4:$AL$247,C414)*(Inputs!$B$3*24)*60*IF(C414="",0,1)</f>
        <v>0</v>
      </c>
      <c r="Q414" s="354">
        <f>IF(Factsheet!$E$61&gt;0,P414/Factsheet!$E$61,0)</f>
        <v>0</v>
      </c>
      <c r="R414" s="18"/>
      <c r="S414" s="355"/>
      <c r="T414" s="14"/>
      <c r="U414" s="14"/>
      <c r="V414" s="14" t="str">
        <f t="shared" si="14"/>
        <v>-</v>
      </c>
      <c r="W414" s="14"/>
      <c r="X414" s="14"/>
      <c r="Y414" s="14"/>
      <c r="Z414" s="14"/>
    </row>
    <row r="415" spans="1:26" ht="15" x14ac:dyDescent="0.25">
      <c r="A415" s="14"/>
      <c r="B415" s="16"/>
      <c r="C415" s="16"/>
      <c r="D415" s="14"/>
      <c r="E415" s="14"/>
      <c r="F415" s="16"/>
      <c r="G415" s="16"/>
      <c r="H415" s="16"/>
      <c r="I415" s="82"/>
      <c r="J415" s="83"/>
      <c r="K415" s="14"/>
      <c r="L415" s="17"/>
      <c r="M415" s="16"/>
      <c r="N415" s="16"/>
      <c r="O415" s="16"/>
      <c r="P415" s="353">
        <f>COUNTIF(Inputs!$D$4:$AL$247,C415)*(Inputs!$B$3*24)*60*IF(C415="",0,1)</f>
        <v>0</v>
      </c>
      <c r="Q415" s="354">
        <f>IF(Factsheet!$E$61&gt;0,P415/Factsheet!$E$61,0)</f>
        <v>0</v>
      </c>
      <c r="R415" s="18"/>
      <c r="S415" s="355"/>
      <c r="T415" s="14"/>
      <c r="U415" s="14"/>
      <c r="V415" s="14" t="str">
        <f t="shared" si="14"/>
        <v>-</v>
      </c>
      <c r="W415" s="14"/>
      <c r="X415" s="14"/>
      <c r="Y415" s="14"/>
      <c r="Z415" s="14"/>
    </row>
    <row r="416" spans="1:26" ht="15" x14ac:dyDescent="0.25">
      <c r="A416" s="14"/>
      <c r="B416" s="16"/>
      <c r="C416" s="16"/>
      <c r="D416" s="14"/>
      <c r="E416" s="14"/>
      <c r="F416" s="16"/>
      <c r="G416" s="16"/>
      <c r="H416" s="16"/>
      <c r="I416" s="82"/>
      <c r="J416" s="83"/>
      <c r="K416" s="14"/>
      <c r="L416" s="17"/>
      <c r="M416" s="16"/>
      <c r="N416" s="16"/>
      <c r="O416" s="16"/>
      <c r="P416" s="353">
        <f>COUNTIF(Inputs!$D$4:$AL$247,C416)*(Inputs!$B$3*24)*60*IF(C416="",0,1)</f>
        <v>0</v>
      </c>
      <c r="Q416" s="354">
        <f>IF(Factsheet!$E$61&gt;0,P416/Factsheet!$E$61,0)</f>
        <v>0</v>
      </c>
      <c r="R416" s="18"/>
      <c r="S416" s="355"/>
      <c r="T416" s="14"/>
      <c r="U416" s="14"/>
      <c r="V416" s="14" t="str">
        <f t="shared" si="14"/>
        <v>-</v>
      </c>
      <c r="W416" s="14"/>
      <c r="X416" s="14"/>
      <c r="Y416" s="14"/>
      <c r="Z416" s="14"/>
    </row>
    <row r="417" spans="1:26" ht="15" x14ac:dyDescent="0.25">
      <c r="A417" s="14"/>
      <c r="B417" s="16"/>
      <c r="C417" s="16"/>
      <c r="D417" s="14"/>
      <c r="E417" s="14"/>
      <c r="F417" s="16"/>
      <c r="G417" s="16"/>
      <c r="H417" s="16"/>
      <c r="I417" s="82"/>
      <c r="J417" s="83"/>
      <c r="K417" s="14"/>
      <c r="L417" s="17"/>
      <c r="M417" s="16"/>
      <c r="N417" s="16"/>
      <c r="O417" s="16"/>
      <c r="P417" s="353">
        <f>COUNTIF(Inputs!$D$4:$AL$247,C417)*(Inputs!$B$3*24)*60*IF(C417="",0,1)</f>
        <v>0</v>
      </c>
      <c r="Q417" s="354">
        <f>IF(Factsheet!$E$61&gt;0,P417/Factsheet!$E$61,0)</f>
        <v>0</v>
      </c>
      <c r="R417" s="18"/>
      <c r="S417" s="355"/>
      <c r="T417" s="14"/>
      <c r="U417" s="14"/>
      <c r="V417" s="14" t="str">
        <f t="shared" si="14"/>
        <v>-</v>
      </c>
      <c r="W417" s="14"/>
      <c r="X417" s="14"/>
      <c r="Y417" s="14"/>
      <c r="Z417" s="14"/>
    </row>
    <row r="418" spans="1:26" ht="15" x14ac:dyDescent="0.25">
      <c r="A418" s="14"/>
      <c r="B418" s="16"/>
      <c r="C418" s="16"/>
      <c r="D418" s="14"/>
      <c r="E418" s="14"/>
      <c r="F418" s="16"/>
      <c r="G418" s="16"/>
      <c r="H418" s="16"/>
      <c r="I418" s="82"/>
      <c r="J418" s="83"/>
      <c r="K418" s="14"/>
      <c r="L418" s="17"/>
      <c r="M418" s="16"/>
      <c r="N418" s="16"/>
      <c r="O418" s="16"/>
      <c r="P418" s="353">
        <f>COUNTIF(Inputs!$D$4:$AL$247,C418)*(Inputs!$B$3*24)*60*IF(C418="",0,1)</f>
        <v>0</v>
      </c>
      <c r="Q418" s="354">
        <f>IF(Factsheet!$E$61&gt;0,P418/Factsheet!$E$61,0)</f>
        <v>0</v>
      </c>
      <c r="R418" s="18"/>
      <c r="S418" s="355"/>
      <c r="T418" s="14"/>
      <c r="U418" s="14"/>
      <c r="V418" s="14" t="str">
        <f t="shared" si="14"/>
        <v>-</v>
      </c>
      <c r="W418" s="14"/>
      <c r="X418" s="14"/>
      <c r="Y418" s="14"/>
      <c r="Z418" s="14"/>
    </row>
    <row r="419" spans="1:26" ht="15" x14ac:dyDescent="0.25">
      <c r="A419" s="14"/>
      <c r="B419" s="16"/>
      <c r="C419" s="16"/>
      <c r="D419" s="14"/>
      <c r="E419" s="14"/>
      <c r="F419" s="16"/>
      <c r="G419" s="16"/>
      <c r="H419" s="16"/>
      <c r="I419" s="82"/>
      <c r="J419" s="83"/>
      <c r="K419" s="14"/>
      <c r="L419" s="17"/>
      <c r="M419" s="16"/>
      <c r="N419" s="16"/>
      <c r="O419" s="16"/>
      <c r="P419" s="353">
        <f>COUNTIF(Inputs!$D$4:$AL$247,C419)*(Inputs!$B$3*24)*60*IF(C419="",0,1)</f>
        <v>0</v>
      </c>
      <c r="Q419" s="354">
        <f>IF(Factsheet!$E$61&gt;0,P419/Factsheet!$E$61,0)</f>
        <v>0</v>
      </c>
      <c r="R419" s="18"/>
      <c r="S419" s="355"/>
      <c r="T419" s="14"/>
      <c r="U419" s="14"/>
      <c r="V419" s="14" t="str">
        <f t="shared" si="14"/>
        <v>-</v>
      </c>
      <c r="W419" s="14"/>
      <c r="X419" s="14"/>
      <c r="Y419" s="14"/>
      <c r="Z419" s="14"/>
    </row>
    <row r="420" spans="1:26" ht="15" x14ac:dyDescent="0.25">
      <c r="A420" s="14"/>
      <c r="B420" s="16"/>
      <c r="C420" s="16"/>
      <c r="D420" s="14"/>
      <c r="E420" s="14"/>
      <c r="F420" s="16"/>
      <c r="G420" s="16"/>
      <c r="H420" s="16"/>
      <c r="I420" s="82"/>
      <c r="J420" s="83"/>
      <c r="K420" s="14"/>
      <c r="L420" s="17"/>
      <c r="M420" s="16"/>
      <c r="N420" s="16"/>
      <c r="O420" s="16"/>
      <c r="P420" s="353">
        <f>COUNTIF(Inputs!$D$4:$AL$247,C420)*(Inputs!$B$3*24)*60*IF(C420="",0,1)</f>
        <v>0</v>
      </c>
      <c r="Q420" s="354">
        <f>IF(Factsheet!$E$61&gt;0,P420/Factsheet!$E$61,0)</f>
        <v>0</v>
      </c>
      <c r="R420" s="18"/>
      <c r="S420" s="355"/>
      <c r="T420" s="14"/>
      <c r="U420" s="14"/>
      <c r="V420" s="14" t="str">
        <f t="shared" si="14"/>
        <v>-</v>
      </c>
      <c r="W420" s="14"/>
      <c r="X420" s="14"/>
      <c r="Y420" s="14"/>
      <c r="Z420" s="14"/>
    </row>
    <row r="421" spans="1:26" ht="15" x14ac:dyDescent="0.25">
      <c r="A421" s="14"/>
      <c r="B421" s="16"/>
      <c r="C421" s="16"/>
      <c r="D421" s="14"/>
      <c r="E421" s="14"/>
      <c r="F421" s="16"/>
      <c r="G421" s="16"/>
      <c r="H421" s="16"/>
      <c r="I421" s="82"/>
      <c r="J421" s="83"/>
      <c r="K421" s="14"/>
      <c r="L421" s="17"/>
      <c r="M421" s="16"/>
      <c r="N421" s="16"/>
      <c r="O421" s="16"/>
      <c r="P421" s="353">
        <f>COUNTIF(Inputs!$D$4:$AL$247,C421)*(Inputs!$B$3*24)*60*IF(C421="",0,1)</f>
        <v>0</v>
      </c>
      <c r="Q421" s="354">
        <f>IF(Factsheet!$E$61&gt;0,P421/Factsheet!$E$61,0)</f>
        <v>0</v>
      </c>
      <c r="R421" s="18"/>
      <c r="S421" s="355"/>
      <c r="T421" s="14"/>
      <c r="U421" s="14"/>
      <c r="V421" s="14" t="str">
        <f t="shared" si="14"/>
        <v>-</v>
      </c>
      <c r="W421" s="14"/>
      <c r="X421" s="14"/>
      <c r="Y421" s="14"/>
      <c r="Z421" s="14"/>
    </row>
    <row r="422" spans="1:26" ht="15" x14ac:dyDescent="0.25">
      <c r="A422" s="14"/>
      <c r="B422" s="16"/>
      <c r="C422" s="16"/>
      <c r="D422" s="14"/>
      <c r="E422" s="14"/>
      <c r="F422" s="16"/>
      <c r="G422" s="16"/>
      <c r="H422" s="16"/>
      <c r="I422" s="82"/>
      <c r="J422" s="83"/>
      <c r="K422" s="14"/>
      <c r="L422" s="17"/>
      <c r="M422" s="16"/>
      <c r="N422" s="16"/>
      <c r="O422" s="16"/>
      <c r="P422" s="353">
        <f>COUNTIF(Inputs!$D$4:$AL$247,C422)*(Inputs!$B$3*24)*60*IF(C422="",0,1)</f>
        <v>0</v>
      </c>
      <c r="Q422" s="354">
        <f>IF(Factsheet!$E$61&gt;0,P422/Factsheet!$E$61,0)</f>
        <v>0</v>
      </c>
      <c r="R422" s="18"/>
      <c r="S422" s="355"/>
      <c r="T422" s="14"/>
      <c r="U422" s="14"/>
      <c r="V422" s="14" t="str">
        <f t="shared" si="14"/>
        <v>-</v>
      </c>
      <c r="W422" s="14"/>
      <c r="X422" s="14"/>
      <c r="Y422" s="14"/>
      <c r="Z422" s="14"/>
    </row>
    <row r="423" spans="1:26" ht="15" x14ac:dyDescent="0.25">
      <c r="A423" s="14"/>
      <c r="B423" s="16"/>
      <c r="C423" s="16"/>
      <c r="D423" s="14"/>
      <c r="E423" s="14"/>
      <c r="F423" s="16"/>
      <c r="G423" s="16"/>
      <c r="H423" s="16"/>
      <c r="I423" s="82"/>
      <c r="J423" s="83"/>
      <c r="K423" s="14"/>
      <c r="L423" s="17"/>
      <c r="M423" s="16"/>
      <c r="N423" s="16"/>
      <c r="O423" s="16"/>
      <c r="P423" s="353">
        <f>COUNTIF(Inputs!$D$4:$AL$247,C423)*(Inputs!$B$3*24)*60*IF(C423="",0,1)</f>
        <v>0</v>
      </c>
      <c r="Q423" s="354">
        <f>IF(Factsheet!$E$61&gt;0,P423/Factsheet!$E$61,0)</f>
        <v>0</v>
      </c>
      <c r="R423" s="18"/>
      <c r="S423" s="355"/>
      <c r="T423" s="14"/>
      <c r="U423" s="14"/>
      <c r="V423" s="14" t="str">
        <f t="shared" si="14"/>
        <v>-</v>
      </c>
      <c r="W423" s="14"/>
      <c r="X423" s="14"/>
      <c r="Y423" s="14"/>
      <c r="Z423" s="14"/>
    </row>
    <row r="424" spans="1:26" ht="15" x14ac:dyDescent="0.25">
      <c r="A424" s="14"/>
      <c r="B424" s="16"/>
      <c r="C424" s="16"/>
      <c r="D424" s="14"/>
      <c r="E424" s="14"/>
      <c r="F424" s="16"/>
      <c r="G424" s="16"/>
      <c r="H424" s="16"/>
      <c r="I424" s="82"/>
      <c r="J424" s="83"/>
      <c r="K424" s="14"/>
      <c r="L424" s="17"/>
      <c r="M424" s="16"/>
      <c r="N424" s="16"/>
      <c r="O424" s="16"/>
      <c r="P424" s="353">
        <f>COUNTIF(Inputs!$D$4:$AL$247,C424)*(Inputs!$B$3*24)*60*IF(C424="",0,1)</f>
        <v>0</v>
      </c>
      <c r="Q424" s="354">
        <f>IF(Factsheet!$E$61&gt;0,P424/Factsheet!$E$61,0)</f>
        <v>0</v>
      </c>
      <c r="R424" s="18"/>
      <c r="S424" s="355"/>
      <c r="T424" s="14"/>
      <c r="U424" s="14"/>
      <c r="V424" s="14" t="str">
        <f t="shared" si="14"/>
        <v>-</v>
      </c>
      <c r="W424" s="14"/>
      <c r="X424" s="14"/>
      <c r="Y424" s="14"/>
      <c r="Z424" s="14"/>
    </row>
    <row r="425" spans="1:26" ht="15" x14ac:dyDescent="0.25">
      <c r="A425" s="14"/>
      <c r="B425" s="16"/>
      <c r="C425" s="16"/>
      <c r="D425" s="14"/>
      <c r="E425" s="14"/>
      <c r="F425" s="16"/>
      <c r="G425" s="16"/>
      <c r="H425" s="16"/>
      <c r="I425" s="82"/>
      <c r="J425" s="83"/>
      <c r="K425" s="14"/>
      <c r="L425" s="17"/>
      <c r="M425" s="16"/>
      <c r="N425" s="16"/>
      <c r="O425" s="16"/>
      <c r="P425" s="353">
        <f>COUNTIF(Inputs!$D$4:$AL$247,C425)*(Inputs!$B$3*24)*60*IF(C425="",0,1)</f>
        <v>0</v>
      </c>
      <c r="Q425" s="354">
        <f>IF(Factsheet!$E$61&gt;0,P425/Factsheet!$E$61,0)</f>
        <v>0</v>
      </c>
      <c r="R425" s="18"/>
      <c r="S425" s="355"/>
      <c r="T425" s="14"/>
      <c r="U425" s="14"/>
      <c r="V425" s="14" t="str">
        <f t="shared" si="14"/>
        <v>-</v>
      </c>
      <c r="W425" s="14"/>
      <c r="X425" s="14"/>
      <c r="Y425" s="14"/>
      <c r="Z425" s="14"/>
    </row>
    <row r="426" spans="1:26" ht="15" x14ac:dyDescent="0.25">
      <c r="A426" s="14"/>
      <c r="B426" s="16"/>
      <c r="C426" s="16"/>
      <c r="D426" s="14"/>
      <c r="E426" s="14"/>
      <c r="F426" s="16"/>
      <c r="G426" s="16"/>
      <c r="H426" s="16"/>
      <c r="I426" s="82"/>
      <c r="J426" s="83"/>
      <c r="K426" s="14"/>
      <c r="L426" s="17"/>
      <c r="M426" s="16"/>
      <c r="N426" s="16"/>
      <c r="O426" s="16"/>
      <c r="P426" s="353">
        <f>COUNTIF(Inputs!$D$4:$AL$247,C426)*(Inputs!$B$3*24)*60*IF(C426="",0,1)</f>
        <v>0</v>
      </c>
      <c r="Q426" s="354">
        <f>IF(Factsheet!$E$61&gt;0,P426/Factsheet!$E$61,0)</f>
        <v>0</v>
      </c>
      <c r="R426" s="18"/>
      <c r="S426" s="355"/>
      <c r="T426" s="14"/>
      <c r="U426" s="14"/>
      <c r="V426" s="14" t="str">
        <f t="shared" si="14"/>
        <v>-</v>
      </c>
      <c r="W426" s="14"/>
      <c r="X426" s="14"/>
      <c r="Y426" s="14"/>
      <c r="Z426" s="14"/>
    </row>
    <row r="427" spans="1:26" ht="15" x14ac:dyDescent="0.25">
      <c r="A427" s="14"/>
      <c r="B427" s="16"/>
      <c r="C427" s="16"/>
      <c r="D427" s="14"/>
      <c r="E427" s="14"/>
      <c r="F427" s="16"/>
      <c r="G427" s="16"/>
      <c r="H427" s="16"/>
      <c r="I427" s="82"/>
      <c r="J427" s="83"/>
      <c r="K427" s="14"/>
      <c r="L427" s="17"/>
      <c r="M427" s="16"/>
      <c r="N427" s="16"/>
      <c r="O427" s="16"/>
      <c r="P427" s="353">
        <f>COUNTIF(Inputs!$D$4:$AL$247,C427)*(Inputs!$B$3*24)*60*IF(C427="",0,1)</f>
        <v>0</v>
      </c>
      <c r="Q427" s="354">
        <f>IF(Factsheet!$E$61&gt;0,P427/Factsheet!$E$61,0)</f>
        <v>0</v>
      </c>
      <c r="R427" s="18"/>
      <c r="S427" s="355"/>
      <c r="T427" s="14"/>
      <c r="U427" s="14"/>
      <c r="V427" s="14" t="str">
        <f t="shared" si="14"/>
        <v>-</v>
      </c>
      <c r="W427" s="14"/>
      <c r="X427" s="14"/>
      <c r="Y427" s="14"/>
      <c r="Z427" s="14"/>
    </row>
    <row r="428" spans="1:26" ht="15" x14ac:dyDescent="0.25">
      <c r="A428" s="14"/>
      <c r="B428" s="16"/>
      <c r="C428" s="16"/>
      <c r="D428" s="14"/>
      <c r="E428" s="14"/>
      <c r="F428" s="16"/>
      <c r="G428" s="16"/>
      <c r="H428" s="16"/>
      <c r="I428" s="82"/>
      <c r="J428" s="83"/>
      <c r="K428" s="14"/>
      <c r="L428" s="17"/>
      <c r="M428" s="16"/>
      <c r="N428" s="16"/>
      <c r="O428" s="16"/>
      <c r="P428" s="353">
        <f>COUNTIF(Inputs!$D$4:$AL$247,C428)*(Inputs!$B$3*24)*60*IF(C428="",0,1)</f>
        <v>0</v>
      </c>
      <c r="Q428" s="354">
        <f>IF(Factsheet!$E$61&gt;0,P428/Factsheet!$E$61,0)</f>
        <v>0</v>
      </c>
      <c r="R428" s="18"/>
      <c r="S428" s="355"/>
      <c r="T428" s="14"/>
      <c r="U428" s="14"/>
      <c r="V428" s="14" t="str">
        <f t="shared" si="14"/>
        <v>-</v>
      </c>
      <c r="W428" s="14"/>
      <c r="X428" s="14"/>
      <c r="Y428" s="14"/>
      <c r="Z428" s="14"/>
    </row>
    <row r="429" spans="1:26" ht="15" x14ac:dyDescent="0.25">
      <c r="A429" s="14"/>
      <c r="B429" s="16"/>
      <c r="C429" s="16"/>
      <c r="D429" s="14"/>
      <c r="E429" s="14"/>
      <c r="F429" s="16"/>
      <c r="G429" s="16"/>
      <c r="H429" s="16"/>
      <c r="I429" s="82"/>
      <c r="J429" s="83"/>
      <c r="K429" s="14"/>
      <c r="L429" s="17"/>
      <c r="M429" s="16"/>
      <c r="N429" s="16"/>
      <c r="O429" s="16"/>
      <c r="P429" s="353">
        <f>COUNTIF(Inputs!$D$4:$AL$247,C429)*(Inputs!$B$3*24)*60*IF(C429="",0,1)</f>
        <v>0</v>
      </c>
      <c r="Q429" s="354">
        <f>IF(Factsheet!$E$61&gt;0,P429/Factsheet!$E$61,0)</f>
        <v>0</v>
      </c>
      <c r="R429" s="18"/>
      <c r="S429" s="355"/>
      <c r="T429" s="14"/>
      <c r="U429" s="14"/>
      <c r="V429" s="14" t="str">
        <f t="shared" si="14"/>
        <v>-</v>
      </c>
      <c r="W429" s="14"/>
      <c r="X429" s="14"/>
      <c r="Y429" s="14"/>
      <c r="Z429" s="14"/>
    </row>
    <row r="430" spans="1:26" ht="15" x14ac:dyDescent="0.25">
      <c r="A430" s="14"/>
      <c r="B430" s="16"/>
      <c r="C430" s="16"/>
      <c r="D430" s="14"/>
      <c r="E430" s="14"/>
      <c r="F430" s="16"/>
      <c r="G430" s="16"/>
      <c r="H430" s="16"/>
      <c r="I430" s="82"/>
      <c r="J430" s="83"/>
      <c r="K430" s="14"/>
      <c r="L430" s="17"/>
      <c r="M430" s="16"/>
      <c r="N430" s="16"/>
      <c r="O430" s="16"/>
      <c r="P430" s="353">
        <f>COUNTIF(Inputs!$D$4:$AL$247,C430)*(Inputs!$B$3*24)*60*IF(C430="",0,1)</f>
        <v>0</v>
      </c>
      <c r="Q430" s="354">
        <f>IF(Factsheet!$E$61&gt;0,P430/Factsheet!$E$61,0)</f>
        <v>0</v>
      </c>
      <c r="R430" s="18"/>
      <c r="S430" s="355"/>
      <c r="T430" s="14"/>
      <c r="U430" s="14"/>
      <c r="V430" s="14" t="str">
        <f t="shared" si="14"/>
        <v>-</v>
      </c>
      <c r="W430" s="14"/>
      <c r="X430" s="14"/>
      <c r="Y430" s="14"/>
      <c r="Z430" s="14"/>
    </row>
    <row r="431" spans="1:26" ht="15" x14ac:dyDescent="0.25">
      <c r="A431" s="14"/>
      <c r="B431" s="16"/>
      <c r="C431" s="16"/>
      <c r="D431" s="14"/>
      <c r="E431" s="14"/>
      <c r="F431" s="16"/>
      <c r="G431" s="16"/>
      <c r="H431" s="16"/>
      <c r="I431" s="82"/>
      <c r="J431" s="83"/>
      <c r="K431" s="14"/>
      <c r="L431" s="17"/>
      <c r="M431" s="16"/>
      <c r="N431" s="16"/>
      <c r="O431" s="16"/>
      <c r="P431" s="353">
        <f>COUNTIF(Inputs!$D$4:$AL$247,C431)*(Inputs!$B$3*24)*60*IF(C431="",0,1)</f>
        <v>0</v>
      </c>
      <c r="Q431" s="354">
        <f>IF(Factsheet!$E$61&gt;0,P431/Factsheet!$E$61,0)</f>
        <v>0</v>
      </c>
      <c r="R431" s="18"/>
      <c r="S431" s="355"/>
      <c r="T431" s="14"/>
      <c r="U431" s="14"/>
      <c r="V431" s="14" t="str">
        <f t="shared" si="14"/>
        <v>-</v>
      </c>
      <c r="W431" s="14"/>
      <c r="X431" s="14"/>
      <c r="Y431" s="14"/>
      <c r="Z431" s="14"/>
    </row>
    <row r="432" spans="1:26" ht="15" x14ac:dyDescent="0.25">
      <c r="A432" s="14"/>
      <c r="B432" s="16"/>
      <c r="C432" s="16"/>
      <c r="D432" s="14"/>
      <c r="E432" s="14"/>
      <c r="F432" s="16"/>
      <c r="G432" s="16"/>
      <c r="H432" s="16"/>
      <c r="I432" s="82"/>
      <c r="J432" s="83"/>
      <c r="K432" s="14"/>
      <c r="L432" s="17"/>
      <c r="M432" s="16"/>
      <c r="N432" s="16"/>
      <c r="O432" s="16"/>
      <c r="P432" s="353">
        <f>COUNTIF(Inputs!$D$4:$AL$247,C432)*(Inputs!$B$3*24)*60*IF(C432="",0,1)</f>
        <v>0</v>
      </c>
      <c r="Q432" s="354">
        <f>IF(Factsheet!$E$61&gt;0,P432/Factsheet!$E$61,0)</f>
        <v>0</v>
      </c>
      <c r="R432" s="18"/>
      <c r="S432" s="355"/>
      <c r="T432" s="14"/>
      <c r="U432" s="14"/>
      <c r="V432" s="14" t="str">
        <f t="shared" si="14"/>
        <v>-</v>
      </c>
      <c r="W432" s="14"/>
      <c r="X432" s="14"/>
      <c r="Y432" s="14"/>
      <c r="Z432" s="14"/>
    </row>
    <row r="433" spans="1:26" ht="15" x14ac:dyDescent="0.25">
      <c r="A433" s="14"/>
      <c r="B433" s="16"/>
      <c r="C433" s="16"/>
      <c r="D433" s="14"/>
      <c r="E433" s="14"/>
      <c r="F433" s="16"/>
      <c r="G433" s="16"/>
      <c r="H433" s="16"/>
      <c r="I433" s="82"/>
      <c r="J433" s="83"/>
      <c r="K433" s="14"/>
      <c r="L433" s="17"/>
      <c r="M433" s="16"/>
      <c r="N433" s="16"/>
      <c r="O433" s="16"/>
      <c r="P433" s="353">
        <f>COUNTIF(Inputs!$D$4:$AL$247,C433)*(Inputs!$B$3*24)*60*IF(C433="",0,1)</f>
        <v>0</v>
      </c>
      <c r="Q433" s="354">
        <f>IF(Factsheet!$E$61&gt;0,P433/Factsheet!$E$61,0)</f>
        <v>0</v>
      </c>
      <c r="R433" s="18"/>
      <c r="S433" s="355"/>
      <c r="T433" s="14"/>
      <c r="U433" s="14"/>
      <c r="V433" s="14" t="str">
        <f t="shared" si="14"/>
        <v>-</v>
      </c>
      <c r="W433" s="14"/>
      <c r="X433" s="14"/>
      <c r="Y433" s="14"/>
      <c r="Z433" s="14"/>
    </row>
    <row r="434" spans="1:26" ht="15" x14ac:dyDescent="0.25">
      <c r="A434" s="14"/>
      <c r="B434" s="16"/>
      <c r="C434" s="16"/>
      <c r="D434" s="14"/>
      <c r="E434" s="14"/>
      <c r="F434" s="16"/>
      <c r="G434" s="16"/>
      <c r="H434" s="16"/>
      <c r="I434" s="82"/>
      <c r="J434" s="83"/>
      <c r="K434" s="14"/>
      <c r="L434" s="17"/>
      <c r="M434" s="16"/>
      <c r="N434" s="16"/>
      <c r="O434" s="16"/>
      <c r="P434" s="353">
        <f>COUNTIF(Inputs!$D$4:$AL$247,C434)*(Inputs!$B$3*24)*60*IF(C434="",0,1)</f>
        <v>0</v>
      </c>
      <c r="Q434" s="354">
        <f>IF(Factsheet!$E$61&gt;0,P434/Factsheet!$E$61,0)</f>
        <v>0</v>
      </c>
      <c r="R434" s="18"/>
      <c r="S434" s="355"/>
      <c r="T434" s="14"/>
      <c r="U434" s="14"/>
      <c r="V434" s="14" t="str">
        <f t="shared" si="14"/>
        <v>-</v>
      </c>
      <c r="W434" s="14"/>
      <c r="X434" s="14"/>
      <c r="Y434" s="14"/>
      <c r="Z434" s="14"/>
    </row>
    <row r="435" spans="1:26" ht="15" x14ac:dyDescent="0.25">
      <c r="A435" s="14"/>
      <c r="B435" s="16"/>
      <c r="C435" s="16"/>
      <c r="D435" s="14"/>
      <c r="E435" s="14"/>
      <c r="F435" s="16"/>
      <c r="G435" s="16"/>
      <c r="H435" s="16"/>
      <c r="I435" s="82"/>
      <c r="J435" s="83"/>
      <c r="K435" s="14"/>
      <c r="L435" s="17"/>
      <c r="M435" s="16"/>
      <c r="N435" s="16"/>
      <c r="O435" s="16"/>
      <c r="P435" s="353">
        <f>COUNTIF(Inputs!$D$4:$AL$247,C435)*(Inputs!$B$3*24)*60*IF(C435="",0,1)</f>
        <v>0</v>
      </c>
      <c r="Q435" s="354">
        <f>IF(Factsheet!$E$61&gt;0,P435/Factsheet!$E$61,0)</f>
        <v>0</v>
      </c>
      <c r="R435" s="18"/>
      <c r="S435" s="355"/>
      <c r="T435" s="14"/>
      <c r="U435" s="14"/>
      <c r="V435" s="14" t="str">
        <f t="shared" si="14"/>
        <v>-</v>
      </c>
      <c r="W435" s="14"/>
      <c r="X435" s="14"/>
      <c r="Y435" s="14"/>
      <c r="Z435" s="14"/>
    </row>
    <row r="436" spans="1:26" ht="15" x14ac:dyDescent="0.25">
      <c r="A436" s="14"/>
      <c r="B436" s="16"/>
      <c r="C436" s="16"/>
      <c r="D436" s="14"/>
      <c r="E436" s="14"/>
      <c r="F436" s="16"/>
      <c r="G436" s="16"/>
      <c r="H436" s="16"/>
      <c r="I436" s="82"/>
      <c r="J436" s="83"/>
      <c r="K436" s="14"/>
      <c r="L436" s="17"/>
      <c r="M436" s="16"/>
      <c r="N436" s="16"/>
      <c r="O436" s="16"/>
      <c r="P436" s="353">
        <f>COUNTIF(Inputs!$D$4:$AL$247,C436)*(Inputs!$B$3*24)*60*IF(C436="",0,1)</f>
        <v>0</v>
      </c>
      <c r="Q436" s="354">
        <f>IF(Factsheet!$E$61&gt;0,P436/Factsheet!$E$61,0)</f>
        <v>0</v>
      </c>
      <c r="R436" s="18"/>
      <c r="S436" s="355"/>
      <c r="T436" s="14"/>
      <c r="U436" s="14"/>
      <c r="V436" s="14" t="str">
        <f t="shared" si="14"/>
        <v>-</v>
      </c>
      <c r="W436" s="14"/>
      <c r="X436" s="14"/>
      <c r="Y436" s="14"/>
      <c r="Z436" s="14"/>
    </row>
    <row r="437" spans="1:26" ht="15" x14ac:dyDescent="0.25">
      <c r="A437" s="14"/>
      <c r="B437" s="16"/>
      <c r="C437" s="16"/>
      <c r="D437" s="14"/>
      <c r="E437" s="14"/>
      <c r="F437" s="16"/>
      <c r="G437" s="16"/>
      <c r="H437" s="16"/>
      <c r="I437" s="82"/>
      <c r="J437" s="83"/>
      <c r="K437" s="14"/>
      <c r="L437" s="17"/>
      <c r="M437" s="16"/>
      <c r="N437" s="16"/>
      <c r="O437" s="16"/>
      <c r="P437" s="353">
        <f>COUNTIF(Inputs!$D$4:$AL$247,C437)*(Inputs!$B$3*24)*60*IF(C437="",0,1)</f>
        <v>0</v>
      </c>
      <c r="Q437" s="354">
        <f>IF(Factsheet!$E$61&gt;0,P437/Factsheet!$E$61,0)</f>
        <v>0</v>
      </c>
      <c r="R437" s="18"/>
      <c r="S437" s="355"/>
      <c r="T437" s="14"/>
      <c r="U437" s="14"/>
      <c r="V437" s="14" t="str">
        <f t="shared" si="14"/>
        <v>-</v>
      </c>
      <c r="W437" s="14"/>
      <c r="X437" s="14"/>
      <c r="Y437" s="14"/>
      <c r="Z437" s="14"/>
    </row>
    <row r="438" spans="1:26" ht="15" x14ac:dyDescent="0.25">
      <c r="A438" s="14"/>
      <c r="B438" s="16"/>
      <c r="C438" s="16"/>
      <c r="D438" s="14"/>
      <c r="E438" s="14"/>
      <c r="F438" s="16"/>
      <c r="G438" s="16"/>
      <c r="H438" s="16"/>
      <c r="I438" s="82"/>
      <c r="J438" s="83"/>
      <c r="K438" s="14"/>
      <c r="L438" s="17"/>
      <c r="M438" s="16"/>
      <c r="N438" s="16"/>
      <c r="O438" s="16"/>
      <c r="P438" s="353">
        <f>COUNTIF(Inputs!$D$4:$AL$247,C438)*(Inputs!$B$3*24)*60*IF(C438="",0,1)</f>
        <v>0</v>
      </c>
      <c r="Q438" s="354">
        <f>IF(Factsheet!$E$61&gt;0,P438/Factsheet!$E$61,0)</f>
        <v>0</v>
      </c>
      <c r="R438" s="18"/>
      <c r="S438" s="355"/>
      <c r="T438" s="14"/>
      <c r="U438" s="14"/>
      <c r="V438" s="14" t="str">
        <f t="shared" si="14"/>
        <v>-</v>
      </c>
      <c r="W438" s="14"/>
      <c r="X438" s="14"/>
      <c r="Y438" s="14"/>
      <c r="Z438" s="14"/>
    </row>
    <row r="439" spans="1:26" ht="15" x14ac:dyDescent="0.25">
      <c r="A439" s="14"/>
      <c r="B439" s="16"/>
      <c r="C439" s="16"/>
      <c r="D439" s="14"/>
      <c r="E439" s="14"/>
      <c r="F439" s="16"/>
      <c r="G439" s="16"/>
      <c r="H439" s="16"/>
      <c r="I439" s="82"/>
      <c r="J439" s="83"/>
      <c r="K439" s="14"/>
      <c r="L439" s="17"/>
      <c r="M439" s="16"/>
      <c r="N439" s="16"/>
      <c r="O439" s="16"/>
      <c r="P439" s="353">
        <f>COUNTIF(Inputs!$D$4:$AL$247,C439)*(Inputs!$B$3*24)*60*IF(C439="",0,1)</f>
        <v>0</v>
      </c>
      <c r="Q439" s="354">
        <f>IF(Factsheet!$E$61&gt;0,P439/Factsheet!$E$61,0)</f>
        <v>0</v>
      </c>
      <c r="R439" s="18"/>
      <c r="S439" s="355"/>
      <c r="T439" s="14"/>
      <c r="U439" s="14"/>
      <c r="V439" s="14" t="str">
        <f t="shared" si="14"/>
        <v>-</v>
      </c>
      <c r="W439" s="14"/>
      <c r="X439" s="14"/>
      <c r="Y439" s="14"/>
      <c r="Z439" s="14"/>
    </row>
    <row r="440" spans="1:26" ht="15" x14ac:dyDescent="0.25">
      <c r="A440" s="14"/>
      <c r="B440" s="16"/>
      <c r="C440" s="16"/>
      <c r="D440" s="14"/>
      <c r="E440" s="14"/>
      <c r="F440" s="16"/>
      <c r="G440" s="16"/>
      <c r="H440" s="16"/>
      <c r="I440" s="82"/>
      <c r="J440" s="83"/>
      <c r="K440" s="14"/>
      <c r="L440" s="17"/>
      <c r="M440" s="16"/>
      <c r="N440" s="16"/>
      <c r="O440" s="16"/>
      <c r="P440" s="353">
        <f>COUNTIF(Inputs!$D$4:$AL$247,C440)*(Inputs!$B$3*24)*60*IF(C440="",0,1)</f>
        <v>0</v>
      </c>
      <c r="Q440" s="354">
        <f>IF(Factsheet!$E$61&gt;0,P440/Factsheet!$E$61,0)</f>
        <v>0</v>
      </c>
      <c r="R440" s="18"/>
      <c r="S440" s="355"/>
      <c r="T440" s="14"/>
      <c r="U440" s="14"/>
      <c r="V440" s="14" t="str">
        <f t="shared" ref="V440:V503" si="15">A440&amp;"-"&amp;C440</f>
        <v>-</v>
      </c>
      <c r="W440" s="14"/>
      <c r="X440" s="14"/>
      <c r="Y440" s="14"/>
      <c r="Z440" s="14"/>
    </row>
    <row r="441" spans="1:26" ht="15" x14ac:dyDescent="0.25">
      <c r="A441" s="14"/>
      <c r="B441" s="16"/>
      <c r="C441" s="16"/>
      <c r="D441" s="14"/>
      <c r="E441" s="14"/>
      <c r="F441" s="16"/>
      <c r="G441" s="16"/>
      <c r="H441" s="16"/>
      <c r="I441" s="82"/>
      <c r="J441" s="83"/>
      <c r="K441" s="14"/>
      <c r="L441" s="17"/>
      <c r="M441" s="16"/>
      <c r="N441" s="16"/>
      <c r="O441" s="16"/>
      <c r="P441" s="353">
        <f>COUNTIF(Inputs!$D$4:$AL$247,C441)*(Inputs!$B$3*24)*60*IF(C441="",0,1)</f>
        <v>0</v>
      </c>
      <c r="Q441" s="354">
        <f>IF(Factsheet!$E$61&gt;0,P441/Factsheet!$E$61,0)</f>
        <v>0</v>
      </c>
      <c r="R441" s="18"/>
      <c r="S441" s="355"/>
      <c r="T441" s="14"/>
      <c r="U441" s="14"/>
      <c r="V441" s="14" t="str">
        <f t="shared" si="15"/>
        <v>-</v>
      </c>
      <c r="W441" s="14"/>
      <c r="X441" s="14"/>
      <c r="Y441" s="14"/>
      <c r="Z441" s="14"/>
    </row>
    <row r="442" spans="1:26" ht="15" x14ac:dyDescent="0.25">
      <c r="A442" s="14"/>
      <c r="B442" s="16"/>
      <c r="C442" s="16"/>
      <c r="D442" s="14"/>
      <c r="E442" s="14"/>
      <c r="F442" s="16"/>
      <c r="G442" s="16"/>
      <c r="H442" s="16"/>
      <c r="I442" s="82"/>
      <c r="J442" s="83"/>
      <c r="K442" s="14"/>
      <c r="L442" s="17"/>
      <c r="M442" s="16"/>
      <c r="N442" s="16"/>
      <c r="O442" s="16"/>
      <c r="P442" s="353">
        <f>COUNTIF(Inputs!$D$4:$AL$247,C442)*(Inputs!$B$3*24)*60*IF(C442="",0,1)</f>
        <v>0</v>
      </c>
      <c r="Q442" s="354">
        <f>IF(Factsheet!$E$61&gt;0,P442/Factsheet!$E$61,0)</f>
        <v>0</v>
      </c>
      <c r="R442" s="18"/>
      <c r="S442" s="355"/>
      <c r="T442" s="14"/>
      <c r="U442" s="14"/>
      <c r="V442" s="14" t="str">
        <f t="shared" si="15"/>
        <v>-</v>
      </c>
      <c r="W442" s="14"/>
      <c r="X442" s="14"/>
      <c r="Y442" s="14"/>
      <c r="Z442" s="14"/>
    </row>
    <row r="443" spans="1:26" ht="15" x14ac:dyDescent="0.25">
      <c r="A443" s="14"/>
      <c r="B443" s="16"/>
      <c r="C443" s="16"/>
      <c r="D443" s="14"/>
      <c r="E443" s="14"/>
      <c r="F443" s="16"/>
      <c r="G443" s="16"/>
      <c r="H443" s="16"/>
      <c r="I443" s="82"/>
      <c r="J443" s="83"/>
      <c r="K443" s="14"/>
      <c r="L443" s="17"/>
      <c r="M443" s="16"/>
      <c r="N443" s="16"/>
      <c r="O443" s="16"/>
      <c r="P443" s="353">
        <f>COUNTIF(Inputs!$D$4:$AL$247,C443)*(Inputs!$B$3*24)*60*IF(C443="",0,1)</f>
        <v>0</v>
      </c>
      <c r="Q443" s="354">
        <f>IF(Factsheet!$E$61&gt;0,P443/Factsheet!$E$61,0)</f>
        <v>0</v>
      </c>
      <c r="R443" s="18"/>
      <c r="S443" s="355"/>
      <c r="T443" s="14"/>
      <c r="U443" s="14"/>
      <c r="V443" s="14" t="str">
        <f t="shared" si="15"/>
        <v>-</v>
      </c>
      <c r="W443" s="14"/>
      <c r="X443" s="14"/>
      <c r="Y443" s="14"/>
      <c r="Z443" s="14"/>
    </row>
    <row r="444" spans="1:26" ht="15" x14ac:dyDescent="0.25">
      <c r="A444" s="14"/>
      <c r="B444" s="16"/>
      <c r="C444" s="16"/>
      <c r="D444" s="14"/>
      <c r="E444" s="14"/>
      <c r="F444" s="16"/>
      <c r="G444" s="16"/>
      <c r="H444" s="16"/>
      <c r="I444" s="82"/>
      <c r="J444" s="83"/>
      <c r="K444" s="14"/>
      <c r="L444" s="17"/>
      <c r="M444" s="16"/>
      <c r="N444" s="16"/>
      <c r="O444" s="16"/>
      <c r="P444" s="353">
        <f>COUNTIF(Inputs!$D$4:$AL$247,C444)*(Inputs!$B$3*24)*60*IF(C444="",0,1)</f>
        <v>0</v>
      </c>
      <c r="Q444" s="354">
        <f>IF(Factsheet!$E$61&gt;0,P444/Factsheet!$E$61,0)</f>
        <v>0</v>
      </c>
      <c r="R444" s="18"/>
      <c r="S444" s="355"/>
      <c r="T444" s="14"/>
      <c r="U444" s="14"/>
      <c r="V444" s="14" t="str">
        <f t="shared" si="15"/>
        <v>-</v>
      </c>
      <c r="W444" s="14"/>
      <c r="X444" s="14"/>
      <c r="Y444" s="14"/>
      <c r="Z444" s="14"/>
    </row>
    <row r="445" spans="1:26" ht="15" x14ac:dyDescent="0.25">
      <c r="A445" s="14"/>
      <c r="B445" s="16"/>
      <c r="C445" s="16"/>
      <c r="D445" s="14"/>
      <c r="E445" s="14"/>
      <c r="F445" s="16"/>
      <c r="G445" s="16"/>
      <c r="H445" s="16"/>
      <c r="I445" s="82"/>
      <c r="J445" s="83"/>
      <c r="K445" s="14"/>
      <c r="L445" s="17"/>
      <c r="M445" s="16"/>
      <c r="N445" s="16"/>
      <c r="O445" s="16"/>
      <c r="P445" s="353">
        <f>COUNTIF(Inputs!$D$4:$AL$247,C445)*(Inputs!$B$3*24)*60*IF(C445="",0,1)</f>
        <v>0</v>
      </c>
      <c r="Q445" s="354">
        <f>IF(Factsheet!$E$61&gt;0,P445/Factsheet!$E$61,0)</f>
        <v>0</v>
      </c>
      <c r="R445" s="18"/>
      <c r="S445" s="355"/>
      <c r="T445" s="14"/>
      <c r="U445" s="14"/>
      <c r="V445" s="14" t="str">
        <f t="shared" si="15"/>
        <v>-</v>
      </c>
      <c r="W445" s="14"/>
      <c r="X445" s="14"/>
      <c r="Y445" s="14"/>
      <c r="Z445" s="14"/>
    </row>
    <row r="446" spans="1:26" ht="15" x14ac:dyDescent="0.25">
      <c r="A446" s="14"/>
      <c r="B446" s="16"/>
      <c r="C446" s="16"/>
      <c r="D446" s="14"/>
      <c r="E446" s="14"/>
      <c r="F446" s="16"/>
      <c r="G446" s="16"/>
      <c r="H446" s="16"/>
      <c r="I446" s="82"/>
      <c r="J446" s="83"/>
      <c r="K446" s="14"/>
      <c r="L446" s="17"/>
      <c r="M446" s="16"/>
      <c r="N446" s="16"/>
      <c r="O446" s="16"/>
      <c r="P446" s="353">
        <f>COUNTIF(Inputs!$D$4:$AL$247,C446)*(Inputs!$B$3*24)*60*IF(C446="",0,1)</f>
        <v>0</v>
      </c>
      <c r="Q446" s="354">
        <f>IF(Factsheet!$E$61&gt;0,P446/Factsheet!$E$61,0)</f>
        <v>0</v>
      </c>
      <c r="R446" s="18"/>
      <c r="S446" s="355"/>
      <c r="T446" s="14"/>
      <c r="U446" s="14"/>
      <c r="V446" s="14" t="str">
        <f t="shared" si="15"/>
        <v>-</v>
      </c>
      <c r="W446" s="14"/>
      <c r="X446" s="14"/>
      <c r="Y446" s="14"/>
      <c r="Z446" s="14"/>
    </row>
    <row r="447" spans="1:26" ht="15" x14ac:dyDescent="0.25">
      <c r="A447" s="14"/>
      <c r="B447" s="16"/>
      <c r="C447" s="16"/>
      <c r="D447" s="14"/>
      <c r="E447" s="14"/>
      <c r="F447" s="16"/>
      <c r="G447" s="16"/>
      <c r="H447" s="16"/>
      <c r="I447" s="82"/>
      <c r="J447" s="83"/>
      <c r="K447" s="14"/>
      <c r="L447" s="17"/>
      <c r="M447" s="16"/>
      <c r="N447" s="16"/>
      <c r="O447" s="16"/>
      <c r="P447" s="353">
        <f>COUNTIF(Inputs!$D$4:$AL$247,C447)*(Inputs!$B$3*24)*60*IF(C447="",0,1)</f>
        <v>0</v>
      </c>
      <c r="Q447" s="354">
        <f>IF(Factsheet!$E$61&gt;0,P447/Factsheet!$E$61,0)</f>
        <v>0</v>
      </c>
      <c r="R447" s="18"/>
      <c r="S447" s="355"/>
      <c r="T447" s="14"/>
      <c r="U447" s="14"/>
      <c r="V447" s="14" t="str">
        <f t="shared" si="15"/>
        <v>-</v>
      </c>
      <c r="W447" s="14"/>
      <c r="X447" s="14"/>
      <c r="Y447" s="14"/>
      <c r="Z447" s="14"/>
    </row>
    <row r="448" spans="1:26" ht="15" x14ac:dyDescent="0.25">
      <c r="A448" s="14"/>
      <c r="B448" s="16"/>
      <c r="C448" s="16"/>
      <c r="D448" s="14"/>
      <c r="E448" s="14"/>
      <c r="F448" s="16"/>
      <c r="G448" s="16"/>
      <c r="H448" s="16"/>
      <c r="I448" s="82"/>
      <c r="J448" s="83"/>
      <c r="K448" s="14"/>
      <c r="L448" s="17"/>
      <c r="M448" s="16"/>
      <c r="N448" s="16"/>
      <c r="O448" s="16"/>
      <c r="P448" s="353">
        <f>COUNTIF(Inputs!$D$4:$AL$247,C448)*(Inputs!$B$3*24)*60*IF(C448="",0,1)</f>
        <v>0</v>
      </c>
      <c r="Q448" s="354">
        <f>IF(Factsheet!$E$61&gt;0,P448/Factsheet!$E$61,0)</f>
        <v>0</v>
      </c>
      <c r="R448" s="18"/>
      <c r="S448" s="355"/>
      <c r="T448" s="14"/>
      <c r="U448" s="14"/>
      <c r="V448" s="14" t="str">
        <f t="shared" si="15"/>
        <v>-</v>
      </c>
      <c r="W448" s="14"/>
      <c r="X448" s="14"/>
      <c r="Y448" s="14"/>
      <c r="Z448" s="14"/>
    </row>
    <row r="449" spans="1:26" ht="15" x14ac:dyDescent="0.25">
      <c r="A449" s="14"/>
      <c r="B449" s="16"/>
      <c r="C449" s="16"/>
      <c r="D449" s="14"/>
      <c r="E449" s="14"/>
      <c r="F449" s="16"/>
      <c r="G449" s="16"/>
      <c r="H449" s="16"/>
      <c r="I449" s="82"/>
      <c r="J449" s="83"/>
      <c r="K449" s="14"/>
      <c r="L449" s="17"/>
      <c r="M449" s="16"/>
      <c r="N449" s="16"/>
      <c r="O449" s="16"/>
      <c r="P449" s="353">
        <f>COUNTIF(Inputs!$D$4:$AL$247,C449)*(Inputs!$B$3*24)*60*IF(C449="",0,1)</f>
        <v>0</v>
      </c>
      <c r="Q449" s="354">
        <f>IF(Factsheet!$E$61&gt;0,P449/Factsheet!$E$61,0)</f>
        <v>0</v>
      </c>
      <c r="R449" s="18"/>
      <c r="S449" s="355"/>
      <c r="T449" s="14"/>
      <c r="U449" s="14"/>
      <c r="V449" s="14" t="str">
        <f t="shared" si="15"/>
        <v>-</v>
      </c>
      <c r="W449" s="14"/>
      <c r="X449" s="14"/>
      <c r="Y449" s="14"/>
      <c r="Z449" s="14"/>
    </row>
    <row r="450" spans="1:26" ht="15" x14ac:dyDescent="0.25">
      <c r="A450" s="14"/>
      <c r="B450" s="16"/>
      <c r="C450" s="16"/>
      <c r="D450" s="14"/>
      <c r="E450" s="14"/>
      <c r="F450" s="16"/>
      <c r="G450" s="16"/>
      <c r="H450" s="16"/>
      <c r="I450" s="82"/>
      <c r="J450" s="83"/>
      <c r="K450" s="14"/>
      <c r="L450" s="17"/>
      <c r="M450" s="16"/>
      <c r="N450" s="16"/>
      <c r="O450" s="16"/>
      <c r="P450" s="353">
        <f>COUNTIF(Inputs!$D$4:$AL$247,C450)*(Inputs!$B$3*24)*60*IF(C450="",0,1)</f>
        <v>0</v>
      </c>
      <c r="Q450" s="354">
        <f>IF(Factsheet!$E$61&gt;0,P450/Factsheet!$E$61,0)</f>
        <v>0</v>
      </c>
      <c r="R450" s="18"/>
      <c r="S450" s="355"/>
      <c r="T450" s="14"/>
      <c r="U450" s="14"/>
      <c r="V450" s="14" t="str">
        <f t="shared" si="15"/>
        <v>-</v>
      </c>
      <c r="W450" s="14"/>
      <c r="X450" s="14"/>
      <c r="Y450" s="14"/>
      <c r="Z450" s="14"/>
    </row>
    <row r="451" spans="1:26" ht="15" x14ac:dyDescent="0.25">
      <c r="A451" s="14"/>
      <c r="B451" s="16"/>
      <c r="C451" s="16"/>
      <c r="D451" s="14"/>
      <c r="E451" s="14"/>
      <c r="F451" s="16"/>
      <c r="G451" s="16"/>
      <c r="H451" s="16"/>
      <c r="I451" s="82"/>
      <c r="J451" s="83"/>
      <c r="K451" s="14"/>
      <c r="L451" s="17"/>
      <c r="M451" s="16"/>
      <c r="N451" s="16"/>
      <c r="O451" s="16"/>
      <c r="P451" s="353">
        <f>COUNTIF(Inputs!$D$4:$AL$247,C451)*(Inputs!$B$3*24)*60*IF(C451="",0,1)</f>
        <v>0</v>
      </c>
      <c r="Q451" s="354">
        <f>IF(Factsheet!$E$61&gt;0,P451/Factsheet!$E$61,0)</f>
        <v>0</v>
      </c>
      <c r="R451" s="18"/>
      <c r="S451" s="355"/>
      <c r="T451" s="14"/>
      <c r="U451" s="14"/>
      <c r="V451" s="14" t="str">
        <f t="shared" si="15"/>
        <v>-</v>
      </c>
      <c r="W451" s="14"/>
      <c r="X451" s="14"/>
      <c r="Y451" s="14"/>
      <c r="Z451" s="14"/>
    </row>
    <row r="452" spans="1:26" ht="15" x14ac:dyDescent="0.25">
      <c r="A452" s="14"/>
      <c r="B452" s="16"/>
      <c r="C452" s="16"/>
      <c r="D452" s="14"/>
      <c r="E452" s="14"/>
      <c r="F452" s="16"/>
      <c r="G452" s="16"/>
      <c r="H452" s="16"/>
      <c r="I452" s="82"/>
      <c r="J452" s="83"/>
      <c r="K452" s="14"/>
      <c r="L452" s="17"/>
      <c r="M452" s="16"/>
      <c r="N452" s="16"/>
      <c r="O452" s="16"/>
      <c r="P452" s="353">
        <f>COUNTIF(Inputs!$D$4:$AL$247,C452)*(Inputs!$B$3*24)*60*IF(C452="",0,1)</f>
        <v>0</v>
      </c>
      <c r="Q452" s="354">
        <f>IF(Factsheet!$E$61&gt;0,P452/Factsheet!$E$61,0)</f>
        <v>0</v>
      </c>
      <c r="R452" s="18"/>
      <c r="S452" s="355"/>
      <c r="T452" s="14"/>
      <c r="U452" s="14"/>
      <c r="V452" s="14" t="str">
        <f t="shared" si="15"/>
        <v>-</v>
      </c>
      <c r="W452" s="14"/>
      <c r="X452" s="14"/>
      <c r="Y452" s="14"/>
      <c r="Z452" s="14"/>
    </row>
    <row r="453" spans="1:26" ht="15" x14ac:dyDescent="0.25">
      <c r="A453" s="14"/>
      <c r="B453" s="16"/>
      <c r="C453" s="16"/>
      <c r="D453" s="14"/>
      <c r="E453" s="14"/>
      <c r="F453" s="16"/>
      <c r="G453" s="16"/>
      <c r="H453" s="16"/>
      <c r="I453" s="82"/>
      <c r="J453" s="83"/>
      <c r="K453" s="14"/>
      <c r="L453" s="17"/>
      <c r="M453" s="16"/>
      <c r="N453" s="16"/>
      <c r="O453" s="16"/>
      <c r="P453" s="353">
        <f>COUNTIF(Inputs!$D$4:$AL$247,C453)*(Inputs!$B$3*24)*60*IF(C453="",0,1)</f>
        <v>0</v>
      </c>
      <c r="Q453" s="354">
        <f>IF(Factsheet!$E$61&gt;0,P453/Factsheet!$E$61,0)</f>
        <v>0</v>
      </c>
      <c r="R453" s="18"/>
      <c r="S453" s="355"/>
      <c r="T453" s="14"/>
      <c r="U453" s="14"/>
      <c r="V453" s="14" t="str">
        <f t="shared" si="15"/>
        <v>-</v>
      </c>
      <c r="W453" s="14"/>
      <c r="X453" s="14"/>
      <c r="Y453" s="14"/>
      <c r="Z453" s="14"/>
    </row>
    <row r="454" spans="1:26" ht="15" x14ac:dyDescent="0.25">
      <c r="A454" s="14"/>
      <c r="B454" s="16"/>
      <c r="C454" s="16"/>
      <c r="D454" s="14"/>
      <c r="E454" s="14"/>
      <c r="F454" s="16"/>
      <c r="G454" s="16"/>
      <c r="H454" s="16"/>
      <c r="I454" s="82"/>
      <c r="J454" s="83"/>
      <c r="K454" s="14"/>
      <c r="L454" s="17"/>
      <c r="M454" s="16"/>
      <c r="N454" s="16"/>
      <c r="O454" s="16"/>
      <c r="P454" s="353">
        <f>COUNTIF(Inputs!$D$4:$AL$247,C454)*(Inputs!$B$3*24)*60*IF(C454="",0,1)</f>
        <v>0</v>
      </c>
      <c r="Q454" s="354">
        <f>IF(Factsheet!$E$61&gt;0,P454/Factsheet!$E$61,0)</f>
        <v>0</v>
      </c>
      <c r="R454" s="18"/>
      <c r="S454" s="355"/>
      <c r="T454" s="14"/>
      <c r="U454" s="14"/>
      <c r="V454" s="14" t="str">
        <f t="shared" si="15"/>
        <v>-</v>
      </c>
      <c r="W454" s="14"/>
      <c r="X454" s="14"/>
      <c r="Y454" s="14"/>
      <c r="Z454" s="14"/>
    </row>
    <row r="455" spans="1:26" ht="15" x14ac:dyDescent="0.25">
      <c r="A455" s="14"/>
      <c r="B455" s="16"/>
      <c r="C455" s="16"/>
      <c r="D455" s="14"/>
      <c r="E455" s="14"/>
      <c r="F455" s="16"/>
      <c r="G455" s="16"/>
      <c r="H455" s="16"/>
      <c r="I455" s="82"/>
      <c r="J455" s="83"/>
      <c r="K455" s="14"/>
      <c r="L455" s="17"/>
      <c r="M455" s="16"/>
      <c r="N455" s="16"/>
      <c r="O455" s="16"/>
      <c r="P455" s="353">
        <f>COUNTIF(Inputs!$D$4:$AL$247,C455)*(Inputs!$B$3*24)*60*IF(C455="",0,1)</f>
        <v>0</v>
      </c>
      <c r="Q455" s="354">
        <f>IF(Factsheet!$E$61&gt;0,P455/Factsheet!$E$61,0)</f>
        <v>0</v>
      </c>
      <c r="R455" s="18"/>
      <c r="S455" s="355"/>
      <c r="T455" s="14"/>
      <c r="U455" s="14"/>
      <c r="V455" s="14" t="str">
        <f t="shared" si="15"/>
        <v>-</v>
      </c>
      <c r="W455" s="14"/>
      <c r="X455" s="14"/>
      <c r="Y455" s="14"/>
      <c r="Z455" s="14"/>
    </row>
    <row r="456" spans="1:26" ht="15" x14ac:dyDescent="0.25">
      <c r="A456" s="14"/>
      <c r="B456" s="16"/>
      <c r="C456" s="16"/>
      <c r="D456" s="14"/>
      <c r="E456" s="14"/>
      <c r="F456" s="16"/>
      <c r="G456" s="16"/>
      <c r="H456" s="16"/>
      <c r="I456" s="82"/>
      <c r="J456" s="83"/>
      <c r="K456" s="14"/>
      <c r="L456" s="17"/>
      <c r="M456" s="16"/>
      <c r="N456" s="16"/>
      <c r="O456" s="16"/>
      <c r="P456" s="353">
        <f>COUNTIF(Inputs!$D$4:$AL$247,C456)*(Inputs!$B$3*24)*60*IF(C456="",0,1)</f>
        <v>0</v>
      </c>
      <c r="Q456" s="354">
        <f>IF(Factsheet!$E$61&gt;0,P456/Factsheet!$E$61,0)</f>
        <v>0</v>
      </c>
      <c r="R456" s="18"/>
      <c r="S456" s="355"/>
      <c r="T456" s="14"/>
      <c r="U456" s="14"/>
      <c r="V456" s="14" t="str">
        <f t="shared" si="15"/>
        <v>-</v>
      </c>
      <c r="W456" s="14"/>
      <c r="X456" s="14"/>
      <c r="Y456" s="14"/>
      <c r="Z456" s="14"/>
    </row>
    <row r="457" spans="1:26" ht="15" x14ac:dyDescent="0.25">
      <c r="A457" s="14"/>
      <c r="B457" s="16"/>
      <c r="C457" s="16"/>
      <c r="D457" s="14"/>
      <c r="E457" s="14"/>
      <c r="F457" s="16"/>
      <c r="G457" s="16"/>
      <c r="H457" s="16"/>
      <c r="I457" s="82"/>
      <c r="J457" s="83"/>
      <c r="K457" s="14"/>
      <c r="L457" s="17"/>
      <c r="M457" s="16"/>
      <c r="N457" s="16"/>
      <c r="O457" s="16"/>
      <c r="P457" s="353">
        <f>COUNTIF(Inputs!$D$4:$AL$247,C457)*(Inputs!$B$3*24)*60*IF(C457="",0,1)</f>
        <v>0</v>
      </c>
      <c r="Q457" s="354">
        <f>IF(Factsheet!$E$61&gt;0,P457/Factsheet!$E$61,0)</f>
        <v>0</v>
      </c>
      <c r="R457" s="18"/>
      <c r="S457" s="355"/>
      <c r="T457" s="14"/>
      <c r="U457" s="14"/>
      <c r="V457" s="14" t="str">
        <f t="shared" si="15"/>
        <v>-</v>
      </c>
      <c r="W457" s="14"/>
      <c r="X457" s="14"/>
      <c r="Y457" s="14"/>
      <c r="Z457" s="14"/>
    </row>
    <row r="458" spans="1:26" ht="15" x14ac:dyDescent="0.25">
      <c r="A458" s="14"/>
      <c r="B458" s="16"/>
      <c r="C458" s="16"/>
      <c r="D458" s="14"/>
      <c r="E458" s="14"/>
      <c r="F458" s="16"/>
      <c r="G458" s="16"/>
      <c r="H458" s="16"/>
      <c r="I458" s="82"/>
      <c r="J458" s="83"/>
      <c r="K458" s="14"/>
      <c r="L458" s="17"/>
      <c r="M458" s="16"/>
      <c r="N458" s="16"/>
      <c r="O458" s="16"/>
      <c r="P458" s="353">
        <f>COUNTIF(Inputs!$D$4:$AL$247,C458)*(Inputs!$B$3*24)*60*IF(C458="",0,1)</f>
        <v>0</v>
      </c>
      <c r="Q458" s="354">
        <f>IF(Factsheet!$E$61&gt;0,P458/Factsheet!$E$61,0)</f>
        <v>0</v>
      </c>
      <c r="R458" s="18"/>
      <c r="S458" s="355"/>
      <c r="T458" s="14"/>
      <c r="U458" s="14"/>
      <c r="V458" s="14" t="str">
        <f t="shared" si="15"/>
        <v>-</v>
      </c>
      <c r="W458" s="14"/>
      <c r="X458" s="14"/>
      <c r="Y458" s="14"/>
      <c r="Z458" s="14"/>
    </row>
    <row r="459" spans="1:26" ht="15" x14ac:dyDescent="0.25">
      <c r="A459" s="14"/>
      <c r="B459" s="16"/>
      <c r="C459" s="16"/>
      <c r="D459" s="14"/>
      <c r="E459" s="14"/>
      <c r="F459" s="16"/>
      <c r="G459" s="16"/>
      <c r="H459" s="16"/>
      <c r="I459" s="82"/>
      <c r="J459" s="83"/>
      <c r="K459" s="14"/>
      <c r="L459" s="17"/>
      <c r="M459" s="16"/>
      <c r="N459" s="16"/>
      <c r="O459" s="16"/>
      <c r="P459" s="353">
        <f>COUNTIF(Inputs!$D$4:$AL$247,C459)*(Inputs!$B$3*24)*60*IF(C459="",0,1)</f>
        <v>0</v>
      </c>
      <c r="Q459" s="354">
        <f>IF(Factsheet!$E$61&gt;0,P459/Factsheet!$E$61,0)</f>
        <v>0</v>
      </c>
      <c r="R459" s="18"/>
      <c r="S459" s="355"/>
      <c r="T459" s="14"/>
      <c r="U459" s="14"/>
      <c r="V459" s="14" t="str">
        <f t="shared" si="15"/>
        <v>-</v>
      </c>
      <c r="W459" s="14"/>
      <c r="X459" s="14"/>
      <c r="Y459" s="14"/>
      <c r="Z459" s="14"/>
    </row>
    <row r="460" spans="1:26" ht="15" x14ac:dyDescent="0.25">
      <c r="A460" s="14"/>
      <c r="B460" s="16"/>
      <c r="C460" s="16"/>
      <c r="D460" s="14"/>
      <c r="E460" s="14"/>
      <c r="F460" s="16"/>
      <c r="G460" s="16"/>
      <c r="H460" s="16"/>
      <c r="I460" s="82"/>
      <c r="J460" s="83"/>
      <c r="K460" s="14"/>
      <c r="L460" s="17"/>
      <c r="M460" s="16"/>
      <c r="N460" s="16"/>
      <c r="O460" s="16"/>
      <c r="P460" s="353">
        <f>COUNTIF(Inputs!$D$4:$AL$247,C460)*(Inputs!$B$3*24)*60*IF(C460="",0,1)</f>
        <v>0</v>
      </c>
      <c r="Q460" s="354">
        <f>IF(Factsheet!$E$61&gt;0,P460/Factsheet!$E$61,0)</f>
        <v>0</v>
      </c>
      <c r="R460" s="18"/>
      <c r="S460" s="355"/>
      <c r="T460" s="14"/>
      <c r="U460" s="14"/>
      <c r="V460" s="14" t="str">
        <f t="shared" si="15"/>
        <v>-</v>
      </c>
      <c r="W460" s="14"/>
      <c r="X460" s="14"/>
      <c r="Y460" s="14"/>
      <c r="Z460" s="14"/>
    </row>
    <row r="461" spans="1:26" ht="15" x14ac:dyDescent="0.25">
      <c r="A461" s="14"/>
      <c r="B461" s="16"/>
      <c r="C461" s="16"/>
      <c r="D461" s="14"/>
      <c r="E461" s="14"/>
      <c r="F461" s="16"/>
      <c r="G461" s="16"/>
      <c r="H461" s="16"/>
      <c r="I461" s="82"/>
      <c r="J461" s="83"/>
      <c r="K461" s="14"/>
      <c r="L461" s="17"/>
      <c r="M461" s="16"/>
      <c r="N461" s="16"/>
      <c r="O461" s="16"/>
      <c r="P461" s="353">
        <f>COUNTIF(Inputs!$D$4:$AL$247,C461)*(Inputs!$B$3*24)*60*IF(C461="",0,1)</f>
        <v>0</v>
      </c>
      <c r="Q461" s="354">
        <f>IF(Factsheet!$E$61&gt;0,P461/Factsheet!$E$61,0)</f>
        <v>0</v>
      </c>
      <c r="R461" s="18"/>
      <c r="S461" s="355"/>
      <c r="T461" s="14"/>
      <c r="U461" s="14"/>
      <c r="V461" s="14" t="str">
        <f t="shared" si="15"/>
        <v>-</v>
      </c>
      <c r="W461" s="14"/>
      <c r="X461" s="14"/>
      <c r="Y461" s="14"/>
      <c r="Z461" s="14"/>
    </row>
    <row r="462" spans="1:26" ht="15" x14ac:dyDescent="0.25">
      <c r="A462" s="14"/>
      <c r="B462" s="16"/>
      <c r="C462" s="16"/>
      <c r="D462" s="14"/>
      <c r="E462" s="14"/>
      <c r="F462" s="16"/>
      <c r="G462" s="16"/>
      <c r="H462" s="16"/>
      <c r="I462" s="82"/>
      <c r="J462" s="83"/>
      <c r="K462" s="14"/>
      <c r="L462" s="17"/>
      <c r="M462" s="16"/>
      <c r="N462" s="16"/>
      <c r="O462" s="16"/>
      <c r="P462" s="353">
        <f>COUNTIF(Inputs!$D$4:$AL$247,C462)*(Inputs!$B$3*24)*60*IF(C462="",0,1)</f>
        <v>0</v>
      </c>
      <c r="Q462" s="354">
        <f>IF(Factsheet!$E$61&gt;0,P462/Factsheet!$E$61,0)</f>
        <v>0</v>
      </c>
      <c r="R462" s="18"/>
      <c r="S462" s="355"/>
      <c r="T462" s="14"/>
      <c r="U462" s="14"/>
      <c r="V462" s="14" t="str">
        <f t="shared" si="15"/>
        <v>-</v>
      </c>
      <c r="W462" s="14"/>
      <c r="X462" s="14"/>
      <c r="Y462" s="14"/>
      <c r="Z462" s="14"/>
    </row>
    <row r="463" spans="1:26" ht="15" x14ac:dyDescent="0.25">
      <c r="A463" s="14"/>
      <c r="B463" s="16"/>
      <c r="C463" s="16"/>
      <c r="D463" s="14"/>
      <c r="E463" s="14"/>
      <c r="F463" s="16"/>
      <c r="G463" s="16"/>
      <c r="H463" s="16"/>
      <c r="I463" s="82"/>
      <c r="J463" s="83"/>
      <c r="K463" s="14"/>
      <c r="L463" s="17"/>
      <c r="M463" s="16"/>
      <c r="N463" s="16"/>
      <c r="O463" s="16"/>
      <c r="P463" s="353">
        <f>COUNTIF(Inputs!$D$4:$AL$247,C463)*(Inputs!$B$3*24)*60*IF(C463="",0,1)</f>
        <v>0</v>
      </c>
      <c r="Q463" s="354">
        <f>IF(Factsheet!$E$61&gt;0,P463/Factsheet!$E$61,0)</f>
        <v>0</v>
      </c>
      <c r="R463" s="18"/>
      <c r="S463" s="355"/>
      <c r="T463" s="14"/>
      <c r="U463" s="14"/>
      <c r="V463" s="14" t="str">
        <f t="shared" si="15"/>
        <v>-</v>
      </c>
      <c r="W463" s="14"/>
      <c r="X463" s="14"/>
      <c r="Y463" s="14"/>
      <c r="Z463" s="14"/>
    </row>
    <row r="464" spans="1:26" ht="15" x14ac:dyDescent="0.25">
      <c r="A464" s="14"/>
      <c r="B464" s="16"/>
      <c r="C464" s="16"/>
      <c r="D464" s="14"/>
      <c r="E464" s="14"/>
      <c r="F464" s="16"/>
      <c r="G464" s="16"/>
      <c r="H464" s="16"/>
      <c r="I464" s="82"/>
      <c r="J464" s="83"/>
      <c r="K464" s="14"/>
      <c r="L464" s="17"/>
      <c r="M464" s="16"/>
      <c r="N464" s="16"/>
      <c r="O464" s="16"/>
      <c r="P464" s="353">
        <f>COUNTIF(Inputs!$D$4:$AL$247,C464)*(Inputs!$B$3*24)*60*IF(C464="",0,1)</f>
        <v>0</v>
      </c>
      <c r="Q464" s="354">
        <f>IF(Factsheet!$E$61&gt;0,P464/Factsheet!$E$61,0)</f>
        <v>0</v>
      </c>
      <c r="R464" s="18"/>
      <c r="S464" s="355"/>
      <c r="T464" s="14"/>
      <c r="U464" s="14"/>
      <c r="V464" s="14" t="str">
        <f t="shared" si="15"/>
        <v>-</v>
      </c>
      <c r="W464" s="14"/>
      <c r="X464" s="14"/>
      <c r="Y464" s="14"/>
      <c r="Z464" s="14"/>
    </row>
    <row r="465" spans="1:26" ht="15" x14ac:dyDescent="0.25">
      <c r="A465" s="14"/>
      <c r="B465" s="16"/>
      <c r="C465" s="16"/>
      <c r="D465" s="14"/>
      <c r="E465" s="14"/>
      <c r="F465" s="16"/>
      <c r="G465" s="16"/>
      <c r="H465" s="16"/>
      <c r="I465" s="82"/>
      <c r="J465" s="83"/>
      <c r="K465" s="14"/>
      <c r="L465" s="17"/>
      <c r="M465" s="16"/>
      <c r="N465" s="16"/>
      <c r="O465" s="16"/>
      <c r="P465" s="353">
        <f>COUNTIF(Inputs!$D$4:$AL$247,C465)*(Inputs!$B$3*24)*60*IF(C465="",0,1)</f>
        <v>0</v>
      </c>
      <c r="Q465" s="354">
        <f>IF(Factsheet!$E$61&gt;0,P465/Factsheet!$E$61,0)</f>
        <v>0</v>
      </c>
      <c r="R465" s="18"/>
      <c r="S465" s="355"/>
      <c r="T465" s="14"/>
      <c r="U465" s="14"/>
      <c r="V465" s="14" t="str">
        <f t="shared" si="15"/>
        <v>-</v>
      </c>
      <c r="W465" s="14"/>
      <c r="X465" s="14"/>
      <c r="Y465" s="14"/>
      <c r="Z465" s="14"/>
    </row>
    <row r="466" spans="1:26" ht="15" x14ac:dyDescent="0.25">
      <c r="A466" s="14"/>
      <c r="B466" s="16"/>
      <c r="C466" s="16"/>
      <c r="D466" s="14"/>
      <c r="E466" s="14"/>
      <c r="F466" s="16"/>
      <c r="G466" s="16"/>
      <c r="H466" s="16"/>
      <c r="I466" s="82"/>
      <c r="J466" s="83"/>
      <c r="K466" s="14"/>
      <c r="L466" s="17"/>
      <c r="M466" s="16"/>
      <c r="N466" s="16"/>
      <c r="O466" s="16"/>
      <c r="P466" s="353">
        <f>COUNTIF(Inputs!$D$4:$AL$247,C466)*(Inputs!$B$3*24)*60*IF(C466="",0,1)</f>
        <v>0</v>
      </c>
      <c r="Q466" s="354">
        <f>IF(Factsheet!$E$61&gt;0,P466/Factsheet!$E$61,0)</f>
        <v>0</v>
      </c>
      <c r="R466" s="18"/>
      <c r="S466" s="355"/>
      <c r="T466" s="14"/>
      <c r="U466" s="14"/>
      <c r="V466" s="14" t="str">
        <f t="shared" si="15"/>
        <v>-</v>
      </c>
      <c r="W466" s="14"/>
      <c r="X466" s="14"/>
      <c r="Y466" s="14"/>
      <c r="Z466" s="14"/>
    </row>
    <row r="467" spans="1:26" ht="15" x14ac:dyDescent="0.25">
      <c r="A467" s="14"/>
      <c r="B467" s="16"/>
      <c r="C467" s="16"/>
      <c r="D467" s="14"/>
      <c r="E467" s="14"/>
      <c r="F467" s="16"/>
      <c r="G467" s="16"/>
      <c r="H467" s="16"/>
      <c r="I467" s="82"/>
      <c r="J467" s="83"/>
      <c r="K467" s="14"/>
      <c r="L467" s="17"/>
      <c r="M467" s="16"/>
      <c r="N467" s="16"/>
      <c r="O467" s="16"/>
      <c r="P467" s="353">
        <f>COUNTIF(Inputs!$D$4:$AL$247,C467)*(Inputs!$B$3*24)*60*IF(C467="",0,1)</f>
        <v>0</v>
      </c>
      <c r="Q467" s="354">
        <f>IF(Factsheet!$E$61&gt;0,P467/Factsheet!$E$61,0)</f>
        <v>0</v>
      </c>
      <c r="R467" s="18"/>
      <c r="S467" s="355"/>
      <c r="T467" s="14"/>
      <c r="U467" s="14"/>
      <c r="V467" s="14" t="str">
        <f t="shared" si="15"/>
        <v>-</v>
      </c>
      <c r="W467" s="14"/>
      <c r="X467" s="14"/>
      <c r="Y467" s="14"/>
      <c r="Z467" s="14"/>
    </row>
    <row r="468" spans="1:26" ht="15" x14ac:dyDescent="0.25">
      <c r="A468" s="14"/>
      <c r="B468" s="16"/>
      <c r="C468" s="16"/>
      <c r="D468" s="14"/>
      <c r="E468" s="14"/>
      <c r="F468" s="16"/>
      <c r="G468" s="16"/>
      <c r="H468" s="16"/>
      <c r="I468" s="82"/>
      <c r="J468" s="83"/>
      <c r="K468" s="14"/>
      <c r="L468" s="17"/>
      <c r="M468" s="16"/>
      <c r="N468" s="16"/>
      <c r="O468" s="16"/>
      <c r="P468" s="353">
        <f>COUNTIF(Inputs!$D$4:$AL$247,C468)*(Inputs!$B$3*24)*60*IF(C468="",0,1)</f>
        <v>0</v>
      </c>
      <c r="Q468" s="354">
        <f>IF(Factsheet!$E$61&gt;0,P468/Factsheet!$E$61,0)</f>
        <v>0</v>
      </c>
      <c r="R468" s="18"/>
      <c r="S468" s="355"/>
      <c r="T468" s="14"/>
      <c r="U468" s="14"/>
      <c r="V468" s="14" t="str">
        <f t="shared" si="15"/>
        <v>-</v>
      </c>
      <c r="W468" s="14"/>
      <c r="X468" s="14"/>
      <c r="Y468" s="14"/>
      <c r="Z468" s="14"/>
    </row>
    <row r="469" spans="1:26" ht="15" x14ac:dyDescent="0.25">
      <c r="A469" s="14"/>
      <c r="B469" s="16"/>
      <c r="C469" s="16"/>
      <c r="D469" s="14"/>
      <c r="E469" s="14"/>
      <c r="F469" s="16"/>
      <c r="G469" s="16"/>
      <c r="H469" s="16"/>
      <c r="I469" s="82"/>
      <c r="J469" s="83"/>
      <c r="K469" s="14"/>
      <c r="L469" s="17"/>
      <c r="M469" s="16"/>
      <c r="N469" s="16"/>
      <c r="O469" s="16"/>
      <c r="P469" s="353">
        <f>COUNTIF(Inputs!$D$4:$AL$247,C469)*(Inputs!$B$3*24)*60*IF(C469="",0,1)</f>
        <v>0</v>
      </c>
      <c r="Q469" s="354">
        <f>IF(Factsheet!$E$61&gt;0,P469/Factsheet!$E$61,0)</f>
        <v>0</v>
      </c>
      <c r="R469" s="18"/>
      <c r="S469" s="355"/>
      <c r="T469" s="14"/>
      <c r="U469" s="14"/>
      <c r="V469" s="14" t="str">
        <f t="shared" si="15"/>
        <v>-</v>
      </c>
      <c r="W469" s="14"/>
      <c r="X469" s="14"/>
      <c r="Y469" s="14"/>
      <c r="Z469" s="14"/>
    </row>
    <row r="470" spans="1:26" ht="15" x14ac:dyDescent="0.25">
      <c r="A470" s="14"/>
      <c r="B470" s="16"/>
      <c r="C470" s="16"/>
      <c r="D470" s="14"/>
      <c r="E470" s="14"/>
      <c r="F470" s="16"/>
      <c r="G470" s="16"/>
      <c r="H470" s="16"/>
      <c r="I470" s="82"/>
      <c r="J470" s="83"/>
      <c r="K470" s="14"/>
      <c r="L470" s="17"/>
      <c r="M470" s="16"/>
      <c r="N470" s="16"/>
      <c r="O470" s="16"/>
      <c r="P470" s="353">
        <f>COUNTIF(Inputs!$D$4:$AL$247,C470)*(Inputs!$B$3*24)*60*IF(C470="",0,1)</f>
        <v>0</v>
      </c>
      <c r="Q470" s="354">
        <f>IF(Factsheet!$E$61&gt;0,P470/Factsheet!$E$61,0)</f>
        <v>0</v>
      </c>
      <c r="R470" s="18"/>
      <c r="S470" s="355"/>
      <c r="T470" s="14"/>
      <c r="U470" s="14"/>
      <c r="V470" s="14" t="str">
        <f t="shared" si="15"/>
        <v>-</v>
      </c>
      <c r="W470" s="14"/>
      <c r="X470" s="14"/>
      <c r="Y470" s="14"/>
      <c r="Z470" s="14"/>
    </row>
    <row r="471" spans="1:26" ht="15" x14ac:dyDescent="0.25">
      <c r="A471" s="14"/>
      <c r="B471" s="16"/>
      <c r="C471" s="16"/>
      <c r="D471" s="14"/>
      <c r="E471" s="14"/>
      <c r="F471" s="16"/>
      <c r="G471" s="16"/>
      <c r="H471" s="16"/>
      <c r="I471" s="82"/>
      <c r="J471" s="83"/>
      <c r="K471" s="14"/>
      <c r="L471" s="17"/>
      <c r="M471" s="16"/>
      <c r="N471" s="16"/>
      <c r="O471" s="16"/>
      <c r="P471" s="353">
        <f>COUNTIF(Inputs!$D$4:$AL$247,C471)*(Inputs!$B$3*24)*60*IF(C471="",0,1)</f>
        <v>0</v>
      </c>
      <c r="Q471" s="354">
        <f>IF(Factsheet!$E$61&gt;0,P471/Factsheet!$E$61,0)</f>
        <v>0</v>
      </c>
      <c r="R471" s="18"/>
      <c r="S471" s="355"/>
      <c r="T471" s="14"/>
      <c r="U471" s="14"/>
      <c r="V471" s="14" t="str">
        <f t="shared" si="15"/>
        <v>-</v>
      </c>
      <c r="W471" s="14"/>
      <c r="X471" s="14"/>
      <c r="Y471" s="14"/>
      <c r="Z471" s="14"/>
    </row>
    <row r="472" spans="1:26" ht="15" x14ac:dyDescent="0.25">
      <c r="A472" s="14"/>
      <c r="B472" s="16"/>
      <c r="C472" s="16"/>
      <c r="D472" s="14"/>
      <c r="E472" s="14"/>
      <c r="F472" s="16"/>
      <c r="G472" s="16"/>
      <c r="H472" s="16"/>
      <c r="I472" s="82"/>
      <c r="J472" s="83"/>
      <c r="K472" s="14"/>
      <c r="L472" s="17"/>
      <c r="M472" s="16"/>
      <c r="N472" s="16"/>
      <c r="O472" s="16"/>
      <c r="P472" s="353">
        <f>COUNTIF(Inputs!$D$4:$AL$247,C472)*(Inputs!$B$3*24)*60*IF(C472="",0,1)</f>
        <v>0</v>
      </c>
      <c r="Q472" s="354">
        <f>IF(Factsheet!$E$61&gt;0,P472/Factsheet!$E$61,0)</f>
        <v>0</v>
      </c>
      <c r="R472" s="18"/>
      <c r="S472" s="355"/>
      <c r="T472" s="14"/>
      <c r="U472" s="14"/>
      <c r="V472" s="14" t="str">
        <f t="shared" si="15"/>
        <v>-</v>
      </c>
      <c r="W472" s="14"/>
      <c r="X472" s="14"/>
      <c r="Y472" s="14"/>
      <c r="Z472" s="14"/>
    </row>
    <row r="473" spans="1:26" ht="15" x14ac:dyDescent="0.25">
      <c r="A473" s="14"/>
      <c r="B473" s="16"/>
      <c r="C473" s="16"/>
      <c r="D473" s="14"/>
      <c r="E473" s="14"/>
      <c r="F473" s="16"/>
      <c r="G473" s="16"/>
      <c r="H473" s="16"/>
      <c r="I473" s="82"/>
      <c r="J473" s="83"/>
      <c r="K473" s="14"/>
      <c r="L473" s="17"/>
      <c r="M473" s="16"/>
      <c r="N473" s="16"/>
      <c r="O473" s="16"/>
      <c r="P473" s="353">
        <f>COUNTIF(Inputs!$D$4:$AL$247,C473)*(Inputs!$B$3*24)*60*IF(C473="",0,1)</f>
        <v>0</v>
      </c>
      <c r="Q473" s="354">
        <f>IF(Factsheet!$E$61&gt;0,P473/Factsheet!$E$61,0)</f>
        <v>0</v>
      </c>
      <c r="R473" s="18"/>
      <c r="S473" s="355"/>
      <c r="T473" s="14"/>
      <c r="U473" s="14"/>
      <c r="V473" s="14" t="str">
        <f t="shared" si="15"/>
        <v>-</v>
      </c>
      <c r="W473" s="14"/>
      <c r="X473" s="14"/>
      <c r="Y473" s="14"/>
      <c r="Z473" s="14"/>
    </row>
    <row r="474" spans="1:26" ht="15" x14ac:dyDescent="0.25">
      <c r="A474" s="14"/>
      <c r="B474" s="16"/>
      <c r="C474" s="16"/>
      <c r="D474" s="14"/>
      <c r="E474" s="14"/>
      <c r="F474" s="16"/>
      <c r="G474" s="16"/>
      <c r="H474" s="16"/>
      <c r="I474" s="82"/>
      <c r="J474" s="83"/>
      <c r="K474" s="14"/>
      <c r="L474" s="17"/>
      <c r="M474" s="16"/>
      <c r="N474" s="16"/>
      <c r="O474" s="16"/>
      <c r="P474" s="353">
        <f>COUNTIF(Inputs!$D$4:$AL$247,C474)*(Inputs!$B$3*24)*60*IF(C474="",0,1)</f>
        <v>0</v>
      </c>
      <c r="Q474" s="354">
        <f>IF(Factsheet!$E$61&gt;0,P474/Factsheet!$E$61,0)</f>
        <v>0</v>
      </c>
      <c r="R474" s="18"/>
      <c r="S474" s="355"/>
      <c r="T474" s="14"/>
      <c r="U474" s="14"/>
      <c r="V474" s="14" t="str">
        <f t="shared" si="15"/>
        <v>-</v>
      </c>
      <c r="W474" s="14"/>
      <c r="X474" s="14"/>
      <c r="Y474" s="14"/>
      <c r="Z474" s="14"/>
    </row>
    <row r="475" spans="1:26" ht="15" x14ac:dyDescent="0.25">
      <c r="A475" s="14"/>
      <c r="B475" s="16"/>
      <c r="C475" s="16"/>
      <c r="D475" s="14"/>
      <c r="E475" s="14"/>
      <c r="F475" s="16"/>
      <c r="G475" s="16"/>
      <c r="H475" s="16"/>
      <c r="I475" s="82"/>
      <c r="J475" s="83"/>
      <c r="K475" s="14"/>
      <c r="L475" s="17"/>
      <c r="M475" s="16"/>
      <c r="N475" s="16"/>
      <c r="O475" s="16"/>
      <c r="P475" s="353">
        <f>COUNTIF(Inputs!$D$4:$AL$247,C475)*(Inputs!$B$3*24)*60*IF(C475="",0,1)</f>
        <v>0</v>
      </c>
      <c r="Q475" s="354">
        <f>IF(Factsheet!$E$61&gt;0,P475/Factsheet!$E$61,0)</f>
        <v>0</v>
      </c>
      <c r="R475" s="18"/>
      <c r="S475" s="355"/>
      <c r="T475" s="14"/>
      <c r="U475" s="14"/>
      <c r="V475" s="14" t="str">
        <f t="shared" si="15"/>
        <v>-</v>
      </c>
      <c r="W475" s="14"/>
      <c r="X475" s="14"/>
      <c r="Y475" s="14"/>
      <c r="Z475" s="14"/>
    </row>
    <row r="476" spans="1:26" ht="15" x14ac:dyDescent="0.25">
      <c r="A476" s="14"/>
      <c r="B476" s="16"/>
      <c r="C476" s="16"/>
      <c r="D476" s="14"/>
      <c r="E476" s="14"/>
      <c r="F476" s="16"/>
      <c r="G476" s="16"/>
      <c r="H476" s="16"/>
      <c r="I476" s="82"/>
      <c r="J476" s="83"/>
      <c r="K476" s="14"/>
      <c r="L476" s="17"/>
      <c r="M476" s="16"/>
      <c r="N476" s="16"/>
      <c r="O476" s="16"/>
      <c r="P476" s="353">
        <f>COUNTIF(Inputs!$D$4:$AL$247,C476)*(Inputs!$B$3*24)*60*IF(C476="",0,1)</f>
        <v>0</v>
      </c>
      <c r="Q476" s="354">
        <f>IF(Factsheet!$E$61&gt;0,P476/Factsheet!$E$61,0)</f>
        <v>0</v>
      </c>
      <c r="R476" s="18"/>
      <c r="S476" s="355"/>
      <c r="T476" s="14"/>
      <c r="U476" s="14"/>
      <c r="V476" s="14" t="str">
        <f t="shared" si="15"/>
        <v>-</v>
      </c>
      <c r="W476" s="14"/>
      <c r="X476" s="14"/>
      <c r="Y476" s="14"/>
      <c r="Z476" s="14"/>
    </row>
    <row r="477" spans="1:26" ht="15" x14ac:dyDescent="0.25">
      <c r="A477" s="14"/>
      <c r="B477" s="16"/>
      <c r="C477" s="16"/>
      <c r="D477" s="14"/>
      <c r="E477" s="14"/>
      <c r="F477" s="16"/>
      <c r="G477" s="16"/>
      <c r="H477" s="16"/>
      <c r="I477" s="82"/>
      <c r="J477" s="83"/>
      <c r="K477" s="14"/>
      <c r="L477" s="17"/>
      <c r="M477" s="16"/>
      <c r="N477" s="16"/>
      <c r="O477" s="16"/>
      <c r="P477" s="353">
        <f>COUNTIF(Inputs!$D$4:$AL$247,C477)*(Inputs!$B$3*24)*60*IF(C477="",0,1)</f>
        <v>0</v>
      </c>
      <c r="Q477" s="354">
        <f>IF(Factsheet!$E$61&gt;0,P477/Factsheet!$E$61,0)</f>
        <v>0</v>
      </c>
      <c r="R477" s="18"/>
      <c r="S477" s="355"/>
      <c r="T477" s="14"/>
      <c r="U477" s="14"/>
      <c r="V477" s="14" t="str">
        <f t="shared" si="15"/>
        <v>-</v>
      </c>
      <c r="W477" s="14"/>
      <c r="X477" s="14"/>
      <c r="Y477" s="14"/>
      <c r="Z477" s="14"/>
    </row>
    <row r="478" spans="1:26" ht="15" x14ac:dyDescent="0.25">
      <c r="A478" s="14"/>
      <c r="B478" s="16"/>
      <c r="C478" s="16"/>
      <c r="D478" s="14"/>
      <c r="E478" s="14"/>
      <c r="F478" s="16"/>
      <c r="G478" s="16"/>
      <c r="H478" s="16"/>
      <c r="I478" s="82"/>
      <c r="J478" s="83"/>
      <c r="K478" s="14"/>
      <c r="L478" s="17"/>
      <c r="M478" s="16"/>
      <c r="N478" s="16"/>
      <c r="O478" s="16"/>
      <c r="P478" s="353">
        <f>COUNTIF(Inputs!$D$4:$AL$247,C478)*(Inputs!$B$3*24)*60*IF(C478="",0,1)</f>
        <v>0</v>
      </c>
      <c r="Q478" s="354">
        <f>IF(Factsheet!$E$61&gt;0,P478/Factsheet!$E$61,0)</f>
        <v>0</v>
      </c>
      <c r="R478" s="18"/>
      <c r="S478" s="355"/>
      <c r="T478" s="14"/>
      <c r="U478" s="14"/>
      <c r="V478" s="14" t="str">
        <f t="shared" si="15"/>
        <v>-</v>
      </c>
      <c r="W478" s="14"/>
      <c r="X478" s="14"/>
      <c r="Y478" s="14"/>
      <c r="Z478" s="14"/>
    </row>
    <row r="479" spans="1:26" ht="15" x14ac:dyDescent="0.25">
      <c r="A479" s="14"/>
      <c r="B479" s="16"/>
      <c r="C479" s="16"/>
      <c r="D479" s="14"/>
      <c r="E479" s="14"/>
      <c r="F479" s="16"/>
      <c r="G479" s="16"/>
      <c r="H479" s="16"/>
      <c r="I479" s="82"/>
      <c r="J479" s="83"/>
      <c r="K479" s="14"/>
      <c r="L479" s="17"/>
      <c r="M479" s="16"/>
      <c r="N479" s="16"/>
      <c r="O479" s="16"/>
      <c r="P479" s="353">
        <f>COUNTIF(Inputs!$D$4:$AL$247,C479)*(Inputs!$B$3*24)*60*IF(C479="",0,1)</f>
        <v>0</v>
      </c>
      <c r="Q479" s="354">
        <f>IF(Factsheet!$E$61&gt;0,P479/Factsheet!$E$61,0)</f>
        <v>0</v>
      </c>
      <c r="R479" s="18"/>
      <c r="S479" s="355"/>
      <c r="T479" s="14"/>
      <c r="U479" s="14"/>
      <c r="V479" s="14" t="str">
        <f t="shared" si="15"/>
        <v>-</v>
      </c>
      <c r="W479" s="14"/>
      <c r="X479" s="14"/>
      <c r="Y479" s="14"/>
      <c r="Z479" s="14"/>
    </row>
    <row r="480" spans="1:26" ht="15" x14ac:dyDescent="0.25">
      <c r="A480" s="14"/>
      <c r="B480" s="16"/>
      <c r="C480" s="16"/>
      <c r="D480" s="14"/>
      <c r="E480" s="14"/>
      <c r="F480" s="16"/>
      <c r="G480" s="16"/>
      <c r="H480" s="16"/>
      <c r="I480" s="82"/>
      <c r="J480" s="83"/>
      <c r="K480" s="14"/>
      <c r="L480" s="17"/>
      <c r="M480" s="16"/>
      <c r="N480" s="16"/>
      <c r="O480" s="16"/>
      <c r="P480" s="353">
        <f>COUNTIF(Inputs!$D$4:$AL$247,C480)*(Inputs!$B$3*24)*60*IF(C480="",0,1)</f>
        <v>0</v>
      </c>
      <c r="Q480" s="354">
        <f>IF(Factsheet!$E$61&gt;0,P480/Factsheet!$E$61,0)</f>
        <v>0</v>
      </c>
      <c r="R480" s="18"/>
      <c r="S480" s="355"/>
      <c r="T480" s="14"/>
      <c r="U480" s="14"/>
      <c r="V480" s="14" t="str">
        <f t="shared" si="15"/>
        <v>-</v>
      </c>
      <c r="W480" s="14"/>
      <c r="X480" s="14"/>
      <c r="Y480" s="14"/>
      <c r="Z480" s="14"/>
    </row>
    <row r="481" spans="1:26" ht="15" x14ac:dyDescent="0.25">
      <c r="A481" s="14"/>
      <c r="B481" s="16"/>
      <c r="C481" s="16"/>
      <c r="D481" s="14"/>
      <c r="E481" s="14"/>
      <c r="F481" s="16"/>
      <c r="G481" s="16"/>
      <c r="H481" s="16"/>
      <c r="I481" s="82"/>
      <c r="J481" s="83"/>
      <c r="K481" s="14"/>
      <c r="L481" s="17"/>
      <c r="M481" s="16"/>
      <c r="N481" s="16"/>
      <c r="O481" s="16"/>
      <c r="P481" s="353">
        <f>COUNTIF(Inputs!$D$4:$AL$247,C481)*(Inputs!$B$3*24)*60*IF(C481="",0,1)</f>
        <v>0</v>
      </c>
      <c r="Q481" s="354">
        <f>IF(Factsheet!$E$61&gt;0,P481/Factsheet!$E$61,0)</f>
        <v>0</v>
      </c>
      <c r="R481" s="18"/>
      <c r="S481" s="355"/>
      <c r="T481" s="14"/>
      <c r="U481" s="14"/>
      <c r="V481" s="14" t="str">
        <f t="shared" si="15"/>
        <v>-</v>
      </c>
      <c r="W481" s="14"/>
      <c r="X481" s="14"/>
      <c r="Y481" s="14"/>
      <c r="Z481" s="14"/>
    </row>
    <row r="482" spans="1:26" ht="15" x14ac:dyDescent="0.25">
      <c r="A482" s="14"/>
      <c r="B482" s="16"/>
      <c r="C482" s="16"/>
      <c r="D482" s="14"/>
      <c r="E482" s="14"/>
      <c r="F482" s="16"/>
      <c r="G482" s="16"/>
      <c r="H482" s="16"/>
      <c r="I482" s="82"/>
      <c r="J482" s="83"/>
      <c r="K482" s="14"/>
      <c r="L482" s="17"/>
      <c r="M482" s="16"/>
      <c r="N482" s="16"/>
      <c r="O482" s="16"/>
      <c r="P482" s="353">
        <f>COUNTIF(Inputs!$D$4:$AL$247,C482)*(Inputs!$B$3*24)*60*IF(C482="",0,1)</f>
        <v>0</v>
      </c>
      <c r="Q482" s="354">
        <f>IF(Factsheet!$E$61&gt;0,P482/Factsheet!$E$61,0)</f>
        <v>0</v>
      </c>
      <c r="R482" s="18"/>
      <c r="S482" s="355"/>
      <c r="T482" s="14"/>
      <c r="U482" s="14"/>
      <c r="V482" s="14" t="str">
        <f t="shared" si="15"/>
        <v>-</v>
      </c>
      <c r="W482" s="14"/>
      <c r="X482" s="14"/>
      <c r="Y482" s="14"/>
      <c r="Z482" s="14"/>
    </row>
    <row r="483" spans="1:26" ht="15" x14ac:dyDescent="0.25">
      <c r="A483" s="14"/>
      <c r="B483" s="16"/>
      <c r="C483" s="16"/>
      <c r="D483" s="14"/>
      <c r="E483" s="14"/>
      <c r="F483" s="16"/>
      <c r="G483" s="16"/>
      <c r="H483" s="16"/>
      <c r="I483" s="82"/>
      <c r="J483" s="83"/>
      <c r="K483" s="14"/>
      <c r="L483" s="17"/>
      <c r="M483" s="16"/>
      <c r="N483" s="16"/>
      <c r="O483" s="16"/>
      <c r="P483" s="353">
        <f>COUNTIF(Inputs!$D$4:$AL$247,C483)*(Inputs!$B$3*24)*60*IF(C483="",0,1)</f>
        <v>0</v>
      </c>
      <c r="Q483" s="354">
        <f>IF(Factsheet!$E$61&gt;0,P483/Factsheet!$E$61,0)</f>
        <v>0</v>
      </c>
      <c r="R483" s="18"/>
      <c r="S483" s="355"/>
      <c r="T483" s="14"/>
      <c r="U483" s="14"/>
      <c r="V483" s="14" t="str">
        <f t="shared" si="15"/>
        <v>-</v>
      </c>
      <c r="W483" s="14"/>
      <c r="X483" s="14"/>
      <c r="Y483" s="14"/>
      <c r="Z483" s="14"/>
    </row>
    <row r="484" spans="1:26" ht="15" x14ac:dyDescent="0.25">
      <c r="A484" s="14"/>
      <c r="B484" s="16"/>
      <c r="C484" s="16"/>
      <c r="D484" s="14"/>
      <c r="E484" s="14"/>
      <c r="F484" s="16"/>
      <c r="G484" s="16"/>
      <c r="H484" s="16"/>
      <c r="I484" s="82"/>
      <c r="J484" s="83"/>
      <c r="K484" s="14"/>
      <c r="L484" s="17"/>
      <c r="M484" s="16"/>
      <c r="N484" s="16"/>
      <c r="O484" s="16"/>
      <c r="P484" s="353">
        <f>COUNTIF(Inputs!$D$4:$AL$247,C484)*(Inputs!$B$3*24)*60*IF(C484="",0,1)</f>
        <v>0</v>
      </c>
      <c r="Q484" s="354">
        <f>IF(Factsheet!$E$61&gt;0,P484/Factsheet!$E$61,0)</f>
        <v>0</v>
      </c>
      <c r="R484" s="18"/>
      <c r="S484" s="355"/>
      <c r="T484" s="14"/>
      <c r="U484" s="14"/>
      <c r="V484" s="14" t="str">
        <f t="shared" si="15"/>
        <v>-</v>
      </c>
      <c r="W484" s="14"/>
      <c r="X484" s="14"/>
      <c r="Y484" s="14"/>
      <c r="Z484" s="14"/>
    </row>
    <row r="485" spans="1:26" ht="15" x14ac:dyDescent="0.25">
      <c r="A485" s="14"/>
      <c r="B485" s="16"/>
      <c r="C485" s="16"/>
      <c r="D485" s="14"/>
      <c r="E485" s="14"/>
      <c r="F485" s="16"/>
      <c r="G485" s="16"/>
      <c r="H485" s="16"/>
      <c r="I485" s="82"/>
      <c r="J485" s="83"/>
      <c r="K485" s="14"/>
      <c r="L485" s="17"/>
      <c r="M485" s="16"/>
      <c r="N485" s="16"/>
      <c r="O485" s="16"/>
      <c r="P485" s="353">
        <f>COUNTIF(Inputs!$D$4:$AL$247,C485)*(Inputs!$B$3*24)*60*IF(C485="",0,1)</f>
        <v>0</v>
      </c>
      <c r="Q485" s="354">
        <f>IF(Factsheet!$E$61&gt;0,P485/Factsheet!$E$61,0)</f>
        <v>0</v>
      </c>
      <c r="R485" s="18"/>
      <c r="S485" s="355"/>
      <c r="T485" s="14"/>
      <c r="U485" s="14"/>
      <c r="V485" s="14" t="str">
        <f t="shared" si="15"/>
        <v>-</v>
      </c>
      <c r="W485" s="14"/>
      <c r="X485" s="14"/>
      <c r="Y485" s="14"/>
      <c r="Z485" s="14"/>
    </row>
    <row r="486" spans="1:26" ht="15" x14ac:dyDescent="0.25">
      <c r="A486" s="14"/>
      <c r="B486" s="16"/>
      <c r="C486" s="16"/>
      <c r="D486" s="14"/>
      <c r="E486" s="14"/>
      <c r="F486" s="16"/>
      <c r="G486" s="16"/>
      <c r="H486" s="16"/>
      <c r="I486" s="82"/>
      <c r="J486" s="83"/>
      <c r="K486" s="14"/>
      <c r="L486" s="17"/>
      <c r="M486" s="16"/>
      <c r="N486" s="16"/>
      <c r="O486" s="16"/>
      <c r="P486" s="353">
        <f>COUNTIF(Inputs!$D$4:$AL$247,C486)*(Inputs!$B$3*24)*60*IF(C486="",0,1)</f>
        <v>0</v>
      </c>
      <c r="Q486" s="354">
        <f>IF(Factsheet!$E$61&gt;0,P486/Factsheet!$E$61,0)</f>
        <v>0</v>
      </c>
      <c r="R486" s="18"/>
      <c r="S486" s="355"/>
      <c r="T486" s="14"/>
      <c r="U486" s="14"/>
      <c r="V486" s="14" t="str">
        <f t="shared" si="15"/>
        <v>-</v>
      </c>
      <c r="W486" s="14"/>
      <c r="X486" s="14"/>
      <c r="Y486" s="14"/>
      <c r="Z486" s="14"/>
    </row>
    <row r="487" spans="1:26" ht="15" x14ac:dyDescent="0.25">
      <c r="A487" s="14"/>
      <c r="B487" s="16"/>
      <c r="C487" s="16"/>
      <c r="D487" s="14"/>
      <c r="E487" s="14"/>
      <c r="F487" s="16"/>
      <c r="G487" s="16"/>
      <c r="H487" s="16"/>
      <c r="I487" s="82"/>
      <c r="J487" s="83"/>
      <c r="K487" s="14"/>
      <c r="L487" s="17"/>
      <c r="M487" s="16"/>
      <c r="N487" s="16"/>
      <c r="O487" s="16"/>
      <c r="P487" s="353">
        <f>COUNTIF(Inputs!$D$4:$AL$247,C487)*(Inputs!$B$3*24)*60*IF(C487="",0,1)</f>
        <v>0</v>
      </c>
      <c r="Q487" s="354">
        <f>IF(Factsheet!$E$61&gt;0,P487/Factsheet!$E$61,0)</f>
        <v>0</v>
      </c>
      <c r="R487" s="18"/>
      <c r="S487" s="355"/>
      <c r="T487" s="14"/>
      <c r="U487" s="14"/>
      <c r="V487" s="14" t="str">
        <f t="shared" si="15"/>
        <v>-</v>
      </c>
      <c r="W487" s="14"/>
      <c r="X487" s="14"/>
      <c r="Y487" s="14"/>
      <c r="Z487" s="14"/>
    </row>
    <row r="488" spans="1:26" ht="15" x14ac:dyDescent="0.25">
      <c r="A488" s="14"/>
      <c r="B488" s="16"/>
      <c r="C488" s="16"/>
      <c r="D488" s="14"/>
      <c r="E488" s="14"/>
      <c r="F488" s="16"/>
      <c r="G488" s="16"/>
      <c r="H488" s="16"/>
      <c r="I488" s="82"/>
      <c r="J488" s="83"/>
      <c r="K488" s="14"/>
      <c r="L488" s="17"/>
      <c r="M488" s="16"/>
      <c r="N488" s="16"/>
      <c r="O488" s="16"/>
      <c r="P488" s="353">
        <f>COUNTIF(Inputs!$D$4:$AL$247,C488)*(Inputs!$B$3*24)*60*IF(C488="",0,1)</f>
        <v>0</v>
      </c>
      <c r="Q488" s="354">
        <f>IF(Factsheet!$E$61&gt;0,P488/Factsheet!$E$61,0)</f>
        <v>0</v>
      </c>
      <c r="R488" s="18"/>
      <c r="S488" s="355"/>
      <c r="T488" s="14"/>
      <c r="U488" s="14"/>
      <c r="V488" s="14" t="str">
        <f t="shared" si="15"/>
        <v>-</v>
      </c>
      <c r="W488" s="14"/>
      <c r="X488" s="14"/>
      <c r="Y488" s="14"/>
      <c r="Z488" s="14"/>
    </row>
    <row r="489" spans="1:26" ht="15" x14ac:dyDescent="0.25">
      <c r="A489" s="14"/>
      <c r="B489" s="16"/>
      <c r="C489" s="16"/>
      <c r="D489" s="14"/>
      <c r="E489" s="14"/>
      <c r="F489" s="16"/>
      <c r="G489" s="16"/>
      <c r="H489" s="16"/>
      <c r="I489" s="82"/>
      <c r="J489" s="83"/>
      <c r="K489" s="14"/>
      <c r="L489" s="17"/>
      <c r="M489" s="16"/>
      <c r="N489" s="16"/>
      <c r="O489" s="16"/>
      <c r="P489" s="353">
        <f>COUNTIF(Inputs!$D$4:$AL$247,C489)*(Inputs!$B$3*24)*60*IF(C489="",0,1)</f>
        <v>0</v>
      </c>
      <c r="Q489" s="354">
        <f>IF(Factsheet!$E$61&gt;0,P489/Factsheet!$E$61,0)</f>
        <v>0</v>
      </c>
      <c r="R489" s="18"/>
      <c r="S489" s="355"/>
      <c r="T489" s="14"/>
      <c r="U489" s="14"/>
      <c r="V489" s="14" t="str">
        <f t="shared" si="15"/>
        <v>-</v>
      </c>
      <c r="W489" s="14"/>
      <c r="X489" s="14"/>
      <c r="Y489" s="14"/>
      <c r="Z489" s="14"/>
    </row>
    <row r="490" spans="1:26" ht="15" x14ac:dyDescent="0.25">
      <c r="A490" s="14"/>
      <c r="B490" s="16"/>
      <c r="C490" s="16"/>
      <c r="D490" s="14"/>
      <c r="E490" s="14"/>
      <c r="F490" s="16"/>
      <c r="G490" s="16"/>
      <c r="H490" s="16"/>
      <c r="I490" s="82"/>
      <c r="J490" s="83"/>
      <c r="K490" s="14"/>
      <c r="L490" s="17"/>
      <c r="M490" s="16"/>
      <c r="N490" s="16"/>
      <c r="O490" s="16"/>
      <c r="P490" s="353">
        <f>COUNTIF(Inputs!$D$4:$AL$247,C490)*(Inputs!$B$3*24)*60*IF(C490="",0,1)</f>
        <v>0</v>
      </c>
      <c r="Q490" s="354">
        <f>IF(Factsheet!$E$61&gt;0,P490/Factsheet!$E$61,0)</f>
        <v>0</v>
      </c>
      <c r="R490" s="18"/>
      <c r="S490" s="355"/>
      <c r="T490" s="14"/>
      <c r="U490" s="14"/>
      <c r="V490" s="14" t="str">
        <f t="shared" si="15"/>
        <v>-</v>
      </c>
      <c r="W490" s="14"/>
      <c r="X490" s="14"/>
      <c r="Y490" s="14"/>
      <c r="Z490" s="14"/>
    </row>
    <row r="491" spans="1:26" ht="15" x14ac:dyDescent="0.25">
      <c r="A491" s="14"/>
      <c r="B491" s="16"/>
      <c r="C491" s="16"/>
      <c r="D491" s="14"/>
      <c r="E491" s="14"/>
      <c r="F491" s="16"/>
      <c r="G491" s="16"/>
      <c r="H491" s="16"/>
      <c r="I491" s="82"/>
      <c r="J491" s="83"/>
      <c r="K491" s="14"/>
      <c r="L491" s="17"/>
      <c r="M491" s="16"/>
      <c r="N491" s="16"/>
      <c r="O491" s="16"/>
      <c r="P491" s="353">
        <f>COUNTIF(Inputs!$D$4:$AL$247,C491)*(Inputs!$B$3*24)*60*IF(C491="",0,1)</f>
        <v>0</v>
      </c>
      <c r="Q491" s="354">
        <f>IF(Factsheet!$E$61&gt;0,P491/Factsheet!$E$61,0)</f>
        <v>0</v>
      </c>
      <c r="R491" s="18"/>
      <c r="S491" s="355"/>
      <c r="T491" s="14"/>
      <c r="U491" s="14"/>
      <c r="V491" s="14" t="str">
        <f t="shared" si="15"/>
        <v>-</v>
      </c>
      <c r="W491" s="14"/>
      <c r="X491" s="14"/>
      <c r="Y491" s="14"/>
      <c r="Z491" s="14"/>
    </row>
    <row r="492" spans="1:26" ht="15" x14ac:dyDescent="0.25">
      <c r="A492" s="14"/>
      <c r="B492" s="16"/>
      <c r="C492" s="16"/>
      <c r="D492" s="14"/>
      <c r="E492" s="14"/>
      <c r="F492" s="16"/>
      <c r="G492" s="16"/>
      <c r="H492" s="16"/>
      <c r="I492" s="82"/>
      <c r="J492" s="83"/>
      <c r="K492" s="14"/>
      <c r="L492" s="17"/>
      <c r="M492" s="16"/>
      <c r="N492" s="16"/>
      <c r="O492" s="16"/>
      <c r="P492" s="353">
        <f>COUNTIF(Inputs!$D$4:$AL$247,C492)*(Inputs!$B$3*24)*60*IF(C492="",0,1)</f>
        <v>0</v>
      </c>
      <c r="Q492" s="354">
        <f>IF(Factsheet!$E$61&gt;0,P492/Factsheet!$E$61,0)</f>
        <v>0</v>
      </c>
      <c r="R492" s="18"/>
      <c r="S492" s="355"/>
      <c r="T492" s="14"/>
      <c r="U492" s="14"/>
      <c r="V492" s="14" t="str">
        <f t="shared" si="15"/>
        <v>-</v>
      </c>
      <c r="W492" s="14"/>
      <c r="X492" s="14"/>
      <c r="Y492" s="14"/>
      <c r="Z492" s="14"/>
    </row>
    <row r="493" spans="1:26" ht="15" x14ac:dyDescent="0.25">
      <c r="A493" s="14"/>
      <c r="B493" s="16"/>
      <c r="C493" s="16"/>
      <c r="D493" s="14"/>
      <c r="E493" s="14"/>
      <c r="F493" s="16"/>
      <c r="G493" s="16"/>
      <c r="H493" s="16"/>
      <c r="I493" s="82"/>
      <c r="J493" s="83"/>
      <c r="K493" s="14"/>
      <c r="L493" s="17"/>
      <c r="M493" s="16"/>
      <c r="N493" s="16"/>
      <c r="O493" s="16"/>
      <c r="P493" s="353">
        <f>COUNTIF(Inputs!$D$4:$AL$247,C493)*(Inputs!$B$3*24)*60*IF(C493="",0,1)</f>
        <v>0</v>
      </c>
      <c r="Q493" s="354">
        <f>IF(Factsheet!$E$61&gt;0,P493/Factsheet!$E$61,0)</f>
        <v>0</v>
      </c>
      <c r="R493" s="18"/>
      <c r="S493" s="355"/>
      <c r="T493" s="14"/>
      <c r="U493" s="14"/>
      <c r="V493" s="14" t="str">
        <f t="shared" si="15"/>
        <v>-</v>
      </c>
      <c r="W493" s="14"/>
      <c r="X493" s="14"/>
      <c r="Y493" s="14"/>
      <c r="Z493" s="14"/>
    </row>
    <row r="494" spans="1:26" ht="15" x14ac:dyDescent="0.25">
      <c r="A494" s="14"/>
      <c r="B494" s="16"/>
      <c r="C494" s="16"/>
      <c r="D494" s="14"/>
      <c r="E494" s="14"/>
      <c r="F494" s="16"/>
      <c r="G494" s="16"/>
      <c r="H494" s="16"/>
      <c r="I494" s="82"/>
      <c r="J494" s="83"/>
      <c r="K494" s="14"/>
      <c r="L494" s="17"/>
      <c r="M494" s="16"/>
      <c r="N494" s="16"/>
      <c r="O494" s="16"/>
      <c r="P494" s="353">
        <f>COUNTIF(Inputs!$D$4:$AL$247,C494)*(Inputs!$B$3*24)*60*IF(C494="",0,1)</f>
        <v>0</v>
      </c>
      <c r="Q494" s="354">
        <f>IF(Factsheet!$E$61&gt;0,P494/Factsheet!$E$61,0)</f>
        <v>0</v>
      </c>
      <c r="R494" s="18"/>
      <c r="S494" s="355"/>
      <c r="T494" s="14"/>
      <c r="U494" s="14"/>
      <c r="V494" s="14" t="str">
        <f t="shared" si="15"/>
        <v>-</v>
      </c>
      <c r="W494" s="14"/>
      <c r="X494" s="14"/>
      <c r="Y494" s="14"/>
      <c r="Z494" s="14"/>
    </row>
    <row r="495" spans="1:26" ht="15" x14ac:dyDescent="0.25">
      <c r="A495" s="14"/>
      <c r="B495" s="16"/>
      <c r="C495" s="16"/>
      <c r="D495" s="14"/>
      <c r="E495" s="14"/>
      <c r="F495" s="16"/>
      <c r="G495" s="16"/>
      <c r="H495" s="16"/>
      <c r="I495" s="82"/>
      <c r="J495" s="83"/>
      <c r="K495" s="14"/>
      <c r="L495" s="17"/>
      <c r="M495" s="16"/>
      <c r="N495" s="16"/>
      <c r="O495" s="16"/>
      <c r="P495" s="353">
        <f>COUNTIF(Inputs!$D$4:$AL$247,C495)*(Inputs!$B$3*24)*60*IF(C495="",0,1)</f>
        <v>0</v>
      </c>
      <c r="Q495" s="354">
        <f>IF(Factsheet!$E$61&gt;0,P495/Factsheet!$E$61,0)</f>
        <v>0</v>
      </c>
      <c r="R495" s="18"/>
      <c r="S495" s="355"/>
      <c r="T495" s="14"/>
      <c r="U495" s="14"/>
      <c r="V495" s="14" t="str">
        <f t="shared" si="15"/>
        <v>-</v>
      </c>
      <c r="W495" s="14"/>
      <c r="X495" s="14"/>
      <c r="Y495" s="14"/>
      <c r="Z495" s="14"/>
    </row>
    <row r="496" spans="1:26" ht="15" x14ac:dyDescent="0.25">
      <c r="A496" s="14"/>
      <c r="B496" s="16"/>
      <c r="C496" s="16"/>
      <c r="D496" s="14"/>
      <c r="E496" s="14"/>
      <c r="F496" s="16"/>
      <c r="G496" s="16"/>
      <c r="H496" s="16"/>
      <c r="I496" s="82"/>
      <c r="J496" s="83"/>
      <c r="K496" s="14"/>
      <c r="L496" s="17"/>
      <c r="M496" s="16"/>
      <c r="N496" s="16"/>
      <c r="O496" s="16"/>
      <c r="P496" s="353">
        <f>COUNTIF(Inputs!$D$4:$AL$247,C496)*(Inputs!$B$3*24)*60*IF(C496="",0,1)</f>
        <v>0</v>
      </c>
      <c r="Q496" s="354">
        <f>IF(Factsheet!$E$61&gt;0,P496/Factsheet!$E$61,0)</f>
        <v>0</v>
      </c>
      <c r="R496" s="18"/>
      <c r="S496" s="355"/>
      <c r="T496" s="14"/>
      <c r="U496" s="14"/>
      <c r="V496" s="14" t="str">
        <f t="shared" si="15"/>
        <v>-</v>
      </c>
      <c r="W496" s="14"/>
      <c r="X496" s="14"/>
      <c r="Y496" s="14"/>
      <c r="Z496" s="14"/>
    </row>
    <row r="497" spans="1:26" ht="15" x14ac:dyDescent="0.25">
      <c r="A497" s="14"/>
      <c r="B497" s="16"/>
      <c r="C497" s="16"/>
      <c r="D497" s="14"/>
      <c r="E497" s="14"/>
      <c r="F497" s="16"/>
      <c r="G497" s="16"/>
      <c r="H497" s="16"/>
      <c r="I497" s="82"/>
      <c r="J497" s="83"/>
      <c r="K497" s="14"/>
      <c r="L497" s="17"/>
      <c r="M497" s="16"/>
      <c r="N497" s="16"/>
      <c r="O497" s="16"/>
      <c r="P497" s="353">
        <f>COUNTIF(Inputs!$D$4:$AL$247,C497)*(Inputs!$B$3*24)*60*IF(C497="",0,1)</f>
        <v>0</v>
      </c>
      <c r="Q497" s="354">
        <f>IF(Factsheet!$E$61&gt;0,P497/Factsheet!$E$61,0)</f>
        <v>0</v>
      </c>
      <c r="R497" s="18"/>
      <c r="S497" s="355"/>
      <c r="T497" s="14"/>
      <c r="U497" s="14"/>
      <c r="V497" s="14" t="str">
        <f t="shared" si="15"/>
        <v>-</v>
      </c>
      <c r="W497" s="14"/>
      <c r="X497" s="14"/>
      <c r="Y497" s="14"/>
      <c r="Z497" s="14"/>
    </row>
    <row r="498" spans="1:26" ht="15" x14ac:dyDescent="0.25">
      <c r="A498" s="14"/>
      <c r="B498" s="16"/>
      <c r="C498" s="16"/>
      <c r="D498" s="14"/>
      <c r="E498" s="14"/>
      <c r="F498" s="16"/>
      <c r="G498" s="16"/>
      <c r="H498" s="16"/>
      <c r="I498" s="82"/>
      <c r="J498" s="83"/>
      <c r="K498" s="14"/>
      <c r="L498" s="17"/>
      <c r="M498" s="16"/>
      <c r="N498" s="16"/>
      <c r="O498" s="16"/>
      <c r="P498" s="353">
        <f>COUNTIF(Inputs!$D$4:$AL$247,C498)*(Inputs!$B$3*24)*60*IF(C498="",0,1)</f>
        <v>0</v>
      </c>
      <c r="Q498" s="354">
        <f>IF(Factsheet!$E$61&gt;0,P498/Factsheet!$E$61,0)</f>
        <v>0</v>
      </c>
      <c r="R498" s="18"/>
      <c r="S498" s="355"/>
      <c r="T498" s="14"/>
      <c r="U498" s="14"/>
      <c r="V498" s="14" t="str">
        <f t="shared" si="15"/>
        <v>-</v>
      </c>
      <c r="W498" s="14"/>
      <c r="X498" s="14"/>
      <c r="Y498" s="14"/>
      <c r="Z498" s="14"/>
    </row>
    <row r="499" spans="1:26" ht="15" x14ac:dyDescent="0.25">
      <c r="A499" s="14"/>
      <c r="B499" s="16"/>
      <c r="C499" s="16"/>
      <c r="D499" s="14"/>
      <c r="E499" s="14"/>
      <c r="F499" s="16"/>
      <c r="G499" s="16"/>
      <c r="H499" s="16"/>
      <c r="I499" s="82"/>
      <c r="J499" s="83"/>
      <c r="K499" s="14"/>
      <c r="L499" s="17"/>
      <c r="M499" s="16"/>
      <c r="N499" s="16"/>
      <c r="O499" s="16"/>
      <c r="P499" s="353">
        <f>COUNTIF(Inputs!$D$4:$AL$247,C499)*(Inputs!$B$3*24)*60*IF(C499="",0,1)</f>
        <v>0</v>
      </c>
      <c r="Q499" s="354">
        <f>IF(Factsheet!$E$61&gt;0,P499/Factsheet!$E$61,0)</f>
        <v>0</v>
      </c>
      <c r="R499" s="18"/>
      <c r="S499" s="355"/>
      <c r="T499" s="14"/>
      <c r="U499" s="14"/>
      <c r="V499" s="14" t="str">
        <f t="shared" si="15"/>
        <v>-</v>
      </c>
      <c r="W499" s="14"/>
      <c r="X499" s="14"/>
      <c r="Y499" s="14"/>
      <c r="Z499" s="14"/>
    </row>
    <row r="500" spans="1:26" ht="15" x14ac:dyDescent="0.25">
      <c r="A500" s="14"/>
      <c r="B500" s="16"/>
      <c r="C500" s="16"/>
      <c r="D500" s="14"/>
      <c r="E500" s="14"/>
      <c r="F500" s="16"/>
      <c r="G500" s="16"/>
      <c r="H500" s="16"/>
      <c r="I500" s="82"/>
      <c r="J500" s="83"/>
      <c r="K500" s="14"/>
      <c r="L500" s="17"/>
      <c r="M500" s="16"/>
      <c r="N500" s="16"/>
      <c r="O500" s="16"/>
      <c r="P500" s="353">
        <f>COUNTIF(Inputs!$D$4:$AL$247,C500)*(Inputs!$B$3*24)*60*IF(C500="",0,1)</f>
        <v>0</v>
      </c>
      <c r="Q500" s="354">
        <f>IF(Factsheet!$E$61&gt;0,P500/Factsheet!$E$61,0)</f>
        <v>0</v>
      </c>
      <c r="R500" s="18"/>
      <c r="S500" s="355"/>
      <c r="T500" s="14"/>
      <c r="U500" s="14"/>
      <c r="V500" s="14" t="str">
        <f t="shared" si="15"/>
        <v>-</v>
      </c>
      <c r="W500" s="14"/>
      <c r="X500" s="14"/>
      <c r="Y500" s="14"/>
      <c r="Z500" s="14"/>
    </row>
    <row r="501" spans="1:26" ht="15" x14ac:dyDescent="0.25">
      <c r="A501" s="14"/>
      <c r="B501" s="16"/>
      <c r="C501" s="16"/>
      <c r="D501" s="14"/>
      <c r="E501" s="14"/>
      <c r="F501" s="16"/>
      <c r="G501" s="16"/>
      <c r="H501" s="16"/>
      <c r="I501" s="82"/>
      <c r="J501" s="83"/>
      <c r="K501" s="14"/>
      <c r="L501" s="17"/>
      <c r="M501" s="16"/>
      <c r="N501" s="16"/>
      <c r="O501" s="16"/>
      <c r="P501" s="353">
        <f>COUNTIF(Inputs!$D$4:$AL$247,C501)*(Inputs!$B$3*24)*60*IF(C501="",0,1)</f>
        <v>0</v>
      </c>
      <c r="Q501" s="354">
        <f>IF(Factsheet!$E$61&gt;0,P501/Factsheet!$E$61,0)</f>
        <v>0</v>
      </c>
      <c r="R501" s="18"/>
      <c r="S501" s="355"/>
      <c r="T501" s="14"/>
      <c r="U501" s="14"/>
      <c r="V501" s="14" t="str">
        <f t="shared" si="15"/>
        <v>-</v>
      </c>
      <c r="W501" s="14"/>
      <c r="X501" s="14"/>
      <c r="Y501" s="14"/>
      <c r="Z501" s="14"/>
    </row>
    <row r="502" spans="1:26" ht="15" x14ac:dyDescent="0.25">
      <c r="A502" s="14"/>
      <c r="B502" s="16"/>
      <c r="C502" s="16"/>
      <c r="D502" s="14"/>
      <c r="E502" s="14"/>
      <c r="F502" s="16"/>
      <c r="G502" s="16"/>
      <c r="H502" s="16"/>
      <c r="I502" s="82"/>
      <c r="J502" s="83"/>
      <c r="K502" s="14"/>
      <c r="L502" s="17"/>
      <c r="M502" s="16"/>
      <c r="N502" s="16"/>
      <c r="O502" s="16"/>
      <c r="P502" s="353">
        <f>COUNTIF(Inputs!$D$4:$AL$247,C502)*(Inputs!$B$3*24)*60*IF(C502="",0,1)</f>
        <v>0</v>
      </c>
      <c r="Q502" s="354">
        <f>IF(Factsheet!$E$61&gt;0,P502/Factsheet!$E$61,0)</f>
        <v>0</v>
      </c>
      <c r="R502" s="18"/>
      <c r="S502" s="355"/>
      <c r="T502" s="14"/>
      <c r="U502" s="14"/>
      <c r="V502" s="14" t="str">
        <f t="shared" si="15"/>
        <v>-</v>
      </c>
      <c r="W502" s="14"/>
      <c r="X502" s="14"/>
      <c r="Y502" s="14"/>
      <c r="Z502" s="14"/>
    </row>
    <row r="503" spans="1:26" ht="15" x14ac:dyDescent="0.25">
      <c r="A503" s="14"/>
      <c r="B503" s="16"/>
      <c r="C503" s="16"/>
      <c r="D503" s="14"/>
      <c r="E503" s="14"/>
      <c r="F503" s="16"/>
      <c r="G503" s="16"/>
      <c r="H503" s="16"/>
      <c r="I503" s="82"/>
      <c r="J503" s="83"/>
      <c r="K503" s="14"/>
      <c r="L503" s="17"/>
      <c r="M503" s="16"/>
      <c r="N503" s="16"/>
      <c r="O503" s="16"/>
      <c r="P503" s="353">
        <f>COUNTIF(Inputs!$D$4:$AL$247,C503)*(Inputs!$B$3*24)*60*IF(C503="",0,1)</f>
        <v>0</v>
      </c>
      <c r="Q503" s="354">
        <f>IF(Factsheet!$E$61&gt;0,P503/Factsheet!$E$61,0)</f>
        <v>0</v>
      </c>
      <c r="R503" s="18"/>
      <c r="S503" s="355"/>
      <c r="T503" s="14"/>
      <c r="U503" s="14"/>
      <c r="V503" s="14" t="str">
        <f t="shared" si="15"/>
        <v>-</v>
      </c>
      <c r="W503" s="14"/>
      <c r="X503" s="14"/>
      <c r="Y503" s="14"/>
      <c r="Z503" s="14"/>
    </row>
    <row r="504" spans="1:26" ht="15" x14ac:dyDescent="0.25">
      <c r="A504" s="14"/>
      <c r="B504" s="16"/>
      <c r="C504" s="16"/>
      <c r="D504" s="14"/>
      <c r="E504" s="14"/>
      <c r="F504" s="16"/>
      <c r="G504" s="16"/>
      <c r="H504" s="16"/>
      <c r="I504" s="82"/>
      <c r="J504" s="83"/>
      <c r="K504" s="14"/>
      <c r="L504" s="17"/>
      <c r="M504" s="16"/>
      <c r="N504" s="16"/>
      <c r="O504" s="16"/>
      <c r="P504" s="353">
        <f>COUNTIF(Inputs!$D$4:$AL$247,C504)*(Inputs!$B$3*24)*60*IF(C504="",0,1)</f>
        <v>0</v>
      </c>
      <c r="Q504" s="354">
        <f>IF(Factsheet!$E$61&gt;0,P504/Factsheet!$E$61,0)</f>
        <v>0</v>
      </c>
      <c r="R504" s="18"/>
      <c r="S504" s="355"/>
      <c r="T504" s="14"/>
      <c r="U504" s="14"/>
      <c r="V504" s="14" t="str">
        <f t="shared" ref="V504:V567" si="16">A504&amp;"-"&amp;C504</f>
        <v>-</v>
      </c>
      <c r="W504" s="14"/>
      <c r="X504" s="14"/>
      <c r="Y504" s="14"/>
      <c r="Z504" s="14"/>
    </row>
    <row r="505" spans="1:26" ht="15" x14ac:dyDescent="0.25">
      <c r="A505" s="14"/>
      <c r="B505" s="16"/>
      <c r="C505" s="16"/>
      <c r="D505" s="14"/>
      <c r="E505" s="14"/>
      <c r="F505" s="16"/>
      <c r="G505" s="16"/>
      <c r="H505" s="16"/>
      <c r="I505" s="82"/>
      <c r="J505" s="83"/>
      <c r="K505" s="14"/>
      <c r="L505" s="17"/>
      <c r="M505" s="16"/>
      <c r="N505" s="16"/>
      <c r="O505" s="16"/>
      <c r="P505" s="353">
        <f>COUNTIF(Inputs!$D$4:$AL$247,C505)*(Inputs!$B$3*24)*60*IF(C505="",0,1)</f>
        <v>0</v>
      </c>
      <c r="Q505" s="354">
        <f>IF(Factsheet!$E$61&gt;0,P505/Factsheet!$E$61,0)</f>
        <v>0</v>
      </c>
      <c r="R505" s="18"/>
      <c r="S505" s="355"/>
      <c r="T505" s="14"/>
      <c r="U505" s="14"/>
      <c r="V505" s="14" t="str">
        <f t="shared" si="16"/>
        <v>-</v>
      </c>
      <c r="W505" s="14"/>
      <c r="X505" s="14"/>
      <c r="Y505" s="14"/>
      <c r="Z505" s="14"/>
    </row>
    <row r="506" spans="1:26" ht="15" x14ac:dyDescent="0.25">
      <c r="A506" s="14"/>
      <c r="B506" s="16"/>
      <c r="C506" s="16"/>
      <c r="D506" s="14"/>
      <c r="E506" s="14"/>
      <c r="F506" s="16"/>
      <c r="G506" s="16"/>
      <c r="H506" s="16"/>
      <c r="I506" s="82"/>
      <c r="J506" s="83"/>
      <c r="K506" s="14"/>
      <c r="L506" s="17"/>
      <c r="M506" s="16"/>
      <c r="N506" s="16"/>
      <c r="O506" s="16"/>
      <c r="P506" s="353">
        <f>COUNTIF(Inputs!$D$4:$AL$247,C506)*(Inputs!$B$3*24)*60*IF(C506="",0,1)</f>
        <v>0</v>
      </c>
      <c r="Q506" s="354">
        <f>IF(Factsheet!$E$61&gt;0,P506/Factsheet!$E$61,0)</f>
        <v>0</v>
      </c>
      <c r="R506" s="18"/>
      <c r="S506" s="355"/>
      <c r="T506" s="14"/>
      <c r="U506" s="14"/>
      <c r="V506" s="14" t="str">
        <f t="shared" si="16"/>
        <v>-</v>
      </c>
      <c r="W506" s="14"/>
      <c r="X506" s="14"/>
      <c r="Y506" s="14"/>
      <c r="Z506" s="14"/>
    </row>
    <row r="507" spans="1:26" ht="15" x14ac:dyDescent="0.25">
      <c r="A507" s="14"/>
      <c r="B507" s="16"/>
      <c r="C507" s="16"/>
      <c r="D507" s="14"/>
      <c r="E507" s="14"/>
      <c r="F507" s="16"/>
      <c r="G507" s="16"/>
      <c r="H507" s="16"/>
      <c r="I507" s="82"/>
      <c r="J507" s="83"/>
      <c r="K507" s="14"/>
      <c r="L507" s="17"/>
      <c r="M507" s="16"/>
      <c r="N507" s="16"/>
      <c r="O507" s="16"/>
      <c r="P507" s="353">
        <f>COUNTIF(Inputs!$D$4:$AL$247,C507)*(Inputs!$B$3*24)*60*IF(C507="",0,1)</f>
        <v>0</v>
      </c>
      <c r="Q507" s="354">
        <f>IF(Factsheet!$E$61&gt;0,P507/Factsheet!$E$61,0)</f>
        <v>0</v>
      </c>
      <c r="R507" s="18"/>
      <c r="S507" s="355"/>
      <c r="T507" s="14"/>
      <c r="U507" s="14"/>
      <c r="V507" s="14" t="str">
        <f t="shared" si="16"/>
        <v>-</v>
      </c>
      <c r="W507" s="14"/>
      <c r="X507" s="14"/>
      <c r="Y507" s="14"/>
      <c r="Z507" s="14"/>
    </row>
    <row r="508" spans="1:26" ht="15" x14ac:dyDescent="0.25">
      <c r="A508" s="14"/>
      <c r="B508" s="16"/>
      <c r="C508" s="16"/>
      <c r="D508" s="14"/>
      <c r="E508" s="14"/>
      <c r="F508" s="16"/>
      <c r="G508" s="16"/>
      <c r="H508" s="16"/>
      <c r="I508" s="82"/>
      <c r="J508" s="83"/>
      <c r="K508" s="14"/>
      <c r="L508" s="17"/>
      <c r="M508" s="16"/>
      <c r="N508" s="16"/>
      <c r="O508" s="16"/>
      <c r="P508" s="353">
        <f>COUNTIF(Inputs!$D$4:$AL$247,C508)*(Inputs!$B$3*24)*60*IF(C508="",0,1)</f>
        <v>0</v>
      </c>
      <c r="Q508" s="354">
        <f>IF(Factsheet!$E$61&gt;0,P508/Factsheet!$E$61,0)</f>
        <v>0</v>
      </c>
      <c r="R508" s="18"/>
      <c r="S508" s="355"/>
      <c r="T508" s="14"/>
      <c r="U508" s="14"/>
      <c r="V508" s="14" t="str">
        <f t="shared" si="16"/>
        <v>-</v>
      </c>
      <c r="W508" s="14"/>
      <c r="X508" s="14"/>
      <c r="Y508" s="14"/>
      <c r="Z508" s="14"/>
    </row>
    <row r="509" spans="1:26" ht="15" x14ac:dyDescent="0.25">
      <c r="A509" s="14"/>
      <c r="B509" s="16"/>
      <c r="C509" s="16"/>
      <c r="D509" s="14"/>
      <c r="E509" s="14"/>
      <c r="F509" s="16"/>
      <c r="G509" s="16"/>
      <c r="H509" s="16"/>
      <c r="I509" s="82"/>
      <c r="J509" s="83"/>
      <c r="K509" s="14"/>
      <c r="L509" s="17"/>
      <c r="M509" s="16"/>
      <c r="N509" s="16"/>
      <c r="O509" s="16"/>
      <c r="P509" s="353">
        <f>COUNTIF(Inputs!$D$4:$AL$247,C509)*(Inputs!$B$3*24)*60*IF(C509="",0,1)</f>
        <v>0</v>
      </c>
      <c r="Q509" s="354">
        <f>IF(Factsheet!$E$61&gt;0,P509/Factsheet!$E$61,0)</f>
        <v>0</v>
      </c>
      <c r="R509" s="18"/>
      <c r="S509" s="355"/>
      <c r="T509" s="14"/>
      <c r="U509" s="14"/>
      <c r="V509" s="14" t="str">
        <f t="shared" si="16"/>
        <v>-</v>
      </c>
      <c r="W509" s="14"/>
      <c r="X509" s="14"/>
      <c r="Y509" s="14"/>
      <c r="Z509" s="14"/>
    </row>
    <row r="510" spans="1:26" ht="15" x14ac:dyDescent="0.25">
      <c r="A510" s="14"/>
      <c r="B510" s="16"/>
      <c r="C510" s="16"/>
      <c r="D510" s="14"/>
      <c r="E510" s="14"/>
      <c r="F510" s="16"/>
      <c r="G510" s="16"/>
      <c r="H510" s="16"/>
      <c r="I510" s="82"/>
      <c r="J510" s="83"/>
      <c r="K510" s="14"/>
      <c r="L510" s="17"/>
      <c r="M510" s="16"/>
      <c r="N510" s="16"/>
      <c r="O510" s="16"/>
      <c r="P510" s="353">
        <f>COUNTIF(Inputs!$D$4:$AL$247,C510)*(Inputs!$B$3*24)*60*IF(C510="",0,1)</f>
        <v>0</v>
      </c>
      <c r="Q510" s="354">
        <f>IF(Factsheet!$E$61&gt;0,P510/Factsheet!$E$61,0)</f>
        <v>0</v>
      </c>
      <c r="R510" s="18"/>
      <c r="S510" s="355"/>
      <c r="T510" s="14"/>
      <c r="U510" s="14"/>
      <c r="V510" s="14" t="str">
        <f t="shared" si="16"/>
        <v>-</v>
      </c>
      <c r="W510" s="14"/>
      <c r="X510" s="14"/>
      <c r="Y510" s="14"/>
      <c r="Z510" s="14"/>
    </row>
    <row r="511" spans="1:26" ht="15" x14ac:dyDescent="0.25">
      <c r="A511" s="14"/>
      <c r="B511" s="16"/>
      <c r="C511" s="16"/>
      <c r="D511" s="14"/>
      <c r="E511" s="14"/>
      <c r="F511" s="16"/>
      <c r="G511" s="16"/>
      <c r="H511" s="16"/>
      <c r="I511" s="82"/>
      <c r="J511" s="83"/>
      <c r="K511" s="14"/>
      <c r="L511" s="17"/>
      <c r="M511" s="16"/>
      <c r="N511" s="16"/>
      <c r="O511" s="16"/>
      <c r="P511" s="353">
        <f>COUNTIF(Inputs!$D$4:$AL$247,C511)*(Inputs!$B$3*24)*60*IF(C511="",0,1)</f>
        <v>0</v>
      </c>
      <c r="Q511" s="354">
        <f>IF(Factsheet!$E$61&gt;0,P511/Factsheet!$E$61,0)</f>
        <v>0</v>
      </c>
      <c r="R511" s="18"/>
      <c r="S511" s="355"/>
      <c r="T511" s="14"/>
      <c r="U511" s="14"/>
      <c r="V511" s="14" t="str">
        <f t="shared" si="16"/>
        <v>-</v>
      </c>
      <c r="W511" s="14"/>
      <c r="X511" s="14"/>
      <c r="Y511" s="14"/>
      <c r="Z511" s="14"/>
    </row>
    <row r="512" spans="1:26" ht="15" x14ac:dyDescent="0.25">
      <c r="A512" s="14"/>
      <c r="B512" s="16"/>
      <c r="C512" s="16"/>
      <c r="D512" s="14"/>
      <c r="E512" s="14"/>
      <c r="F512" s="16"/>
      <c r="G512" s="16"/>
      <c r="H512" s="16"/>
      <c r="I512" s="82"/>
      <c r="J512" s="83"/>
      <c r="K512" s="14"/>
      <c r="L512" s="17"/>
      <c r="M512" s="16"/>
      <c r="N512" s="16"/>
      <c r="O512" s="16"/>
      <c r="P512" s="353">
        <f>COUNTIF(Inputs!$D$4:$AL$247,C512)*(Inputs!$B$3*24)*60*IF(C512="",0,1)</f>
        <v>0</v>
      </c>
      <c r="Q512" s="354">
        <f>IF(Factsheet!$E$61&gt;0,P512/Factsheet!$E$61,0)</f>
        <v>0</v>
      </c>
      <c r="R512" s="18"/>
      <c r="S512" s="355"/>
      <c r="T512" s="14"/>
      <c r="U512" s="14"/>
      <c r="V512" s="14" t="str">
        <f t="shared" si="16"/>
        <v>-</v>
      </c>
      <c r="W512" s="14"/>
      <c r="X512" s="14"/>
      <c r="Y512" s="14"/>
      <c r="Z512" s="14"/>
    </row>
    <row r="513" spans="1:26" ht="15" x14ac:dyDescent="0.25">
      <c r="A513" s="14"/>
      <c r="B513" s="16"/>
      <c r="C513" s="16"/>
      <c r="D513" s="14"/>
      <c r="E513" s="14"/>
      <c r="F513" s="16"/>
      <c r="G513" s="16"/>
      <c r="H513" s="16"/>
      <c r="I513" s="82"/>
      <c r="J513" s="83"/>
      <c r="K513" s="14"/>
      <c r="L513" s="17"/>
      <c r="M513" s="16"/>
      <c r="N513" s="16"/>
      <c r="O513" s="16"/>
      <c r="P513" s="353">
        <f>COUNTIF(Inputs!$D$4:$AL$247,C513)*(Inputs!$B$3*24)*60*IF(C513="",0,1)</f>
        <v>0</v>
      </c>
      <c r="Q513" s="354">
        <f>IF(Factsheet!$E$61&gt;0,P513/Factsheet!$E$61,0)</f>
        <v>0</v>
      </c>
      <c r="R513" s="18"/>
      <c r="S513" s="355"/>
      <c r="T513" s="14"/>
      <c r="U513" s="14"/>
      <c r="V513" s="14" t="str">
        <f t="shared" si="16"/>
        <v>-</v>
      </c>
      <c r="W513" s="14"/>
      <c r="X513" s="14"/>
      <c r="Y513" s="14"/>
      <c r="Z513" s="14"/>
    </row>
    <row r="514" spans="1:26" ht="15" x14ac:dyDescent="0.25">
      <c r="A514" s="14"/>
      <c r="B514" s="16"/>
      <c r="C514" s="16"/>
      <c r="D514" s="14"/>
      <c r="E514" s="14"/>
      <c r="F514" s="16"/>
      <c r="G514" s="16"/>
      <c r="H514" s="16"/>
      <c r="I514" s="82"/>
      <c r="J514" s="83"/>
      <c r="K514" s="14"/>
      <c r="L514" s="17"/>
      <c r="M514" s="16"/>
      <c r="N514" s="16"/>
      <c r="O514" s="16"/>
      <c r="P514" s="353">
        <f>COUNTIF(Inputs!$D$4:$AL$247,C514)*(Inputs!$B$3*24)*60*IF(C514="",0,1)</f>
        <v>0</v>
      </c>
      <c r="Q514" s="354">
        <f>IF(Factsheet!$E$61&gt;0,P514/Factsheet!$E$61,0)</f>
        <v>0</v>
      </c>
      <c r="R514" s="18"/>
      <c r="S514" s="355"/>
      <c r="T514" s="14"/>
      <c r="U514" s="14"/>
      <c r="V514" s="14" t="str">
        <f t="shared" si="16"/>
        <v>-</v>
      </c>
      <c r="W514" s="14"/>
      <c r="X514" s="14"/>
      <c r="Y514" s="14"/>
      <c r="Z514" s="14"/>
    </row>
    <row r="515" spans="1:26" ht="15" x14ac:dyDescent="0.25">
      <c r="A515" s="14"/>
      <c r="B515" s="16"/>
      <c r="C515" s="16"/>
      <c r="D515" s="14"/>
      <c r="E515" s="14"/>
      <c r="F515" s="16"/>
      <c r="G515" s="16"/>
      <c r="H515" s="16"/>
      <c r="I515" s="82"/>
      <c r="J515" s="83"/>
      <c r="K515" s="14"/>
      <c r="L515" s="17"/>
      <c r="M515" s="16"/>
      <c r="N515" s="16"/>
      <c r="O515" s="16"/>
      <c r="P515" s="353">
        <f>COUNTIF(Inputs!$D$4:$AL$247,C515)*(Inputs!$B$3*24)*60*IF(C515="",0,1)</f>
        <v>0</v>
      </c>
      <c r="Q515" s="354">
        <f>IF(Factsheet!$E$61&gt;0,P515/Factsheet!$E$61,0)</f>
        <v>0</v>
      </c>
      <c r="R515" s="18"/>
      <c r="S515" s="355"/>
      <c r="T515" s="14"/>
      <c r="U515" s="14"/>
      <c r="V515" s="14" t="str">
        <f t="shared" si="16"/>
        <v>-</v>
      </c>
      <c r="W515" s="14"/>
      <c r="X515" s="14"/>
      <c r="Y515" s="14"/>
      <c r="Z515" s="14"/>
    </row>
    <row r="516" spans="1:26" ht="15" x14ac:dyDescent="0.25">
      <c r="A516" s="14"/>
      <c r="B516" s="16"/>
      <c r="C516" s="16"/>
      <c r="D516" s="14"/>
      <c r="E516" s="14"/>
      <c r="F516" s="16"/>
      <c r="G516" s="16"/>
      <c r="H516" s="16"/>
      <c r="I516" s="82"/>
      <c r="J516" s="83"/>
      <c r="K516" s="14"/>
      <c r="L516" s="17"/>
      <c r="M516" s="16"/>
      <c r="N516" s="16"/>
      <c r="O516" s="16"/>
      <c r="P516" s="353">
        <f>COUNTIF(Inputs!$D$4:$AL$247,C516)*(Inputs!$B$3*24)*60*IF(C516="",0,1)</f>
        <v>0</v>
      </c>
      <c r="Q516" s="354">
        <f>IF(Factsheet!$E$61&gt;0,P516/Factsheet!$E$61,0)</f>
        <v>0</v>
      </c>
      <c r="R516" s="18"/>
      <c r="S516" s="355"/>
      <c r="T516" s="14"/>
      <c r="U516" s="14"/>
      <c r="V516" s="14" t="str">
        <f t="shared" si="16"/>
        <v>-</v>
      </c>
      <c r="W516" s="14"/>
      <c r="X516" s="14"/>
      <c r="Y516" s="14"/>
      <c r="Z516" s="14"/>
    </row>
    <row r="517" spans="1:26" ht="15" x14ac:dyDescent="0.25">
      <c r="A517" s="14"/>
      <c r="B517" s="16"/>
      <c r="C517" s="16"/>
      <c r="D517" s="14"/>
      <c r="E517" s="14"/>
      <c r="F517" s="16"/>
      <c r="G517" s="16"/>
      <c r="H517" s="16"/>
      <c r="I517" s="82"/>
      <c r="J517" s="83"/>
      <c r="K517" s="14"/>
      <c r="L517" s="17"/>
      <c r="M517" s="16"/>
      <c r="N517" s="16"/>
      <c r="O517" s="16"/>
      <c r="P517" s="353">
        <f>COUNTIF(Inputs!$D$4:$AL$247,C517)*(Inputs!$B$3*24)*60*IF(C517="",0,1)</f>
        <v>0</v>
      </c>
      <c r="Q517" s="354">
        <f>IF(Factsheet!$E$61&gt;0,P517/Factsheet!$E$61,0)</f>
        <v>0</v>
      </c>
      <c r="R517" s="18"/>
      <c r="S517" s="355"/>
      <c r="T517" s="14"/>
      <c r="U517" s="14"/>
      <c r="V517" s="14" t="str">
        <f t="shared" si="16"/>
        <v>-</v>
      </c>
      <c r="W517" s="14"/>
      <c r="X517" s="14"/>
      <c r="Y517" s="14"/>
      <c r="Z517" s="14"/>
    </row>
    <row r="518" spans="1:26" ht="15" x14ac:dyDescent="0.25">
      <c r="A518" s="14"/>
      <c r="B518" s="16"/>
      <c r="C518" s="16"/>
      <c r="D518" s="14"/>
      <c r="E518" s="14"/>
      <c r="F518" s="16"/>
      <c r="G518" s="16"/>
      <c r="H518" s="16"/>
      <c r="I518" s="82"/>
      <c r="J518" s="83"/>
      <c r="K518" s="14"/>
      <c r="L518" s="17"/>
      <c r="M518" s="16"/>
      <c r="N518" s="16"/>
      <c r="O518" s="16"/>
      <c r="P518" s="353">
        <f>COUNTIF(Inputs!$D$4:$AL$247,C518)*(Inputs!$B$3*24)*60*IF(C518="",0,1)</f>
        <v>0</v>
      </c>
      <c r="Q518" s="354">
        <f>IF(Factsheet!$E$61&gt;0,P518/Factsheet!$E$61,0)</f>
        <v>0</v>
      </c>
      <c r="R518" s="18"/>
      <c r="S518" s="355"/>
      <c r="T518" s="14"/>
      <c r="U518" s="14"/>
      <c r="V518" s="14" t="str">
        <f t="shared" si="16"/>
        <v>-</v>
      </c>
      <c r="W518" s="14"/>
      <c r="X518" s="14"/>
      <c r="Y518" s="14"/>
      <c r="Z518" s="14"/>
    </row>
    <row r="519" spans="1:26" ht="15" x14ac:dyDescent="0.25">
      <c r="A519" s="14"/>
      <c r="B519" s="16"/>
      <c r="C519" s="16"/>
      <c r="D519" s="14"/>
      <c r="E519" s="14"/>
      <c r="F519" s="16"/>
      <c r="G519" s="16"/>
      <c r="H519" s="16"/>
      <c r="I519" s="82"/>
      <c r="J519" s="83"/>
      <c r="K519" s="14"/>
      <c r="L519" s="17"/>
      <c r="M519" s="16"/>
      <c r="N519" s="16"/>
      <c r="O519" s="16"/>
      <c r="P519" s="353">
        <f>COUNTIF(Inputs!$D$4:$AL$247,C519)*(Inputs!$B$3*24)*60*IF(C519="",0,1)</f>
        <v>0</v>
      </c>
      <c r="Q519" s="354">
        <f>IF(Factsheet!$E$61&gt;0,P519/Factsheet!$E$61,0)</f>
        <v>0</v>
      </c>
      <c r="R519" s="18"/>
      <c r="S519" s="355"/>
      <c r="T519" s="14"/>
      <c r="U519" s="14"/>
      <c r="V519" s="14" t="str">
        <f t="shared" si="16"/>
        <v>-</v>
      </c>
      <c r="W519" s="14"/>
      <c r="X519" s="14"/>
      <c r="Y519" s="14"/>
      <c r="Z519" s="14"/>
    </row>
    <row r="520" spans="1:26" ht="15" x14ac:dyDescent="0.25">
      <c r="A520" s="14"/>
      <c r="B520" s="16"/>
      <c r="C520" s="16"/>
      <c r="D520" s="14"/>
      <c r="E520" s="14"/>
      <c r="F520" s="16"/>
      <c r="G520" s="16"/>
      <c r="H520" s="16"/>
      <c r="I520" s="82"/>
      <c r="J520" s="83"/>
      <c r="K520" s="14"/>
      <c r="L520" s="17"/>
      <c r="M520" s="16"/>
      <c r="N520" s="16"/>
      <c r="O520" s="16"/>
      <c r="P520" s="353">
        <f>COUNTIF(Inputs!$D$4:$AL$247,C520)*(Inputs!$B$3*24)*60*IF(C520="",0,1)</f>
        <v>0</v>
      </c>
      <c r="Q520" s="354">
        <f>IF(Factsheet!$E$61&gt;0,P520/Factsheet!$E$61,0)</f>
        <v>0</v>
      </c>
      <c r="R520" s="18"/>
      <c r="S520" s="355"/>
      <c r="T520" s="14"/>
      <c r="U520" s="14"/>
      <c r="V520" s="14" t="str">
        <f t="shared" si="16"/>
        <v>-</v>
      </c>
      <c r="W520" s="14"/>
      <c r="X520" s="14"/>
      <c r="Y520" s="14"/>
      <c r="Z520" s="14"/>
    </row>
    <row r="521" spans="1:26" ht="15" x14ac:dyDescent="0.25">
      <c r="A521" s="14"/>
      <c r="B521" s="16"/>
      <c r="C521" s="16"/>
      <c r="D521" s="14"/>
      <c r="E521" s="14"/>
      <c r="F521" s="16"/>
      <c r="G521" s="16"/>
      <c r="H521" s="16"/>
      <c r="I521" s="82"/>
      <c r="J521" s="83"/>
      <c r="K521" s="14"/>
      <c r="L521" s="17"/>
      <c r="M521" s="16"/>
      <c r="N521" s="16"/>
      <c r="O521" s="16"/>
      <c r="P521" s="353">
        <f>COUNTIF(Inputs!$D$4:$AL$247,C521)*(Inputs!$B$3*24)*60*IF(C521="",0,1)</f>
        <v>0</v>
      </c>
      <c r="Q521" s="354">
        <f>IF(Factsheet!$E$61&gt;0,P521/Factsheet!$E$61,0)</f>
        <v>0</v>
      </c>
      <c r="R521" s="18"/>
      <c r="S521" s="355"/>
      <c r="T521" s="14"/>
      <c r="U521" s="14"/>
      <c r="V521" s="14" t="str">
        <f t="shared" si="16"/>
        <v>-</v>
      </c>
      <c r="W521" s="14"/>
      <c r="X521" s="14"/>
      <c r="Y521" s="14"/>
      <c r="Z521" s="14"/>
    </row>
    <row r="522" spans="1:26" ht="15" x14ac:dyDescent="0.25">
      <c r="A522" s="14"/>
      <c r="B522" s="16"/>
      <c r="C522" s="16"/>
      <c r="D522" s="14"/>
      <c r="E522" s="14"/>
      <c r="F522" s="16"/>
      <c r="G522" s="16"/>
      <c r="H522" s="16"/>
      <c r="I522" s="82"/>
      <c r="J522" s="83"/>
      <c r="K522" s="14"/>
      <c r="L522" s="17"/>
      <c r="M522" s="16"/>
      <c r="N522" s="16"/>
      <c r="O522" s="16"/>
      <c r="P522" s="353">
        <f>COUNTIF(Inputs!$D$4:$AL$247,C522)*(Inputs!$B$3*24)*60*IF(C522="",0,1)</f>
        <v>0</v>
      </c>
      <c r="Q522" s="354">
        <f>IF(Factsheet!$E$61&gt;0,P522/Factsheet!$E$61,0)</f>
        <v>0</v>
      </c>
      <c r="R522" s="18"/>
      <c r="S522" s="355"/>
      <c r="T522" s="14"/>
      <c r="U522" s="14"/>
      <c r="V522" s="14" t="str">
        <f t="shared" si="16"/>
        <v>-</v>
      </c>
      <c r="W522" s="14"/>
      <c r="X522" s="14"/>
      <c r="Y522" s="14"/>
      <c r="Z522" s="14"/>
    </row>
    <row r="523" spans="1:26" ht="15" x14ac:dyDescent="0.25">
      <c r="A523" s="14"/>
      <c r="B523" s="16"/>
      <c r="C523" s="16"/>
      <c r="D523" s="14"/>
      <c r="E523" s="14"/>
      <c r="F523" s="16"/>
      <c r="G523" s="16"/>
      <c r="H523" s="16"/>
      <c r="I523" s="82"/>
      <c r="J523" s="83"/>
      <c r="K523" s="14"/>
      <c r="L523" s="17"/>
      <c r="M523" s="16"/>
      <c r="N523" s="16"/>
      <c r="O523" s="16"/>
      <c r="P523" s="353">
        <f>COUNTIF(Inputs!$D$4:$AL$247,C523)*(Inputs!$B$3*24)*60*IF(C523="",0,1)</f>
        <v>0</v>
      </c>
      <c r="Q523" s="354">
        <f>IF(Factsheet!$E$61&gt;0,P523/Factsheet!$E$61,0)</f>
        <v>0</v>
      </c>
      <c r="R523" s="18"/>
      <c r="S523" s="355"/>
      <c r="T523" s="14"/>
      <c r="U523" s="14"/>
      <c r="V523" s="14" t="str">
        <f t="shared" si="16"/>
        <v>-</v>
      </c>
      <c r="W523" s="14"/>
      <c r="X523" s="14"/>
      <c r="Y523" s="14"/>
      <c r="Z523" s="14"/>
    </row>
    <row r="524" spans="1:26" ht="15" x14ac:dyDescent="0.25">
      <c r="A524" s="14"/>
      <c r="B524" s="16"/>
      <c r="C524" s="16"/>
      <c r="D524" s="14"/>
      <c r="E524" s="14"/>
      <c r="F524" s="16"/>
      <c r="G524" s="16"/>
      <c r="H524" s="16"/>
      <c r="I524" s="82"/>
      <c r="J524" s="83"/>
      <c r="K524" s="14"/>
      <c r="L524" s="17"/>
      <c r="M524" s="16"/>
      <c r="N524" s="16"/>
      <c r="O524" s="16"/>
      <c r="P524" s="353">
        <f>COUNTIF(Inputs!$D$4:$AL$247,C524)*(Inputs!$B$3*24)*60*IF(C524="",0,1)</f>
        <v>0</v>
      </c>
      <c r="Q524" s="354">
        <f>IF(Factsheet!$E$61&gt;0,P524/Factsheet!$E$61,0)</f>
        <v>0</v>
      </c>
      <c r="R524" s="18"/>
      <c r="S524" s="355"/>
      <c r="T524" s="14"/>
      <c r="U524" s="14"/>
      <c r="V524" s="14" t="str">
        <f t="shared" si="16"/>
        <v>-</v>
      </c>
      <c r="W524" s="14"/>
      <c r="X524" s="14"/>
      <c r="Y524" s="14"/>
      <c r="Z524" s="14"/>
    </row>
    <row r="525" spans="1:26" ht="15" x14ac:dyDescent="0.25">
      <c r="A525" s="14"/>
      <c r="B525" s="16"/>
      <c r="C525" s="16"/>
      <c r="D525" s="14"/>
      <c r="E525" s="14"/>
      <c r="F525" s="16"/>
      <c r="G525" s="16"/>
      <c r="H525" s="16"/>
      <c r="I525" s="82"/>
      <c r="J525" s="83"/>
      <c r="K525" s="14"/>
      <c r="L525" s="17"/>
      <c r="M525" s="16"/>
      <c r="N525" s="16"/>
      <c r="O525" s="16"/>
      <c r="P525" s="353">
        <f>COUNTIF(Inputs!$D$4:$AL$247,C525)*(Inputs!$B$3*24)*60*IF(C525="",0,1)</f>
        <v>0</v>
      </c>
      <c r="Q525" s="354">
        <f>IF(Factsheet!$E$61&gt;0,P525/Factsheet!$E$61,0)</f>
        <v>0</v>
      </c>
      <c r="R525" s="18"/>
      <c r="S525" s="355"/>
      <c r="T525" s="14"/>
      <c r="U525" s="14"/>
      <c r="V525" s="14" t="str">
        <f t="shared" si="16"/>
        <v>-</v>
      </c>
      <c r="W525" s="14"/>
      <c r="X525" s="14"/>
      <c r="Y525" s="14"/>
      <c r="Z525" s="14"/>
    </row>
    <row r="526" spans="1:26" ht="15" x14ac:dyDescent="0.25">
      <c r="A526" s="14"/>
      <c r="B526" s="16"/>
      <c r="C526" s="16"/>
      <c r="D526" s="14"/>
      <c r="E526" s="14"/>
      <c r="F526" s="16"/>
      <c r="G526" s="16"/>
      <c r="H526" s="16"/>
      <c r="I526" s="82"/>
      <c r="J526" s="83"/>
      <c r="K526" s="14"/>
      <c r="L526" s="17"/>
      <c r="M526" s="16"/>
      <c r="N526" s="16"/>
      <c r="O526" s="16"/>
      <c r="P526" s="353">
        <f>COUNTIF(Inputs!$D$4:$AL$247,C526)*(Inputs!$B$3*24)*60*IF(C526="",0,1)</f>
        <v>0</v>
      </c>
      <c r="Q526" s="354">
        <f>IF(Factsheet!$E$61&gt;0,P526/Factsheet!$E$61,0)</f>
        <v>0</v>
      </c>
      <c r="R526" s="18"/>
      <c r="S526" s="355"/>
      <c r="T526" s="14"/>
      <c r="U526" s="14"/>
      <c r="V526" s="14" t="str">
        <f t="shared" si="16"/>
        <v>-</v>
      </c>
      <c r="W526" s="14"/>
      <c r="X526" s="14"/>
      <c r="Y526" s="14"/>
      <c r="Z526" s="14"/>
    </row>
    <row r="527" spans="1:26" ht="15" x14ac:dyDescent="0.25">
      <c r="A527" s="14"/>
      <c r="B527" s="16"/>
      <c r="C527" s="16"/>
      <c r="D527" s="14"/>
      <c r="E527" s="14"/>
      <c r="F527" s="16"/>
      <c r="G527" s="16"/>
      <c r="H527" s="16"/>
      <c r="I527" s="82"/>
      <c r="J527" s="83"/>
      <c r="K527" s="14"/>
      <c r="L527" s="17"/>
      <c r="M527" s="16"/>
      <c r="N527" s="16"/>
      <c r="O527" s="16"/>
      <c r="P527" s="353">
        <f>COUNTIF(Inputs!$D$4:$AL$247,C527)*(Inputs!$B$3*24)*60*IF(C527="",0,1)</f>
        <v>0</v>
      </c>
      <c r="Q527" s="354">
        <f>IF(Factsheet!$E$61&gt;0,P527/Factsheet!$E$61,0)</f>
        <v>0</v>
      </c>
      <c r="R527" s="18"/>
      <c r="S527" s="355"/>
      <c r="T527" s="14"/>
      <c r="U527" s="14"/>
      <c r="V527" s="14" t="str">
        <f t="shared" si="16"/>
        <v>-</v>
      </c>
      <c r="W527" s="14"/>
      <c r="X527" s="14"/>
      <c r="Y527" s="14"/>
      <c r="Z527" s="14"/>
    </row>
    <row r="528" spans="1:26" ht="15" x14ac:dyDescent="0.25">
      <c r="A528" s="14"/>
      <c r="B528" s="16"/>
      <c r="C528" s="16"/>
      <c r="D528" s="14"/>
      <c r="E528" s="14"/>
      <c r="F528" s="16"/>
      <c r="G528" s="16"/>
      <c r="H528" s="16"/>
      <c r="I528" s="82"/>
      <c r="J528" s="83"/>
      <c r="K528" s="14"/>
      <c r="L528" s="17"/>
      <c r="M528" s="16"/>
      <c r="N528" s="16"/>
      <c r="O528" s="16"/>
      <c r="P528" s="353">
        <f>COUNTIF(Inputs!$D$4:$AL$247,C528)*(Inputs!$B$3*24)*60*IF(C528="",0,1)</f>
        <v>0</v>
      </c>
      <c r="Q528" s="354">
        <f>IF(Factsheet!$E$61&gt;0,P528/Factsheet!$E$61,0)</f>
        <v>0</v>
      </c>
      <c r="R528" s="18"/>
      <c r="S528" s="355"/>
      <c r="T528" s="14"/>
      <c r="U528" s="14"/>
      <c r="V528" s="14" t="str">
        <f t="shared" si="16"/>
        <v>-</v>
      </c>
      <c r="W528" s="14"/>
      <c r="X528" s="14"/>
      <c r="Y528" s="14"/>
      <c r="Z528" s="14"/>
    </row>
    <row r="529" spans="1:26" ht="15" x14ac:dyDescent="0.25">
      <c r="A529" s="14"/>
      <c r="B529" s="16"/>
      <c r="C529" s="16"/>
      <c r="D529" s="14"/>
      <c r="E529" s="14"/>
      <c r="F529" s="16"/>
      <c r="G529" s="16"/>
      <c r="H529" s="16"/>
      <c r="I529" s="82"/>
      <c r="J529" s="83"/>
      <c r="K529" s="14"/>
      <c r="L529" s="17"/>
      <c r="M529" s="16"/>
      <c r="N529" s="16"/>
      <c r="O529" s="16"/>
      <c r="P529" s="353">
        <f>COUNTIF(Inputs!$D$4:$AL$247,C529)*(Inputs!$B$3*24)*60*IF(C529="",0,1)</f>
        <v>0</v>
      </c>
      <c r="Q529" s="354">
        <f>IF(Factsheet!$E$61&gt;0,P529/Factsheet!$E$61,0)</f>
        <v>0</v>
      </c>
      <c r="R529" s="18"/>
      <c r="S529" s="355"/>
      <c r="T529" s="14"/>
      <c r="U529" s="14"/>
      <c r="V529" s="14" t="str">
        <f t="shared" si="16"/>
        <v>-</v>
      </c>
      <c r="W529" s="14"/>
      <c r="X529" s="14"/>
      <c r="Y529" s="14"/>
      <c r="Z529" s="14"/>
    </row>
    <row r="530" spans="1:26" ht="15" x14ac:dyDescent="0.25">
      <c r="A530" s="14"/>
      <c r="B530" s="16"/>
      <c r="C530" s="16"/>
      <c r="D530" s="14"/>
      <c r="E530" s="14"/>
      <c r="F530" s="16"/>
      <c r="G530" s="16"/>
      <c r="H530" s="16"/>
      <c r="I530" s="82"/>
      <c r="J530" s="83"/>
      <c r="K530" s="14"/>
      <c r="L530" s="17"/>
      <c r="M530" s="16"/>
      <c r="N530" s="16"/>
      <c r="O530" s="16"/>
      <c r="P530" s="353">
        <f>COUNTIF(Inputs!$D$4:$AL$247,C530)*(Inputs!$B$3*24)*60*IF(C530="",0,1)</f>
        <v>0</v>
      </c>
      <c r="Q530" s="354">
        <f>IF(Factsheet!$E$61&gt;0,P530/Factsheet!$E$61,0)</f>
        <v>0</v>
      </c>
      <c r="R530" s="18"/>
      <c r="S530" s="355"/>
      <c r="T530" s="14"/>
      <c r="U530" s="14"/>
      <c r="V530" s="14" t="str">
        <f t="shared" si="16"/>
        <v>-</v>
      </c>
      <c r="W530" s="14"/>
      <c r="X530" s="14"/>
      <c r="Y530" s="14"/>
      <c r="Z530" s="14"/>
    </row>
    <row r="531" spans="1:26" ht="15" x14ac:dyDescent="0.25">
      <c r="A531" s="14"/>
      <c r="B531" s="16"/>
      <c r="C531" s="16"/>
      <c r="D531" s="14"/>
      <c r="E531" s="14"/>
      <c r="F531" s="16"/>
      <c r="G531" s="16"/>
      <c r="H531" s="16"/>
      <c r="I531" s="82"/>
      <c r="J531" s="83"/>
      <c r="K531" s="14"/>
      <c r="L531" s="17"/>
      <c r="M531" s="16"/>
      <c r="N531" s="16"/>
      <c r="O531" s="16"/>
      <c r="P531" s="353">
        <f>COUNTIF(Inputs!$D$4:$AL$247,C531)*(Inputs!$B$3*24)*60*IF(C531="",0,1)</f>
        <v>0</v>
      </c>
      <c r="Q531" s="354">
        <f>IF(Factsheet!$E$61&gt;0,P531/Factsheet!$E$61,0)</f>
        <v>0</v>
      </c>
      <c r="R531" s="18"/>
      <c r="S531" s="355"/>
      <c r="T531" s="14"/>
      <c r="U531" s="14"/>
      <c r="V531" s="14" t="str">
        <f t="shared" si="16"/>
        <v>-</v>
      </c>
      <c r="W531" s="14"/>
      <c r="X531" s="14"/>
      <c r="Y531" s="14"/>
      <c r="Z531" s="14"/>
    </row>
    <row r="532" spans="1:26" ht="15" x14ac:dyDescent="0.25">
      <c r="A532" s="14"/>
      <c r="B532" s="16"/>
      <c r="C532" s="16"/>
      <c r="D532" s="14"/>
      <c r="E532" s="14"/>
      <c r="F532" s="16"/>
      <c r="G532" s="16"/>
      <c r="H532" s="16"/>
      <c r="I532" s="82"/>
      <c r="J532" s="83"/>
      <c r="K532" s="14"/>
      <c r="L532" s="17"/>
      <c r="M532" s="16"/>
      <c r="N532" s="16"/>
      <c r="O532" s="16"/>
      <c r="P532" s="353">
        <f>COUNTIF(Inputs!$D$4:$AL$247,C532)*(Inputs!$B$3*24)*60*IF(C532="",0,1)</f>
        <v>0</v>
      </c>
      <c r="Q532" s="354">
        <f>IF(Factsheet!$E$61&gt;0,P532/Factsheet!$E$61,0)</f>
        <v>0</v>
      </c>
      <c r="R532" s="18"/>
      <c r="S532" s="355"/>
      <c r="T532" s="14"/>
      <c r="U532" s="14"/>
      <c r="V532" s="14" t="str">
        <f t="shared" si="16"/>
        <v>-</v>
      </c>
      <c r="W532" s="14"/>
      <c r="X532" s="14"/>
      <c r="Y532" s="14"/>
      <c r="Z532" s="14"/>
    </row>
    <row r="533" spans="1:26" ht="15" x14ac:dyDescent="0.25">
      <c r="A533" s="14"/>
      <c r="B533" s="16"/>
      <c r="C533" s="16"/>
      <c r="D533" s="14"/>
      <c r="E533" s="14"/>
      <c r="F533" s="16"/>
      <c r="G533" s="16"/>
      <c r="H533" s="16"/>
      <c r="I533" s="82"/>
      <c r="J533" s="83"/>
      <c r="K533" s="14"/>
      <c r="L533" s="17"/>
      <c r="M533" s="16"/>
      <c r="N533" s="16"/>
      <c r="O533" s="16"/>
      <c r="P533" s="353">
        <f>COUNTIF(Inputs!$D$4:$AL$247,C533)*(Inputs!$B$3*24)*60*IF(C533="",0,1)</f>
        <v>0</v>
      </c>
      <c r="Q533" s="354">
        <f>IF(Factsheet!$E$61&gt;0,P533/Factsheet!$E$61,0)</f>
        <v>0</v>
      </c>
      <c r="R533" s="18"/>
      <c r="S533" s="355"/>
      <c r="T533" s="14"/>
      <c r="U533" s="14"/>
      <c r="V533" s="14" t="str">
        <f t="shared" si="16"/>
        <v>-</v>
      </c>
      <c r="W533" s="14"/>
      <c r="X533" s="14"/>
      <c r="Y533" s="14"/>
      <c r="Z533" s="14"/>
    </row>
    <row r="534" spans="1:26" ht="15" x14ac:dyDescent="0.25">
      <c r="A534" s="14"/>
      <c r="B534" s="16"/>
      <c r="C534" s="16"/>
      <c r="D534" s="14"/>
      <c r="E534" s="14"/>
      <c r="F534" s="16"/>
      <c r="G534" s="16"/>
      <c r="H534" s="16"/>
      <c r="I534" s="82"/>
      <c r="J534" s="83"/>
      <c r="K534" s="14"/>
      <c r="L534" s="17"/>
      <c r="M534" s="16"/>
      <c r="N534" s="16"/>
      <c r="O534" s="16"/>
      <c r="P534" s="353">
        <f>COUNTIF(Inputs!$D$4:$AL$247,C534)*(Inputs!$B$3*24)*60*IF(C534="",0,1)</f>
        <v>0</v>
      </c>
      <c r="Q534" s="354">
        <f>IF(Factsheet!$E$61&gt;0,P534/Factsheet!$E$61,0)</f>
        <v>0</v>
      </c>
      <c r="R534" s="18"/>
      <c r="S534" s="355"/>
      <c r="T534" s="14"/>
      <c r="U534" s="14"/>
      <c r="V534" s="14" t="str">
        <f t="shared" si="16"/>
        <v>-</v>
      </c>
      <c r="W534" s="14"/>
      <c r="X534" s="14"/>
      <c r="Y534" s="14"/>
      <c r="Z534" s="14"/>
    </row>
    <row r="535" spans="1:26" ht="15" x14ac:dyDescent="0.25">
      <c r="A535" s="14"/>
      <c r="B535" s="16"/>
      <c r="C535" s="16"/>
      <c r="D535" s="14"/>
      <c r="E535" s="14"/>
      <c r="F535" s="16"/>
      <c r="G535" s="16"/>
      <c r="H535" s="16"/>
      <c r="I535" s="82"/>
      <c r="J535" s="83"/>
      <c r="K535" s="14"/>
      <c r="L535" s="17"/>
      <c r="M535" s="16"/>
      <c r="N535" s="16"/>
      <c r="O535" s="16"/>
      <c r="P535" s="353">
        <f>COUNTIF(Inputs!$D$4:$AL$247,C535)*(Inputs!$B$3*24)*60*IF(C535="",0,1)</f>
        <v>0</v>
      </c>
      <c r="Q535" s="354">
        <f>IF(Factsheet!$E$61&gt;0,P535/Factsheet!$E$61,0)</f>
        <v>0</v>
      </c>
      <c r="R535" s="18"/>
      <c r="S535" s="355"/>
      <c r="T535" s="14"/>
      <c r="U535" s="14"/>
      <c r="V535" s="14" t="str">
        <f t="shared" si="16"/>
        <v>-</v>
      </c>
      <c r="W535" s="14"/>
      <c r="X535" s="14"/>
      <c r="Y535" s="14"/>
      <c r="Z535" s="14"/>
    </row>
    <row r="536" spans="1:26" ht="15" x14ac:dyDescent="0.25">
      <c r="A536" s="14"/>
      <c r="B536" s="16"/>
      <c r="C536" s="16"/>
      <c r="D536" s="14"/>
      <c r="E536" s="14"/>
      <c r="F536" s="16"/>
      <c r="G536" s="16"/>
      <c r="H536" s="16"/>
      <c r="I536" s="82"/>
      <c r="J536" s="83"/>
      <c r="K536" s="14"/>
      <c r="L536" s="17"/>
      <c r="M536" s="16"/>
      <c r="N536" s="16"/>
      <c r="O536" s="16"/>
      <c r="P536" s="353">
        <f>COUNTIF(Inputs!$D$4:$AL$247,C536)*(Inputs!$B$3*24)*60*IF(C536="",0,1)</f>
        <v>0</v>
      </c>
      <c r="Q536" s="354">
        <f>IF(Factsheet!$E$61&gt;0,P536/Factsheet!$E$61,0)</f>
        <v>0</v>
      </c>
      <c r="R536" s="18"/>
      <c r="S536" s="355"/>
      <c r="T536" s="14"/>
      <c r="U536" s="14"/>
      <c r="V536" s="14" t="str">
        <f t="shared" si="16"/>
        <v>-</v>
      </c>
      <c r="W536" s="14"/>
      <c r="X536" s="14"/>
      <c r="Y536" s="14"/>
      <c r="Z536" s="14"/>
    </row>
    <row r="537" spans="1:26" ht="15" x14ac:dyDescent="0.25">
      <c r="A537" s="14"/>
      <c r="B537" s="16"/>
      <c r="C537" s="16"/>
      <c r="D537" s="14"/>
      <c r="E537" s="14"/>
      <c r="F537" s="16"/>
      <c r="G537" s="16"/>
      <c r="H537" s="16"/>
      <c r="I537" s="82"/>
      <c r="J537" s="83"/>
      <c r="K537" s="14"/>
      <c r="L537" s="17"/>
      <c r="M537" s="16"/>
      <c r="N537" s="16"/>
      <c r="O537" s="16"/>
      <c r="P537" s="353">
        <f>COUNTIF(Inputs!$D$4:$AL$247,C537)*(Inputs!$B$3*24)*60*IF(C537="",0,1)</f>
        <v>0</v>
      </c>
      <c r="Q537" s="354">
        <f>IF(Factsheet!$E$61&gt;0,P537/Factsheet!$E$61,0)</f>
        <v>0</v>
      </c>
      <c r="R537" s="18"/>
      <c r="S537" s="355"/>
      <c r="T537" s="14"/>
      <c r="U537" s="14"/>
      <c r="V537" s="14" t="str">
        <f t="shared" si="16"/>
        <v>-</v>
      </c>
      <c r="W537" s="14"/>
      <c r="X537" s="14"/>
      <c r="Y537" s="14"/>
      <c r="Z537" s="14"/>
    </row>
    <row r="538" spans="1:26" ht="15" x14ac:dyDescent="0.25">
      <c r="A538" s="14"/>
      <c r="B538" s="16"/>
      <c r="C538" s="16"/>
      <c r="D538" s="14"/>
      <c r="E538" s="14"/>
      <c r="F538" s="16"/>
      <c r="G538" s="16"/>
      <c r="H538" s="16"/>
      <c r="I538" s="82"/>
      <c r="J538" s="83"/>
      <c r="K538" s="14"/>
      <c r="L538" s="17"/>
      <c r="M538" s="16"/>
      <c r="N538" s="16"/>
      <c r="O538" s="16"/>
      <c r="P538" s="353">
        <f>COUNTIF(Inputs!$D$4:$AL$247,C538)*(Inputs!$B$3*24)*60*IF(C538="",0,1)</f>
        <v>0</v>
      </c>
      <c r="Q538" s="354">
        <f>IF(Factsheet!$E$61&gt;0,P538/Factsheet!$E$61,0)</f>
        <v>0</v>
      </c>
      <c r="R538" s="18"/>
      <c r="S538" s="355"/>
      <c r="T538" s="14"/>
      <c r="U538" s="14"/>
      <c r="V538" s="14" t="str">
        <f t="shared" si="16"/>
        <v>-</v>
      </c>
      <c r="W538" s="14"/>
      <c r="X538" s="14"/>
      <c r="Y538" s="14"/>
      <c r="Z538" s="14"/>
    </row>
    <row r="539" spans="1:26" ht="15" x14ac:dyDescent="0.25">
      <c r="A539" s="14"/>
      <c r="B539" s="16"/>
      <c r="C539" s="16"/>
      <c r="D539" s="14"/>
      <c r="E539" s="14"/>
      <c r="F539" s="16"/>
      <c r="G539" s="16"/>
      <c r="H539" s="16"/>
      <c r="I539" s="82"/>
      <c r="J539" s="83"/>
      <c r="K539" s="14"/>
      <c r="L539" s="17"/>
      <c r="M539" s="16"/>
      <c r="N539" s="16"/>
      <c r="O539" s="16"/>
      <c r="P539" s="353">
        <f>COUNTIF(Inputs!$D$4:$AL$247,C539)*(Inputs!$B$3*24)*60*IF(C539="",0,1)</f>
        <v>0</v>
      </c>
      <c r="Q539" s="354">
        <f>IF(Factsheet!$E$61&gt;0,P539/Factsheet!$E$61,0)</f>
        <v>0</v>
      </c>
      <c r="R539" s="18"/>
      <c r="S539" s="355"/>
      <c r="T539" s="14"/>
      <c r="U539" s="14"/>
      <c r="V539" s="14" t="str">
        <f t="shared" si="16"/>
        <v>-</v>
      </c>
      <c r="W539" s="14"/>
      <c r="X539" s="14"/>
      <c r="Y539" s="14"/>
      <c r="Z539" s="14"/>
    </row>
    <row r="540" spans="1:26" ht="15" x14ac:dyDescent="0.25">
      <c r="A540" s="14"/>
      <c r="B540" s="16"/>
      <c r="C540" s="16"/>
      <c r="D540" s="14"/>
      <c r="E540" s="14"/>
      <c r="F540" s="16"/>
      <c r="G540" s="16"/>
      <c r="H540" s="16"/>
      <c r="I540" s="82"/>
      <c r="J540" s="83"/>
      <c r="K540" s="14"/>
      <c r="L540" s="17"/>
      <c r="M540" s="16"/>
      <c r="N540" s="16"/>
      <c r="O540" s="16"/>
      <c r="P540" s="353">
        <f>COUNTIF(Inputs!$D$4:$AL$247,C540)*(Inputs!$B$3*24)*60*IF(C540="",0,1)</f>
        <v>0</v>
      </c>
      <c r="Q540" s="354">
        <f>IF(Factsheet!$E$61&gt;0,P540/Factsheet!$E$61,0)</f>
        <v>0</v>
      </c>
      <c r="R540" s="18"/>
      <c r="S540" s="355"/>
      <c r="T540" s="14"/>
      <c r="U540" s="14"/>
      <c r="V540" s="14" t="str">
        <f t="shared" si="16"/>
        <v>-</v>
      </c>
      <c r="W540" s="14"/>
      <c r="X540" s="14"/>
      <c r="Y540" s="14"/>
      <c r="Z540" s="14"/>
    </row>
    <row r="541" spans="1:26" ht="15" x14ac:dyDescent="0.25">
      <c r="A541" s="14"/>
      <c r="B541" s="16"/>
      <c r="C541" s="16"/>
      <c r="D541" s="14"/>
      <c r="E541" s="14"/>
      <c r="F541" s="16"/>
      <c r="G541" s="16"/>
      <c r="H541" s="16"/>
      <c r="I541" s="82"/>
      <c r="J541" s="83"/>
      <c r="K541" s="14"/>
      <c r="L541" s="17"/>
      <c r="M541" s="16"/>
      <c r="N541" s="16"/>
      <c r="O541" s="16"/>
      <c r="P541" s="353">
        <f>COUNTIF(Inputs!$D$4:$AL$247,C541)*(Inputs!$B$3*24)*60*IF(C541="",0,1)</f>
        <v>0</v>
      </c>
      <c r="Q541" s="354">
        <f>IF(Factsheet!$E$61&gt;0,P541/Factsheet!$E$61,0)</f>
        <v>0</v>
      </c>
      <c r="R541" s="18"/>
      <c r="S541" s="355"/>
      <c r="T541" s="14"/>
      <c r="U541" s="14"/>
      <c r="V541" s="14" t="str">
        <f t="shared" si="16"/>
        <v>-</v>
      </c>
      <c r="W541" s="14"/>
      <c r="X541" s="14"/>
      <c r="Y541" s="14"/>
      <c r="Z541" s="14"/>
    </row>
    <row r="542" spans="1:26" ht="15" x14ac:dyDescent="0.25">
      <c r="A542" s="14"/>
      <c r="B542" s="16"/>
      <c r="C542" s="16"/>
      <c r="D542" s="14"/>
      <c r="E542" s="14"/>
      <c r="F542" s="16"/>
      <c r="G542" s="16"/>
      <c r="H542" s="16"/>
      <c r="I542" s="82"/>
      <c r="J542" s="83"/>
      <c r="K542" s="14"/>
      <c r="L542" s="17"/>
      <c r="M542" s="16"/>
      <c r="N542" s="16"/>
      <c r="O542" s="16"/>
      <c r="P542" s="353">
        <f>COUNTIF(Inputs!$D$4:$AL$247,C542)*(Inputs!$B$3*24)*60*IF(C542="",0,1)</f>
        <v>0</v>
      </c>
      <c r="Q542" s="354">
        <f>IF(Factsheet!$E$61&gt;0,P542/Factsheet!$E$61,0)</f>
        <v>0</v>
      </c>
      <c r="R542" s="18"/>
      <c r="S542" s="355"/>
      <c r="T542" s="14"/>
      <c r="U542" s="14"/>
      <c r="V542" s="14" t="str">
        <f t="shared" si="16"/>
        <v>-</v>
      </c>
      <c r="W542" s="14"/>
      <c r="X542" s="14"/>
      <c r="Y542" s="14"/>
      <c r="Z542" s="14"/>
    </row>
    <row r="543" spans="1:26" ht="15" x14ac:dyDescent="0.25">
      <c r="A543" s="14"/>
      <c r="B543" s="16"/>
      <c r="C543" s="16"/>
      <c r="D543" s="14"/>
      <c r="E543" s="14"/>
      <c r="F543" s="16"/>
      <c r="G543" s="16"/>
      <c r="H543" s="16"/>
      <c r="I543" s="82"/>
      <c r="J543" s="83"/>
      <c r="K543" s="14"/>
      <c r="L543" s="17"/>
      <c r="M543" s="16"/>
      <c r="N543" s="16"/>
      <c r="O543" s="16"/>
      <c r="P543" s="353">
        <f>COUNTIF(Inputs!$D$4:$AL$247,C543)*(Inputs!$B$3*24)*60*IF(C543="",0,1)</f>
        <v>0</v>
      </c>
      <c r="Q543" s="354">
        <f>IF(Factsheet!$E$61&gt;0,P543/Factsheet!$E$61,0)</f>
        <v>0</v>
      </c>
      <c r="R543" s="18"/>
      <c r="S543" s="355"/>
      <c r="T543" s="14"/>
      <c r="U543" s="14"/>
      <c r="V543" s="14" t="str">
        <f t="shared" si="16"/>
        <v>-</v>
      </c>
      <c r="W543" s="14"/>
      <c r="X543" s="14"/>
      <c r="Y543" s="14"/>
      <c r="Z543" s="14"/>
    </row>
    <row r="544" spans="1:26" ht="15" x14ac:dyDescent="0.25">
      <c r="A544" s="14"/>
      <c r="B544" s="16"/>
      <c r="C544" s="16"/>
      <c r="D544" s="14"/>
      <c r="E544" s="14"/>
      <c r="F544" s="16"/>
      <c r="G544" s="16"/>
      <c r="H544" s="16"/>
      <c r="I544" s="82"/>
      <c r="J544" s="83"/>
      <c r="K544" s="14"/>
      <c r="L544" s="17"/>
      <c r="M544" s="16"/>
      <c r="N544" s="16"/>
      <c r="O544" s="16"/>
      <c r="P544" s="353">
        <f>COUNTIF(Inputs!$D$4:$AL$247,C544)*(Inputs!$B$3*24)*60*IF(C544="",0,1)</f>
        <v>0</v>
      </c>
      <c r="Q544" s="354">
        <f>IF(Factsheet!$E$61&gt;0,P544/Factsheet!$E$61,0)</f>
        <v>0</v>
      </c>
      <c r="R544" s="18"/>
      <c r="S544" s="355"/>
      <c r="T544" s="14"/>
      <c r="U544" s="14"/>
      <c r="V544" s="14" t="str">
        <f t="shared" si="16"/>
        <v>-</v>
      </c>
      <c r="W544" s="14"/>
      <c r="X544" s="14"/>
      <c r="Y544" s="14"/>
      <c r="Z544" s="14"/>
    </row>
    <row r="545" spans="1:26" ht="15" x14ac:dyDescent="0.25">
      <c r="A545" s="14"/>
      <c r="B545" s="16"/>
      <c r="C545" s="16"/>
      <c r="D545" s="14"/>
      <c r="E545" s="14"/>
      <c r="F545" s="16"/>
      <c r="G545" s="16"/>
      <c r="H545" s="16"/>
      <c r="I545" s="82"/>
      <c r="J545" s="83"/>
      <c r="K545" s="14"/>
      <c r="L545" s="17"/>
      <c r="M545" s="16"/>
      <c r="N545" s="16"/>
      <c r="O545" s="16"/>
      <c r="P545" s="353">
        <f>COUNTIF(Inputs!$D$4:$AL$247,C545)*(Inputs!$B$3*24)*60*IF(C545="",0,1)</f>
        <v>0</v>
      </c>
      <c r="Q545" s="354">
        <f>IF(Factsheet!$E$61&gt;0,P545/Factsheet!$E$61,0)</f>
        <v>0</v>
      </c>
      <c r="R545" s="18"/>
      <c r="S545" s="355"/>
      <c r="T545" s="14"/>
      <c r="U545" s="14"/>
      <c r="V545" s="14" t="str">
        <f t="shared" si="16"/>
        <v>-</v>
      </c>
      <c r="W545" s="14"/>
      <c r="X545" s="14"/>
      <c r="Y545" s="14"/>
      <c r="Z545" s="14"/>
    </row>
    <row r="546" spans="1:26" ht="15" x14ac:dyDescent="0.25">
      <c r="A546" s="14"/>
      <c r="B546" s="16"/>
      <c r="C546" s="16"/>
      <c r="D546" s="14"/>
      <c r="E546" s="14"/>
      <c r="F546" s="16"/>
      <c r="G546" s="16"/>
      <c r="H546" s="16"/>
      <c r="I546" s="82"/>
      <c r="J546" s="83"/>
      <c r="K546" s="14"/>
      <c r="L546" s="17"/>
      <c r="M546" s="16"/>
      <c r="N546" s="16"/>
      <c r="O546" s="16"/>
      <c r="P546" s="353">
        <f>COUNTIF(Inputs!$D$4:$AL$247,C546)*(Inputs!$B$3*24)*60*IF(C546="",0,1)</f>
        <v>0</v>
      </c>
      <c r="Q546" s="354">
        <f>IF(Factsheet!$E$61&gt;0,P546/Factsheet!$E$61,0)</f>
        <v>0</v>
      </c>
      <c r="R546" s="18"/>
      <c r="S546" s="355"/>
      <c r="T546" s="14"/>
      <c r="U546" s="14"/>
      <c r="V546" s="14" t="str">
        <f t="shared" si="16"/>
        <v>-</v>
      </c>
      <c r="W546" s="14"/>
      <c r="X546" s="14"/>
      <c r="Y546" s="14"/>
      <c r="Z546" s="14"/>
    </row>
    <row r="547" spans="1:26" ht="15" x14ac:dyDescent="0.25">
      <c r="A547" s="14"/>
      <c r="B547" s="16"/>
      <c r="C547" s="16"/>
      <c r="D547" s="14"/>
      <c r="E547" s="14"/>
      <c r="F547" s="16"/>
      <c r="G547" s="16"/>
      <c r="H547" s="16"/>
      <c r="I547" s="82"/>
      <c r="J547" s="83"/>
      <c r="K547" s="14"/>
      <c r="L547" s="17"/>
      <c r="M547" s="16"/>
      <c r="N547" s="16"/>
      <c r="O547" s="16"/>
      <c r="P547" s="353">
        <f>COUNTIF(Inputs!$D$4:$AL$247,C547)*(Inputs!$B$3*24)*60*IF(C547="",0,1)</f>
        <v>0</v>
      </c>
      <c r="Q547" s="354">
        <f>IF(Factsheet!$E$61&gt;0,P547/Factsheet!$E$61,0)</f>
        <v>0</v>
      </c>
      <c r="R547" s="18"/>
      <c r="S547" s="355"/>
      <c r="T547" s="14"/>
      <c r="U547" s="14"/>
      <c r="V547" s="14" t="str">
        <f t="shared" si="16"/>
        <v>-</v>
      </c>
      <c r="W547" s="14"/>
      <c r="X547" s="14"/>
      <c r="Y547" s="14"/>
      <c r="Z547" s="14"/>
    </row>
    <row r="548" spans="1:26" ht="15" x14ac:dyDescent="0.25">
      <c r="A548" s="14"/>
      <c r="B548" s="16"/>
      <c r="C548" s="16"/>
      <c r="D548" s="14"/>
      <c r="E548" s="14"/>
      <c r="F548" s="16"/>
      <c r="G548" s="16"/>
      <c r="H548" s="16"/>
      <c r="I548" s="82"/>
      <c r="J548" s="83"/>
      <c r="K548" s="14"/>
      <c r="L548" s="17"/>
      <c r="M548" s="16"/>
      <c r="N548" s="16"/>
      <c r="O548" s="16"/>
      <c r="P548" s="353">
        <f>COUNTIF(Inputs!$D$4:$AL$247,C548)*(Inputs!$B$3*24)*60*IF(C548="",0,1)</f>
        <v>0</v>
      </c>
      <c r="Q548" s="354">
        <f>IF(Factsheet!$E$61&gt;0,P548/Factsheet!$E$61,0)</f>
        <v>0</v>
      </c>
      <c r="R548" s="18"/>
      <c r="S548" s="355"/>
      <c r="T548" s="14"/>
      <c r="U548" s="14"/>
      <c r="V548" s="14" t="str">
        <f t="shared" si="16"/>
        <v>-</v>
      </c>
      <c r="W548" s="14"/>
      <c r="X548" s="14"/>
      <c r="Y548" s="14"/>
      <c r="Z548" s="14"/>
    </row>
    <row r="549" spans="1:26" ht="15" x14ac:dyDescent="0.25">
      <c r="A549" s="14"/>
      <c r="B549" s="16"/>
      <c r="C549" s="16"/>
      <c r="D549" s="14"/>
      <c r="E549" s="14"/>
      <c r="F549" s="16"/>
      <c r="G549" s="16"/>
      <c r="H549" s="16"/>
      <c r="I549" s="82"/>
      <c r="J549" s="83"/>
      <c r="K549" s="14"/>
      <c r="L549" s="17"/>
      <c r="M549" s="16"/>
      <c r="N549" s="16"/>
      <c r="O549" s="16"/>
      <c r="P549" s="353">
        <f>COUNTIF(Inputs!$D$4:$AL$247,C549)*(Inputs!$B$3*24)*60*IF(C549="",0,1)</f>
        <v>0</v>
      </c>
      <c r="Q549" s="354">
        <f>IF(Factsheet!$E$61&gt;0,P549/Factsheet!$E$61,0)</f>
        <v>0</v>
      </c>
      <c r="R549" s="18"/>
      <c r="S549" s="355"/>
      <c r="T549" s="14"/>
      <c r="U549" s="14"/>
      <c r="V549" s="14" t="str">
        <f t="shared" si="16"/>
        <v>-</v>
      </c>
      <c r="W549" s="14"/>
      <c r="X549" s="14"/>
      <c r="Y549" s="14"/>
      <c r="Z549" s="14"/>
    </row>
    <row r="550" spans="1:26" ht="15" x14ac:dyDescent="0.25">
      <c r="A550" s="14"/>
      <c r="B550" s="16"/>
      <c r="C550" s="16"/>
      <c r="D550" s="14"/>
      <c r="E550" s="14"/>
      <c r="F550" s="16"/>
      <c r="G550" s="16"/>
      <c r="H550" s="16"/>
      <c r="I550" s="82"/>
      <c r="J550" s="83"/>
      <c r="K550" s="14"/>
      <c r="L550" s="17"/>
      <c r="M550" s="16"/>
      <c r="N550" s="16"/>
      <c r="O550" s="16"/>
      <c r="P550" s="353">
        <f>COUNTIF(Inputs!$D$4:$AL$247,C550)*(Inputs!$B$3*24)*60*IF(C550="",0,1)</f>
        <v>0</v>
      </c>
      <c r="Q550" s="354">
        <f>IF(Factsheet!$E$61&gt;0,P550/Factsheet!$E$61,0)</f>
        <v>0</v>
      </c>
      <c r="R550" s="18"/>
      <c r="S550" s="355"/>
      <c r="T550" s="14"/>
      <c r="U550" s="14"/>
      <c r="V550" s="14" t="str">
        <f t="shared" si="16"/>
        <v>-</v>
      </c>
      <c r="W550" s="14"/>
      <c r="X550" s="14"/>
      <c r="Y550" s="14"/>
      <c r="Z550" s="14"/>
    </row>
    <row r="551" spans="1:26" ht="15" x14ac:dyDescent="0.25">
      <c r="A551" s="14"/>
      <c r="B551" s="16"/>
      <c r="C551" s="16"/>
      <c r="D551" s="14"/>
      <c r="E551" s="14"/>
      <c r="F551" s="16"/>
      <c r="G551" s="16"/>
      <c r="H551" s="16"/>
      <c r="I551" s="82"/>
      <c r="J551" s="83"/>
      <c r="K551" s="14"/>
      <c r="L551" s="17"/>
      <c r="M551" s="16"/>
      <c r="N551" s="16"/>
      <c r="O551" s="16"/>
      <c r="P551" s="353">
        <f>COUNTIF(Inputs!$D$4:$AL$247,C551)*(Inputs!$B$3*24)*60*IF(C551="",0,1)</f>
        <v>0</v>
      </c>
      <c r="Q551" s="354">
        <f>IF(Factsheet!$E$61&gt;0,P551/Factsheet!$E$61,0)</f>
        <v>0</v>
      </c>
      <c r="R551" s="18"/>
      <c r="S551" s="355"/>
      <c r="T551" s="14"/>
      <c r="U551" s="14"/>
      <c r="V551" s="14" t="str">
        <f t="shared" si="16"/>
        <v>-</v>
      </c>
      <c r="W551" s="14"/>
      <c r="X551" s="14"/>
      <c r="Y551" s="14"/>
      <c r="Z551" s="14"/>
    </row>
    <row r="552" spans="1:26" ht="15" x14ac:dyDescent="0.25">
      <c r="A552" s="14"/>
      <c r="B552" s="16"/>
      <c r="C552" s="16"/>
      <c r="D552" s="14"/>
      <c r="E552" s="14"/>
      <c r="F552" s="16"/>
      <c r="G552" s="16"/>
      <c r="H552" s="16"/>
      <c r="I552" s="82"/>
      <c r="J552" s="83"/>
      <c r="K552" s="14"/>
      <c r="L552" s="17"/>
      <c r="M552" s="16"/>
      <c r="N552" s="16"/>
      <c r="O552" s="16"/>
      <c r="P552" s="353">
        <f>COUNTIF(Inputs!$D$4:$AL$247,C552)*(Inputs!$B$3*24)*60*IF(C552="",0,1)</f>
        <v>0</v>
      </c>
      <c r="Q552" s="354">
        <f>IF(Factsheet!$E$61&gt;0,P552/Factsheet!$E$61,0)</f>
        <v>0</v>
      </c>
      <c r="R552" s="18"/>
      <c r="S552" s="355"/>
      <c r="T552" s="14"/>
      <c r="U552" s="14"/>
      <c r="V552" s="14" t="str">
        <f t="shared" si="16"/>
        <v>-</v>
      </c>
      <c r="W552" s="14"/>
      <c r="X552" s="14"/>
      <c r="Y552" s="14"/>
      <c r="Z552" s="14"/>
    </row>
    <row r="553" spans="1:26" ht="15" x14ac:dyDescent="0.25">
      <c r="A553" s="14"/>
      <c r="B553" s="16"/>
      <c r="C553" s="16"/>
      <c r="D553" s="14"/>
      <c r="E553" s="14"/>
      <c r="F553" s="16"/>
      <c r="G553" s="16"/>
      <c r="H553" s="16"/>
      <c r="I553" s="82"/>
      <c r="J553" s="83"/>
      <c r="K553" s="14"/>
      <c r="L553" s="17"/>
      <c r="M553" s="16"/>
      <c r="N553" s="16"/>
      <c r="O553" s="16"/>
      <c r="P553" s="353">
        <f>COUNTIF(Inputs!$D$4:$AL$247,C553)*(Inputs!$B$3*24)*60*IF(C553="",0,1)</f>
        <v>0</v>
      </c>
      <c r="Q553" s="354">
        <f>IF(Factsheet!$E$61&gt;0,P553/Factsheet!$E$61,0)</f>
        <v>0</v>
      </c>
      <c r="R553" s="18"/>
      <c r="S553" s="355"/>
      <c r="T553" s="14"/>
      <c r="U553" s="14"/>
      <c r="V553" s="14" t="str">
        <f t="shared" si="16"/>
        <v>-</v>
      </c>
      <c r="W553" s="14"/>
      <c r="X553" s="14"/>
      <c r="Y553" s="14"/>
      <c r="Z553" s="14"/>
    </row>
    <row r="554" spans="1:26" ht="15" x14ac:dyDescent="0.25">
      <c r="A554" s="14"/>
      <c r="B554" s="16"/>
      <c r="C554" s="16"/>
      <c r="D554" s="14"/>
      <c r="E554" s="14"/>
      <c r="F554" s="16"/>
      <c r="G554" s="16"/>
      <c r="H554" s="16"/>
      <c r="I554" s="82"/>
      <c r="J554" s="83"/>
      <c r="K554" s="14"/>
      <c r="L554" s="17"/>
      <c r="M554" s="16"/>
      <c r="N554" s="16"/>
      <c r="O554" s="16"/>
      <c r="P554" s="353">
        <f>COUNTIF(Inputs!$D$4:$AL$247,C554)*(Inputs!$B$3*24)*60*IF(C554="",0,1)</f>
        <v>0</v>
      </c>
      <c r="Q554" s="354">
        <f>IF(Factsheet!$E$61&gt;0,P554/Factsheet!$E$61,0)</f>
        <v>0</v>
      </c>
      <c r="R554" s="18"/>
      <c r="S554" s="355"/>
      <c r="T554" s="14"/>
      <c r="U554" s="14"/>
      <c r="V554" s="14" t="str">
        <f t="shared" si="16"/>
        <v>-</v>
      </c>
      <c r="W554" s="14"/>
      <c r="X554" s="14"/>
      <c r="Y554" s="14"/>
      <c r="Z554" s="14"/>
    </row>
    <row r="555" spans="1:26" ht="15" x14ac:dyDescent="0.25">
      <c r="A555" s="14"/>
      <c r="B555" s="16"/>
      <c r="C555" s="16"/>
      <c r="D555" s="14"/>
      <c r="E555" s="14"/>
      <c r="F555" s="16"/>
      <c r="G555" s="16"/>
      <c r="H555" s="16"/>
      <c r="I555" s="82"/>
      <c r="J555" s="83"/>
      <c r="K555" s="14"/>
      <c r="L555" s="17"/>
      <c r="M555" s="16"/>
      <c r="N555" s="16"/>
      <c r="O555" s="16"/>
      <c r="P555" s="353">
        <f>COUNTIF(Inputs!$D$4:$AL$247,C555)*(Inputs!$B$3*24)*60*IF(C555="",0,1)</f>
        <v>0</v>
      </c>
      <c r="Q555" s="354">
        <f>IF(Factsheet!$E$61&gt;0,P555/Factsheet!$E$61,0)</f>
        <v>0</v>
      </c>
      <c r="R555" s="18"/>
      <c r="S555" s="355"/>
      <c r="T555" s="14"/>
      <c r="U555" s="14"/>
      <c r="V555" s="14" t="str">
        <f t="shared" si="16"/>
        <v>-</v>
      </c>
      <c r="W555" s="14"/>
      <c r="X555" s="14"/>
      <c r="Y555" s="14"/>
      <c r="Z555" s="14"/>
    </row>
    <row r="556" spans="1:26" ht="15" x14ac:dyDescent="0.25">
      <c r="A556" s="14"/>
      <c r="B556" s="16"/>
      <c r="C556" s="16"/>
      <c r="D556" s="14"/>
      <c r="E556" s="14"/>
      <c r="F556" s="16"/>
      <c r="G556" s="16"/>
      <c r="H556" s="16"/>
      <c r="I556" s="82"/>
      <c r="J556" s="83"/>
      <c r="K556" s="14"/>
      <c r="L556" s="17"/>
      <c r="M556" s="16"/>
      <c r="N556" s="16"/>
      <c r="O556" s="16"/>
      <c r="P556" s="353">
        <f>COUNTIF(Inputs!$D$4:$AL$247,C556)*(Inputs!$B$3*24)*60*IF(C556="",0,1)</f>
        <v>0</v>
      </c>
      <c r="Q556" s="354">
        <f>IF(Factsheet!$E$61&gt;0,P556/Factsheet!$E$61,0)</f>
        <v>0</v>
      </c>
      <c r="R556" s="18"/>
      <c r="S556" s="355"/>
      <c r="T556" s="14"/>
      <c r="U556" s="14"/>
      <c r="V556" s="14" t="str">
        <f t="shared" si="16"/>
        <v>-</v>
      </c>
      <c r="W556" s="14"/>
      <c r="X556" s="14"/>
      <c r="Y556" s="14"/>
      <c r="Z556" s="14"/>
    </row>
    <row r="557" spans="1:26" ht="15" x14ac:dyDescent="0.25">
      <c r="A557" s="14"/>
      <c r="B557" s="16"/>
      <c r="C557" s="16"/>
      <c r="D557" s="14"/>
      <c r="E557" s="14"/>
      <c r="F557" s="16"/>
      <c r="G557" s="16"/>
      <c r="H557" s="16"/>
      <c r="I557" s="82"/>
      <c r="J557" s="83"/>
      <c r="K557" s="14"/>
      <c r="L557" s="17"/>
      <c r="M557" s="16"/>
      <c r="N557" s="16"/>
      <c r="O557" s="16"/>
      <c r="P557" s="353">
        <f>COUNTIF(Inputs!$D$4:$AL$247,C557)*(Inputs!$B$3*24)*60*IF(C557="",0,1)</f>
        <v>0</v>
      </c>
      <c r="Q557" s="354">
        <f>IF(Factsheet!$E$61&gt;0,P557/Factsheet!$E$61,0)</f>
        <v>0</v>
      </c>
      <c r="R557" s="18"/>
      <c r="S557" s="355"/>
      <c r="T557" s="14"/>
      <c r="U557" s="14"/>
      <c r="V557" s="14" t="str">
        <f t="shared" si="16"/>
        <v>-</v>
      </c>
      <c r="W557" s="14"/>
      <c r="X557" s="14"/>
      <c r="Y557" s="14"/>
      <c r="Z557" s="14"/>
    </row>
    <row r="558" spans="1:26" ht="15" x14ac:dyDescent="0.25">
      <c r="A558" s="14"/>
      <c r="B558" s="16"/>
      <c r="C558" s="16"/>
      <c r="D558" s="14"/>
      <c r="E558" s="14"/>
      <c r="F558" s="16"/>
      <c r="G558" s="16"/>
      <c r="H558" s="16"/>
      <c r="I558" s="82"/>
      <c r="J558" s="83"/>
      <c r="K558" s="14"/>
      <c r="L558" s="17"/>
      <c r="M558" s="16"/>
      <c r="N558" s="16"/>
      <c r="O558" s="16"/>
      <c r="P558" s="353">
        <f>COUNTIF(Inputs!$D$4:$AL$247,C558)*(Inputs!$B$3*24)*60*IF(C558="",0,1)</f>
        <v>0</v>
      </c>
      <c r="Q558" s="354">
        <f>IF(Factsheet!$E$61&gt;0,P558/Factsheet!$E$61,0)</f>
        <v>0</v>
      </c>
      <c r="R558" s="18"/>
      <c r="S558" s="355"/>
      <c r="T558" s="14"/>
      <c r="U558" s="14"/>
      <c r="V558" s="14" t="str">
        <f t="shared" si="16"/>
        <v>-</v>
      </c>
      <c r="W558" s="14"/>
      <c r="X558" s="14"/>
      <c r="Y558" s="14"/>
      <c r="Z558" s="14"/>
    </row>
    <row r="559" spans="1:26" ht="15" x14ac:dyDescent="0.25">
      <c r="A559" s="14"/>
      <c r="B559" s="16"/>
      <c r="C559" s="16"/>
      <c r="D559" s="14"/>
      <c r="E559" s="14"/>
      <c r="F559" s="16"/>
      <c r="G559" s="16"/>
      <c r="H559" s="16"/>
      <c r="I559" s="82"/>
      <c r="J559" s="83"/>
      <c r="K559" s="14"/>
      <c r="L559" s="17"/>
      <c r="M559" s="16"/>
      <c r="N559" s="16"/>
      <c r="O559" s="16"/>
      <c r="P559" s="353">
        <f>COUNTIF(Inputs!$D$4:$AL$247,C559)*(Inputs!$B$3*24)*60*IF(C559="",0,1)</f>
        <v>0</v>
      </c>
      <c r="Q559" s="354">
        <f>IF(Factsheet!$E$61&gt;0,P559/Factsheet!$E$61,0)</f>
        <v>0</v>
      </c>
      <c r="R559" s="18"/>
      <c r="S559" s="355"/>
      <c r="T559" s="14"/>
      <c r="U559" s="14"/>
      <c r="V559" s="14" t="str">
        <f t="shared" si="16"/>
        <v>-</v>
      </c>
      <c r="W559" s="14"/>
      <c r="X559" s="14"/>
      <c r="Y559" s="14"/>
      <c r="Z559" s="14"/>
    </row>
    <row r="560" spans="1:26" ht="15" x14ac:dyDescent="0.25">
      <c r="A560" s="14"/>
      <c r="B560" s="16"/>
      <c r="C560" s="16"/>
      <c r="D560" s="14"/>
      <c r="E560" s="14"/>
      <c r="F560" s="16"/>
      <c r="G560" s="16"/>
      <c r="H560" s="16"/>
      <c r="I560" s="82"/>
      <c r="J560" s="83"/>
      <c r="K560" s="14"/>
      <c r="L560" s="17"/>
      <c r="M560" s="16"/>
      <c r="N560" s="16"/>
      <c r="O560" s="16"/>
      <c r="P560" s="353">
        <f>COUNTIF(Inputs!$D$4:$AL$247,C560)*(Inputs!$B$3*24)*60*IF(C560="",0,1)</f>
        <v>0</v>
      </c>
      <c r="Q560" s="354">
        <f>IF(Factsheet!$E$61&gt;0,P560/Factsheet!$E$61,0)</f>
        <v>0</v>
      </c>
      <c r="R560" s="18"/>
      <c r="S560" s="355"/>
      <c r="T560" s="14"/>
      <c r="U560" s="14"/>
      <c r="V560" s="14" t="str">
        <f t="shared" si="16"/>
        <v>-</v>
      </c>
      <c r="W560" s="14"/>
      <c r="X560" s="14"/>
      <c r="Y560" s="14"/>
      <c r="Z560" s="14"/>
    </row>
    <row r="561" spans="1:26" ht="15" x14ac:dyDescent="0.25">
      <c r="A561" s="14"/>
      <c r="B561" s="16"/>
      <c r="C561" s="16"/>
      <c r="D561" s="14"/>
      <c r="E561" s="14"/>
      <c r="F561" s="16"/>
      <c r="G561" s="16"/>
      <c r="H561" s="16"/>
      <c r="I561" s="82"/>
      <c r="J561" s="83"/>
      <c r="K561" s="14"/>
      <c r="L561" s="17"/>
      <c r="M561" s="16"/>
      <c r="N561" s="16"/>
      <c r="O561" s="16"/>
      <c r="P561" s="353">
        <f>COUNTIF(Inputs!$D$4:$AL$247,C561)*(Inputs!$B$3*24)*60*IF(C561="",0,1)</f>
        <v>0</v>
      </c>
      <c r="Q561" s="354">
        <f>IF(Factsheet!$E$61&gt;0,P561/Factsheet!$E$61,0)</f>
        <v>0</v>
      </c>
      <c r="R561" s="18"/>
      <c r="S561" s="355"/>
      <c r="T561" s="14"/>
      <c r="U561" s="14"/>
      <c r="V561" s="14" t="str">
        <f t="shared" si="16"/>
        <v>-</v>
      </c>
      <c r="W561" s="14"/>
      <c r="X561" s="14"/>
      <c r="Y561" s="14"/>
      <c r="Z561" s="14"/>
    </row>
    <row r="562" spans="1:26" ht="15" x14ac:dyDescent="0.25">
      <c r="A562" s="14"/>
      <c r="B562" s="16"/>
      <c r="C562" s="16"/>
      <c r="D562" s="14"/>
      <c r="E562" s="14"/>
      <c r="F562" s="16"/>
      <c r="G562" s="16"/>
      <c r="H562" s="16"/>
      <c r="I562" s="82"/>
      <c r="J562" s="83"/>
      <c r="K562" s="14"/>
      <c r="L562" s="17"/>
      <c r="M562" s="16"/>
      <c r="N562" s="16"/>
      <c r="O562" s="16"/>
      <c r="P562" s="353">
        <f>COUNTIF(Inputs!$D$4:$AL$247,C562)*(Inputs!$B$3*24)*60*IF(C562="",0,1)</f>
        <v>0</v>
      </c>
      <c r="Q562" s="354">
        <f>IF(Factsheet!$E$61&gt;0,P562/Factsheet!$E$61,0)</f>
        <v>0</v>
      </c>
      <c r="R562" s="18"/>
      <c r="S562" s="355"/>
      <c r="T562" s="14"/>
      <c r="U562" s="14"/>
      <c r="V562" s="14" t="str">
        <f t="shared" si="16"/>
        <v>-</v>
      </c>
      <c r="W562" s="14"/>
      <c r="X562" s="14"/>
      <c r="Y562" s="14"/>
      <c r="Z562" s="14"/>
    </row>
    <row r="563" spans="1:26" ht="15" x14ac:dyDescent="0.25">
      <c r="A563" s="14"/>
      <c r="B563" s="16"/>
      <c r="C563" s="16"/>
      <c r="D563" s="14"/>
      <c r="E563" s="14"/>
      <c r="F563" s="16"/>
      <c r="G563" s="16"/>
      <c r="H563" s="16"/>
      <c r="I563" s="82"/>
      <c r="J563" s="83"/>
      <c r="K563" s="14"/>
      <c r="L563" s="17"/>
      <c r="M563" s="16"/>
      <c r="N563" s="16"/>
      <c r="O563" s="16"/>
      <c r="P563" s="353">
        <f>COUNTIF(Inputs!$D$4:$AL$247,C563)*(Inputs!$B$3*24)*60*IF(C563="",0,1)</f>
        <v>0</v>
      </c>
      <c r="Q563" s="354">
        <f>IF(Factsheet!$E$61&gt;0,P563/Factsheet!$E$61,0)</f>
        <v>0</v>
      </c>
      <c r="R563" s="18"/>
      <c r="S563" s="355"/>
      <c r="T563" s="14"/>
      <c r="U563" s="14"/>
      <c r="V563" s="14" t="str">
        <f t="shared" si="16"/>
        <v>-</v>
      </c>
      <c r="W563" s="14"/>
      <c r="X563" s="14"/>
      <c r="Y563" s="14"/>
      <c r="Z563" s="14"/>
    </row>
    <row r="564" spans="1:26" ht="15" x14ac:dyDescent="0.25">
      <c r="A564" s="14"/>
      <c r="B564" s="16"/>
      <c r="C564" s="16"/>
      <c r="D564" s="14"/>
      <c r="E564" s="14"/>
      <c r="F564" s="16"/>
      <c r="G564" s="16"/>
      <c r="H564" s="16"/>
      <c r="I564" s="82"/>
      <c r="J564" s="83"/>
      <c r="K564" s="14"/>
      <c r="L564" s="17"/>
      <c r="M564" s="16"/>
      <c r="N564" s="16"/>
      <c r="O564" s="16"/>
      <c r="P564" s="353">
        <f>COUNTIF(Inputs!$D$4:$AL$247,C564)*(Inputs!$B$3*24)*60*IF(C564="",0,1)</f>
        <v>0</v>
      </c>
      <c r="Q564" s="354">
        <f>IF(Factsheet!$E$61&gt;0,P564/Factsheet!$E$61,0)</f>
        <v>0</v>
      </c>
      <c r="R564" s="18"/>
      <c r="S564" s="355"/>
      <c r="T564" s="14"/>
      <c r="U564" s="14"/>
      <c r="V564" s="14" t="str">
        <f t="shared" si="16"/>
        <v>-</v>
      </c>
      <c r="W564" s="14"/>
      <c r="X564" s="14"/>
      <c r="Y564" s="14"/>
      <c r="Z564" s="14"/>
    </row>
    <row r="565" spans="1:26" ht="15" x14ac:dyDescent="0.25">
      <c r="A565" s="14"/>
      <c r="B565" s="16"/>
      <c r="C565" s="16"/>
      <c r="D565" s="14"/>
      <c r="E565" s="14"/>
      <c r="F565" s="16"/>
      <c r="G565" s="16"/>
      <c r="H565" s="16"/>
      <c r="I565" s="82"/>
      <c r="J565" s="83"/>
      <c r="K565" s="14"/>
      <c r="L565" s="17"/>
      <c r="M565" s="16"/>
      <c r="N565" s="16"/>
      <c r="O565" s="16"/>
      <c r="P565" s="353">
        <f>COUNTIF(Inputs!$D$4:$AL$247,C565)*(Inputs!$B$3*24)*60*IF(C565="",0,1)</f>
        <v>0</v>
      </c>
      <c r="Q565" s="354">
        <f>IF(Factsheet!$E$61&gt;0,P565/Factsheet!$E$61,0)</f>
        <v>0</v>
      </c>
      <c r="R565" s="18"/>
      <c r="S565" s="355"/>
      <c r="T565" s="14"/>
      <c r="U565" s="14"/>
      <c r="V565" s="14" t="str">
        <f t="shared" si="16"/>
        <v>-</v>
      </c>
      <c r="W565" s="14"/>
      <c r="X565" s="14"/>
      <c r="Y565" s="14"/>
      <c r="Z565" s="14"/>
    </row>
    <row r="566" spans="1:26" ht="15" x14ac:dyDescent="0.25">
      <c r="A566" s="14"/>
      <c r="B566" s="16"/>
      <c r="C566" s="16"/>
      <c r="D566" s="14"/>
      <c r="E566" s="14"/>
      <c r="F566" s="16"/>
      <c r="G566" s="16"/>
      <c r="H566" s="16"/>
      <c r="I566" s="82"/>
      <c r="J566" s="83"/>
      <c r="K566" s="14"/>
      <c r="L566" s="17"/>
      <c r="M566" s="16"/>
      <c r="N566" s="16"/>
      <c r="O566" s="16"/>
      <c r="P566" s="353">
        <f>COUNTIF(Inputs!$D$4:$AL$247,C566)*(Inputs!$B$3*24)*60*IF(C566="",0,1)</f>
        <v>0</v>
      </c>
      <c r="Q566" s="354">
        <f>IF(Factsheet!$E$61&gt;0,P566/Factsheet!$E$61,0)</f>
        <v>0</v>
      </c>
      <c r="R566" s="18"/>
      <c r="S566" s="355"/>
      <c r="T566" s="14"/>
      <c r="U566" s="14"/>
      <c r="V566" s="14" t="str">
        <f t="shared" si="16"/>
        <v>-</v>
      </c>
      <c r="W566" s="14"/>
      <c r="X566" s="14"/>
      <c r="Y566" s="14"/>
      <c r="Z566" s="14"/>
    </row>
    <row r="567" spans="1:26" ht="15" x14ac:dyDescent="0.25">
      <c r="A567" s="14"/>
      <c r="B567" s="16"/>
      <c r="C567" s="16"/>
      <c r="D567" s="14"/>
      <c r="E567" s="14"/>
      <c r="F567" s="16"/>
      <c r="G567" s="16"/>
      <c r="H567" s="16"/>
      <c r="I567" s="82"/>
      <c r="J567" s="83"/>
      <c r="K567" s="14"/>
      <c r="L567" s="17"/>
      <c r="M567" s="16"/>
      <c r="N567" s="16"/>
      <c r="O567" s="16"/>
      <c r="P567" s="353">
        <f>COUNTIF(Inputs!$D$4:$AL$247,C567)*(Inputs!$B$3*24)*60*IF(C567="",0,1)</f>
        <v>0</v>
      </c>
      <c r="Q567" s="354">
        <f>IF(Factsheet!$E$61&gt;0,P567/Factsheet!$E$61,0)</f>
        <v>0</v>
      </c>
      <c r="R567" s="18"/>
      <c r="S567" s="355"/>
      <c r="T567" s="14"/>
      <c r="U567" s="14"/>
      <c r="V567" s="14" t="str">
        <f t="shared" si="16"/>
        <v>-</v>
      </c>
      <c r="W567" s="14"/>
      <c r="X567" s="14"/>
      <c r="Y567" s="14"/>
      <c r="Z567" s="14"/>
    </row>
    <row r="568" spans="1:26" ht="15" x14ac:dyDescent="0.25">
      <c r="A568" s="14"/>
      <c r="B568" s="16"/>
      <c r="C568" s="16"/>
      <c r="D568" s="14"/>
      <c r="E568" s="14"/>
      <c r="F568" s="16"/>
      <c r="G568" s="16"/>
      <c r="H568" s="16"/>
      <c r="I568" s="82"/>
      <c r="J568" s="83"/>
      <c r="K568" s="14"/>
      <c r="L568" s="17"/>
      <c r="M568" s="16"/>
      <c r="N568" s="16"/>
      <c r="O568" s="16"/>
      <c r="P568" s="353">
        <f>COUNTIF(Inputs!$D$4:$AL$247,C568)*(Inputs!$B$3*24)*60*IF(C568="",0,1)</f>
        <v>0</v>
      </c>
      <c r="Q568" s="354">
        <f>IF(Factsheet!$E$61&gt;0,P568/Factsheet!$E$61,0)</f>
        <v>0</v>
      </c>
      <c r="R568" s="18"/>
      <c r="S568" s="355"/>
      <c r="T568" s="14"/>
      <c r="U568" s="14"/>
      <c r="V568" s="14" t="str">
        <f t="shared" ref="V568:V631" si="17">A568&amp;"-"&amp;C568</f>
        <v>-</v>
      </c>
      <c r="W568" s="14"/>
      <c r="X568" s="14"/>
      <c r="Y568" s="14"/>
      <c r="Z568" s="14"/>
    </row>
    <row r="569" spans="1:26" ht="15" x14ac:dyDescent="0.25">
      <c r="A569" s="14"/>
      <c r="B569" s="16"/>
      <c r="C569" s="16"/>
      <c r="D569" s="14"/>
      <c r="E569" s="14"/>
      <c r="F569" s="16"/>
      <c r="G569" s="16"/>
      <c r="H569" s="16"/>
      <c r="I569" s="82"/>
      <c r="J569" s="83"/>
      <c r="K569" s="14"/>
      <c r="L569" s="17"/>
      <c r="M569" s="16"/>
      <c r="N569" s="16"/>
      <c r="O569" s="16"/>
      <c r="P569" s="353">
        <f>COUNTIF(Inputs!$D$4:$AL$247,C569)*(Inputs!$B$3*24)*60*IF(C569="",0,1)</f>
        <v>0</v>
      </c>
      <c r="Q569" s="354">
        <f>IF(Factsheet!$E$61&gt;0,P569/Factsheet!$E$61,0)</f>
        <v>0</v>
      </c>
      <c r="R569" s="18"/>
      <c r="S569" s="355"/>
      <c r="T569" s="14"/>
      <c r="U569" s="14"/>
      <c r="V569" s="14" t="str">
        <f t="shared" si="17"/>
        <v>-</v>
      </c>
      <c r="W569" s="14"/>
      <c r="X569" s="14"/>
      <c r="Y569" s="14"/>
      <c r="Z569" s="14"/>
    </row>
    <row r="570" spans="1:26" ht="15" x14ac:dyDescent="0.25">
      <c r="A570" s="14"/>
      <c r="B570" s="16"/>
      <c r="C570" s="16"/>
      <c r="D570" s="14"/>
      <c r="E570" s="14"/>
      <c r="F570" s="16"/>
      <c r="G570" s="16"/>
      <c r="H570" s="16"/>
      <c r="I570" s="82"/>
      <c r="J570" s="83"/>
      <c r="K570" s="14"/>
      <c r="L570" s="17"/>
      <c r="M570" s="16"/>
      <c r="N570" s="16"/>
      <c r="O570" s="16"/>
      <c r="P570" s="353">
        <f>COUNTIF(Inputs!$D$4:$AL$247,C570)*(Inputs!$B$3*24)*60*IF(C570="",0,1)</f>
        <v>0</v>
      </c>
      <c r="Q570" s="354">
        <f>IF(Factsheet!$E$61&gt;0,P570/Factsheet!$E$61,0)</f>
        <v>0</v>
      </c>
      <c r="R570" s="18"/>
      <c r="S570" s="355"/>
      <c r="T570" s="14"/>
      <c r="U570" s="14"/>
      <c r="V570" s="14" t="str">
        <f t="shared" si="17"/>
        <v>-</v>
      </c>
      <c r="W570" s="14"/>
      <c r="X570" s="14"/>
      <c r="Y570" s="14"/>
      <c r="Z570" s="14"/>
    </row>
    <row r="571" spans="1:26" ht="15" x14ac:dyDescent="0.25">
      <c r="A571" s="14"/>
      <c r="B571" s="16"/>
      <c r="C571" s="16"/>
      <c r="D571" s="14"/>
      <c r="E571" s="14"/>
      <c r="F571" s="16"/>
      <c r="G571" s="16"/>
      <c r="H571" s="16"/>
      <c r="I571" s="82"/>
      <c r="J571" s="83"/>
      <c r="K571" s="14"/>
      <c r="L571" s="17"/>
      <c r="M571" s="16"/>
      <c r="N571" s="16"/>
      <c r="O571" s="16"/>
      <c r="P571" s="353">
        <f>COUNTIF(Inputs!$D$4:$AL$247,C571)*(Inputs!$B$3*24)*60*IF(C571="",0,1)</f>
        <v>0</v>
      </c>
      <c r="Q571" s="354">
        <f>IF(Factsheet!$E$61&gt;0,P571/Factsheet!$E$61,0)</f>
        <v>0</v>
      </c>
      <c r="R571" s="18"/>
      <c r="S571" s="355"/>
      <c r="T571" s="14"/>
      <c r="U571" s="14"/>
      <c r="V571" s="14" t="str">
        <f t="shared" si="17"/>
        <v>-</v>
      </c>
      <c r="W571" s="14"/>
      <c r="X571" s="14"/>
      <c r="Y571" s="14"/>
      <c r="Z571" s="14"/>
    </row>
    <row r="572" spans="1:26" ht="15" x14ac:dyDescent="0.25">
      <c r="A572" s="14"/>
      <c r="B572" s="16"/>
      <c r="C572" s="16"/>
      <c r="D572" s="14"/>
      <c r="E572" s="14"/>
      <c r="F572" s="16"/>
      <c r="G572" s="16"/>
      <c r="H572" s="16"/>
      <c r="I572" s="82"/>
      <c r="J572" s="83"/>
      <c r="K572" s="14"/>
      <c r="L572" s="17"/>
      <c r="M572" s="16"/>
      <c r="N572" s="16"/>
      <c r="O572" s="16"/>
      <c r="P572" s="353">
        <f>COUNTIF(Inputs!$D$4:$AL$247,C572)*(Inputs!$B$3*24)*60*IF(C572="",0,1)</f>
        <v>0</v>
      </c>
      <c r="Q572" s="354">
        <f>IF(Factsheet!$E$61&gt;0,P572/Factsheet!$E$61,0)</f>
        <v>0</v>
      </c>
      <c r="R572" s="18"/>
      <c r="S572" s="355"/>
      <c r="T572" s="14"/>
      <c r="U572" s="14"/>
      <c r="V572" s="14" t="str">
        <f t="shared" si="17"/>
        <v>-</v>
      </c>
      <c r="W572" s="14"/>
      <c r="X572" s="14"/>
      <c r="Y572" s="14"/>
      <c r="Z572" s="14"/>
    </row>
    <row r="573" spans="1:26" ht="15" x14ac:dyDescent="0.25">
      <c r="A573" s="14"/>
      <c r="B573" s="16"/>
      <c r="C573" s="16"/>
      <c r="D573" s="14"/>
      <c r="E573" s="14"/>
      <c r="F573" s="16"/>
      <c r="G573" s="16"/>
      <c r="H573" s="16"/>
      <c r="I573" s="82"/>
      <c r="J573" s="83"/>
      <c r="K573" s="14"/>
      <c r="L573" s="17"/>
      <c r="M573" s="16"/>
      <c r="N573" s="16"/>
      <c r="O573" s="16"/>
      <c r="P573" s="353">
        <f>COUNTIF(Inputs!$D$4:$AL$247,C573)*(Inputs!$B$3*24)*60*IF(C573="",0,1)</f>
        <v>0</v>
      </c>
      <c r="Q573" s="354">
        <f>IF(Factsheet!$E$61&gt;0,P573/Factsheet!$E$61,0)</f>
        <v>0</v>
      </c>
      <c r="R573" s="18"/>
      <c r="S573" s="355"/>
      <c r="T573" s="14"/>
      <c r="U573" s="14"/>
      <c r="V573" s="14" t="str">
        <f t="shared" si="17"/>
        <v>-</v>
      </c>
      <c r="W573" s="14"/>
      <c r="X573" s="14"/>
      <c r="Y573" s="14"/>
      <c r="Z573" s="14"/>
    </row>
    <row r="574" spans="1:26" ht="15" x14ac:dyDescent="0.25">
      <c r="A574" s="14"/>
      <c r="B574" s="16"/>
      <c r="C574" s="16"/>
      <c r="D574" s="14"/>
      <c r="E574" s="14"/>
      <c r="F574" s="16"/>
      <c r="G574" s="16"/>
      <c r="H574" s="16"/>
      <c r="I574" s="82"/>
      <c r="J574" s="83"/>
      <c r="K574" s="14"/>
      <c r="L574" s="17"/>
      <c r="M574" s="16"/>
      <c r="N574" s="16"/>
      <c r="O574" s="16"/>
      <c r="P574" s="353">
        <f>COUNTIF(Inputs!$D$4:$AL$247,C574)*(Inputs!$B$3*24)*60*IF(C574="",0,1)</f>
        <v>0</v>
      </c>
      <c r="Q574" s="354">
        <f>IF(Factsheet!$E$61&gt;0,P574/Factsheet!$E$61,0)</f>
        <v>0</v>
      </c>
      <c r="R574" s="18"/>
      <c r="S574" s="355"/>
      <c r="T574" s="14"/>
      <c r="U574" s="14"/>
      <c r="V574" s="14" t="str">
        <f t="shared" si="17"/>
        <v>-</v>
      </c>
      <c r="W574" s="14"/>
      <c r="X574" s="14"/>
      <c r="Y574" s="14"/>
      <c r="Z574" s="14"/>
    </row>
    <row r="575" spans="1:26" ht="15" x14ac:dyDescent="0.25">
      <c r="A575" s="14"/>
      <c r="B575" s="16"/>
      <c r="C575" s="16"/>
      <c r="D575" s="14"/>
      <c r="E575" s="14"/>
      <c r="F575" s="16"/>
      <c r="G575" s="16"/>
      <c r="H575" s="16"/>
      <c r="I575" s="82"/>
      <c r="J575" s="83"/>
      <c r="K575" s="14"/>
      <c r="L575" s="17"/>
      <c r="M575" s="16"/>
      <c r="N575" s="16"/>
      <c r="O575" s="16"/>
      <c r="P575" s="353">
        <f>COUNTIF(Inputs!$D$4:$AL$247,C575)*(Inputs!$B$3*24)*60*IF(C575="",0,1)</f>
        <v>0</v>
      </c>
      <c r="Q575" s="354">
        <f>IF(Factsheet!$E$61&gt;0,P575/Factsheet!$E$61,0)</f>
        <v>0</v>
      </c>
      <c r="R575" s="18"/>
      <c r="S575" s="355"/>
      <c r="T575" s="14"/>
      <c r="U575" s="14"/>
      <c r="V575" s="14" t="str">
        <f t="shared" si="17"/>
        <v>-</v>
      </c>
      <c r="W575" s="14"/>
      <c r="X575" s="14"/>
      <c r="Y575" s="14"/>
      <c r="Z575" s="14"/>
    </row>
    <row r="576" spans="1:26" ht="15" x14ac:dyDescent="0.25">
      <c r="A576" s="14"/>
      <c r="B576" s="16"/>
      <c r="C576" s="16"/>
      <c r="D576" s="14"/>
      <c r="E576" s="14"/>
      <c r="F576" s="16"/>
      <c r="G576" s="16"/>
      <c r="H576" s="16"/>
      <c r="I576" s="82"/>
      <c r="J576" s="83"/>
      <c r="K576" s="14"/>
      <c r="L576" s="17"/>
      <c r="M576" s="16"/>
      <c r="N576" s="16"/>
      <c r="O576" s="16"/>
      <c r="P576" s="353">
        <f>COUNTIF(Inputs!$D$4:$AL$247,C576)*(Inputs!$B$3*24)*60*IF(C576="",0,1)</f>
        <v>0</v>
      </c>
      <c r="Q576" s="354">
        <f>IF(Factsheet!$E$61&gt;0,P576/Factsheet!$E$61,0)</f>
        <v>0</v>
      </c>
      <c r="R576" s="18"/>
      <c r="S576" s="355"/>
      <c r="T576" s="14"/>
      <c r="U576" s="14"/>
      <c r="V576" s="14" t="str">
        <f t="shared" si="17"/>
        <v>-</v>
      </c>
      <c r="W576" s="14"/>
      <c r="X576" s="14"/>
      <c r="Y576" s="14"/>
      <c r="Z576" s="14"/>
    </row>
    <row r="577" spans="1:26" ht="15" x14ac:dyDescent="0.25">
      <c r="A577" s="14"/>
      <c r="B577" s="16"/>
      <c r="C577" s="16"/>
      <c r="D577" s="14"/>
      <c r="E577" s="14"/>
      <c r="F577" s="16"/>
      <c r="G577" s="16"/>
      <c r="H577" s="16"/>
      <c r="I577" s="82"/>
      <c r="J577" s="83"/>
      <c r="K577" s="14"/>
      <c r="L577" s="17"/>
      <c r="M577" s="16"/>
      <c r="N577" s="16"/>
      <c r="O577" s="16"/>
      <c r="P577" s="353">
        <f>COUNTIF(Inputs!$D$4:$AL$247,C577)*(Inputs!$B$3*24)*60*IF(C577="",0,1)</f>
        <v>0</v>
      </c>
      <c r="Q577" s="354">
        <f>IF(Factsheet!$E$61&gt;0,P577/Factsheet!$E$61,0)</f>
        <v>0</v>
      </c>
      <c r="R577" s="18"/>
      <c r="S577" s="355"/>
      <c r="T577" s="14"/>
      <c r="U577" s="14"/>
      <c r="V577" s="14" t="str">
        <f t="shared" si="17"/>
        <v>-</v>
      </c>
      <c r="W577" s="14"/>
      <c r="X577" s="14"/>
      <c r="Y577" s="14"/>
      <c r="Z577" s="14"/>
    </row>
    <row r="578" spans="1:26" ht="15" x14ac:dyDescent="0.25">
      <c r="A578" s="14"/>
      <c r="B578" s="16"/>
      <c r="C578" s="16"/>
      <c r="D578" s="14"/>
      <c r="E578" s="14"/>
      <c r="F578" s="16"/>
      <c r="G578" s="16"/>
      <c r="H578" s="16"/>
      <c r="I578" s="82"/>
      <c r="J578" s="83"/>
      <c r="K578" s="14"/>
      <c r="L578" s="17"/>
      <c r="M578" s="16"/>
      <c r="N578" s="16"/>
      <c r="O578" s="16"/>
      <c r="P578" s="353">
        <f>COUNTIF(Inputs!$D$4:$AL$247,C578)*(Inputs!$B$3*24)*60*IF(C578="",0,1)</f>
        <v>0</v>
      </c>
      <c r="Q578" s="354">
        <f>IF(Factsheet!$E$61&gt;0,P578/Factsheet!$E$61,0)</f>
        <v>0</v>
      </c>
      <c r="R578" s="18"/>
      <c r="S578" s="355"/>
      <c r="T578" s="14"/>
      <c r="U578" s="14"/>
      <c r="V578" s="14" t="str">
        <f t="shared" si="17"/>
        <v>-</v>
      </c>
      <c r="W578" s="14"/>
      <c r="X578" s="14"/>
      <c r="Y578" s="14"/>
      <c r="Z578" s="14"/>
    </row>
    <row r="579" spans="1:26" ht="15" x14ac:dyDescent="0.25">
      <c r="A579" s="14"/>
      <c r="B579" s="16"/>
      <c r="C579" s="16"/>
      <c r="D579" s="14"/>
      <c r="E579" s="14"/>
      <c r="F579" s="16"/>
      <c r="G579" s="16"/>
      <c r="H579" s="16"/>
      <c r="I579" s="82"/>
      <c r="J579" s="83"/>
      <c r="K579" s="14"/>
      <c r="L579" s="17"/>
      <c r="M579" s="16"/>
      <c r="N579" s="16"/>
      <c r="O579" s="16"/>
      <c r="P579" s="353">
        <f>COUNTIF(Inputs!$D$4:$AL$247,C579)*(Inputs!$B$3*24)*60*IF(C579="",0,1)</f>
        <v>0</v>
      </c>
      <c r="Q579" s="354">
        <f>IF(Factsheet!$E$61&gt;0,P579/Factsheet!$E$61,0)</f>
        <v>0</v>
      </c>
      <c r="R579" s="18"/>
      <c r="S579" s="355"/>
      <c r="T579" s="14"/>
      <c r="U579" s="14"/>
      <c r="V579" s="14" t="str">
        <f t="shared" si="17"/>
        <v>-</v>
      </c>
      <c r="W579" s="14"/>
      <c r="X579" s="14"/>
      <c r="Y579" s="14"/>
      <c r="Z579" s="14"/>
    </row>
    <row r="580" spans="1:26" ht="15" x14ac:dyDescent="0.25">
      <c r="A580" s="14"/>
      <c r="B580" s="16"/>
      <c r="C580" s="16"/>
      <c r="D580" s="14"/>
      <c r="E580" s="14"/>
      <c r="F580" s="16"/>
      <c r="G580" s="16"/>
      <c r="H580" s="16"/>
      <c r="I580" s="82"/>
      <c r="J580" s="83"/>
      <c r="K580" s="14"/>
      <c r="L580" s="17"/>
      <c r="M580" s="16"/>
      <c r="N580" s="16"/>
      <c r="O580" s="16"/>
      <c r="P580" s="353">
        <f>COUNTIF(Inputs!$D$4:$AL$247,C580)*(Inputs!$B$3*24)*60*IF(C580="",0,1)</f>
        <v>0</v>
      </c>
      <c r="Q580" s="354">
        <f>IF(Factsheet!$E$61&gt;0,P580/Factsheet!$E$61,0)</f>
        <v>0</v>
      </c>
      <c r="R580" s="18"/>
      <c r="S580" s="355"/>
      <c r="T580" s="14"/>
      <c r="U580" s="14"/>
      <c r="V580" s="14" t="str">
        <f t="shared" si="17"/>
        <v>-</v>
      </c>
      <c r="W580" s="14"/>
      <c r="X580" s="14"/>
      <c r="Y580" s="14"/>
      <c r="Z580" s="14"/>
    </row>
    <row r="581" spans="1:26" ht="15" x14ac:dyDescent="0.25">
      <c r="A581" s="14"/>
      <c r="B581" s="16"/>
      <c r="C581" s="16"/>
      <c r="D581" s="14"/>
      <c r="E581" s="14"/>
      <c r="F581" s="16"/>
      <c r="G581" s="16"/>
      <c r="H581" s="16"/>
      <c r="I581" s="82"/>
      <c r="J581" s="83"/>
      <c r="K581" s="14"/>
      <c r="L581" s="17"/>
      <c r="M581" s="16"/>
      <c r="N581" s="16"/>
      <c r="O581" s="16"/>
      <c r="P581" s="353">
        <f>COUNTIF(Inputs!$D$4:$AL$247,C581)*(Inputs!$B$3*24)*60*IF(C581="",0,1)</f>
        <v>0</v>
      </c>
      <c r="Q581" s="354">
        <f>IF(Factsheet!$E$61&gt;0,P581/Factsheet!$E$61,0)</f>
        <v>0</v>
      </c>
      <c r="R581" s="18"/>
      <c r="S581" s="355"/>
      <c r="T581" s="14"/>
      <c r="U581" s="14"/>
      <c r="V581" s="14" t="str">
        <f t="shared" si="17"/>
        <v>-</v>
      </c>
      <c r="W581" s="14"/>
      <c r="X581" s="14"/>
      <c r="Y581" s="14"/>
      <c r="Z581" s="14"/>
    </row>
    <row r="582" spans="1:26" ht="15" x14ac:dyDescent="0.25">
      <c r="A582" s="14"/>
      <c r="B582" s="16"/>
      <c r="C582" s="16"/>
      <c r="D582" s="14"/>
      <c r="E582" s="14"/>
      <c r="F582" s="16"/>
      <c r="G582" s="16"/>
      <c r="H582" s="16"/>
      <c r="I582" s="82"/>
      <c r="J582" s="83"/>
      <c r="K582" s="14"/>
      <c r="L582" s="17"/>
      <c r="M582" s="16"/>
      <c r="N582" s="16"/>
      <c r="O582" s="16"/>
      <c r="P582" s="353">
        <f>COUNTIF(Inputs!$D$4:$AL$247,C582)*(Inputs!$B$3*24)*60*IF(C582="",0,1)</f>
        <v>0</v>
      </c>
      <c r="Q582" s="354">
        <f>IF(Factsheet!$E$61&gt;0,P582/Factsheet!$E$61,0)</f>
        <v>0</v>
      </c>
      <c r="R582" s="18"/>
      <c r="S582" s="355"/>
      <c r="T582" s="14"/>
      <c r="U582" s="14"/>
      <c r="V582" s="14" t="str">
        <f t="shared" si="17"/>
        <v>-</v>
      </c>
      <c r="W582" s="14"/>
      <c r="X582" s="14"/>
      <c r="Y582" s="14"/>
      <c r="Z582" s="14"/>
    </row>
    <row r="583" spans="1:26" ht="15" x14ac:dyDescent="0.25">
      <c r="A583" s="14"/>
      <c r="B583" s="16"/>
      <c r="C583" s="16"/>
      <c r="D583" s="14"/>
      <c r="E583" s="14"/>
      <c r="F583" s="16"/>
      <c r="G583" s="16"/>
      <c r="H583" s="16"/>
      <c r="I583" s="82"/>
      <c r="J583" s="83"/>
      <c r="K583" s="14"/>
      <c r="L583" s="17"/>
      <c r="M583" s="16"/>
      <c r="N583" s="16"/>
      <c r="O583" s="16"/>
      <c r="P583" s="353">
        <f>COUNTIF(Inputs!$D$4:$AL$247,C583)*(Inputs!$B$3*24)*60*IF(C583="",0,1)</f>
        <v>0</v>
      </c>
      <c r="Q583" s="354">
        <f>IF(Factsheet!$E$61&gt;0,P583/Factsheet!$E$61,0)</f>
        <v>0</v>
      </c>
      <c r="R583" s="18"/>
      <c r="S583" s="355"/>
      <c r="T583" s="14"/>
      <c r="U583" s="14"/>
      <c r="V583" s="14" t="str">
        <f t="shared" si="17"/>
        <v>-</v>
      </c>
      <c r="W583" s="14"/>
      <c r="X583" s="14"/>
      <c r="Y583" s="14"/>
      <c r="Z583" s="14"/>
    </row>
    <row r="584" spans="1:26" ht="15" x14ac:dyDescent="0.25">
      <c r="A584" s="14"/>
      <c r="B584" s="16"/>
      <c r="C584" s="16"/>
      <c r="D584" s="14"/>
      <c r="E584" s="14"/>
      <c r="F584" s="16"/>
      <c r="G584" s="16"/>
      <c r="H584" s="16"/>
      <c r="I584" s="82"/>
      <c r="J584" s="83"/>
      <c r="K584" s="14"/>
      <c r="L584" s="17"/>
      <c r="M584" s="16"/>
      <c r="N584" s="16"/>
      <c r="O584" s="16"/>
      <c r="P584" s="353">
        <f>COUNTIF(Inputs!$D$4:$AL$247,C584)*(Inputs!$B$3*24)*60*IF(C584="",0,1)</f>
        <v>0</v>
      </c>
      <c r="Q584" s="354">
        <f>IF(Factsheet!$E$61&gt;0,P584/Factsheet!$E$61,0)</f>
        <v>0</v>
      </c>
      <c r="R584" s="18"/>
      <c r="S584" s="355"/>
      <c r="T584" s="14"/>
      <c r="U584" s="14"/>
      <c r="V584" s="14" t="str">
        <f t="shared" si="17"/>
        <v>-</v>
      </c>
      <c r="W584" s="14"/>
      <c r="X584" s="14"/>
      <c r="Y584" s="14"/>
      <c r="Z584" s="14"/>
    </row>
    <row r="585" spans="1:26" ht="15" x14ac:dyDescent="0.25">
      <c r="A585" s="14"/>
      <c r="B585" s="16"/>
      <c r="C585" s="16"/>
      <c r="D585" s="14"/>
      <c r="E585" s="14"/>
      <c r="F585" s="16"/>
      <c r="G585" s="16"/>
      <c r="H585" s="16"/>
      <c r="I585" s="82"/>
      <c r="J585" s="83"/>
      <c r="K585" s="14"/>
      <c r="L585" s="17"/>
      <c r="M585" s="16"/>
      <c r="N585" s="16"/>
      <c r="O585" s="16"/>
      <c r="P585" s="353">
        <f>COUNTIF(Inputs!$D$4:$AL$247,C585)*(Inputs!$B$3*24)*60*IF(C585="",0,1)</f>
        <v>0</v>
      </c>
      <c r="Q585" s="354">
        <f>IF(Factsheet!$E$61&gt;0,P585/Factsheet!$E$61,0)</f>
        <v>0</v>
      </c>
      <c r="R585" s="18"/>
      <c r="S585" s="355"/>
      <c r="T585" s="14"/>
      <c r="U585" s="14"/>
      <c r="V585" s="14" t="str">
        <f t="shared" si="17"/>
        <v>-</v>
      </c>
      <c r="W585" s="14"/>
      <c r="X585" s="14"/>
      <c r="Y585" s="14"/>
      <c r="Z585" s="14"/>
    </row>
    <row r="586" spans="1:26" ht="15" x14ac:dyDescent="0.25">
      <c r="A586" s="14"/>
      <c r="B586" s="16"/>
      <c r="C586" s="16"/>
      <c r="D586" s="14"/>
      <c r="E586" s="14"/>
      <c r="F586" s="16"/>
      <c r="G586" s="16"/>
      <c r="H586" s="16"/>
      <c r="I586" s="82"/>
      <c r="J586" s="83"/>
      <c r="K586" s="14"/>
      <c r="L586" s="17"/>
      <c r="M586" s="16"/>
      <c r="N586" s="16"/>
      <c r="O586" s="16"/>
      <c r="P586" s="353">
        <f>COUNTIF(Inputs!$D$4:$AL$247,C586)*(Inputs!$B$3*24)*60*IF(C586="",0,1)</f>
        <v>0</v>
      </c>
      <c r="Q586" s="354">
        <f>IF(Factsheet!$E$61&gt;0,P586/Factsheet!$E$61,0)</f>
        <v>0</v>
      </c>
      <c r="R586" s="18"/>
      <c r="S586" s="355"/>
      <c r="T586" s="14"/>
      <c r="U586" s="14"/>
      <c r="V586" s="14" t="str">
        <f t="shared" si="17"/>
        <v>-</v>
      </c>
      <c r="W586" s="14"/>
      <c r="X586" s="14"/>
      <c r="Y586" s="14"/>
      <c r="Z586" s="14"/>
    </row>
    <row r="587" spans="1:26" ht="15" x14ac:dyDescent="0.25">
      <c r="A587" s="14"/>
      <c r="B587" s="16"/>
      <c r="C587" s="16"/>
      <c r="D587" s="14"/>
      <c r="E587" s="14"/>
      <c r="F587" s="16"/>
      <c r="G587" s="16"/>
      <c r="H587" s="16"/>
      <c r="I587" s="82"/>
      <c r="J587" s="83"/>
      <c r="K587" s="14"/>
      <c r="L587" s="17"/>
      <c r="M587" s="16"/>
      <c r="N587" s="16"/>
      <c r="O587" s="16"/>
      <c r="P587" s="353">
        <f>COUNTIF(Inputs!$D$4:$AL$247,C587)*(Inputs!$B$3*24)*60*IF(C587="",0,1)</f>
        <v>0</v>
      </c>
      <c r="Q587" s="354">
        <f>IF(Factsheet!$E$61&gt;0,P587/Factsheet!$E$61,0)</f>
        <v>0</v>
      </c>
      <c r="R587" s="18"/>
      <c r="S587" s="355"/>
      <c r="T587" s="14"/>
      <c r="U587" s="14"/>
      <c r="V587" s="14" t="str">
        <f t="shared" si="17"/>
        <v>-</v>
      </c>
      <c r="W587" s="14"/>
      <c r="X587" s="14"/>
      <c r="Y587" s="14"/>
      <c r="Z587" s="14"/>
    </row>
    <row r="588" spans="1:26" ht="15" x14ac:dyDescent="0.25">
      <c r="A588" s="14"/>
      <c r="B588" s="16"/>
      <c r="C588" s="16"/>
      <c r="D588" s="14"/>
      <c r="E588" s="14"/>
      <c r="F588" s="16"/>
      <c r="G588" s="16"/>
      <c r="H588" s="16"/>
      <c r="I588" s="82"/>
      <c r="J588" s="83"/>
      <c r="K588" s="14"/>
      <c r="L588" s="17"/>
      <c r="M588" s="16"/>
      <c r="N588" s="16"/>
      <c r="O588" s="16"/>
      <c r="P588" s="353">
        <f>COUNTIF(Inputs!$D$4:$AL$247,C588)*(Inputs!$B$3*24)*60*IF(C588="",0,1)</f>
        <v>0</v>
      </c>
      <c r="Q588" s="354">
        <f>IF(Factsheet!$E$61&gt;0,P588/Factsheet!$E$61,0)</f>
        <v>0</v>
      </c>
      <c r="R588" s="18"/>
      <c r="S588" s="355"/>
      <c r="T588" s="14"/>
      <c r="U588" s="14"/>
      <c r="V588" s="14" t="str">
        <f t="shared" si="17"/>
        <v>-</v>
      </c>
      <c r="W588" s="14"/>
      <c r="X588" s="14"/>
      <c r="Y588" s="14"/>
      <c r="Z588" s="14"/>
    </row>
    <row r="589" spans="1:26" ht="15" x14ac:dyDescent="0.25">
      <c r="A589" s="14"/>
      <c r="B589" s="16"/>
      <c r="C589" s="16"/>
      <c r="D589" s="14"/>
      <c r="E589" s="14"/>
      <c r="F589" s="16"/>
      <c r="G589" s="16"/>
      <c r="H589" s="16"/>
      <c r="I589" s="82"/>
      <c r="J589" s="83"/>
      <c r="K589" s="14"/>
      <c r="L589" s="17"/>
      <c r="M589" s="16"/>
      <c r="N589" s="16"/>
      <c r="O589" s="16"/>
      <c r="P589" s="353">
        <f>COUNTIF(Inputs!$D$4:$AL$247,C589)*(Inputs!$B$3*24)*60*IF(C589="",0,1)</f>
        <v>0</v>
      </c>
      <c r="Q589" s="354">
        <f>IF(Factsheet!$E$61&gt;0,P589/Factsheet!$E$61,0)</f>
        <v>0</v>
      </c>
      <c r="R589" s="18"/>
      <c r="S589" s="355"/>
      <c r="T589" s="14"/>
      <c r="U589" s="14"/>
      <c r="V589" s="14" t="str">
        <f t="shared" si="17"/>
        <v>-</v>
      </c>
      <c r="W589" s="14"/>
      <c r="X589" s="14"/>
      <c r="Y589" s="14"/>
      <c r="Z589" s="14"/>
    </row>
    <row r="590" spans="1:26" ht="15" x14ac:dyDescent="0.25">
      <c r="A590" s="14"/>
      <c r="B590" s="16"/>
      <c r="C590" s="16"/>
      <c r="D590" s="14"/>
      <c r="E590" s="14"/>
      <c r="F590" s="16"/>
      <c r="G590" s="16"/>
      <c r="H590" s="16"/>
      <c r="I590" s="82"/>
      <c r="J590" s="83"/>
      <c r="K590" s="14"/>
      <c r="L590" s="17"/>
      <c r="M590" s="16"/>
      <c r="N590" s="16"/>
      <c r="O590" s="16"/>
      <c r="P590" s="353">
        <f>COUNTIF(Inputs!$D$4:$AL$247,C590)*(Inputs!$B$3*24)*60*IF(C590="",0,1)</f>
        <v>0</v>
      </c>
      <c r="Q590" s="354">
        <f>IF(Factsheet!$E$61&gt;0,P590/Factsheet!$E$61,0)</f>
        <v>0</v>
      </c>
      <c r="R590" s="18"/>
      <c r="S590" s="355"/>
      <c r="T590" s="14"/>
      <c r="U590" s="14"/>
      <c r="V590" s="14" t="str">
        <f t="shared" si="17"/>
        <v>-</v>
      </c>
      <c r="W590" s="14"/>
      <c r="X590" s="14"/>
      <c r="Y590" s="14"/>
      <c r="Z590" s="14"/>
    </row>
    <row r="591" spans="1:26" ht="15" x14ac:dyDescent="0.25">
      <c r="A591" s="14"/>
      <c r="B591" s="16"/>
      <c r="C591" s="16"/>
      <c r="D591" s="14"/>
      <c r="E591" s="14"/>
      <c r="F591" s="16"/>
      <c r="G591" s="16"/>
      <c r="H591" s="16"/>
      <c r="I591" s="82"/>
      <c r="J591" s="83"/>
      <c r="K591" s="14"/>
      <c r="L591" s="17"/>
      <c r="M591" s="16"/>
      <c r="N591" s="16"/>
      <c r="O591" s="16"/>
      <c r="P591" s="353">
        <f>COUNTIF(Inputs!$D$4:$AL$247,C591)*(Inputs!$B$3*24)*60*IF(C591="",0,1)</f>
        <v>0</v>
      </c>
      <c r="Q591" s="354">
        <f>IF(Factsheet!$E$61&gt;0,P591/Factsheet!$E$61,0)</f>
        <v>0</v>
      </c>
      <c r="R591" s="18"/>
      <c r="S591" s="355"/>
      <c r="T591" s="14"/>
      <c r="U591" s="14"/>
      <c r="V591" s="14" t="str">
        <f t="shared" si="17"/>
        <v>-</v>
      </c>
      <c r="W591" s="14"/>
      <c r="X591" s="14"/>
      <c r="Y591" s="14"/>
      <c r="Z591" s="14"/>
    </row>
    <row r="592" spans="1:26" ht="15" x14ac:dyDescent="0.25">
      <c r="A592" s="14"/>
      <c r="B592" s="16"/>
      <c r="C592" s="16"/>
      <c r="D592" s="14"/>
      <c r="E592" s="14"/>
      <c r="F592" s="16"/>
      <c r="G592" s="16"/>
      <c r="H592" s="16"/>
      <c r="I592" s="82"/>
      <c r="J592" s="83"/>
      <c r="K592" s="14"/>
      <c r="L592" s="17"/>
      <c r="M592" s="16"/>
      <c r="N592" s="16"/>
      <c r="O592" s="16"/>
      <c r="P592" s="353">
        <f>COUNTIF(Inputs!$D$4:$AL$247,C592)*(Inputs!$B$3*24)*60*IF(C592="",0,1)</f>
        <v>0</v>
      </c>
      <c r="Q592" s="354">
        <f>IF(Factsheet!$E$61&gt;0,P592/Factsheet!$E$61,0)</f>
        <v>0</v>
      </c>
      <c r="R592" s="18"/>
      <c r="S592" s="355"/>
      <c r="T592" s="14"/>
      <c r="U592" s="14"/>
      <c r="V592" s="14" t="str">
        <f t="shared" si="17"/>
        <v>-</v>
      </c>
      <c r="W592" s="14"/>
      <c r="X592" s="14"/>
      <c r="Y592" s="14"/>
      <c r="Z592" s="14"/>
    </row>
    <row r="593" spans="1:26" ht="15" x14ac:dyDescent="0.25">
      <c r="A593" s="14"/>
      <c r="B593" s="16"/>
      <c r="C593" s="16"/>
      <c r="D593" s="14"/>
      <c r="E593" s="14"/>
      <c r="F593" s="16"/>
      <c r="G593" s="16"/>
      <c r="H593" s="16"/>
      <c r="I593" s="82"/>
      <c r="J593" s="83"/>
      <c r="K593" s="14"/>
      <c r="L593" s="17"/>
      <c r="M593" s="16"/>
      <c r="N593" s="16"/>
      <c r="O593" s="16"/>
      <c r="P593" s="353">
        <f>COUNTIF(Inputs!$D$4:$AL$247,C593)*(Inputs!$B$3*24)*60*IF(C593="",0,1)</f>
        <v>0</v>
      </c>
      <c r="Q593" s="354">
        <f>IF(Factsheet!$E$61&gt;0,P593/Factsheet!$E$61,0)</f>
        <v>0</v>
      </c>
      <c r="R593" s="18"/>
      <c r="S593" s="355"/>
      <c r="T593" s="14"/>
      <c r="U593" s="14"/>
      <c r="V593" s="14" t="str">
        <f t="shared" si="17"/>
        <v>-</v>
      </c>
      <c r="W593" s="14"/>
      <c r="X593" s="14"/>
      <c r="Y593" s="14"/>
      <c r="Z593" s="14"/>
    </row>
    <row r="594" spans="1:26" ht="15" x14ac:dyDescent="0.25">
      <c r="A594" s="14"/>
      <c r="B594" s="16"/>
      <c r="C594" s="16"/>
      <c r="D594" s="14"/>
      <c r="E594" s="14"/>
      <c r="F594" s="16"/>
      <c r="G594" s="16"/>
      <c r="H594" s="16"/>
      <c r="I594" s="82"/>
      <c r="J594" s="83"/>
      <c r="K594" s="14"/>
      <c r="L594" s="17"/>
      <c r="M594" s="16"/>
      <c r="N594" s="16"/>
      <c r="O594" s="16"/>
      <c r="P594" s="353">
        <f>COUNTIF(Inputs!$D$4:$AL$247,C594)*(Inputs!$B$3*24)*60*IF(C594="",0,1)</f>
        <v>0</v>
      </c>
      <c r="Q594" s="354">
        <f>IF(Factsheet!$E$61&gt;0,P594/Factsheet!$E$61,0)</f>
        <v>0</v>
      </c>
      <c r="R594" s="18"/>
      <c r="S594" s="355"/>
      <c r="T594" s="14"/>
      <c r="U594" s="14"/>
      <c r="V594" s="14" t="str">
        <f t="shared" si="17"/>
        <v>-</v>
      </c>
      <c r="W594" s="14"/>
      <c r="X594" s="14"/>
      <c r="Y594" s="14"/>
      <c r="Z594" s="14"/>
    </row>
    <row r="595" spans="1:26" ht="15" x14ac:dyDescent="0.25">
      <c r="A595" s="14"/>
      <c r="B595" s="16"/>
      <c r="C595" s="16"/>
      <c r="D595" s="14"/>
      <c r="E595" s="14"/>
      <c r="F595" s="16"/>
      <c r="G595" s="16"/>
      <c r="H595" s="16"/>
      <c r="I595" s="82"/>
      <c r="J595" s="83"/>
      <c r="K595" s="14"/>
      <c r="L595" s="17"/>
      <c r="M595" s="16"/>
      <c r="N595" s="16"/>
      <c r="O595" s="16"/>
      <c r="P595" s="353">
        <f>COUNTIF(Inputs!$D$4:$AL$247,C595)*(Inputs!$B$3*24)*60*IF(C595="",0,1)</f>
        <v>0</v>
      </c>
      <c r="Q595" s="354">
        <f>IF(Factsheet!$E$61&gt;0,P595/Factsheet!$E$61,0)</f>
        <v>0</v>
      </c>
      <c r="R595" s="18"/>
      <c r="S595" s="355"/>
      <c r="T595" s="14"/>
      <c r="U595" s="14"/>
      <c r="V595" s="14" t="str">
        <f t="shared" si="17"/>
        <v>-</v>
      </c>
      <c r="W595" s="14"/>
      <c r="X595" s="14"/>
      <c r="Y595" s="14"/>
      <c r="Z595" s="14"/>
    </row>
    <row r="596" spans="1:26" ht="15" x14ac:dyDescent="0.25">
      <c r="A596" s="14"/>
      <c r="B596" s="16"/>
      <c r="C596" s="16"/>
      <c r="D596" s="14"/>
      <c r="E596" s="14"/>
      <c r="F596" s="16"/>
      <c r="G596" s="16"/>
      <c r="H596" s="16"/>
      <c r="I596" s="82"/>
      <c r="J596" s="83"/>
      <c r="K596" s="14"/>
      <c r="L596" s="17"/>
      <c r="M596" s="16"/>
      <c r="N596" s="16"/>
      <c r="O596" s="16"/>
      <c r="P596" s="353">
        <f>COUNTIF(Inputs!$D$4:$AL$247,C596)*(Inputs!$B$3*24)*60*IF(C596="",0,1)</f>
        <v>0</v>
      </c>
      <c r="Q596" s="354">
        <f>IF(Factsheet!$E$61&gt;0,P596/Factsheet!$E$61,0)</f>
        <v>0</v>
      </c>
      <c r="R596" s="18"/>
      <c r="S596" s="355"/>
      <c r="T596" s="14"/>
      <c r="U596" s="14"/>
      <c r="V596" s="14" t="str">
        <f t="shared" si="17"/>
        <v>-</v>
      </c>
      <c r="W596" s="14"/>
      <c r="X596" s="14"/>
      <c r="Y596" s="14"/>
      <c r="Z596" s="14"/>
    </row>
    <row r="597" spans="1:26" ht="15" x14ac:dyDescent="0.25">
      <c r="A597" s="14"/>
      <c r="B597" s="16"/>
      <c r="C597" s="16"/>
      <c r="D597" s="14"/>
      <c r="E597" s="14"/>
      <c r="F597" s="16"/>
      <c r="G597" s="16"/>
      <c r="H597" s="16"/>
      <c r="I597" s="82"/>
      <c r="J597" s="83"/>
      <c r="K597" s="14"/>
      <c r="L597" s="17"/>
      <c r="M597" s="16"/>
      <c r="N597" s="16"/>
      <c r="O597" s="16"/>
      <c r="P597" s="353">
        <f>COUNTIF(Inputs!$D$4:$AL$247,C597)*(Inputs!$B$3*24)*60*IF(C597="",0,1)</f>
        <v>0</v>
      </c>
      <c r="Q597" s="354">
        <f>IF(Factsheet!$E$61&gt;0,P597/Factsheet!$E$61,0)</f>
        <v>0</v>
      </c>
      <c r="R597" s="18"/>
      <c r="S597" s="355"/>
      <c r="T597" s="14"/>
      <c r="U597" s="14"/>
      <c r="V597" s="14" t="str">
        <f t="shared" si="17"/>
        <v>-</v>
      </c>
      <c r="W597" s="14"/>
      <c r="X597" s="14"/>
      <c r="Y597" s="14"/>
      <c r="Z597" s="14"/>
    </row>
    <row r="598" spans="1:26" ht="15" x14ac:dyDescent="0.25">
      <c r="A598" s="14"/>
      <c r="B598" s="16"/>
      <c r="C598" s="16"/>
      <c r="D598" s="14"/>
      <c r="E598" s="14"/>
      <c r="F598" s="16"/>
      <c r="G598" s="16"/>
      <c r="H598" s="16"/>
      <c r="I598" s="82"/>
      <c r="J598" s="83"/>
      <c r="K598" s="14"/>
      <c r="L598" s="17"/>
      <c r="M598" s="16"/>
      <c r="N598" s="16"/>
      <c r="O598" s="16"/>
      <c r="P598" s="353">
        <f>COUNTIF(Inputs!$D$4:$AL$247,C598)*(Inputs!$B$3*24)*60*IF(C598="",0,1)</f>
        <v>0</v>
      </c>
      <c r="Q598" s="354">
        <f>IF(Factsheet!$E$61&gt;0,P598/Factsheet!$E$61,0)</f>
        <v>0</v>
      </c>
      <c r="R598" s="18"/>
      <c r="S598" s="355"/>
      <c r="T598" s="14"/>
      <c r="U598" s="14"/>
      <c r="V598" s="14" t="str">
        <f t="shared" si="17"/>
        <v>-</v>
      </c>
      <c r="W598" s="14"/>
      <c r="X598" s="14"/>
      <c r="Y598" s="14"/>
      <c r="Z598" s="14"/>
    </row>
    <row r="599" spans="1:26" ht="15" x14ac:dyDescent="0.25">
      <c r="A599" s="14"/>
      <c r="B599" s="16"/>
      <c r="C599" s="16"/>
      <c r="D599" s="14"/>
      <c r="E599" s="14"/>
      <c r="F599" s="16"/>
      <c r="G599" s="16"/>
      <c r="H599" s="16"/>
      <c r="I599" s="82"/>
      <c r="J599" s="83"/>
      <c r="K599" s="14"/>
      <c r="L599" s="17"/>
      <c r="M599" s="16"/>
      <c r="N599" s="16"/>
      <c r="O599" s="16"/>
      <c r="P599" s="353">
        <f>COUNTIF(Inputs!$D$4:$AL$247,C599)*(Inputs!$B$3*24)*60*IF(C599="",0,1)</f>
        <v>0</v>
      </c>
      <c r="Q599" s="354">
        <f>IF(Factsheet!$E$61&gt;0,P599/Factsheet!$E$61,0)</f>
        <v>0</v>
      </c>
      <c r="R599" s="18"/>
      <c r="S599" s="355"/>
      <c r="T599" s="14"/>
      <c r="U599" s="14"/>
      <c r="V599" s="14" t="str">
        <f t="shared" si="17"/>
        <v>-</v>
      </c>
      <c r="W599" s="14"/>
      <c r="X599" s="14"/>
      <c r="Y599" s="14"/>
      <c r="Z599" s="14"/>
    </row>
    <row r="600" spans="1:26" ht="15" x14ac:dyDescent="0.25">
      <c r="A600" s="14"/>
      <c r="B600" s="16"/>
      <c r="C600" s="16"/>
      <c r="D600" s="14"/>
      <c r="E600" s="14"/>
      <c r="F600" s="16"/>
      <c r="G600" s="16"/>
      <c r="H600" s="16"/>
      <c r="I600" s="82"/>
      <c r="J600" s="83"/>
      <c r="K600" s="14"/>
      <c r="L600" s="17"/>
      <c r="M600" s="16"/>
      <c r="N600" s="16"/>
      <c r="O600" s="16"/>
      <c r="P600" s="353">
        <f>COUNTIF(Inputs!$D$4:$AL$247,C600)*(Inputs!$B$3*24)*60*IF(C600="",0,1)</f>
        <v>0</v>
      </c>
      <c r="Q600" s="354">
        <f>IF(Factsheet!$E$61&gt;0,P600/Factsheet!$E$61,0)</f>
        <v>0</v>
      </c>
      <c r="R600" s="18"/>
      <c r="S600" s="355"/>
      <c r="T600" s="14"/>
      <c r="U600" s="14"/>
      <c r="V600" s="14" t="str">
        <f t="shared" si="17"/>
        <v>-</v>
      </c>
      <c r="W600" s="14"/>
      <c r="X600" s="14"/>
      <c r="Y600" s="14"/>
      <c r="Z600" s="14"/>
    </row>
    <row r="601" spans="1:26" ht="15" x14ac:dyDescent="0.25">
      <c r="A601" s="14"/>
      <c r="B601" s="16"/>
      <c r="C601" s="16"/>
      <c r="D601" s="14"/>
      <c r="E601" s="14"/>
      <c r="F601" s="16"/>
      <c r="G601" s="16"/>
      <c r="H601" s="16"/>
      <c r="I601" s="82"/>
      <c r="J601" s="83"/>
      <c r="K601" s="14"/>
      <c r="L601" s="17"/>
      <c r="M601" s="16"/>
      <c r="N601" s="16"/>
      <c r="O601" s="16"/>
      <c r="P601" s="353">
        <f>COUNTIF(Inputs!$D$4:$AL$247,C601)*(Inputs!$B$3*24)*60*IF(C601="",0,1)</f>
        <v>0</v>
      </c>
      <c r="Q601" s="354">
        <f>IF(Factsheet!$E$61&gt;0,P601/Factsheet!$E$61,0)</f>
        <v>0</v>
      </c>
      <c r="R601" s="18"/>
      <c r="S601" s="355"/>
      <c r="T601" s="14"/>
      <c r="U601" s="14"/>
      <c r="V601" s="14" t="str">
        <f t="shared" si="17"/>
        <v>-</v>
      </c>
      <c r="W601" s="14"/>
      <c r="X601" s="14"/>
      <c r="Y601" s="14"/>
      <c r="Z601" s="14"/>
    </row>
    <row r="602" spans="1:26" ht="15" x14ac:dyDescent="0.25">
      <c r="A602" s="14"/>
      <c r="B602" s="16"/>
      <c r="C602" s="16"/>
      <c r="D602" s="14"/>
      <c r="E602" s="14"/>
      <c r="F602" s="16"/>
      <c r="G602" s="16"/>
      <c r="H602" s="16"/>
      <c r="I602" s="82"/>
      <c r="J602" s="83"/>
      <c r="K602" s="14"/>
      <c r="L602" s="17"/>
      <c r="M602" s="16"/>
      <c r="N602" s="16"/>
      <c r="O602" s="16"/>
      <c r="P602" s="353">
        <f>COUNTIF(Inputs!$D$4:$AL$247,C602)*(Inputs!$B$3*24)*60*IF(C602="",0,1)</f>
        <v>0</v>
      </c>
      <c r="Q602" s="354">
        <f>IF(Factsheet!$E$61&gt;0,P602/Factsheet!$E$61,0)</f>
        <v>0</v>
      </c>
      <c r="R602" s="18"/>
      <c r="S602" s="355"/>
      <c r="T602" s="14"/>
      <c r="U602" s="14"/>
      <c r="V602" s="14" t="str">
        <f t="shared" si="17"/>
        <v>-</v>
      </c>
      <c r="W602" s="14"/>
      <c r="X602" s="14"/>
      <c r="Y602" s="14"/>
      <c r="Z602" s="14"/>
    </row>
    <row r="603" spans="1:26" ht="15" x14ac:dyDescent="0.25">
      <c r="A603" s="14"/>
      <c r="B603" s="16"/>
      <c r="C603" s="16"/>
      <c r="D603" s="14"/>
      <c r="E603" s="14"/>
      <c r="F603" s="16"/>
      <c r="G603" s="16"/>
      <c r="H603" s="16"/>
      <c r="I603" s="82"/>
      <c r="J603" s="83"/>
      <c r="K603" s="14"/>
      <c r="L603" s="17"/>
      <c r="M603" s="16"/>
      <c r="N603" s="16"/>
      <c r="O603" s="16"/>
      <c r="P603" s="353">
        <f>COUNTIF(Inputs!$D$4:$AL$247,C603)*(Inputs!$B$3*24)*60*IF(C603="",0,1)</f>
        <v>0</v>
      </c>
      <c r="Q603" s="354">
        <f>IF(Factsheet!$E$61&gt;0,P603/Factsheet!$E$61,0)</f>
        <v>0</v>
      </c>
      <c r="R603" s="18"/>
      <c r="S603" s="355"/>
      <c r="T603" s="14"/>
      <c r="U603" s="14"/>
      <c r="V603" s="14" t="str">
        <f t="shared" si="17"/>
        <v>-</v>
      </c>
      <c r="W603" s="14"/>
      <c r="X603" s="14"/>
      <c r="Y603" s="14"/>
      <c r="Z603" s="14"/>
    </row>
    <row r="604" spans="1:26" ht="15" x14ac:dyDescent="0.25">
      <c r="A604" s="14"/>
      <c r="B604" s="16"/>
      <c r="C604" s="16"/>
      <c r="D604" s="14"/>
      <c r="E604" s="14"/>
      <c r="F604" s="16"/>
      <c r="G604" s="16"/>
      <c r="H604" s="16"/>
      <c r="I604" s="82"/>
      <c r="J604" s="83"/>
      <c r="K604" s="14"/>
      <c r="L604" s="17"/>
      <c r="M604" s="16"/>
      <c r="N604" s="16"/>
      <c r="O604" s="16"/>
      <c r="P604" s="353">
        <f>COUNTIF(Inputs!$D$4:$AL$247,C604)*(Inputs!$B$3*24)*60*IF(C604="",0,1)</f>
        <v>0</v>
      </c>
      <c r="Q604" s="354">
        <f>IF(Factsheet!$E$61&gt;0,P604/Factsheet!$E$61,0)</f>
        <v>0</v>
      </c>
      <c r="R604" s="18"/>
      <c r="S604" s="355"/>
      <c r="T604" s="14"/>
      <c r="U604" s="14"/>
      <c r="V604" s="14" t="str">
        <f t="shared" si="17"/>
        <v>-</v>
      </c>
      <c r="W604" s="14"/>
      <c r="X604" s="14"/>
      <c r="Y604" s="14"/>
      <c r="Z604" s="14"/>
    </row>
    <row r="605" spans="1:26" ht="15" x14ac:dyDescent="0.25">
      <c r="A605" s="14"/>
      <c r="B605" s="16"/>
      <c r="C605" s="16"/>
      <c r="D605" s="14"/>
      <c r="E605" s="14"/>
      <c r="F605" s="16"/>
      <c r="G605" s="16"/>
      <c r="H605" s="16"/>
      <c r="I605" s="82"/>
      <c r="J605" s="83"/>
      <c r="K605" s="14"/>
      <c r="L605" s="17"/>
      <c r="M605" s="16"/>
      <c r="N605" s="16"/>
      <c r="O605" s="16"/>
      <c r="P605" s="353">
        <f>COUNTIF(Inputs!$D$4:$AL$247,C605)*(Inputs!$B$3*24)*60*IF(C605="",0,1)</f>
        <v>0</v>
      </c>
      <c r="Q605" s="354">
        <f>IF(Factsheet!$E$61&gt;0,P605/Factsheet!$E$61,0)</f>
        <v>0</v>
      </c>
      <c r="R605" s="18"/>
      <c r="S605" s="355"/>
      <c r="T605" s="14"/>
      <c r="U605" s="14"/>
      <c r="V605" s="14" t="str">
        <f t="shared" si="17"/>
        <v>-</v>
      </c>
      <c r="W605" s="14"/>
      <c r="X605" s="14"/>
      <c r="Y605" s="14"/>
      <c r="Z605" s="14"/>
    </row>
    <row r="606" spans="1:26" ht="15" x14ac:dyDescent="0.25">
      <c r="A606" s="14"/>
      <c r="B606" s="16"/>
      <c r="C606" s="16"/>
      <c r="D606" s="14"/>
      <c r="E606" s="14"/>
      <c r="F606" s="16"/>
      <c r="G606" s="16"/>
      <c r="H606" s="16"/>
      <c r="I606" s="82"/>
      <c r="J606" s="83"/>
      <c r="K606" s="14"/>
      <c r="L606" s="17"/>
      <c r="M606" s="16"/>
      <c r="N606" s="16"/>
      <c r="O606" s="16"/>
      <c r="P606" s="353">
        <f>COUNTIF(Inputs!$D$4:$AL$247,C606)*(Inputs!$B$3*24)*60*IF(C606="",0,1)</f>
        <v>0</v>
      </c>
      <c r="Q606" s="354">
        <f>IF(Factsheet!$E$61&gt;0,P606/Factsheet!$E$61,0)</f>
        <v>0</v>
      </c>
      <c r="R606" s="18"/>
      <c r="S606" s="355"/>
      <c r="T606" s="14"/>
      <c r="U606" s="14"/>
      <c r="V606" s="14" t="str">
        <f t="shared" si="17"/>
        <v>-</v>
      </c>
      <c r="W606" s="14"/>
      <c r="X606" s="14"/>
      <c r="Y606" s="14"/>
      <c r="Z606" s="14"/>
    </row>
    <row r="607" spans="1:26" ht="15" x14ac:dyDescent="0.25">
      <c r="A607" s="14"/>
      <c r="B607" s="16"/>
      <c r="C607" s="16"/>
      <c r="D607" s="14"/>
      <c r="E607" s="14"/>
      <c r="F607" s="16"/>
      <c r="G607" s="16"/>
      <c r="H607" s="16"/>
      <c r="I607" s="82"/>
      <c r="J607" s="83"/>
      <c r="K607" s="14"/>
      <c r="L607" s="17"/>
      <c r="M607" s="16"/>
      <c r="N607" s="16"/>
      <c r="O607" s="16"/>
      <c r="P607" s="353">
        <f>COUNTIF(Inputs!$D$4:$AL$247,C607)*(Inputs!$B$3*24)*60*IF(C607="",0,1)</f>
        <v>0</v>
      </c>
      <c r="Q607" s="354">
        <f>IF(Factsheet!$E$61&gt;0,P607/Factsheet!$E$61,0)</f>
        <v>0</v>
      </c>
      <c r="R607" s="18"/>
      <c r="S607" s="355"/>
      <c r="T607" s="14"/>
      <c r="U607" s="14"/>
      <c r="V607" s="14" t="str">
        <f t="shared" si="17"/>
        <v>-</v>
      </c>
      <c r="W607" s="14"/>
      <c r="X607" s="14"/>
      <c r="Y607" s="14"/>
      <c r="Z607" s="14"/>
    </row>
    <row r="608" spans="1:26" ht="15" x14ac:dyDescent="0.25">
      <c r="A608" s="14"/>
      <c r="B608" s="16"/>
      <c r="C608" s="16"/>
      <c r="D608" s="14"/>
      <c r="E608" s="14"/>
      <c r="F608" s="16"/>
      <c r="G608" s="16"/>
      <c r="H608" s="16"/>
      <c r="I608" s="82"/>
      <c r="J608" s="83"/>
      <c r="K608" s="14"/>
      <c r="L608" s="17"/>
      <c r="M608" s="16"/>
      <c r="N608" s="16"/>
      <c r="O608" s="16"/>
      <c r="P608" s="353">
        <f>COUNTIF(Inputs!$D$4:$AL$247,C608)*(Inputs!$B$3*24)*60*IF(C608="",0,1)</f>
        <v>0</v>
      </c>
      <c r="Q608" s="354">
        <f>IF(Factsheet!$E$61&gt;0,P608/Factsheet!$E$61,0)</f>
        <v>0</v>
      </c>
      <c r="R608" s="18"/>
      <c r="S608" s="355"/>
      <c r="T608" s="14"/>
      <c r="U608" s="14"/>
      <c r="V608" s="14" t="str">
        <f t="shared" si="17"/>
        <v>-</v>
      </c>
      <c r="W608" s="14"/>
      <c r="X608" s="14"/>
      <c r="Y608" s="14"/>
      <c r="Z608" s="14"/>
    </row>
    <row r="609" spans="1:26" ht="15" x14ac:dyDescent="0.25">
      <c r="A609" s="14"/>
      <c r="B609" s="16"/>
      <c r="C609" s="16"/>
      <c r="D609" s="14"/>
      <c r="E609" s="14"/>
      <c r="F609" s="16"/>
      <c r="G609" s="16"/>
      <c r="H609" s="16"/>
      <c r="I609" s="82"/>
      <c r="J609" s="83"/>
      <c r="K609" s="14"/>
      <c r="L609" s="17"/>
      <c r="M609" s="16"/>
      <c r="N609" s="16"/>
      <c r="O609" s="16"/>
      <c r="P609" s="353">
        <f>COUNTIF(Inputs!$D$4:$AL$247,C609)*(Inputs!$B$3*24)*60*IF(C609="",0,1)</f>
        <v>0</v>
      </c>
      <c r="Q609" s="354">
        <f>IF(Factsheet!$E$61&gt;0,P609/Factsheet!$E$61,0)</f>
        <v>0</v>
      </c>
      <c r="R609" s="18"/>
      <c r="S609" s="355"/>
      <c r="T609" s="14"/>
      <c r="U609" s="14"/>
      <c r="V609" s="14" t="str">
        <f t="shared" si="17"/>
        <v>-</v>
      </c>
      <c r="W609" s="14"/>
      <c r="X609" s="14"/>
      <c r="Y609" s="14"/>
      <c r="Z609" s="14"/>
    </row>
    <row r="610" spans="1:26" ht="15" x14ac:dyDescent="0.25">
      <c r="A610" s="14"/>
      <c r="B610" s="16"/>
      <c r="C610" s="16"/>
      <c r="D610" s="14"/>
      <c r="E610" s="14"/>
      <c r="F610" s="16"/>
      <c r="G610" s="16"/>
      <c r="H610" s="16"/>
      <c r="I610" s="82"/>
      <c r="J610" s="83"/>
      <c r="K610" s="14"/>
      <c r="L610" s="17"/>
      <c r="M610" s="16"/>
      <c r="N610" s="16"/>
      <c r="O610" s="16"/>
      <c r="P610" s="353">
        <f>COUNTIF(Inputs!$D$4:$AL$247,C610)*(Inputs!$B$3*24)*60*IF(C610="",0,1)</f>
        <v>0</v>
      </c>
      <c r="Q610" s="354">
        <f>IF(Factsheet!$E$61&gt;0,P610/Factsheet!$E$61,0)</f>
        <v>0</v>
      </c>
      <c r="R610" s="18"/>
      <c r="S610" s="355"/>
      <c r="T610" s="14"/>
      <c r="U610" s="14"/>
      <c r="V610" s="14" t="str">
        <f t="shared" si="17"/>
        <v>-</v>
      </c>
      <c r="W610" s="14"/>
      <c r="X610" s="14"/>
      <c r="Y610" s="14"/>
      <c r="Z610" s="14"/>
    </row>
    <row r="611" spans="1:26" ht="15" x14ac:dyDescent="0.25">
      <c r="A611" s="14"/>
      <c r="B611" s="16"/>
      <c r="C611" s="16"/>
      <c r="D611" s="14"/>
      <c r="E611" s="14"/>
      <c r="F611" s="16"/>
      <c r="G611" s="16"/>
      <c r="H611" s="16"/>
      <c r="I611" s="82"/>
      <c r="J611" s="83"/>
      <c r="K611" s="14"/>
      <c r="L611" s="17"/>
      <c r="M611" s="16"/>
      <c r="N611" s="16"/>
      <c r="O611" s="16"/>
      <c r="P611" s="353">
        <f>COUNTIF(Inputs!$D$4:$AL$247,C611)*(Inputs!$B$3*24)*60*IF(C611="",0,1)</f>
        <v>0</v>
      </c>
      <c r="Q611" s="354">
        <f>IF(Factsheet!$E$61&gt;0,P611/Factsheet!$E$61,0)</f>
        <v>0</v>
      </c>
      <c r="R611" s="18"/>
      <c r="S611" s="355"/>
      <c r="T611" s="14"/>
      <c r="U611" s="14"/>
      <c r="V611" s="14" t="str">
        <f t="shared" si="17"/>
        <v>-</v>
      </c>
      <c r="W611" s="14"/>
      <c r="X611" s="14"/>
      <c r="Y611" s="14"/>
      <c r="Z611" s="14"/>
    </row>
    <row r="612" spans="1:26" ht="15" x14ac:dyDescent="0.25">
      <c r="A612" s="14"/>
      <c r="B612" s="16"/>
      <c r="C612" s="16"/>
      <c r="D612" s="14"/>
      <c r="E612" s="14"/>
      <c r="F612" s="16"/>
      <c r="G612" s="16"/>
      <c r="H612" s="16"/>
      <c r="I612" s="82"/>
      <c r="J612" s="83"/>
      <c r="K612" s="14"/>
      <c r="L612" s="17"/>
      <c r="M612" s="16"/>
      <c r="N612" s="16"/>
      <c r="O612" s="16"/>
      <c r="P612" s="353">
        <f>COUNTIF(Inputs!$D$4:$AL$247,C612)*(Inputs!$B$3*24)*60*IF(C612="",0,1)</f>
        <v>0</v>
      </c>
      <c r="Q612" s="354">
        <f>IF(Factsheet!$E$61&gt;0,P612/Factsheet!$E$61,0)</f>
        <v>0</v>
      </c>
      <c r="R612" s="18"/>
      <c r="S612" s="355"/>
      <c r="T612" s="14"/>
      <c r="U612" s="14"/>
      <c r="V612" s="14" t="str">
        <f t="shared" si="17"/>
        <v>-</v>
      </c>
      <c r="W612" s="14"/>
      <c r="X612" s="14"/>
      <c r="Y612" s="14"/>
      <c r="Z612" s="14"/>
    </row>
    <row r="613" spans="1:26" ht="15" x14ac:dyDescent="0.25">
      <c r="A613" s="14"/>
      <c r="B613" s="16"/>
      <c r="C613" s="16"/>
      <c r="D613" s="14"/>
      <c r="E613" s="14"/>
      <c r="F613" s="16"/>
      <c r="G613" s="16"/>
      <c r="H613" s="16"/>
      <c r="I613" s="82"/>
      <c r="J613" s="83"/>
      <c r="K613" s="14"/>
      <c r="L613" s="17"/>
      <c r="M613" s="16"/>
      <c r="N613" s="16"/>
      <c r="O613" s="16"/>
      <c r="P613" s="353">
        <f>COUNTIF(Inputs!$D$4:$AL$247,C613)*(Inputs!$B$3*24)*60*IF(C613="",0,1)</f>
        <v>0</v>
      </c>
      <c r="Q613" s="354">
        <f>IF(Factsheet!$E$61&gt;0,P613/Factsheet!$E$61,0)</f>
        <v>0</v>
      </c>
      <c r="R613" s="18"/>
      <c r="S613" s="355"/>
      <c r="T613" s="14"/>
      <c r="U613" s="14"/>
      <c r="V613" s="14" t="str">
        <f t="shared" si="17"/>
        <v>-</v>
      </c>
      <c r="W613" s="14"/>
      <c r="X613" s="14"/>
      <c r="Y613" s="14"/>
      <c r="Z613" s="14"/>
    </row>
    <row r="614" spans="1:26" ht="15" x14ac:dyDescent="0.25">
      <c r="A614" s="14"/>
      <c r="B614" s="16"/>
      <c r="C614" s="16"/>
      <c r="D614" s="14"/>
      <c r="E614" s="14"/>
      <c r="F614" s="16"/>
      <c r="G614" s="16"/>
      <c r="H614" s="16"/>
      <c r="I614" s="82"/>
      <c r="J614" s="83"/>
      <c r="K614" s="14"/>
      <c r="L614" s="17"/>
      <c r="M614" s="16"/>
      <c r="N614" s="16"/>
      <c r="O614" s="16"/>
      <c r="P614" s="353">
        <f>COUNTIF(Inputs!$D$4:$AL$247,C614)*(Inputs!$B$3*24)*60*IF(C614="",0,1)</f>
        <v>0</v>
      </c>
      <c r="Q614" s="354">
        <f>IF(Factsheet!$E$61&gt;0,P614/Factsheet!$E$61,0)</f>
        <v>0</v>
      </c>
      <c r="R614" s="18"/>
      <c r="S614" s="355"/>
      <c r="T614" s="14"/>
      <c r="U614" s="14"/>
      <c r="V614" s="14" t="str">
        <f t="shared" si="17"/>
        <v>-</v>
      </c>
      <c r="W614" s="14"/>
      <c r="X614" s="14"/>
      <c r="Y614" s="14"/>
      <c r="Z614" s="14"/>
    </row>
    <row r="615" spans="1:26" ht="15" x14ac:dyDescent="0.25">
      <c r="A615" s="14"/>
      <c r="B615" s="16"/>
      <c r="C615" s="16"/>
      <c r="D615" s="14"/>
      <c r="E615" s="14"/>
      <c r="F615" s="16"/>
      <c r="G615" s="16"/>
      <c r="H615" s="16"/>
      <c r="I615" s="82"/>
      <c r="J615" s="83"/>
      <c r="K615" s="14"/>
      <c r="L615" s="17"/>
      <c r="M615" s="16"/>
      <c r="N615" s="16"/>
      <c r="O615" s="16"/>
      <c r="P615" s="353">
        <f>COUNTIF(Inputs!$D$4:$AL$247,C615)*(Inputs!$B$3*24)*60*IF(C615="",0,1)</f>
        <v>0</v>
      </c>
      <c r="Q615" s="354">
        <f>IF(Factsheet!$E$61&gt;0,P615/Factsheet!$E$61,0)</f>
        <v>0</v>
      </c>
      <c r="R615" s="18"/>
      <c r="S615" s="355"/>
      <c r="T615" s="14"/>
      <c r="U615" s="14"/>
      <c r="V615" s="14" t="str">
        <f t="shared" si="17"/>
        <v>-</v>
      </c>
      <c r="W615" s="14"/>
      <c r="X615" s="14"/>
      <c r="Y615" s="14"/>
      <c r="Z615" s="14"/>
    </row>
    <row r="616" spans="1:26" ht="15" x14ac:dyDescent="0.25">
      <c r="A616" s="14"/>
      <c r="B616" s="16"/>
      <c r="C616" s="16"/>
      <c r="D616" s="14"/>
      <c r="E616" s="14"/>
      <c r="F616" s="16"/>
      <c r="G616" s="16"/>
      <c r="H616" s="16"/>
      <c r="I616" s="82"/>
      <c r="J616" s="83"/>
      <c r="K616" s="14"/>
      <c r="L616" s="17"/>
      <c r="M616" s="16"/>
      <c r="N616" s="16"/>
      <c r="O616" s="16"/>
      <c r="P616" s="353">
        <f>COUNTIF(Inputs!$D$4:$AL$247,C616)*(Inputs!$B$3*24)*60*IF(C616="",0,1)</f>
        <v>0</v>
      </c>
      <c r="Q616" s="354">
        <f>IF(Factsheet!$E$61&gt;0,P616/Factsheet!$E$61,0)</f>
        <v>0</v>
      </c>
      <c r="R616" s="18"/>
      <c r="S616" s="355"/>
      <c r="T616" s="14"/>
      <c r="U616" s="14"/>
      <c r="V616" s="14" t="str">
        <f t="shared" si="17"/>
        <v>-</v>
      </c>
      <c r="W616" s="14"/>
      <c r="X616" s="14"/>
      <c r="Y616" s="14"/>
      <c r="Z616" s="14"/>
    </row>
    <row r="617" spans="1:26" ht="15" x14ac:dyDescent="0.25">
      <c r="A617" s="14"/>
      <c r="B617" s="16"/>
      <c r="C617" s="16"/>
      <c r="D617" s="14"/>
      <c r="E617" s="14"/>
      <c r="F617" s="16"/>
      <c r="G617" s="16"/>
      <c r="H617" s="16"/>
      <c r="I617" s="82"/>
      <c r="J617" s="83"/>
      <c r="K617" s="14"/>
      <c r="L617" s="17"/>
      <c r="M617" s="16"/>
      <c r="N617" s="16"/>
      <c r="O617" s="16"/>
      <c r="P617" s="353">
        <f>COUNTIF(Inputs!$D$4:$AL$247,C617)*(Inputs!$B$3*24)*60*IF(C617="",0,1)</f>
        <v>0</v>
      </c>
      <c r="Q617" s="354">
        <f>IF(Factsheet!$E$61&gt;0,P617/Factsheet!$E$61,0)</f>
        <v>0</v>
      </c>
      <c r="R617" s="18"/>
      <c r="S617" s="355"/>
      <c r="T617" s="14"/>
      <c r="U617" s="14"/>
      <c r="V617" s="14" t="str">
        <f t="shared" si="17"/>
        <v>-</v>
      </c>
      <c r="W617" s="14"/>
      <c r="X617" s="14"/>
      <c r="Y617" s="14"/>
      <c r="Z617" s="14"/>
    </row>
    <row r="618" spans="1:26" ht="15" x14ac:dyDescent="0.25">
      <c r="A618" s="14"/>
      <c r="B618" s="16"/>
      <c r="C618" s="16"/>
      <c r="D618" s="14"/>
      <c r="E618" s="14"/>
      <c r="F618" s="16"/>
      <c r="G618" s="16"/>
      <c r="H618" s="16"/>
      <c r="I618" s="82"/>
      <c r="J618" s="83"/>
      <c r="K618" s="14"/>
      <c r="L618" s="17"/>
      <c r="M618" s="16"/>
      <c r="N618" s="16"/>
      <c r="O618" s="16"/>
      <c r="P618" s="353">
        <f>COUNTIF(Inputs!$D$4:$AL$247,C618)*(Inputs!$B$3*24)*60*IF(C618="",0,1)</f>
        <v>0</v>
      </c>
      <c r="Q618" s="354">
        <f>IF(Factsheet!$E$61&gt;0,P618/Factsheet!$E$61,0)</f>
        <v>0</v>
      </c>
      <c r="R618" s="18"/>
      <c r="S618" s="355"/>
      <c r="T618" s="14"/>
      <c r="U618" s="14"/>
      <c r="V618" s="14" t="str">
        <f t="shared" si="17"/>
        <v>-</v>
      </c>
      <c r="W618" s="14"/>
      <c r="X618" s="14"/>
      <c r="Y618" s="14"/>
      <c r="Z618" s="14"/>
    </row>
    <row r="619" spans="1:26" ht="15" x14ac:dyDescent="0.25">
      <c r="A619" s="14"/>
      <c r="B619" s="16"/>
      <c r="C619" s="16"/>
      <c r="D619" s="14"/>
      <c r="E619" s="14"/>
      <c r="F619" s="16"/>
      <c r="G619" s="16"/>
      <c r="H619" s="16"/>
      <c r="I619" s="82"/>
      <c r="J619" s="83"/>
      <c r="K619" s="14"/>
      <c r="L619" s="17"/>
      <c r="M619" s="16"/>
      <c r="N619" s="16"/>
      <c r="O619" s="16"/>
      <c r="P619" s="353">
        <f>COUNTIF(Inputs!$D$4:$AL$247,C619)*(Inputs!$B$3*24)*60*IF(C619="",0,1)</f>
        <v>0</v>
      </c>
      <c r="Q619" s="354">
        <f>IF(Factsheet!$E$61&gt;0,P619/Factsheet!$E$61,0)</f>
        <v>0</v>
      </c>
      <c r="R619" s="18"/>
      <c r="S619" s="355"/>
      <c r="T619" s="14"/>
      <c r="U619" s="14"/>
      <c r="V619" s="14" t="str">
        <f t="shared" si="17"/>
        <v>-</v>
      </c>
      <c r="W619" s="14"/>
      <c r="X619" s="14"/>
      <c r="Y619" s="14"/>
      <c r="Z619" s="14"/>
    </row>
    <row r="620" spans="1:26" ht="15" x14ac:dyDescent="0.25">
      <c r="A620" s="14"/>
      <c r="B620" s="16"/>
      <c r="C620" s="16"/>
      <c r="D620" s="14"/>
      <c r="E620" s="14"/>
      <c r="F620" s="16"/>
      <c r="G620" s="16"/>
      <c r="H620" s="16"/>
      <c r="I620" s="82"/>
      <c r="J620" s="83"/>
      <c r="K620" s="14"/>
      <c r="L620" s="17"/>
      <c r="M620" s="16"/>
      <c r="N620" s="16"/>
      <c r="O620" s="16"/>
      <c r="P620" s="353">
        <f>COUNTIF(Inputs!$D$4:$AL$247,C620)*(Inputs!$B$3*24)*60*IF(C620="",0,1)</f>
        <v>0</v>
      </c>
      <c r="Q620" s="354">
        <f>IF(Factsheet!$E$61&gt;0,P620/Factsheet!$E$61,0)</f>
        <v>0</v>
      </c>
      <c r="R620" s="18"/>
      <c r="S620" s="355"/>
      <c r="T620" s="14"/>
      <c r="U620" s="14"/>
      <c r="V620" s="14" t="str">
        <f t="shared" si="17"/>
        <v>-</v>
      </c>
      <c r="W620" s="14"/>
      <c r="X620" s="14"/>
      <c r="Y620" s="14"/>
      <c r="Z620" s="14"/>
    </row>
    <row r="621" spans="1:26" ht="15" x14ac:dyDescent="0.25">
      <c r="A621" s="14"/>
      <c r="B621" s="16"/>
      <c r="C621" s="16"/>
      <c r="D621" s="14"/>
      <c r="E621" s="14"/>
      <c r="F621" s="16"/>
      <c r="G621" s="16"/>
      <c r="H621" s="16"/>
      <c r="I621" s="82"/>
      <c r="J621" s="83"/>
      <c r="K621" s="14"/>
      <c r="L621" s="17"/>
      <c r="M621" s="16"/>
      <c r="N621" s="16"/>
      <c r="O621" s="16"/>
      <c r="P621" s="353">
        <f>COUNTIF(Inputs!$D$4:$AL$247,C621)*(Inputs!$B$3*24)*60*IF(C621="",0,1)</f>
        <v>0</v>
      </c>
      <c r="Q621" s="354">
        <f>IF(Factsheet!$E$61&gt;0,P621/Factsheet!$E$61,0)</f>
        <v>0</v>
      </c>
      <c r="R621" s="18"/>
      <c r="S621" s="355"/>
      <c r="T621" s="14"/>
      <c r="U621" s="14"/>
      <c r="V621" s="14" t="str">
        <f t="shared" si="17"/>
        <v>-</v>
      </c>
      <c r="W621" s="14"/>
      <c r="X621" s="14"/>
      <c r="Y621" s="14"/>
      <c r="Z621" s="14"/>
    </row>
    <row r="622" spans="1:26" ht="15" x14ac:dyDescent="0.25">
      <c r="A622" s="14"/>
      <c r="B622" s="16"/>
      <c r="C622" s="16"/>
      <c r="D622" s="14"/>
      <c r="E622" s="14"/>
      <c r="F622" s="16"/>
      <c r="G622" s="16"/>
      <c r="H622" s="16"/>
      <c r="I622" s="82"/>
      <c r="J622" s="83"/>
      <c r="K622" s="14"/>
      <c r="L622" s="17"/>
      <c r="M622" s="16"/>
      <c r="N622" s="16"/>
      <c r="O622" s="16"/>
      <c r="P622" s="353">
        <f>COUNTIF(Inputs!$D$4:$AL$247,C622)*(Inputs!$B$3*24)*60*IF(C622="",0,1)</f>
        <v>0</v>
      </c>
      <c r="Q622" s="354">
        <f>IF(Factsheet!$E$61&gt;0,P622/Factsheet!$E$61,0)</f>
        <v>0</v>
      </c>
      <c r="R622" s="18"/>
      <c r="S622" s="355"/>
      <c r="T622" s="14"/>
      <c r="U622" s="14"/>
      <c r="V622" s="14" t="str">
        <f t="shared" si="17"/>
        <v>-</v>
      </c>
      <c r="W622" s="14"/>
      <c r="X622" s="14"/>
      <c r="Y622" s="14"/>
      <c r="Z622" s="14"/>
    </row>
    <row r="623" spans="1:26" ht="15" x14ac:dyDescent="0.25">
      <c r="A623" s="14"/>
      <c r="B623" s="16"/>
      <c r="C623" s="16"/>
      <c r="D623" s="14"/>
      <c r="E623" s="14"/>
      <c r="F623" s="16"/>
      <c r="G623" s="16"/>
      <c r="H623" s="16"/>
      <c r="I623" s="82"/>
      <c r="J623" s="83"/>
      <c r="K623" s="14"/>
      <c r="L623" s="17"/>
      <c r="M623" s="16"/>
      <c r="N623" s="16"/>
      <c r="O623" s="16"/>
      <c r="P623" s="353">
        <f>COUNTIF(Inputs!$D$4:$AL$247,C623)*(Inputs!$B$3*24)*60*IF(C623="",0,1)</f>
        <v>0</v>
      </c>
      <c r="Q623" s="354">
        <f>IF(Factsheet!$E$61&gt;0,P623/Factsheet!$E$61,0)</f>
        <v>0</v>
      </c>
      <c r="R623" s="18"/>
      <c r="S623" s="355"/>
      <c r="T623" s="14"/>
      <c r="U623" s="14"/>
      <c r="V623" s="14" t="str">
        <f t="shared" si="17"/>
        <v>-</v>
      </c>
      <c r="W623" s="14"/>
      <c r="X623" s="14"/>
      <c r="Y623" s="14"/>
      <c r="Z623" s="14"/>
    </row>
    <row r="624" spans="1:26" ht="15" x14ac:dyDescent="0.25">
      <c r="A624" s="14"/>
      <c r="B624" s="16"/>
      <c r="C624" s="16"/>
      <c r="D624" s="14"/>
      <c r="E624" s="14"/>
      <c r="F624" s="16"/>
      <c r="G624" s="16"/>
      <c r="H624" s="16"/>
      <c r="I624" s="82"/>
      <c r="J624" s="83"/>
      <c r="K624" s="14"/>
      <c r="L624" s="17"/>
      <c r="M624" s="16"/>
      <c r="N624" s="16"/>
      <c r="O624" s="16"/>
      <c r="P624" s="353">
        <f>COUNTIF(Inputs!$D$4:$AL$247,C624)*(Inputs!$B$3*24)*60*IF(C624="",0,1)</f>
        <v>0</v>
      </c>
      <c r="Q624" s="354">
        <f>IF(Factsheet!$E$61&gt;0,P624/Factsheet!$E$61,0)</f>
        <v>0</v>
      </c>
      <c r="R624" s="18"/>
      <c r="S624" s="355"/>
      <c r="T624" s="14"/>
      <c r="U624" s="14"/>
      <c r="V624" s="14" t="str">
        <f t="shared" si="17"/>
        <v>-</v>
      </c>
      <c r="W624" s="14"/>
      <c r="X624" s="14"/>
      <c r="Y624" s="14"/>
      <c r="Z624" s="14"/>
    </row>
    <row r="625" spans="1:26" ht="15" x14ac:dyDescent="0.25">
      <c r="A625" s="14"/>
      <c r="B625" s="16"/>
      <c r="C625" s="16"/>
      <c r="D625" s="14"/>
      <c r="E625" s="14"/>
      <c r="F625" s="16"/>
      <c r="G625" s="16"/>
      <c r="H625" s="16"/>
      <c r="I625" s="82"/>
      <c r="J625" s="83"/>
      <c r="K625" s="14"/>
      <c r="L625" s="17"/>
      <c r="M625" s="16"/>
      <c r="N625" s="16"/>
      <c r="O625" s="16"/>
      <c r="P625" s="353">
        <f>COUNTIF(Inputs!$D$4:$AL$247,C625)*(Inputs!$B$3*24)*60*IF(C625="",0,1)</f>
        <v>0</v>
      </c>
      <c r="Q625" s="354">
        <f>IF(Factsheet!$E$61&gt;0,P625/Factsheet!$E$61,0)</f>
        <v>0</v>
      </c>
      <c r="R625" s="18"/>
      <c r="S625" s="355"/>
      <c r="T625" s="14"/>
      <c r="U625" s="14"/>
      <c r="V625" s="14" t="str">
        <f t="shared" si="17"/>
        <v>-</v>
      </c>
      <c r="W625" s="14"/>
      <c r="X625" s="14"/>
      <c r="Y625" s="14"/>
      <c r="Z625" s="14"/>
    </row>
    <row r="626" spans="1:26" ht="15" x14ac:dyDescent="0.25">
      <c r="A626" s="14"/>
      <c r="B626" s="16"/>
      <c r="C626" s="16"/>
      <c r="D626" s="14"/>
      <c r="E626" s="14"/>
      <c r="F626" s="16"/>
      <c r="G626" s="16"/>
      <c r="H626" s="16"/>
      <c r="I626" s="82"/>
      <c r="J626" s="83"/>
      <c r="K626" s="14"/>
      <c r="L626" s="17"/>
      <c r="M626" s="16"/>
      <c r="N626" s="16"/>
      <c r="O626" s="16"/>
      <c r="P626" s="353">
        <f>COUNTIF(Inputs!$D$4:$AL$247,C626)*(Inputs!$B$3*24)*60*IF(C626="",0,1)</f>
        <v>0</v>
      </c>
      <c r="Q626" s="354">
        <f>IF(Factsheet!$E$61&gt;0,P626/Factsheet!$E$61,0)</f>
        <v>0</v>
      </c>
      <c r="R626" s="18"/>
      <c r="S626" s="355"/>
      <c r="T626" s="14"/>
      <c r="U626" s="14"/>
      <c r="V626" s="14" t="str">
        <f t="shared" si="17"/>
        <v>-</v>
      </c>
      <c r="W626" s="14"/>
      <c r="X626" s="14"/>
      <c r="Y626" s="14"/>
      <c r="Z626" s="14"/>
    </row>
    <row r="627" spans="1:26" ht="15" x14ac:dyDescent="0.25">
      <c r="A627" s="14"/>
      <c r="B627" s="16"/>
      <c r="C627" s="16"/>
      <c r="D627" s="14"/>
      <c r="E627" s="14"/>
      <c r="F627" s="16"/>
      <c r="G627" s="16"/>
      <c r="H627" s="16"/>
      <c r="I627" s="82"/>
      <c r="J627" s="83"/>
      <c r="K627" s="14"/>
      <c r="L627" s="17"/>
      <c r="M627" s="16"/>
      <c r="N627" s="16"/>
      <c r="O627" s="16"/>
      <c r="P627" s="353">
        <f>COUNTIF(Inputs!$D$4:$AL$247,C627)*(Inputs!$B$3*24)*60*IF(C627="",0,1)</f>
        <v>0</v>
      </c>
      <c r="Q627" s="354">
        <f>IF(Factsheet!$E$61&gt;0,P627/Factsheet!$E$61,0)</f>
        <v>0</v>
      </c>
      <c r="R627" s="18"/>
      <c r="S627" s="355"/>
      <c r="T627" s="14"/>
      <c r="U627" s="14"/>
      <c r="V627" s="14" t="str">
        <f t="shared" si="17"/>
        <v>-</v>
      </c>
      <c r="W627" s="14"/>
      <c r="X627" s="14"/>
      <c r="Y627" s="14"/>
      <c r="Z627" s="14"/>
    </row>
    <row r="628" spans="1:26" ht="15" x14ac:dyDescent="0.25">
      <c r="A628" s="14"/>
      <c r="B628" s="16"/>
      <c r="C628" s="16"/>
      <c r="D628" s="14"/>
      <c r="E628" s="14"/>
      <c r="F628" s="16"/>
      <c r="G628" s="16"/>
      <c r="H628" s="16"/>
      <c r="I628" s="82"/>
      <c r="J628" s="83"/>
      <c r="K628" s="14"/>
      <c r="L628" s="17"/>
      <c r="M628" s="16"/>
      <c r="N628" s="16"/>
      <c r="O628" s="16"/>
      <c r="P628" s="353">
        <f>COUNTIF(Inputs!$D$4:$AL$247,C628)*(Inputs!$B$3*24)*60*IF(C628="",0,1)</f>
        <v>0</v>
      </c>
      <c r="Q628" s="354">
        <f>IF(Factsheet!$E$61&gt;0,P628/Factsheet!$E$61,0)</f>
        <v>0</v>
      </c>
      <c r="R628" s="18"/>
      <c r="S628" s="355"/>
      <c r="T628" s="14"/>
      <c r="U628" s="14"/>
      <c r="V628" s="14" t="str">
        <f t="shared" si="17"/>
        <v>-</v>
      </c>
      <c r="W628" s="14"/>
      <c r="X628" s="14"/>
      <c r="Y628" s="14"/>
      <c r="Z628" s="14"/>
    </row>
    <row r="629" spans="1:26" ht="15" x14ac:dyDescent="0.25">
      <c r="A629" s="14"/>
      <c r="B629" s="16"/>
      <c r="C629" s="16"/>
      <c r="D629" s="14"/>
      <c r="E629" s="14"/>
      <c r="F629" s="16"/>
      <c r="G629" s="16"/>
      <c r="H629" s="16"/>
      <c r="I629" s="82"/>
      <c r="J629" s="83"/>
      <c r="K629" s="14"/>
      <c r="L629" s="17"/>
      <c r="M629" s="16"/>
      <c r="N629" s="16"/>
      <c r="O629" s="16"/>
      <c r="P629" s="353">
        <f>COUNTIF(Inputs!$D$4:$AL$247,C629)*(Inputs!$B$3*24)*60*IF(C629="",0,1)</f>
        <v>0</v>
      </c>
      <c r="Q629" s="354">
        <f>IF(Factsheet!$E$61&gt;0,P629/Factsheet!$E$61,0)</f>
        <v>0</v>
      </c>
      <c r="R629" s="18"/>
      <c r="S629" s="355"/>
      <c r="T629" s="14"/>
      <c r="U629" s="14"/>
      <c r="V629" s="14" t="str">
        <f t="shared" si="17"/>
        <v>-</v>
      </c>
      <c r="W629" s="14"/>
      <c r="X629" s="14"/>
      <c r="Y629" s="14"/>
      <c r="Z629" s="14"/>
    </row>
    <row r="630" spans="1:26" ht="15" x14ac:dyDescent="0.25">
      <c r="A630" s="14"/>
      <c r="B630" s="16"/>
      <c r="C630" s="16"/>
      <c r="D630" s="14"/>
      <c r="E630" s="14"/>
      <c r="F630" s="16"/>
      <c r="G630" s="16"/>
      <c r="H630" s="16"/>
      <c r="I630" s="82"/>
      <c r="J630" s="83"/>
      <c r="K630" s="14"/>
      <c r="L630" s="17"/>
      <c r="M630" s="16"/>
      <c r="N630" s="16"/>
      <c r="O630" s="16"/>
      <c r="P630" s="353">
        <f>COUNTIF(Inputs!$D$4:$AL$247,C630)*(Inputs!$B$3*24)*60*IF(C630="",0,1)</f>
        <v>0</v>
      </c>
      <c r="Q630" s="354">
        <f>IF(Factsheet!$E$61&gt;0,P630/Factsheet!$E$61,0)</f>
        <v>0</v>
      </c>
      <c r="R630" s="18"/>
      <c r="S630" s="355"/>
      <c r="T630" s="14"/>
      <c r="U630" s="14"/>
      <c r="V630" s="14" t="str">
        <f t="shared" si="17"/>
        <v>-</v>
      </c>
      <c r="W630" s="14"/>
      <c r="X630" s="14"/>
      <c r="Y630" s="14"/>
      <c r="Z630" s="14"/>
    </row>
    <row r="631" spans="1:26" ht="15" x14ac:dyDescent="0.25">
      <c r="A631" s="14"/>
      <c r="B631" s="16"/>
      <c r="C631" s="16"/>
      <c r="D631" s="14"/>
      <c r="E631" s="14"/>
      <c r="F631" s="16"/>
      <c r="G631" s="16"/>
      <c r="H631" s="16"/>
      <c r="I631" s="82"/>
      <c r="J631" s="83"/>
      <c r="K631" s="14"/>
      <c r="L631" s="17"/>
      <c r="M631" s="16"/>
      <c r="N631" s="16"/>
      <c r="O631" s="16"/>
      <c r="P631" s="353">
        <f>COUNTIF(Inputs!$D$4:$AL$247,C631)*(Inputs!$B$3*24)*60*IF(C631="",0,1)</f>
        <v>0</v>
      </c>
      <c r="Q631" s="354">
        <f>IF(Factsheet!$E$61&gt;0,P631/Factsheet!$E$61,0)</f>
        <v>0</v>
      </c>
      <c r="R631" s="18"/>
      <c r="S631" s="355"/>
      <c r="T631" s="14"/>
      <c r="U631" s="14"/>
      <c r="V631" s="14" t="str">
        <f t="shared" si="17"/>
        <v>-</v>
      </c>
      <c r="W631" s="14"/>
      <c r="X631" s="14"/>
      <c r="Y631" s="14"/>
      <c r="Z631" s="14"/>
    </row>
    <row r="632" spans="1:26" ht="15" x14ac:dyDescent="0.25">
      <c r="A632" s="14"/>
      <c r="B632" s="16"/>
      <c r="C632" s="16"/>
      <c r="D632" s="14"/>
      <c r="E632" s="14"/>
      <c r="F632" s="16"/>
      <c r="G632" s="16"/>
      <c r="H632" s="16"/>
      <c r="I632" s="82"/>
      <c r="J632" s="83"/>
      <c r="K632" s="14"/>
      <c r="L632" s="17"/>
      <c r="M632" s="16"/>
      <c r="N632" s="16"/>
      <c r="O632" s="16"/>
      <c r="P632" s="353">
        <f>COUNTIF(Inputs!$D$4:$AL$247,C632)*(Inputs!$B$3*24)*60*IF(C632="",0,1)</f>
        <v>0</v>
      </c>
      <c r="Q632" s="354">
        <f>IF(Factsheet!$E$61&gt;0,P632/Factsheet!$E$61,0)</f>
        <v>0</v>
      </c>
      <c r="R632" s="18"/>
      <c r="S632" s="355"/>
      <c r="T632" s="14"/>
      <c r="U632" s="14"/>
      <c r="V632" s="14" t="str">
        <f t="shared" ref="V632:V695" si="18">A632&amp;"-"&amp;C632</f>
        <v>-</v>
      </c>
      <c r="W632" s="14"/>
      <c r="X632" s="14"/>
      <c r="Y632" s="14"/>
      <c r="Z632" s="14"/>
    </row>
    <row r="633" spans="1:26" ht="15" x14ac:dyDescent="0.25">
      <c r="A633" s="14"/>
      <c r="B633" s="16"/>
      <c r="C633" s="16"/>
      <c r="D633" s="14"/>
      <c r="E633" s="14"/>
      <c r="F633" s="16"/>
      <c r="G633" s="16"/>
      <c r="H633" s="16"/>
      <c r="I633" s="82"/>
      <c r="J633" s="83"/>
      <c r="K633" s="14"/>
      <c r="L633" s="17"/>
      <c r="M633" s="16"/>
      <c r="N633" s="16"/>
      <c r="O633" s="16"/>
      <c r="P633" s="353">
        <f>COUNTIF(Inputs!$D$4:$AL$247,C633)*(Inputs!$B$3*24)*60*IF(C633="",0,1)</f>
        <v>0</v>
      </c>
      <c r="Q633" s="354">
        <f>IF(Factsheet!$E$61&gt;0,P633/Factsheet!$E$61,0)</f>
        <v>0</v>
      </c>
      <c r="R633" s="18"/>
      <c r="S633" s="355"/>
      <c r="T633" s="14"/>
      <c r="U633" s="14"/>
      <c r="V633" s="14" t="str">
        <f t="shared" si="18"/>
        <v>-</v>
      </c>
      <c r="W633" s="14"/>
      <c r="X633" s="14"/>
      <c r="Y633" s="14"/>
      <c r="Z633" s="14"/>
    </row>
    <row r="634" spans="1:26" ht="15" x14ac:dyDescent="0.25">
      <c r="A634" s="14"/>
      <c r="B634" s="16"/>
      <c r="C634" s="16"/>
      <c r="D634" s="14"/>
      <c r="E634" s="14"/>
      <c r="F634" s="16"/>
      <c r="G634" s="16"/>
      <c r="H634" s="16"/>
      <c r="I634" s="82"/>
      <c r="J634" s="83"/>
      <c r="K634" s="14"/>
      <c r="L634" s="17"/>
      <c r="M634" s="16"/>
      <c r="N634" s="16"/>
      <c r="O634" s="16"/>
      <c r="P634" s="353">
        <f>COUNTIF(Inputs!$D$4:$AL$247,C634)*(Inputs!$B$3*24)*60*IF(C634="",0,1)</f>
        <v>0</v>
      </c>
      <c r="Q634" s="354">
        <f>IF(Factsheet!$E$61&gt;0,P634/Factsheet!$E$61,0)</f>
        <v>0</v>
      </c>
      <c r="R634" s="18"/>
      <c r="S634" s="355"/>
      <c r="T634" s="14"/>
      <c r="U634" s="14"/>
      <c r="V634" s="14" t="str">
        <f t="shared" si="18"/>
        <v>-</v>
      </c>
      <c r="W634" s="14"/>
      <c r="X634" s="14"/>
      <c r="Y634" s="14"/>
      <c r="Z634" s="14"/>
    </row>
    <row r="635" spans="1:26" ht="15" x14ac:dyDescent="0.25">
      <c r="A635" s="14"/>
      <c r="B635" s="16"/>
      <c r="C635" s="16"/>
      <c r="D635" s="14"/>
      <c r="E635" s="14"/>
      <c r="F635" s="16"/>
      <c r="G635" s="16"/>
      <c r="H635" s="16"/>
      <c r="I635" s="82"/>
      <c r="J635" s="83"/>
      <c r="K635" s="14"/>
      <c r="L635" s="17"/>
      <c r="M635" s="16"/>
      <c r="N635" s="16"/>
      <c r="O635" s="16"/>
      <c r="P635" s="353">
        <f>COUNTIF(Inputs!$D$4:$AL$247,C635)*(Inputs!$B$3*24)*60*IF(C635="",0,1)</f>
        <v>0</v>
      </c>
      <c r="Q635" s="354">
        <f>IF(Factsheet!$E$61&gt;0,P635/Factsheet!$E$61,0)</f>
        <v>0</v>
      </c>
      <c r="R635" s="18"/>
      <c r="S635" s="355"/>
      <c r="T635" s="14"/>
      <c r="U635" s="14"/>
      <c r="V635" s="14" t="str">
        <f t="shared" si="18"/>
        <v>-</v>
      </c>
      <c r="W635" s="14"/>
      <c r="X635" s="14"/>
      <c r="Y635" s="14"/>
      <c r="Z635" s="14"/>
    </row>
    <row r="636" spans="1:26" ht="15" x14ac:dyDescent="0.25">
      <c r="A636" s="14"/>
      <c r="B636" s="16"/>
      <c r="C636" s="16"/>
      <c r="D636" s="14"/>
      <c r="E636" s="14"/>
      <c r="F636" s="16"/>
      <c r="G636" s="16"/>
      <c r="H636" s="16"/>
      <c r="I636" s="82"/>
      <c r="J636" s="83"/>
      <c r="K636" s="14"/>
      <c r="L636" s="17"/>
      <c r="M636" s="16"/>
      <c r="N636" s="16"/>
      <c r="O636" s="16"/>
      <c r="P636" s="353">
        <f>COUNTIF(Inputs!$D$4:$AL$247,C636)*(Inputs!$B$3*24)*60*IF(C636="",0,1)</f>
        <v>0</v>
      </c>
      <c r="Q636" s="354">
        <f>IF(Factsheet!$E$61&gt;0,P636/Factsheet!$E$61,0)</f>
        <v>0</v>
      </c>
      <c r="R636" s="18"/>
      <c r="S636" s="355"/>
      <c r="T636" s="14"/>
      <c r="U636" s="14"/>
      <c r="V636" s="14" t="str">
        <f t="shared" si="18"/>
        <v>-</v>
      </c>
      <c r="W636" s="14"/>
      <c r="X636" s="14"/>
      <c r="Y636" s="14"/>
      <c r="Z636" s="14"/>
    </row>
    <row r="637" spans="1:26" ht="15" x14ac:dyDescent="0.25">
      <c r="A637" s="14"/>
      <c r="B637" s="16"/>
      <c r="C637" s="16"/>
      <c r="D637" s="14"/>
      <c r="E637" s="14"/>
      <c r="F637" s="16"/>
      <c r="G637" s="16"/>
      <c r="H637" s="16"/>
      <c r="I637" s="82"/>
      <c r="J637" s="83"/>
      <c r="K637" s="14"/>
      <c r="L637" s="17"/>
      <c r="M637" s="16"/>
      <c r="N637" s="16"/>
      <c r="O637" s="16"/>
      <c r="P637" s="353">
        <f>COUNTIF(Inputs!$D$4:$AL$247,C637)*(Inputs!$B$3*24)*60*IF(C637="",0,1)</f>
        <v>0</v>
      </c>
      <c r="Q637" s="354">
        <f>IF(Factsheet!$E$61&gt;0,P637/Factsheet!$E$61,0)</f>
        <v>0</v>
      </c>
      <c r="R637" s="18"/>
      <c r="S637" s="355"/>
      <c r="T637" s="14"/>
      <c r="U637" s="14"/>
      <c r="V637" s="14" t="str">
        <f t="shared" si="18"/>
        <v>-</v>
      </c>
      <c r="W637" s="14"/>
      <c r="X637" s="14"/>
      <c r="Y637" s="14"/>
      <c r="Z637" s="14"/>
    </row>
    <row r="638" spans="1:26" ht="15" x14ac:dyDescent="0.25">
      <c r="A638" s="14"/>
      <c r="B638" s="16"/>
      <c r="C638" s="16"/>
      <c r="D638" s="14"/>
      <c r="E638" s="14"/>
      <c r="F638" s="16"/>
      <c r="G638" s="16"/>
      <c r="H638" s="16"/>
      <c r="I638" s="82"/>
      <c r="J638" s="83"/>
      <c r="K638" s="14"/>
      <c r="L638" s="17"/>
      <c r="M638" s="16"/>
      <c r="N638" s="16"/>
      <c r="O638" s="16"/>
      <c r="P638" s="353">
        <f>COUNTIF(Inputs!$D$4:$AL$247,C638)*(Inputs!$B$3*24)*60*IF(C638="",0,1)</f>
        <v>0</v>
      </c>
      <c r="Q638" s="354">
        <f>IF(Factsheet!$E$61&gt;0,P638/Factsheet!$E$61,0)</f>
        <v>0</v>
      </c>
      <c r="R638" s="18"/>
      <c r="S638" s="355"/>
      <c r="T638" s="14"/>
      <c r="U638" s="14"/>
      <c r="V638" s="14" t="str">
        <f t="shared" si="18"/>
        <v>-</v>
      </c>
      <c r="W638" s="14"/>
      <c r="X638" s="14"/>
      <c r="Y638" s="14"/>
      <c r="Z638" s="14"/>
    </row>
    <row r="639" spans="1:26" ht="15" x14ac:dyDescent="0.25">
      <c r="A639" s="14"/>
      <c r="B639" s="16"/>
      <c r="C639" s="16"/>
      <c r="D639" s="14"/>
      <c r="E639" s="14"/>
      <c r="F639" s="16"/>
      <c r="G639" s="16"/>
      <c r="H639" s="16"/>
      <c r="I639" s="82"/>
      <c r="J639" s="83"/>
      <c r="K639" s="14"/>
      <c r="L639" s="17"/>
      <c r="M639" s="16"/>
      <c r="N639" s="16"/>
      <c r="O639" s="16"/>
      <c r="P639" s="353">
        <f>COUNTIF(Inputs!$D$4:$AL$247,C639)*(Inputs!$B$3*24)*60*IF(C639="",0,1)</f>
        <v>0</v>
      </c>
      <c r="Q639" s="354">
        <f>IF(Factsheet!$E$61&gt;0,P639/Factsheet!$E$61,0)</f>
        <v>0</v>
      </c>
      <c r="R639" s="18"/>
      <c r="S639" s="355"/>
      <c r="T639" s="14"/>
      <c r="U639" s="14"/>
      <c r="V639" s="14" t="str">
        <f t="shared" si="18"/>
        <v>-</v>
      </c>
      <c r="W639" s="14"/>
      <c r="X639" s="14"/>
      <c r="Y639" s="14"/>
      <c r="Z639" s="14"/>
    </row>
    <row r="640" spans="1:26" ht="15" x14ac:dyDescent="0.25">
      <c r="A640" s="14"/>
      <c r="B640" s="16"/>
      <c r="C640" s="16"/>
      <c r="D640" s="14"/>
      <c r="E640" s="14"/>
      <c r="F640" s="16"/>
      <c r="G640" s="16"/>
      <c r="H640" s="16"/>
      <c r="I640" s="82"/>
      <c r="J640" s="83"/>
      <c r="K640" s="14"/>
      <c r="L640" s="17"/>
      <c r="M640" s="16"/>
      <c r="N640" s="16"/>
      <c r="O640" s="16"/>
      <c r="P640" s="353">
        <f>COUNTIF(Inputs!$D$4:$AL$247,C640)*(Inputs!$B$3*24)*60*IF(C640="",0,1)</f>
        <v>0</v>
      </c>
      <c r="Q640" s="354">
        <f>IF(Factsheet!$E$61&gt;0,P640/Factsheet!$E$61,0)</f>
        <v>0</v>
      </c>
      <c r="R640" s="18"/>
      <c r="S640" s="355"/>
      <c r="T640" s="14"/>
      <c r="U640" s="14"/>
      <c r="V640" s="14" t="str">
        <f t="shared" si="18"/>
        <v>-</v>
      </c>
      <c r="W640" s="14"/>
      <c r="X640" s="14"/>
      <c r="Y640" s="14"/>
      <c r="Z640" s="14"/>
    </row>
    <row r="641" spans="1:26" ht="15" x14ac:dyDescent="0.25">
      <c r="A641" s="14"/>
      <c r="B641" s="16"/>
      <c r="C641" s="16"/>
      <c r="D641" s="14"/>
      <c r="E641" s="14"/>
      <c r="F641" s="16"/>
      <c r="G641" s="16"/>
      <c r="H641" s="16"/>
      <c r="I641" s="82"/>
      <c r="J641" s="83"/>
      <c r="K641" s="14"/>
      <c r="L641" s="17"/>
      <c r="M641" s="16"/>
      <c r="N641" s="16"/>
      <c r="O641" s="16"/>
      <c r="P641" s="353">
        <f>COUNTIF(Inputs!$D$4:$AL$247,C641)*(Inputs!$B$3*24)*60*IF(C641="",0,1)</f>
        <v>0</v>
      </c>
      <c r="Q641" s="354">
        <f>IF(Factsheet!$E$61&gt;0,P641/Factsheet!$E$61,0)</f>
        <v>0</v>
      </c>
      <c r="R641" s="18"/>
      <c r="S641" s="355"/>
      <c r="T641" s="14"/>
      <c r="U641" s="14"/>
      <c r="V641" s="14" t="str">
        <f t="shared" si="18"/>
        <v>-</v>
      </c>
      <c r="W641" s="14"/>
      <c r="X641" s="14"/>
      <c r="Y641" s="14"/>
      <c r="Z641" s="14"/>
    </row>
    <row r="642" spans="1:26" ht="15" x14ac:dyDescent="0.25">
      <c r="A642" s="14"/>
      <c r="B642" s="16"/>
      <c r="C642" s="16"/>
      <c r="D642" s="14"/>
      <c r="E642" s="14"/>
      <c r="F642" s="16"/>
      <c r="G642" s="16"/>
      <c r="H642" s="16"/>
      <c r="I642" s="82"/>
      <c r="J642" s="83"/>
      <c r="K642" s="14"/>
      <c r="L642" s="17"/>
      <c r="M642" s="16"/>
      <c r="N642" s="16"/>
      <c r="O642" s="16"/>
      <c r="P642" s="353">
        <f>COUNTIF(Inputs!$D$4:$AL$247,C642)*(Inputs!$B$3*24)*60*IF(C642="",0,1)</f>
        <v>0</v>
      </c>
      <c r="Q642" s="354">
        <f>IF(Factsheet!$E$61&gt;0,P642/Factsheet!$E$61,0)</f>
        <v>0</v>
      </c>
      <c r="R642" s="18"/>
      <c r="S642" s="355"/>
      <c r="T642" s="14"/>
      <c r="U642" s="14"/>
      <c r="V642" s="14" t="str">
        <f t="shared" si="18"/>
        <v>-</v>
      </c>
      <c r="W642" s="14"/>
      <c r="X642" s="14"/>
      <c r="Y642" s="14"/>
      <c r="Z642" s="14"/>
    </row>
    <row r="643" spans="1:26" ht="15" x14ac:dyDescent="0.25">
      <c r="A643" s="14"/>
      <c r="B643" s="16"/>
      <c r="C643" s="16"/>
      <c r="D643" s="14"/>
      <c r="E643" s="14"/>
      <c r="F643" s="16"/>
      <c r="G643" s="16"/>
      <c r="H643" s="16"/>
      <c r="I643" s="82"/>
      <c r="J643" s="83"/>
      <c r="K643" s="14"/>
      <c r="L643" s="17"/>
      <c r="M643" s="16"/>
      <c r="N643" s="16"/>
      <c r="O643" s="16"/>
      <c r="P643" s="353">
        <f>COUNTIF(Inputs!$D$4:$AL$247,C643)*(Inputs!$B$3*24)*60*IF(C643="",0,1)</f>
        <v>0</v>
      </c>
      <c r="Q643" s="354">
        <f>IF(Factsheet!$E$61&gt;0,P643/Factsheet!$E$61,0)</f>
        <v>0</v>
      </c>
      <c r="R643" s="18"/>
      <c r="S643" s="355"/>
      <c r="T643" s="14"/>
      <c r="U643" s="14"/>
      <c r="V643" s="14" t="str">
        <f t="shared" si="18"/>
        <v>-</v>
      </c>
      <c r="W643" s="14"/>
      <c r="X643" s="14"/>
      <c r="Y643" s="14"/>
      <c r="Z643" s="14"/>
    </row>
    <row r="644" spans="1:26" ht="15" x14ac:dyDescent="0.25">
      <c r="A644" s="14"/>
      <c r="B644" s="16"/>
      <c r="C644" s="16"/>
      <c r="D644" s="14"/>
      <c r="E644" s="14"/>
      <c r="F644" s="16"/>
      <c r="G644" s="16"/>
      <c r="H644" s="16"/>
      <c r="I644" s="82"/>
      <c r="J644" s="83"/>
      <c r="K644" s="14"/>
      <c r="L644" s="17"/>
      <c r="M644" s="16"/>
      <c r="N644" s="16"/>
      <c r="O644" s="16"/>
      <c r="P644" s="353">
        <f>COUNTIF(Inputs!$D$4:$AL$247,C644)*(Inputs!$B$3*24)*60*IF(C644="",0,1)</f>
        <v>0</v>
      </c>
      <c r="Q644" s="354">
        <f>IF(Factsheet!$E$61&gt;0,P644/Factsheet!$E$61,0)</f>
        <v>0</v>
      </c>
      <c r="R644" s="18"/>
      <c r="S644" s="355"/>
      <c r="T644" s="14"/>
      <c r="U644" s="14"/>
      <c r="V644" s="14" t="str">
        <f t="shared" si="18"/>
        <v>-</v>
      </c>
      <c r="W644" s="14"/>
      <c r="X644" s="14"/>
      <c r="Y644" s="14"/>
      <c r="Z644" s="14"/>
    </row>
    <row r="645" spans="1:26" ht="15" x14ac:dyDescent="0.25">
      <c r="A645" s="14"/>
      <c r="B645" s="16"/>
      <c r="C645" s="16"/>
      <c r="D645" s="14"/>
      <c r="E645" s="14"/>
      <c r="F645" s="16"/>
      <c r="G645" s="16"/>
      <c r="H645" s="16"/>
      <c r="I645" s="82"/>
      <c r="J645" s="83"/>
      <c r="K645" s="14"/>
      <c r="L645" s="17"/>
      <c r="M645" s="16"/>
      <c r="N645" s="16"/>
      <c r="O645" s="16"/>
      <c r="P645" s="353">
        <f>COUNTIF(Inputs!$D$4:$AL$247,C645)*(Inputs!$B$3*24)*60*IF(C645="",0,1)</f>
        <v>0</v>
      </c>
      <c r="Q645" s="354">
        <f>IF(Factsheet!$E$61&gt;0,P645/Factsheet!$E$61,0)</f>
        <v>0</v>
      </c>
      <c r="R645" s="18"/>
      <c r="S645" s="355"/>
      <c r="T645" s="14"/>
      <c r="U645" s="14"/>
      <c r="V645" s="14" t="str">
        <f t="shared" si="18"/>
        <v>-</v>
      </c>
      <c r="W645" s="14"/>
      <c r="X645" s="14"/>
      <c r="Y645" s="14"/>
      <c r="Z645" s="14"/>
    </row>
    <row r="646" spans="1:26" ht="15" x14ac:dyDescent="0.25">
      <c r="A646" s="14"/>
      <c r="B646" s="16"/>
      <c r="C646" s="16"/>
      <c r="D646" s="14"/>
      <c r="E646" s="14"/>
      <c r="F646" s="16"/>
      <c r="G646" s="16"/>
      <c r="H646" s="16"/>
      <c r="I646" s="82"/>
      <c r="J646" s="83"/>
      <c r="K646" s="14"/>
      <c r="L646" s="17"/>
      <c r="M646" s="16"/>
      <c r="N646" s="16"/>
      <c r="O646" s="16"/>
      <c r="P646" s="353">
        <f>COUNTIF(Inputs!$D$4:$AL$247,C646)*(Inputs!$B$3*24)*60*IF(C646="",0,1)</f>
        <v>0</v>
      </c>
      <c r="Q646" s="354">
        <f>IF(Factsheet!$E$61&gt;0,P646/Factsheet!$E$61,0)</f>
        <v>0</v>
      </c>
      <c r="R646" s="18"/>
      <c r="S646" s="355"/>
      <c r="T646" s="14"/>
      <c r="U646" s="14"/>
      <c r="V646" s="14" t="str">
        <f t="shared" si="18"/>
        <v>-</v>
      </c>
      <c r="W646" s="14"/>
      <c r="X646" s="14"/>
      <c r="Y646" s="14"/>
      <c r="Z646" s="14"/>
    </row>
    <row r="647" spans="1:26" ht="15" x14ac:dyDescent="0.25">
      <c r="A647" s="14"/>
      <c r="B647" s="16"/>
      <c r="C647" s="16"/>
      <c r="D647" s="14"/>
      <c r="E647" s="14"/>
      <c r="F647" s="16"/>
      <c r="G647" s="16"/>
      <c r="H647" s="16"/>
      <c r="I647" s="82"/>
      <c r="J647" s="83"/>
      <c r="K647" s="14"/>
      <c r="L647" s="17"/>
      <c r="M647" s="16"/>
      <c r="N647" s="16"/>
      <c r="O647" s="16"/>
      <c r="P647" s="353">
        <f>COUNTIF(Inputs!$D$4:$AL$247,C647)*(Inputs!$B$3*24)*60*IF(C647="",0,1)</f>
        <v>0</v>
      </c>
      <c r="Q647" s="354">
        <f>IF(Factsheet!$E$61&gt;0,P647/Factsheet!$E$61,0)</f>
        <v>0</v>
      </c>
      <c r="R647" s="18"/>
      <c r="S647" s="355"/>
      <c r="T647" s="14"/>
      <c r="U647" s="14"/>
      <c r="V647" s="14" t="str">
        <f t="shared" si="18"/>
        <v>-</v>
      </c>
      <c r="W647" s="14"/>
      <c r="X647" s="14"/>
      <c r="Y647" s="14"/>
      <c r="Z647" s="14"/>
    </row>
    <row r="648" spans="1:26" ht="15" x14ac:dyDescent="0.25">
      <c r="A648" s="14"/>
      <c r="B648" s="16"/>
      <c r="C648" s="16"/>
      <c r="D648" s="14"/>
      <c r="E648" s="14"/>
      <c r="F648" s="16"/>
      <c r="G648" s="16"/>
      <c r="H648" s="16"/>
      <c r="I648" s="82"/>
      <c r="J648" s="83"/>
      <c r="K648" s="14"/>
      <c r="L648" s="17"/>
      <c r="M648" s="16"/>
      <c r="N648" s="16"/>
      <c r="O648" s="16"/>
      <c r="P648" s="353">
        <f>COUNTIF(Inputs!$D$4:$AL$247,C648)*(Inputs!$B$3*24)*60*IF(C648="",0,1)</f>
        <v>0</v>
      </c>
      <c r="Q648" s="354">
        <f>IF(Factsheet!$E$61&gt;0,P648/Factsheet!$E$61,0)</f>
        <v>0</v>
      </c>
      <c r="R648" s="18"/>
      <c r="S648" s="355"/>
      <c r="T648" s="14"/>
      <c r="U648" s="14"/>
      <c r="V648" s="14" t="str">
        <f t="shared" si="18"/>
        <v>-</v>
      </c>
      <c r="W648" s="14"/>
      <c r="X648" s="14"/>
      <c r="Y648" s="14"/>
      <c r="Z648" s="14"/>
    </row>
    <row r="649" spans="1:26" ht="15" x14ac:dyDescent="0.25">
      <c r="A649" s="14"/>
      <c r="B649" s="16"/>
      <c r="C649" s="16"/>
      <c r="D649" s="14"/>
      <c r="E649" s="14"/>
      <c r="F649" s="16"/>
      <c r="G649" s="16"/>
      <c r="H649" s="16"/>
      <c r="I649" s="82"/>
      <c r="J649" s="83"/>
      <c r="K649" s="14"/>
      <c r="L649" s="17"/>
      <c r="M649" s="16"/>
      <c r="N649" s="16"/>
      <c r="O649" s="16"/>
      <c r="P649" s="353">
        <f>COUNTIF(Inputs!$D$4:$AL$247,C649)*(Inputs!$B$3*24)*60*IF(C649="",0,1)</f>
        <v>0</v>
      </c>
      <c r="Q649" s="354">
        <f>IF(Factsheet!$E$61&gt;0,P649/Factsheet!$E$61,0)</f>
        <v>0</v>
      </c>
      <c r="R649" s="18"/>
      <c r="S649" s="355"/>
      <c r="T649" s="14"/>
      <c r="U649" s="14"/>
      <c r="V649" s="14" t="str">
        <f t="shared" si="18"/>
        <v>-</v>
      </c>
      <c r="W649" s="14"/>
      <c r="X649" s="14"/>
      <c r="Y649" s="14"/>
      <c r="Z649" s="14"/>
    </row>
    <row r="650" spans="1:26" ht="15" x14ac:dyDescent="0.25">
      <c r="A650" s="14"/>
      <c r="B650" s="16"/>
      <c r="C650" s="16"/>
      <c r="D650" s="14"/>
      <c r="E650" s="14"/>
      <c r="F650" s="16"/>
      <c r="G650" s="16"/>
      <c r="H650" s="16"/>
      <c r="I650" s="82"/>
      <c r="J650" s="83"/>
      <c r="K650" s="14"/>
      <c r="L650" s="17"/>
      <c r="M650" s="16"/>
      <c r="N650" s="16"/>
      <c r="O650" s="16"/>
      <c r="P650" s="353">
        <f>COUNTIF(Inputs!$D$4:$AL$247,C650)*(Inputs!$B$3*24)*60*IF(C650="",0,1)</f>
        <v>0</v>
      </c>
      <c r="Q650" s="354">
        <f>IF(Factsheet!$E$61&gt;0,P650/Factsheet!$E$61,0)</f>
        <v>0</v>
      </c>
      <c r="R650" s="18"/>
      <c r="S650" s="355"/>
      <c r="T650" s="14"/>
      <c r="U650" s="14"/>
      <c r="V650" s="14" t="str">
        <f t="shared" si="18"/>
        <v>-</v>
      </c>
      <c r="W650" s="14"/>
      <c r="X650" s="14"/>
      <c r="Y650" s="14"/>
      <c r="Z650" s="14"/>
    </row>
    <row r="651" spans="1:26" ht="15" x14ac:dyDescent="0.25">
      <c r="A651" s="14"/>
      <c r="B651" s="16"/>
      <c r="C651" s="16"/>
      <c r="D651" s="14"/>
      <c r="E651" s="14"/>
      <c r="F651" s="16"/>
      <c r="G651" s="16"/>
      <c r="H651" s="16"/>
      <c r="I651" s="82"/>
      <c r="J651" s="83"/>
      <c r="K651" s="14"/>
      <c r="L651" s="17"/>
      <c r="M651" s="16"/>
      <c r="N651" s="16"/>
      <c r="O651" s="16"/>
      <c r="P651" s="353">
        <f>COUNTIF(Inputs!$D$4:$AL$247,C651)*(Inputs!$B$3*24)*60*IF(C651="",0,1)</f>
        <v>0</v>
      </c>
      <c r="Q651" s="354">
        <f>IF(Factsheet!$E$61&gt;0,P651/Factsheet!$E$61,0)</f>
        <v>0</v>
      </c>
      <c r="R651" s="18"/>
      <c r="S651" s="355"/>
      <c r="T651" s="14"/>
      <c r="U651" s="14"/>
      <c r="V651" s="14" t="str">
        <f t="shared" si="18"/>
        <v>-</v>
      </c>
      <c r="W651" s="14"/>
      <c r="X651" s="14"/>
      <c r="Y651" s="14"/>
      <c r="Z651" s="14"/>
    </row>
    <row r="652" spans="1:26" ht="15" x14ac:dyDescent="0.25">
      <c r="A652" s="14"/>
      <c r="B652" s="16"/>
      <c r="C652" s="16"/>
      <c r="D652" s="14"/>
      <c r="E652" s="14"/>
      <c r="F652" s="16"/>
      <c r="G652" s="16"/>
      <c r="H652" s="16"/>
      <c r="I652" s="82"/>
      <c r="J652" s="83"/>
      <c r="K652" s="14"/>
      <c r="L652" s="17"/>
      <c r="M652" s="16"/>
      <c r="N652" s="16"/>
      <c r="O652" s="16"/>
      <c r="P652" s="353">
        <f>COUNTIF(Inputs!$D$4:$AL$247,C652)*(Inputs!$B$3*24)*60*IF(C652="",0,1)</f>
        <v>0</v>
      </c>
      <c r="Q652" s="354">
        <f>IF(Factsheet!$E$61&gt;0,P652/Factsheet!$E$61,0)</f>
        <v>0</v>
      </c>
      <c r="R652" s="18"/>
      <c r="S652" s="355"/>
      <c r="T652" s="14"/>
      <c r="U652" s="14"/>
      <c r="V652" s="14" t="str">
        <f t="shared" si="18"/>
        <v>-</v>
      </c>
      <c r="W652" s="14"/>
      <c r="X652" s="14"/>
      <c r="Y652" s="14"/>
      <c r="Z652" s="14"/>
    </row>
    <row r="653" spans="1:26" ht="15" x14ac:dyDescent="0.25">
      <c r="A653" s="14"/>
      <c r="B653" s="16"/>
      <c r="C653" s="16"/>
      <c r="D653" s="14"/>
      <c r="E653" s="14"/>
      <c r="F653" s="16"/>
      <c r="G653" s="16"/>
      <c r="H653" s="16"/>
      <c r="I653" s="82"/>
      <c r="J653" s="83"/>
      <c r="K653" s="14"/>
      <c r="L653" s="17"/>
      <c r="M653" s="16"/>
      <c r="N653" s="16"/>
      <c r="O653" s="16"/>
      <c r="P653" s="353">
        <f>COUNTIF(Inputs!$D$4:$AL$247,C653)*(Inputs!$B$3*24)*60*IF(C653="",0,1)</f>
        <v>0</v>
      </c>
      <c r="Q653" s="354">
        <f>IF(Factsheet!$E$61&gt;0,P653/Factsheet!$E$61,0)</f>
        <v>0</v>
      </c>
      <c r="R653" s="18"/>
      <c r="S653" s="355"/>
      <c r="T653" s="14"/>
      <c r="U653" s="14"/>
      <c r="V653" s="14" t="str">
        <f t="shared" si="18"/>
        <v>-</v>
      </c>
      <c r="W653" s="14"/>
      <c r="X653" s="14"/>
      <c r="Y653" s="14"/>
      <c r="Z653" s="14"/>
    </row>
    <row r="654" spans="1:26" ht="15" x14ac:dyDescent="0.25">
      <c r="A654" s="14"/>
      <c r="B654" s="16"/>
      <c r="C654" s="16"/>
      <c r="D654" s="14"/>
      <c r="E654" s="14"/>
      <c r="F654" s="16"/>
      <c r="G654" s="16"/>
      <c r="H654" s="16"/>
      <c r="I654" s="82"/>
      <c r="J654" s="83"/>
      <c r="K654" s="14"/>
      <c r="L654" s="17"/>
      <c r="M654" s="16"/>
      <c r="N654" s="16"/>
      <c r="O654" s="16"/>
      <c r="P654" s="353">
        <f>COUNTIF(Inputs!$D$4:$AL$247,C654)*(Inputs!$B$3*24)*60*IF(C654="",0,1)</f>
        <v>0</v>
      </c>
      <c r="Q654" s="354">
        <f>IF(Factsheet!$E$61&gt;0,P654/Factsheet!$E$61,0)</f>
        <v>0</v>
      </c>
      <c r="R654" s="18"/>
      <c r="S654" s="355"/>
      <c r="T654" s="14"/>
      <c r="U654" s="14"/>
      <c r="V654" s="14" t="str">
        <f t="shared" si="18"/>
        <v>-</v>
      </c>
      <c r="W654" s="14"/>
      <c r="X654" s="14"/>
      <c r="Y654" s="14"/>
      <c r="Z654" s="14"/>
    </row>
    <row r="655" spans="1:26" ht="15" x14ac:dyDescent="0.25">
      <c r="A655" s="14"/>
      <c r="B655" s="16"/>
      <c r="C655" s="16"/>
      <c r="D655" s="14"/>
      <c r="E655" s="14"/>
      <c r="F655" s="16"/>
      <c r="G655" s="16"/>
      <c r="H655" s="16"/>
      <c r="I655" s="82"/>
      <c r="J655" s="83"/>
      <c r="K655" s="14"/>
      <c r="L655" s="17"/>
      <c r="M655" s="16"/>
      <c r="N655" s="16"/>
      <c r="O655" s="16"/>
      <c r="P655" s="353">
        <f>COUNTIF(Inputs!$D$4:$AL$247,C655)*(Inputs!$B$3*24)*60*IF(C655="",0,1)</f>
        <v>0</v>
      </c>
      <c r="Q655" s="354">
        <f>IF(Factsheet!$E$61&gt;0,P655/Factsheet!$E$61,0)</f>
        <v>0</v>
      </c>
      <c r="R655" s="18"/>
      <c r="S655" s="355"/>
      <c r="T655" s="14"/>
      <c r="U655" s="14"/>
      <c r="V655" s="14" t="str">
        <f t="shared" si="18"/>
        <v>-</v>
      </c>
      <c r="W655" s="14"/>
      <c r="X655" s="14"/>
      <c r="Y655" s="14"/>
      <c r="Z655" s="14"/>
    </row>
    <row r="656" spans="1:26" ht="15" x14ac:dyDescent="0.25">
      <c r="A656" s="14"/>
      <c r="B656" s="16"/>
      <c r="C656" s="16"/>
      <c r="D656" s="14"/>
      <c r="E656" s="14"/>
      <c r="F656" s="16"/>
      <c r="G656" s="16"/>
      <c r="H656" s="16"/>
      <c r="I656" s="82"/>
      <c r="J656" s="83"/>
      <c r="K656" s="14"/>
      <c r="L656" s="17"/>
      <c r="M656" s="16"/>
      <c r="N656" s="16"/>
      <c r="O656" s="16"/>
      <c r="P656" s="353">
        <f>COUNTIF(Inputs!$D$4:$AL$247,C656)*(Inputs!$B$3*24)*60*IF(C656="",0,1)</f>
        <v>0</v>
      </c>
      <c r="Q656" s="354">
        <f>IF(Factsheet!$E$61&gt;0,P656/Factsheet!$E$61,0)</f>
        <v>0</v>
      </c>
      <c r="R656" s="18"/>
      <c r="S656" s="355"/>
      <c r="T656" s="14"/>
      <c r="U656" s="14"/>
      <c r="V656" s="14" t="str">
        <f t="shared" si="18"/>
        <v>-</v>
      </c>
      <c r="W656" s="14"/>
      <c r="X656" s="14"/>
      <c r="Y656" s="14"/>
      <c r="Z656" s="14"/>
    </row>
    <row r="657" spans="1:26" ht="15" x14ac:dyDescent="0.25">
      <c r="A657" s="14"/>
      <c r="B657" s="16"/>
      <c r="C657" s="16"/>
      <c r="D657" s="14"/>
      <c r="E657" s="14"/>
      <c r="F657" s="16"/>
      <c r="G657" s="16"/>
      <c r="H657" s="16"/>
      <c r="I657" s="82"/>
      <c r="J657" s="83"/>
      <c r="K657" s="14"/>
      <c r="L657" s="17"/>
      <c r="M657" s="16"/>
      <c r="N657" s="16"/>
      <c r="O657" s="16"/>
      <c r="P657" s="353">
        <f>COUNTIF(Inputs!$D$4:$AL$247,C657)*(Inputs!$B$3*24)*60*IF(C657="",0,1)</f>
        <v>0</v>
      </c>
      <c r="Q657" s="354">
        <f>IF(Factsheet!$E$61&gt;0,P657/Factsheet!$E$61,0)</f>
        <v>0</v>
      </c>
      <c r="R657" s="18"/>
      <c r="S657" s="355"/>
      <c r="T657" s="14"/>
      <c r="U657" s="14"/>
      <c r="V657" s="14" t="str">
        <f t="shared" si="18"/>
        <v>-</v>
      </c>
      <c r="W657" s="14"/>
      <c r="X657" s="14"/>
      <c r="Y657" s="14"/>
      <c r="Z657" s="14"/>
    </row>
    <row r="658" spans="1:26" ht="15" x14ac:dyDescent="0.25">
      <c r="A658" s="14"/>
      <c r="B658" s="16"/>
      <c r="C658" s="16"/>
      <c r="D658" s="14"/>
      <c r="E658" s="14"/>
      <c r="F658" s="16"/>
      <c r="G658" s="16"/>
      <c r="H658" s="16"/>
      <c r="I658" s="82"/>
      <c r="J658" s="83"/>
      <c r="K658" s="14"/>
      <c r="L658" s="17"/>
      <c r="M658" s="16"/>
      <c r="N658" s="16"/>
      <c r="O658" s="16"/>
      <c r="P658" s="353">
        <f>COUNTIF(Inputs!$D$4:$AL$247,C658)*(Inputs!$B$3*24)*60*IF(C658="",0,1)</f>
        <v>0</v>
      </c>
      <c r="Q658" s="354">
        <f>IF(Factsheet!$E$61&gt;0,P658/Factsheet!$E$61,0)</f>
        <v>0</v>
      </c>
      <c r="R658" s="18"/>
      <c r="S658" s="355"/>
      <c r="T658" s="14"/>
      <c r="U658" s="14"/>
      <c r="V658" s="14" t="str">
        <f t="shared" si="18"/>
        <v>-</v>
      </c>
      <c r="W658" s="14"/>
      <c r="X658" s="14"/>
      <c r="Y658" s="14"/>
      <c r="Z658" s="14"/>
    </row>
    <row r="659" spans="1:26" ht="15" x14ac:dyDescent="0.25">
      <c r="A659" s="14"/>
      <c r="B659" s="16"/>
      <c r="C659" s="16"/>
      <c r="D659" s="14"/>
      <c r="E659" s="14"/>
      <c r="F659" s="16"/>
      <c r="G659" s="16"/>
      <c r="H659" s="16"/>
      <c r="I659" s="82"/>
      <c r="J659" s="83"/>
      <c r="K659" s="14"/>
      <c r="L659" s="17"/>
      <c r="M659" s="16"/>
      <c r="N659" s="16"/>
      <c r="O659" s="16"/>
      <c r="P659" s="353">
        <f>COUNTIF(Inputs!$D$4:$AL$247,C659)*(Inputs!$B$3*24)*60*IF(C659="",0,1)</f>
        <v>0</v>
      </c>
      <c r="Q659" s="354">
        <f>IF(Factsheet!$E$61&gt;0,P659/Factsheet!$E$61,0)</f>
        <v>0</v>
      </c>
      <c r="R659" s="18"/>
      <c r="S659" s="355"/>
      <c r="T659" s="14"/>
      <c r="U659" s="14"/>
      <c r="V659" s="14" t="str">
        <f t="shared" si="18"/>
        <v>-</v>
      </c>
      <c r="W659" s="14"/>
      <c r="X659" s="14"/>
      <c r="Y659" s="14"/>
      <c r="Z659" s="14"/>
    </row>
    <row r="660" spans="1:26" ht="15" x14ac:dyDescent="0.25">
      <c r="A660" s="14"/>
      <c r="B660" s="16"/>
      <c r="C660" s="16"/>
      <c r="D660" s="14"/>
      <c r="E660" s="14"/>
      <c r="F660" s="16"/>
      <c r="G660" s="16"/>
      <c r="H660" s="16"/>
      <c r="I660" s="82"/>
      <c r="J660" s="83"/>
      <c r="K660" s="14"/>
      <c r="L660" s="17"/>
      <c r="M660" s="16"/>
      <c r="N660" s="16"/>
      <c r="O660" s="16"/>
      <c r="P660" s="353">
        <f>COUNTIF(Inputs!$D$4:$AL$247,C660)*(Inputs!$B$3*24)*60*IF(C660="",0,1)</f>
        <v>0</v>
      </c>
      <c r="Q660" s="354">
        <f>IF(Factsheet!$E$61&gt;0,P660/Factsheet!$E$61,0)</f>
        <v>0</v>
      </c>
      <c r="R660" s="18"/>
      <c r="S660" s="355"/>
      <c r="T660" s="14"/>
      <c r="U660" s="14"/>
      <c r="V660" s="14" t="str">
        <f t="shared" si="18"/>
        <v>-</v>
      </c>
      <c r="W660" s="14"/>
      <c r="X660" s="14"/>
      <c r="Y660" s="14"/>
      <c r="Z660" s="14"/>
    </row>
    <row r="661" spans="1:26" ht="15" x14ac:dyDescent="0.25">
      <c r="A661" s="14"/>
      <c r="B661" s="16"/>
      <c r="C661" s="16"/>
      <c r="D661" s="14"/>
      <c r="E661" s="14"/>
      <c r="F661" s="16"/>
      <c r="G661" s="16"/>
      <c r="H661" s="16"/>
      <c r="I661" s="82"/>
      <c r="J661" s="83"/>
      <c r="K661" s="14"/>
      <c r="L661" s="17"/>
      <c r="M661" s="16"/>
      <c r="N661" s="16"/>
      <c r="O661" s="16"/>
      <c r="P661" s="353">
        <f>COUNTIF(Inputs!$D$4:$AL$247,C661)*(Inputs!$B$3*24)*60*IF(C661="",0,1)</f>
        <v>0</v>
      </c>
      <c r="Q661" s="354">
        <f>IF(Factsheet!$E$61&gt;0,P661/Factsheet!$E$61,0)</f>
        <v>0</v>
      </c>
      <c r="R661" s="18"/>
      <c r="S661" s="355"/>
      <c r="T661" s="14"/>
      <c r="U661" s="14"/>
      <c r="V661" s="14" t="str">
        <f t="shared" si="18"/>
        <v>-</v>
      </c>
      <c r="W661" s="14"/>
      <c r="X661" s="14"/>
      <c r="Y661" s="14"/>
      <c r="Z661" s="14"/>
    </row>
    <row r="662" spans="1:26" ht="15" x14ac:dyDescent="0.25">
      <c r="A662" s="14"/>
      <c r="B662" s="16"/>
      <c r="C662" s="16"/>
      <c r="D662" s="14"/>
      <c r="E662" s="14"/>
      <c r="F662" s="16"/>
      <c r="G662" s="16"/>
      <c r="H662" s="16"/>
      <c r="I662" s="82"/>
      <c r="J662" s="83"/>
      <c r="K662" s="14"/>
      <c r="L662" s="17"/>
      <c r="M662" s="16"/>
      <c r="N662" s="16"/>
      <c r="O662" s="16"/>
      <c r="P662" s="353">
        <f>COUNTIF(Inputs!$D$4:$AL$247,C662)*(Inputs!$B$3*24)*60*IF(C662="",0,1)</f>
        <v>0</v>
      </c>
      <c r="Q662" s="354">
        <f>IF(Factsheet!$E$61&gt;0,P662/Factsheet!$E$61,0)</f>
        <v>0</v>
      </c>
      <c r="R662" s="18"/>
      <c r="S662" s="355"/>
      <c r="T662" s="14"/>
      <c r="U662" s="14"/>
      <c r="V662" s="14" t="str">
        <f t="shared" si="18"/>
        <v>-</v>
      </c>
      <c r="W662" s="14"/>
      <c r="X662" s="14"/>
      <c r="Y662" s="14"/>
      <c r="Z662" s="14"/>
    </row>
    <row r="663" spans="1:26" ht="15" x14ac:dyDescent="0.25">
      <c r="A663" s="14"/>
      <c r="B663" s="16"/>
      <c r="C663" s="16"/>
      <c r="D663" s="14"/>
      <c r="E663" s="14"/>
      <c r="F663" s="16"/>
      <c r="G663" s="16"/>
      <c r="H663" s="16"/>
      <c r="I663" s="82"/>
      <c r="J663" s="83"/>
      <c r="K663" s="14"/>
      <c r="L663" s="17"/>
      <c r="M663" s="16"/>
      <c r="N663" s="16"/>
      <c r="O663" s="16"/>
      <c r="P663" s="353">
        <f>COUNTIF(Inputs!$D$4:$AL$247,C663)*(Inputs!$B$3*24)*60*IF(C663="",0,1)</f>
        <v>0</v>
      </c>
      <c r="Q663" s="354">
        <f>IF(Factsheet!$E$61&gt;0,P663/Factsheet!$E$61,0)</f>
        <v>0</v>
      </c>
      <c r="R663" s="18"/>
      <c r="S663" s="355"/>
      <c r="T663" s="14"/>
      <c r="U663" s="14"/>
      <c r="V663" s="14" t="str">
        <f t="shared" si="18"/>
        <v>-</v>
      </c>
      <c r="W663" s="14"/>
      <c r="X663" s="14"/>
      <c r="Y663" s="14"/>
      <c r="Z663" s="14"/>
    </row>
    <row r="664" spans="1:26" ht="15" x14ac:dyDescent="0.25">
      <c r="A664" s="14"/>
      <c r="B664" s="16"/>
      <c r="C664" s="16"/>
      <c r="D664" s="14"/>
      <c r="E664" s="14"/>
      <c r="F664" s="16"/>
      <c r="G664" s="16"/>
      <c r="H664" s="16"/>
      <c r="I664" s="82"/>
      <c r="J664" s="83"/>
      <c r="K664" s="14"/>
      <c r="L664" s="17"/>
      <c r="M664" s="16"/>
      <c r="N664" s="16"/>
      <c r="O664" s="16"/>
      <c r="P664" s="353">
        <f>COUNTIF(Inputs!$D$4:$AL$247,C664)*(Inputs!$B$3*24)*60*IF(C664="",0,1)</f>
        <v>0</v>
      </c>
      <c r="Q664" s="354">
        <f>IF(Factsheet!$E$61&gt;0,P664/Factsheet!$E$61,0)</f>
        <v>0</v>
      </c>
      <c r="R664" s="18"/>
      <c r="S664" s="355"/>
      <c r="T664" s="14"/>
      <c r="U664" s="14"/>
      <c r="V664" s="14" t="str">
        <f t="shared" si="18"/>
        <v>-</v>
      </c>
      <c r="W664" s="14"/>
      <c r="X664" s="14"/>
      <c r="Y664" s="14"/>
      <c r="Z664" s="14"/>
    </row>
    <row r="665" spans="1:26" ht="15" x14ac:dyDescent="0.25">
      <c r="A665" s="14"/>
      <c r="B665" s="16"/>
      <c r="C665" s="16"/>
      <c r="D665" s="14"/>
      <c r="E665" s="14"/>
      <c r="F665" s="16"/>
      <c r="G665" s="16"/>
      <c r="H665" s="16"/>
      <c r="I665" s="82"/>
      <c r="J665" s="83"/>
      <c r="K665" s="14"/>
      <c r="L665" s="17"/>
      <c r="M665" s="16"/>
      <c r="N665" s="16"/>
      <c r="O665" s="16"/>
      <c r="P665" s="353">
        <f>COUNTIF(Inputs!$D$4:$AL$247,C665)*(Inputs!$B$3*24)*60*IF(C665="",0,1)</f>
        <v>0</v>
      </c>
      <c r="Q665" s="354">
        <f>IF(Factsheet!$E$61&gt;0,P665/Factsheet!$E$61,0)</f>
        <v>0</v>
      </c>
      <c r="R665" s="18"/>
      <c r="S665" s="355"/>
      <c r="T665" s="14"/>
      <c r="U665" s="14"/>
      <c r="V665" s="14" t="str">
        <f t="shared" si="18"/>
        <v>-</v>
      </c>
      <c r="W665" s="14"/>
      <c r="X665" s="14"/>
      <c r="Y665" s="14"/>
      <c r="Z665" s="14"/>
    </row>
    <row r="666" spans="1:26" ht="15" x14ac:dyDescent="0.25">
      <c r="A666" s="14"/>
      <c r="B666" s="16"/>
      <c r="C666" s="16"/>
      <c r="D666" s="14"/>
      <c r="E666" s="14"/>
      <c r="F666" s="16"/>
      <c r="G666" s="16"/>
      <c r="H666" s="16"/>
      <c r="I666" s="82"/>
      <c r="J666" s="83"/>
      <c r="K666" s="14"/>
      <c r="L666" s="17"/>
      <c r="M666" s="16"/>
      <c r="N666" s="16"/>
      <c r="O666" s="16"/>
      <c r="P666" s="353">
        <f>COUNTIF(Inputs!$D$4:$AL$247,C666)*(Inputs!$B$3*24)*60*IF(C666="",0,1)</f>
        <v>0</v>
      </c>
      <c r="Q666" s="354">
        <f>IF(Factsheet!$E$61&gt;0,P666/Factsheet!$E$61,0)</f>
        <v>0</v>
      </c>
      <c r="R666" s="18"/>
      <c r="S666" s="355"/>
      <c r="T666" s="14"/>
      <c r="U666" s="14"/>
      <c r="V666" s="14" t="str">
        <f t="shared" si="18"/>
        <v>-</v>
      </c>
      <c r="W666" s="14"/>
      <c r="X666" s="14"/>
      <c r="Y666" s="14"/>
      <c r="Z666" s="14"/>
    </row>
    <row r="667" spans="1:26" ht="15" x14ac:dyDescent="0.25">
      <c r="A667" s="14"/>
      <c r="B667" s="16"/>
      <c r="C667" s="16"/>
      <c r="D667" s="14"/>
      <c r="E667" s="14"/>
      <c r="F667" s="16"/>
      <c r="G667" s="16"/>
      <c r="H667" s="16"/>
      <c r="I667" s="82"/>
      <c r="J667" s="83"/>
      <c r="K667" s="14"/>
      <c r="L667" s="17"/>
      <c r="M667" s="16"/>
      <c r="N667" s="16"/>
      <c r="O667" s="16"/>
      <c r="P667" s="353">
        <f>COUNTIF(Inputs!$D$4:$AL$247,C667)*(Inputs!$B$3*24)*60*IF(C667="",0,1)</f>
        <v>0</v>
      </c>
      <c r="Q667" s="354">
        <f>IF(Factsheet!$E$61&gt;0,P667/Factsheet!$E$61,0)</f>
        <v>0</v>
      </c>
      <c r="R667" s="18"/>
      <c r="S667" s="355"/>
      <c r="T667" s="14"/>
      <c r="U667" s="14"/>
      <c r="V667" s="14" t="str">
        <f t="shared" si="18"/>
        <v>-</v>
      </c>
      <c r="W667" s="14"/>
      <c r="X667" s="14"/>
      <c r="Y667" s="14"/>
      <c r="Z667" s="14"/>
    </row>
    <row r="668" spans="1:26" ht="15" x14ac:dyDescent="0.25">
      <c r="A668" s="14"/>
      <c r="B668" s="16"/>
      <c r="C668" s="16"/>
      <c r="D668" s="14"/>
      <c r="E668" s="14"/>
      <c r="F668" s="16"/>
      <c r="G668" s="16"/>
      <c r="H668" s="16"/>
      <c r="I668" s="82"/>
      <c r="J668" s="83"/>
      <c r="K668" s="14"/>
      <c r="L668" s="17"/>
      <c r="M668" s="16"/>
      <c r="N668" s="16"/>
      <c r="O668" s="16"/>
      <c r="P668" s="353">
        <f>COUNTIF(Inputs!$D$4:$AL$247,C668)*(Inputs!$B$3*24)*60*IF(C668="",0,1)</f>
        <v>0</v>
      </c>
      <c r="Q668" s="354">
        <f>IF(Factsheet!$E$61&gt;0,P668/Factsheet!$E$61,0)</f>
        <v>0</v>
      </c>
      <c r="R668" s="18"/>
      <c r="S668" s="355"/>
      <c r="T668" s="14"/>
      <c r="U668" s="14"/>
      <c r="V668" s="14" t="str">
        <f t="shared" si="18"/>
        <v>-</v>
      </c>
      <c r="W668" s="14"/>
      <c r="X668" s="14"/>
      <c r="Y668" s="14"/>
      <c r="Z668" s="14"/>
    </row>
    <row r="669" spans="1:26" ht="15" x14ac:dyDescent="0.25">
      <c r="A669" s="14"/>
      <c r="B669" s="16"/>
      <c r="C669" s="16"/>
      <c r="D669" s="14"/>
      <c r="E669" s="14"/>
      <c r="F669" s="16"/>
      <c r="G669" s="16"/>
      <c r="H669" s="16"/>
      <c r="I669" s="82"/>
      <c r="J669" s="83"/>
      <c r="K669" s="14"/>
      <c r="L669" s="17"/>
      <c r="M669" s="16"/>
      <c r="N669" s="16"/>
      <c r="O669" s="16"/>
      <c r="P669" s="353">
        <f>COUNTIF(Inputs!$D$4:$AL$247,C669)*(Inputs!$B$3*24)*60*IF(C669="",0,1)</f>
        <v>0</v>
      </c>
      <c r="Q669" s="354">
        <f>IF(Factsheet!$E$61&gt;0,P669/Factsheet!$E$61,0)</f>
        <v>0</v>
      </c>
      <c r="R669" s="18"/>
      <c r="S669" s="355"/>
      <c r="T669" s="14"/>
      <c r="U669" s="14"/>
      <c r="V669" s="14" t="str">
        <f t="shared" si="18"/>
        <v>-</v>
      </c>
      <c r="W669" s="14"/>
      <c r="X669" s="14"/>
      <c r="Y669" s="14"/>
      <c r="Z669" s="14"/>
    </row>
    <row r="670" spans="1:26" ht="15" x14ac:dyDescent="0.25">
      <c r="A670" s="14"/>
      <c r="B670" s="16"/>
      <c r="C670" s="16"/>
      <c r="D670" s="14"/>
      <c r="E670" s="14"/>
      <c r="F670" s="16"/>
      <c r="G670" s="16"/>
      <c r="H670" s="16"/>
      <c r="I670" s="82"/>
      <c r="J670" s="83"/>
      <c r="K670" s="14"/>
      <c r="L670" s="17"/>
      <c r="M670" s="16"/>
      <c r="N670" s="16"/>
      <c r="O670" s="16"/>
      <c r="P670" s="353">
        <f>COUNTIF(Inputs!$D$4:$AL$247,C670)*(Inputs!$B$3*24)*60*IF(C670="",0,1)</f>
        <v>0</v>
      </c>
      <c r="Q670" s="354">
        <f>IF(Factsheet!$E$61&gt;0,P670/Factsheet!$E$61,0)</f>
        <v>0</v>
      </c>
      <c r="R670" s="18"/>
      <c r="S670" s="355"/>
      <c r="T670" s="14"/>
      <c r="U670" s="14"/>
      <c r="V670" s="14" t="str">
        <f t="shared" si="18"/>
        <v>-</v>
      </c>
      <c r="W670" s="14"/>
      <c r="X670" s="14"/>
      <c r="Y670" s="14"/>
      <c r="Z670" s="14"/>
    </row>
    <row r="671" spans="1:26" ht="15" x14ac:dyDescent="0.25">
      <c r="A671" s="14"/>
      <c r="B671" s="16"/>
      <c r="C671" s="16"/>
      <c r="D671" s="14"/>
      <c r="E671" s="14"/>
      <c r="F671" s="16"/>
      <c r="G671" s="16"/>
      <c r="H671" s="16"/>
      <c r="I671" s="82"/>
      <c r="J671" s="83"/>
      <c r="K671" s="14"/>
      <c r="L671" s="17"/>
      <c r="M671" s="16"/>
      <c r="N671" s="16"/>
      <c r="O671" s="16"/>
      <c r="P671" s="353">
        <f>COUNTIF(Inputs!$D$4:$AL$247,C671)*(Inputs!$B$3*24)*60*IF(C671="",0,1)</f>
        <v>0</v>
      </c>
      <c r="Q671" s="354">
        <f>IF(Factsheet!$E$61&gt;0,P671/Factsheet!$E$61,0)</f>
        <v>0</v>
      </c>
      <c r="R671" s="18"/>
      <c r="S671" s="355"/>
      <c r="T671" s="14"/>
      <c r="U671" s="14"/>
      <c r="V671" s="14" t="str">
        <f t="shared" si="18"/>
        <v>-</v>
      </c>
      <c r="W671" s="14"/>
      <c r="X671" s="14"/>
      <c r="Y671" s="14"/>
      <c r="Z671" s="14"/>
    </row>
    <row r="672" spans="1:26" ht="15" x14ac:dyDescent="0.25">
      <c r="A672" s="14"/>
      <c r="B672" s="16"/>
      <c r="C672" s="16"/>
      <c r="D672" s="14"/>
      <c r="E672" s="14"/>
      <c r="F672" s="16"/>
      <c r="G672" s="16"/>
      <c r="H672" s="16"/>
      <c r="I672" s="82"/>
      <c r="J672" s="83"/>
      <c r="K672" s="14"/>
      <c r="L672" s="17"/>
      <c r="M672" s="16"/>
      <c r="N672" s="16"/>
      <c r="O672" s="16"/>
      <c r="P672" s="353">
        <f>COUNTIF(Inputs!$D$4:$AL$247,C672)*(Inputs!$B$3*24)*60*IF(C672="",0,1)</f>
        <v>0</v>
      </c>
      <c r="Q672" s="354">
        <f>IF(Factsheet!$E$61&gt;0,P672/Factsheet!$E$61,0)</f>
        <v>0</v>
      </c>
      <c r="R672" s="18"/>
      <c r="S672" s="355"/>
      <c r="T672" s="14"/>
      <c r="U672" s="14"/>
      <c r="V672" s="14" t="str">
        <f t="shared" si="18"/>
        <v>-</v>
      </c>
      <c r="W672" s="14"/>
      <c r="X672" s="14"/>
      <c r="Y672" s="14"/>
      <c r="Z672" s="14"/>
    </row>
    <row r="673" spans="1:26" ht="15" x14ac:dyDescent="0.25">
      <c r="A673" s="14"/>
      <c r="B673" s="16"/>
      <c r="C673" s="16"/>
      <c r="D673" s="14"/>
      <c r="E673" s="14"/>
      <c r="F673" s="16"/>
      <c r="G673" s="16"/>
      <c r="H673" s="16"/>
      <c r="I673" s="82"/>
      <c r="J673" s="83"/>
      <c r="K673" s="14"/>
      <c r="L673" s="17"/>
      <c r="M673" s="16"/>
      <c r="N673" s="16"/>
      <c r="O673" s="16"/>
      <c r="P673" s="353">
        <f>COUNTIF(Inputs!$D$4:$AL$247,C673)*(Inputs!$B$3*24)*60*IF(C673="",0,1)</f>
        <v>0</v>
      </c>
      <c r="Q673" s="354">
        <f>IF(Factsheet!$E$61&gt;0,P673/Factsheet!$E$61,0)</f>
        <v>0</v>
      </c>
      <c r="R673" s="18"/>
      <c r="S673" s="355"/>
      <c r="T673" s="14"/>
      <c r="U673" s="14"/>
      <c r="V673" s="14" t="str">
        <f t="shared" si="18"/>
        <v>-</v>
      </c>
      <c r="W673" s="14"/>
      <c r="X673" s="14"/>
      <c r="Y673" s="14"/>
      <c r="Z673" s="14"/>
    </row>
    <row r="674" spans="1:26" ht="15" x14ac:dyDescent="0.25">
      <c r="A674" s="14"/>
      <c r="B674" s="16"/>
      <c r="C674" s="16"/>
      <c r="D674" s="14"/>
      <c r="E674" s="14"/>
      <c r="F674" s="16"/>
      <c r="G674" s="16"/>
      <c r="H674" s="16"/>
      <c r="I674" s="82"/>
      <c r="J674" s="83"/>
      <c r="K674" s="14"/>
      <c r="L674" s="17"/>
      <c r="M674" s="16"/>
      <c r="N674" s="16"/>
      <c r="O674" s="16"/>
      <c r="P674" s="353">
        <f>COUNTIF(Inputs!$D$4:$AL$247,C674)*(Inputs!$B$3*24)*60*IF(C674="",0,1)</f>
        <v>0</v>
      </c>
      <c r="Q674" s="354">
        <f>IF(Factsheet!$E$61&gt;0,P674/Factsheet!$E$61,0)</f>
        <v>0</v>
      </c>
      <c r="R674" s="18"/>
      <c r="S674" s="355"/>
      <c r="T674" s="14"/>
      <c r="U674" s="14"/>
      <c r="V674" s="14" t="str">
        <f t="shared" si="18"/>
        <v>-</v>
      </c>
      <c r="W674" s="14"/>
      <c r="X674" s="14"/>
      <c r="Y674" s="14"/>
      <c r="Z674" s="14"/>
    </row>
    <row r="675" spans="1:26" ht="15" x14ac:dyDescent="0.25">
      <c r="A675" s="14"/>
      <c r="B675" s="16"/>
      <c r="C675" s="16"/>
      <c r="D675" s="14"/>
      <c r="E675" s="14"/>
      <c r="F675" s="16"/>
      <c r="G675" s="16"/>
      <c r="H675" s="16"/>
      <c r="I675" s="82"/>
      <c r="J675" s="83"/>
      <c r="K675" s="14"/>
      <c r="L675" s="17"/>
      <c r="M675" s="16"/>
      <c r="N675" s="16"/>
      <c r="O675" s="16"/>
      <c r="P675" s="353">
        <f>COUNTIF(Inputs!$D$4:$AL$247,C675)*(Inputs!$B$3*24)*60*IF(C675="",0,1)</f>
        <v>0</v>
      </c>
      <c r="Q675" s="354">
        <f>IF(Factsheet!$E$61&gt;0,P675/Factsheet!$E$61,0)</f>
        <v>0</v>
      </c>
      <c r="R675" s="18"/>
      <c r="S675" s="355"/>
      <c r="T675" s="14"/>
      <c r="U675" s="14"/>
      <c r="V675" s="14" t="str">
        <f t="shared" si="18"/>
        <v>-</v>
      </c>
      <c r="W675" s="14"/>
      <c r="X675" s="14"/>
      <c r="Y675" s="14"/>
      <c r="Z675" s="14"/>
    </row>
    <row r="676" spans="1:26" ht="15" x14ac:dyDescent="0.25">
      <c r="A676" s="14"/>
      <c r="B676" s="16"/>
      <c r="C676" s="16"/>
      <c r="D676" s="14"/>
      <c r="E676" s="14"/>
      <c r="F676" s="16"/>
      <c r="G676" s="16"/>
      <c r="H676" s="16"/>
      <c r="I676" s="82"/>
      <c r="J676" s="83"/>
      <c r="K676" s="14"/>
      <c r="L676" s="17"/>
      <c r="M676" s="16"/>
      <c r="N676" s="16"/>
      <c r="O676" s="16"/>
      <c r="P676" s="353">
        <f>COUNTIF(Inputs!$D$4:$AL$247,C676)*(Inputs!$B$3*24)*60*IF(C676="",0,1)</f>
        <v>0</v>
      </c>
      <c r="Q676" s="354">
        <f>IF(Factsheet!$E$61&gt;0,P676/Factsheet!$E$61,0)</f>
        <v>0</v>
      </c>
      <c r="R676" s="18"/>
      <c r="S676" s="355"/>
      <c r="T676" s="14"/>
      <c r="U676" s="14"/>
      <c r="V676" s="14" t="str">
        <f t="shared" si="18"/>
        <v>-</v>
      </c>
      <c r="W676" s="14"/>
      <c r="X676" s="14"/>
      <c r="Y676" s="14"/>
      <c r="Z676" s="14"/>
    </row>
    <row r="677" spans="1:26" ht="15" x14ac:dyDescent="0.25">
      <c r="A677" s="14"/>
      <c r="B677" s="16"/>
      <c r="C677" s="16"/>
      <c r="D677" s="14"/>
      <c r="E677" s="14"/>
      <c r="F677" s="16"/>
      <c r="G677" s="16"/>
      <c r="H677" s="16"/>
      <c r="I677" s="82"/>
      <c r="J677" s="83"/>
      <c r="K677" s="14"/>
      <c r="L677" s="17"/>
      <c r="M677" s="16"/>
      <c r="N677" s="16"/>
      <c r="O677" s="16"/>
      <c r="P677" s="353">
        <f>COUNTIF(Inputs!$D$4:$AL$247,C677)*(Inputs!$B$3*24)*60*IF(C677="",0,1)</f>
        <v>0</v>
      </c>
      <c r="Q677" s="354">
        <f>IF(Factsheet!$E$61&gt;0,P677/Factsheet!$E$61,0)</f>
        <v>0</v>
      </c>
      <c r="R677" s="18"/>
      <c r="S677" s="355"/>
      <c r="T677" s="14"/>
      <c r="U677" s="14"/>
      <c r="V677" s="14" t="str">
        <f t="shared" si="18"/>
        <v>-</v>
      </c>
      <c r="W677" s="14"/>
      <c r="X677" s="14"/>
      <c r="Y677" s="14"/>
      <c r="Z677" s="14"/>
    </row>
    <row r="678" spans="1:26" ht="15" x14ac:dyDescent="0.25">
      <c r="A678" s="14"/>
      <c r="B678" s="16"/>
      <c r="C678" s="16"/>
      <c r="D678" s="14"/>
      <c r="E678" s="14"/>
      <c r="F678" s="16"/>
      <c r="G678" s="16"/>
      <c r="H678" s="16"/>
      <c r="I678" s="82"/>
      <c r="J678" s="83"/>
      <c r="K678" s="14"/>
      <c r="L678" s="17"/>
      <c r="M678" s="16"/>
      <c r="N678" s="16"/>
      <c r="O678" s="16"/>
      <c r="P678" s="353">
        <f>COUNTIF(Inputs!$D$4:$AL$247,C678)*(Inputs!$B$3*24)*60*IF(C678="",0,1)</f>
        <v>0</v>
      </c>
      <c r="Q678" s="354">
        <f>IF(Factsheet!$E$61&gt;0,P678/Factsheet!$E$61,0)</f>
        <v>0</v>
      </c>
      <c r="R678" s="18"/>
      <c r="S678" s="355"/>
      <c r="T678" s="14"/>
      <c r="U678" s="14"/>
      <c r="V678" s="14" t="str">
        <f t="shared" si="18"/>
        <v>-</v>
      </c>
      <c r="W678" s="14"/>
      <c r="X678" s="14"/>
      <c r="Y678" s="14"/>
      <c r="Z678" s="14"/>
    </row>
    <row r="679" spans="1:26" ht="15" x14ac:dyDescent="0.25">
      <c r="A679" s="14"/>
      <c r="B679" s="16"/>
      <c r="C679" s="16"/>
      <c r="D679" s="14"/>
      <c r="E679" s="14"/>
      <c r="F679" s="16"/>
      <c r="G679" s="16"/>
      <c r="H679" s="16"/>
      <c r="I679" s="82"/>
      <c r="J679" s="83"/>
      <c r="K679" s="14"/>
      <c r="L679" s="17"/>
      <c r="M679" s="16"/>
      <c r="N679" s="16"/>
      <c r="O679" s="16"/>
      <c r="P679" s="353">
        <f>COUNTIF(Inputs!$D$4:$AL$247,C679)*(Inputs!$B$3*24)*60*IF(C679="",0,1)</f>
        <v>0</v>
      </c>
      <c r="Q679" s="354">
        <f>IF(Factsheet!$E$61&gt;0,P679/Factsheet!$E$61,0)</f>
        <v>0</v>
      </c>
      <c r="R679" s="18"/>
      <c r="S679" s="355"/>
      <c r="T679" s="14"/>
      <c r="U679" s="14"/>
      <c r="V679" s="14" t="str">
        <f t="shared" si="18"/>
        <v>-</v>
      </c>
      <c r="W679" s="14"/>
      <c r="X679" s="14"/>
      <c r="Y679" s="14"/>
      <c r="Z679" s="14"/>
    </row>
    <row r="680" spans="1:26" ht="15" x14ac:dyDescent="0.25">
      <c r="A680" s="14"/>
      <c r="B680" s="16"/>
      <c r="C680" s="16"/>
      <c r="D680" s="14"/>
      <c r="E680" s="14"/>
      <c r="F680" s="16"/>
      <c r="G680" s="16"/>
      <c r="H680" s="16"/>
      <c r="I680" s="82"/>
      <c r="J680" s="83"/>
      <c r="K680" s="14"/>
      <c r="L680" s="17"/>
      <c r="M680" s="16"/>
      <c r="N680" s="16"/>
      <c r="O680" s="16"/>
      <c r="P680" s="353">
        <f>COUNTIF(Inputs!$D$4:$AL$247,C680)*(Inputs!$B$3*24)*60*IF(C680="",0,1)</f>
        <v>0</v>
      </c>
      <c r="Q680" s="354">
        <f>IF(Factsheet!$E$61&gt;0,P680/Factsheet!$E$61,0)</f>
        <v>0</v>
      </c>
      <c r="R680" s="18"/>
      <c r="S680" s="355"/>
      <c r="T680" s="14"/>
      <c r="U680" s="14"/>
      <c r="V680" s="14" t="str">
        <f t="shared" si="18"/>
        <v>-</v>
      </c>
      <c r="W680" s="14"/>
      <c r="X680" s="14"/>
      <c r="Y680" s="14"/>
      <c r="Z680" s="14"/>
    </row>
    <row r="681" spans="1:26" ht="15" x14ac:dyDescent="0.25">
      <c r="A681" s="14"/>
      <c r="B681" s="16"/>
      <c r="C681" s="16"/>
      <c r="D681" s="14"/>
      <c r="E681" s="14"/>
      <c r="F681" s="16"/>
      <c r="G681" s="16"/>
      <c r="H681" s="16"/>
      <c r="I681" s="82"/>
      <c r="J681" s="83"/>
      <c r="K681" s="14"/>
      <c r="L681" s="17"/>
      <c r="M681" s="16"/>
      <c r="N681" s="16"/>
      <c r="O681" s="16"/>
      <c r="P681" s="353">
        <f>COUNTIF(Inputs!$D$4:$AL$247,C681)*(Inputs!$B$3*24)*60*IF(C681="",0,1)</f>
        <v>0</v>
      </c>
      <c r="Q681" s="354">
        <f>IF(Factsheet!$E$61&gt;0,P681/Factsheet!$E$61,0)</f>
        <v>0</v>
      </c>
      <c r="R681" s="18"/>
      <c r="S681" s="355"/>
      <c r="T681" s="14"/>
      <c r="U681" s="14"/>
      <c r="V681" s="14" t="str">
        <f t="shared" si="18"/>
        <v>-</v>
      </c>
      <c r="W681" s="14"/>
      <c r="X681" s="14"/>
      <c r="Y681" s="14"/>
      <c r="Z681" s="14"/>
    </row>
    <row r="682" spans="1:26" ht="15" x14ac:dyDescent="0.25">
      <c r="A682" s="14"/>
      <c r="B682" s="16"/>
      <c r="C682" s="16"/>
      <c r="D682" s="14"/>
      <c r="E682" s="14"/>
      <c r="F682" s="16"/>
      <c r="G682" s="16"/>
      <c r="H682" s="16"/>
      <c r="I682" s="82"/>
      <c r="J682" s="83"/>
      <c r="K682" s="14"/>
      <c r="L682" s="17"/>
      <c r="M682" s="16"/>
      <c r="N682" s="16"/>
      <c r="O682" s="16"/>
      <c r="P682" s="353">
        <f>COUNTIF(Inputs!$D$4:$AL$247,C682)*(Inputs!$B$3*24)*60*IF(C682="",0,1)</f>
        <v>0</v>
      </c>
      <c r="Q682" s="354">
        <f>IF(Factsheet!$E$61&gt;0,P682/Factsheet!$E$61,0)</f>
        <v>0</v>
      </c>
      <c r="R682" s="18"/>
      <c r="S682" s="355"/>
      <c r="T682" s="14"/>
      <c r="U682" s="14"/>
      <c r="V682" s="14" t="str">
        <f t="shared" si="18"/>
        <v>-</v>
      </c>
      <c r="W682" s="14"/>
      <c r="X682" s="14"/>
      <c r="Y682" s="14"/>
      <c r="Z682" s="14"/>
    </row>
    <row r="683" spans="1:26" ht="15" x14ac:dyDescent="0.25">
      <c r="A683" s="14"/>
      <c r="B683" s="16"/>
      <c r="C683" s="16"/>
      <c r="D683" s="14"/>
      <c r="E683" s="14"/>
      <c r="F683" s="16"/>
      <c r="G683" s="16"/>
      <c r="H683" s="16"/>
      <c r="I683" s="82"/>
      <c r="J683" s="83"/>
      <c r="K683" s="14"/>
      <c r="L683" s="17"/>
      <c r="M683" s="16"/>
      <c r="N683" s="16"/>
      <c r="O683" s="16"/>
      <c r="P683" s="353">
        <f>COUNTIF(Inputs!$D$4:$AL$247,C683)*(Inputs!$B$3*24)*60*IF(C683="",0,1)</f>
        <v>0</v>
      </c>
      <c r="Q683" s="354">
        <f>IF(Factsheet!$E$61&gt;0,P683/Factsheet!$E$61,0)</f>
        <v>0</v>
      </c>
      <c r="R683" s="18"/>
      <c r="S683" s="355"/>
      <c r="T683" s="14"/>
      <c r="U683" s="14"/>
      <c r="V683" s="14" t="str">
        <f t="shared" si="18"/>
        <v>-</v>
      </c>
      <c r="W683" s="14"/>
      <c r="X683" s="14"/>
      <c r="Y683" s="14"/>
      <c r="Z683" s="14"/>
    </row>
    <row r="684" spans="1:26" ht="15" x14ac:dyDescent="0.25">
      <c r="A684" s="14"/>
      <c r="B684" s="16"/>
      <c r="C684" s="16"/>
      <c r="D684" s="14"/>
      <c r="E684" s="14"/>
      <c r="F684" s="16"/>
      <c r="G684" s="16"/>
      <c r="H684" s="16"/>
      <c r="I684" s="82"/>
      <c r="J684" s="83"/>
      <c r="K684" s="14"/>
      <c r="L684" s="17"/>
      <c r="M684" s="16"/>
      <c r="N684" s="16"/>
      <c r="O684" s="16"/>
      <c r="P684" s="353">
        <f>COUNTIF(Inputs!$D$4:$AL$247,C684)*(Inputs!$B$3*24)*60*IF(C684="",0,1)</f>
        <v>0</v>
      </c>
      <c r="Q684" s="354">
        <f>IF(Factsheet!$E$61&gt;0,P684/Factsheet!$E$61,0)</f>
        <v>0</v>
      </c>
      <c r="R684" s="18"/>
      <c r="S684" s="355"/>
      <c r="T684" s="14"/>
      <c r="U684" s="14"/>
      <c r="V684" s="14" t="str">
        <f t="shared" si="18"/>
        <v>-</v>
      </c>
      <c r="W684" s="14"/>
      <c r="X684" s="14"/>
      <c r="Y684" s="14"/>
      <c r="Z684" s="14"/>
    </row>
    <row r="685" spans="1:26" ht="15" x14ac:dyDescent="0.25">
      <c r="A685" s="14"/>
      <c r="B685" s="16"/>
      <c r="C685" s="16"/>
      <c r="D685" s="14"/>
      <c r="E685" s="14"/>
      <c r="F685" s="16"/>
      <c r="G685" s="16"/>
      <c r="H685" s="16"/>
      <c r="I685" s="82"/>
      <c r="J685" s="83"/>
      <c r="K685" s="14"/>
      <c r="L685" s="17"/>
      <c r="M685" s="16"/>
      <c r="N685" s="16"/>
      <c r="O685" s="16"/>
      <c r="P685" s="353">
        <f>COUNTIF(Inputs!$D$4:$AL$247,C685)*(Inputs!$B$3*24)*60*IF(C685="",0,1)</f>
        <v>0</v>
      </c>
      <c r="Q685" s="354">
        <f>IF(Factsheet!$E$61&gt;0,P685/Factsheet!$E$61,0)</f>
        <v>0</v>
      </c>
      <c r="R685" s="18"/>
      <c r="S685" s="355"/>
      <c r="T685" s="14"/>
      <c r="U685" s="14"/>
      <c r="V685" s="14" t="str">
        <f t="shared" si="18"/>
        <v>-</v>
      </c>
      <c r="W685" s="14"/>
      <c r="X685" s="14"/>
      <c r="Y685" s="14"/>
      <c r="Z685" s="14"/>
    </row>
    <row r="686" spans="1:26" ht="15" x14ac:dyDescent="0.25">
      <c r="A686" s="14"/>
      <c r="B686" s="16"/>
      <c r="C686" s="16"/>
      <c r="D686" s="14"/>
      <c r="E686" s="14"/>
      <c r="F686" s="16"/>
      <c r="G686" s="16"/>
      <c r="H686" s="16"/>
      <c r="I686" s="82"/>
      <c r="J686" s="83"/>
      <c r="K686" s="14"/>
      <c r="L686" s="17"/>
      <c r="M686" s="16"/>
      <c r="N686" s="16"/>
      <c r="O686" s="16"/>
      <c r="P686" s="353">
        <f>COUNTIF(Inputs!$D$4:$AL$247,C686)*(Inputs!$B$3*24)*60*IF(C686="",0,1)</f>
        <v>0</v>
      </c>
      <c r="Q686" s="354">
        <f>IF(Factsheet!$E$61&gt;0,P686/Factsheet!$E$61,0)</f>
        <v>0</v>
      </c>
      <c r="R686" s="18"/>
      <c r="S686" s="355"/>
      <c r="T686" s="14"/>
      <c r="U686" s="14"/>
      <c r="V686" s="14" t="str">
        <f t="shared" si="18"/>
        <v>-</v>
      </c>
      <c r="W686" s="14"/>
      <c r="X686" s="14"/>
      <c r="Y686" s="14"/>
      <c r="Z686" s="14"/>
    </row>
    <row r="687" spans="1:26" ht="15" x14ac:dyDescent="0.25">
      <c r="A687" s="14"/>
      <c r="B687" s="16"/>
      <c r="C687" s="16"/>
      <c r="D687" s="14"/>
      <c r="E687" s="14"/>
      <c r="F687" s="16"/>
      <c r="G687" s="16"/>
      <c r="H687" s="16"/>
      <c r="I687" s="82"/>
      <c r="J687" s="83"/>
      <c r="K687" s="14"/>
      <c r="L687" s="17"/>
      <c r="M687" s="16"/>
      <c r="N687" s="16"/>
      <c r="O687" s="16"/>
      <c r="P687" s="353">
        <f>COUNTIF(Inputs!$D$4:$AL$247,C687)*(Inputs!$B$3*24)*60*IF(C687="",0,1)</f>
        <v>0</v>
      </c>
      <c r="Q687" s="354">
        <f>IF(Factsheet!$E$61&gt;0,P687/Factsheet!$E$61,0)</f>
        <v>0</v>
      </c>
      <c r="R687" s="18"/>
      <c r="S687" s="355"/>
      <c r="T687" s="14"/>
      <c r="U687" s="14"/>
      <c r="V687" s="14" t="str">
        <f t="shared" si="18"/>
        <v>-</v>
      </c>
      <c r="W687" s="14"/>
      <c r="X687" s="14"/>
      <c r="Y687" s="14"/>
      <c r="Z687" s="14"/>
    </row>
    <row r="688" spans="1:26" ht="15" x14ac:dyDescent="0.25">
      <c r="A688" s="14"/>
      <c r="B688" s="16"/>
      <c r="C688" s="16"/>
      <c r="D688" s="14"/>
      <c r="E688" s="14"/>
      <c r="F688" s="16"/>
      <c r="G688" s="16"/>
      <c r="H688" s="16"/>
      <c r="I688" s="82"/>
      <c r="J688" s="83"/>
      <c r="K688" s="14"/>
      <c r="L688" s="17"/>
      <c r="M688" s="16"/>
      <c r="N688" s="16"/>
      <c r="O688" s="16"/>
      <c r="P688" s="353">
        <f>COUNTIF(Inputs!$D$4:$AL$247,C688)*(Inputs!$B$3*24)*60*IF(C688="",0,1)</f>
        <v>0</v>
      </c>
      <c r="Q688" s="354">
        <f>IF(Factsheet!$E$61&gt;0,P688/Factsheet!$E$61,0)</f>
        <v>0</v>
      </c>
      <c r="R688" s="18"/>
      <c r="S688" s="355"/>
      <c r="T688" s="14"/>
      <c r="U688" s="14"/>
      <c r="V688" s="14" t="str">
        <f t="shared" si="18"/>
        <v>-</v>
      </c>
      <c r="W688" s="14"/>
      <c r="X688" s="14"/>
      <c r="Y688" s="14"/>
      <c r="Z688" s="14"/>
    </row>
    <row r="689" spans="1:26" ht="15" x14ac:dyDescent="0.25">
      <c r="A689" s="14"/>
      <c r="B689" s="16"/>
      <c r="C689" s="16"/>
      <c r="D689" s="14"/>
      <c r="E689" s="14"/>
      <c r="F689" s="16"/>
      <c r="G689" s="16"/>
      <c r="H689" s="16"/>
      <c r="I689" s="82"/>
      <c r="J689" s="83"/>
      <c r="K689" s="14"/>
      <c r="L689" s="17"/>
      <c r="M689" s="16"/>
      <c r="N689" s="16"/>
      <c r="O689" s="16"/>
      <c r="P689" s="353">
        <f>COUNTIF(Inputs!$D$4:$AL$247,C689)*(Inputs!$B$3*24)*60*IF(C689="",0,1)</f>
        <v>0</v>
      </c>
      <c r="Q689" s="354">
        <f>IF(Factsheet!$E$61&gt;0,P689/Factsheet!$E$61,0)</f>
        <v>0</v>
      </c>
      <c r="R689" s="18"/>
      <c r="S689" s="355"/>
      <c r="T689" s="14"/>
      <c r="U689" s="14"/>
      <c r="V689" s="14" t="str">
        <f t="shared" si="18"/>
        <v>-</v>
      </c>
      <c r="W689" s="14"/>
      <c r="X689" s="14"/>
      <c r="Y689" s="14"/>
      <c r="Z689" s="14"/>
    </row>
    <row r="690" spans="1:26" ht="15" x14ac:dyDescent="0.25">
      <c r="A690" s="14"/>
      <c r="B690" s="16"/>
      <c r="C690" s="16"/>
      <c r="D690" s="14"/>
      <c r="E690" s="14"/>
      <c r="F690" s="16"/>
      <c r="G690" s="16"/>
      <c r="H690" s="16"/>
      <c r="I690" s="82"/>
      <c r="J690" s="83"/>
      <c r="K690" s="14"/>
      <c r="L690" s="17"/>
      <c r="M690" s="16"/>
      <c r="N690" s="16"/>
      <c r="O690" s="16"/>
      <c r="P690" s="353">
        <f>COUNTIF(Inputs!$D$4:$AL$247,C690)*(Inputs!$B$3*24)*60*IF(C690="",0,1)</f>
        <v>0</v>
      </c>
      <c r="Q690" s="354">
        <f>IF(Factsheet!$E$61&gt;0,P690/Factsheet!$E$61,0)</f>
        <v>0</v>
      </c>
      <c r="R690" s="18"/>
      <c r="S690" s="355"/>
      <c r="T690" s="14"/>
      <c r="U690" s="14"/>
      <c r="V690" s="14" t="str">
        <f t="shared" si="18"/>
        <v>-</v>
      </c>
      <c r="W690" s="14"/>
      <c r="X690" s="14"/>
      <c r="Y690" s="14"/>
      <c r="Z690" s="14"/>
    </row>
    <row r="691" spans="1:26" ht="15" x14ac:dyDescent="0.25">
      <c r="A691" s="14"/>
      <c r="B691" s="16"/>
      <c r="C691" s="16"/>
      <c r="D691" s="14"/>
      <c r="E691" s="14"/>
      <c r="F691" s="16"/>
      <c r="G691" s="16"/>
      <c r="H691" s="16"/>
      <c r="I691" s="82"/>
      <c r="J691" s="83"/>
      <c r="K691" s="14"/>
      <c r="L691" s="17"/>
      <c r="M691" s="16"/>
      <c r="N691" s="16"/>
      <c r="O691" s="16"/>
      <c r="P691" s="353">
        <f>COUNTIF(Inputs!$D$4:$AL$247,C691)*(Inputs!$B$3*24)*60*IF(C691="",0,1)</f>
        <v>0</v>
      </c>
      <c r="Q691" s="354">
        <f>IF(Factsheet!$E$61&gt;0,P691/Factsheet!$E$61,0)</f>
        <v>0</v>
      </c>
      <c r="R691" s="18"/>
      <c r="S691" s="355"/>
      <c r="T691" s="14"/>
      <c r="U691" s="14"/>
      <c r="V691" s="14" t="str">
        <f t="shared" si="18"/>
        <v>-</v>
      </c>
      <c r="W691" s="14"/>
      <c r="X691" s="14"/>
      <c r="Y691" s="14"/>
      <c r="Z691" s="14"/>
    </row>
    <row r="692" spans="1:26" ht="15" x14ac:dyDescent="0.25">
      <c r="A692" s="14"/>
      <c r="B692" s="16"/>
      <c r="C692" s="16"/>
      <c r="D692" s="14"/>
      <c r="E692" s="14"/>
      <c r="F692" s="16"/>
      <c r="G692" s="16"/>
      <c r="H692" s="16"/>
      <c r="I692" s="82"/>
      <c r="J692" s="83"/>
      <c r="K692" s="14"/>
      <c r="L692" s="17"/>
      <c r="M692" s="16"/>
      <c r="N692" s="16"/>
      <c r="O692" s="16"/>
      <c r="P692" s="353">
        <f>COUNTIF(Inputs!$D$4:$AL$247,C692)*(Inputs!$B$3*24)*60*IF(C692="",0,1)</f>
        <v>0</v>
      </c>
      <c r="Q692" s="354">
        <f>IF(Factsheet!$E$61&gt;0,P692/Factsheet!$E$61,0)</f>
        <v>0</v>
      </c>
      <c r="R692" s="18"/>
      <c r="S692" s="355"/>
      <c r="T692" s="14"/>
      <c r="U692" s="14"/>
      <c r="V692" s="14" t="str">
        <f t="shared" si="18"/>
        <v>-</v>
      </c>
      <c r="W692" s="14"/>
      <c r="X692" s="14"/>
      <c r="Y692" s="14"/>
      <c r="Z692" s="14"/>
    </row>
    <row r="693" spans="1:26" ht="15" x14ac:dyDescent="0.25">
      <c r="A693" s="14"/>
      <c r="B693" s="16"/>
      <c r="C693" s="16"/>
      <c r="D693" s="14"/>
      <c r="E693" s="14"/>
      <c r="F693" s="16"/>
      <c r="G693" s="16"/>
      <c r="H693" s="16"/>
      <c r="I693" s="82"/>
      <c r="J693" s="83"/>
      <c r="K693" s="14"/>
      <c r="L693" s="17"/>
      <c r="M693" s="16"/>
      <c r="N693" s="16"/>
      <c r="O693" s="16"/>
      <c r="P693" s="353">
        <f>COUNTIF(Inputs!$D$4:$AL$247,C693)*(Inputs!$B$3*24)*60*IF(C693="",0,1)</f>
        <v>0</v>
      </c>
      <c r="Q693" s="354">
        <f>IF(Factsheet!$E$61&gt;0,P693/Factsheet!$E$61,0)</f>
        <v>0</v>
      </c>
      <c r="R693" s="18"/>
      <c r="S693" s="355"/>
      <c r="T693" s="14"/>
      <c r="U693" s="14"/>
      <c r="V693" s="14" t="str">
        <f t="shared" si="18"/>
        <v>-</v>
      </c>
      <c r="W693" s="14"/>
      <c r="X693" s="14"/>
      <c r="Y693" s="14"/>
      <c r="Z693" s="14"/>
    </row>
    <row r="694" spans="1:26" ht="15" x14ac:dyDescent="0.25">
      <c r="A694" s="14"/>
      <c r="B694" s="16"/>
      <c r="C694" s="16"/>
      <c r="D694" s="14"/>
      <c r="E694" s="14"/>
      <c r="F694" s="16"/>
      <c r="G694" s="16"/>
      <c r="H694" s="16"/>
      <c r="I694" s="82"/>
      <c r="J694" s="83"/>
      <c r="K694" s="14"/>
      <c r="L694" s="17"/>
      <c r="M694" s="16"/>
      <c r="N694" s="16"/>
      <c r="O694" s="16"/>
      <c r="P694" s="353">
        <f>COUNTIF(Inputs!$D$4:$AL$247,C694)*(Inputs!$B$3*24)*60*IF(C694="",0,1)</f>
        <v>0</v>
      </c>
      <c r="Q694" s="354">
        <f>IF(Factsheet!$E$61&gt;0,P694/Factsheet!$E$61,0)</f>
        <v>0</v>
      </c>
      <c r="R694" s="18"/>
      <c r="S694" s="355"/>
      <c r="T694" s="14"/>
      <c r="U694" s="14"/>
      <c r="V694" s="14" t="str">
        <f t="shared" si="18"/>
        <v>-</v>
      </c>
      <c r="W694" s="14"/>
      <c r="X694" s="14"/>
      <c r="Y694" s="14"/>
      <c r="Z694" s="14"/>
    </row>
    <row r="695" spans="1:26" ht="15" x14ac:dyDescent="0.25">
      <c r="A695" s="14"/>
      <c r="B695" s="16"/>
      <c r="C695" s="16"/>
      <c r="D695" s="14"/>
      <c r="E695" s="14"/>
      <c r="F695" s="16"/>
      <c r="G695" s="16"/>
      <c r="H695" s="16"/>
      <c r="I695" s="82"/>
      <c r="J695" s="83"/>
      <c r="K695" s="14"/>
      <c r="L695" s="17"/>
      <c r="M695" s="16"/>
      <c r="N695" s="16"/>
      <c r="O695" s="16"/>
      <c r="P695" s="353">
        <f>COUNTIF(Inputs!$D$4:$AL$247,C695)*(Inputs!$B$3*24)*60*IF(C695="",0,1)</f>
        <v>0</v>
      </c>
      <c r="Q695" s="354">
        <f>IF(Factsheet!$E$61&gt;0,P695/Factsheet!$E$61,0)</f>
        <v>0</v>
      </c>
      <c r="R695" s="18"/>
      <c r="S695" s="355"/>
      <c r="T695" s="14"/>
      <c r="U695" s="14"/>
      <c r="V695" s="14" t="str">
        <f t="shared" si="18"/>
        <v>-</v>
      </c>
      <c r="W695" s="14"/>
      <c r="X695" s="14"/>
      <c r="Y695" s="14"/>
      <c r="Z695" s="14"/>
    </row>
    <row r="696" spans="1:26" ht="15" x14ac:dyDescent="0.25">
      <c r="A696" s="14"/>
      <c r="B696" s="16"/>
      <c r="C696" s="16"/>
      <c r="D696" s="14"/>
      <c r="E696" s="14"/>
      <c r="F696" s="16"/>
      <c r="G696" s="16"/>
      <c r="H696" s="16"/>
      <c r="I696" s="82"/>
      <c r="J696" s="83"/>
      <c r="K696" s="14"/>
      <c r="L696" s="17"/>
      <c r="M696" s="16"/>
      <c r="N696" s="16"/>
      <c r="O696" s="16"/>
      <c r="P696" s="353">
        <f>COUNTIF(Inputs!$D$4:$AL$247,C696)*(Inputs!$B$3*24)*60*IF(C696="",0,1)</f>
        <v>0</v>
      </c>
      <c r="Q696" s="354">
        <f>IF(Factsheet!$E$61&gt;0,P696/Factsheet!$E$61,0)</f>
        <v>0</v>
      </c>
      <c r="R696" s="18"/>
      <c r="S696" s="355"/>
      <c r="T696" s="14"/>
      <c r="U696" s="14"/>
      <c r="V696" s="14" t="str">
        <f t="shared" ref="V696:V759" si="19">A696&amp;"-"&amp;C696</f>
        <v>-</v>
      </c>
      <c r="W696" s="14"/>
      <c r="X696" s="14"/>
      <c r="Y696" s="14"/>
      <c r="Z696" s="14"/>
    </row>
    <row r="697" spans="1:26" ht="15" x14ac:dyDescent="0.25">
      <c r="A697" s="14"/>
      <c r="B697" s="16"/>
      <c r="C697" s="16"/>
      <c r="D697" s="14"/>
      <c r="E697" s="14"/>
      <c r="F697" s="16"/>
      <c r="G697" s="16"/>
      <c r="H697" s="16"/>
      <c r="I697" s="82"/>
      <c r="J697" s="83"/>
      <c r="K697" s="14"/>
      <c r="L697" s="17"/>
      <c r="M697" s="16"/>
      <c r="N697" s="16"/>
      <c r="O697" s="16"/>
      <c r="P697" s="353">
        <f>COUNTIF(Inputs!$D$4:$AL$247,C697)*(Inputs!$B$3*24)*60*IF(C697="",0,1)</f>
        <v>0</v>
      </c>
      <c r="Q697" s="354">
        <f>IF(Factsheet!$E$61&gt;0,P697/Factsheet!$E$61,0)</f>
        <v>0</v>
      </c>
      <c r="R697" s="18"/>
      <c r="S697" s="355"/>
      <c r="T697" s="14"/>
      <c r="U697" s="14"/>
      <c r="V697" s="14" t="str">
        <f t="shared" si="19"/>
        <v>-</v>
      </c>
      <c r="W697" s="14"/>
      <c r="X697" s="14"/>
      <c r="Y697" s="14"/>
      <c r="Z697" s="14"/>
    </row>
    <row r="698" spans="1:26" ht="15" x14ac:dyDescent="0.25">
      <c r="A698" s="14"/>
      <c r="B698" s="16"/>
      <c r="C698" s="16"/>
      <c r="D698" s="14"/>
      <c r="E698" s="14"/>
      <c r="F698" s="16"/>
      <c r="G698" s="16"/>
      <c r="H698" s="16"/>
      <c r="I698" s="82"/>
      <c r="J698" s="83"/>
      <c r="K698" s="14"/>
      <c r="L698" s="17"/>
      <c r="M698" s="16"/>
      <c r="N698" s="16"/>
      <c r="O698" s="16"/>
      <c r="P698" s="353">
        <f>COUNTIF(Inputs!$D$4:$AL$247,C698)*(Inputs!$B$3*24)*60*IF(C698="",0,1)</f>
        <v>0</v>
      </c>
      <c r="Q698" s="354">
        <f>IF(Factsheet!$E$61&gt;0,P698/Factsheet!$E$61,0)</f>
        <v>0</v>
      </c>
      <c r="R698" s="18"/>
      <c r="S698" s="355"/>
      <c r="T698" s="14"/>
      <c r="U698" s="14"/>
      <c r="V698" s="14" t="str">
        <f t="shared" si="19"/>
        <v>-</v>
      </c>
      <c r="W698" s="14"/>
      <c r="X698" s="14"/>
      <c r="Y698" s="14"/>
      <c r="Z698" s="14"/>
    </row>
    <row r="699" spans="1:26" ht="15" x14ac:dyDescent="0.25">
      <c r="A699" s="14"/>
      <c r="B699" s="16"/>
      <c r="C699" s="16"/>
      <c r="D699" s="14"/>
      <c r="E699" s="14"/>
      <c r="F699" s="16"/>
      <c r="G699" s="16"/>
      <c r="H699" s="16"/>
      <c r="I699" s="82"/>
      <c r="J699" s="83"/>
      <c r="K699" s="14"/>
      <c r="L699" s="17"/>
      <c r="M699" s="16"/>
      <c r="N699" s="16"/>
      <c r="O699" s="16"/>
      <c r="P699" s="353">
        <f>COUNTIF(Inputs!$D$4:$AL$247,C699)*(Inputs!$B$3*24)*60*IF(C699="",0,1)</f>
        <v>0</v>
      </c>
      <c r="Q699" s="354">
        <f>IF(Factsheet!$E$61&gt;0,P699/Factsheet!$E$61,0)</f>
        <v>0</v>
      </c>
      <c r="R699" s="18"/>
      <c r="S699" s="355"/>
      <c r="T699" s="14"/>
      <c r="U699" s="14"/>
      <c r="V699" s="14" t="str">
        <f t="shared" si="19"/>
        <v>-</v>
      </c>
      <c r="W699" s="14"/>
      <c r="X699" s="14"/>
      <c r="Y699" s="14"/>
      <c r="Z699" s="14"/>
    </row>
    <row r="700" spans="1:26" ht="15" x14ac:dyDescent="0.25">
      <c r="A700" s="14"/>
      <c r="B700" s="16"/>
      <c r="C700" s="16"/>
      <c r="D700" s="14"/>
      <c r="E700" s="14"/>
      <c r="F700" s="16"/>
      <c r="G700" s="16"/>
      <c r="H700" s="16"/>
      <c r="I700" s="82"/>
      <c r="J700" s="83"/>
      <c r="K700" s="14"/>
      <c r="L700" s="17"/>
      <c r="M700" s="16"/>
      <c r="N700" s="16"/>
      <c r="O700" s="16"/>
      <c r="P700" s="353">
        <f>COUNTIF(Inputs!$D$4:$AL$247,C700)*(Inputs!$B$3*24)*60*IF(C700="",0,1)</f>
        <v>0</v>
      </c>
      <c r="Q700" s="354">
        <f>IF(Factsheet!$E$61&gt;0,P700/Factsheet!$E$61,0)</f>
        <v>0</v>
      </c>
      <c r="R700" s="18"/>
      <c r="S700" s="355"/>
      <c r="T700" s="14"/>
      <c r="U700" s="14"/>
      <c r="V700" s="14" t="str">
        <f t="shared" si="19"/>
        <v>-</v>
      </c>
      <c r="W700" s="14"/>
      <c r="X700" s="14"/>
      <c r="Y700" s="14"/>
      <c r="Z700" s="14"/>
    </row>
    <row r="701" spans="1:26" ht="15" x14ac:dyDescent="0.25">
      <c r="A701" s="14"/>
      <c r="B701" s="16"/>
      <c r="C701" s="16"/>
      <c r="D701" s="14"/>
      <c r="E701" s="14"/>
      <c r="F701" s="16"/>
      <c r="G701" s="16"/>
      <c r="H701" s="16"/>
      <c r="I701" s="82"/>
      <c r="J701" s="83"/>
      <c r="K701" s="14"/>
      <c r="L701" s="17"/>
      <c r="M701" s="16"/>
      <c r="N701" s="16"/>
      <c r="O701" s="16"/>
      <c r="P701" s="353">
        <f>COUNTIF(Inputs!$D$4:$AL$247,C701)*(Inputs!$B$3*24)*60*IF(C701="",0,1)</f>
        <v>0</v>
      </c>
      <c r="Q701" s="354">
        <f>IF(Factsheet!$E$61&gt;0,P701/Factsheet!$E$61,0)</f>
        <v>0</v>
      </c>
      <c r="R701" s="18"/>
      <c r="S701" s="355"/>
      <c r="T701" s="14"/>
      <c r="U701" s="14"/>
      <c r="V701" s="14" t="str">
        <f t="shared" si="19"/>
        <v>-</v>
      </c>
      <c r="W701" s="14"/>
      <c r="X701" s="14"/>
      <c r="Y701" s="14"/>
      <c r="Z701" s="14"/>
    </row>
    <row r="702" spans="1:26" ht="15" x14ac:dyDescent="0.25">
      <c r="A702" s="14"/>
      <c r="B702" s="16"/>
      <c r="C702" s="16"/>
      <c r="D702" s="14"/>
      <c r="E702" s="14"/>
      <c r="F702" s="16"/>
      <c r="G702" s="16"/>
      <c r="H702" s="16"/>
      <c r="I702" s="82"/>
      <c r="J702" s="83"/>
      <c r="K702" s="14"/>
      <c r="L702" s="17"/>
      <c r="M702" s="16"/>
      <c r="N702" s="16"/>
      <c r="O702" s="16"/>
      <c r="P702" s="353">
        <f>COUNTIF(Inputs!$D$4:$AL$247,C702)*(Inputs!$B$3*24)*60*IF(C702="",0,1)</f>
        <v>0</v>
      </c>
      <c r="Q702" s="354">
        <f>IF(Factsheet!$E$61&gt;0,P702/Factsheet!$E$61,0)</f>
        <v>0</v>
      </c>
      <c r="R702" s="18"/>
      <c r="S702" s="355"/>
      <c r="T702" s="14"/>
      <c r="U702" s="14"/>
      <c r="V702" s="14" t="str">
        <f t="shared" si="19"/>
        <v>-</v>
      </c>
      <c r="W702" s="14"/>
      <c r="X702" s="14"/>
      <c r="Y702" s="14"/>
      <c r="Z702" s="14"/>
    </row>
    <row r="703" spans="1:26" ht="15" x14ac:dyDescent="0.25">
      <c r="A703" s="14"/>
      <c r="B703" s="16"/>
      <c r="C703" s="16"/>
      <c r="D703" s="14"/>
      <c r="E703" s="14"/>
      <c r="F703" s="16"/>
      <c r="G703" s="16"/>
      <c r="H703" s="16"/>
      <c r="I703" s="82"/>
      <c r="J703" s="83"/>
      <c r="K703" s="14"/>
      <c r="L703" s="17"/>
      <c r="M703" s="16"/>
      <c r="N703" s="16"/>
      <c r="O703" s="16"/>
      <c r="P703" s="353">
        <f>COUNTIF(Inputs!$D$4:$AL$247,C703)*(Inputs!$B$3*24)*60*IF(C703="",0,1)</f>
        <v>0</v>
      </c>
      <c r="Q703" s="354">
        <f>IF(Factsheet!$E$61&gt;0,P703/Factsheet!$E$61,0)</f>
        <v>0</v>
      </c>
      <c r="R703" s="18"/>
      <c r="S703" s="355"/>
      <c r="T703" s="14"/>
      <c r="U703" s="14"/>
      <c r="V703" s="14" t="str">
        <f t="shared" si="19"/>
        <v>-</v>
      </c>
      <c r="W703" s="14"/>
      <c r="X703" s="14"/>
      <c r="Y703" s="14"/>
      <c r="Z703" s="14"/>
    </row>
    <row r="704" spans="1:26" ht="15" x14ac:dyDescent="0.25">
      <c r="A704" s="14"/>
      <c r="B704" s="16"/>
      <c r="C704" s="16"/>
      <c r="D704" s="14"/>
      <c r="E704" s="14"/>
      <c r="F704" s="16"/>
      <c r="G704" s="16"/>
      <c r="H704" s="16"/>
      <c r="I704" s="82"/>
      <c r="J704" s="83"/>
      <c r="K704" s="14"/>
      <c r="L704" s="17"/>
      <c r="M704" s="16"/>
      <c r="N704" s="16"/>
      <c r="O704" s="16"/>
      <c r="P704" s="353">
        <f>COUNTIF(Inputs!$D$4:$AL$247,C704)*(Inputs!$B$3*24)*60*IF(C704="",0,1)</f>
        <v>0</v>
      </c>
      <c r="Q704" s="354">
        <f>IF(Factsheet!$E$61&gt;0,P704/Factsheet!$E$61,0)</f>
        <v>0</v>
      </c>
      <c r="R704" s="18"/>
      <c r="S704" s="355"/>
      <c r="T704" s="14"/>
      <c r="U704" s="14"/>
      <c r="V704" s="14" t="str">
        <f t="shared" si="19"/>
        <v>-</v>
      </c>
      <c r="W704" s="14"/>
      <c r="X704" s="14"/>
      <c r="Y704" s="14"/>
      <c r="Z704" s="14"/>
    </row>
    <row r="705" spans="1:26" ht="15" x14ac:dyDescent="0.25">
      <c r="A705" s="14"/>
      <c r="B705" s="16"/>
      <c r="C705" s="16"/>
      <c r="D705" s="14"/>
      <c r="E705" s="14"/>
      <c r="F705" s="16"/>
      <c r="G705" s="16"/>
      <c r="H705" s="16"/>
      <c r="I705" s="82"/>
      <c r="J705" s="83"/>
      <c r="K705" s="14"/>
      <c r="L705" s="17"/>
      <c r="M705" s="16"/>
      <c r="N705" s="16"/>
      <c r="O705" s="16"/>
      <c r="P705" s="353">
        <f>COUNTIF(Inputs!$D$4:$AL$247,C705)*(Inputs!$B$3*24)*60*IF(C705="",0,1)</f>
        <v>0</v>
      </c>
      <c r="Q705" s="354">
        <f>IF(Factsheet!$E$61&gt;0,P705/Factsheet!$E$61,0)</f>
        <v>0</v>
      </c>
      <c r="R705" s="18"/>
      <c r="S705" s="355"/>
      <c r="T705" s="14"/>
      <c r="U705" s="14"/>
      <c r="V705" s="14" t="str">
        <f t="shared" si="19"/>
        <v>-</v>
      </c>
      <c r="W705" s="14"/>
      <c r="X705" s="14"/>
      <c r="Y705" s="14"/>
      <c r="Z705" s="14"/>
    </row>
    <row r="706" spans="1:26" ht="15" x14ac:dyDescent="0.25">
      <c r="A706" s="14"/>
      <c r="B706" s="16"/>
      <c r="C706" s="16"/>
      <c r="D706" s="14"/>
      <c r="E706" s="14"/>
      <c r="F706" s="16"/>
      <c r="G706" s="16"/>
      <c r="H706" s="16"/>
      <c r="I706" s="82"/>
      <c r="J706" s="83"/>
      <c r="K706" s="14"/>
      <c r="L706" s="17"/>
      <c r="M706" s="16"/>
      <c r="N706" s="16"/>
      <c r="O706" s="16"/>
      <c r="P706" s="353">
        <f>COUNTIF(Inputs!$D$4:$AL$247,C706)*(Inputs!$B$3*24)*60*IF(C706="",0,1)</f>
        <v>0</v>
      </c>
      <c r="Q706" s="354">
        <f>IF(Factsheet!$E$61&gt;0,P706/Factsheet!$E$61,0)</f>
        <v>0</v>
      </c>
      <c r="R706" s="18"/>
      <c r="S706" s="355"/>
      <c r="T706" s="14"/>
      <c r="U706" s="14"/>
      <c r="V706" s="14" t="str">
        <f t="shared" si="19"/>
        <v>-</v>
      </c>
      <c r="W706" s="14"/>
      <c r="X706" s="14"/>
      <c r="Y706" s="14"/>
      <c r="Z706" s="14"/>
    </row>
    <row r="707" spans="1:26" ht="15" x14ac:dyDescent="0.25">
      <c r="A707" s="14"/>
      <c r="B707" s="16"/>
      <c r="C707" s="16"/>
      <c r="D707" s="14"/>
      <c r="E707" s="14"/>
      <c r="F707" s="16"/>
      <c r="G707" s="16"/>
      <c r="H707" s="16"/>
      <c r="I707" s="82"/>
      <c r="J707" s="83"/>
      <c r="K707" s="14"/>
      <c r="L707" s="17"/>
      <c r="M707" s="16"/>
      <c r="N707" s="16"/>
      <c r="O707" s="16"/>
      <c r="P707" s="353">
        <f>COUNTIF(Inputs!$D$4:$AL$247,C707)*(Inputs!$B$3*24)*60*IF(C707="",0,1)</f>
        <v>0</v>
      </c>
      <c r="Q707" s="354">
        <f>IF(Factsheet!$E$61&gt;0,P707/Factsheet!$E$61,0)</f>
        <v>0</v>
      </c>
      <c r="R707" s="18"/>
      <c r="S707" s="355"/>
      <c r="T707" s="14"/>
      <c r="U707" s="14"/>
      <c r="V707" s="14" t="str">
        <f t="shared" si="19"/>
        <v>-</v>
      </c>
      <c r="W707" s="14"/>
      <c r="X707" s="14"/>
      <c r="Y707" s="14"/>
      <c r="Z707" s="14"/>
    </row>
    <row r="708" spans="1:26" ht="15" x14ac:dyDescent="0.25">
      <c r="A708" s="14"/>
      <c r="B708" s="16"/>
      <c r="C708" s="16"/>
      <c r="D708" s="14"/>
      <c r="E708" s="14"/>
      <c r="F708" s="16"/>
      <c r="G708" s="16"/>
      <c r="H708" s="16"/>
      <c r="I708" s="82"/>
      <c r="J708" s="83"/>
      <c r="K708" s="14"/>
      <c r="L708" s="17"/>
      <c r="M708" s="16"/>
      <c r="N708" s="16"/>
      <c r="O708" s="16"/>
      <c r="P708" s="353">
        <f>COUNTIF(Inputs!$D$4:$AL$247,C708)*(Inputs!$B$3*24)*60*IF(C708="",0,1)</f>
        <v>0</v>
      </c>
      <c r="Q708" s="354">
        <f>IF(Factsheet!$E$61&gt;0,P708/Factsheet!$E$61,0)</f>
        <v>0</v>
      </c>
      <c r="R708" s="18"/>
      <c r="S708" s="355"/>
      <c r="T708" s="14"/>
      <c r="U708" s="14"/>
      <c r="V708" s="14" t="str">
        <f t="shared" si="19"/>
        <v>-</v>
      </c>
      <c r="W708" s="14"/>
      <c r="X708" s="14"/>
      <c r="Y708" s="14"/>
      <c r="Z708" s="14"/>
    </row>
    <row r="709" spans="1:26" ht="15" x14ac:dyDescent="0.25">
      <c r="A709" s="14"/>
      <c r="B709" s="16"/>
      <c r="C709" s="16"/>
      <c r="D709" s="14"/>
      <c r="E709" s="14"/>
      <c r="F709" s="16"/>
      <c r="G709" s="16"/>
      <c r="H709" s="16"/>
      <c r="I709" s="82"/>
      <c r="J709" s="83"/>
      <c r="K709" s="14"/>
      <c r="L709" s="17"/>
      <c r="M709" s="16"/>
      <c r="N709" s="16"/>
      <c r="O709" s="16"/>
      <c r="P709" s="353">
        <f>COUNTIF(Inputs!$D$4:$AL$247,C709)*(Inputs!$B$3*24)*60*IF(C709="",0,1)</f>
        <v>0</v>
      </c>
      <c r="Q709" s="354">
        <f>IF(Factsheet!$E$61&gt;0,P709/Factsheet!$E$61,0)</f>
        <v>0</v>
      </c>
      <c r="R709" s="18"/>
      <c r="S709" s="355"/>
      <c r="T709" s="14"/>
      <c r="U709" s="14"/>
      <c r="V709" s="14" t="str">
        <f t="shared" si="19"/>
        <v>-</v>
      </c>
      <c r="W709" s="14"/>
      <c r="X709" s="14"/>
      <c r="Y709" s="14"/>
      <c r="Z709" s="14"/>
    </row>
    <row r="710" spans="1:26" ht="15" x14ac:dyDescent="0.25">
      <c r="A710" s="14"/>
      <c r="B710" s="16"/>
      <c r="C710" s="16"/>
      <c r="D710" s="14"/>
      <c r="E710" s="14"/>
      <c r="F710" s="16"/>
      <c r="G710" s="16"/>
      <c r="H710" s="16"/>
      <c r="I710" s="82"/>
      <c r="J710" s="83"/>
      <c r="K710" s="14"/>
      <c r="L710" s="17"/>
      <c r="M710" s="16"/>
      <c r="N710" s="16"/>
      <c r="O710" s="16"/>
      <c r="P710" s="353">
        <f>COUNTIF(Inputs!$D$4:$AL$247,C710)*(Inputs!$B$3*24)*60*IF(C710="",0,1)</f>
        <v>0</v>
      </c>
      <c r="Q710" s="354">
        <f>IF(Factsheet!$E$61&gt;0,P710/Factsheet!$E$61,0)</f>
        <v>0</v>
      </c>
      <c r="R710" s="18"/>
      <c r="S710" s="355"/>
      <c r="T710" s="14"/>
      <c r="U710" s="14"/>
      <c r="V710" s="14" t="str">
        <f t="shared" si="19"/>
        <v>-</v>
      </c>
      <c r="W710" s="14"/>
      <c r="X710" s="14"/>
      <c r="Y710" s="14"/>
      <c r="Z710" s="14"/>
    </row>
    <row r="711" spans="1:26" ht="15" x14ac:dyDescent="0.25">
      <c r="A711" s="14"/>
      <c r="B711" s="16"/>
      <c r="C711" s="16"/>
      <c r="D711" s="14"/>
      <c r="E711" s="14"/>
      <c r="F711" s="16"/>
      <c r="G711" s="16"/>
      <c r="H711" s="16"/>
      <c r="I711" s="82"/>
      <c r="J711" s="83"/>
      <c r="K711" s="14"/>
      <c r="L711" s="17"/>
      <c r="M711" s="16"/>
      <c r="N711" s="16"/>
      <c r="O711" s="16"/>
      <c r="P711" s="353">
        <f>COUNTIF(Inputs!$D$4:$AL$247,C711)*(Inputs!$B$3*24)*60*IF(C711="",0,1)</f>
        <v>0</v>
      </c>
      <c r="Q711" s="354">
        <f>IF(Factsheet!$E$61&gt;0,P711/Factsheet!$E$61,0)</f>
        <v>0</v>
      </c>
      <c r="R711" s="18"/>
      <c r="S711" s="355"/>
      <c r="T711" s="14"/>
      <c r="U711" s="14"/>
      <c r="V711" s="14" t="str">
        <f t="shared" si="19"/>
        <v>-</v>
      </c>
      <c r="W711" s="14"/>
      <c r="X711" s="14"/>
      <c r="Y711" s="14"/>
      <c r="Z711" s="14"/>
    </row>
    <row r="712" spans="1:26" ht="15" x14ac:dyDescent="0.25">
      <c r="A712" s="14"/>
      <c r="B712" s="16"/>
      <c r="C712" s="16"/>
      <c r="D712" s="14"/>
      <c r="E712" s="14"/>
      <c r="F712" s="16"/>
      <c r="G712" s="16"/>
      <c r="H712" s="16"/>
      <c r="I712" s="82"/>
      <c r="J712" s="83"/>
      <c r="K712" s="14"/>
      <c r="L712" s="17"/>
      <c r="M712" s="16"/>
      <c r="N712" s="16"/>
      <c r="O712" s="16"/>
      <c r="P712" s="353">
        <f>COUNTIF(Inputs!$D$4:$AL$247,C712)*(Inputs!$B$3*24)*60*IF(C712="",0,1)</f>
        <v>0</v>
      </c>
      <c r="Q712" s="354">
        <f>IF(Factsheet!$E$61&gt;0,P712/Factsheet!$E$61,0)</f>
        <v>0</v>
      </c>
      <c r="R712" s="18"/>
      <c r="S712" s="355"/>
      <c r="T712" s="14"/>
      <c r="U712" s="14"/>
      <c r="V712" s="14" t="str">
        <f t="shared" si="19"/>
        <v>-</v>
      </c>
      <c r="W712" s="14"/>
      <c r="X712" s="14"/>
      <c r="Y712" s="14"/>
      <c r="Z712" s="14"/>
    </row>
    <row r="713" spans="1:26" ht="15" x14ac:dyDescent="0.25">
      <c r="A713" s="14"/>
      <c r="B713" s="16"/>
      <c r="C713" s="16"/>
      <c r="D713" s="14"/>
      <c r="E713" s="14"/>
      <c r="F713" s="16"/>
      <c r="G713" s="16"/>
      <c r="H713" s="16"/>
      <c r="I713" s="82"/>
      <c r="J713" s="83"/>
      <c r="K713" s="14"/>
      <c r="L713" s="17"/>
      <c r="M713" s="16"/>
      <c r="N713" s="16"/>
      <c r="O713" s="16"/>
      <c r="P713" s="353">
        <f>COUNTIF(Inputs!$D$4:$AL$247,C713)*(Inputs!$B$3*24)*60*IF(C713="",0,1)</f>
        <v>0</v>
      </c>
      <c r="Q713" s="354">
        <f>IF(Factsheet!$E$61&gt;0,P713/Factsheet!$E$61,0)</f>
        <v>0</v>
      </c>
      <c r="R713" s="18"/>
      <c r="S713" s="355"/>
      <c r="T713" s="14"/>
      <c r="U713" s="14"/>
      <c r="V713" s="14" t="str">
        <f t="shared" si="19"/>
        <v>-</v>
      </c>
      <c r="W713" s="14"/>
      <c r="X713" s="14"/>
      <c r="Y713" s="14"/>
      <c r="Z713" s="14"/>
    </row>
    <row r="714" spans="1:26" ht="15" x14ac:dyDescent="0.25">
      <c r="A714" s="14"/>
      <c r="B714" s="16"/>
      <c r="C714" s="16"/>
      <c r="D714" s="14"/>
      <c r="E714" s="14"/>
      <c r="F714" s="16"/>
      <c r="G714" s="16"/>
      <c r="H714" s="16"/>
      <c r="I714" s="82"/>
      <c r="J714" s="83"/>
      <c r="K714" s="14"/>
      <c r="L714" s="17"/>
      <c r="M714" s="16"/>
      <c r="N714" s="16"/>
      <c r="O714" s="16"/>
      <c r="P714" s="353">
        <f>COUNTIF(Inputs!$D$4:$AL$247,C714)*(Inputs!$B$3*24)*60*IF(C714="",0,1)</f>
        <v>0</v>
      </c>
      <c r="Q714" s="354">
        <f>IF(Factsheet!$E$61&gt;0,P714/Factsheet!$E$61,0)</f>
        <v>0</v>
      </c>
      <c r="R714" s="18"/>
      <c r="S714" s="355"/>
      <c r="T714" s="14"/>
      <c r="U714" s="14"/>
      <c r="V714" s="14" t="str">
        <f t="shared" si="19"/>
        <v>-</v>
      </c>
      <c r="W714" s="14"/>
      <c r="X714" s="14"/>
      <c r="Y714" s="14"/>
      <c r="Z714" s="14"/>
    </row>
    <row r="715" spans="1:26" ht="15" x14ac:dyDescent="0.25">
      <c r="A715" s="14"/>
      <c r="B715" s="16"/>
      <c r="C715" s="16"/>
      <c r="D715" s="14"/>
      <c r="E715" s="14"/>
      <c r="F715" s="16"/>
      <c r="G715" s="16"/>
      <c r="H715" s="16"/>
      <c r="I715" s="82"/>
      <c r="J715" s="83"/>
      <c r="K715" s="14"/>
      <c r="L715" s="17"/>
      <c r="M715" s="16"/>
      <c r="N715" s="16"/>
      <c r="O715" s="16"/>
      <c r="P715" s="353">
        <f>COUNTIF(Inputs!$D$4:$AL$247,C715)*(Inputs!$B$3*24)*60*IF(C715="",0,1)</f>
        <v>0</v>
      </c>
      <c r="Q715" s="354">
        <f>IF(Factsheet!$E$61&gt;0,P715/Factsheet!$E$61,0)</f>
        <v>0</v>
      </c>
      <c r="R715" s="18"/>
      <c r="S715" s="355"/>
      <c r="T715" s="14"/>
      <c r="U715" s="14"/>
      <c r="V715" s="14" t="str">
        <f t="shared" si="19"/>
        <v>-</v>
      </c>
      <c r="W715" s="14"/>
      <c r="X715" s="14"/>
      <c r="Y715" s="14"/>
      <c r="Z715" s="14"/>
    </row>
    <row r="716" spans="1:26" ht="15" x14ac:dyDescent="0.25">
      <c r="A716" s="14"/>
      <c r="B716" s="16"/>
      <c r="C716" s="16"/>
      <c r="D716" s="14"/>
      <c r="E716" s="14"/>
      <c r="F716" s="16"/>
      <c r="G716" s="16"/>
      <c r="H716" s="16"/>
      <c r="I716" s="82"/>
      <c r="J716" s="83"/>
      <c r="K716" s="14"/>
      <c r="L716" s="17"/>
      <c r="M716" s="16"/>
      <c r="N716" s="16"/>
      <c r="O716" s="16"/>
      <c r="P716" s="353">
        <f>COUNTIF(Inputs!$D$4:$AL$247,C716)*(Inputs!$B$3*24)*60*IF(C716="",0,1)</f>
        <v>0</v>
      </c>
      <c r="Q716" s="354">
        <f>IF(Factsheet!$E$61&gt;0,P716/Factsheet!$E$61,0)</f>
        <v>0</v>
      </c>
      <c r="R716" s="18"/>
      <c r="S716" s="355"/>
      <c r="T716" s="14"/>
      <c r="U716" s="14"/>
      <c r="V716" s="14" t="str">
        <f t="shared" si="19"/>
        <v>-</v>
      </c>
      <c r="W716" s="14"/>
      <c r="X716" s="14"/>
      <c r="Y716" s="14"/>
      <c r="Z716" s="14"/>
    </row>
    <row r="717" spans="1:26" ht="15" x14ac:dyDescent="0.25">
      <c r="A717" s="14"/>
      <c r="B717" s="16"/>
      <c r="C717" s="16"/>
      <c r="D717" s="14"/>
      <c r="E717" s="14"/>
      <c r="F717" s="16"/>
      <c r="G717" s="16"/>
      <c r="H717" s="16"/>
      <c r="I717" s="82"/>
      <c r="J717" s="83"/>
      <c r="K717" s="14"/>
      <c r="L717" s="17"/>
      <c r="M717" s="16"/>
      <c r="N717" s="16"/>
      <c r="O717" s="16"/>
      <c r="P717" s="353">
        <f>COUNTIF(Inputs!$D$4:$AL$247,C717)*(Inputs!$B$3*24)*60*IF(C717="",0,1)</f>
        <v>0</v>
      </c>
      <c r="Q717" s="354">
        <f>IF(Factsheet!$E$61&gt;0,P717/Factsheet!$E$61,0)</f>
        <v>0</v>
      </c>
      <c r="R717" s="18"/>
      <c r="S717" s="355"/>
      <c r="T717" s="14"/>
      <c r="U717" s="14"/>
      <c r="V717" s="14" t="str">
        <f t="shared" si="19"/>
        <v>-</v>
      </c>
      <c r="W717" s="14"/>
      <c r="X717" s="14"/>
      <c r="Y717" s="14"/>
      <c r="Z717" s="14"/>
    </row>
    <row r="718" spans="1:26" ht="15" x14ac:dyDescent="0.25">
      <c r="A718" s="14"/>
      <c r="B718" s="16"/>
      <c r="C718" s="16"/>
      <c r="D718" s="14"/>
      <c r="E718" s="14"/>
      <c r="F718" s="16"/>
      <c r="G718" s="16"/>
      <c r="H718" s="16"/>
      <c r="I718" s="82"/>
      <c r="J718" s="83"/>
      <c r="K718" s="14"/>
      <c r="L718" s="17"/>
      <c r="M718" s="16"/>
      <c r="N718" s="16"/>
      <c r="O718" s="16"/>
      <c r="P718" s="353">
        <f>COUNTIF(Inputs!$D$4:$AL$247,C718)*(Inputs!$B$3*24)*60*IF(C718="",0,1)</f>
        <v>0</v>
      </c>
      <c r="Q718" s="354">
        <f>IF(Factsheet!$E$61&gt;0,P718/Factsheet!$E$61,0)</f>
        <v>0</v>
      </c>
      <c r="R718" s="18"/>
      <c r="S718" s="355"/>
      <c r="T718" s="14"/>
      <c r="U718" s="14"/>
      <c r="V718" s="14" t="str">
        <f t="shared" si="19"/>
        <v>-</v>
      </c>
      <c r="W718" s="14"/>
      <c r="X718" s="14"/>
      <c r="Y718" s="14"/>
      <c r="Z718" s="14"/>
    </row>
    <row r="719" spans="1:26" ht="15" x14ac:dyDescent="0.25">
      <c r="A719" s="14"/>
      <c r="B719" s="16"/>
      <c r="C719" s="16"/>
      <c r="D719" s="14"/>
      <c r="E719" s="14"/>
      <c r="F719" s="16"/>
      <c r="G719" s="16"/>
      <c r="H719" s="16"/>
      <c r="I719" s="82"/>
      <c r="J719" s="83"/>
      <c r="K719" s="14"/>
      <c r="L719" s="17"/>
      <c r="M719" s="16"/>
      <c r="N719" s="16"/>
      <c r="O719" s="16"/>
      <c r="P719" s="353">
        <f>COUNTIF(Inputs!$D$4:$AL$247,C719)*(Inputs!$B$3*24)*60*IF(C719="",0,1)</f>
        <v>0</v>
      </c>
      <c r="Q719" s="354">
        <f>IF(Factsheet!$E$61&gt;0,P719/Factsheet!$E$61,0)</f>
        <v>0</v>
      </c>
      <c r="R719" s="18"/>
      <c r="S719" s="355"/>
      <c r="T719" s="14"/>
      <c r="U719" s="14"/>
      <c r="V719" s="14" t="str">
        <f t="shared" si="19"/>
        <v>-</v>
      </c>
      <c r="W719" s="14"/>
      <c r="X719" s="14"/>
      <c r="Y719" s="14"/>
      <c r="Z719" s="14"/>
    </row>
    <row r="720" spans="1:26" ht="15" x14ac:dyDescent="0.25">
      <c r="A720" s="14"/>
      <c r="B720" s="16"/>
      <c r="C720" s="16"/>
      <c r="D720" s="14"/>
      <c r="E720" s="14"/>
      <c r="F720" s="16"/>
      <c r="G720" s="16"/>
      <c r="H720" s="16"/>
      <c r="I720" s="82"/>
      <c r="J720" s="83"/>
      <c r="K720" s="14"/>
      <c r="L720" s="17"/>
      <c r="M720" s="16"/>
      <c r="N720" s="16"/>
      <c r="O720" s="16"/>
      <c r="P720" s="353">
        <f>COUNTIF(Inputs!$D$4:$AL$247,C720)*(Inputs!$B$3*24)*60*IF(C720="",0,1)</f>
        <v>0</v>
      </c>
      <c r="Q720" s="354">
        <f>IF(Factsheet!$E$61&gt;0,P720/Factsheet!$E$61,0)</f>
        <v>0</v>
      </c>
      <c r="R720" s="18"/>
      <c r="S720" s="355"/>
      <c r="T720" s="14"/>
      <c r="U720" s="14"/>
      <c r="V720" s="14" t="str">
        <f t="shared" si="19"/>
        <v>-</v>
      </c>
      <c r="W720" s="14"/>
      <c r="X720" s="14"/>
      <c r="Y720" s="14"/>
      <c r="Z720" s="14"/>
    </row>
    <row r="721" spans="1:26" ht="15" x14ac:dyDescent="0.25">
      <c r="A721" s="14"/>
      <c r="B721" s="16"/>
      <c r="C721" s="16"/>
      <c r="D721" s="14"/>
      <c r="E721" s="14"/>
      <c r="F721" s="16"/>
      <c r="G721" s="16"/>
      <c r="H721" s="16"/>
      <c r="I721" s="82"/>
      <c r="J721" s="83"/>
      <c r="K721" s="14"/>
      <c r="L721" s="17"/>
      <c r="M721" s="16"/>
      <c r="N721" s="16"/>
      <c r="O721" s="16"/>
      <c r="P721" s="353">
        <f>COUNTIF(Inputs!$D$4:$AL$247,C721)*(Inputs!$B$3*24)*60*IF(C721="",0,1)</f>
        <v>0</v>
      </c>
      <c r="Q721" s="354">
        <f>IF(Factsheet!$E$61&gt;0,P721/Factsheet!$E$61,0)</f>
        <v>0</v>
      </c>
      <c r="R721" s="18"/>
      <c r="S721" s="355"/>
      <c r="T721" s="14"/>
      <c r="U721" s="14"/>
      <c r="V721" s="14" t="str">
        <f t="shared" si="19"/>
        <v>-</v>
      </c>
      <c r="W721" s="14"/>
      <c r="X721" s="14"/>
      <c r="Y721" s="14"/>
      <c r="Z721" s="14"/>
    </row>
    <row r="722" spans="1:26" ht="15" x14ac:dyDescent="0.25">
      <c r="A722" s="14"/>
      <c r="B722" s="16"/>
      <c r="C722" s="16"/>
      <c r="D722" s="14"/>
      <c r="E722" s="14"/>
      <c r="F722" s="16"/>
      <c r="G722" s="16"/>
      <c r="H722" s="16"/>
      <c r="I722" s="82"/>
      <c r="J722" s="83"/>
      <c r="K722" s="14"/>
      <c r="L722" s="17"/>
      <c r="M722" s="16"/>
      <c r="N722" s="16"/>
      <c r="O722" s="16"/>
      <c r="P722" s="353">
        <f>COUNTIF(Inputs!$D$4:$AL$247,C722)*(Inputs!$B$3*24)*60*IF(C722="",0,1)</f>
        <v>0</v>
      </c>
      <c r="Q722" s="354">
        <f>IF(Factsheet!$E$61&gt;0,P722/Factsheet!$E$61,0)</f>
        <v>0</v>
      </c>
      <c r="R722" s="18"/>
      <c r="S722" s="355"/>
      <c r="T722" s="14"/>
      <c r="U722" s="14"/>
      <c r="V722" s="14" t="str">
        <f t="shared" si="19"/>
        <v>-</v>
      </c>
      <c r="W722" s="14"/>
      <c r="X722" s="14"/>
      <c r="Y722" s="14"/>
      <c r="Z722" s="14"/>
    </row>
    <row r="723" spans="1:26" ht="15" x14ac:dyDescent="0.25">
      <c r="A723" s="14"/>
      <c r="B723" s="16"/>
      <c r="C723" s="16"/>
      <c r="D723" s="14"/>
      <c r="E723" s="14"/>
      <c r="F723" s="16"/>
      <c r="G723" s="16"/>
      <c r="H723" s="16"/>
      <c r="I723" s="82"/>
      <c r="J723" s="83"/>
      <c r="K723" s="14"/>
      <c r="L723" s="17"/>
      <c r="M723" s="16"/>
      <c r="N723" s="16"/>
      <c r="O723" s="16"/>
      <c r="P723" s="353">
        <f>COUNTIF(Inputs!$D$4:$AL$247,C723)*(Inputs!$B$3*24)*60*IF(C723="",0,1)</f>
        <v>0</v>
      </c>
      <c r="Q723" s="354">
        <f>IF(Factsheet!$E$61&gt;0,P723/Factsheet!$E$61,0)</f>
        <v>0</v>
      </c>
      <c r="R723" s="18"/>
      <c r="S723" s="355"/>
      <c r="T723" s="14"/>
      <c r="U723" s="14"/>
      <c r="V723" s="14" t="str">
        <f t="shared" si="19"/>
        <v>-</v>
      </c>
      <c r="W723" s="14"/>
      <c r="X723" s="14"/>
      <c r="Y723" s="14"/>
      <c r="Z723" s="14"/>
    </row>
    <row r="724" spans="1:26" ht="15" x14ac:dyDescent="0.25">
      <c r="A724" s="14"/>
      <c r="B724" s="16"/>
      <c r="C724" s="16"/>
      <c r="D724" s="14"/>
      <c r="E724" s="14"/>
      <c r="F724" s="16"/>
      <c r="G724" s="16"/>
      <c r="H724" s="16"/>
      <c r="I724" s="82"/>
      <c r="J724" s="83"/>
      <c r="K724" s="14"/>
      <c r="L724" s="17"/>
      <c r="M724" s="16"/>
      <c r="N724" s="16"/>
      <c r="O724" s="16"/>
      <c r="P724" s="353">
        <f>COUNTIF(Inputs!$D$4:$AL$247,C724)*(Inputs!$B$3*24)*60*IF(C724="",0,1)</f>
        <v>0</v>
      </c>
      <c r="Q724" s="354">
        <f>IF(Factsheet!$E$61&gt;0,P724/Factsheet!$E$61,0)</f>
        <v>0</v>
      </c>
      <c r="R724" s="18"/>
      <c r="S724" s="355"/>
      <c r="T724" s="14"/>
      <c r="U724" s="14"/>
      <c r="V724" s="14" t="str">
        <f t="shared" si="19"/>
        <v>-</v>
      </c>
      <c r="W724" s="14"/>
      <c r="X724" s="14"/>
      <c r="Y724" s="14"/>
      <c r="Z724" s="14"/>
    </row>
    <row r="725" spans="1:26" ht="15" x14ac:dyDescent="0.25">
      <c r="A725" s="14"/>
      <c r="B725" s="16"/>
      <c r="C725" s="16"/>
      <c r="D725" s="14"/>
      <c r="E725" s="14"/>
      <c r="F725" s="16"/>
      <c r="G725" s="16"/>
      <c r="H725" s="16"/>
      <c r="I725" s="82"/>
      <c r="J725" s="83"/>
      <c r="K725" s="14"/>
      <c r="L725" s="17"/>
      <c r="M725" s="16"/>
      <c r="N725" s="16"/>
      <c r="O725" s="16"/>
      <c r="P725" s="353">
        <f>COUNTIF(Inputs!$D$4:$AL$247,C725)*(Inputs!$B$3*24)*60*IF(C725="",0,1)</f>
        <v>0</v>
      </c>
      <c r="Q725" s="354">
        <f>IF(Factsheet!$E$61&gt;0,P725/Factsheet!$E$61,0)</f>
        <v>0</v>
      </c>
      <c r="R725" s="18"/>
      <c r="S725" s="355"/>
      <c r="T725" s="14"/>
      <c r="U725" s="14"/>
      <c r="V725" s="14" t="str">
        <f t="shared" si="19"/>
        <v>-</v>
      </c>
      <c r="W725" s="14"/>
      <c r="X725" s="14"/>
      <c r="Y725" s="14"/>
      <c r="Z725" s="14"/>
    </row>
    <row r="726" spans="1:26" ht="15" x14ac:dyDescent="0.25">
      <c r="A726" s="14"/>
      <c r="B726" s="16"/>
      <c r="C726" s="16"/>
      <c r="D726" s="14"/>
      <c r="E726" s="14"/>
      <c r="F726" s="16"/>
      <c r="G726" s="16"/>
      <c r="H726" s="16"/>
      <c r="I726" s="82"/>
      <c r="J726" s="83"/>
      <c r="K726" s="14"/>
      <c r="L726" s="17"/>
      <c r="M726" s="16"/>
      <c r="N726" s="16"/>
      <c r="O726" s="16"/>
      <c r="P726" s="353">
        <f>COUNTIF(Inputs!$D$4:$AL$247,C726)*(Inputs!$B$3*24)*60*IF(C726="",0,1)</f>
        <v>0</v>
      </c>
      <c r="Q726" s="354">
        <f>IF(Factsheet!$E$61&gt;0,P726/Factsheet!$E$61,0)</f>
        <v>0</v>
      </c>
      <c r="R726" s="18"/>
      <c r="S726" s="355"/>
      <c r="T726" s="14"/>
      <c r="U726" s="14"/>
      <c r="V726" s="14" t="str">
        <f t="shared" si="19"/>
        <v>-</v>
      </c>
      <c r="W726" s="14"/>
      <c r="X726" s="14"/>
      <c r="Y726" s="14"/>
      <c r="Z726" s="14"/>
    </row>
    <row r="727" spans="1:26" ht="15" x14ac:dyDescent="0.25">
      <c r="A727" s="14"/>
      <c r="B727" s="16"/>
      <c r="C727" s="16"/>
      <c r="D727" s="14"/>
      <c r="E727" s="14"/>
      <c r="F727" s="16"/>
      <c r="G727" s="16"/>
      <c r="H727" s="16"/>
      <c r="I727" s="82"/>
      <c r="J727" s="83"/>
      <c r="K727" s="14"/>
      <c r="L727" s="17"/>
      <c r="M727" s="16"/>
      <c r="N727" s="16"/>
      <c r="O727" s="16"/>
      <c r="P727" s="353">
        <f>COUNTIF(Inputs!$D$4:$AL$247,C727)*(Inputs!$B$3*24)*60*IF(C727="",0,1)</f>
        <v>0</v>
      </c>
      <c r="Q727" s="354">
        <f>IF(Factsheet!$E$61&gt;0,P727/Factsheet!$E$61,0)</f>
        <v>0</v>
      </c>
      <c r="R727" s="18"/>
      <c r="S727" s="355"/>
      <c r="T727" s="14"/>
      <c r="U727" s="14"/>
      <c r="V727" s="14" t="str">
        <f t="shared" si="19"/>
        <v>-</v>
      </c>
      <c r="W727" s="14"/>
      <c r="X727" s="14"/>
      <c r="Y727" s="14"/>
      <c r="Z727" s="14"/>
    </row>
    <row r="728" spans="1:26" ht="15" x14ac:dyDescent="0.25">
      <c r="A728" s="14"/>
      <c r="B728" s="16"/>
      <c r="C728" s="16"/>
      <c r="D728" s="14"/>
      <c r="E728" s="14"/>
      <c r="F728" s="16"/>
      <c r="G728" s="16"/>
      <c r="H728" s="16"/>
      <c r="I728" s="82"/>
      <c r="J728" s="83"/>
      <c r="K728" s="14"/>
      <c r="L728" s="17"/>
      <c r="M728" s="16"/>
      <c r="N728" s="16"/>
      <c r="O728" s="16"/>
      <c r="P728" s="353">
        <f>COUNTIF(Inputs!$D$4:$AL$247,C728)*(Inputs!$B$3*24)*60*IF(C728="",0,1)</f>
        <v>0</v>
      </c>
      <c r="Q728" s="354">
        <f>IF(Factsheet!$E$61&gt;0,P728/Factsheet!$E$61,0)</f>
        <v>0</v>
      </c>
      <c r="R728" s="18"/>
      <c r="S728" s="355"/>
      <c r="T728" s="14"/>
      <c r="U728" s="14"/>
      <c r="V728" s="14" t="str">
        <f t="shared" si="19"/>
        <v>-</v>
      </c>
      <c r="W728" s="14"/>
      <c r="X728" s="14"/>
      <c r="Y728" s="14"/>
      <c r="Z728" s="14"/>
    </row>
    <row r="729" spans="1:26" ht="15" x14ac:dyDescent="0.25">
      <c r="A729" s="14"/>
      <c r="B729" s="16"/>
      <c r="C729" s="16"/>
      <c r="D729" s="14"/>
      <c r="E729" s="14"/>
      <c r="F729" s="16"/>
      <c r="G729" s="16"/>
      <c r="H729" s="16"/>
      <c r="I729" s="82"/>
      <c r="J729" s="83"/>
      <c r="K729" s="14"/>
      <c r="L729" s="17"/>
      <c r="M729" s="16"/>
      <c r="N729" s="16"/>
      <c r="O729" s="16"/>
      <c r="P729" s="353">
        <f>COUNTIF(Inputs!$D$4:$AL$247,C729)*(Inputs!$B$3*24)*60*IF(C729="",0,1)</f>
        <v>0</v>
      </c>
      <c r="Q729" s="354">
        <f>IF(Factsheet!$E$61&gt;0,P729/Factsheet!$E$61,0)</f>
        <v>0</v>
      </c>
      <c r="R729" s="18"/>
      <c r="S729" s="355"/>
      <c r="T729" s="14"/>
      <c r="U729" s="14"/>
      <c r="V729" s="14" t="str">
        <f t="shared" si="19"/>
        <v>-</v>
      </c>
      <c r="W729" s="14"/>
      <c r="X729" s="14"/>
      <c r="Y729" s="14"/>
      <c r="Z729" s="14"/>
    </row>
    <row r="730" spans="1:26" ht="15" x14ac:dyDescent="0.25">
      <c r="A730" s="14"/>
      <c r="B730" s="16"/>
      <c r="C730" s="16"/>
      <c r="D730" s="14"/>
      <c r="E730" s="14"/>
      <c r="F730" s="16"/>
      <c r="G730" s="16"/>
      <c r="H730" s="16"/>
      <c r="I730" s="82"/>
      <c r="J730" s="83"/>
      <c r="K730" s="14"/>
      <c r="L730" s="17"/>
      <c r="M730" s="16"/>
      <c r="N730" s="16"/>
      <c r="O730" s="16"/>
      <c r="P730" s="353">
        <f>COUNTIF(Inputs!$D$4:$AL$247,C730)*(Inputs!$B$3*24)*60*IF(C730="",0,1)</f>
        <v>0</v>
      </c>
      <c r="Q730" s="354">
        <f>IF(Factsheet!$E$61&gt;0,P730/Factsheet!$E$61,0)</f>
        <v>0</v>
      </c>
      <c r="R730" s="18"/>
      <c r="S730" s="355"/>
      <c r="T730" s="14"/>
      <c r="U730" s="14"/>
      <c r="V730" s="14" t="str">
        <f t="shared" si="19"/>
        <v>-</v>
      </c>
      <c r="W730" s="14"/>
      <c r="X730" s="14"/>
      <c r="Y730" s="14"/>
      <c r="Z730" s="14"/>
    </row>
    <row r="731" spans="1:26" ht="15" x14ac:dyDescent="0.25">
      <c r="A731" s="14"/>
      <c r="B731" s="16"/>
      <c r="C731" s="16"/>
      <c r="D731" s="14"/>
      <c r="E731" s="14"/>
      <c r="F731" s="16"/>
      <c r="G731" s="16"/>
      <c r="H731" s="16"/>
      <c r="I731" s="82"/>
      <c r="J731" s="83"/>
      <c r="K731" s="14"/>
      <c r="L731" s="17"/>
      <c r="M731" s="16"/>
      <c r="N731" s="16"/>
      <c r="O731" s="16"/>
      <c r="P731" s="353">
        <f>COUNTIF(Inputs!$D$4:$AL$247,C731)*(Inputs!$B$3*24)*60*IF(C731="",0,1)</f>
        <v>0</v>
      </c>
      <c r="Q731" s="354">
        <f>IF(Factsheet!$E$61&gt;0,P731/Factsheet!$E$61,0)</f>
        <v>0</v>
      </c>
      <c r="R731" s="18"/>
      <c r="S731" s="355"/>
      <c r="T731" s="14"/>
      <c r="U731" s="14"/>
      <c r="V731" s="14" t="str">
        <f t="shared" si="19"/>
        <v>-</v>
      </c>
      <c r="W731" s="14"/>
      <c r="X731" s="14"/>
      <c r="Y731" s="14"/>
      <c r="Z731" s="14"/>
    </row>
    <row r="732" spans="1:26" ht="15" x14ac:dyDescent="0.25">
      <c r="A732" s="14"/>
      <c r="B732" s="16"/>
      <c r="C732" s="16"/>
      <c r="D732" s="14"/>
      <c r="E732" s="14"/>
      <c r="F732" s="16"/>
      <c r="G732" s="16"/>
      <c r="H732" s="16"/>
      <c r="I732" s="82"/>
      <c r="J732" s="83"/>
      <c r="K732" s="14"/>
      <c r="L732" s="17"/>
      <c r="M732" s="16"/>
      <c r="N732" s="16"/>
      <c r="O732" s="16"/>
      <c r="P732" s="353">
        <f>COUNTIF(Inputs!$D$4:$AL$247,C732)*(Inputs!$B$3*24)*60*IF(C732="",0,1)</f>
        <v>0</v>
      </c>
      <c r="Q732" s="354">
        <f>IF(Factsheet!$E$61&gt;0,P732/Factsheet!$E$61,0)</f>
        <v>0</v>
      </c>
      <c r="R732" s="18"/>
      <c r="S732" s="355"/>
      <c r="T732" s="14"/>
      <c r="U732" s="14"/>
      <c r="V732" s="14" t="str">
        <f t="shared" si="19"/>
        <v>-</v>
      </c>
      <c r="W732" s="14"/>
      <c r="X732" s="14"/>
      <c r="Y732" s="14"/>
      <c r="Z732" s="14"/>
    </row>
    <row r="733" spans="1:26" ht="15" x14ac:dyDescent="0.25">
      <c r="A733" s="14"/>
      <c r="B733" s="16"/>
      <c r="C733" s="16"/>
      <c r="D733" s="14"/>
      <c r="E733" s="14"/>
      <c r="F733" s="16"/>
      <c r="G733" s="16"/>
      <c r="H733" s="16"/>
      <c r="I733" s="82"/>
      <c r="J733" s="83"/>
      <c r="K733" s="14"/>
      <c r="L733" s="17"/>
      <c r="M733" s="16"/>
      <c r="N733" s="16"/>
      <c r="O733" s="16"/>
      <c r="P733" s="353">
        <f>COUNTIF(Inputs!$D$4:$AL$247,C733)*(Inputs!$B$3*24)*60*IF(C733="",0,1)</f>
        <v>0</v>
      </c>
      <c r="Q733" s="354">
        <f>IF(Factsheet!$E$61&gt;0,P733/Factsheet!$E$61,0)</f>
        <v>0</v>
      </c>
      <c r="R733" s="18"/>
      <c r="S733" s="355"/>
      <c r="T733" s="14"/>
      <c r="U733" s="14"/>
      <c r="V733" s="14" t="str">
        <f t="shared" si="19"/>
        <v>-</v>
      </c>
      <c r="W733" s="14"/>
      <c r="X733" s="14"/>
      <c r="Y733" s="14"/>
      <c r="Z733" s="14"/>
    </row>
    <row r="734" spans="1:26" ht="15" x14ac:dyDescent="0.25">
      <c r="A734" s="14"/>
      <c r="B734" s="16"/>
      <c r="C734" s="16"/>
      <c r="D734" s="14"/>
      <c r="E734" s="14"/>
      <c r="F734" s="16"/>
      <c r="G734" s="16"/>
      <c r="H734" s="16"/>
      <c r="I734" s="82"/>
      <c r="J734" s="83"/>
      <c r="K734" s="14"/>
      <c r="L734" s="17"/>
      <c r="M734" s="16"/>
      <c r="N734" s="16"/>
      <c r="O734" s="16"/>
      <c r="P734" s="353">
        <f>COUNTIF(Inputs!$D$4:$AL$247,C734)*(Inputs!$B$3*24)*60*IF(C734="",0,1)</f>
        <v>0</v>
      </c>
      <c r="Q734" s="354">
        <f>IF(Factsheet!$E$61&gt;0,P734/Factsheet!$E$61,0)</f>
        <v>0</v>
      </c>
      <c r="R734" s="18"/>
      <c r="S734" s="355"/>
      <c r="T734" s="14"/>
      <c r="U734" s="14"/>
      <c r="V734" s="14" t="str">
        <f t="shared" si="19"/>
        <v>-</v>
      </c>
      <c r="W734" s="14"/>
      <c r="X734" s="14"/>
      <c r="Y734" s="14"/>
      <c r="Z734" s="14"/>
    </row>
    <row r="735" spans="1:26" ht="15" x14ac:dyDescent="0.25">
      <c r="A735" s="14"/>
      <c r="B735" s="16"/>
      <c r="C735" s="16"/>
      <c r="D735" s="14"/>
      <c r="E735" s="14"/>
      <c r="F735" s="16"/>
      <c r="G735" s="16"/>
      <c r="H735" s="16"/>
      <c r="I735" s="82"/>
      <c r="J735" s="83"/>
      <c r="K735" s="14"/>
      <c r="L735" s="17"/>
      <c r="M735" s="16"/>
      <c r="N735" s="16"/>
      <c r="O735" s="16"/>
      <c r="P735" s="353">
        <f>COUNTIF(Inputs!$D$4:$AL$247,C735)*(Inputs!$B$3*24)*60*IF(C735="",0,1)</f>
        <v>0</v>
      </c>
      <c r="Q735" s="354">
        <f>IF(Factsheet!$E$61&gt;0,P735/Factsheet!$E$61,0)</f>
        <v>0</v>
      </c>
      <c r="R735" s="18"/>
      <c r="S735" s="355"/>
      <c r="T735" s="14"/>
      <c r="U735" s="14"/>
      <c r="V735" s="14" t="str">
        <f t="shared" si="19"/>
        <v>-</v>
      </c>
      <c r="W735" s="14"/>
      <c r="X735" s="14"/>
      <c r="Y735" s="14"/>
      <c r="Z735" s="14"/>
    </row>
    <row r="736" spans="1:26" ht="15" x14ac:dyDescent="0.25">
      <c r="A736" s="14"/>
      <c r="B736" s="16"/>
      <c r="C736" s="16"/>
      <c r="D736" s="14"/>
      <c r="E736" s="14"/>
      <c r="F736" s="16"/>
      <c r="G736" s="16"/>
      <c r="H736" s="16"/>
      <c r="I736" s="82"/>
      <c r="J736" s="83"/>
      <c r="K736" s="14"/>
      <c r="L736" s="17"/>
      <c r="M736" s="16"/>
      <c r="N736" s="16"/>
      <c r="O736" s="16"/>
      <c r="P736" s="353">
        <f>COUNTIF(Inputs!$D$4:$AL$247,C736)*(Inputs!$B$3*24)*60*IF(C736="",0,1)</f>
        <v>0</v>
      </c>
      <c r="Q736" s="354">
        <f>IF(Factsheet!$E$61&gt;0,P736/Factsheet!$E$61,0)</f>
        <v>0</v>
      </c>
      <c r="R736" s="18"/>
      <c r="S736" s="355"/>
      <c r="T736" s="14"/>
      <c r="U736" s="14"/>
      <c r="V736" s="14" t="str">
        <f t="shared" si="19"/>
        <v>-</v>
      </c>
      <c r="W736" s="14"/>
      <c r="X736" s="14"/>
      <c r="Y736" s="14"/>
      <c r="Z736" s="14"/>
    </row>
    <row r="737" spans="1:26" ht="15" x14ac:dyDescent="0.25">
      <c r="A737" s="14"/>
      <c r="B737" s="16"/>
      <c r="C737" s="16"/>
      <c r="D737" s="14"/>
      <c r="E737" s="14"/>
      <c r="F737" s="16"/>
      <c r="G737" s="16"/>
      <c r="H737" s="16"/>
      <c r="I737" s="82"/>
      <c r="J737" s="83"/>
      <c r="K737" s="14"/>
      <c r="L737" s="17"/>
      <c r="M737" s="16"/>
      <c r="N737" s="16"/>
      <c r="O737" s="16"/>
      <c r="P737" s="353">
        <f>COUNTIF(Inputs!$D$4:$AL$247,C737)*(Inputs!$B$3*24)*60*IF(C737="",0,1)</f>
        <v>0</v>
      </c>
      <c r="Q737" s="354">
        <f>IF(Factsheet!$E$61&gt;0,P737/Factsheet!$E$61,0)</f>
        <v>0</v>
      </c>
      <c r="R737" s="18"/>
      <c r="S737" s="355"/>
      <c r="T737" s="14"/>
      <c r="U737" s="14"/>
      <c r="V737" s="14" t="str">
        <f t="shared" si="19"/>
        <v>-</v>
      </c>
      <c r="W737" s="14"/>
      <c r="X737" s="14"/>
      <c r="Y737" s="14"/>
      <c r="Z737" s="14"/>
    </row>
    <row r="738" spans="1:26" ht="15" x14ac:dyDescent="0.25">
      <c r="A738" s="14"/>
      <c r="B738" s="16"/>
      <c r="C738" s="16"/>
      <c r="D738" s="14"/>
      <c r="E738" s="14"/>
      <c r="F738" s="16"/>
      <c r="G738" s="16"/>
      <c r="H738" s="16"/>
      <c r="I738" s="82"/>
      <c r="J738" s="83"/>
      <c r="K738" s="14"/>
      <c r="L738" s="17"/>
      <c r="M738" s="16"/>
      <c r="N738" s="16"/>
      <c r="O738" s="16"/>
      <c r="P738" s="353">
        <f>COUNTIF(Inputs!$D$4:$AL$247,C738)*(Inputs!$B$3*24)*60*IF(C738="",0,1)</f>
        <v>0</v>
      </c>
      <c r="Q738" s="354">
        <f>IF(Factsheet!$E$61&gt;0,P738/Factsheet!$E$61,0)</f>
        <v>0</v>
      </c>
      <c r="R738" s="18"/>
      <c r="S738" s="355"/>
      <c r="T738" s="14"/>
      <c r="U738" s="14"/>
      <c r="V738" s="14" t="str">
        <f t="shared" si="19"/>
        <v>-</v>
      </c>
      <c r="W738" s="14"/>
      <c r="X738" s="14"/>
      <c r="Y738" s="14"/>
      <c r="Z738" s="14"/>
    </row>
    <row r="739" spans="1:26" ht="15" x14ac:dyDescent="0.25">
      <c r="A739" s="14"/>
      <c r="B739" s="16"/>
      <c r="C739" s="16"/>
      <c r="D739" s="14"/>
      <c r="E739" s="14"/>
      <c r="F739" s="16"/>
      <c r="G739" s="16"/>
      <c r="H739" s="16"/>
      <c r="I739" s="82"/>
      <c r="J739" s="83"/>
      <c r="K739" s="14"/>
      <c r="L739" s="17"/>
      <c r="M739" s="16"/>
      <c r="N739" s="16"/>
      <c r="O739" s="16"/>
      <c r="P739" s="353">
        <f>COUNTIF(Inputs!$D$4:$AL$247,C739)*(Inputs!$B$3*24)*60*IF(C739="",0,1)</f>
        <v>0</v>
      </c>
      <c r="Q739" s="354">
        <f>IF(Factsheet!$E$61&gt;0,P739/Factsheet!$E$61,0)</f>
        <v>0</v>
      </c>
      <c r="R739" s="18"/>
      <c r="S739" s="355"/>
      <c r="T739" s="14"/>
      <c r="U739" s="14"/>
      <c r="V739" s="14" t="str">
        <f t="shared" si="19"/>
        <v>-</v>
      </c>
      <c r="W739" s="14"/>
      <c r="X739" s="14"/>
      <c r="Y739" s="14"/>
      <c r="Z739" s="14"/>
    </row>
    <row r="740" spans="1:26" ht="15" x14ac:dyDescent="0.25">
      <c r="A740" s="14"/>
      <c r="B740" s="16"/>
      <c r="C740" s="16"/>
      <c r="D740" s="14"/>
      <c r="E740" s="14"/>
      <c r="F740" s="16"/>
      <c r="G740" s="16"/>
      <c r="H740" s="16"/>
      <c r="I740" s="82"/>
      <c r="J740" s="83"/>
      <c r="K740" s="14"/>
      <c r="L740" s="17"/>
      <c r="M740" s="16"/>
      <c r="N740" s="16"/>
      <c r="O740" s="16"/>
      <c r="P740" s="353">
        <f>COUNTIF(Inputs!$D$4:$AL$247,C740)*(Inputs!$B$3*24)*60*IF(C740="",0,1)</f>
        <v>0</v>
      </c>
      <c r="Q740" s="354">
        <f>IF(Factsheet!$E$61&gt;0,P740/Factsheet!$E$61,0)</f>
        <v>0</v>
      </c>
      <c r="R740" s="18"/>
      <c r="S740" s="355"/>
      <c r="T740" s="14"/>
      <c r="U740" s="14"/>
      <c r="V740" s="14" t="str">
        <f t="shared" si="19"/>
        <v>-</v>
      </c>
      <c r="W740" s="14"/>
      <c r="X740" s="14"/>
      <c r="Y740" s="14"/>
      <c r="Z740" s="14"/>
    </row>
    <row r="741" spans="1:26" ht="15" x14ac:dyDescent="0.25">
      <c r="A741" s="14"/>
      <c r="B741" s="16"/>
      <c r="C741" s="16"/>
      <c r="D741" s="14"/>
      <c r="E741" s="14"/>
      <c r="F741" s="16"/>
      <c r="G741" s="16"/>
      <c r="H741" s="16"/>
      <c r="I741" s="82"/>
      <c r="J741" s="83"/>
      <c r="K741" s="14"/>
      <c r="L741" s="17"/>
      <c r="M741" s="16"/>
      <c r="N741" s="16"/>
      <c r="O741" s="16"/>
      <c r="P741" s="353">
        <f>COUNTIF(Inputs!$D$4:$AL$247,C741)*(Inputs!$B$3*24)*60*IF(C741="",0,1)</f>
        <v>0</v>
      </c>
      <c r="Q741" s="354">
        <f>IF(Factsheet!$E$61&gt;0,P741/Factsheet!$E$61,0)</f>
        <v>0</v>
      </c>
      <c r="R741" s="18"/>
      <c r="S741" s="355"/>
      <c r="T741" s="14"/>
      <c r="U741" s="14"/>
      <c r="V741" s="14" t="str">
        <f t="shared" si="19"/>
        <v>-</v>
      </c>
      <c r="W741" s="14"/>
      <c r="X741" s="14"/>
      <c r="Y741" s="14"/>
      <c r="Z741" s="14"/>
    </row>
    <row r="742" spans="1:26" ht="15" x14ac:dyDescent="0.25">
      <c r="A742" s="14"/>
      <c r="B742" s="16"/>
      <c r="C742" s="16"/>
      <c r="D742" s="14"/>
      <c r="E742" s="14"/>
      <c r="F742" s="16"/>
      <c r="G742" s="16"/>
      <c r="H742" s="16"/>
      <c r="I742" s="82"/>
      <c r="J742" s="83"/>
      <c r="K742" s="14"/>
      <c r="L742" s="17"/>
      <c r="M742" s="16"/>
      <c r="N742" s="16"/>
      <c r="O742" s="16"/>
      <c r="P742" s="353">
        <f>COUNTIF(Inputs!$D$4:$AL$247,C742)*(Inputs!$B$3*24)*60*IF(C742="",0,1)</f>
        <v>0</v>
      </c>
      <c r="Q742" s="354">
        <f>IF(Factsheet!$E$61&gt;0,P742/Factsheet!$E$61,0)</f>
        <v>0</v>
      </c>
      <c r="R742" s="18"/>
      <c r="S742" s="355"/>
      <c r="T742" s="14"/>
      <c r="U742" s="14"/>
      <c r="V742" s="14" t="str">
        <f t="shared" si="19"/>
        <v>-</v>
      </c>
      <c r="W742" s="14"/>
      <c r="X742" s="14"/>
      <c r="Y742" s="14"/>
      <c r="Z742" s="14"/>
    </row>
    <row r="743" spans="1:26" ht="15" x14ac:dyDescent="0.25">
      <c r="A743" s="14"/>
      <c r="B743" s="16"/>
      <c r="C743" s="16"/>
      <c r="D743" s="14"/>
      <c r="E743" s="14"/>
      <c r="F743" s="16"/>
      <c r="G743" s="16"/>
      <c r="H743" s="16"/>
      <c r="I743" s="82"/>
      <c r="J743" s="83"/>
      <c r="K743" s="14"/>
      <c r="L743" s="17"/>
      <c r="M743" s="16"/>
      <c r="N743" s="16"/>
      <c r="O743" s="16"/>
      <c r="P743" s="353">
        <f>COUNTIF(Inputs!$D$4:$AL$247,C743)*(Inputs!$B$3*24)*60*IF(C743="",0,1)</f>
        <v>0</v>
      </c>
      <c r="Q743" s="354">
        <f>IF(Factsheet!$E$61&gt;0,P743/Factsheet!$E$61,0)</f>
        <v>0</v>
      </c>
      <c r="R743" s="18"/>
      <c r="S743" s="355"/>
      <c r="T743" s="14"/>
      <c r="U743" s="14"/>
      <c r="V743" s="14" t="str">
        <f t="shared" si="19"/>
        <v>-</v>
      </c>
      <c r="W743" s="14"/>
      <c r="X743" s="14"/>
      <c r="Y743" s="14"/>
      <c r="Z743" s="14"/>
    </row>
    <row r="744" spans="1:26" ht="15" x14ac:dyDescent="0.25">
      <c r="A744" s="14"/>
      <c r="B744" s="16"/>
      <c r="C744" s="16"/>
      <c r="D744" s="14"/>
      <c r="E744" s="14"/>
      <c r="F744" s="16"/>
      <c r="G744" s="16"/>
      <c r="H744" s="16"/>
      <c r="I744" s="82"/>
      <c r="J744" s="83"/>
      <c r="K744" s="14"/>
      <c r="L744" s="17"/>
      <c r="M744" s="16"/>
      <c r="N744" s="16"/>
      <c r="O744" s="16"/>
      <c r="P744" s="353">
        <f>COUNTIF(Inputs!$D$4:$AL$247,C744)*(Inputs!$B$3*24)*60*IF(C744="",0,1)</f>
        <v>0</v>
      </c>
      <c r="Q744" s="354">
        <f>IF(Factsheet!$E$61&gt;0,P744/Factsheet!$E$61,0)</f>
        <v>0</v>
      </c>
      <c r="R744" s="18"/>
      <c r="S744" s="355"/>
      <c r="T744" s="14"/>
      <c r="U744" s="14"/>
      <c r="V744" s="14" t="str">
        <f t="shared" si="19"/>
        <v>-</v>
      </c>
      <c r="W744" s="14"/>
      <c r="X744" s="14"/>
      <c r="Y744" s="14"/>
      <c r="Z744" s="14"/>
    </row>
    <row r="745" spans="1:26" ht="15" x14ac:dyDescent="0.25">
      <c r="A745" s="14"/>
      <c r="B745" s="16"/>
      <c r="C745" s="16"/>
      <c r="D745" s="14"/>
      <c r="E745" s="14"/>
      <c r="F745" s="16"/>
      <c r="G745" s="16"/>
      <c r="H745" s="16"/>
      <c r="I745" s="82"/>
      <c r="J745" s="83"/>
      <c r="K745" s="14"/>
      <c r="L745" s="17"/>
      <c r="M745" s="16"/>
      <c r="N745" s="16"/>
      <c r="O745" s="16"/>
      <c r="P745" s="353">
        <f>COUNTIF(Inputs!$D$4:$AL$247,C745)*(Inputs!$B$3*24)*60*IF(C745="",0,1)</f>
        <v>0</v>
      </c>
      <c r="Q745" s="354">
        <f>IF(Factsheet!$E$61&gt;0,P745/Factsheet!$E$61,0)</f>
        <v>0</v>
      </c>
      <c r="R745" s="18"/>
      <c r="S745" s="355"/>
      <c r="T745" s="14"/>
      <c r="U745" s="14"/>
      <c r="V745" s="14" t="str">
        <f t="shared" si="19"/>
        <v>-</v>
      </c>
      <c r="W745" s="14"/>
      <c r="X745" s="14"/>
      <c r="Y745" s="14"/>
      <c r="Z745" s="14"/>
    </row>
    <row r="746" spans="1:26" ht="15" x14ac:dyDescent="0.25">
      <c r="A746" s="14"/>
      <c r="B746" s="16"/>
      <c r="C746" s="16"/>
      <c r="D746" s="14"/>
      <c r="E746" s="14"/>
      <c r="F746" s="16"/>
      <c r="G746" s="16"/>
      <c r="H746" s="16"/>
      <c r="I746" s="82"/>
      <c r="J746" s="83"/>
      <c r="K746" s="14"/>
      <c r="L746" s="17"/>
      <c r="M746" s="16"/>
      <c r="N746" s="16"/>
      <c r="O746" s="16"/>
      <c r="P746" s="353">
        <f>COUNTIF(Inputs!$D$4:$AL$247,C746)*(Inputs!$B$3*24)*60*IF(C746="",0,1)</f>
        <v>0</v>
      </c>
      <c r="Q746" s="354">
        <f>IF(Factsheet!$E$61&gt;0,P746/Factsheet!$E$61,0)</f>
        <v>0</v>
      </c>
      <c r="R746" s="18"/>
      <c r="S746" s="355"/>
      <c r="T746" s="14"/>
      <c r="U746" s="14"/>
      <c r="V746" s="14" t="str">
        <f t="shared" si="19"/>
        <v>-</v>
      </c>
      <c r="W746" s="14"/>
      <c r="X746" s="14"/>
      <c r="Y746" s="14"/>
      <c r="Z746" s="14"/>
    </row>
    <row r="747" spans="1:26" ht="15" x14ac:dyDescent="0.25">
      <c r="A747" s="14"/>
      <c r="B747" s="16"/>
      <c r="C747" s="16"/>
      <c r="D747" s="14"/>
      <c r="E747" s="14"/>
      <c r="F747" s="16"/>
      <c r="G747" s="16"/>
      <c r="H747" s="16"/>
      <c r="I747" s="82"/>
      <c r="J747" s="83"/>
      <c r="K747" s="14"/>
      <c r="L747" s="17"/>
      <c r="M747" s="16"/>
      <c r="N747" s="16"/>
      <c r="O747" s="16"/>
      <c r="P747" s="353">
        <f>COUNTIF(Inputs!$D$4:$AL$247,C747)*(Inputs!$B$3*24)*60*IF(C747="",0,1)</f>
        <v>0</v>
      </c>
      <c r="Q747" s="354">
        <f>IF(Factsheet!$E$61&gt;0,P747/Factsheet!$E$61,0)</f>
        <v>0</v>
      </c>
      <c r="R747" s="18"/>
      <c r="S747" s="355"/>
      <c r="T747" s="14"/>
      <c r="U747" s="14"/>
      <c r="V747" s="14" t="str">
        <f t="shared" si="19"/>
        <v>-</v>
      </c>
      <c r="W747" s="14"/>
      <c r="X747" s="14"/>
      <c r="Y747" s="14"/>
      <c r="Z747" s="14"/>
    </row>
    <row r="748" spans="1:26" ht="15" x14ac:dyDescent="0.25">
      <c r="A748" s="14"/>
      <c r="B748" s="16"/>
      <c r="C748" s="16"/>
      <c r="D748" s="14"/>
      <c r="E748" s="14"/>
      <c r="F748" s="16"/>
      <c r="G748" s="16"/>
      <c r="H748" s="16"/>
      <c r="I748" s="82"/>
      <c r="J748" s="83"/>
      <c r="K748" s="14"/>
      <c r="L748" s="17"/>
      <c r="M748" s="16"/>
      <c r="N748" s="16"/>
      <c r="O748" s="16"/>
      <c r="P748" s="353">
        <f>COUNTIF(Inputs!$D$4:$AL$247,C748)*(Inputs!$B$3*24)*60*IF(C748="",0,1)</f>
        <v>0</v>
      </c>
      <c r="Q748" s="354">
        <f>IF(Factsheet!$E$61&gt;0,P748/Factsheet!$E$61,0)</f>
        <v>0</v>
      </c>
      <c r="R748" s="18"/>
      <c r="S748" s="355"/>
      <c r="T748" s="14"/>
      <c r="U748" s="14"/>
      <c r="V748" s="14" t="str">
        <f t="shared" si="19"/>
        <v>-</v>
      </c>
      <c r="W748" s="14"/>
      <c r="X748" s="14"/>
      <c r="Y748" s="14"/>
      <c r="Z748" s="14"/>
    </row>
    <row r="749" spans="1:26" ht="15" x14ac:dyDescent="0.25">
      <c r="A749" s="14"/>
      <c r="B749" s="16"/>
      <c r="C749" s="16"/>
      <c r="D749" s="14"/>
      <c r="E749" s="14"/>
      <c r="F749" s="16"/>
      <c r="G749" s="16"/>
      <c r="H749" s="16"/>
      <c r="I749" s="82"/>
      <c r="J749" s="83"/>
      <c r="K749" s="14"/>
      <c r="L749" s="17"/>
      <c r="M749" s="16"/>
      <c r="N749" s="16"/>
      <c r="O749" s="16"/>
      <c r="P749" s="353">
        <f>COUNTIF(Inputs!$D$4:$AL$247,C749)*(Inputs!$B$3*24)*60*IF(C749="",0,1)</f>
        <v>0</v>
      </c>
      <c r="Q749" s="354">
        <f>IF(Factsheet!$E$61&gt;0,P749/Factsheet!$E$61,0)</f>
        <v>0</v>
      </c>
      <c r="R749" s="18"/>
      <c r="S749" s="355"/>
      <c r="T749" s="14"/>
      <c r="U749" s="14"/>
      <c r="V749" s="14" t="str">
        <f t="shared" si="19"/>
        <v>-</v>
      </c>
      <c r="W749" s="14"/>
      <c r="X749" s="14"/>
      <c r="Y749" s="14"/>
      <c r="Z749" s="14"/>
    </row>
    <row r="750" spans="1:26" ht="15" x14ac:dyDescent="0.25">
      <c r="A750" s="14"/>
      <c r="B750" s="16"/>
      <c r="C750" s="16"/>
      <c r="D750" s="14"/>
      <c r="E750" s="14"/>
      <c r="F750" s="16"/>
      <c r="G750" s="16"/>
      <c r="H750" s="16"/>
      <c r="I750" s="82"/>
      <c r="J750" s="83"/>
      <c r="K750" s="14"/>
      <c r="L750" s="17"/>
      <c r="M750" s="16"/>
      <c r="N750" s="16"/>
      <c r="O750" s="16"/>
      <c r="P750" s="353">
        <f>COUNTIF(Inputs!$D$4:$AL$247,C750)*(Inputs!$B$3*24)*60*IF(C750="",0,1)</f>
        <v>0</v>
      </c>
      <c r="Q750" s="354">
        <f>IF(Factsheet!$E$61&gt;0,P750/Factsheet!$E$61,0)</f>
        <v>0</v>
      </c>
      <c r="R750" s="18"/>
      <c r="S750" s="355"/>
      <c r="T750" s="14"/>
      <c r="U750" s="14"/>
      <c r="V750" s="14" t="str">
        <f t="shared" si="19"/>
        <v>-</v>
      </c>
      <c r="W750" s="14"/>
      <c r="X750" s="14"/>
      <c r="Y750" s="14"/>
      <c r="Z750" s="14"/>
    </row>
    <row r="751" spans="1:26" ht="15" x14ac:dyDescent="0.25">
      <c r="A751" s="14"/>
      <c r="B751" s="16"/>
      <c r="C751" s="16"/>
      <c r="D751" s="14"/>
      <c r="E751" s="14"/>
      <c r="F751" s="16"/>
      <c r="G751" s="16"/>
      <c r="H751" s="16"/>
      <c r="I751" s="82"/>
      <c r="J751" s="83"/>
      <c r="K751" s="14"/>
      <c r="L751" s="17"/>
      <c r="M751" s="16"/>
      <c r="N751" s="16"/>
      <c r="O751" s="16"/>
      <c r="P751" s="353">
        <f>COUNTIF(Inputs!$D$4:$AL$247,C751)*(Inputs!$B$3*24)*60*IF(C751="",0,1)</f>
        <v>0</v>
      </c>
      <c r="Q751" s="354">
        <f>IF(Factsheet!$E$61&gt;0,P751/Factsheet!$E$61,0)</f>
        <v>0</v>
      </c>
      <c r="R751" s="18"/>
      <c r="S751" s="355"/>
      <c r="T751" s="14"/>
      <c r="U751" s="14"/>
      <c r="V751" s="14" t="str">
        <f t="shared" si="19"/>
        <v>-</v>
      </c>
      <c r="W751" s="14"/>
      <c r="X751" s="14"/>
      <c r="Y751" s="14"/>
      <c r="Z751" s="14"/>
    </row>
    <row r="752" spans="1:26" ht="15" x14ac:dyDescent="0.25">
      <c r="A752" s="14"/>
      <c r="B752" s="16"/>
      <c r="C752" s="16"/>
      <c r="D752" s="14"/>
      <c r="E752" s="14"/>
      <c r="F752" s="16"/>
      <c r="G752" s="16"/>
      <c r="H752" s="16"/>
      <c r="I752" s="82"/>
      <c r="J752" s="83"/>
      <c r="K752" s="14"/>
      <c r="L752" s="17"/>
      <c r="M752" s="16"/>
      <c r="N752" s="16"/>
      <c r="O752" s="16"/>
      <c r="P752" s="353">
        <f>COUNTIF(Inputs!$D$4:$AL$247,C752)*(Inputs!$B$3*24)*60*IF(C752="",0,1)</f>
        <v>0</v>
      </c>
      <c r="Q752" s="354">
        <f>IF(Factsheet!$E$61&gt;0,P752/Factsheet!$E$61,0)</f>
        <v>0</v>
      </c>
      <c r="R752" s="18"/>
      <c r="S752" s="355"/>
      <c r="T752" s="14"/>
      <c r="U752" s="14"/>
      <c r="V752" s="14" t="str">
        <f t="shared" si="19"/>
        <v>-</v>
      </c>
      <c r="W752" s="14"/>
      <c r="X752" s="14"/>
      <c r="Y752" s="14"/>
      <c r="Z752" s="14"/>
    </row>
    <row r="753" spans="1:26" ht="15" x14ac:dyDescent="0.25">
      <c r="A753" s="14"/>
      <c r="B753" s="16"/>
      <c r="C753" s="16"/>
      <c r="D753" s="14"/>
      <c r="E753" s="14"/>
      <c r="F753" s="16"/>
      <c r="G753" s="16"/>
      <c r="H753" s="16"/>
      <c r="I753" s="82"/>
      <c r="J753" s="83"/>
      <c r="K753" s="14"/>
      <c r="L753" s="17"/>
      <c r="M753" s="16"/>
      <c r="N753" s="16"/>
      <c r="O753" s="16"/>
      <c r="P753" s="353">
        <f>COUNTIF(Inputs!$D$4:$AL$247,C753)*(Inputs!$B$3*24)*60*IF(C753="",0,1)</f>
        <v>0</v>
      </c>
      <c r="Q753" s="354">
        <f>IF(Factsheet!$E$61&gt;0,P753/Factsheet!$E$61,0)</f>
        <v>0</v>
      </c>
      <c r="R753" s="18"/>
      <c r="S753" s="355"/>
      <c r="T753" s="14"/>
      <c r="U753" s="14"/>
      <c r="V753" s="14" t="str">
        <f t="shared" si="19"/>
        <v>-</v>
      </c>
      <c r="W753" s="14"/>
      <c r="X753" s="14"/>
      <c r="Y753" s="14"/>
      <c r="Z753" s="14"/>
    </row>
    <row r="754" spans="1:26" ht="15" x14ac:dyDescent="0.25">
      <c r="A754" s="14"/>
      <c r="B754" s="16"/>
      <c r="C754" s="16"/>
      <c r="D754" s="14"/>
      <c r="E754" s="14"/>
      <c r="F754" s="16"/>
      <c r="G754" s="16"/>
      <c r="H754" s="16"/>
      <c r="I754" s="82"/>
      <c r="J754" s="83"/>
      <c r="K754" s="14"/>
      <c r="L754" s="17"/>
      <c r="M754" s="16"/>
      <c r="N754" s="16"/>
      <c r="O754" s="16"/>
      <c r="P754" s="353">
        <f>COUNTIF(Inputs!$D$4:$AL$247,C754)*(Inputs!$B$3*24)*60*IF(C754="",0,1)</f>
        <v>0</v>
      </c>
      <c r="Q754" s="354">
        <f>IF(Factsheet!$E$61&gt;0,P754/Factsheet!$E$61,0)</f>
        <v>0</v>
      </c>
      <c r="R754" s="18"/>
      <c r="S754" s="355"/>
      <c r="T754" s="14"/>
      <c r="U754" s="14"/>
      <c r="V754" s="14" t="str">
        <f t="shared" si="19"/>
        <v>-</v>
      </c>
      <c r="W754" s="14"/>
      <c r="X754" s="14"/>
      <c r="Y754" s="14"/>
      <c r="Z754" s="14"/>
    </row>
    <row r="755" spans="1:26" ht="15" x14ac:dyDescent="0.25">
      <c r="A755" s="14"/>
      <c r="B755" s="16"/>
      <c r="C755" s="16"/>
      <c r="D755" s="14"/>
      <c r="E755" s="14"/>
      <c r="F755" s="16"/>
      <c r="G755" s="16"/>
      <c r="H755" s="16"/>
      <c r="I755" s="82"/>
      <c r="J755" s="83"/>
      <c r="K755" s="14"/>
      <c r="L755" s="17"/>
      <c r="M755" s="16"/>
      <c r="N755" s="16"/>
      <c r="O755" s="16"/>
      <c r="P755" s="353">
        <f>COUNTIF(Inputs!$D$4:$AL$247,C755)*(Inputs!$B$3*24)*60*IF(C755="",0,1)</f>
        <v>0</v>
      </c>
      <c r="Q755" s="354">
        <f>IF(Factsheet!$E$61&gt;0,P755/Factsheet!$E$61,0)</f>
        <v>0</v>
      </c>
      <c r="R755" s="18"/>
      <c r="S755" s="355"/>
      <c r="T755" s="14"/>
      <c r="U755" s="14"/>
      <c r="V755" s="14" t="str">
        <f t="shared" si="19"/>
        <v>-</v>
      </c>
      <c r="W755" s="14"/>
      <c r="X755" s="14"/>
      <c r="Y755" s="14"/>
      <c r="Z755" s="14"/>
    </row>
    <row r="756" spans="1:26" ht="15" x14ac:dyDescent="0.25">
      <c r="A756" s="14"/>
      <c r="B756" s="16"/>
      <c r="C756" s="16"/>
      <c r="D756" s="14"/>
      <c r="E756" s="14"/>
      <c r="F756" s="16"/>
      <c r="G756" s="16"/>
      <c r="H756" s="16"/>
      <c r="I756" s="82"/>
      <c r="J756" s="83"/>
      <c r="K756" s="14"/>
      <c r="L756" s="17"/>
      <c r="M756" s="16"/>
      <c r="N756" s="16"/>
      <c r="O756" s="16"/>
      <c r="P756" s="353">
        <f>COUNTIF(Inputs!$D$4:$AL$247,C756)*(Inputs!$B$3*24)*60*IF(C756="",0,1)</f>
        <v>0</v>
      </c>
      <c r="Q756" s="354">
        <f>IF(Factsheet!$E$61&gt;0,P756/Factsheet!$E$61,0)</f>
        <v>0</v>
      </c>
      <c r="R756" s="18"/>
      <c r="S756" s="355"/>
      <c r="T756" s="14"/>
      <c r="U756" s="14"/>
      <c r="V756" s="14" t="str">
        <f t="shared" si="19"/>
        <v>-</v>
      </c>
      <c r="W756" s="14"/>
      <c r="X756" s="14"/>
      <c r="Y756" s="14"/>
      <c r="Z756" s="14"/>
    </row>
    <row r="757" spans="1:26" ht="15" x14ac:dyDescent="0.25">
      <c r="A757" s="14"/>
      <c r="B757" s="16"/>
      <c r="C757" s="16"/>
      <c r="D757" s="14"/>
      <c r="E757" s="14"/>
      <c r="F757" s="16"/>
      <c r="G757" s="16"/>
      <c r="H757" s="16"/>
      <c r="I757" s="82"/>
      <c r="J757" s="83"/>
      <c r="K757" s="14"/>
      <c r="L757" s="17"/>
      <c r="M757" s="16"/>
      <c r="N757" s="16"/>
      <c r="O757" s="16"/>
      <c r="P757" s="353">
        <f>COUNTIF(Inputs!$D$4:$AL$247,C757)*(Inputs!$B$3*24)*60*IF(C757="",0,1)</f>
        <v>0</v>
      </c>
      <c r="Q757" s="354">
        <f>IF(Factsheet!$E$61&gt;0,P757/Factsheet!$E$61,0)</f>
        <v>0</v>
      </c>
      <c r="R757" s="18"/>
      <c r="S757" s="355"/>
      <c r="T757" s="14"/>
      <c r="U757" s="14"/>
      <c r="V757" s="14" t="str">
        <f t="shared" si="19"/>
        <v>-</v>
      </c>
      <c r="W757" s="14"/>
      <c r="X757" s="14"/>
      <c r="Y757" s="14"/>
      <c r="Z757" s="14"/>
    </row>
    <row r="758" spans="1:26" ht="15" x14ac:dyDescent="0.25">
      <c r="A758" s="14"/>
      <c r="B758" s="16"/>
      <c r="C758" s="16"/>
      <c r="D758" s="14"/>
      <c r="E758" s="14"/>
      <c r="F758" s="16"/>
      <c r="G758" s="16"/>
      <c r="H758" s="16"/>
      <c r="I758" s="82"/>
      <c r="J758" s="83"/>
      <c r="K758" s="14"/>
      <c r="L758" s="17"/>
      <c r="M758" s="16"/>
      <c r="N758" s="16"/>
      <c r="O758" s="16"/>
      <c r="P758" s="353">
        <f>COUNTIF(Inputs!$D$4:$AL$247,C758)*(Inputs!$B$3*24)*60*IF(C758="",0,1)</f>
        <v>0</v>
      </c>
      <c r="Q758" s="354">
        <f>IF(Factsheet!$E$61&gt;0,P758/Factsheet!$E$61,0)</f>
        <v>0</v>
      </c>
      <c r="R758" s="18"/>
      <c r="S758" s="355"/>
      <c r="T758" s="14"/>
      <c r="U758" s="14"/>
      <c r="V758" s="14" t="str">
        <f t="shared" si="19"/>
        <v>-</v>
      </c>
      <c r="W758" s="14"/>
      <c r="X758" s="14"/>
      <c r="Y758" s="14"/>
      <c r="Z758" s="14"/>
    </row>
    <row r="759" spans="1:26" ht="15" x14ac:dyDescent="0.25">
      <c r="A759" s="14"/>
      <c r="B759" s="16"/>
      <c r="C759" s="16"/>
      <c r="D759" s="14"/>
      <c r="E759" s="14"/>
      <c r="F759" s="16"/>
      <c r="G759" s="16"/>
      <c r="H759" s="16"/>
      <c r="I759" s="82"/>
      <c r="J759" s="83"/>
      <c r="K759" s="14"/>
      <c r="L759" s="17"/>
      <c r="M759" s="16"/>
      <c r="N759" s="16"/>
      <c r="O759" s="16"/>
      <c r="P759" s="353">
        <f>COUNTIF(Inputs!$D$4:$AL$247,C759)*(Inputs!$B$3*24)*60*IF(C759="",0,1)</f>
        <v>0</v>
      </c>
      <c r="Q759" s="354">
        <f>IF(Factsheet!$E$61&gt;0,P759/Factsheet!$E$61,0)</f>
        <v>0</v>
      </c>
      <c r="R759" s="18"/>
      <c r="S759" s="355"/>
      <c r="T759" s="14"/>
      <c r="U759" s="14"/>
      <c r="V759" s="14" t="str">
        <f t="shared" si="19"/>
        <v>-</v>
      </c>
      <c r="W759" s="14"/>
      <c r="X759" s="14"/>
      <c r="Y759" s="14"/>
      <c r="Z759" s="14"/>
    </row>
    <row r="760" spans="1:26" ht="15" x14ac:dyDescent="0.25">
      <c r="A760" s="14"/>
      <c r="B760" s="16"/>
      <c r="C760" s="16"/>
      <c r="D760" s="14"/>
      <c r="E760" s="14"/>
      <c r="F760" s="16"/>
      <c r="G760" s="16"/>
      <c r="H760" s="16"/>
      <c r="I760" s="82"/>
      <c r="J760" s="83"/>
      <c r="K760" s="14"/>
      <c r="L760" s="17"/>
      <c r="M760" s="16"/>
      <c r="N760" s="16"/>
      <c r="O760" s="16"/>
      <c r="P760" s="353">
        <f>COUNTIF(Inputs!$D$4:$AL$247,C760)*(Inputs!$B$3*24)*60*IF(C760="",0,1)</f>
        <v>0</v>
      </c>
      <c r="Q760" s="354">
        <f>IF(Factsheet!$E$61&gt;0,P760/Factsheet!$E$61,0)</f>
        <v>0</v>
      </c>
      <c r="R760" s="18"/>
      <c r="S760" s="355"/>
      <c r="T760" s="14"/>
      <c r="U760" s="14"/>
      <c r="V760" s="14" t="str">
        <f t="shared" ref="V760:V823" si="20">A760&amp;"-"&amp;C760</f>
        <v>-</v>
      </c>
      <c r="W760" s="14"/>
      <c r="X760" s="14"/>
      <c r="Y760" s="14"/>
      <c r="Z760" s="14"/>
    </row>
    <row r="761" spans="1:26" ht="15" x14ac:dyDescent="0.25">
      <c r="A761" s="14"/>
      <c r="B761" s="16"/>
      <c r="C761" s="16"/>
      <c r="D761" s="14"/>
      <c r="E761" s="14"/>
      <c r="F761" s="16"/>
      <c r="G761" s="16"/>
      <c r="H761" s="16"/>
      <c r="I761" s="82"/>
      <c r="J761" s="83"/>
      <c r="K761" s="14"/>
      <c r="L761" s="17"/>
      <c r="M761" s="16"/>
      <c r="N761" s="16"/>
      <c r="O761" s="16"/>
      <c r="P761" s="353">
        <f>COUNTIF(Inputs!$D$4:$AL$247,C761)*(Inputs!$B$3*24)*60*IF(C761="",0,1)</f>
        <v>0</v>
      </c>
      <c r="Q761" s="354">
        <f>IF(Factsheet!$E$61&gt;0,P761/Factsheet!$E$61,0)</f>
        <v>0</v>
      </c>
      <c r="R761" s="18"/>
      <c r="S761" s="355"/>
      <c r="T761" s="14"/>
      <c r="U761" s="14"/>
      <c r="V761" s="14" t="str">
        <f t="shared" si="20"/>
        <v>-</v>
      </c>
      <c r="W761" s="14"/>
      <c r="X761" s="14"/>
      <c r="Y761" s="14"/>
      <c r="Z761" s="14"/>
    </row>
    <row r="762" spans="1:26" ht="15" x14ac:dyDescent="0.25">
      <c r="A762" s="14"/>
      <c r="B762" s="16"/>
      <c r="C762" s="16"/>
      <c r="D762" s="14"/>
      <c r="E762" s="14"/>
      <c r="F762" s="16"/>
      <c r="G762" s="16"/>
      <c r="H762" s="16"/>
      <c r="I762" s="82"/>
      <c r="J762" s="83"/>
      <c r="K762" s="14"/>
      <c r="L762" s="17"/>
      <c r="M762" s="16"/>
      <c r="N762" s="16"/>
      <c r="O762" s="16"/>
      <c r="P762" s="353">
        <f>COUNTIF(Inputs!$D$4:$AL$247,C762)*(Inputs!$B$3*24)*60*IF(C762="",0,1)</f>
        <v>0</v>
      </c>
      <c r="Q762" s="354">
        <f>IF(Factsheet!$E$61&gt;0,P762/Factsheet!$E$61,0)</f>
        <v>0</v>
      </c>
      <c r="R762" s="18"/>
      <c r="S762" s="355"/>
      <c r="T762" s="14"/>
      <c r="U762" s="14"/>
      <c r="V762" s="14" t="str">
        <f t="shared" si="20"/>
        <v>-</v>
      </c>
      <c r="W762" s="14"/>
      <c r="X762" s="14"/>
      <c r="Y762" s="14"/>
      <c r="Z762" s="14"/>
    </row>
    <row r="763" spans="1:26" ht="15" x14ac:dyDescent="0.25">
      <c r="A763" s="14"/>
      <c r="B763" s="16"/>
      <c r="C763" s="16"/>
      <c r="D763" s="14"/>
      <c r="E763" s="14"/>
      <c r="F763" s="16"/>
      <c r="G763" s="16"/>
      <c r="H763" s="16"/>
      <c r="I763" s="82"/>
      <c r="J763" s="83"/>
      <c r="K763" s="14"/>
      <c r="L763" s="17"/>
      <c r="M763" s="16"/>
      <c r="N763" s="16"/>
      <c r="O763" s="16"/>
      <c r="P763" s="353">
        <f>COUNTIF(Inputs!$D$4:$AL$247,C763)*(Inputs!$B$3*24)*60*IF(C763="",0,1)</f>
        <v>0</v>
      </c>
      <c r="Q763" s="354">
        <f>IF(Factsheet!$E$61&gt;0,P763/Factsheet!$E$61,0)</f>
        <v>0</v>
      </c>
      <c r="R763" s="18"/>
      <c r="S763" s="355"/>
      <c r="T763" s="14"/>
      <c r="U763" s="14"/>
      <c r="V763" s="14" t="str">
        <f t="shared" si="20"/>
        <v>-</v>
      </c>
      <c r="W763" s="14"/>
      <c r="X763" s="14"/>
      <c r="Y763" s="14"/>
      <c r="Z763" s="14"/>
    </row>
    <row r="764" spans="1:26" ht="15" x14ac:dyDescent="0.25">
      <c r="A764" s="14"/>
      <c r="B764" s="16"/>
      <c r="C764" s="16"/>
      <c r="D764" s="14"/>
      <c r="E764" s="14"/>
      <c r="F764" s="16"/>
      <c r="G764" s="16"/>
      <c r="H764" s="16"/>
      <c r="I764" s="82"/>
      <c r="J764" s="83"/>
      <c r="K764" s="14"/>
      <c r="L764" s="17"/>
      <c r="M764" s="16"/>
      <c r="N764" s="16"/>
      <c r="O764" s="16"/>
      <c r="P764" s="353">
        <f>COUNTIF(Inputs!$D$4:$AL$247,C764)*(Inputs!$B$3*24)*60*IF(C764="",0,1)</f>
        <v>0</v>
      </c>
      <c r="Q764" s="354">
        <f>IF(Factsheet!$E$61&gt;0,P764/Factsheet!$E$61,0)</f>
        <v>0</v>
      </c>
      <c r="R764" s="18"/>
      <c r="S764" s="355"/>
      <c r="T764" s="14"/>
      <c r="U764" s="14"/>
      <c r="V764" s="14" t="str">
        <f t="shared" si="20"/>
        <v>-</v>
      </c>
      <c r="W764" s="14"/>
      <c r="X764" s="14"/>
      <c r="Y764" s="14"/>
      <c r="Z764" s="14"/>
    </row>
    <row r="765" spans="1:26" ht="15" x14ac:dyDescent="0.25">
      <c r="A765" s="14"/>
      <c r="B765" s="16"/>
      <c r="C765" s="16"/>
      <c r="D765" s="14"/>
      <c r="E765" s="14"/>
      <c r="F765" s="16"/>
      <c r="G765" s="16"/>
      <c r="H765" s="16"/>
      <c r="I765" s="82"/>
      <c r="J765" s="83"/>
      <c r="K765" s="14"/>
      <c r="L765" s="17"/>
      <c r="M765" s="16"/>
      <c r="N765" s="16"/>
      <c r="O765" s="16"/>
      <c r="P765" s="353">
        <f>COUNTIF(Inputs!$D$4:$AL$247,C765)*(Inputs!$B$3*24)*60*IF(C765="",0,1)</f>
        <v>0</v>
      </c>
      <c r="Q765" s="354">
        <f>IF(Factsheet!$E$61&gt;0,P765/Factsheet!$E$61,0)</f>
        <v>0</v>
      </c>
      <c r="R765" s="18"/>
      <c r="S765" s="355"/>
      <c r="T765" s="14"/>
      <c r="U765" s="14"/>
      <c r="V765" s="14" t="str">
        <f t="shared" si="20"/>
        <v>-</v>
      </c>
      <c r="W765" s="14"/>
      <c r="X765" s="14"/>
      <c r="Y765" s="14"/>
      <c r="Z765" s="14"/>
    </row>
    <row r="766" spans="1:26" ht="15" x14ac:dyDescent="0.25">
      <c r="A766" s="14"/>
      <c r="B766" s="16"/>
      <c r="C766" s="16"/>
      <c r="D766" s="14"/>
      <c r="E766" s="14"/>
      <c r="F766" s="16"/>
      <c r="G766" s="16"/>
      <c r="H766" s="16"/>
      <c r="I766" s="82"/>
      <c r="J766" s="83"/>
      <c r="K766" s="14"/>
      <c r="L766" s="17"/>
      <c r="M766" s="16"/>
      <c r="N766" s="16"/>
      <c r="O766" s="16"/>
      <c r="P766" s="353">
        <f>COUNTIF(Inputs!$D$4:$AL$247,C766)*(Inputs!$B$3*24)*60*IF(C766="",0,1)</f>
        <v>0</v>
      </c>
      <c r="Q766" s="354">
        <f>IF(Factsheet!$E$61&gt;0,P766/Factsheet!$E$61,0)</f>
        <v>0</v>
      </c>
      <c r="R766" s="18"/>
      <c r="S766" s="355"/>
      <c r="T766" s="14"/>
      <c r="U766" s="14"/>
      <c r="V766" s="14" t="str">
        <f t="shared" si="20"/>
        <v>-</v>
      </c>
      <c r="W766" s="14"/>
      <c r="X766" s="14"/>
      <c r="Y766" s="14"/>
      <c r="Z766" s="14"/>
    </row>
    <row r="767" spans="1:26" ht="15" x14ac:dyDescent="0.25">
      <c r="A767" s="14"/>
      <c r="B767" s="16"/>
      <c r="C767" s="16"/>
      <c r="D767" s="14"/>
      <c r="E767" s="14"/>
      <c r="F767" s="16"/>
      <c r="G767" s="16"/>
      <c r="H767" s="16"/>
      <c r="I767" s="82"/>
      <c r="J767" s="83"/>
      <c r="K767" s="14"/>
      <c r="L767" s="17"/>
      <c r="M767" s="16"/>
      <c r="N767" s="16"/>
      <c r="O767" s="16"/>
      <c r="P767" s="353">
        <f>COUNTIF(Inputs!$D$4:$AL$247,C767)*(Inputs!$B$3*24)*60*IF(C767="",0,1)</f>
        <v>0</v>
      </c>
      <c r="Q767" s="354">
        <f>IF(Factsheet!$E$61&gt;0,P767/Factsheet!$E$61,0)</f>
        <v>0</v>
      </c>
      <c r="R767" s="18"/>
      <c r="S767" s="355"/>
      <c r="T767" s="14"/>
      <c r="U767" s="14"/>
      <c r="V767" s="14" t="str">
        <f t="shared" si="20"/>
        <v>-</v>
      </c>
      <c r="W767" s="14"/>
      <c r="X767" s="14"/>
      <c r="Y767" s="14"/>
      <c r="Z767" s="14"/>
    </row>
    <row r="768" spans="1:26" ht="15" x14ac:dyDescent="0.25">
      <c r="A768" s="14"/>
      <c r="B768" s="16"/>
      <c r="C768" s="16"/>
      <c r="D768" s="14"/>
      <c r="E768" s="14"/>
      <c r="F768" s="16"/>
      <c r="G768" s="16"/>
      <c r="H768" s="16"/>
      <c r="I768" s="82"/>
      <c r="J768" s="83"/>
      <c r="K768" s="14"/>
      <c r="L768" s="17"/>
      <c r="M768" s="16"/>
      <c r="N768" s="16"/>
      <c r="O768" s="16"/>
      <c r="P768" s="353">
        <f>COUNTIF(Inputs!$D$4:$AL$247,C768)*(Inputs!$B$3*24)*60*IF(C768="",0,1)</f>
        <v>0</v>
      </c>
      <c r="Q768" s="354">
        <f>IF(Factsheet!$E$61&gt;0,P768/Factsheet!$E$61,0)</f>
        <v>0</v>
      </c>
      <c r="R768" s="18"/>
      <c r="S768" s="355"/>
      <c r="T768" s="14"/>
      <c r="U768" s="14"/>
      <c r="V768" s="14" t="str">
        <f t="shared" si="20"/>
        <v>-</v>
      </c>
      <c r="W768" s="14"/>
      <c r="X768" s="14"/>
      <c r="Y768" s="14"/>
      <c r="Z768" s="14"/>
    </row>
    <row r="769" spans="1:26" ht="15" x14ac:dyDescent="0.25">
      <c r="A769" s="14"/>
      <c r="B769" s="16"/>
      <c r="C769" s="16"/>
      <c r="D769" s="14"/>
      <c r="E769" s="14"/>
      <c r="F769" s="16"/>
      <c r="G769" s="16"/>
      <c r="H769" s="16"/>
      <c r="I769" s="82"/>
      <c r="J769" s="83"/>
      <c r="K769" s="14"/>
      <c r="L769" s="17"/>
      <c r="M769" s="16"/>
      <c r="N769" s="16"/>
      <c r="O769" s="16"/>
      <c r="P769" s="353">
        <f>COUNTIF(Inputs!$D$4:$AL$247,C769)*(Inputs!$B$3*24)*60*IF(C769="",0,1)</f>
        <v>0</v>
      </c>
      <c r="Q769" s="354">
        <f>IF(Factsheet!$E$61&gt;0,P769/Factsheet!$E$61,0)</f>
        <v>0</v>
      </c>
      <c r="R769" s="18"/>
      <c r="S769" s="355"/>
      <c r="T769" s="14"/>
      <c r="U769" s="14"/>
      <c r="V769" s="14" t="str">
        <f t="shared" si="20"/>
        <v>-</v>
      </c>
      <c r="W769" s="14"/>
      <c r="X769" s="14"/>
      <c r="Y769" s="14"/>
      <c r="Z769" s="14"/>
    </row>
    <row r="770" spans="1:26" ht="15" x14ac:dyDescent="0.25">
      <c r="A770" s="14"/>
      <c r="B770" s="16"/>
      <c r="C770" s="16"/>
      <c r="D770" s="14"/>
      <c r="E770" s="14"/>
      <c r="F770" s="16"/>
      <c r="G770" s="16"/>
      <c r="H770" s="16"/>
      <c r="I770" s="82"/>
      <c r="J770" s="83"/>
      <c r="K770" s="14"/>
      <c r="L770" s="17"/>
      <c r="M770" s="16"/>
      <c r="N770" s="16"/>
      <c r="O770" s="16"/>
      <c r="P770" s="353">
        <f>COUNTIF(Inputs!$D$4:$AL$247,C770)*(Inputs!$B$3*24)*60*IF(C770="",0,1)</f>
        <v>0</v>
      </c>
      <c r="Q770" s="354">
        <f>IF(Factsheet!$E$61&gt;0,P770/Factsheet!$E$61,0)</f>
        <v>0</v>
      </c>
      <c r="R770" s="18"/>
      <c r="S770" s="355"/>
      <c r="T770" s="14"/>
      <c r="U770" s="14"/>
      <c r="V770" s="14" t="str">
        <f t="shared" si="20"/>
        <v>-</v>
      </c>
      <c r="W770" s="14"/>
      <c r="X770" s="14"/>
      <c r="Y770" s="14"/>
      <c r="Z770" s="14"/>
    </row>
    <row r="771" spans="1:26" ht="15" x14ac:dyDescent="0.25">
      <c r="A771" s="14"/>
      <c r="B771" s="16"/>
      <c r="C771" s="16"/>
      <c r="D771" s="14"/>
      <c r="E771" s="14"/>
      <c r="F771" s="16"/>
      <c r="G771" s="16"/>
      <c r="H771" s="16"/>
      <c r="I771" s="82"/>
      <c r="J771" s="83"/>
      <c r="K771" s="14"/>
      <c r="L771" s="17"/>
      <c r="M771" s="16"/>
      <c r="N771" s="16"/>
      <c r="O771" s="16"/>
      <c r="P771" s="353">
        <f>COUNTIF(Inputs!$D$4:$AL$247,C771)*(Inputs!$B$3*24)*60*IF(C771="",0,1)</f>
        <v>0</v>
      </c>
      <c r="Q771" s="354">
        <f>IF(Factsheet!$E$61&gt;0,P771/Factsheet!$E$61,0)</f>
        <v>0</v>
      </c>
      <c r="R771" s="18"/>
      <c r="S771" s="355"/>
      <c r="T771" s="14"/>
      <c r="U771" s="14"/>
      <c r="V771" s="14" t="str">
        <f t="shared" si="20"/>
        <v>-</v>
      </c>
      <c r="W771" s="14"/>
      <c r="X771" s="14"/>
      <c r="Y771" s="14"/>
      <c r="Z771" s="14"/>
    </row>
    <row r="772" spans="1:26" ht="15" x14ac:dyDescent="0.25">
      <c r="A772" s="14"/>
      <c r="B772" s="16"/>
      <c r="C772" s="16"/>
      <c r="D772" s="14"/>
      <c r="E772" s="14"/>
      <c r="F772" s="16"/>
      <c r="G772" s="16"/>
      <c r="H772" s="16"/>
      <c r="I772" s="82"/>
      <c r="J772" s="83"/>
      <c r="K772" s="14"/>
      <c r="L772" s="17"/>
      <c r="M772" s="16"/>
      <c r="N772" s="16"/>
      <c r="O772" s="16"/>
      <c r="P772" s="353">
        <f>COUNTIF(Inputs!$D$4:$AL$247,C772)*(Inputs!$B$3*24)*60*IF(C772="",0,1)</f>
        <v>0</v>
      </c>
      <c r="Q772" s="354">
        <f>IF(Factsheet!$E$61&gt;0,P772/Factsheet!$E$61,0)</f>
        <v>0</v>
      </c>
      <c r="R772" s="18"/>
      <c r="S772" s="355"/>
      <c r="T772" s="14"/>
      <c r="U772" s="14"/>
      <c r="V772" s="14" t="str">
        <f t="shared" si="20"/>
        <v>-</v>
      </c>
      <c r="W772" s="14"/>
      <c r="X772" s="14"/>
      <c r="Y772" s="14"/>
      <c r="Z772" s="14"/>
    </row>
    <row r="773" spans="1:26" ht="15" x14ac:dyDescent="0.25">
      <c r="A773" s="14"/>
      <c r="B773" s="16"/>
      <c r="C773" s="16"/>
      <c r="D773" s="14"/>
      <c r="E773" s="14"/>
      <c r="F773" s="16"/>
      <c r="G773" s="16"/>
      <c r="H773" s="16"/>
      <c r="I773" s="82"/>
      <c r="J773" s="83"/>
      <c r="K773" s="14"/>
      <c r="L773" s="17"/>
      <c r="M773" s="16"/>
      <c r="N773" s="16"/>
      <c r="O773" s="16"/>
      <c r="P773" s="353">
        <f>COUNTIF(Inputs!$D$4:$AL$247,C773)*(Inputs!$B$3*24)*60*IF(C773="",0,1)</f>
        <v>0</v>
      </c>
      <c r="Q773" s="354">
        <f>IF(Factsheet!$E$61&gt;0,P773/Factsheet!$E$61,0)</f>
        <v>0</v>
      </c>
      <c r="R773" s="18"/>
      <c r="S773" s="355"/>
      <c r="T773" s="14"/>
      <c r="U773" s="14"/>
      <c r="V773" s="14" t="str">
        <f t="shared" si="20"/>
        <v>-</v>
      </c>
      <c r="W773" s="14"/>
      <c r="X773" s="14"/>
      <c r="Y773" s="14"/>
      <c r="Z773" s="14"/>
    </row>
    <row r="774" spans="1:26" ht="15" x14ac:dyDescent="0.25">
      <c r="A774" s="14"/>
      <c r="B774" s="16"/>
      <c r="C774" s="16"/>
      <c r="D774" s="14"/>
      <c r="E774" s="14"/>
      <c r="F774" s="16"/>
      <c r="G774" s="16"/>
      <c r="H774" s="16"/>
      <c r="I774" s="82"/>
      <c r="J774" s="83"/>
      <c r="K774" s="14"/>
      <c r="L774" s="17"/>
      <c r="M774" s="16"/>
      <c r="N774" s="16"/>
      <c r="O774" s="16"/>
      <c r="P774" s="353">
        <f>COUNTIF(Inputs!$D$4:$AL$247,C774)*(Inputs!$B$3*24)*60*IF(C774="",0,1)</f>
        <v>0</v>
      </c>
      <c r="Q774" s="354">
        <f>IF(Factsheet!$E$61&gt;0,P774/Factsheet!$E$61,0)</f>
        <v>0</v>
      </c>
      <c r="R774" s="18"/>
      <c r="S774" s="355"/>
      <c r="T774" s="14"/>
      <c r="U774" s="14"/>
      <c r="V774" s="14" t="str">
        <f t="shared" si="20"/>
        <v>-</v>
      </c>
      <c r="W774" s="14"/>
      <c r="X774" s="14"/>
      <c r="Y774" s="14"/>
      <c r="Z774" s="14"/>
    </row>
    <row r="775" spans="1:26" ht="15" x14ac:dyDescent="0.25">
      <c r="A775" s="14"/>
      <c r="B775" s="16"/>
      <c r="C775" s="16"/>
      <c r="D775" s="14"/>
      <c r="E775" s="14"/>
      <c r="F775" s="16"/>
      <c r="G775" s="16"/>
      <c r="H775" s="16"/>
      <c r="I775" s="82"/>
      <c r="J775" s="83"/>
      <c r="K775" s="14"/>
      <c r="L775" s="17"/>
      <c r="M775" s="16"/>
      <c r="N775" s="16"/>
      <c r="O775" s="16"/>
      <c r="P775" s="353">
        <f>COUNTIF(Inputs!$D$4:$AL$247,C775)*(Inputs!$B$3*24)*60*IF(C775="",0,1)</f>
        <v>0</v>
      </c>
      <c r="Q775" s="354">
        <f>IF(Factsheet!$E$61&gt;0,P775/Factsheet!$E$61,0)</f>
        <v>0</v>
      </c>
      <c r="R775" s="18"/>
      <c r="S775" s="355"/>
      <c r="T775" s="14"/>
      <c r="U775" s="14"/>
      <c r="V775" s="14" t="str">
        <f t="shared" si="20"/>
        <v>-</v>
      </c>
      <c r="W775" s="14"/>
      <c r="X775" s="14"/>
      <c r="Y775" s="14"/>
      <c r="Z775" s="14"/>
    </row>
    <row r="776" spans="1:26" ht="15" x14ac:dyDescent="0.25">
      <c r="A776" s="14"/>
      <c r="B776" s="16"/>
      <c r="C776" s="16"/>
      <c r="D776" s="14"/>
      <c r="E776" s="14"/>
      <c r="F776" s="16"/>
      <c r="G776" s="16"/>
      <c r="H776" s="16"/>
      <c r="I776" s="82"/>
      <c r="J776" s="83"/>
      <c r="K776" s="14"/>
      <c r="L776" s="17"/>
      <c r="M776" s="16"/>
      <c r="N776" s="16"/>
      <c r="O776" s="16"/>
      <c r="P776" s="353">
        <f>COUNTIF(Inputs!$D$4:$AL$247,C776)*(Inputs!$B$3*24)*60*IF(C776="",0,1)</f>
        <v>0</v>
      </c>
      <c r="Q776" s="354">
        <f>IF(Factsheet!$E$61&gt;0,P776/Factsheet!$E$61,0)</f>
        <v>0</v>
      </c>
      <c r="R776" s="18"/>
      <c r="S776" s="355"/>
      <c r="T776" s="14"/>
      <c r="U776" s="14"/>
      <c r="V776" s="14" t="str">
        <f t="shared" si="20"/>
        <v>-</v>
      </c>
      <c r="W776" s="14"/>
      <c r="X776" s="14"/>
      <c r="Y776" s="14"/>
      <c r="Z776" s="14"/>
    </row>
    <row r="777" spans="1:26" ht="15" x14ac:dyDescent="0.25">
      <c r="A777" s="14"/>
      <c r="B777" s="16"/>
      <c r="C777" s="16"/>
      <c r="D777" s="14"/>
      <c r="E777" s="14"/>
      <c r="F777" s="16"/>
      <c r="G777" s="16"/>
      <c r="H777" s="16"/>
      <c r="I777" s="82"/>
      <c r="J777" s="83"/>
      <c r="K777" s="14"/>
      <c r="L777" s="17"/>
      <c r="M777" s="16"/>
      <c r="N777" s="16"/>
      <c r="O777" s="16"/>
      <c r="P777" s="353">
        <f>COUNTIF(Inputs!$D$4:$AL$247,C777)*(Inputs!$B$3*24)*60*IF(C777="",0,1)</f>
        <v>0</v>
      </c>
      <c r="Q777" s="354">
        <f>IF(Factsheet!$E$61&gt;0,P777/Factsheet!$E$61,0)</f>
        <v>0</v>
      </c>
      <c r="R777" s="18"/>
      <c r="S777" s="355"/>
      <c r="T777" s="14"/>
      <c r="U777" s="14"/>
      <c r="V777" s="14" t="str">
        <f t="shared" si="20"/>
        <v>-</v>
      </c>
      <c r="W777" s="14"/>
      <c r="X777" s="14"/>
      <c r="Y777" s="14"/>
      <c r="Z777" s="14"/>
    </row>
    <row r="778" spans="1:26" ht="15" x14ac:dyDescent="0.25">
      <c r="A778" s="14"/>
      <c r="B778" s="16"/>
      <c r="C778" s="16"/>
      <c r="D778" s="14"/>
      <c r="E778" s="14"/>
      <c r="F778" s="16"/>
      <c r="G778" s="16"/>
      <c r="H778" s="16"/>
      <c r="I778" s="82"/>
      <c r="J778" s="83"/>
      <c r="K778" s="14"/>
      <c r="L778" s="17"/>
      <c r="M778" s="16"/>
      <c r="N778" s="16"/>
      <c r="O778" s="16"/>
      <c r="P778" s="353">
        <f>COUNTIF(Inputs!$D$4:$AL$247,C778)*(Inputs!$B$3*24)*60*IF(C778="",0,1)</f>
        <v>0</v>
      </c>
      <c r="Q778" s="354">
        <f>IF(Factsheet!$E$61&gt;0,P778/Factsheet!$E$61,0)</f>
        <v>0</v>
      </c>
      <c r="R778" s="18"/>
      <c r="S778" s="355"/>
      <c r="T778" s="14"/>
      <c r="U778" s="14"/>
      <c r="V778" s="14" t="str">
        <f t="shared" si="20"/>
        <v>-</v>
      </c>
      <c r="W778" s="14"/>
      <c r="X778" s="14"/>
      <c r="Y778" s="14"/>
      <c r="Z778" s="14"/>
    </row>
    <row r="779" spans="1:26" ht="15" x14ac:dyDescent="0.25">
      <c r="A779" s="14"/>
      <c r="B779" s="16"/>
      <c r="C779" s="16"/>
      <c r="D779" s="14"/>
      <c r="E779" s="14"/>
      <c r="F779" s="16"/>
      <c r="G779" s="16"/>
      <c r="H779" s="16"/>
      <c r="I779" s="82"/>
      <c r="J779" s="83"/>
      <c r="K779" s="14"/>
      <c r="L779" s="17"/>
      <c r="M779" s="16"/>
      <c r="N779" s="16"/>
      <c r="O779" s="16"/>
      <c r="P779" s="353">
        <f>COUNTIF(Inputs!$D$4:$AL$247,C779)*(Inputs!$B$3*24)*60*IF(C779="",0,1)</f>
        <v>0</v>
      </c>
      <c r="Q779" s="354">
        <f>IF(Factsheet!$E$61&gt;0,P779/Factsheet!$E$61,0)</f>
        <v>0</v>
      </c>
      <c r="R779" s="18"/>
      <c r="S779" s="355"/>
      <c r="T779" s="14"/>
      <c r="U779" s="14"/>
      <c r="V779" s="14" t="str">
        <f t="shared" si="20"/>
        <v>-</v>
      </c>
      <c r="W779" s="14"/>
      <c r="X779" s="14"/>
      <c r="Y779" s="14"/>
      <c r="Z779" s="14"/>
    </row>
    <row r="780" spans="1:26" ht="15" x14ac:dyDescent="0.25">
      <c r="A780" s="14"/>
      <c r="B780" s="16"/>
      <c r="C780" s="16"/>
      <c r="D780" s="14"/>
      <c r="E780" s="14"/>
      <c r="F780" s="16"/>
      <c r="G780" s="16"/>
      <c r="H780" s="16"/>
      <c r="I780" s="82"/>
      <c r="J780" s="83"/>
      <c r="K780" s="14"/>
      <c r="L780" s="17"/>
      <c r="M780" s="16"/>
      <c r="N780" s="16"/>
      <c r="O780" s="16"/>
      <c r="P780" s="353">
        <f>COUNTIF(Inputs!$D$4:$AL$247,C780)*(Inputs!$B$3*24)*60*IF(C780="",0,1)</f>
        <v>0</v>
      </c>
      <c r="Q780" s="354">
        <f>IF(Factsheet!$E$61&gt;0,P780/Factsheet!$E$61,0)</f>
        <v>0</v>
      </c>
      <c r="R780" s="18"/>
      <c r="S780" s="355"/>
      <c r="T780" s="14"/>
      <c r="U780" s="14"/>
      <c r="V780" s="14" t="str">
        <f t="shared" si="20"/>
        <v>-</v>
      </c>
      <c r="W780" s="14"/>
      <c r="X780" s="14"/>
      <c r="Y780" s="14"/>
      <c r="Z780" s="14"/>
    </row>
    <row r="781" spans="1:26" ht="15" x14ac:dyDescent="0.25">
      <c r="A781" s="14"/>
      <c r="B781" s="16"/>
      <c r="C781" s="16"/>
      <c r="D781" s="14"/>
      <c r="E781" s="14"/>
      <c r="F781" s="16"/>
      <c r="G781" s="16"/>
      <c r="H781" s="16"/>
      <c r="I781" s="82"/>
      <c r="J781" s="83"/>
      <c r="K781" s="14"/>
      <c r="L781" s="17"/>
      <c r="M781" s="16"/>
      <c r="N781" s="16"/>
      <c r="O781" s="16"/>
      <c r="P781" s="353">
        <f>COUNTIF(Inputs!$D$4:$AL$247,C781)*(Inputs!$B$3*24)*60*IF(C781="",0,1)</f>
        <v>0</v>
      </c>
      <c r="Q781" s="354">
        <f>IF(Factsheet!$E$61&gt;0,P781/Factsheet!$E$61,0)</f>
        <v>0</v>
      </c>
      <c r="R781" s="18"/>
      <c r="S781" s="355"/>
      <c r="T781" s="14"/>
      <c r="U781" s="14"/>
      <c r="V781" s="14" t="str">
        <f t="shared" si="20"/>
        <v>-</v>
      </c>
      <c r="W781" s="14"/>
      <c r="X781" s="14"/>
      <c r="Y781" s="14"/>
      <c r="Z781" s="14"/>
    </row>
    <row r="782" spans="1:26" ht="15" x14ac:dyDescent="0.25">
      <c r="A782" s="14"/>
      <c r="B782" s="16"/>
      <c r="C782" s="16"/>
      <c r="D782" s="14"/>
      <c r="E782" s="14"/>
      <c r="F782" s="16"/>
      <c r="G782" s="16"/>
      <c r="H782" s="16"/>
      <c r="I782" s="82"/>
      <c r="J782" s="83"/>
      <c r="K782" s="14"/>
      <c r="L782" s="17"/>
      <c r="M782" s="16"/>
      <c r="N782" s="16"/>
      <c r="O782" s="16"/>
      <c r="P782" s="353">
        <f>COUNTIF(Inputs!$D$4:$AL$247,C782)*(Inputs!$B$3*24)*60*IF(C782="",0,1)</f>
        <v>0</v>
      </c>
      <c r="Q782" s="354">
        <f>IF(Factsheet!$E$61&gt;0,P782/Factsheet!$E$61,0)</f>
        <v>0</v>
      </c>
      <c r="R782" s="18"/>
      <c r="S782" s="355"/>
      <c r="T782" s="14"/>
      <c r="U782" s="14"/>
      <c r="V782" s="14" t="str">
        <f t="shared" si="20"/>
        <v>-</v>
      </c>
      <c r="W782" s="14"/>
      <c r="X782" s="14"/>
      <c r="Y782" s="14"/>
      <c r="Z782" s="14"/>
    </row>
    <row r="783" spans="1:26" ht="15" x14ac:dyDescent="0.25">
      <c r="A783" s="14"/>
      <c r="B783" s="16"/>
      <c r="C783" s="16"/>
      <c r="D783" s="14"/>
      <c r="E783" s="14"/>
      <c r="F783" s="16"/>
      <c r="G783" s="16"/>
      <c r="H783" s="16"/>
      <c r="I783" s="82"/>
      <c r="J783" s="83"/>
      <c r="K783" s="14"/>
      <c r="L783" s="17"/>
      <c r="M783" s="16"/>
      <c r="N783" s="16"/>
      <c r="O783" s="16"/>
      <c r="P783" s="353">
        <f>COUNTIF(Inputs!$D$4:$AL$247,C783)*(Inputs!$B$3*24)*60*IF(C783="",0,1)</f>
        <v>0</v>
      </c>
      <c r="Q783" s="354">
        <f>IF(Factsheet!$E$61&gt;0,P783/Factsheet!$E$61,0)</f>
        <v>0</v>
      </c>
      <c r="R783" s="18"/>
      <c r="S783" s="355"/>
      <c r="T783" s="14"/>
      <c r="U783" s="14"/>
      <c r="V783" s="14" t="str">
        <f t="shared" si="20"/>
        <v>-</v>
      </c>
      <c r="W783" s="14"/>
      <c r="X783" s="14"/>
      <c r="Y783" s="14"/>
      <c r="Z783" s="14"/>
    </row>
    <row r="784" spans="1:26" ht="15" x14ac:dyDescent="0.25">
      <c r="A784" s="14"/>
      <c r="B784" s="16"/>
      <c r="C784" s="16"/>
      <c r="D784" s="14"/>
      <c r="E784" s="14"/>
      <c r="F784" s="16"/>
      <c r="G784" s="16"/>
      <c r="H784" s="16"/>
      <c r="I784" s="82"/>
      <c r="J784" s="83"/>
      <c r="K784" s="14"/>
      <c r="L784" s="17"/>
      <c r="M784" s="16"/>
      <c r="N784" s="16"/>
      <c r="O784" s="16"/>
      <c r="P784" s="353">
        <f>COUNTIF(Inputs!$D$4:$AL$247,C784)*(Inputs!$B$3*24)*60*IF(C784="",0,1)</f>
        <v>0</v>
      </c>
      <c r="Q784" s="354">
        <f>IF(Factsheet!$E$61&gt;0,P784/Factsheet!$E$61,0)</f>
        <v>0</v>
      </c>
      <c r="R784" s="18"/>
      <c r="S784" s="355"/>
      <c r="T784" s="14"/>
      <c r="U784" s="14"/>
      <c r="V784" s="14" t="str">
        <f t="shared" si="20"/>
        <v>-</v>
      </c>
      <c r="W784" s="14"/>
      <c r="X784" s="14"/>
      <c r="Y784" s="14"/>
      <c r="Z784" s="14"/>
    </row>
    <row r="785" spans="1:26" ht="15" x14ac:dyDescent="0.25">
      <c r="A785" s="14"/>
      <c r="B785" s="16"/>
      <c r="C785" s="16"/>
      <c r="D785" s="14"/>
      <c r="E785" s="14"/>
      <c r="F785" s="16"/>
      <c r="G785" s="16"/>
      <c r="H785" s="16"/>
      <c r="I785" s="82"/>
      <c r="J785" s="83"/>
      <c r="K785" s="14"/>
      <c r="L785" s="17"/>
      <c r="M785" s="16"/>
      <c r="N785" s="16"/>
      <c r="O785" s="16"/>
      <c r="P785" s="353">
        <f>COUNTIF(Inputs!$D$4:$AL$247,C785)*(Inputs!$B$3*24)*60*IF(C785="",0,1)</f>
        <v>0</v>
      </c>
      <c r="Q785" s="354">
        <f>IF(Factsheet!$E$61&gt;0,P785/Factsheet!$E$61,0)</f>
        <v>0</v>
      </c>
      <c r="R785" s="18"/>
      <c r="S785" s="355"/>
      <c r="T785" s="14"/>
      <c r="U785" s="14"/>
      <c r="V785" s="14" t="str">
        <f t="shared" si="20"/>
        <v>-</v>
      </c>
      <c r="W785" s="14"/>
      <c r="X785" s="14"/>
      <c r="Y785" s="14"/>
      <c r="Z785" s="14"/>
    </row>
    <row r="786" spans="1:26" ht="15" x14ac:dyDescent="0.25">
      <c r="A786" s="14"/>
      <c r="B786" s="16"/>
      <c r="C786" s="16"/>
      <c r="D786" s="14"/>
      <c r="E786" s="14"/>
      <c r="F786" s="16"/>
      <c r="G786" s="16"/>
      <c r="H786" s="16"/>
      <c r="I786" s="82"/>
      <c r="J786" s="83"/>
      <c r="K786" s="14"/>
      <c r="L786" s="17"/>
      <c r="M786" s="16"/>
      <c r="N786" s="16"/>
      <c r="O786" s="16"/>
      <c r="P786" s="353">
        <f>COUNTIF(Inputs!$D$4:$AL$247,C786)*(Inputs!$B$3*24)*60*IF(C786="",0,1)</f>
        <v>0</v>
      </c>
      <c r="Q786" s="354">
        <f>IF(Factsheet!$E$61&gt;0,P786/Factsheet!$E$61,0)</f>
        <v>0</v>
      </c>
      <c r="R786" s="18"/>
      <c r="S786" s="355"/>
      <c r="T786" s="14"/>
      <c r="U786" s="14"/>
      <c r="V786" s="14" t="str">
        <f t="shared" si="20"/>
        <v>-</v>
      </c>
      <c r="W786" s="14"/>
      <c r="X786" s="14"/>
      <c r="Y786" s="14"/>
      <c r="Z786" s="14"/>
    </row>
    <row r="787" spans="1:26" ht="15" x14ac:dyDescent="0.25">
      <c r="A787" s="14"/>
      <c r="B787" s="16"/>
      <c r="C787" s="16"/>
      <c r="D787" s="14"/>
      <c r="E787" s="14"/>
      <c r="F787" s="16"/>
      <c r="G787" s="16"/>
      <c r="H787" s="16"/>
      <c r="I787" s="82"/>
      <c r="J787" s="83"/>
      <c r="K787" s="14"/>
      <c r="L787" s="17"/>
      <c r="M787" s="16"/>
      <c r="N787" s="16"/>
      <c r="O787" s="16"/>
      <c r="P787" s="353">
        <f>COUNTIF(Inputs!$D$4:$AL$247,C787)*(Inputs!$B$3*24)*60*IF(C787="",0,1)</f>
        <v>0</v>
      </c>
      <c r="Q787" s="354">
        <f>IF(Factsheet!$E$61&gt;0,P787/Factsheet!$E$61,0)</f>
        <v>0</v>
      </c>
      <c r="R787" s="18"/>
      <c r="S787" s="355"/>
      <c r="T787" s="14"/>
      <c r="U787" s="14"/>
      <c r="V787" s="14" t="str">
        <f t="shared" si="20"/>
        <v>-</v>
      </c>
      <c r="W787" s="14"/>
      <c r="X787" s="14"/>
      <c r="Y787" s="14"/>
      <c r="Z787" s="14"/>
    </row>
    <row r="788" spans="1:26" ht="15" x14ac:dyDescent="0.25">
      <c r="A788" s="14"/>
      <c r="B788" s="16"/>
      <c r="C788" s="16"/>
      <c r="D788" s="14"/>
      <c r="E788" s="14"/>
      <c r="F788" s="16"/>
      <c r="G788" s="16"/>
      <c r="H788" s="16"/>
      <c r="I788" s="82"/>
      <c r="J788" s="83"/>
      <c r="K788" s="14"/>
      <c r="L788" s="17"/>
      <c r="M788" s="16"/>
      <c r="N788" s="16"/>
      <c r="O788" s="16"/>
      <c r="P788" s="353">
        <f>COUNTIF(Inputs!$D$4:$AL$247,C788)*(Inputs!$B$3*24)*60*IF(C788="",0,1)</f>
        <v>0</v>
      </c>
      <c r="Q788" s="354">
        <f>IF(Factsheet!$E$61&gt;0,P788/Factsheet!$E$61,0)</f>
        <v>0</v>
      </c>
      <c r="R788" s="18"/>
      <c r="S788" s="355"/>
      <c r="T788" s="14"/>
      <c r="U788" s="14"/>
      <c r="V788" s="14" t="str">
        <f t="shared" si="20"/>
        <v>-</v>
      </c>
      <c r="W788" s="14"/>
      <c r="X788" s="14"/>
      <c r="Y788" s="14"/>
      <c r="Z788" s="14"/>
    </row>
    <row r="789" spans="1:26" ht="15" x14ac:dyDescent="0.25">
      <c r="A789" s="14"/>
      <c r="B789" s="16"/>
      <c r="C789" s="16"/>
      <c r="D789" s="14"/>
      <c r="E789" s="14"/>
      <c r="F789" s="16"/>
      <c r="G789" s="16"/>
      <c r="H789" s="16"/>
      <c r="I789" s="82"/>
      <c r="J789" s="83"/>
      <c r="K789" s="14"/>
      <c r="L789" s="17"/>
      <c r="M789" s="16"/>
      <c r="N789" s="16"/>
      <c r="O789" s="16"/>
      <c r="P789" s="353">
        <f>COUNTIF(Inputs!$D$4:$AL$247,C789)*(Inputs!$B$3*24)*60*IF(C789="",0,1)</f>
        <v>0</v>
      </c>
      <c r="Q789" s="354">
        <f>IF(Factsheet!$E$61&gt;0,P789/Factsheet!$E$61,0)</f>
        <v>0</v>
      </c>
      <c r="R789" s="18"/>
      <c r="S789" s="355"/>
      <c r="T789" s="14"/>
      <c r="U789" s="14"/>
      <c r="V789" s="14" t="str">
        <f t="shared" si="20"/>
        <v>-</v>
      </c>
      <c r="W789" s="14"/>
      <c r="X789" s="14"/>
      <c r="Y789" s="14"/>
      <c r="Z789" s="14"/>
    </row>
    <row r="790" spans="1:26" ht="15" x14ac:dyDescent="0.25">
      <c r="A790" s="14"/>
      <c r="B790" s="16"/>
      <c r="C790" s="16"/>
      <c r="D790" s="14"/>
      <c r="E790" s="14"/>
      <c r="F790" s="16"/>
      <c r="G790" s="16"/>
      <c r="H790" s="16"/>
      <c r="I790" s="82"/>
      <c r="J790" s="83"/>
      <c r="K790" s="14"/>
      <c r="L790" s="17"/>
      <c r="M790" s="16"/>
      <c r="N790" s="16"/>
      <c r="O790" s="16"/>
      <c r="P790" s="353">
        <f>COUNTIF(Inputs!$D$4:$AL$247,C790)*(Inputs!$B$3*24)*60*IF(C790="",0,1)</f>
        <v>0</v>
      </c>
      <c r="Q790" s="354">
        <f>IF(Factsheet!$E$61&gt;0,P790/Factsheet!$E$61,0)</f>
        <v>0</v>
      </c>
      <c r="R790" s="18"/>
      <c r="S790" s="355"/>
      <c r="T790" s="14"/>
      <c r="U790" s="14"/>
      <c r="V790" s="14" t="str">
        <f t="shared" si="20"/>
        <v>-</v>
      </c>
      <c r="W790" s="14"/>
      <c r="X790" s="14"/>
      <c r="Y790" s="14"/>
      <c r="Z790" s="14"/>
    </row>
    <row r="791" spans="1:26" ht="15" x14ac:dyDescent="0.25">
      <c r="A791" s="14"/>
      <c r="B791" s="16"/>
      <c r="C791" s="16"/>
      <c r="D791" s="14"/>
      <c r="E791" s="14"/>
      <c r="F791" s="16"/>
      <c r="G791" s="16"/>
      <c r="H791" s="16"/>
      <c r="I791" s="82"/>
      <c r="J791" s="83"/>
      <c r="K791" s="14"/>
      <c r="L791" s="17"/>
      <c r="M791" s="16"/>
      <c r="N791" s="16"/>
      <c r="O791" s="16"/>
      <c r="P791" s="353">
        <f>COUNTIF(Inputs!$D$4:$AL$247,C791)*(Inputs!$B$3*24)*60*IF(C791="",0,1)</f>
        <v>0</v>
      </c>
      <c r="Q791" s="354">
        <f>IF(Factsheet!$E$61&gt;0,P791/Factsheet!$E$61,0)</f>
        <v>0</v>
      </c>
      <c r="R791" s="18"/>
      <c r="S791" s="355"/>
      <c r="T791" s="14"/>
      <c r="U791" s="14"/>
      <c r="V791" s="14" t="str">
        <f t="shared" si="20"/>
        <v>-</v>
      </c>
      <c r="W791" s="14"/>
      <c r="X791" s="14"/>
      <c r="Y791" s="14"/>
      <c r="Z791" s="14"/>
    </row>
    <row r="792" spans="1:26" ht="15" x14ac:dyDescent="0.25">
      <c r="A792" s="14"/>
      <c r="B792" s="16"/>
      <c r="C792" s="16"/>
      <c r="D792" s="14"/>
      <c r="E792" s="14"/>
      <c r="F792" s="16"/>
      <c r="G792" s="16"/>
      <c r="H792" s="16"/>
      <c r="I792" s="82"/>
      <c r="J792" s="83"/>
      <c r="K792" s="14"/>
      <c r="L792" s="17"/>
      <c r="M792" s="16"/>
      <c r="N792" s="16"/>
      <c r="O792" s="16"/>
      <c r="P792" s="353">
        <f>COUNTIF(Inputs!$D$4:$AL$247,C792)*(Inputs!$B$3*24)*60*IF(C792="",0,1)</f>
        <v>0</v>
      </c>
      <c r="Q792" s="354">
        <f>IF(Factsheet!$E$61&gt;0,P792/Factsheet!$E$61,0)</f>
        <v>0</v>
      </c>
      <c r="R792" s="18"/>
      <c r="S792" s="355"/>
      <c r="T792" s="14"/>
      <c r="U792" s="14"/>
      <c r="V792" s="14" t="str">
        <f t="shared" si="20"/>
        <v>-</v>
      </c>
      <c r="W792" s="14"/>
      <c r="X792" s="14"/>
      <c r="Y792" s="14"/>
      <c r="Z792" s="14"/>
    </row>
    <row r="793" spans="1:26" ht="15" x14ac:dyDescent="0.25">
      <c r="A793" s="14"/>
      <c r="B793" s="16"/>
      <c r="C793" s="16"/>
      <c r="D793" s="14"/>
      <c r="E793" s="14"/>
      <c r="F793" s="16"/>
      <c r="G793" s="16"/>
      <c r="H793" s="16"/>
      <c r="I793" s="82"/>
      <c r="J793" s="83"/>
      <c r="K793" s="14"/>
      <c r="L793" s="17"/>
      <c r="M793" s="16"/>
      <c r="N793" s="16"/>
      <c r="O793" s="16"/>
      <c r="P793" s="353">
        <f>COUNTIF(Inputs!$D$4:$AL$247,C793)*(Inputs!$B$3*24)*60*IF(C793="",0,1)</f>
        <v>0</v>
      </c>
      <c r="Q793" s="354">
        <f>IF(Factsheet!$E$61&gt;0,P793/Factsheet!$E$61,0)</f>
        <v>0</v>
      </c>
      <c r="R793" s="18"/>
      <c r="S793" s="355"/>
      <c r="T793" s="14"/>
      <c r="U793" s="14"/>
      <c r="V793" s="14" t="str">
        <f t="shared" si="20"/>
        <v>-</v>
      </c>
      <c r="W793" s="14"/>
      <c r="X793" s="14"/>
      <c r="Y793" s="14"/>
      <c r="Z793" s="14"/>
    </row>
    <row r="794" spans="1:26" ht="15" x14ac:dyDescent="0.25">
      <c r="A794" s="14"/>
      <c r="B794" s="16"/>
      <c r="C794" s="16"/>
      <c r="D794" s="14"/>
      <c r="E794" s="14"/>
      <c r="F794" s="16"/>
      <c r="G794" s="16"/>
      <c r="H794" s="16"/>
      <c r="I794" s="82"/>
      <c r="J794" s="83"/>
      <c r="K794" s="14"/>
      <c r="L794" s="17"/>
      <c r="M794" s="16"/>
      <c r="N794" s="16"/>
      <c r="O794" s="16"/>
      <c r="P794" s="353">
        <f>COUNTIF(Inputs!$D$4:$AL$247,C794)*(Inputs!$B$3*24)*60*IF(C794="",0,1)</f>
        <v>0</v>
      </c>
      <c r="Q794" s="354">
        <f>IF(Factsheet!$E$61&gt;0,P794/Factsheet!$E$61,0)</f>
        <v>0</v>
      </c>
      <c r="R794" s="18"/>
      <c r="S794" s="355"/>
      <c r="T794" s="14"/>
      <c r="U794" s="14"/>
      <c r="V794" s="14" t="str">
        <f t="shared" si="20"/>
        <v>-</v>
      </c>
      <c r="W794" s="14"/>
      <c r="X794" s="14"/>
      <c r="Y794" s="14"/>
      <c r="Z794" s="14"/>
    </row>
    <row r="795" spans="1:26" ht="15" x14ac:dyDescent="0.25">
      <c r="A795" s="14"/>
      <c r="B795" s="16"/>
      <c r="C795" s="16"/>
      <c r="D795" s="14"/>
      <c r="E795" s="14"/>
      <c r="F795" s="16"/>
      <c r="G795" s="16"/>
      <c r="H795" s="16"/>
      <c r="I795" s="82"/>
      <c r="J795" s="83"/>
      <c r="K795" s="14"/>
      <c r="L795" s="17"/>
      <c r="M795" s="16"/>
      <c r="N795" s="16"/>
      <c r="O795" s="16"/>
      <c r="P795" s="353">
        <f>COUNTIF(Inputs!$D$4:$AL$247,C795)*(Inputs!$B$3*24)*60*IF(C795="",0,1)</f>
        <v>0</v>
      </c>
      <c r="Q795" s="354">
        <f>IF(Factsheet!$E$61&gt;0,P795/Factsheet!$E$61,0)</f>
        <v>0</v>
      </c>
      <c r="R795" s="18"/>
      <c r="S795" s="355"/>
      <c r="T795" s="14"/>
      <c r="U795" s="14"/>
      <c r="V795" s="14" t="str">
        <f t="shared" si="20"/>
        <v>-</v>
      </c>
      <c r="W795" s="14"/>
      <c r="X795" s="14"/>
      <c r="Y795" s="14"/>
      <c r="Z795" s="14"/>
    </row>
    <row r="796" spans="1:26" ht="15" x14ac:dyDescent="0.25">
      <c r="A796" s="14"/>
      <c r="B796" s="16"/>
      <c r="C796" s="16"/>
      <c r="D796" s="14"/>
      <c r="E796" s="14"/>
      <c r="F796" s="16"/>
      <c r="G796" s="16"/>
      <c r="H796" s="16"/>
      <c r="I796" s="82"/>
      <c r="J796" s="83"/>
      <c r="K796" s="14"/>
      <c r="L796" s="17"/>
      <c r="M796" s="16"/>
      <c r="N796" s="16"/>
      <c r="O796" s="16"/>
      <c r="P796" s="353">
        <f>COUNTIF(Inputs!$D$4:$AL$247,C796)*(Inputs!$B$3*24)*60*IF(C796="",0,1)</f>
        <v>0</v>
      </c>
      <c r="Q796" s="354">
        <f>IF(Factsheet!$E$61&gt;0,P796/Factsheet!$E$61,0)</f>
        <v>0</v>
      </c>
      <c r="R796" s="18"/>
      <c r="S796" s="355"/>
      <c r="T796" s="14"/>
      <c r="U796" s="14"/>
      <c r="V796" s="14" t="str">
        <f t="shared" si="20"/>
        <v>-</v>
      </c>
      <c r="W796" s="14"/>
      <c r="X796" s="14"/>
      <c r="Y796" s="14"/>
      <c r="Z796" s="14"/>
    </row>
    <row r="797" spans="1:26" ht="15" x14ac:dyDescent="0.25">
      <c r="A797" s="14"/>
      <c r="B797" s="16"/>
      <c r="C797" s="16"/>
      <c r="D797" s="14"/>
      <c r="E797" s="14"/>
      <c r="F797" s="16"/>
      <c r="G797" s="16"/>
      <c r="H797" s="16"/>
      <c r="I797" s="82"/>
      <c r="J797" s="83"/>
      <c r="K797" s="14"/>
      <c r="L797" s="17"/>
      <c r="M797" s="16"/>
      <c r="N797" s="16"/>
      <c r="O797" s="16"/>
      <c r="P797" s="353">
        <f>COUNTIF(Inputs!$D$4:$AL$247,C797)*(Inputs!$B$3*24)*60*IF(C797="",0,1)</f>
        <v>0</v>
      </c>
      <c r="Q797" s="354">
        <f>IF(Factsheet!$E$61&gt;0,P797/Factsheet!$E$61,0)</f>
        <v>0</v>
      </c>
      <c r="R797" s="18"/>
      <c r="S797" s="355"/>
      <c r="T797" s="14"/>
      <c r="U797" s="14"/>
      <c r="V797" s="14" t="str">
        <f t="shared" si="20"/>
        <v>-</v>
      </c>
      <c r="W797" s="14"/>
      <c r="X797" s="14"/>
      <c r="Y797" s="14"/>
      <c r="Z797" s="14"/>
    </row>
    <row r="798" spans="1:26" ht="15" x14ac:dyDescent="0.25">
      <c r="A798" s="14"/>
      <c r="B798" s="16"/>
      <c r="C798" s="16"/>
      <c r="D798" s="14"/>
      <c r="E798" s="14"/>
      <c r="F798" s="16"/>
      <c r="G798" s="16"/>
      <c r="H798" s="16"/>
      <c r="I798" s="82"/>
      <c r="J798" s="83"/>
      <c r="K798" s="14"/>
      <c r="L798" s="17"/>
      <c r="M798" s="16"/>
      <c r="N798" s="16"/>
      <c r="O798" s="16"/>
      <c r="P798" s="353">
        <f>COUNTIF(Inputs!$D$4:$AL$247,C798)*(Inputs!$B$3*24)*60*IF(C798="",0,1)</f>
        <v>0</v>
      </c>
      <c r="Q798" s="354">
        <f>IF(Factsheet!$E$61&gt;0,P798/Factsheet!$E$61,0)</f>
        <v>0</v>
      </c>
      <c r="R798" s="18"/>
      <c r="S798" s="355"/>
      <c r="T798" s="14"/>
      <c r="U798" s="14"/>
      <c r="V798" s="14" t="str">
        <f t="shared" si="20"/>
        <v>-</v>
      </c>
      <c r="W798" s="14"/>
      <c r="X798" s="14"/>
      <c r="Y798" s="14"/>
      <c r="Z798" s="14"/>
    </row>
    <row r="799" spans="1:26" ht="15" x14ac:dyDescent="0.25">
      <c r="A799" s="14"/>
      <c r="B799" s="16"/>
      <c r="C799" s="16"/>
      <c r="D799" s="14"/>
      <c r="E799" s="14"/>
      <c r="F799" s="16"/>
      <c r="G799" s="16"/>
      <c r="H799" s="16"/>
      <c r="I799" s="82"/>
      <c r="J799" s="83"/>
      <c r="K799" s="14"/>
      <c r="L799" s="17"/>
      <c r="M799" s="16"/>
      <c r="N799" s="16"/>
      <c r="O799" s="16"/>
      <c r="P799" s="353">
        <f>COUNTIF(Inputs!$D$4:$AL$247,C799)*(Inputs!$B$3*24)*60*IF(C799="",0,1)</f>
        <v>0</v>
      </c>
      <c r="Q799" s="354">
        <f>IF(Factsheet!$E$61&gt;0,P799/Factsheet!$E$61,0)</f>
        <v>0</v>
      </c>
      <c r="R799" s="18"/>
      <c r="S799" s="355"/>
      <c r="T799" s="14"/>
      <c r="U799" s="14"/>
      <c r="V799" s="14" t="str">
        <f t="shared" si="20"/>
        <v>-</v>
      </c>
      <c r="W799" s="14"/>
      <c r="X799" s="14"/>
      <c r="Y799" s="14"/>
      <c r="Z799" s="14"/>
    </row>
    <row r="800" spans="1:26" ht="15" x14ac:dyDescent="0.25">
      <c r="A800" s="14"/>
      <c r="B800" s="16"/>
      <c r="C800" s="16"/>
      <c r="D800" s="14"/>
      <c r="E800" s="14"/>
      <c r="F800" s="16"/>
      <c r="G800" s="16"/>
      <c r="H800" s="16"/>
      <c r="I800" s="82"/>
      <c r="J800" s="83"/>
      <c r="K800" s="14"/>
      <c r="L800" s="17"/>
      <c r="M800" s="16"/>
      <c r="N800" s="16"/>
      <c r="O800" s="16"/>
      <c r="P800" s="353">
        <f>COUNTIF(Inputs!$D$4:$AL$247,C800)*(Inputs!$B$3*24)*60*IF(C800="",0,1)</f>
        <v>0</v>
      </c>
      <c r="Q800" s="354">
        <f>IF(Factsheet!$E$61&gt;0,P800/Factsheet!$E$61,0)</f>
        <v>0</v>
      </c>
      <c r="R800" s="18"/>
      <c r="S800" s="355"/>
      <c r="T800" s="14"/>
      <c r="U800" s="14"/>
      <c r="V800" s="14" t="str">
        <f t="shared" si="20"/>
        <v>-</v>
      </c>
      <c r="W800" s="14"/>
      <c r="X800" s="14"/>
      <c r="Y800" s="14"/>
      <c r="Z800" s="14"/>
    </row>
    <row r="801" spans="1:26" ht="15" x14ac:dyDescent="0.25">
      <c r="A801" s="14"/>
      <c r="B801" s="16"/>
      <c r="C801" s="16"/>
      <c r="D801" s="14"/>
      <c r="E801" s="14"/>
      <c r="F801" s="16"/>
      <c r="G801" s="16"/>
      <c r="H801" s="16"/>
      <c r="I801" s="82"/>
      <c r="J801" s="83"/>
      <c r="K801" s="14"/>
      <c r="L801" s="17"/>
      <c r="M801" s="16"/>
      <c r="N801" s="16"/>
      <c r="O801" s="16"/>
      <c r="P801" s="353">
        <f>COUNTIF(Inputs!$D$4:$AL$247,C801)*(Inputs!$B$3*24)*60*IF(C801="",0,1)</f>
        <v>0</v>
      </c>
      <c r="Q801" s="354">
        <f>IF(Factsheet!$E$61&gt;0,P801/Factsheet!$E$61,0)</f>
        <v>0</v>
      </c>
      <c r="R801" s="18"/>
      <c r="S801" s="355"/>
      <c r="T801" s="14"/>
      <c r="U801" s="14"/>
      <c r="V801" s="14" t="str">
        <f t="shared" si="20"/>
        <v>-</v>
      </c>
      <c r="W801" s="14"/>
      <c r="X801" s="14"/>
      <c r="Y801" s="14"/>
      <c r="Z801" s="14"/>
    </row>
    <row r="802" spans="1:26" ht="15" x14ac:dyDescent="0.25">
      <c r="A802" s="14"/>
      <c r="B802" s="16"/>
      <c r="C802" s="16"/>
      <c r="D802" s="14"/>
      <c r="E802" s="14"/>
      <c r="F802" s="16"/>
      <c r="G802" s="16"/>
      <c r="H802" s="16"/>
      <c r="I802" s="82"/>
      <c r="J802" s="83"/>
      <c r="K802" s="14"/>
      <c r="L802" s="17"/>
      <c r="M802" s="16"/>
      <c r="N802" s="16"/>
      <c r="O802" s="16"/>
      <c r="P802" s="353">
        <f>COUNTIF(Inputs!$D$4:$AL$247,C802)*(Inputs!$B$3*24)*60*IF(C802="",0,1)</f>
        <v>0</v>
      </c>
      <c r="Q802" s="354">
        <f>IF(Factsheet!$E$61&gt;0,P802/Factsheet!$E$61,0)</f>
        <v>0</v>
      </c>
      <c r="R802" s="18"/>
      <c r="S802" s="355"/>
      <c r="T802" s="14"/>
      <c r="U802" s="14"/>
      <c r="V802" s="14" t="str">
        <f t="shared" si="20"/>
        <v>-</v>
      </c>
      <c r="W802" s="14"/>
      <c r="X802" s="14"/>
      <c r="Y802" s="14"/>
      <c r="Z802" s="14"/>
    </row>
    <row r="803" spans="1:26" ht="15" x14ac:dyDescent="0.25">
      <c r="A803" s="14"/>
      <c r="B803" s="16"/>
      <c r="C803" s="16"/>
      <c r="D803" s="14"/>
      <c r="E803" s="14"/>
      <c r="F803" s="16"/>
      <c r="G803" s="16"/>
      <c r="H803" s="16"/>
      <c r="I803" s="82"/>
      <c r="J803" s="83"/>
      <c r="K803" s="14"/>
      <c r="L803" s="17"/>
      <c r="M803" s="16"/>
      <c r="N803" s="16"/>
      <c r="O803" s="16"/>
      <c r="P803" s="353">
        <f>COUNTIF(Inputs!$D$4:$AL$247,C803)*(Inputs!$B$3*24)*60*IF(C803="",0,1)</f>
        <v>0</v>
      </c>
      <c r="Q803" s="354">
        <f>IF(Factsheet!$E$61&gt;0,P803/Factsheet!$E$61,0)</f>
        <v>0</v>
      </c>
      <c r="R803" s="18"/>
      <c r="S803" s="355"/>
      <c r="T803" s="14"/>
      <c r="U803" s="14"/>
      <c r="V803" s="14" t="str">
        <f t="shared" si="20"/>
        <v>-</v>
      </c>
      <c r="W803" s="14"/>
      <c r="X803" s="14"/>
      <c r="Y803" s="14"/>
      <c r="Z803" s="14"/>
    </row>
    <row r="804" spans="1:26" ht="15" x14ac:dyDescent="0.25">
      <c r="A804" s="14"/>
      <c r="B804" s="16"/>
      <c r="C804" s="16"/>
      <c r="D804" s="14"/>
      <c r="E804" s="14"/>
      <c r="F804" s="16"/>
      <c r="G804" s="16"/>
      <c r="H804" s="16"/>
      <c r="I804" s="82"/>
      <c r="J804" s="83"/>
      <c r="K804" s="14"/>
      <c r="L804" s="17"/>
      <c r="M804" s="16"/>
      <c r="N804" s="16"/>
      <c r="O804" s="16"/>
      <c r="P804" s="353">
        <f>COUNTIF(Inputs!$D$4:$AL$247,C804)*(Inputs!$B$3*24)*60*IF(C804="",0,1)</f>
        <v>0</v>
      </c>
      <c r="Q804" s="354">
        <f>IF(Factsheet!$E$61&gt;0,P804/Factsheet!$E$61,0)</f>
        <v>0</v>
      </c>
      <c r="R804" s="18"/>
      <c r="S804" s="355"/>
      <c r="T804" s="14"/>
      <c r="U804" s="14"/>
      <c r="V804" s="14" t="str">
        <f t="shared" si="20"/>
        <v>-</v>
      </c>
      <c r="W804" s="14"/>
      <c r="X804" s="14"/>
      <c r="Y804" s="14"/>
      <c r="Z804" s="14"/>
    </row>
    <row r="805" spans="1:26" ht="15" x14ac:dyDescent="0.25">
      <c r="A805" s="14"/>
      <c r="B805" s="16"/>
      <c r="C805" s="16"/>
      <c r="D805" s="14"/>
      <c r="E805" s="14"/>
      <c r="F805" s="16"/>
      <c r="G805" s="16"/>
      <c r="H805" s="16"/>
      <c r="I805" s="82"/>
      <c r="J805" s="83"/>
      <c r="K805" s="14"/>
      <c r="L805" s="17"/>
      <c r="M805" s="16"/>
      <c r="N805" s="16"/>
      <c r="O805" s="16"/>
      <c r="P805" s="353">
        <f>COUNTIF(Inputs!$D$4:$AL$247,C805)*(Inputs!$B$3*24)*60*IF(C805="",0,1)</f>
        <v>0</v>
      </c>
      <c r="Q805" s="354">
        <f>IF(Factsheet!$E$61&gt;0,P805/Factsheet!$E$61,0)</f>
        <v>0</v>
      </c>
      <c r="R805" s="18"/>
      <c r="S805" s="355"/>
      <c r="T805" s="14"/>
      <c r="U805" s="14"/>
      <c r="V805" s="14" t="str">
        <f t="shared" si="20"/>
        <v>-</v>
      </c>
      <c r="W805" s="14"/>
      <c r="X805" s="14"/>
      <c r="Y805" s="14"/>
      <c r="Z805" s="14"/>
    </row>
    <row r="806" spans="1:26" ht="15" x14ac:dyDescent="0.25">
      <c r="A806" s="14"/>
      <c r="B806" s="16"/>
      <c r="C806" s="16"/>
      <c r="D806" s="14"/>
      <c r="E806" s="14"/>
      <c r="F806" s="16"/>
      <c r="G806" s="16"/>
      <c r="H806" s="16"/>
      <c r="I806" s="82"/>
      <c r="J806" s="83"/>
      <c r="K806" s="14"/>
      <c r="L806" s="17"/>
      <c r="M806" s="16"/>
      <c r="N806" s="16"/>
      <c r="O806" s="16"/>
      <c r="P806" s="353">
        <f>COUNTIF(Inputs!$D$4:$AL$247,C806)*(Inputs!$B$3*24)*60*IF(C806="",0,1)</f>
        <v>0</v>
      </c>
      <c r="Q806" s="354">
        <f>IF(Factsheet!$E$61&gt;0,P806/Factsheet!$E$61,0)</f>
        <v>0</v>
      </c>
      <c r="R806" s="18"/>
      <c r="S806" s="355"/>
      <c r="T806" s="14"/>
      <c r="U806" s="14"/>
      <c r="V806" s="14" t="str">
        <f t="shared" si="20"/>
        <v>-</v>
      </c>
      <c r="W806" s="14"/>
      <c r="X806" s="14"/>
      <c r="Y806" s="14"/>
      <c r="Z806" s="14"/>
    </row>
    <row r="807" spans="1:26" ht="15" x14ac:dyDescent="0.25">
      <c r="A807" s="14"/>
      <c r="B807" s="16"/>
      <c r="C807" s="16"/>
      <c r="D807" s="14"/>
      <c r="E807" s="14"/>
      <c r="F807" s="16"/>
      <c r="G807" s="16"/>
      <c r="H807" s="16"/>
      <c r="I807" s="82"/>
      <c r="J807" s="83"/>
      <c r="K807" s="14"/>
      <c r="L807" s="17"/>
      <c r="M807" s="16"/>
      <c r="N807" s="16"/>
      <c r="O807" s="16"/>
      <c r="P807" s="353">
        <f>COUNTIF(Inputs!$D$4:$AL$247,C807)*(Inputs!$B$3*24)*60*IF(C807="",0,1)</f>
        <v>0</v>
      </c>
      <c r="Q807" s="354">
        <f>IF(Factsheet!$E$61&gt;0,P807/Factsheet!$E$61,0)</f>
        <v>0</v>
      </c>
      <c r="R807" s="18"/>
      <c r="S807" s="355"/>
      <c r="T807" s="14"/>
      <c r="U807" s="14"/>
      <c r="V807" s="14" t="str">
        <f t="shared" si="20"/>
        <v>-</v>
      </c>
      <c r="W807" s="14"/>
      <c r="X807" s="14"/>
      <c r="Y807" s="14"/>
      <c r="Z807" s="14"/>
    </row>
    <row r="808" spans="1:26" ht="15" x14ac:dyDescent="0.25">
      <c r="A808" s="14"/>
      <c r="B808" s="16"/>
      <c r="C808" s="16"/>
      <c r="D808" s="14"/>
      <c r="E808" s="14"/>
      <c r="F808" s="16"/>
      <c r="G808" s="16"/>
      <c r="H808" s="16"/>
      <c r="I808" s="82"/>
      <c r="J808" s="83"/>
      <c r="K808" s="14"/>
      <c r="L808" s="17"/>
      <c r="M808" s="16"/>
      <c r="N808" s="16"/>
      <c r="O808" s="16"/>
      <c r="P808" s="353">
        <f>COUNTIF(Inputs!$D$4:$AL$247,C808)*(Inputs!$B$3*24)*60*IF(C808="",0,1)</f>
        <v>0</v>
      </c>
      <c r="Q808" s="354">
        <f>IF(Factsheet!$E$61&gt;0,P808/Factsheet!$E$61,0)</f>
        <v>0</v>
      </c>
      <c r="R808" s="18"/>
      <c r="S808" s="355"/>
      <c r="T808" s="14"/>
      <c r="U808" s="14"/>
      <c r="V808" s="14" t="str">
        <f t="shared" si="20"/>
        <v>-</v>
      </c>
      <c r="W808" s="14"/>
      <c r="X808" s="14"/>
      <c r="Y808" s="14"/>
      <c r="Z808" s="14"/>
    </row>
    <row r="809" spans="1:26" ht="15" x14ac:dyDescent="0.25">
      <c r="A809" s="14"/>
      <c r="B809" s="16"/>
      <c r="C809" s="16"/>
      <c r="D809" s="14"/>
      <c r="E809" s="14"/>
      <c r="F809" s="16"/>
      <c r="G809" s="16"/>
      <c r="H809" s="16"/>
      <c r="I809" s="82"/>
      <c r="J809" s="83"/>
      <c r="K809" s="14"/>
      <c r="L809" s="17"/>
      <c r="M809" s="16"/>
      <c r="N809" s="16"/>
      <c r="O809" s="16"/>
      <c r="P809" s="353">
        <f>COUNTIF(Inputs!$D$4:$AL$247,C809)*(Inputs!$B$3*24)*60*IF(C809="",0,1)</f>
        <v>0</v>
      </c>
      <c r="Q809" s="354">
        <f>IF(Factsheet!$E$61&gt;0,P809/Factsheet!$E$61,0)</f>
        <v>0</v>
      </c>
      <c r="R809" s="18"/>
      <c r="S809" s="355"/>
      <c r="T809" s="14"/>
      <c r="U809" s="14"/>
      <c r="V809" s="14" t="str">
        <f t="shared" si="20"/>
        <v>-</v>
      </c>
      <c r="W809" s="14"/>
      <c r="X809" s="14"/>
      <c r="Y809" s="14"/>
      <c r="Z809" s="14"/>
    </row>
    <row r="810" spans="1:26" ht="15" x14ac:dyDescent="0.25">
      <c r="A810" s="14"/>
      <c r="B810" s="16"/>
      <c r="C810" s="16"/>
      <c r="D810" s="14"/>
      <c r="E810" s="14"/>
      <c r="F810" s="16"/>
      <c r="G810" s="16"/>
      <c r="H810" s="16"/>
      <c r="I810" s="82"/>
      <c r="J810" s="83"/>
      <c r="K810" s="14"/>
      <c r="L810" s="17"/>
      <c r="M810" s="16"/>
      <c r="N810" s="16"/>
      <c r="O810" s="16"/>
      <c r="P810" s="353">
        <f>COUNTIF(Inputs!$D$4:$AL$247,C810)*(Inputs!$B$3*24)*60*IF(C810="",0,1)</f>
        <v>0</v>
      </c>
      <c r="Q810" s="354">
        <f>IF(Factsheet!$E$61&gt;0,P810/Factsheet!$E$61,0)</f>
        <v>0</v>
      </c>
      <c r="R810" s="18"/>
      <c r="S810" s="355"/>
      <c r="T810" s="14"/>
      <c r="U810" s="14"/>
      <c r="V810" s="14" t="str">
        <f t="shared" si="20"/>
        <v>-</v>
      </c>
      <c r="W810" s="14"/>
      <c r="X810" s="14"/>
      <c r="Y810" s="14"/>
      <c r="Z810" s="14"/>
    </row>
    <row r="811" spans="1:26" ht="15" x14ac:dyDescent="0.25">
      <c r="A811" s="14"/>
      <c r="B811" s="16"/>
      <c r="C811" s="16"/>
      <c r="D811" s="14"/>
      <c r="E811" s="14"/>
      <c r="F811" s="16"/>
      <c r="G811" s="16"/>
      <c r="H811" s="16"/>
      <c r="I811" s="82"/>
      <c r="J811" s="83"/>
      <c r="K811" s="14"/>
      <c r="L811" s="17"/>
      <c r="M811" s="16"/>
      <c r="N811" s="16"/>
      <c r="O811" s="16"/>
      <c r="P811" s="353">
        <f>COUNTIF(Inputs!$D$4:$AL$247,C811)*(Inputs!$B$3*24)*60*IF(C811="",0,1)</f>
        <v>0</v>
      </c>
      <c r="Q811" s="354">
        <f>IF(Factsheet!$E$61&gt;0,P811/Factsheet!$E$61,0)</f>
        <v>0</v>
      </c>
      <c r="R811" s="18"/>
      <c r="S811" s="355"/>
      <c r="T811" s="14"/>
      <c r="U811" s="14"/>
      <c r="V811" s="14" t="str">
        <f t="shared" si="20"/>
        <v>-</v>
      </c>
      <c r="W811" s="14"/>
      <c r="X811" s="14"/>
      <c r="Y811" s="14"/>
      <c r="Z811" s="14"/>
    </row>
    <row r="812" spans="1:26" ht="15" x14ac:dyDescent="0.25">
      <c r="A812" s="14"/>
      <c r="B812" s="16"/>
      <c r="C812" s="16"/>
      <c r="D812" s="14"/>
      <c r="E812" s="14"/>
      <c r="F812" s="16"/>
      <c r="G812" s="16"/>
      <c r="H812" s="16"/>
      <c r="I812" s="82"/>
      <c r="J812" s="83"/>
      <c r="K812" s="14"/>
      <c r="L812" s="17"/>
      <c r="M812" s="16"/>
      <c r="N812" s="16"/>
      <c r="O812" s="16"/>
      <c r="P812" s="353">
        <f>COUNTIF(Inputs!$D$4:$AL$247,C812)*(Inputs!$B$3*24)*60*IF(C812="",0,1)</f>
        <v>0</v>
      </c>
      <c r="Q812" s="354">
        <f>IF(Factsheet!$E$61&gt;0,P812/Factsheet!$E$61,0)</f>
        <v>0</v>
      </c>
      <c r="R812" s="18"/>
      <c r="S812" s="355"/>
      <c r="T812" s="14"/>
      <c r="U812" s="14"/>
      <c r="V812" s="14" t="str">
        <f t="shared" si="20"/>
        <v>-</v>
      </c>
      <c r="W812" s="14"/>
      <c r="X812" s="14"/>
      <c r="Y812" s="14"/>
      <c r="Z812" s="14"/>
    </row>
    <row r="813" spans="1:26" ht="15" x14ac:dyDescent="0.25">
      <c r="A813" s="14"/>
      <c r="B813" s="16"/>
      <c r="C813" s="16"/>
      <c r="D813" s="14"/>
      <c r="E813" s="14"/>
      <c r="F813" s="16"/>
      <c r="G813" s="16"/>
      <c r="H813" s="16"/>
      <c r="I813" s="82"/>
      <c r="J813" s="83"/>
      <c r="K813" s="14"/>
      <c r="L813" s="17"/>
      <c r="M813" s="16"/>
      <c r="N813" s="16"/>
      <c r="O813" s="16"/>
      <c r="P813" s="353">
        <f>COUNTIF(Inputs!$D$4:$AL$247,C813)*(Inputs!$B$3*24)*60*IF(C813="",0,1)</f>
        <v>0</v>
      </c>
      <c r="Q813" s="354">
        <f>IF(Factsheet!$E$61&gt;0,P813/Factsheet!$E$61,0)</f>
        <v>0</v>
      </c>
      <c r="R813" s="18"/>
      <c r="S813" s="355"/>
      <c r="T813" s="14"/>
      <c r="U813" s="14"/>
      <c r="V813" s="14" t="str">
        <f t="shared" si="20"/>
        <v>-</v>
      </c>
      <c r="W813" s="14"/>
      <c r="X813" s="14"/>
      <c r="Y813" s="14"/>
      <c r="Z813" s="14"/>
    </row>
    <row r="814" spans="1:26" ht="15" x14ac:dyDescent="0.25">
      <c r="A814" s="14"/>
      <c r="B814" s="16"/>
      <c r="C814" s="16"/>
      <c r="D814" s="14"/>
      <c r="E814" s="14"/>
      <c r="F814" s="16"/>
      <c r="G814" s="16"/>
      <c r="H814" s="16"/>
      <c r="I814" s="82"/>
      <c r="J814" s="83"/>
      <c r="K814" s="14"/>
      <c r="L814" s="17"/>
      <c r="M814" s="16"/>
      <c r="N814" s="16"/>
      <c r="O814" s="16"/>
      <c r="P814" s="353">
        <f>COUNTIF(Inputs!$D$4:$AL$247,C814)*(Inputs!$B$3*24)*60*IF(C814="",0,1)</f>
        <v>0</v>
      </c>
      <c r="Q814" s="354">
        <f>IF(Factsheet!$E$61&gt;0,P814/Factsheet!$E$61,0)</f>
        <v>0</v>
      </c>
      <c r="R814" s="18"/>
      <c r="S814" s="355"/>
      <c r="T814" s="14"/>
      <c r="U814" s="14"/>
      <c r="V814" s="14" t="str">
        <f t="shared" si="20"/>
        <v>-</v>
      </c>
      <c r="W814" s="14"/>
      <c r="X814" s="14"/>
      <c r="Y814" s="14"/>
      <c r="Z814" s="14"/>
    </row>
    <row r="815" spans="1:26" ht="15" x14ac:dyDescent="0.25">
      <c r="A815" s="14"/>
      <c r="B815" s="16"/>
      <c r="C815" s="16"/>
      <c r="D815" s="14"/>
      <c r="E815" s="14"/>
      <c r="F815" s="16"/>
      <c r="G815" s="16"/>
      <c r="H815" s="16"/>
      <c r="I815" s="82"/>
      <c r="J815" s="83"/>
      <c r="K815" s="14"/>
      <c r="L815" s="17"/>
      <c r="M815" s="16"/>
      <c r="N815" s="16"/>
      <c r="O815" s="16"/>
      <c r="P815" s="353">
        <f>COUNTIF(Inputs!$D$4:$AL$247,C815)*(Inputs!$B$3*24)*60*IF(C815="",0,1)</f>
        <v>0</v>
      </c>
      <c r="Q815" s="354">
        <f>IF(Factsheet!$E$61&gt;0,P815/Factsheet!$E$61,0)</f>
        <v>0</v>
      </c>
      <c r="R815" s="18"/>
      <c r="S815" s="355"/>
      <c r="T815" s="14"/>
      <c r="U815" s="14"/>
      <c r="V815" s="14" t="str">
        <f t="shared" si="20"/>
        <v>-</v>
      </c>
      <c r="W815" s="14"/>
      <c r="X815" s="14"/>
      <c r="Y815" s="14"/>
      <c r="Z815" s="14"/>
    </row>
    <row r="816" spans="1:26" ht="15" x14ac:dyDescent="0.25">
      <c r="A816" s="14"/>
      <c r="B816" s="16"/>
      <c r="C816" s="16"/>
      <c r="D816" s="14"/>
      <c r="E816" s="14"/>
      <c r="F816" s="16"/>
      <c r="G816" s="16"/>
      <c r="H816" s="16"/>
      <c r="I816" s="82"/>
      <c r="J816" s="83"/>
      <c r="K816" s="14"/>
      <c r="L816" s="17"/>
      <c r="M816" s="16"/>
      <c r="N816" s="16"/>
      <c r="O816" s="16"/>
      <c r="P816" s="353">
        <f>COUNTIF(Inputs!$D$4:$AL$247,C816)*(Inputs!$B$3*24)*60*IF(C816="",0,1)</f>
        <v>0</v>
      </c>
      <c r="Q816" s="354">
        <f>IF(Factsheet!$E$61&gt;0,P816/Factsheet!$E$61,0)</f>
        <v>0</v>
      </c>
      <c r="R816" s="18"/>
      <c r="S816" s="355"/>
      <c r="T816" s="14"/>
      <c r="U816" s="14"/>
      <c r="V816" s="14" t="str">
        <f t="shared" si="20"/>
        <v>-</v>
      </c>
      <c r="W816" s="14"/>
      <c r="X816" s="14"/>
      <c r="Y816" s="14"/>
      <c r="Z816" s="14"/>
    </row>
    <row r="817" spans="1:26" ht="15" x14ac:dyDescent="0.25">
      <c r="A817" s="14"/>
      <c r="B817" s="16"/>
      <c r="C817" s="16"/>
      <c r="D817" s="14"/>
      <c r="E817" s="14"/>
      <c r="F817" s="16"/>
      <c r="G817" s="16"/>
      <c r="H817" s="16"/>
      <c r="I817" s="82"/>
      <c r="J817" s="83"/>
      <c r="K817" s="14"/>
      <c r="L817" s="17"/>
      <c r="M817" s="16"/>
      <c r="N817" s="16"/>
      <c r="O817" s="16"/>
      <c r="P817" s="353">
        <f>COUNTIF(Inputs!$D$4:$AL$247,C817)*(Inputs!$B$3*24)*60*IF(C817="",0,1)</f>
        <v>0</v>
      </c>
      <c r="Q817" s="354">
        <f>IF(Factsheet!$E$61&gt;0,P817/Factsheet!$E$61,0)</f>
        <v>0</v>
      </c>
      <c r="R817" s="18"/>
      <c r="S817" s="355"/>
      <c r="T817" s="14"/>
      <c r="U817" s="14"/>
      <c r="V817" s="14" t="str">
        <f t="shared" si="20"/>
        <v>-</v>
      </c>
      <c r="W817" s="14"/>
      <c r="X817" s="14"/>
      <c r="Y817" s="14"/>
      <c r="Z817" s="14"/>
    </row>
    <row r="818" spans="1:26" ht="15" x14ac:dyDescent="0.25">
      <c r="A818" s="14"/>
      <c r="B818" s="16"/>
      <c r="C818" s="16"/>
      <c r="D818" s="14"/>
      <c r="E818" s="14"/>
      <c r="F818" s="16"/>
      <c r="G818" s="16"/>
      <c r="H818" s="16"/>
      <c r="I818" s="82"/>
      <c r="J818" s="83"/>
      <c r="K818" s="14"/>
      <c r="L818" s="17"/>
      <c r="M818" s="16"/>
      <c r="N818" s="16"/>
      <c r="O818" s="16"/>
      <c r="P818" s="353">
        <f>COUNTIF(Inputs!$D$4:$AL$247,C818)*(Inputs!$B$3*24)*60*IF(C818="",0,1)</f>
        <v>0</v>
      </c>
      <c r="Q818" s="354">
        <f>IF(Factsheet!$E$61&gt;0,P818/Factsheet!$E$61,0)</f>
        <v>0</v>
      </c>
      <c r="R818" s="18"/>
      <c r="S818" s="355"/>
      <c r="T818" s="14"/>
      <c r="U818" s="14"/>
      <c r="V818" s="14" t="str">
        <f t="shared" si="20"/>
        <v>-</v>
      </c>
      <c r="W818" s="14"/>
      <c r="X818" s="14"/>
      <c r="Y818" s="14"/>
      <c r="Z818" s="14"/>
    </row>
    <row r="819" spans="1:26" ht="15" x14ac:dyDescent="0.25">
      <c r="A819" s="14"/>
      <c r="B819" s="16"/>
      <c r="C819" s="16"/>
      <c r="D819" s="14"/>
      <c r="E819" s="14"/>
      <c r="F819" s="16"/>
      <c r="G819" s="16"/>
      <c r="H819" s="16"/>
      <c r="I819" s="82"/>
      <c r="J819" s="83"/>
      <c r="K819" s="14"/>
      <c r="L819" s="17"/>
      <c r="M819" s="16"/>
      <c r="N819" s="16"/>
      <c r="O819" s="16"/>
      <c r="P819" s="353">
        <f>COUNTIF(Inputs!$D$4:$AL$247,C819)*(Inputs!$B$3*24)*60*IF(C819="",0,1)</f>
        <v>0</v>
      </c>
      <c r="Q819" s="354">
        <f>IF(Factsheet!$E$61&gt;0,P819/Factsheet!$E$61,0)</f>
        <v>0</v>
      </c>
      <c r="R819" s="18"/>
      <c r="S819" s="355"/>
      <c r="T819" s="14"/>
      <c r="U819" s="14"/>
      <c r="V819" s="14" t="str">
        <f t="shared" si="20"/>
        <v>-</v>
      </c>
      <c r="W819" s="14"/>
      <c r="X819" s="14"/>
      <c r="Y819" s="14"/>
      <c r="Z819" s="14"/>
    </row>
    <row r="820" spans="1:26" ht="15" x14ac:dyDescent="0.25">
      <c r="A820" s="14"/>
      <c r="B820" s="16"/>
      <c r="C820" s="16"/>
      <c r="D820" s="14"/>
      <c r="E820" s="14"/>
      <c r="F820" s="16"/>
      <c r="G820" s="16"/>
      <c r="H820" s="16"/>
      <c r="I820" s="82"/>
      <c r="J820" s="83"/>
      <c r="K820" s="14"/>
      <c r="L820" s="17"/>
      <c r="M820" s="16"/>
      <c r="N820" s="16"/>
      <c r="O820" s="16"/>
      <c r="P820" s="353">
        <f>COUNTIF(Inputs!$D$4:$AL$247,C820)*(Inputs!$B$3*24)*60*IF(C820="",0,1)</f>
        <v>0</v>
      </c>
      <c r="Q820" s="354">
        <f>IF(Factsheet!$E$61&gt;0,P820/Factsheet!$E$61,0)</f>
        <v>0</v>
      </c>
      <c r="R820" s="18"/>
      <c r="S820" s="355"/>
      <c r="T820" s="14"/>
      <c r="U820" s="14"/>
      <c r="V820" s="14" t="str">
        <f t="shared" si="20"/>
        <v>-</v>
      </c>
      <c r="W820" s="14"/>
      <c r="X820" s="14"/>
      <c r="Y820" s="14"/>
      <c r="Z820" s="14"/>
    </row>
    <row r="821" spans="1:26" ht="15" x14ac:dyDescent="0.25">
      <c r="A821" s="14"/>
      <c r="B821" s="16"/>
      <c r="C821" s="16"/>
      <c r="D821" s="14"/>
      <c r="E821" s="14"/>
      <c r="F821" s="16"/>
      <c r="G821" s="16"/>
      <c r="H821" s="16"/>
      <c r="I821" s="82"/>
      <c r="J821" s="83"/>
      <c r="K821" s="14"/>
      <c r="L821" s="17"/>
      <c r="M821" s="16"/>
      <c r="N821" s="16"/>
      <c r="O821" s="16"/>
      <c r="P821" s="353">
        <f>COUNTIF(Inputs!$D$4:$AL$247,C821)*(Inputs!$B$3*24)*60*IF(C821="",0,1)</f>
        <v>0</v>
      </c>
      <c r="Q821" s="354">
        <f>IF(Factsheet!$E$61&gt;0,P821/Factsheet!$E$61,0)</f>
        <v>0</v>
      </c>
      <c r="R821" s="18"/>
      <c r="S821" s="355"/>
      <c r="T821" s="14"/>
      <c r="U821" s="14"/>
      <c r="V821" s="14" t="str">
        <f t="shared" si="20"/>
        <v>-</v>
      </c>
      <c r="W821" s="14"/>
      <c r="X821" s="14"/>
      <c r="Y821" s="14"/>
      <c r="Z821" s="14"/>
    </row>
    <row r="822" spans="1:26" ht="15" x14ac:dyDescent="0.25">
      <c r="A822" s="14"/>
      <c r="B822" s="16"/>
      <c r="C822" s="16"/>
      <c r="D822" s="14"/>
      <c r="E822" s="14"/>
      <c r="F822" s="16"/>
      <c r="G822" s="16"/>
      <c r="H822" s="16"/>
      <c r="I822" s="82"/>
      <c r="J822" s="83"/>
      <c r="K822" s="14"/>
      <c r="L822" s="17"/>
      <c r="M822" s="16"/>
      <c r="N822" s="16"/>
      <c r="O822" s="16"/>
      <c r="P822" s="353">
        <f>COUNTIF(Inputs!$D$4:$AL$247,C822)*(Inputs!$B$3*24)*60*IF(C822="",0,1)</f>
        <v>0</v>
      </c>
      <c r="Q822" s="354">
        <f>IF(Factsheet!$E$61&gt;0,P822/Factsheet!$E$61,0)</f>
        <v>0</v>
      </c>
      <c r="R822" s="18"/>
      <c r="S822" s="355"/>
      <c r="T822" s="14"/>
      <c r="U822" s="14"/>
      <c r="V822" s="14" t="str">
        <f t="shared" si="20"/>
        <v>-</v>
      </c>
      <c r="W822" s="14"/>
      <c r="X822" s="14"/>
      <c r="Y822" s="14"/>
      <c r="Z822" s="14"/>
    </row>
    <row r="823" spans="1:26" ht="15" x14ac:dyDescent="0.25">
      <c r="A823" s="14"/>
      <c r="B823" s="16"/>
      <c r="C823" s="16"/>
      <c r="D823" s="14"/>
      <c r="E823" s="14"/>
      <c r="F823" s="16"/>
      <c r="G823" s="16"/>
      <c r="H823" s="16"/>
      <c r="I823" s="82"/>
      <c r="J823" s="83"/>
      <c r="K823" s="14"/>
      <c r="L823" s="17"/>
      <c r="M823" s="16"/>
      <c r="N823" s="16"/>
      <c r="O823" s="16"/>
      <c r="P823" s="353">
        <f>COUNTIF(Inputs!$D$4:$AL$247,C823)*(Inputs!$B$3*24)*60*IF(C823="",0,1)</f>
        <v>0</v>
      </c>
      <c r="Q823" s="354">
        <f>IF(Factsheet!$E$61&gt;0,P823/Factsheet!$E$61,0)</f>
        <v>0</v>
      </c>
      <c r="R823" s="18"/>
      <c r="S823" s="355"/>
      <c r="T823" s="14"/>
      <c r="U823" s="14"/>
      <c r="V823" s="14" t="str">
        <f t="shared" si="20"/>
        <v>-</v>
      </c>
      <c r="W823" s="14"/>
      <c r="X823" s="14"/>
      <c r="Y823" s="14"/>
      <c r="Z823" s="14"/>
    </row>
    <row r="824" spans="1:26" ht="15" x14ac:dyDescent="0.25">
      <c r="A824" s="14"/>
      <c r="B824" s="16"/>
      <c r="C824" s="16"/>
      <c r="D824" s="14"/>
      <c r="E824" s="14"/>
      <c r="F824" s="16"/>
      <c r="G824" s="16"/>
      <c r="H824" s="16"/>
      <c r="I824" s="82"/>
      <c r="J824" s="83"/>
      <c r="K824" s="14"/>
      <c r="L824" s="17"/>
      <c r="M824" s="16"/>
      <c r="N824" s="16"/>
      <c r="O824" s="16"/>
      <c r="P824" s="353">
        <f>COUNTIF(Inputs!$D$4:$AL$247,C824)*(Inputs!$B$3*24)*60*IF(C824="",0,1)</f>
        <v>0</v>
      </c>
      <c r="Q824" s="354">
        <f>IF(Factsheet!$E$61&gt;0,P824/Factsheet!$E$61,0)</f>
        <v>0</v>
      </c>
      <c r="R824" s="18"/>
      <c r="S824" s="355"/>
      <c r="T824" s="14"/>
      <c r="U824" s="14"/>
      <c r="V824" s="14" t="str">
        <f t="shared" ref="V824:V887" si="21">A824&amp;"-"&amp;C824</f>
        <v>-</v>
      </c>
      <c r="W824" s="14"/>
      <c r="X824" s="14"/>
      <c r="Y824" s="14"/>
      <c r="Z824" s="14"/>
    </row>
    <row r="825" spans="1:26" ht="15" x14ac:dyDescent="0.25">
      <c r="A825" s="14"/>
      <c r="B825" s="16"/>
      <c r="C825" s="16"/>
      <c r="D825" s="14"/>
      <c r="E825" s="14"/>
      <c r="F825" s="16"/>
      <c r="G825" s="16"/>
      <c r="H825" s="16"/>
      <c r="I825" s="82"/>
      <c r="J825" s="83"/>
      <c r="K825" s="14"/>
      <c r="L825" s="17"/>
      <c r="M825" s="16"/>
      <c r="N825" s="16"/>
      <c r="O825" s="16"/>
      <c r="P825" s="353">
        <f>COUNTIF(Inputs!$D$4:$AL$247,C825)*(Inputs!$B$3*24)*60*IF(C825="",0,1)</f>
        <v>0</v>
      </c>
      <c r="Q825" s="354">
        <f>IF(Factsheet!$E$61&gt;0,P825/Factsheet!$E$61,0)</f>
        <v>0</v>
      </c>
      <c r="R825" s="18"/>
      <c r="S825" s="355"/>
      <c r="T825" s="14"/>
      <c r="U825" s="14"/>
      <c r="V825" s="14" t="str">
        <f t="shared" si="21"/>
        <v>-</v>
      </c>
      <c r="W825" s="14"/>
      <c r="X825" s="14"/>
      <c r="Y825" s="14"/>
      <c r="Z825" s="14"/>
    </row>
    <row r="826" spans="1:26" ht="15" x14ac:dyDescent="0.25">
      <c r="A826" s="14"/>
      <c r="B826" s="16"/>
      <c r="C826" s="16"/>
      <c r="D826" s="14"/>
      <c r="E826" s="14"/>
      <c r="F826" s="16"/>
      <c r="G826" s="16"/>
      <c r="H826" s="16"/>
      <c r="I826" s="82"/>
      <c r="J826" s="83"/>
      <c r="K826" s="14"/>
      <c r="L826" s="17"/>
      <c r="M826" s="16"/>
      <c r="N826" s="16"/>
      <c r="O826" s="16"/>
      <c r="P826" s="353">
        <f>COUNTIF(Inputs!$D$4:$AL$247,C826)*(Inputs!$B$3*24)*60*IF(C826="",0,1)</f>
        <v>0</v>
      </c>
      <c r="Q826" s="354">
        <f>IF(Factsheet!$E$61&gt;0,P826/Factsheet!$E$61,0)</f>
        <v>0</v>
      </c>
      <c r="R826" s="18"/>
      <c r="S826" s="355"/>
      <c r="T826" s="14"/>
      <c r="U826" s="14"/>
      <c r="V826" s="14" t="str">
        <f t="shared" si="21"/>
        <v>-</v>
      </c>
      <c r="W826" s="14"/>
      <c r="X826" s="14"/>
      <c r="Y826" s="14"/>
      <c r="Z826" s="14"/>
    </row>
    <row r="827" spans="1:26" ht="15" x14ac:dyDescent="0.25">
      <c r="A827" s="14"/>
      <c r="B827" s="16"/>
      <c r="C827" s="16"/>
      <c r="D827" s="14"/>
      <c r="E827" s="14"/>
      <c r="F827" s="16"/>
      <c r="G827" s="16"/>
      <c r="H827" s="16"/>
      <c r="I827" s="82"/>
      <c r="J827" s="83"/>
      <c r="K827" s="14"/>
      <c r="L827" s="17"/>
      <c r="M827" s="16"/>
      <c r="N827" s="16"/>
      <c r="O827" s="16"/>
      <c r="P827" s="353">
        <f>COUNTIF(Inputs!$D$4:$AL$247,C827)*(Inputs!$B$3*24)*60*IF(C827="",0,1)</f>
        <v>0</v>
      </c>
      <c r="Q827" s="354">
        <f>IF(Factsheet!$E$61&gt;0,P827/Factsheet!$E$61,0)</f>
        <v>0</v>
      </c>
      <c r="R827" s="18"/>
      <c r="S827" s="355"/>
      <c r="T827" s="14"/>
      <c r="U827" s="14"/>
      <c r="V827" s="14" t="str">
        <f t="shared" si="21"/>
        <v>-</v>
      </c>
      <c r="W827" s="14"/>
      <c r="X827" s="14"/>
      <c r="Y827" s="14"/>
      <c r="Z827" s="14"/>
    </row>
    <row r="828" spans="1:26" ht="15" x14ac:dyDescent="0.25">
      <c r="A828" s="14"/>
      <c r="B828" s="16"/>
      <c r="C828" s="16"/>
      <c r="D828" s="14"/>
      <c r="E828" s="14"/>
      <c r="F828" s="16"/>
      <c r="G828" s="16"/>
      <c r="H828" s="16"/>
      <c r="I828" s="82"/>
      <c r="J828" s="83"/>
      <c r="K828" s="14"/>
      <c r="L828" s="17"/>
      <c r="M828" s="16"/>
      <c r="N828" s="16"/>
      <c r="O828" s="16"/>
      <c r="P828" s="353">
        <f>COUNTIF(Inputs!$D$4:$AL$247,C828)*(Inputs!$B$3*24)*60*IF(C828="",0,1)</f>
        <v>0</v>
      </c>
      <c r="Q828" s="354">
        <f>IF(Factsheet!$E$61&gt;0,P828/Factsheet!$E$61,0)</f>
        <v>0</v>
      </c>
      <c r="R828" s="18"/>
      <c r="S828" s="355"/>
      <c r="T828" s="14"/>
      <c r="U828" s="14"/>
      <c r="V828" s="14" t="str">
        <f t="shared" si="21"/>
        <v>-</v>
      </c>
      <c r="W828" s="14"/>
      <c r="X828" s="14"/>
      <c r="Y828" s="14"/>
      <c r="Z828" s="14"/>
    </row>
    <row r="829" spans="1:26" ht="15" x14ac:dyDescent="0.25">
      <c r="A829" s="14"/>
      <c r="B829" s="16"/>
      <c r="C829" s="16"/>
      <c r="D829" s="14"/>
      <c r="E829" s="14"/>
      <c r="F829" s="16"/>
      <c r="G829" s="16"/>
      <c r="H829" s="16"/>
      <c r="I829" s="82"/>
      <c r="J829" s="83"/>
      <c r="K829" s="14"/>
      <c r="L829" s="17"/>
      <c r="M829" s="16"/>
      <c r="N829" s="16"/>
      <c r="O829" s="16"/>
      <c r="P829" s="353">
        <f>COUNTIF(Inputs!$D$4:$AL$247,C829)*(Inputs!$B$3*24)*60*IF(C829="",0,1)</f>
        <v>0</v>
      </c>
      <c r="Q829" s="354">
        <f>IF(Factsheet!$E$61&gt;0,P829/Factsheet!$E$61,0)</f>
        <v>0</v>
      </c>
      <c r="R829" s="18"/>
      <c r="S829" s="355"/>
      <c r="T829" s="14"/>
      <c r="U829" s="14"/>
      <c r="V829" s="14" t="str">
        <f t="shared" si="21"/>
        <v>-</v>
      </c>
      <c r="W829" s="14"/>
      <c r="X829" s="14"/>
      <c r="Y829" s="14"/>
      <c r="Z829" s="14"/>
    </row>
    <row r="830" spans="1:26" ht="15" x14ac:dyDescent="0.25">
      <c r="A830" s="14"/>
      <c r="B830" s="16"/>
      <c r="C830" s="16"/>
      <c r="D830" s="14"/>
      <c r="E830" s="14"/>
      <c r="F830" s="16"/>
      <c r="G830" s="16"/>
      <c r="H830" s="16"/>
      <c r="I830" s="82"/>
      <c r="J830" s="83"/>
      <c r="K830" s="14"/>
      <c r="L830" s="17"/>
      <c r="M830" s="16"/>
      <c r="N830" s="16"/>
      <c r="O830" s="16"/>
      <c r="P830" s="353">
        <f>COUNTIF(Inputs!$D$4:$AL$247,C830)*(Inputs!$B$3*24)*60*IF(C830="",0,1)</f>
        <v>0</v>
      </c>
      <c r="Q830" s="354">
        <f>IF(Factsheet!$E$61&gt;0,P830/Factsheet!$E$61,0)</f>
        <v>0</v>
      </c>
      <c r="R830" s="18"/>
      <c r="S830" s="355"/>
      <c r="T830" s="14"/>
      <c r="U830" s="14"/>
      <c r="V830" s="14" t="str">
        <f t="shared" si="21"/>
        <v>-</v>
      </c>
      <c r="W830" s="14"/>
      <c r="X830" s="14"/>
      <c r="Y830" s="14"/>
      <c r="Z830" s="14"/>
    </row>
    <row r="831" spans="1:26" ht="15" x14ac:dyDescent="0.25">
      <c r="A831" s="14"/>
      <c r="B831" s="16"/>
      <c r="C831" s="16"/>
      <c r="D831" s="14"/>
      <c r="E831" s="14"/>
      <c r="F831" s="16"/>
      <c r="G831" s="16"/>
      <c r="H831" s="16"/>
      <c r="I831" s="82"/>
      <c r="J831" s="83"/>
      <c r="K831" s="14"/>
      <c r="L831" s="17"/>
      <c r="M831" s="16"/>
      <c r="N831" s="16"/>
      <c r="O831" s="16"/>
      <c r="P831" s="353">
        <f>COUNTIF(Inputs!$D$4:$AL$247,C831)*(Inputs!$B$3*24)*60*IF(C831="",0,1)</f>
        <v>0</v>
      </c>
      <c r="Q831" s="354">
        <f>IF(Factsheet!$E$61&gt;0,P831/Factsheet!$E$61,0)</f>
        <v>0</v>
      </c>
      <c r="R831" s="18"/>
      <c r="S831" s="355"/>
      <c r="T831" s="14"/>
      <c r="U831" s="14"/>
      <c r="V831" s="14" t="str">
        <f t="shared" si="21"/>
        <v>-</v>
      </c>
      <c r="W831" s="14"/>
      <c r="X831" s="14"/>
      <c r="Y831" s="14"/>
      <c r="Z831" s="14"/>
    </row>
    <row r="832" spans="1:26" ht="15" x14ac:dyDescent="0.25">
      <c r="A832" s="14"/>
      <c r="B832" s="16"/>
      <c r="C832" s="16"/>
      <c r="D832" s="14"/>
      <c r="E832" s="14"/>
      <c r="F832" s="16"/>
      <c r="G832" s="16"/>
      <c r="H832" s="16"/>
      <c r="I832" s="82"/>
      <c r="J832" s="83"/>
      <c r="K832" s="14"/>
      <c r="L832" s="17"/>
      <c r="M832" s="16"/>
      <c r="N832" s="16"/>
      <c r="O832" s="16"/>
      <c r="P832" s="353">
        <f>COUNTIF(Inputs!$D$4:$AL$247,C832)*(Inputs!$B$3*24)*60*IF(C832="",0,1)</f>
        <v>0</v>
      </c>
      <c r="Q832" s="354">
        <f>IF(Factsheet!$E$61&gt;0,P832/Factsheet!$E$61,0)</f>
        <v>0</v>
      </c>
      <c r="R832" s="18"/>
      <c r="S832" s="355"/>
      <c r="T832" s="14"/>
      <c r="U832" s="14"/>
      <c r="V832" s="14" t="str">
        <f t="shared" si="21"/>
        <v>-</v>
      </c>
      <c r="W832" s="14"/>
      <c r="X832" s="14"/>
      <c r="Y832" s="14"/>
      <c r="Z832" s="14"/>
    </row>
    <row r="833" spans="1:26" ht="15" x14ac:dyDescent="0.25">
      <c r="A833" s="14"/>
      <c r="B833" s="16"/>
      <c r="C833" s="16"/>
      <c r="D833" s="14"/>
      <c r="E833" s="14"/>
      <c r="F833" s="16"/>
      <c r="G833" s="16"/>
      <c r="H833" s="16"/>
      <c r="I833" s="82"/>
      <c r="J833" s="83"/>
      <c r="K833" s="14"/>
      <c r="L833" s="17"/>
      <c r="M833" s="16"/>
      <c r="N833" s="16"/>
      <c r="O833" s="16"/>
      <c r="P833" s="353">
        <f>COUNTIF(Inputs!$D$4:$AL$247,C833)*(Inputs!$B$3*24)*60*IF(C833="",0,1)</f>
        <v>0</v>
      </c>
      <c r="Q833" s="354">
        <f>IF(Factsheet!$E$61&gt;0,P833/Factsheet!$E$61,0)</f>
        <v>0</v>
      </c>
      <c r="R833" s="18"/>
      <c r="S833" s="355"/>
      <c r="T833" s="14"/>
      <c r="U833" s="14"/>
      <c r="V833" s="14" t="str">
        <f t="shared" si="21"/>
        <v>-</v>
      </c>
      <c r="W833" s="14"/>
      <c r="X833" s="14"/>
      <c r="Y833" s="14"/>
      <c r="Z833" s="14"/>
    </row>
    <row r="834" spans="1:26" ht="15" x14ac:dyDescent="0.25">
      <c r="A834" s="14"/>
      <c r="B834" s="16"/>
      <c r="C834" s="16"/>
      <c r="D834" s="14"/>
      <c r="E834" s="14"/>
      <c r="F834" s="16"/>
      <c r="G834" s="16"/>
      <c r="H834" s="16"/>
      <c r="I834" s="82"/>
      <c r="J834" s="83"/>
      <c r="K834" s="14"/>
      <c r="L834" s="17"/>
      <c r="M834" s="16"/>
      <c r="N834" s="16"/>
      <c r="O834" s="16"/>
      <c r="P834" s="353">
        <f>COUNTIF(Inputs!$D$4:$AL$247,C834)*(Inputs!$B$3*24)*60*IF(C834="",0,1)</f>
        <v>0</v>
      </c>
      <c r="Q834" s="354">
        <f>IF(Factsheet!$E$61&gt;0,P834/Factsheet!$E$61,0)</f>
        <v>0</v>
      </c>
      <c r="R834" s="18"/>
      <c r="S834" s="355"/>
      <c r="T834" s="14"/>
      <c r="U834" s="14"/>
      <c r="V834" s="14" t="str">
        <f t="shared" si="21"/>
        <v>-</v>
      </c>
      <c r="W834" s="14"/>
      <c r="X834" s="14"/>
      <c r="Y834" s="14"/>
      <c r="Z834" s="14"/>
    </row>
    <row r="835" spans="1:26" ht="15" x14ac:dyDescent="0.25">
      <c r="A835" s="14"/>
      <c r="B835" s="16"/>
      <c r="C835" s="16"/>
      <c r="D835" s="14"/>
      <c r="E835" s="14"/>
      <c r="F835" s="16"/>
      <c r="G835" s="16"/>
      <c r="H835" s="16"/>
      <c r="I835" s="82"/>
      <c r="J835" s="83"/>
      <c r="K835" s="14"/>
      <c r="L835" s="17"/>
      <c r="M835" s="16"/>
      <c r="N835" s="16"/>
      <c r="O835" s="16"/>
      <c r="P835" s="353">
        <f>COUNTIF(Inputs!$D$4:$AL$247,C835)*(Inputs!$B$3*24)*60*IF(C835="",0,1)</f>
        <v>0</v>
      </c>
      <c r="Q835" s="354">
        <f>IF(Factsheet!$E$61&gt;0,P835/Factsheet!$E$61,0)</f>
        <v>0</v>
      </c>
      <c r="R835" s="18"/>
      <c r="S835" s="355"/>
      <c r="T835" s="14"/>
      <c r="U835" s="14"/>
      <c r="V835" s="14" t="str">
        <f t="shared" si="21"/>
        <v>-</v>
      </c>
      <c r="W835" s="14"/>
      <c r="X835" s="14"/>
      <c r="Y835" s="14"/>
      <c r="Z835" s="14"/>
    </row>
    <row r="836" spans="1:26" ht="15" x14ac:dyDescent="0.25">
      <c r="A836" s="14"/>
      <c r="B836" s="16"/>
      <c r="C836" s="16"/>
      <c r="D836" s="14"/>
      <c r="E836" s="14"/>
      <c r="F836" s="16"/>
      <c r="G836" s="16"/>
      <c r="H836" s="16"/>
      <c r="I836" s="82"/>
      <c r="J836" s="83"/>
      <c r="K836" s="14"/>
      <c r="L836" s="17"/>
      <c r="M836" s="16"/>
      <c r="N836" s="16"/>
      <c r="O836" s="16"/>
      <c r="P836" s="353">
        <f>COUNTIF(Inputs!$D$4:$AL$247,C836)*(Inputs!$B$3*24)*60*IF(C836="",0,1)</f>
        <v>0</v>
      </c>
      <c r="Q836" s="354">
        <f>IF(Factsheet!$E$61&gt;0,P836/Factsheet!$E$61,0)</f>
        <v>0</v>
      </c>
      <c r="R836" s="18"/>
      <c r="S836" s="355"/>
      <c r="T836" s="14"/>
      <c r="U836" s="14"/>
      <c r="V836" s="14" t="str">
        <f t="shared" si="21"/>
        <v>-</v>
      </c>
      <c r="W836" s="14"/>
      <c r="X836" s="14"/>
      <c r="Y836" s="14"/>
      <c r="Z836" s="14"/>
    </row>
    <row r="837" spans="1:26" ht="15" x14ac:dyDescent="0.25">
      <c r="A837" s="14"/>
      <c r="B837" s="16"/>
      <c r="C837" s="16"/>
      <c r="D837" s="14"/>
      <c r="E837" s="14"/>
      <c r="F837" s="16"/>
      <c r="G837" s="16"/>
      <c r="H837" s="16"/>
      <c r="I837" s="82"/>
      <c r="J837" s="83"/>
      <c r="K837" s="14"/>
      <c r="L837" s="17"/>
      <c r="M837" s="16"/>
      <c r="N837" s="16"/>
      <c r="O837" s="16"/>
      <c r="P837" s="353">
        <f>COUNTIF(Inputs!$D$4:$AL$247,C837)*(Inputs!$B$3*24)*60*IF(C837="",0,1)</f>
        <v>0</v>
      </c>
      <c r="Q837" s="354">
        <f>IF(Factsheet!$E$61&gt;0,P837/Factsheet!$E$61,0)</f>
        <v>0</v>
      </c>
      <c r="R837" s="18"/>
      <c r="S837" s="355"/>
      <c r="T837" s="14"/>
      <c r="U837" s="14"/>
      <c r="V837" s="14" t="str">
        <f t="shared" si="21"/>
        <v>-</v>
      </c>
      <c r="W837" s="14"/>
      <c r="X837" s="14"/>
      <c r="Y837" s="14"/>
      <c r="Z837" s="14"/>
    </row>
    <row r="838" spans="1:26" ht="15" x14ac:dyDescent="0.25">
      <c r="A838" s="14"/>
      <c r="B838" s="16"/>
      <c r="C838" s="16"/>
      <c r="D838" s="14"/>
      <c r="E838" s="14"/>
      <c r="F838" s="16"/>
      <c r="G838" s="16"/>
      <c r="H838" s="16"/>
      <c r="I838" s="82"/>
      <c r="J838" s="83"/>
      <c r="K838" s="14"/>
      <c r="L838" s="17"/>
      <c r="M838" s="16"/>
      <c r="N838" s="16"/>
      <c r="O838" s="16"/>
      <c r="P838" s="353">
        <f>COUNTIF(Inputs!$D$4:$AL$247,C838)*(Inputs!$B$3*24)*60*IF(C838="",0,1)</f>
        <v>0</v>
      </c>
      <c r="Q838" s="354">
        <f>IF(Factsheet!$E$61&gt;0,P838/Factsheet!$E$61,0)</f>
        <v>0</v>
      </c>
      <c r="R838" s="18"/>
      <c r="S838" s="355"/>
      <c r="T838" s="14"/>
      <c r="U838" s="14"/>
      <c r="V838" s="14" t="str">
        <f t="shared" si="21"/>
        <v>-</v>
      </c>
      <c r="W838" s="14"/>
      <c r="X838" s="14"/>
      <c r="Y838" s="14"/>
      <c r="Z838" s="14"/>
    </row>
    <row r="839" spans="1:26" ht="15" x14ac:dyDescent="0.25">
      <c r="A839" s="14"/>
      <c r="B839" s="16"/>
      <c r="C839" s="16"/>
      <c r="D839" s="14"/>
      <c r="E839" s="14"/>
      <c r="F839" s="16"/>
      <c r="G839" s="16"/>
      <c r="H839" s="16"/>
      <c r="I839" s="82"/>
      <c r="J839" s="83"/>
      <c r="K839" s="14"/>
      <c r="L839" s="17"/>
      <c r="M839" s="16"/>
      <c r="N839" s="16"/>
      <c r="O839" s="16"/>
      <c r="P839" s="353">
        <f>COUNTIF(Inputs!$D$4:$AL$247,C839)*(Inputs!$B$3*24)*60*IF(C839="",0,1)</f>
        <v>0</v>
      </c>
      <c r="Q839" s="354">
        <f>IF(Factsheet!$E$61&gt;0,P839/Factsheet!$E$61,0)</f>
        <v>0</v>
      </c>
      <c r="R839" s="18"/>
      <c r="S839" s="355"/>
      <c r="T839" s="14"/>
      <c r="U839" s="14"/>
      <c r="V839" s="14" t="str">
        <f t="shared" si="21"/>
        <v>-</v>
      </c>
      <c r="W839" s="14"/>
      <c r="X839" s="14"/>
      <c r="Y839" s="14"/>
      <c r="Z839" s="14"/>
    </row>
    <row r="840" spans="1:26" ht="15" x14ac:dyDescent="0.25">
      <c r="A840" s="14"/>
      <c r="B840" s="16"/>
      <c r="C840" s="16"/>
      <c r="D840" s="14"/>
      <c r="E840" s="14"/>
      <c r="F840" s="16"/>
      <c r="G840" s="16"/>
      <c r="H840" s="16"/>
      <c r="I840" s="82"/>
      <c r="J840" s="83"/>
      <c r="K840" s="14"/>
      <c r="L840" s="17"/>
      <c r="M840" s="16"/>
      <c r="N840" s="16"/>
      <c r="O840" s="16"/>
      <c r="P840" s="353">
        <f>COUNTIF(Inputs!$D$4:$AL$247,C840)*(Inputs!$B$3*24)*60*IF(C840="",0,1)</f>
        <v>0</v>
      </c>
      <c r="Q840" s="354">
        <f>IF(Factsheet!$E$61&gt;0,P840/Factsheet!$E$61,0)</f>
        <v>0</v>
      </c>
      <c r="R840" s="18"/>
      <c r="S840" s="355"/>
      <c r="T840" s="14"/>
      <c r="U840" s="14"/>
      <c r="V840" s="14" t="str">
        <f t="shared" si="21"/>
        <v>-</v>
      </c>
      <c r="W840" s="14"/>
      <c r="X840" s="14"/>
      <c r="Y840" s="14"/>
      <c r="Z840" s="14"/>
    </row>
    <row r="841" spans="1:26" ht="15" x14ac:dyDescent="0.25">
      <c r="A841" s="14"/>
      <c r="B841" s="16"/>
      <c r="C841" s="16"/>
      <c r="D841" s="14"/>
      <c r="E841" s="14"/>
      <c r="F841" s="16"/>
      <c r="G841" s="16"/>
      <c r="H841" s="16"/>
      <c r="I841" s="82"/>
      <c r="J841" s="83"/>
      <c r="K841" s="14"/>
      <c r="L841" s="17"/>
      <c r="M841" s="16"/>
      <c r="N841" s="16"/>
      <c r="O841" s="16"/>
      <c r="P841" s="353">
        <f>COUNTIF(Inputs!$D$4:$AL$247,C841)*(Inputs!$B$3*24)*60*IF(C841="",0,1)</f>
        <v>0</v>
      </c>
      <c r="Q841" s="354">
        <f>IF(Factsheet!$E$61&gt;0,P841/Factsheet!$E$61,0)</f>
        <v>0</v>
      </c>
      <c r="R841" s="18"/>
      <c r="S841" s="355"/>
      <c r="T841" s="14"/>
      <c r="U841" s="14"/>
      <c r="V841" s="14" t="str">
        <f t="shared" si="21"/>
        <v>-</v>
      </c>
      <c r="W841" s="14"/>
      <c r="X841" s="14"/>
      <c r="Y841" s="14"/>
      <c r="Z841" s="14"/>
    </row>
    <row r="842" spans="1:26" ht="15" x14ac:dyDescent="0.25">
      <c r="A842" s="14"/>
      <c r="B842" s="16"/>
      <c r="C842" s="16"/>
      <c r="D842" s="14"/>
      <c r="E842" s="14"/>
      <c r="F842" s="16"/>
      <c r="G842" s="16"/>
      <c r="H842" s="16"/>
      <c r="I842" s="82"/>
      <c r="J842" s="83"/>
      <c r="K842" s="14"/>
      <c r="L842" s="17"/>
      <c r="M842" s="16"/>
      <c r="N842" s="16"/>
      <c r="O842" s="16"/>
      <c r="P842" s="353">
        <f>COUNTIF(Inputs!$D$4:$AL$247,C842)*(Inputs!$B$3*24)*60*IF(C842="",0,1)</f>
        <v>0</v>
      </c>
      <c r="Q842" s="354">
        <f>IF(Factsheet!$E$61&gt;0,P842/Factsheet!$E$61,0)</f>
        <v>0</v>
      </c>
      <c r="R842" s="18"/>
      <c r="S842" s="355"/>
      <c r="T842" s="14"/>
      <c r="U842" s="14"/>
      <c r="V842" s="14" t="str">
        <f t="shared" si="21"/>
        <v>-</v>
      </c>
      <c r="W842" s="14"/>
      <c r="X842" s="14"/>
      <c r="Y842" s="14"/>
      <c r="Z842" s="14"/>
    </row>
    <row r="843" spans="1:26" ht="15" x14ac:dyDescent="0.25">
      <c r="A843" s="14"/>
      <c r="B843" s="16"/>
      <c r="C843" s="16"/>
      <c r="D843" s="14"/>
      <c r="E843" s="14"/>
      <c r="F843" s="16"/>
      <c r="G843" s="16"/>
      <c r="H843" s="16"/>
      <c r="I843" s="82"/>
      <c r="J843" s="83"/>
      <c r="K843" s="14"/>
      <c r="L843" s="17"/>
      <c r="M843" s="16"/>
      <c r="N843" s="16"/>
      <c r="O843" s="16"/>
      <c r="P843" s="353">
        <f>COUNTIF(Inputs!$D$4:$AL$247,C843)*(Inputs!$B$3*24)*60*IF(C843="",0,1)</f>
        <v>0</v>
      </c>
      <c r="Q843" s="354">
        <f>IF(Factsheet!$E$61&gt;0,P843/Factsheet!$E$61,0)</f>
        <v>0</v>
      </c>
      <c r="R843" s="18"/>
      <c r="S843" s="355"/>
      <c r="T843" s="14"/>
      <c r="U843" s="14"/>
      <c r="V843" s="14" t="str">
        <f t="shared" si="21"/>
        <v>-</v>
      </c>
      <c r="W843" s="14"/>
      <c r="X843" s="14"/>
      <c r="Y843" s="14"/>
      <c r="Z843" s="14"/>
    </row>
    <row r="844" spans="1:26" ht="15" x14ac:dyDescent="0.25">
      <c r="A844" s="14"/>
      <c r="B844" s="16"/>
      <c r="C844" s="16"/>
      <c r="D844" s="14"/>
      <c r="E844" s="14"/>
      <c r="F844" s="16"/>
      <c r="G844" s="16"/>
      <c r="H844" s="16"/>
      <c r="I844" s="82"/>
      <c r="J844" s="83"/>
      <c r="K844" s="14"/>
      <c r="L844" s="17"/>
      <c r="M844" s="16"/>
      <c r="N844" s="16"/>
      <c r="O844" s="16"/>
      <c r="P844" s="353">
        <f>COUNTIF(Inputs!$D$4:$AL$247,C844)*(Inputs!$B$3*24)*60*IF(C844="",0,1)</f>
        <v>0</v>
      </c>
      <c r="Q844" s="354">
        <f>IF(Factsheet!$E$61&gt;0,P844/Factsheet!$E$61,0)</f>
        <v>0</v>
      </c>
      <c r="R844" s="18"/>
      <c r="S844" s="355"/>
      <c r="T844" s="14"/>
      <c r="U844" s="14"/>
      <c r="V844" s="14" t="str">
        <f t="shared" si="21"/>
        <v>-</v>
      </c>
      <c r="W844" s="14"/>
      <c r="X844" s="14"/>
      <c r="Y844" s="14"/>
      <c r="Z844" s="14"/>
    </row>
    <row r="845" spans="1:26" ht="15" x14ac:dyDescent="0.25">
      <c r="A845" s="14"/>
      <c r="B845" s="16"/>
      <c r="C845" s="16"/>
      <c r="D845" s="14"/>
      <c r="E845" s="14"/>
      <c r="F845" s="16"/>
      <c r="G845" s="16"/>
      <c r="H845" s="16"/>
      <c r="I845" s="82"/>
      <c r="J845" s="83"/>
      <c r="K845" s="14"/>
      <c r="L845" s="17"/>
      <c r="M845" s="16"/>
      <c r="N845" s="16"/>
      <c r="O845" s="16"/>
      <c r="P845" s="353">
        <f>COUNTIF(Inputs!$D$4:$AL$247,C845)*(Inputs!$B$3*24)*60*IF(C845="",0,1)</f>
        <v>0</v>
      </c>
      <c r="Q845" s="354">
        <f>IF(Factsheet!$E$61&gt;0,P845/Factsheet!$E$61,0)</f>
        <v>0</v>
      </c>
      <c r="R845" s="18"/>
      <c r="S845" s="355"/>
      <c r="T845" s="14"/>
      <c r="U845" s="14"/>
      <c r="V845" s="14" t="str">
        <f t="shared" si="21"/>
        <v>-</v>
      </c>
      <c r="W845" s="14"/>
      <c r="X845" s="14"/>
      <c r="Y845" s="14"/>
      <c r="Z845" s="14"/>
    </row>
    <row r="846" spans="1:26" ht="15" x14ac:dyDescent="0.25">
      <c r="A846" s="14"/>
      <c r="B846" s="16"/>
      <c r="C846" s="16"/>
      <c r="D846" s="14"/>
      <c r="E846" s="14"/>
      <c r="F846" s="16"/>
      <c r="G846" s="16"/>
      <c r="H846" s="16"/>
      <c r="I846" s="82"/>
      <c r="J846" s="83"/>
      <c r="K846" s="14"/>
      <c r="L846" s="17"/>
      <c r="M846" s="16"/>
      <c r="N846" s="16"/>
      <c r="O846" s="16"/>
      <c r="P846" s="353">
        <f>COUNTIF(Inputs!$D$4:$AL$247,C846)*(Inputs!$B$3*24)*60*IF(C846="",0,1)</f>
        <v>0</v>
      </c>
      <c r="Q846" s="354">
        <f>IF(Factsheet!$E$61&gt;0,P846/Factsheet!$E$61,0)</f>
        <v>0</v>
      </c>
      <c r="R846" s="18"/>
      <c r="S846" s="355"/>
      <c r="T846" s="14"/>
      <c r="U846" s="14"/>
      <c r="V846" s="14" t="str">
        <f t="shared" si="21"/>
        <v>-</v>
      </c>
      <c r="W846" s="14"/>
      <c r="X846" s="14"/>
      <c r="Y846" s="14"/>
      <c r="Z846" s="14"/>
    </row>
    <row r="847" spans="1:26" ht="15" x14ac:dyDescent="0.25">
      <c r="A847" s="14"/>
      <c r="B847" s="16"/>
      <c r="C847" s="16"/>
      <c r="D847" s="14"/>
      <c r="E847" s="14"/>
      <c r="F847" s="16"/>
      <c r="G847" s="16"/>
      <c r="H847" s="16"/>
      <c r="I847" s="82"/>
      <c r="J847" s="83"/>
      <c r="K847" s="14"/>
      <c r="L847" s="17"/>
      <c r="M847" s="16"/>
      <c r="N847" s="16"/>
      <c r="O847" s="16"/>
      <c r="P847" s="353">
        <f>COUNTIF(Inputs!$D$4:$AL$247,C847)*(Inputs!$B$3*24)*60*IF(C847="",0,1)</f>
        <v>0</v>
      </c>
      <c r="Q847" s="354">
        <f>IF(Factsheet!$E$61&gt;0,P847/Factsheet!$E$61,0)</f>
        <v>0</v>
      </c>
      <c r="R847" s="18"/>
      <c r="S847" s="355"/>
      <c r="T847" s="14"/>
      <c r="U847" s="14"/>
      <c r="V847" s="14" t="str">
        <f t="shared" si="21"/>
        <v>-</v>
      </c>
      <c r="W847" s="14"/>
      <c r="X847" s="14"/>
      <c r="Y847" s="14"/>
      <c r="Z847" s="14"/>
    </row>
    <row r="848" spans="1:26" ht="15" x14ac:dyDescent="0.25">
      <c r="A848" s="14"/>
      <c r="B848" s="16"/>
      <c r="C848" s="16"/>
      <c r="D848" s="14"/>
      <c r="E848" s="14"/>
      <c r="F848" s="16"/>
      <c r="G848" s="16"/>
      <c r="H848" s="16"/>
      <c r="I848" s="82"/>
      <c r="J848" s="83"/>
      <c r="K848" s="14"/>
      <c r="L848" s="17"/>
      <c r="M848" s="16"/>
      <c r="N848" s="16"/>
      <c r="O848" s="16"/>
      <c r="P848" s="353">
        <f>COUNTIF(Inputs!$D$4:$AL$247,C848)*(Inputs!$B$3*24)*60*IF(C848="",0,1)</f>
        <v>0</v>
      </c>
      <c r="Q848" s="354">
        <f>IF(Factsheet!$E$61&gt;0,P848/Factsheet!$E$61,0)</f>
        <v>0</v>
      </c>
      <c r="R848" s="18"/>
      <c r="S848" s="355"/>
      <c r="T848" s="14"/>
      <c r="U848" s="14"/>
      <c r="V848" s="14" t="str">
        <f t="shared" si="21"/>
        <v>-</v>
      </c>
      <c r="W848" s="14"/>
      <c r="X848" s="14"/>
      <c r="Y848" s="14"/>
      <c r="Z848" s="14"/>
    </row>
    <row r="849" spans="1:26" ht="15" x14ac:dyDescent="0.25">
      <c r="A849" s="14"/>
      <c r="B849" s="16"/>
      <c r="C849" s="16"/>
      <c r="D849" s="14"/>
      <c r="E849" s="14"/>
      <c r="F849" s="16"/>
      <c r="G849" s="16"/>
      <c r="H849" s="16"/>
      <c r="I849" s="82"/>
      <c r="J849" s="83"/>
      <c r="K849" s="14"/>
      <c r="L849" s="17"/>
      <c r="M849" s="16"/>
      <c r="N849" s="16"/>
      <c r="O849" s="16"/>
      <c r="P849" s="353">
        <f>COUNTIF(Inputs!$D$4:$AL$247,C849)*(Inputs!$B$3*24)*60*IF(C849="",0,1)</f>
        <v>0</v>
      </c>
      <c r="Q849" s="354">
        <f>IF(Factsheet!$E$61&gt;0,P849/Factsheet!$E$61,0)</f>
        <v>0</v>
      </c>
      <c r="R849" s="18"/>
      <c r="S849" s="355"/>
      <c r="T849" s="14"/>
      <c r="U849" s="14"/>
      <c r="V849" s="14" t="str">
        <f t="shared" si="21"/>
        <v>-</v>
      </c>
      <c r="W849" s="14"/>
      <c r="X849" s="14"/>
      <c r="Y849" s="14"/>
      <c r="Z849" s="14"/>
    </row>
    <row r="850" spans="1:26" ht="15" x14ac:dyDescent="0.25">
      <c r="A850" s="14"/>
      <c r="B850" s="16"/>
      <c r="C850" s="16"/>
      <c r="D850" s="14"/>
      <c r="E850" s="14"/>
      <c r="F850" s="16"/>
      <c r="G850" s="16"/>
      <c r="H850" s="16"/>
      <c r="I850" s="82"/>
      <c r="J850" s="83"/>
      <c r="K850" s="14"/>
      <c r="L850" s="17"/>
      <c r="M850" s="16"/>
      <c r="N850" s="16"/>
      <c r="O850" s="16"/>
      <c r="P850" s="353">
        <f>COUNTIF(Inputs!$D$4:$AL$247,C850)*(Inputs!$B$3*24)*60*IF(C850="",0,1)</f>
        <v>0</v>
      </c>
      <c r="Q850" s="354">
        <f>IF(Factsheet!$E$61&gt;0,P850/Factsheet!$E$61,0)</f>
        <v>0</v>
      </c>
      <c r="R850" s="18"/>
      <c r="S850" s="355"/>
      <c r="T850" s="14"/>
      <c r="U850" s="14"/>
      <c r="V850" s="14" t="str">
        <f t="shared" si="21"/>
        <v>-</v>
      </c>
      <c r="W850" s="14"/>
      <c r="X850" s="14"/>
      <c r="Y850" s="14"/>
      <c r="Z850" s="14"/>
    </row>
    <row r="851" spans="1:26" ht="15" x14ac:dyDescent="0.25">
      <c r="A851" s="14"/>
      <c r="B851" s="16"/>
      <c r="C851" s="16"/>
      <c r="D851" s="14"/>
      <c r="E851" s="14"/>
      <c r="F851" s="16"/>
      <c r="G851" s="16"/>
      <c r="H851" s="16"/>
      <c r="I851" s="82"/>
      <c r="J851" s="83"/>
      <c r="K851" s="14"/>
      <c r="L851" s="17"/>
      <c r="M851" s="16"/>
      <c r="N851" s="16"/>
      <c r="O851" s="16"/>
      <c r="P851" s="353">
        <f>COUNTIF(Inputs!$D$4:$AL$247,C851)*(Inputs!$B$3*24)*60*IF(C851="",0,1)</f>
        <v>0</v>
      </c>
      <c r="Q851" s="354">
        <f>IF(Factsheet!$E$61&gt;0,P851/Factsheet!$E$61,0)</f>
        <v>0</v>
      </c>
      <c r="R851" s="18"/>
      <c r="S851" s="355"/>
      <c r="T851" s="14"/>
      <c r="U851" s="14"/>
      <c r="V851" s="14" t="str">
        <f t="shared" si="21"/>
        <v>-</v>
      </c>
      <c r="W851" s="14"/>
      <c r="X851" s="14"/>
      <c r="Y851" s="14"/>
      <c r="Z851" s="14"/>
    </row>
    <row r="852" spans="1:26" ht="15" x14ac:dyDescent="0.25">
      <c r="A852" s="14"/>
      <c r="B852" s="16"/>
      <c r="C852" s="16"/>
      <c r="D852" s="14"/>
      <c r="E852" s="14"/>
      <c r="F852" s="16"/>
      <c r="G852" s="16"/>
      <c r="H852" s="16"/>
      <c r="I852" s="82"/>
      <c r="J852" s="83"/>
      <c r="K852" s="14"/>
      <c r="L852" s="17"/>
      <c r="M852" s="16"/>
      <c r="N852" s="16"/>
      <c r="O852" s="16"/>
      <c r="P852" s="353">
        <f>COUNTIF(Inputs!$D$4:$AL$247,C852)*(Inputs!$B$3*24)*60*IF(C852="",0,1)</f>
        <v>0</v>
      </c>
      <c r="Q852" s="354">
        <f>IF(Factsheet!$E$61&gt;0,P852/Factsheet!$E$61,0)</f>
        <v>0</v>
      </c>
      <c r="R852" s="18"/>
      <c r="S852" s="355"/>
      <c r="T852" s="14"/>
      <c r="U852" s="14"/>
      <c r="V852" s="14" t="str">
        <f t="shared" si="21"/>
        <v>-</v>
      </c>
      <c r="W852" s="14"/>
      <c r="X852" s="14"/>
      <c r="Y852" s="14"/>
      <c r="Z852" s="14"/>
    </row>
    <row r="853" spans="1:26" ht="15" x14ac:dyDescent="0.25">
      <c r="A853" s="14"/>
      <c r="B853" s="16"/>
      <c r="C853" s="16"/>
      <c r="D853" s="14"/>
      <c r="E853" s="14"/>
      <c r="F853" s="16"/>
      <c r="G853" s="16"/>
      <c r="H853" s="16"/>
      <c r="I853" s="82"/>
      <c r="J853" s="83"/>
      <c r="K853" s="14"/>
      <c r="L853" s="17"/>
      <c r="M853" s="16"/>
      <c r="N853" s="16"/>
      <c r="O853" s="16"/>
      <c r="P853" s="353">
        <f>COUNTIF(Inputs!$D$4:$AL$247,C853)*(Inputs!$B$3*24)*60*IF(C853="",0,1)</f>
        <v>0</v>
      </c>
      <c r="Q853" s="354">
        <f>IF(Factsheet!$E$61&gt;0,P853/Factsheet!$E$61,0)</f>
        <v>0</v>
      </c>
      <c r="R853" s="18"/>
      <c r="S853" s="355"/>
      <c r="T853" s="14"/>
      <c r="U853" s="14"/>
      <c r="V853" s="14" t="str">
        <f t="shared" si="21"/>
        <v>-</v>
      </c>
      <c r="W853" s="14"/>
      <c r="X853" s="14"/>
      <c r="Y853" s="14"/>
      <c r="Z853" s="14"/>
    </row>
    <row r="854" spans="1:26" ht="15" x14ac:dyDescent="0.25">
      <c r="A854" s="14"/>
      <c r="B854" s="16"/>
      <c r="C854" s="16"/>
      <c r="D854" s="14"/>
      <c r="E854" s="14"/>
      <c r="F854" s="16"/>
      <c r="G854" s="16"/>
      <c r="H854" s="16"/>
      <c r="I854" s="82"/>
      <c r="J854" s="83"/>
      <c r="K854" s="14"/>
      <c r="L854" s="17"/>
      <c r="M854" s="16"/>
      <c r="N854" s="16"/>
      <c r="O854" s="16"/>
      <c r="P854" s="353">
        <f>COUNTIF(Inputs!$D$4:$AL$247,C854)*(Inputs!$B$3*24)*60*IF(C854="",0,1)</f>
        <v>0</v>
      </c>
      <c r="Q854" s="354">
        <f>IF(Factsheet!$E$61&gt;0,P854/Factsheet!$E$61,0)</f>
        <v>0</v>
      </c>
      <c r="R854" s="18"/>
      <c r="S854" s="355"/>
      <c r="T854" s="14"/>
      <c r="U854" s="14"/>
      <c r="V854" s="14" t="str">
        <f t="shared" si="21"/>
        <v>-</v>
      </c>
      <c r="W854" s="14"/>
      <c r="X854" s="14"/>
      <c r="Y854" s="14"/>
      <c r="Z854" s="14"/>
    </row>
    <row r="855" spans="1:26" ht="15" x14ac:dyDescent="0.25">
      <c r="A855" s="14"/>
      <c r="B855" s="16"/>
      <c r="C855" s="16"/>
      <c r="D855" s="14"/>
      <c r="E855" s="14"/>
      <c r="F855" s="16"/>
      <c r="G855" s="16"/>
      <c r="H855" s="16"/>
      <c r="I855" s="82"/>
      <c r="J855" s="83"/>
      <c r="K855" s="14"/>
      <c r="L855" s="17"/>
      <c r="M855" s="16"/>
      <c r="N855" s="16"/>
      <c r="O855" s="16"/>
      <c r="P855" s="353">
        <f>COUNTIF(Inputs!$D$4:$AL$247,C855)*(Inputs!$B$3*24)*60*IF(C855="",0,1)</f>
        <v>0</v>
      </c>
      <c r="Q855" s="354">
        <f>IF(Factsheet!$E$61&gt;0,P855/Factsheet!$E$61,0)</f>
        <v>0</v>
      </c>
      <c r="R855" s="18"/>
      <c r="S855" s="355"/>
      <c r="T855" s="14"/>
      <c r="U855" s="14"/>
      <c r="V855" s="14" t="str">
        <f t="shared" si="21"/>
        <v>-</v>
      </c>
      <c r="W855" s="14"/>
      <c r="X855" s="14"/>
      <c r="Y855" s="14"/>
      <c r="Z855" s="14"/>
    </row>
    <row r="856" spans="1:26" ht="15" x14ac:dyDescent="0.25">
      <c r="A856" s="14"/>
      <c r="B856" s="16"/>
      <c r="C856" s="16"/>
      <c r="D856" s="14"/>
      <c r="E856" s="14"/>
      <c r="F856" s="16"/>
      <c r="G856" s="16"/>
      <c r="H856" s="16"/>
      <c r="I856" s="82"/>
      <c r="J856" s="83"/>
      <c r="K856" s="14"/>
      <c r="L856" s="17"/>
      <c r="M856" s="16"/>
      <c r="N856" s="16"/>
      <c r="O856" s="16"/>
      <c r="P856" s="353">
        <f>COUNTIF(Inputs!$D$4:$AL$247,C856)*(Inputs!$B$3*24)*60*IF(C856="",0,1)</f>
        <v>0</v>
      </c>
      <c r="Q856" s="354">
        <f>IF(Factsheet!$E$61&gt;0,P856/Factsheet!$E$61,0)</f>
        <v>0</v>
      </c>
      <c r="R856" s="18"/>
      <c r="S856" s="355"/>
      <c r="T856" s="14"/>
      <c r="U856" s="14"/>
      <c r="V856" s="14" t="str">
        <f t="shared" si="21"/>
        <v>-</v>
      </c>
      <c r="W856" s="14"/>
      <c r="X856" s="14"/>
      <c r="Y856" s="14"/>
      <c r="Z856" s="14"/>
    </row>
    <row r="857" spans="1:26" ht="15" x14ac:dyDescent="0.25">
      <c r="A857" s="14"/>
      <c r="B857" s="16"/>
      <c r="C857" s="16"/>
      <c r="D857" s="14"/>
      <c r="E857" s="14"/>
      <c r="F857" s="16"/>
      <c r="G857" s="16"/>
      <c r="H857" s="16"/>
      <c r="I857" s="82"/>
      <c r="J857" s="83"/>
      <c r="K857" s="14"/>
      <c r="L857" s="17"/>
      <c r="M857" s="16"/>
      <c r="N857" s="16"/>
      <c r="O857" s="16"/>
      <c r="P857" s="353">
        <f>COUNTIF(Inputs!$D$4:$AL$247,C857)*(Inputs!$B$3*24)*60*IF(C857="",0,1)</f>
        <v>0</v>
      </c>
      <c r="Q857" s="354">
        <f>IF(Factsheet!$E$61&gt;0,P857/Factsheet!$E$61,0)</f>
        <v>0</v>
      </c>
      <c r="R857" s="18"/>
      <c r="S857" s="355"/>
      <c r="T857" s="14"/>
      <c r="U857" s="14"/>
      <c r="V857" s="14" t="str">
        <f t="shared" si="21"/>
        <v>-</v>
      </c>
      <c r="W857" s="14"/>
      <c r="X857" s="14"/>
      <c r="Y857" s="14"/>
      <c r="Z857" s="14"/>
    </row>
    <row r="858" spans="1:26" ht="15" x14ac:dyDescent="0.25">
      <c r="A858" s="14"/>
      <c r="B858" s="16"/>
      <c r="C858" s="16"/>
      <c r="D858" s="14"/>
      <c r="E858" s="14"/>
      <c r="F858" s="16"/>
      <c r="G858" s="16"/>
      <c r="H858" s="16"/>
      <c r="I858" s="82"/>
      <c r="J858" s="83"/>
      <c r="K858" s="14"/>
      <c r="L858" s="17"/>
      <c r="M858" s="16"/>
      <c r="N858" s="16"/>
      <c r="O858" s="16"/>
      <c r="P858" s="353">
        <f>COUNTIF(Inputs!$D$4:$AL$247,C858)*(Inputs!$B$3*24)*60*IF(C858="",0,1)</f>
        <v>0</v>
      </c>
      <c r="Q858" s="354">
        <f>IF(Factsheet!$E$61&gt;0,P858/Factsheet!$E$61,0)</f>
        <v>0</v>
      </c>
      <c r="R858" s="18"/>
      <c r="S858" s="355"/>
      <c r="T858" s="14"/>
      <c r="U858" s="14"/>
      <c r="V858" s="14" t="str">
        <f t="shared" si="21"/>
        <v>-</v>
      </c>
      <c r="W858" s="14"/>
      <c r="X858" s="14"/>
      <c r="Y858" s="14"/>
      <c r="Z858" s="14"/>
    </row>
    <row r="859" spans="1:26" ht="15" x14ac:dyDescent="0.25">
      <c r="A859" s="14"/>
      <c r="B859" s="16"/>
      <c r="C859" s="16"/>
      <c r="D859" s="14"/>
      <c r="E859" s="14"/>
      <c r="F859" s="16"/>
      <c r="G859" s="16"/>
      <c r="H859" s="16"/>
      <c r="I859" s="82"/>
      <c r="J859" s="83"/>
      <c r="K859" s="14"/>
      <c r="L859" s="17"/>
      <c r="M859" s="16"/>
      <c r="N859" s="16"/>
      <c r="O859" s="16"/>
      <c r="P859" s="353">
        <f>COUNTIF(Inputs!$D$4:$AL$247,C859)*(Inputs!$B$3*24)*60*IF(C859="",0,1)</f>
        <v>0</v>
      </c>
      <c r="Q859" s="354">
        <f>IF(Factsheet!$E$61&gt;0,P859/Factsheet!$E$61,0)</f>
        <v>0</v>
      </c>
      <c r="R859" s="18"/>
      <c r="S859" s="355"/>
      <c r="T859" s="14"/>
      <c r="U859" s="14"/>
      <c r="V859" s="14" t="str">
        <f t="shared" si="21"/>
        <v>-</v>
      </c>
      <c r="W859" s="14"/>
      <c r="X859" s="14"/>
      <c r="Y859" s="14"/>
      <c r="Z859" s="14"/>
    </row>
    <row r="860" spans="1:26" ht="15" x14ac:dyDescent="0.25">
      <c r="A860" s="14"/>
      <c r="B860" s="16"/>
      <c r="C860" s="16"/>
      <c r="D860" s="14"/>
      <c r="E860" s="14"/>
      <c r="F860" s="16"/>
      <c r="G860" s="16"/>
      <c r="H860" s="16"/>
      <c r="I860" s="82"/>
      <c r="J860" s="83"/>
      <c r="K860" s="14"/>
      <c r="L860" s="17"/>
      <c r="M860" s="16"/>
      <c r="N860" s="16"/>
      <c r="O860" s="16"/>
      <c r="P860" s="353">
        <f>COUNTIF(Inputs!$D$4:$AL$247,C860)*(Inputs!$B$3*24)*60*IF(C860="",0,1)</f>
        <v>0</v>
      </c>
      <c r="Q860" s="354">
        <f>IF(Factsheet!$E$61&gt;0,P860/Factsheet!$E$61,0)</f>
        <v>0</v>
      </c>
      <c r="R860" s="18"/>
      <c r="S860" s="355"/>
      <c r="T860" s="14"/>
      <c r="U860" s="14"/>
      <c r="V860" s="14" t="str">
        <f t="shared" si="21"/>
        <v>-</v>
      </c>
      <c r="W860" s="14"/>
      <c r="X860" s="14"/>
      <c r="Y860" s="14"/>
      <c r="Z860" s="14"/>
    </row>
    <row r="861" spans="1:26" ht="15" x14ac:dyDescent="0.25">
      <c r="A861" s="14"/>
      <c r="B861" s="16"/>
      <c r="C861" s="16"/>
      <c r="D861" s="14"/>
      <c r="E861" s="14"/>
      <c r="F861" s="16"/>
      <c r="G861" s="16"/>
      <c r="H861" s="16"/>
      <c r="I861" s="82"/>
      <c r="J861" s="83"/>
      <c r="K861" s="14"/>
      <c r="L861" s="17"/>
      <c r="M861" s="16"/>
      <c r="N861" s="16"/>
      <c r="O861" s="16"/>
      <c r="P861" s="353">
        <f>COUNTIF(Inputs!$D$4:$AL$247,C861)*(Inputs!$B$3*24)*60*IF(C861="",0,1)</f>
        <v>0</v>
      </c>
      <c r="Q861" s="354">
        <f>IF(Factsheet!$E$61&gt;0,P861/Factsheet!$E$61,0)</f>
        <v>0</v>
      </c>
      <c r="R861" s="18"/>
      <c r="S861" s="355"/>
      <c r="T861" s="14"/>
      <c r="U861" s="14"/>
      <c r="V861" s="14" t="str">
        <f t="shared" si="21"/>
        <v>-</v>
      </c>
      <c r="W861" s="14"/>
      <c r="X861" s="14"/>
      <c r="Y861" s="14"/>
      <c r="Z861" s="14"/>
    </row>
    <row r="862" spans="1:26" ht="15" x14ac:dyDescent="0.25">
      <c r="A862" s="14"/>
      <c r="B862" s="16"/>
      <c r="C862" s="16"/>
      <c r="D862" s="14"/>
      <c r="E862" s="14"/>
      <c r="F862" s="16"/>
      <c r="G862" s="16"/>
      <c r="H862" s="16"/>
      <c r="I862" s="82"/>
      <c r="J862" s="83"/>
      <c r="K862" s="14"/>
      <c r="L862" s="17"/>
      <c r="M862" s="16"/>
      <c r="N862" s="16"/>
      <c r="O862" s="16"/>
      <c r="P862" s="353">
        <f>COUNTIF(Inputs!$D$4:$AL$247,C862)*(Inputs!$B$3*24)*60*IF(C862="",0,1)</f>
        <v>0</v>
      </c>
      <c r="Q862" s="354">
        <f>IF(Factsheet!$E$61&gt;0,P862/Factsheet!$E$61,0)</f>
        <v>0</v>
      </c>
      <c r="R862" s="18"/>
      <c r="S862" s="355"/>
      <c r="T862" s="14"/>
      <c r="U862" s="14"/>
      <c r="V862" s="14" t="str">
        <f t="shared" si="21"/>
        <v>-</v>
      </c>
      <c r="W862" s="14"/>
      <c r="X862" s="14"/>
      <c r="Y862" s="14"/>
      <c r="Z862" s="14"/>
    </row>
    <row r="863" spans="1:26" ht="15" x14ac:dyDescent="0.25">
      <c r="A863" s="14"/>
      <c r="B863" s="16"/>
      <c r="C863" s="16"/>
      <c r="D863" s="14"/>
      <c r="E863" s="14"/>
      <c r="F863" s="16"/>
      <c r="G863" s="16"/>
      <c r="H863" s="16"/>
      <c r="I863" s="82"/>
      <c r="J863" s="83"/>
      <c r="K863" s="14"/>
      <c r="L863" s="17"/>
      <c r="M863" s="16"/>
      <c r="N863" s="16"/>
      <c r="O863" s="16"/>
      <c r="P863" s="353">
        <f>COUNTIF(Inputs!$D$4:$AL$247,C863)*(Inputs!$B$3*24)*60*IF(C863="",0,1)</f>
        <v>0</v>
      </c>
      <c r="Q863" s="354">
        <f>IF(Factsheet!$E$61&gt;0,P863/Factsheet!$E$61,0)</f>
        <v>0</v>
      </c>
      <c r="R863" s="18"/>
      <c r="S863" s="355"/>
      <c r="T863" s="14"/>
      <c r="U863" s="14"/>
      <c r="V863" s="14" t="str">
        <f t="shared" si="21"/>
        <v>-</v>
      </c>
      <c r="W863" s="14"/>
      <c r="X863" s="14"/>
      <c r="Y863" s="14"/>
      <c r="Z863" s="14"/>
    </row>
    <row r="864" spans="1:26" ht="15" x14ac:dyDescent="0.25">
      <c r="A864" s="14"/>
      <c r="B864" s="16"/>
      <c r="C864" s="16"/>
      <c r="D864" s="14"/>
      <c r="E864" s="14"/>
      <c r="F864" s="16"/>
      <c r="G864" s="16"/>
      <c r="H864" s="16"/>
      <c r="I864" s="82"/>
      <c r="J864" s="83"/>
      <c r="K864" s="14"/>
      <c r="L864" s="17"/>
      <c r="M864" s="16"/>
      <c r="N864" s="16"/>
      <c r="O864" s="16"/>
      <c r="P864" s="353">
        <f>COUNTIF(Inputs!$D$4:$AL$247,C864)*(Inputs!$B$3*24)*60*IF(C864="",0,1)</f>
        <v>0</v>
      </c>
      <c r="Q864" s="354">
        <f>IF(Factsheet!$E$61&gt;0,P864/Factsheet!$E$61,0)</f>
        <v>0</v>
      </c>
      <c r="R864" s="18"/>
      <c r="S864" s="355"/>
      <c r="T864" s="14"/>
      <c r="U864" s="14"/>
      <c r="V864" s="14" t="str">
        <f t="shared" si="21"/>
        <v>-</v>
      </c>
      <c r="W864" s="14"/>
      <c r="X864" s="14"/>
      <c r="Y864" s="14"/>
      <c r="Z864" s="14"/>
    </row>
    <row r="865" spans="1:26" ht="15" x14ac:dyDescent="0.25">
      <c r="A865" s="14"/>
      <c r="B865" s="16"/>
      <c r="C865" s="16"/>
      <c r="D865" s="14"/>
      <c r="E865" s="14"/>
      <c r="F865" s="16"/>
      <c r="G865" s="16"/>
      <c r="H865" s="16"/>
      <c r="I865" s="82"/>
      <c r="J865" s="83"/>
      <c r="K865" s="14"/>
      <c r="L865" s="17"/>
      <c r="M865" s="16"/>
      <c r="N865" s="16"/>
      <c r="O865" s="16"/>
      <c r="P865" s="353">
        <f>COUNTIF(Inputs!$D$4:$AL$247,C865)*(Inputs!$B$3*24)*60*IF(C865="",0,1)</f>
        <v>0</v>
      </c>
      <c r="Q865" s="354">
        <f>IF(Factsheet!$E$61&gt;0,P865/Factsheet!$E$61,0)</f>
        <v>0</v>
      </c>
      <c r="R865" s="18"/>
      <c r="S865" s="355"/>
      <c r="T865" s="14"/>
      <c r="U865" s="14"/>
      <c r="V865" s="14" t="str">
        <f t="shared" si="21"/>
        <v>-</v>
      </c>
      <c r="W865" s="14"/>
      <c r="X865" s="14"/>
      <c r="Y865" s="14"/>
      <c r="Z865" s="14"/>
    </row>
    <row r="866" spans="1:26" ht="15" x14ac:dyDescent="0.25">
      <c r="A866" s="14"/>
      <c r="B866" s="16"/>
      <c r="C866" s="16"/>
      <c r="D866" s="14"/>
      <c r="E866" s="14"/>
      <c r="F866" s="16"/>
      <c r="G866" s="16"/>
      <c r="H866" s="16"/>
      <c r="I866" s="82"/>
      <c r="J866" s="83"/>
      <c r="K866" s="14"/>
      <c r="L866" s="17"/>
      <c r="M866" s="16"/>
      <c r="N866" s="16"/>
      <c r="O866" s="16"/>
      <c r="P866" s="353">
        <f>COUNTIF(Inputs!$D$4:$AL$247,C866)*(Inputs!$B$3*24)*60*IF(C866="",0,1)</f>
        <v>0</v>
      </c>
      <c r="Q866" s="354">
        <f>IF(Factsheet!$E$61&gt;0,P866/Factsheet!$E$61,0)</f>
        <v>0</v>
      </c>
      <c r="R866" s="18"/>
      <c r="S866" s="355"/>
      <c r="T866" s="14"/>
      <c r="U866" s="14"/>
      <c r="V866" s="14" t="str">
        <f t="shared" si="21"/>
        <v>-</v>
      </c>
      <c r="W866" s="14"/>
      <c r="X866" s="14"/>
      <c r="Y866" s="14"/>
      <c r="Z866" s="14"/>
    </row>
    <row r="867" spans="1:26" ht="15" x14ac:dyDescent="0.25">
      <c r="A867" s="14"/>
      <c r="B867" s="16"/>
      <c r="C867" s="16"/>
      <c r="D867" s="14"/>
      <c r="E867" s="14"/>
      <c r="F867" s="16"/>
      <c r="G867" s="16"/>
      <c r="H867" s="16"/>
      <c r="I867" s="82"/>
      <c r="J867" s="83"/>
      <c r="K867" s="14"/>
      <c r="L867" s="17"/>
      <c r="M867" s="16"/>
      <c r="N867" s="16"/>
      <c r="O867" s="16"/>
      <c r="P867" s="353">
        <f>COUNTIF(Inputs!$D$4:$AL$247,C867)*(Inputs!$B$3*24)*60*IF(C867="",0,1)</f>
        <v>0</v>
      </c>
      <c r="Q867" s="354">
        <f>IF(Factsheet!$E$61&gt;0,P867/Factsheet!$E$61,0)</f>
        <v>0</v>
      </c>
      <c r="R867" s="18"/>
      <c r="S867" s="355"/>
      <c r="T867" s="14"/>
      <c r="U867" s="14"/>
      <c r="V867" s="14" t="str">
        <f t="shared" si="21"/>
        <v>-</v>
      </c>
      <c r="W867" s="14"/>
      <c r="X867" s="14"/>
      <c r="Y867" s="14"/>
      <c r="Z867" s="14"/>
    </row>
    <row r="868" spans="1:26" ht="15" x14ac:dyDescent="0.25">
      <c r="A868" s="14"/>
      <c r="B868" s="16"/>
      <c r="C868" s="16"/>
      <c r="D868" s="14"/>
      <c r="E868" s="14"/>
      <c r="F868" s="16"/>
      <c r="G868" s="16"/>
      <c r="H868" s="16"/>
      <c r="I868" s="82"/>
      <c r="J868" s="83"/>
      <c r="K868" s="14"/>
      <c r="L868" s="17"/>
      <c r="M868" s="16"/>
      <c r="N868" s="16"/>
      <c r="O868" s="16"/>
      <c r="P868" s="353">
        <f>COUNTIF(Inputs!$D$4:$AL$247,C868)*(Inputs!$B$3*24)*60*IF(C868="",0,1)</f>
        <v>0</v>
      </c>
      <c r="Q868" s="354">
        <f>IF(Factsheet!$E$61&gt;0,P868/Factsheet!$E$61,0)</f>
        <v>0</v>
      </c>
      <c r="R868" s="18"/>
      <c r="S868" s="355"/>
      <c r="T868" s="14"/>
      <c r="U868" s="14"/>
      <c r="V868" s="14" t="str">
        <f t="shared" si="21"/>
        <v>-</v>
      </c>
      <c r="W868" s="14"/>
      <c r="X868" s="14"/>
      <c r="Y868" s="14"/>
      <c r="Z868" s="14"/>
    </row>
    <row r="869" spans="1:26" ht="15" x14ac:dyDescent="0.25">
      <c r="A869" s="14"/>
      <c r="B869" s="16"/>
      <c r="C869" s="16"/>
      <c r="D869" s="14"/>
      <c r="E869" s="14"/>
      <c r="F869" s="16"/>
      <c r="G869" s="16"/>
      <c r="H869" s="16"/>
      <c r="I869" s="82"/>
      <c r="J869" s="83"/>
      <c r="K869" s="14"/>
      <c r="L869" s="17"/>
      <c r="M869" s="16"/>
      <c r="N869" s="16"/>
      <c r="O869" s="16"/>
      <c r="P869" s="353">
        <f>COUNTIF(Inputs!$D$4:$AL$247,C869)*(Inputs!$B$3*24)*60*IF(C869="",0,1)</f>
        <v>0</v>
      </c>
      <c r="Q869" s="354">
        <f>IF(Factsheet!$E$61&gt;0,P869/Factsheet!$E$61,0)</f>
        <v>0</v>
      </c>
      <c r="R869" s="18"/>
      <c r="S869" s="355"/>
      <c r="T869" s="14"/>
      <c r="U869" s="14"/>
      <c r="V869" s="14" t="str">
        <f t="shared" si="21"/>
        <v>-</v>
      </c>
      <c r="W869" s="14"/>
      <c r="X869" s="14"/>
      <c r="Y869" s="14"/>
      <c r="Z869" s="14"/>
    </row>
    <row r="870" spans="1:26" ht="15" x14ac:dyDescent="0.25">
      <c r="A870" s="14"/>
      <c r="B870" s="16"/>
      <c r="C870" s="16"/>
      <c r="D870" s="14"/>
      <c r="E870" s="14"/>
      <c r="F870" s="16"/>
      <c r="G870" s="16"/>
      <c r="H870" s="16"/>
      <c r="I870" s="82"/>
      <c r="J870" s="83"/>
      <c r="K870" s="14"/>
      <c r="L870" s="17"/>
      <c r="M870" s="16"/>
      <c r="N870" s="16"/>
      <c r="O870" s="16"/>
      <c r="P870" s="353">
        <f>COUNTIF(Inputs!$D$4:$AL$247,C870)*(Inputs!$B$3*24)*60*IF(C870="",0,1)</f>
        <v>0</v>
      </c>
      <c r="Q870" s="354">
        <f>IF(Factsheet!$E$61&gt;0,P870/Factsheet!$E$61,0)</f>
        <v>0</v>
      </c>
      <c r="R870" s="18"/>
      <c r="S870" s="355"/>
      <c r="T870" s="14"/>
      <c r="U870" s="14"/>
      <c r="V870" s="14" t="str">
        <f t="shared" si="21"/>
        <v>-</v>
      </c>
      <c r="W870" s="14"/>
      <c r="X870" s="14"/>
      <c r="Y870" s="14"/>
      <c r="Z870" s="14"/>
    </row>
    <row r="871" spans="1:26" ht="15" x14ac:dyDescent="0.25">
      <c r="A871" s="14"/>
      <c r="B871" s="16"/>
      <c r="C871" s="16"/>
      <c r="D871" s="14"/>
      <c r="E871" s="14"/>
      <c r="F871" s="16"/>
      <c r="G871" s="16"/>
      <c r="H871" s="16"/>
      <c r="I871" s="82"/>
      <c r="J871" s="83"/>
      <c r="K871" s="14"/>
      <c r="L871" s="17"/>
      <c r="M871" s="16"/>
      <c r="N871" s="16"/>
      <c r="O871" s="16"/>
      <c r="P871" s="353">
        <f>COUNTIF(Inputs!$D$4:$AL$247,C871)*(Inputs!$B$3*24)*60*IF(C871="",0,1)</f>
        <v>0</v>
      </c>
      <c r="Q871" s="354">
        <f>IF(Factsheet!$E$61&gt;0,P871/Factsheet!$E$61,0)</f>
        <v>0</v>
      </c>
      <c r="R871" s="18"/>
      <c r="S871" s="355"/>
      <c r="T871" s="14"/>
      <c r="U871" s="14"/>
      <c r="V871" s="14" t="str">
        <f t="shared" si="21"/>
        <v>-</v>
      </c>
      <c r="W871" s="14"/>
      <c r="X871" s="14"/>
      <c r="Y871" s="14"/>
      <c r="Z871" s="14"/>
    </row>
    <row r="872" spans="1:26" ht="15" x14ac:dyDescent="0.25">
      <c r="A872" s="14"/>
      <c r="B872" s="16"/>
      <c r="C872" s="16"/>
      <c r="D872" s="14"/>
      <c r="E872" s="14"/>
      <c r="F872" s="16"/>
      <c r="G872" s="16"/>
      <c r="H872" s="16"/>
      <c r="I872" s="82"/>
      <c r="J872" s="83"/>
      <c r="K872" s="14"/>
      <c r="L872" s="17"/>
      <c r="M872" s="16"/>
      <c r="N872" s="16"/>
      <c r="O872" s="16"/>
      <c r="P872" s="353">
        <f>COUNTIF(Inputs!$D$4:$AL$247,C872)*(Inputs!$B$3*24)*60*IF(C872="",0,1)</f>
        <v>0</v>
      </c>
      <c r="Q872" s="354">
        <f>IF(Factsheet!$E$61&gt;0,P872/Factsheet!$E$61,0)</f>
        <v>0</v>
      </c>
      <c r="R872" s="18"/>
      <c r="S872" s="355"/>
      <c r="T872" s="14"/>
      <c r="U872" s="14"/>
      <c r="V872" s="14" t="str">
        <f t="shared" si="21"/>
        <v>-</v>
      </c>
      <c r="W872" s="14"/>
      <c r="X872" s="14"/>
      <c r="Y872" s="14"/>
      <c r="Z872" s="14"/>
    </row>
    <row r="873" spans="1:26" ht="15" x14ac:dyDescent="0.25">
      <c r="A873" s="14"/>
      <c r="B873" s="16"/>
      <c r="C873" s="16"/>
      <c r="D873" s="14"/>
      <c r="E873" s="14"/>
      <c r="F873" s="16"/>
      <c r="G873" s="16"/>
      <c r="H873" s="16"/>
      <c r="I873" s="82"/>
      <c r="J873" s="83"/>
      <c r="K873" s="14"/>
      <c r="L873" s="17"/>
      <c r="M873" s="16"/>
      <c r="N873" s="16"/>
      <c r="O873" s="16"/>
      <c r="P873" s="353">
        <f>COUNTIF(Inputs!$D$4:$AL$247,C873)*(Inputs!$B$3*24)*60*IF(C873="",0,1)</f>
        <v>0</v>
      </c>
      <c r="Q873" s="354">
        <f>IF(Factsheet!$E$61&gt;0,P873/Factsheet!$E$61,0)</f>
        <v>0</v>
      </c>
      <c r="R873" s="18"/>
      <c r="S873" s="355"/>
      <c r="T873" s="14"/>
      <c r="U873" s="14"/>
      <c r="V873" s="14" t="str">
        <f t="shared" si="21"/>
        <v>-</v>
      </c>
      <c r="W873" s="14"/>
      <c r="X873" s="14"/>
      <c r="Y873" s="14"/>
      <c r="Z873" s="14"/>
    </row>
    <row r="874" spans="1:26" ht="15" x14ac:dyDescent="0.25">
      <c r="A874" s="14"/>
      <c r="B874" s="16"/>
      <c r="C874" s="16"/>
      <c r="D874" s="14"/>
      <c r="E874" s="14"/>
      <c r="F874" s="16"/>
      <c r="G874" s="16"/>
      <c r="H874" s="16"/>
      <c r="I874" s="82"/>
      <c r="J874" s="83"/>
      <c r="K874" s="14"/>
      <c r="L874" s="17"/>
      <c r="M874" s="16"/>
      <c r="N874" s="16"/>
      <c r="O874" s="16"/>
      <c r="P874" s="353">
        <f>COUNTIF(Inputs!$D$4:$AL$247,C874)*(Inputs!$B$3*24)*60*IF(C874="",0,1)</f>
        <v>0</v>
      </c>
      <c r="Q874" s="354">
        <f>IF(Factsheet!$E$61&gt;0,P874/Factsheet!$E$61,0)</f>
        <v>0</v>
      </c>
      <c r="R874" s="18"/>
      <c r="S874" s="355"/>
      <c r="T874" s="14"/>
      <c r="U874" s="14"/>
      <c r="V874" s="14" t="str">
        <f t="shared" si="21"/>
        <v>-</v>
      </c>
      <c r="W874" s="14"/>
      <c r="X874" s="14"/>
      <c r="Y874" s="14"/>
      <c r="Z874" s="14"/>
    </row>
    <row r="875" spans="1:26" ht="15" x14ac:dyDescent="0.25">
      <c r="A875" s="14"/>
      <c r="B875" s="16"/>
      <c r="C875" s="16"/>
      <c r="D875" s="14"/>
      <c r="E875" s="14"/>
      <c r="F875" s="16"/>
      <c r="G875" s="16"/>
      <c r="H875" s="16"/>
      <c r="I875" s="82"/>
      <c r="J875" s="83"/>
      <c r="K875" s="14"/>
      <c r="L875" s="17"/>
      <c r="M875" s="16"/>
      <c r="N875" s="16"/>
      <c r="O875" s="16"/>
      <c r="P875" s="353">
        <f>COUNTIF(Inputs!$D$4:$AL$247,C875)*(Inputs!$B$3*24)*60*IF(C875="",0,1)</f>
        <v>0</v>
      </c>
      <c r="Q875" s="354">
        <f>IF(Factsheet!$E$61&gt;0,P875/Factsheet!$E$61,0)</f>
        <v>0</v>
      </c>
      <c r="R875" s="18"/>
      <c r="S875" s="355"/>
      <c r="T875" s="14"/>
      <c r="U875" s="14"/>
      <c r="V875" s="14" t="str">
        <f t="shared" si="21"/>
        <v>-</v>
      </c>
      <c r="W875" s="14"/>
      <c r="X875" s="14"/>
      <c r="Y875" s="14"/>
      <c r="Z875" s="14"/>
    </row>
    <row r="876" spans="1:26" ht="15" x14ac:dyDescent="0.25">
      <c r="A876" s="14"/>
      <c r="B876" s="16"/>
      <c r="C876" s="16"/>
      <c r="D876" s="14"/>
      <c r="E876" s="14"/>
      <c r="F876" s="16"/>
      <c r="G876" s="16"/>
      <c r="H876" s="16"/>
      <c r="I876" s="82"/>
      <c r="J876" s="83"/>
      <c r="K876" s="14"/>
      <c r="L876" s="17"/>
      <c r="M876" s="16"/>
      <c r="N876" s="16"/>
      <c r="O876" s="16"/>
      <c r="P876" s="353">
        <f>COUNTIF(Inputs!$D$4:$AL$247,C876)*(Inputs!$B$3*24)*60*IF(C876="",0,1)</f>
        <v>0</v>
      </c>
      <c r="Q876" s="354">
        <f>IF(Factsheet!$E$61&gt;0,P876/Factsheet!$E$61,0)</f>
        <v>0</v>
      </c>
      <c r="R876" s="18"/>
      <c r="S876" s="355"/>
      <c r="T876" s="14"/>
      <c r="U876" s="14"/>
      <c r="V876" s="14" t="str">
        <f t="shared" si="21"/>
        <v>-</v>
      </c>
      <c r="W876" s="14"/>
      <c r="X876" s="14"/>
      <c r="Y876" s="14"/>
      <c r="Z876" s="14"/>
    </row>
    <row r="877" spans="1:26" ht="15" x14ac:dyDescent="0.25">
      <c r="A877" s="14"/>
      <c r="B877" s="16"/>
      <c r="C877" s="16"/>
      <c r="D877" s="14"/>
      <c r="E877" s="14"/>
      <c r="F877" s="16"/>
      <c r="G877" s="16"/>
      <c r="H877" s="16"/>
      <c r="I877" s="82"/>
      <c r="J877" s="83"/>
      <c r="K877" s="14"/>
      <c r="L877" s="17"/>
      <c r="M877" s="16"/>
      <c r="N877" s="16"/>
      <c r="O877" s="16"/>
      <c r="P877" s="353">
        <f>COUNTIF(Inputs!$D$4:$AL$247,C877)*(Inputs!$B$3*24)*60*IF(C877="",0,1)</f>
        <v>0</v>
      </c>
      <c r="Q877" s="354">
        <f>IF(Factsheet!$E$61&gt;0,P877/Factsheet!$E$61,0)</f>
        <v>0</v>
      </c>
      <c r="R877" s="18"/>
      <c r="S877" s="355"/>
      <c r="T877" s="14"/>
      <c r="U877" s="14"/>
      <c r="V877" s="14" t="str">
        <f t="shared" si="21"/>
        <v>-</v>
      </c>
      <c r="W877" s="14"/>
      <c r="X877" s="14"/>
      <c r="Y877" s="14"/>
      <c r="Z877" s="14"/>
    </row>
    <row r="878" spans="1:26" ht="15" x14ac:dyDescent="0.25">
      <c r="A878" s="14"/>
      <c r="B878" s="16"/>
      <c r="C878" s="16"/>
      <c r="D878" s="14"/>
      <c r="E878" s="14"/>
      <c r="F878" s="16"/>
      <c r="G878" s="16"/>
      <c r="H878" s="16"/>
      <c r="I878" s="82"/>
      <c r="J878" s="83"/>
      <c r="K878" s="14"/>
      <c r="L878" s="17"/>
      <c r="M878" s="16"/>
      <c r="N878" s="16"/>
      <c r="O878" s="16"/>
      <c r="P878" s="353">
        <f>COUNTIF(Inputs!$D$4:$AL$247,C878)*(Inputs!$B$3*24)*60*IF(C878="",0,1)</f>
        <v>0</v>
      </c>
      <c r="Q878" s="354">
        <f>IF(Factsheet!$E$61&gt;0,P878/Factsheet!$E$61,0)</f>
        <v>0</v>
      </c>
      <c r="R878" s="18"/>
      <c r="S878" s="355"/>
      <c r="T878" s="14"/>
      <c r="U878" s="14"/>
      <c r="V878" s="14" t="str">
        <f t="shared" si="21"/>
        <v>-</v>
      </c>
      <c r="W878" s="14"/>
      <c r="X878" s="14"/>
      <c r="Y878" s="14"/>
      <c r="Z878" s="14"/>
    </row>
    <row r="879" spans="1:26" ht="15" x14ac:dyDescent="0.25">
      <c r="A879" s="14"/>
      <c r="B879" s="16"/>
      <c r="C879" s="16"/>
      <c r="D879" s="14"/>
      <c r="E879" s="14"/>
      <c r="F879" s="16"/>
      <c r="G879" s="16"/>
      <c r="H879" s="16"/>
      <c r="I879" s="82"/>
      <c r="J879" s="83"/>
      <c r="K879" s="14"/>
      <c r="L879" s="17"/>
      <c r="M879" s="16"/>
      <c r="N879" s="16"/>
      <c r="O879" s="16"/>
      <c r="P879" s="353">
        <f>COUNTIF(Inputs!$D$4:$AL$247,C879)*(Inputs!$B$3*24)*60*IF(C879="",0,1)</f>
        <v>0</v>
      </c>
      <c r="Q879" s="354">
        <f>IF(Factsheet!$E$61&gt;0,P879/Factsheet!$E$61,0)</f>
        <v>0</v>
      </c>
      <c r="R879" s="18"/>
      <c r="S879" s="355"/>
      <c r="T879" s="14"/>
      <c r="U879" s="14"/>
      <c r="V879" s="14" t="str">
        <f t="shared" si="21"/>
        <v>-</v>
      </c>
      <c r="W879" s="14"/>
      <c r="X879" s="14"/>
      <c r="Y879" s="14"/>
      <c r="Z879" s="14"/>
    </row>
    <row r="880" spans="1:26" ht="15" x14ac:dyDescent="0.25">
      <c r="A880" s="14"/>
      <c r="B880" s="16"/>
      <c r="C880" s="16"/>
      <c r="D880" s="14"/>
      <c r="E880" s="14"/>
      <c r="F880" s="16"/>
      <c r="G880" s="16"/>
      <c r="H880" s="16"/>
      <c r="I880" s="82"/>
      <c r="J880" s="83"/>
      <c r="K880" s="14"/>
      <c r="L880" s="17"/>
      <c r="M880" s="16"/>
      <c r="N880" s="16"/>
      <c r="O880" s="16"/>
      <c r="P880" s="353">
        <f>COUNTIF(Inputs!$D$4:$AL$247,C880)*(Inputs!$B$3*24)*60*IF(C880="",0,1)</f>
        <v>0</v>
      </c>
      <c r="Q880" s="354">
        <f>IF(Factsheet!$E$61&gt;0,P880/Factsheet!$E$61,0)</f>
        <v>0</v>
      </c>
      <c r="R880" s="18"/>
      <c r="S880" s="355"/>
      <c r="T880" s="14"/>
      <c r="U880" s="14"/>
      <c r="V880" s="14" t="str">
        <f t="shared" si="21"/>
        <v>-</v>
      </c>
      <c r="W880" s="14"/>
      <c r="X880" s="14"/>
      <c r="Y880" s="14"/>
      <c r="Z880" s="14"/>
    </row>
    <row r="881" spans="1:26" ht="15" x14ac:dyDescent="0.25">
      <c r="A881" s="14"/>
      <c r="B881" s="16"/>
      <c r="C881" s="16"/>
      <c r="D881" s="14"/>
      <c r="E881" s="14"/>
      <c r="F881" s="16"/>
      <c r="G881" s="16"/>
      <c r="H881" s="16"/>
      <c r="I881" s="82"/>
      <c r="J881" s="83"/>
      <c r="K881" s="14"/>
      <c r="L881" s="17"/>
      <c r="M881" s="16"/>
      <c r="N881" s="16"/>
      <c r="O881" s="16"/>
      <c r="P881" s="353">
        <f>COUNTIF(Inputs!$D$4:$AL$247,C881)*(Inputs!$B$3*24)*60*IF(C881="",0,1)</f>
        <v>0</v>
      </c>
      <c r="Q881" s="354">
        <f>IF(Factsheet!$E$61&gt;0,P881/Factsheet!$E$61,0)</f>
        <v>0</v>
      </c>
      <c r="R881" s="18"/>
      <c r="S881" s="355"/>
      <c r="T881" s="14"/>
      <c r="U881" s="14"/>
      <c r="V881" s="14" t="str">
        <f t="shared" si="21"/>
        <v>-</v>
      </c>
      <c r="W881" s="14"/>
      <c r="X881" s="14"/>
      <c r="Y881" s="14"/>
      <c r="Z881" s="14"/>
    </row>
    <row r="882" spans="1:26" ht="15" x14ac:dyDescent="0.25">
      <c r="A882" s="14"/>
      <c r="B882" s="16"/>
      <c r="C882" s="16"/>
      <c r="D882" s="14"/>
      <c r="E882" s="14"/>
      <c r="F882" s="16"/>
      <c r="G882" s="16"/>
      <c r="H882" s="16"/>
      <c r="I882" s="82"/>
      <c r="J882" s="83"/>
      <c r="K882" s="14"/>
      <c r="L882" s="17"/>
      <c r="M882" s="16"/>
      <c r="N882" s="16"/>
      <c r="O882" s="16"/>
      <c r="P882" s="353">
        <f>COUNTIF(Inputs!$D$4:$AL$247,C882)*(Inputs!$B$3*24)*60*IF(C882="",0,1)</f>
        <v>0</v>
      </c>
      <c r="Q882" s="354">
        <f>IF(Factsheet!$E$61&gt;0,P882/Factsheet!$E$61,0)</f>
        <v>0</v>
      </c>
      <c r="R882" s="18"/>
      <c r="S882" s="355"/>
      <c r="T882" s="14"/>
      <c r="U882" s="14"/>
      <c r="V882" s="14" t="str">
        <f t="shared" si="21"/>
        <v>-</v>
      </c>
      <c r="W882" s="14"/>
      <c r="X882" s="14"/>
      <c r="Y882" s="14"/>
      <c r="Z882" s="14"/>
    </row>
    <row r="883" spans="1:26" ht="15" x14ac:dyDescent="0.25">
      <c r="A883" s="14"/>
      <c r="B883" s="16"/>
      <c r="C883" s="16"/>
      <c r="D883" s="14"/>
      <c r="E883" s="14"/>
      <c r="F883" s="16"/>
      <c r="G883" s="16"/>
      <c r="H883" s="16"/>
      <c r="I883" s="82"/>
      <c r="J883" s="83"/>
      <c r="K883" s="14"/>
      <c r="L883" s="17"/>
      <c r="M883" s="16"/>
      <c r="N883" s="16"/>
      <c r="O883" s="16"/>
      <c r="P883" s="353">
        <f>COUNTIF(Inputs!$D$4:$AL$247,C883)*(Inputs!$B$3*24)*60*IF(C883="",0,1)</f>
        <v>0</v>
      </c>
      <c r="Q883" s="354">
        <f>IF(Factsheet!$E$61&gt;0,P883/Factsheet!$E$61,0)</f>
        <v>0</v>
      </c>
      <c r="R883" s="18"/>
      <c r="S883" s="355"/>
      <c r="T883" s="14"/>
      <c r="U883" s="14"/>
      <c r="V883" s="14" t="str">
        <f t="shared" si="21"/>
        <v>-</v>
      </c>
      <c r="W883" s="14"/>
      <c r="X883" s="14"/>
      <c r="Y883" s="14"/>
      <c r="Z883" s="14"/>
    </row>
    <row r="884" spans="1:26" ht="15" x14ac:dyDescent="0.25">
      <c r="A884" s="14"/>
      <c r="B884" s="16"/>
      <c r="C884" s="16"/>
      <c r="D884" s="14"/>
      <c r="E884" s="14"/>
      <c r="F884" s="16"/>
      <c r="G884" s="16"/>
      <c r="H884" s="16"/>
      <c r="I884" s="82"/>
      <c r="J884" s="83"/>
      <c r="K884" s="14"/>
      <c r="L884" s="17"/>
      <c r="M884" s="16"/>
      <c r="N884" s="16"/>
      <c r="O884" s="16"/>
      <c r="P884" s="353">
        <f>COUNTIF(Inputs!$D$4:$AL$247,C884)*(Inputs!$B$3*24)*60*IF(C884="",0,1)</f>
        <v>0</v>
      </c>
      <c r="Q884" s="354">
        <f>IF(Factsheet!$E$61&gt;0,P884/Factsheet!$E$61,0)</f>
        <v>0</v>
      </c>
      <c r="R884" s="18"/>
      <c r="S884" s="355"/>
      <c r="T884" s="14"/>
      <c r="U884" s="14"/>
      <c r="V884" s="14" t="str">
        <f t="shared" si="21"/>
        <v>-</v>
      </c>
      <c r="W884" s="14"/>
      <c r="X884" s="14"/>
      <c r="Y884" s="14"/>
      <c r="Z884" s="14"/>
    </row>
    <row r="885" spans="1:26" ht="15" x14ac:dyDescent="0.25">
      <c r="A885" s="14"/>
      <c r="B885" s="16"/>
      <c r="C885" s="16"/>
      <c r="D885" s="14"/>
      <c r="E885" s="14"/>
      <c r="F885" s="16"/>
      <c r="G885" s="16"/>
      <c r="H885" s="16"/>
      <c r="I885" s="82"/>
      <c r="J885" s="83"/>
      <c r="K885" s="14"/>
      <c r="L885" s="17"/>
      <c r="M885" s="16"/>
      <c r="N885" s="16"/>
      <c r="O885" s="16"/>
      <c r="P885" s="353">
        <f>COUNTIF(Inputs!$D$4:$AL$247,C885)*(Inputs!$B$3*24)*60*IF(C885="",0,1)</f>
        <v>0</v>
      </c>
      <c r="Q885" s="354">
        <f>IF(Factsheet!$E$61&gt;0,P885/Factsheet!$E$61,0)</f>
        <v>0</v>
      </c>
      <c r="R885" s="18"/>
      <c r="S885" s="355"/>
      <c r="T885" s="14"/>
      <c r="U885" s="14"/>
      <c r="V885" s="14" t="str">
        <f t="shared" si="21"/>
        <v>-</v>
      </c>
      <c r="W885" s="14"/>
      <c r="X885" s="14"/>
      <c r="Y885" s="14"/>
      <c r="Z885" s="14"/>
    </row>
    <row r="886" spans="1:26" ht="15" x14ac:dyDescent="0.25">
      <c r="A886" s="14"/>
      <c r="B886" s="16"/>
      <c r="C886" s="16"/>
      <c r="D886" s="14"/>
      <c r="E886" s="14"/>
      <c r="F886" s="16"/>
      <c r="G886" s="16"/>
      <c r="H886" s="16"/>
      <c r="I886" s="82"/>
      <c r="J886" s="83"/>
      <c r="K886" s="14"/>
      <c r="L886" s="17"/>
      <c r="M886" s="16"/>
      <c r="N886" s="16"/>
      <c r="O886" s="16"/>
      <c r="P886" s="353">
        <f>COUNTIF(Inputs!$D$4:$AL$247,C886)*(Inputs!$B$3*24)*60*IF(C886="",0,1)</f>
        <v>0</v>
      </c>
      <c r="Q886" s="354">
        <f>IF(Factsheet!$E$61&gt;0,P886/Factsheet!$E$61,0)</f>
        <v>0</v>
      </c>
      <c r="R886" s="18"/>
      <c r="S886" s="355"/>
      <c r="T886" s="14"/>
      <c r="U886" s="14"/>
      <c r="V886" s="14" t="str">
        <f t="shared" si="21"/>
        <v>-</v>
      </c>
      <c r="W886" s="14"/>
      <c r="X886" s="14"/>
      <c r="Y886" s="14"/>
      <c r="Z886" s="14"/>
    </row>
    <row r="887" spans="1:26" ht="15" x14ac:dyDescent="0.25">
      <c r="A887" s="14"/>
      <c r="B887" s="16"/>
      <c r="C887" s="16"/>
      <c r="D887" s="14"/>
      <c r="E887" s="14"/>
      <c r="F887" s="16"/>
      <c r="G887" s="16"/>
      <c r="H887" s="16"/>
      <c r="I887" s="82"/>
      <c r="J887" s="83"/>
      <c r="K887" s="14"/>
      <c r="L887" s="17"/>
      <c r="M887" s="16"/>
      <c r="N887" s="16"/>
      <c r="O887" s="16"/>
      <c r="P887" s="353">
        <f>COUNTIF(Inputs!$D$4:$AL$247,C887)*(Inputs!$B$3*24)*60*IF(C887="",0,1)</f>
        <v>0</v>
      </c>
      <c r="Q887" s="354">
        <f>IF(Factsheet!$E$61&gt;0,P887/Factsheet!$E$61,0)</f>
        <v>0</v>
      </c>
      <c r="R887" s="18"/>
      <c r="S887" s="355"/>
      <c r="T887" s="14"/>
      <c r="U887" s="14"/>
      <c r="V887" s="14" t="str">
        <f t="shared" si="21"/>
        <v>-</v>
      </c>
      <c r="W887" s="14"/>
      <c r="X887" s="14"/>
      <c r="Y887" s="14"/>
      <c r="Z887" s="14"/>
    </row>
    <row r="888" spans="1:26" ht="15" x14ac:dyDescent="0.25">
      <c r="A888" s="14"/>
      <c r="B888" s="16"/>
      <c r="C888" s="16"/>
      <c r="D888" s="14"/>
      <c r="E888" s="14"/>
      <c r="F888" s="16"/>
      <c r="G888" s="16"/>
      <c r="H888" s="16"/>
      <c r="I888" s="82"/>
      <c r="J888" s="83"/>
      <c r="K888" s="14"/>
      <c r="L888" s="17"/>
      <c r="M888" s="16"/>
      <c r="N888" s="16"/>
      <c r="O888" s="16"/>
      <c r="P888" s="353">
        <f>COUNTIF(Inputs!$D$4:$AL$247,C888)*(Inputs!$B$3*24)*60*IF(C888="",0,1)</f>
        <v>0</v>
      </c>
      <c r="Q888" s="354">
        <f>IF(Factsheet!$E$61&gt;0,P888/Factsheet!$E$61,0)</f>
        <v>0</v>
      </c>
      <c r="R888" s="18"/>
      <c r="S888" s="355"/>
      <c r="T888" s="14"/>
      <c r="U888" s="14"/>
      <c r="V888" s="14" t="str">
        <f t="shared" ref="V888:V951" si="22">A888&amp;"-"&amp;C888</f>
        <v>-</v>
      </c>
      <c r="W888" s="14"/>
      <c r="X888" s="14"/>
      <c r="Y888" s="14"/>
      <c r="Z888" s="14"/>
    </row>
    <row r="889" spans="1:26" ht="15" x14ac:dyDescent="0.25">
      <c r="A889" s="14"/>
      <c r="B889" s="16"/>
      <c r="C889" s="16"/>
      <c r="D889" s="14"/>
      <c r="E889" s="14"/>
      <c r="F889" s="16"/>
      <c r="G889" s="16"/>
      <c r="H889" s="16"/>
      <c r="I889" s="82"/>
      <c r="J889" s="83"/>
      <c r="K889" s="14"/>
      <c r="L889" s="17"/>
      <c r="M889" s="16"/>
      <c r="N889" s="16"/>
      <c r="O889" s="16"/>
      <c r="P889" s="353">
        <f>COUNTIF(Inputs!$D$4:$AL$247,C889)*(Inputs!$B$3*24)*60*IF(C889="",0,1)</f>
        <v>0</v>
      </c>
      <c r="Q889" s="354">
        <f>IF(Factsheet!$E$61&gt;0,P889/Factsheet!$E$61,0)</f>
        <v>0</v>
      </c>
      <c r="R889" s="18"/>
      <c r="S889" s="355"/>
      <c r="T889" s="14"/>
      <c r="U889" s="14"/>
      <c r="V889" s="14" t="str">
        <f t="shared" si="22"/>
        <v>-</v>
      </c>
      <c r="W889" s="14"/>
      <c r="X889" s="14"/>
      <c r="Y889" s="14"/>
      <c r="Z889" s="14"/>
    </row>
    <row r="890" spans="1:26" ht="15" x14ac:dyDescent="0.25">
      <c r="A890" s="14"/>
      <c r="B890" s="16"/>
      <c r="C890" s="16"/>
      <c r="D890" s="14"/>
      <c r="E890" s="14"/>
      <c r="F890" s="16"/>
      <c r="G890" s="16"/>
      <c r="H890" s="16"/>
      <c r="I890" s="82"/>
      <c r="J890" s="83"/>
      <c r="K890" s="14"/>
      <c r="L890" s="17"/>
      <c r="M890" s="16"/>
      <c r="N890" s="16"/>
      <c r="O890" s="16"/>
      <c r="P890" s="353">
        <f>COUNTIF(Inputs!$D$4:$AL$247,C890)*(Inputs!$B$3*24)*60*IF(C890="",0,1)</f>
        <v>0</v>
      </c>
      <c r="Q890" s="354">
        <f>IF(Factsheet!$E$61&gt;0,P890/Factsheet!$E$61,0)</f>
        <v>0</v>
      </c>
      <c r="R890" s="18"/>
      <c r="S890" s="355"/>
      <c r="T890" s="14"/>
      <c r="U890" s="14"/>
      <c r="V890" s="14" t="str">
        <f t="shared" si="22"/>
        <v>-</v>
      </c>
      <c r="W890" s="14"/>
      <c r="X890" s="14"/>
      <c r="Y890" s="14"/>
      <c r="Z890" s="14"/>
    </row>
    <row r="891" spans="1:26" ht="15" x14ac:dyDescent="0.25">
      <c r="A891" s="14"/>
      <c r="B891" s="16"/>
      <c r="C891" s="16"/>
      <c r="D891" s="14"/>
      <c r="E891" s="14"/>
      <c r="F891" s="16"/>
      <c r="G891" s="16"/>
      <c r="H891" s="16"/>
      <c r="I891" s="82"/>
      <c r="J891" s="83"/>
      <c r="K891" s="14"/>
      <c r="L891" s="17"/>
      <c r="M891" s="16"/>
      <c r="N891" s="16"/>
      <c r="O891" s="16"/>
      <c r="P891" s="353">
        <f>COUNTIF(Inputs!$D$4:$AL$247,C891)*(Inputs!$B$3*24)*60*IF(C891="",0,1)</f>
        <v>0</v>
      </c>
      <c r="Q891" s="354">
        <f>IF(Factsheet!$E$61&gt;0,P891/Factsheet!$E$61,0)</f>
        <v>0</v>
      </c>
      <c r="R891" s="18"/>
      <c r="S891" s="355"/>
      <c r="T891" s="14"/>
      <c r="U891" s="14"/>
      <c r="V891" s="14" t="str">
        <f t="shared" si="22"/>
        <v>-</v>
      </c>
      <c r="W891" s="14"/>
      <c r="X891" s="14"/>
      <c r="Y891" s="14"/>
      <c r="Z891" s="14"/>
    </row>
    <row r="892" spans="1:26" ht="15" x14ac:dyDescent="0.25">
      <c r="A892" s="14"/>
      <c r="B892" s="16"/>
      <c r="C892" s="16"/>
      <c r="D892" s="14"/>
      <c r="E892" s="14"/>
      <c r="F892" s="16"/>
      <c r="G892" s="16"/>
      <c r="H892" s="16"/>
      <c r="I892" s="82"/>
      <c r="J892" s="83"/>
      <c r="K892" s="14"/>
      <c r="L892" s="17"/>
      <c r="M892" s="16"/>
      <c r="N892" s="16"/>
      <c r="O892" s="16"/>
      <c r="P892" s="353">
        <f>COUNTIF(Inputs!$D$4:$AL$247,C892)*(Inputs!$B$3*24)*60*IF(C892="",0,1)</f>
        <v>0</v>
      </c>
      <c r="Q892" s="354">
        <f>IF(Factsheet!$E$61&gt;0,P892/Factsheet!$E$61,0)</f>
        <v>0</v>
      </c>
      <c r="R892" s="18"/>
      <c r="S892" s="355"/>
      <c r="T892" s="14"/>
      <c r="U892" s="14"/>
      <c r="V892" s="14" t="str">
        <f t="shared" si="22"/>
        <v>-</v>
      </c>
      <c r="W892" s="14"/>
      <c r="X892" s="14"/>
      <c r="Y892" s="14"/>
      <c r="Z892" s="14"/>
    </row>
    <row r="893" spans="1:26" ht="15" x14ac:dyDescent="0.25">
      <c r="A893" s="14"/>
      <c r="B893" s="16"/>
      <c r="C893" s="16"/>
      <c r="D893" s="14"/>
      <c r="E893" s="14"/>
      <c r="F893" s="16"/>
      <c r="G893" s="16"/>
      <c r="H893" s="16"/>
      <c r="I893" s="82"/>
      <c r="J893" s="83"/>
      <c r="K893" s="14"/>
      <c r="L893" s="17"/>
      <c r="M893" s="16"/>
      <c r="N893" s="16"/>
      <c r="O893" s="16"/>
      <c r="P893" s="353">
        <f>COUNTIF(Inputs!$D$4:$AL$247,C893)*(Inputs!$B$3*24)*60*IF(C893="",0,1)</f>
        <v>0</v>
      </c>
      <c r="Q893" s="354">
        <f>IF(Factsheet!$E$61&gt;0,P893/Factsheet!$E$61,0)</f>
        <v>0</v>
      </c>
      <c r="R893" s="18"/>
      <c r="S893" s="355"/>
      <c r="T893" s="14"/>
      <c r="U893" s="14"/>
      <c r="V893" s="14" t="str">
        <f t="shared" si="22"/>
        <v>-</v>
      </c>
      <c r="W893" s="14"/>
      <c r="X893" s="14"/>
      <c r="Y893" s="14"/>
      <c r="Z893" s="14"/>
    </row>
    <row r="894" spans="1:26" ht="15" x14ac:dyDescent="0.25">
      <c r="A894" s="14"/>
      <c r="B894" s="16"/>
      <c r="C894" s="16"/>
      <c r="D894" s="14"/>
      <c r="E894" s="14"/>
      <c r="F894" s="16"/>
      <c r="G894" s="16"/>
      <c r="H894" s="16"/>
      <c r="I894" s="82"/>
      <c r="J894" s="83"/>
      <c r="K894" s="14"/>
      <c r="L894" s="17"/>
      <c r="M894" s="16"/>
      <c r="N894" s="16"/>
      <c r="O894" s="16"/>
      <c r="P894" s="353">
        <f>COUNTIF(Inputs!$D$4:$AL$247,C894)*(Inputs!$B$3*24)*60*IF(C894="",0,1)</f>
        <v>0</v>
      </c>
      <c r="Q894" s="354">
        <f>IF(Factsheet!$E$61&gt;0,P894/Factsheet!$E$61,0)</f>
        <v>0</v>
      </c>
      <c r="R894" s="18"/>
      <c r="S894" s="355"/>
      <c r="T894" s="14"/>
      <c r="U894" s="14"/>
      <c r="V894" s="14" t="str">
        <f t="shared" si="22"/>
        <v>-</v>
      </c>
      <c r="W894" s="14"/>
      <c r="X894" s="14"/>
      <c r="Y894" s="14"/>
      <c r="Z894" s="14"/>
    </row>
    <row r="895" spans="1:26" ht="15" x14ac:dyDescent="0.25">
      <c r="A895" s="14"/>
      <c r="B895" s="16"/>
      <c r="C895" s="16"/>
      <c r="D895" s="14"/>
      <c r="E895" s="14"/>
      <c r="F895" s="16"/>
      <c r="G895" s="16"/>
      <c r="H895" s="16"/>
      <c r="I895" s="82"/>
      <c r="J895" s="83"/>
      <c r="K895" s="14"/>
      <c r="L895" s="17"/>
      <c r="M895" s="16"/>
      <c r="N895" s="16"/>
      <c r="O895" s="16"/>
      <c r="P895" s="353">
        <f>COUNTIF(Inputs!$D$4:$AL$247,C895)*(Inputs!$B$3*24)*60*IF(C895="",0,1)</f>
        <v>0</v>
      </c>
      <c r="Q895" s="354">
        <f>IF(Factsheet!$E$61&gt;0,P895/Factsheet!$E$61,0)</f>
        <v>0</v>
      </c>
      <c r="R895" s="18"/>
      <c r="S895" s="355"/>
      <c r="T895" s="14"/>
      <c r="U895" s="14"/>
      <c r="V895" s="14" t="str">
        <f t="shared" si="22"/>
        <v>-</v>
      </c>
      <c r="W895" s="14"/>
      <c r="X895" s="14"/>
      <c r="Y895" s="14"/>
      <c r="Z895" s="14"/>
    </row>
    <row r="896" spans="1:26" ht="15" x14ac:dyDescent="0.25">
      <c r="A896" s="14"/>
      <c r="B896" s="16"/>
      <c r="C896" s="16"/>
      <c r="D896" s="14"/>
      <c r="E896" s="14"/>
      <c r="F896" s="16"/>
      <c r="G896" s="16"/>
      <c r="H896" s="16"/>
      <c r="I896" s="82"/>
      <c r="J896" s="83"/>
      <c r="K896" s="14"/>
      <c r="L896" s="17"/>
      <c r="M896" s="16"/>
      <c r="N896" s="16"/>
      <c r="O896" s="16"/>
      <c r="P896" s="353">
        <f>COUNTIF(Inputs!$D$4:$AL$247,C896)*(Inputs!$B$3*24)*60*IF(C896="",0,1)</f>
        <v>0</v>
      </c>
      <c r="Q896" s="354">
        <f>IF(Factsheet!$E$61&gt;0,P896/Factsheet!$E$61,0)</f>
        <v>0</v>
      </c>
      <c r="R896" s="18"/>
      <c r="S896" s="355"/>
      <c r="T896" s="14"/>
      <c r="U896" s="14"/>
      <c r="V896" s="14" t="str">
        <f t="shared" si="22"/>
        <v>-</v>
      </c>
      <c r="W896" s="14"/>
      <c r="X896" s="14"/>
      <c r="Y896" s="14"/>
      <c r="Z896" s="14"/>
    </row>
    <row r="897" spans="1:26" ht="15" x14ac:dyDescent="0.25">
      <c r="A897" s="14"/>
      <c r="B897" s="16"/>
      <c r="C897" s="16"/>
      <c r="D897" s="14"/>
      <c r="E897" s="14"/>
      <c r="F897" s="16"/>
      <c r="G897" s="16"/>
      <c r="H897" s="16"/>
      <c r="I897" s="82"/>
      <c r="J897" s="83"/>
      <c r="K897" s="14"/>
      <c r="L897" s="17"/>
      <c r="M897" s="16"/>
      <c r="N897" s="16"/>
      <c r="O897" s="16"/>
      <c r="P897" s="353">
        <f>COUNTIF(Inputs!$D$4:$AL$247,C897)*(Inputs!$B$3*24)*60*IF(C897="",0,1)</f>
        <v>0</v>
      </c>
      <c r="Q897" s="354">
        <f>IF(Factsheet!$E$61&gt;0,P897/Factsheet!$E$61,0)</f>
        <v>0</v>
      </c>
      <c r="R897" s="18"/>
      <c r="S897" s="355"/>
      <c r="T897" s="14"/>
      <c r="U897" s="14"/>
      <c r="V897" s="14" t="str">
        <f t="shared" si="22"/>
        <v>-</v>
      </c>
      <c r="W897" s="14"/>
      <c r="X897" s="14"/>
      <c r="Y897" s="14"/>
      <c r="Z897" s="14"/>
    </row>
    <row r="898" spans="1:26" ht="15" x14ac:dyDescent="0.25">
      <c r="A898" s="14"/>
      <c r="B898" s="16"/>
      <c r="C898" s="16"/>
      <c r="D898" s="14"/>
      <c r="E898" s="14"/>
      <c r="F898" s="16"/>
      <c r="G898" s="16"/>
      <c r="H898" s="16"/>
      <c r="I898" s="82"/>
      <c r="J898" s="83"/>
      <c r="K898" s="14"/>
      <c r="L898" s="17"/>
      <c r="M898" s="16"/>
      <c r="N898" s="16"/>
      <c r="O898" s="16"/>
      <c r="P898" s="353">
        <f>COUNTIF(Inputs!$D$4:$AL$247,C898)*(Inputs!$B$3*24)*60*IF(C898="",0,1)</f>
        <v>0</v>
      </c>
      <c r="Q898" s="354">
        <f>IF(Factsheet!$E$61&gt;0,P898/Factsheet!$E$61,0)</f>
        <v>0</v>
      </c>
      <c r="R898" s="18"/>
      <c r="S898" s="355"/>
      <c r="T898" s="14"/>
      <c r="U898" s="14"/>
      <c r="V898" s="14" t="str">
        <f t="shared" si="22"/>
        <v>-</v>
      </c>
      <c r="W898" s="14"/>
      <c r="X898" s="14"/>
      <c r="Y898" s="14"/>
      <c r="Z898" s="14"/>
    </row>
    <row r="899" spans="1:26" ht="15" x14ac:dyDescent="0.25">
      <c r="A899" s="14"/>
      <c r="B899" s="16"/>
      <c r="C899" s="16"/>
      <c r="D899" s="14"/>
      <c r="E899" s="14"/>
      <c r="F899" s="16"/>
      <c r="G899" s="16"/>
      <c r="H899" s="16"/>
      <c r="I899" s="82"/>
      <c r="J899" s="83"/>
      <c r="K899" s="14"/>
      <c r="L899" s="17"/>
      <c r="M899" s="16"/>
      <c r="N899" s="16"/>
      <c r="O899" s="16"/>
      <c r="P899" s="353">
        <f>COUNTIF(Inputs!$D$4:$AL$247,C899)*(Inputs!$B$3*24)*60*IF(C899="",0,1)</f>
        <v>0</v>
      </c>
      <c r="Q899" s="354">
        <f>IF(Factsheet!$E$61&gt;0,P899/Factsheet!$E$61,0)</f>
        <v>0</v>
      </c>
      <c r="R899" s="18"/>
      <c r="S899" s="355"/>
      <c r="T899" s="14"/>
      <c r="U899" s="14"/>
      <c r="V899" s="14" t="str">
        <f t="shared" si="22"/>
        <v>-</v>
      </c>
      <c r="W899" s="14"/>
      <c r="X899" s="14"/>
      <c r="Y899" s="14"/>
      <c r="Z899" s="14"/>
    </row>
    <row r="900" spans="1:26" ht="15" x14ac:dyDescent="0.25">
      <c r="A900" s="14"/>
      <c r="B900" s="16"/>
      <c r="C900" s="16"/>
      <c r="D900" s="14"/>
      <c r="E900" s="14"/>
      <c r="F900" s="16"/>
      <c r="G900" s="16"/>
      <c r="H900" s="16"/>
      <c r="I900" s="82"/>
      <c r="J900" s="83"/>
      <c r="K900" s="14"/>
      <c r="L900" s="17"/>
      <c r="M900" s="16"/>
      <c r="N900" s="16"/>
      <c r="O900" s="16"/>
      <c r="P900" s="353">
        <f>COUNTIF(Inputs!$D$4:$AL$247,C900)*(Inputs!$B$3*24)*60*IF(C900="",0,1)</f>
        <v>0</v>
      </c>
      <c r="Q900" s="354">
        <f>IF(Factsheet!$E$61&gt;0,P900/Factsheet!$E$61,0)</f>
        <v>0</v>
      </c>
      <c r="R900" s="18"/>
      <c r="S900" s="355"/>
      <c r="T900" s="14"/>
      <c r="U900" s="14"/>
      <c r="V900" s="14" t="str">
        <f t="shared" si="22"/>
        <v>-</v>
      </c>
      <c r="W900" s="14"/>
      <c r="X900" s="14"/>
      <c r="Y900" s="14"/>
      <c r="Z900" s="14"/>
    </row>
    <row r="901" spans="1:26" ht="15" x14ac:dyDescent="0.25">
      <c r="A901" s="14"/>
      <c r="B901" s="16"/>
      <c r="C901" s="16"/>
      <c r="D901" s="14"/>
      <c r="E901" s="14"/>
      <c r="F901" s="16"/>
      <c r="G901" s="16"/>
      <c r="H901" s="16"/>
      <c r="I901" s="82"/>
      <c r="J901" s="83"/>
      <c r="K901" s="14"/>
      <c r="L901" s="17"/>
      <c r="M901" s="16"/>
      <c r="N901" s="16"/>
      <c r="O901" s="16"/>
      <c r="P901" s="353">
        <f>COUNTIF(Inputs!$D$4:$AL$247,C901)*(Inputs!$B$3*24)*60*IF(C901="",0,1)</f>
        <v>0</v>
      </c>
      <c r="Q901" s="354">
        <f>IF(Factsheet!$E$61&gt;0,P901/Factsheet!$E$61,0)</f>
        <v>0</v>
      </c>
      <c r="R901" s="18"/>
      <c r="S901" s="355"/>
      <c r="T901" s="14"/>
      <c r="U901" s="14"/>
      <c r="V901" s="14" t="str">
        <f t="shared" si="22"/>
        <v>-</v>
      </c>
      <c r="W901" s="14"/>
      <c r="X901" s="14"/>
      <c r="Y901" s="14"/>
      <c r="Z901" s="14"/>
    </row>
    <row r="902" spans="1:26" ht="15" x14ac:dyDescent="0.25">
      <c r="A902" s="14"/>
      <c r="B902" s="16"/>
      <c r="C902" s="16"/>
      <c r="D902" s="14"/>
      <c r="E902" s="14"/>
      <c r="F902" s="16"/>
      <c r="G902" s="16"/>
      <c r="H902" s="16"/>
      <c r="I902" s="82"/>
      <c r="J902" s="83"/>
      <c r="K902" s="14"/>
      <c r="L902" s="17"/>
      <c r="M902" s="16"/>
      <c r="N902" s="16"/>
      <c r="O902" s="16"/>
      <c r="P902" s="353">
        <f>COUNTIF(Inputs!$D$4:$AL$247,C902)*(Inputs!$B$3*24)*60*IF(C902="",0,1)</f>
        <v>0</v>
      </c>
      <c r="Q902" s="354">
        <f>IF(Factsheet!$E$61&gt;0,P902/Factsheet!$E$61,0)</f>
        <v>0</v>
      </c>
      <c r="R902" s="18"/>
      <c r="S902" s="355"/>
      <c r="T902" s="14"/>
      <c r="U902" s="14"/>
      <c r="V902" s="14" t="str">
        <f t="shared" si="22"/>
        <v>-</v>
      </c>
      <c r="W902" s="14"/>
      <c r="X902" s="14"/>
      <c r="Y902" s="14"/>
      <c r="Z902" s="14"/>
    </row>
    <row r="903" spans="1:26" ht="15" x14ac:dyDescent="0.25">
      <c r="A903" s="14"/>
      <c r="B903" s="16"/>
      <c r="C903" s="16"/>
      <c r="D903" s="14"/>
      <c r="E903" s="14"/>
      <c r="F903" s="16"/>
      <c r="G903" s="16"/>
      <c r="H903" s="16"/>
      <c r="I903" s="82"/>
      <c r="J903" s="83"/>
      <c r="K903" s="14"/>
      <c r="L903" s="17"/>
      <c r="M903" s="16"/>
      <c r="N903" s="16"/>
      <c r="O903" s="16"/>
      <c r="P903" s="353">
        <f>COUNTIF(Inputs!$D$4:$AL$247,C903)*(Inputs!$B$3*24)*60*IF(C903="",0,1)</f>
        <v>0</v>
      </c>
      <c r="Q903" s="354">
        <f>IF(Factsheet!$E$61&gt;0,P903/Factsheet!$E$61,0)</f>
        <v>0</v>
      </c>
      <c r="R903" s="18"/>
      <c r="S903" s="355"/>
      <c r="T903" s="14"/>
      <c r="U903" s="14"/>
      <c r="V903" s="14" t="str">
        <f t="shared" si="22"/>
        <v>-</v>
      </c>
      <c r="W903" s="14"/>
      <c r="X903" s="14"/>
      <c r="Y903" s="14"/>
      <c r="Z903" s="14"/>
    </row>
    <row r="904" spans="1:26" ht="15" x14ac:dyDescent="0.25">
      <c r="A904" s="14"/>
      <c r="B904" s="16"/>
      <c r="C904" s="16"/>
      <c r="D904" s="14"/>
      <c r="E904" s="14"/>
      <c r="F904" s="16"/>
      <c r="G904" s="16"/>
      <c r="H904" s="16"/>
      <c r="I904" s="82"/>
      <c r="J904" s="83"/>
      <c r="K904" s="14"/>
      <c r="L904" s="17"/>
      <c r="M904" s="16"/>
      <c r="N904" s="16"/>
      <c r="O904" s="16"/>
      <c r="P904" s="353">
        <f>COUNTIF(Inputs!$D$4:$AL$247,C904)*(Inputs!$B$3*24)*60*IF(C904="",0,1)</f>
        <v>0</v>
      </c>
      <c r="Q904" s="354">
        <f>IF(Factsheet!$E$61&gt;0,P904/Factsheet!$E$61,0)</f>
        <v>0</v>
      </c>
      <c r="R904" s="18"/>
      <c r="S904" s="355"/>
      <c r="T904" s="14"/>
      <c r="U904" s="14"/>
      <c r="V904" s="14" t="str">
        <f t="shared" si="22"/>
        <v>-</v>
      </c>
      <c r="W904" s="14"/>
      <c r="X904" s="14"/>
      <c r="Y904" s="14"/>
      <c r="Z904" s="14"/>
    </row>
    <row r="905" spans="1:26" ht="15" x14ac:dyDescent="0.25">
      <c r="A905" s="14"/>
      <c r="B905" s="16"/>
      <c r="C905" s="16"/>
      <c r="D905" s="14"/>
      <c r="E905" s="14"/>
      <c r="F905" s="16"/>
      <c r="G905" s="16"/>
      <c r="H905" s="16"/>
      <c r="I905" s="82"/>
      <c r="J905" s="83"/>
      <c r="K905" s="14"/>
      <c r="L905" s="17"/>
      <c r="M905" s="16"/>
      <c r="N905" s="16"/>
      <c r="O905" s="16"/>
      <c r="P905" s="353">
        <f>COUNTIF(Inputs!$D$4:$AL$247,C905)*(Inputs!$B$3*24)*60*IF(C905="",0,1)</f>
        <v>0</v>
      </c>
      <c r="Q905" s="354">
        <f>IF(Factsheet!$E$61&gt;0,P905/Factsheet!$E$61,0)</f>
        <v>0</v>
      </c>
      <c r="R905" s="18"/>
      <c r="S905" s="355"/>
      <c r="T905" s="14"/>
      <c r="U905" s="14"/>
      <c r="V905" s="14" t="str">
        <f t="shared" si="22"/>
        <v>-</v>
      </c>
      <c r="W905" s="14"/>
      <c r="X905" s="14"/>
      <c r="Y905" s="14"/>
      <c r="Z905" s="14"/>
    </row>
    <row r="906" spans="1:26" ht="15" x14ac:dyDescent="0.25">
      <c r="A906" s="14"/>
      <c r="B906" s="16"/>
      <c r="C906" s="16"/>
      <c r="D906" s="14"/>
      <c r="E906" s="14"/>
      <c r="F906" s="16"/>
      <c r="G906" s="16"/>
      <c r="H906" s="16"/>
      <c r="I906" s="82"/>
      <c r="J906" s="83"/>
      <c r="K906" s="14"/>
      <c r="L906" s="17"/>
      <c r="M906" s="16"/>
      <c r="N906" s="16"/>
      <c r="O906" s="16"/>
      <c r="P906" s="353">
        <f>COUNTIF(Inputs!$D$4:$AL$247,C906)*(Inputs!$B$3*24)*60*IF(C906="",0,1)</f>
        <v>0</v>
      </c>
      <c r="Q906" s="354">
        <f>IF(Factsheet!$E$61&gt;0,P906/Factsheet!$E$61,0)</f>
        <v>0</v>
      </c>
      <c r="R906" s="18"/>
      <c r="S906" s="355"/>
      <c r="T906" s="14"/>
      <c r="U906" s="14"/>
      <c r="V906" s="14" t="str">
        <f t="shared" si="22"/>
        <v>-</v>
      </c>
      <c r="W906" s="14"/>
      <c r="X906" s="14"/>
      <c r="Y906" s="14"/>
      <c r="Z906" s="14"/>
    </row>
    <row r="907" spans="1:26" ht="15" x14ac:dyDescent="0.25">
      <c r="A907" s="14"/>
      <c r="B907" s="16"/>
      <c r="C907" s="16"/>
      <c r="D907" s="14"/>
      <c r="E907" s="14"/>
      <c r="F907" s="16"/>
      <c r="G907" s="16"/>
      <c r="H907" s="16"/>
      <c r="I907" s="82"/>
      <c r="J907" s="83"/>
      <c r="K907" s="14"/>
      <c r="L907" s="17"/>
      <c r="M907" s="16"/>
      <c r="N907" s="16"/>
      <c r="O907" s="16"/>
      <c r="P907" s="353">
        <f>COUNTIF(Inputs!$D$4:$AL$247,C907)*(Inputs!$B$3*24)*60*IF(C907="",0,1)</f>
        <v>0</v>
      </c>
      <c r="Q907" s="354">
        <f>IF(Factsheet!$E$61&gt;0,P907/Factsheet!$E$61,0)</f>
        <v>0</v>
      </c>
      <c r="R907" s="18"/>
      <c r="S907" s="355"/>
      <c r="T907" s="14"/>
      <c r="U907" s="14"/>
      <c r="V907" s="14" t="str">
        <f t="shared" si="22"/>
        <v>-</v>
      </c>
      <c r="W907" s="14"/>
      <c r="X907" s="14"/>
      <c r="Y907" s="14"/>
      <c r="Z907" s="14"/>
    </row>
    <row r="908" spans="1:26" ht="15" x14ac:dyDescent="0.25">
      <c r="A908" s="14"/>
      <c r="B908" s="16"/>
      <c r="C908" s="16"/>
      <c r="D908" s="14"/>
      <c r="E908" s="14"/>
      <c r="F908" s="16"/>
      <c r="G908" s="16"/>
      <c r="H908" s="16"/>
      <c r="I908" s="82"/>
      <c r="J908" s="83"/>
      <c r="K908" s="14"/>
      <c r="L908" s="17"/>
      <c r="M908" s="16"/>
      <c r="N908" s="16"/>
      <c r="O908" s="16"/>
      <c r="P908" s="353">
        <f>COUNTIF(Inputs!$D$4:$AL$247,C908)*(Inputs!$B$3*24)*60*IF(C908="",0,1)</f>
        <v>0</v>
      </c>
      <c r="Q908" s="354">
        <f>IF(Factsheet!$E$61&gt;0,P908/Factsheet!$E$61,0)</f>
        <v>0</v>
      </c>
      <c r="R908" s="18"/>
      <c r="S908" s="355"/>
      <c r="T908" s="14"/>
      <c r="U908" s="14"/>
      <c r="V908" s="14" t="str">
        <f t="shared" si="22"/>
        <v>-</v>
      </c>
      <c r="W908" s="14"/>
      <c r="X908" s="14"/>
      <c r="Y908" s="14"/>
      <c r="Z908" s="14"/>
    </row>
    <row r="909" spans="1:26" ht="15" x14ac:dyDescent="0.25">
      <c r="A909" s="14"/>
      <c r="B909" s="16"/>
      <c r="C909" s="16"/>
      <c r="D909" s="14"/>
      <c r="E909" s="14"/>
      <c r="F909" s="16"/>
      <c r="G909" s="16"/>
      <c r="H909" s="16"/>
      <c r="I909" s="82"/>
      <c r="J909" s="83"/>
      <c r="K909" s="14"/>
      <c r="L909" s="17"/>
      <c r="M909" s="16"/>
      <c r="N909" s="16"/>
      <c r="O909" s="16"/>
      <c r="P909" s="353">
        <f>COUNTIF(Inputs!$D$4:$AL$247,C909)*(Inputs!$B$3*24)*60*IF(C909="",0,1)</f>
        <v>0</v>
      </c>
      <c r="Q909" s="354">
        <f>IF(Factsheet!$E$61&gt;0,P909/Factsheet!$E$61,0)</f>
        <v>0</v>
      </c>
      <c r="R909" s="18"/>
      <c r="S909" s="355"/>
      <c r="T909" s="14"/>
      <c r="U909" s="14"/>
      <c r="V909" s="14" t="str">
        <f t="shared" si="22"/>
        <v>-</v>
      </c>
      <c r="W909" s="14"/>
      <c r="X909" s="14"/>
      <c r="Y909" s="14"/>
      <c r="Z909" s="14"/>
    </row>
    <row r="910" spans="1:26" ht="15" x14ac:dyDescent="0.25">
      <c r="A910" s="14"/>
      <c r="B910" s="16"/>
      <c r="C910" s="16"/>
      <c r="D910" s="14"/>
      <c r="E910" s="14"/>
      <c r="F910" s="16"/>
      <c r="G910" s="16"/>
      <c r="H910" s="16"/>
      <c r="I910" s="82"/>
      <c r="J910" s="83"/>
      <c r="K910" s="14"/>
      <c r="L910" s="17"/>
      <c r="M910" s="16"/>
      <c r="N910" s="16"/>
      <c r="O910" s="16"/>
      <c r="P910" s="353">
        <f>COUNTIF(Inputs!$D$4:$AL$247,C910)*(Inputs!$B$3*24)*60*IF(C910="",0,1)</f>
        <v>0</v>
      </c>
      <c r="Q910" s="354">
        <f>IF(Factsheet!$E$61&gt;0,P910/Factsheet!$E$61,0)</f>
        <v>0</v>
      </c>
      <c r="R910" s="18"/>
      <c r="S910" s="355"/>
      <c r="T910" s="14"/>
      <c r="U910" s="14"/>
      <c r="V910" s="14" t="str">
        <f t="shared" si="22"/>
        <v>-</v>
      </c>
      <c r="W910" s="14"/>
      <c r="X910" s="14"/>
      <c r="Y910" s="14"/>
      <c r="Z910" s="14"/>
    </row>
    <row r="911" spans="1:26" ht="15" x14ac:dyDescent="0.25">
      <c r="A911" s="14"/>
      <c r="B911" s="16"/>
      <c r="C911" s="16"/>
      <c r="D911" s="14"/>
      <c r="E911" s="14"/>
      <c r="F911" s="16"/>
      <c r="G911" s="16"/>
      <c r="H911" s="16"/>
      <c r="I911" s="82"/>
      <c r="J911" s="83"/>
      <c r="K911" s="14"/>
      <c r="L911" s="17"/>
      <c r="M911" s="16"/>
      <c r="N911" s="16"/>
      <c r="O911" s="16"/>
      <c r="P911" s="353">
        <f>COUNTIF(Inputs!$D$4:$AL$247,C911)*(Inputs!$B$3*24)*60*IF(C911="",0,1)</f>
        <v>0</v>
      </c>
      <c r="Q911" s="354">
        <f>IF(Factsheet!$E$61&gt;0,P911/Factsheet!$E$61,0)</f>
        <v>0</v>
      </c>
      <c r="R911" s="18"/>
      <c r="S911" s="355"/>
      <c r="T911" s="14"/>
      <c r="U911" s="14"/>
      <c r="V911" s="14" t="str">
        <f t="shared" si="22"/>
        <v>-</v>
      </c>
      <c r="W911" s="14"/>
      <c r="X911" s="14"/>
      <c r="Y911" s="14"/>
      <c r="Z911" s="14"/>
    </row>
    <row r="912" spans="1:26" ht="15" x14ac:dyDescent="0.25">
      <c r="A912" s="14"/>
      <c r="B912" s="16"/>
      <c r="C912" s="16"/>
      <c r="D912" s="14"/>
      <c r="E912" s="14"/>
      <c r="F912" s="16"/>
      <c r="G912" s="16"/>
      <c r="H912" s="16"/>
      <c r="I912" s="82"/>
      <c r="J912" s="83"/>
      <c r="K912" s="14"/>
      <c r="L912" s="17"/>
      <c r="M912" s="16"/>
      <c r="N912" s="16"/>
      <c r="O912" s="16"/>
      <c r="P912" s="353">
        <f>COUNTIF(Inputs!$D$4:$AL$247,C912)*(Inputs!$B$3*24)*60*IF(C912="",0,1)</f>
        <v>0</v>
      </c>
      <c r="Q912" s="354">
        <f>IF(Factsheet!$E$61&gt;0,P912/Factsheet!$E$61,0)</f>
        <v>0</v>
      </c>
      <c r="R912" s="18"/>
      <c r="S912" s="355"/>
      <c r="T912" s="14"/>
      <c r="U912" s="14"/>
      <c r="V912" s="14" t="str">
        <f t="shared" si="22"/>
        <v>-</v>
      </c>
      <c r="W912" s="14"/>
      <c r="X912" s="14"/>
      <c r="Y912" s="14"/>
      <c r="Z912" s="14"/>
    </row>
    <row r="913" spans="1:26" ht="15" x14ac:dyDescent="0.25">
      <c r="A913" s="14"/>
      <c r="B913" s="16"/>
      <c r="C913" s="16"/>
      <c r="D913" s="14"/>
      <c r="E913" s="14"/>
      <c r="F913" s="16"/>
      <c r="G913" s="16"/>
      <c r="H913" s="16"/>
      <c r="I913" s="82"/>
      <c r="J913" s="83"/>
      <c r="K913" s="14"/>
      <c r="L913" s="17"/>
      <c r="M913" s="16"/>
      <c r="N913" s="16"/>
      <c r="O913" s="16"/>
      <c r="P913" s="353">
        <f>COUNTIF(Inputs!$D$4:$AL$247,C913)*(Inputs!$B$3*24)*60*IF(C913="",0,1)</f>
        <v>0</v>
      </c>
      <c r="Q913" s="354">
        <f>IF(Factsheet!$E$61&gt;0,P913/Factsheet!$E$61,0)</f>
        <v>0</v>
      </c>
      <c r="R913" s="18"/>
      <c r="S913" s="355"/>
      <c r="T913" s="14"/>
      <c r="U913" s="14"/>
      <c r="V913" s="14" t="str">
        <f t="shared" si="22"/>
        <v>-</v>
      </c>
      <c r="W913" s="14"/>
      <c r="X913" s="14"/>
      <c r="Y913" s="14"/>
      <c r="Z913" s="14"/>
    </row>
    <row r="914" spans="1:26" ht="15" x14ac:dyDescent="0.25">
      <c r="A914" s="14"/>
      <c r="B914" s="16"/>
      <c r="C914" s="16"/>
      <c r="D914" s="14"/>
      <c r="E914" s="14"/>
      <c r="F914" s="16"/>
      <c r="G914" s="16"/>
      <c r="H914" s="16"/>
      <c r="I914" s="82"/>
      <c r="J914" s="83"/>
      <c r="K914" s="14"/>
      <c r="L914" s="17"/>
      <c r="M914" s="16"/>
      <c r="N914" s="16"/>
      <c r="O914" s="16"/>
      <c r="P914" s="353">
        <f>COUNTIF(Inputs!$D$4:$AL$247,C914)*(Inputs!$B$3*24)*60*IF(C914="",0,1)</f>
        <v>0</v>
      </c>
      <c r="Q914" s="354">
        <f>IF(Factsheet!$E$61&gt;0,P914/Factsheet!$E$61,0)</f>
        <v>0</v>
      </c>
      <c r="R914" s="18"/>
      <c r="S914" s="355"/>
      <c r="T914" s="14"/>
      <c r="U914" s="14"/>
      <c r="V914" s="14" t="str">
        <f t="shared" si="22"/>
        <v>-</v>
      </c>
      <c r="W914" s="14"/>
      <c r="X914" s="14"/>
      <c r="Y914" s="14"/>
      <c r="Z914" s="14"/>
    </row>
    <row r="915" spans="1:26" ht="15" x14ac:dyDescent="0.25">
      <c r="A915" s="14"/>
      <c r="B915" s="16"/>
      <c r="C915" s="16"/>
      <c r="D915" s="14"/>
      <c r="E915" s="14"/>
      <c r="F915" s="16"/>
      <c r="G915" s="16"/>
      <c r="H915" s="16"/>
      <c r="I915" s="82"/>
      <c r="J915" s="83"/>
      <c r="K915" s="14"/>
      <c r="L915" s="17"/>
      <c r="M915" s="16"/>
      <c r="N915" s="16"/>
      <c r="O915" s="16"/>
      <c r="P915" s="353">
        <f>COUNTIF(Inputs!$D$4:$AL$247,C915)*(Inputs!$B$3*24)*60*IF(C915="",0,1)</f>
        <v>0</v>
      </c>
      <c r="Q915" s="354">
        <f>IF(Factsheet!$E$61&gt;0,P915/Factsheet!$E$61,0)</f>
        <v>0</v>
      </c>
      <c r="R915" s="18"/>
      <c r="S915" s="355"/>
      <c r="T915" s="14"/>
      <c r="U915" s="14"/>
      <c r="V915" s="14" t="str">
        <f t="shared" si="22"/>
        <v>-</v>
      </c>
      <c r="W915" s="14"/>
      <c r="X915" s="14"/>
      <c r="Y915" s="14"/>
      <c r="Z915" s="14"/>
    </row>
    <row r="916" spans="1:26" ht="15" x14ac:dyDescent="0.25">
      <c r="A916" s="14"/>
      <c r="B916" s="16"/>
      <c r="C916" s="16"/>
      <c r="D916" s="14"/>
      <c r="E916" s="14"/>
      <c r="F916" s="16"/>
      <c r="G916" s="16"/>
      <c r="H916" s="16"/>
      <c r="I916" s="82"/>
      <c r="J916" s="83"/>
      <c r="K916" s="14"/>
      <c r="L916" s="17"/>
      <c r="M916" s="16"/>
      <c r="N916" s="16"/>
      <c r="O916" s="16"/>
      <c r="P916" s="353">
        <f>COUNTIF(Inputs!$D$4:$AL$247,C916)*(Inputs!$B$3*24)*60*IF(C916="",0,1)</f>
        <v>0</v>
      </c>
      <c r="Q916" s="354">
        <f>IF(Factsheet!$E$61&gt;0,P916/Factsheet!$E$61,0)</f>
        <v>0</v>
      </c>
      <c r="R916" s="18"/>
      <c r="S916" s="355"/>
      <c r="T916" s="14"/>
      <c r="U916" s="14"/>
      <c r="V916" s="14" t="str">
        <f t="shared" si="22"/>
        <v>-</v>
      </c>
      <c r="W916" s="14"/>
      <c r="X916" s="14"/>
      <c r="Y916" s="14"/>
      <c r="Z916" s="14"/>
    </row>
    <row r="917" spans="1:26" ht="15" x14ac:dyDescent="0.25">
      <c r="A917" s="14"/>
      <c r="B917" s="16"/>
      <c r="C917" s="16"/>
      <c r="D917" s="14"/>
      <c r="E917" s="14"/>
      <c r="F917" s="16"/>
      <c r="G917" s="16"/>
      <c r="H917" s="16"/>
      <c r="I917" s="82"/>
      <c r="J917" s="83"/>
      <c r="K917" s="14"/>
      <c r="L917" s="17"/>
      <c r="M917" s="16"/>
      <c r="N917" s="16"/>
      <c r="O917" s="16"/>
      <c r="P917" s="353">
        <f>COUNTIF(Inputs!$D$4:$AL$247,C917)*(Inputs!$B$3*24)*60*IF(C917="",0,1)</f>
        <v>0</v>
      </c>
      <c r="Q917" s="354">
        <f>IF(Factsheet!$E$61&gt;0,P917/Factsheet!$E$61,0)</f>
        <v>0</v>
      </c>
      <c r="R917" s="18"/>
      <c r="S917" s="355"/>
      <c r="T917" s="14"/>
      <c r="U917" s="14"/>
      <c r="V917" s="14" t="str">
        <f t="shared" si="22"/>
        <v>-</v>
      </c>
      <c r="W917" s="14"/>
      <c r="X917" s="14"/>
      <c r="Y917" s="14"/>
      <c r="Z917" s="14"/>
    </row>
    <row r="918" spans="1:26" ht="15" x14ac:dyDescent="0.25">
      <c r="A918" s="14"/>
      <c r="B918" s="16"/>
      <c r="C918" s="16"/>
      <c r="D918" s="14"/>
      <c r="E918" s="14"/>
      <c r="F918" s="16"/>
      <c r="G918" s="16"/>
      <c r="H918" s="16"/>
      <c r="I918" s="82"/>
      <c r="J918" s="83"/>
      <c r="K918" s="14"/>
      <c r="L918" s="17"/>
      <c r="M918" s="16"/>
      <c r="N918" s="16"/>
      <c r="O918" s="16"/>
      <c r="P918" s="353">
        <f>COUNTIF(Inputs!$D$4:$AL$247,C918)*(Inputs!$B$3*24)*60*IF(C918="",0,1)</f>
        <v>0</v>
      </c>
      <c r="Q918" s="354">
        <f>IF(Factsheet!$E$61&gt;0,P918/Factsheet!$E$61,0)</f>
        <v>0</v>
      </c>
      <c r="R918" s="18"/>
      <c r="S918" s="355"/>
      <c r="T918" s="14"/>
      <c r="U918" s="14"/>
      <c r="V918" s="14" t="str">
        <f t="shared" si="22"/>
        <v>-</v>
      </c>
      <c r="W918" s="14"/>
      <c r="X918" s="14"/>
      <c r="Y918" s="14"/>
      <c r="Z918" s="14"/>
    </row>
    <row r="919" spans="1:26" ht="15" x14ac:dyDescent="0.25">
      <c r="A919" s="14"/>
      <c r="B919" s="16"/>
      <c r="C919" s="16"/>
      <c r="D919" s="14"/>
      <c r="E919" s="14"/>
      <c r="F919" s="16"/>
      <c r="G919" s="16"/>
      <c r="H919" s="16"/>
      <c r="I919" s="82"/>
      <c r="J919" s="83"/>
      <c r="K919" s="14"/>
      <c r="L919" s="17"/>
      <c r="M919" s="16"/>
      <c r="N919" s="16"/>
      <c r="O919" s="16"/>
      <c r="P919" s="353">
        <f>COUNTIF(Inputs!$D$4:$AL$247,C919)*(Inputs!$B$3*24)*60*IF(C919="",0,1)</f>
        <v>0</v>
      </c>
      <c r="Q919" s="354">
        <f>IF(Factsheet!$E$61&gt;0,P919/Factsheet!$E$61,0)</f>
        <v>0</v>
      </c>
      <c r="R919" s="18"/>
      <c r="S919" s="355"/>
      <c r="T919" s="14"/>
      <c r="U919" s="14"/>
      <c r="V919" s="14" t="str">
        <f t="shared" si="22"/>
        <v>-</v>
      </c>
      <c r="W919" s="14"/>
      <c r="X919" s="14"/>
      <c r="Y919" s="14"/>
      <c r="Z919" s="14"/>
    </row>
    <row r="920" spans="1:26" ht="15" x14ac:dyDescent="0.25">
      <c r="A920" s="14"/>
      <c r="B920" s="16"/>
      <c r="C920" s="16"/>
      <c r="D920" s="14"/>
      <c r="E920" s="14"/>
      <c r="F920" s="16"/>
      <c r="G920" s="16"/>
      <c r="H920" s="16"/>
      <c r="I920" s="82"/>
      <c r="J920" s="83"/>
      <c r="K920" s="14"/>
      <c r="L920" s="17"/>
      <c r="M920" s="16"/>
      <c r="N920" s="16"/>
      <c r="O920" s="16"/>
      <c r="P920" s="353">
        <f>COUNTIF(Inputs!$D$4:$AL$247,C920)*(Inputs!$B$3*24)*60*IF(C920="",0,1)</f>
        <v>0</v>
      </c>
      <c r="Q920" s="354">
        <f>IF(Factsheet!$E$61&gt;0,P920/Factsheet!$E$61,0)</f>
        <v>0</v>
      </c>
      <c r="R920" s="18"/>
      <c r="S920" s="355"/>
      <c r="T920" s="14"/>
      <c r="U920" s="14"/>
      <c r="V920" s="14" t="str">
        <f t="shared" si="22"/>
        <v>-</v>
      </c>
      <c r="W920" s="14"/>
      <c r="X920" s="14"/>
      <c r="Y920" s="14"/>
      <c r="Z920" s="14"/>
    </row>
    <row r="921" spans="1:26" ht="15" x14ac:dyDescent="0.25">
      <c r="A921" s="14"/>
      <c r="B921" s="16"/>
      <c r="C921" s="16"/>
      <c r="D921" s="14"/>
      <c r="E921" s="14"/>
      <c r="F921" s="16"/>
      <c r="G921" s="16"/>
      <c r="H921" s="16"/>
      <c r="I921" s="82"/>
      <c r="J921" s="83"/>
      <c r="K921" s="14"/>
      <c r="L921" s="17"/>
      <c r="M921" s="16"/>
      <c r="N921" s="16"/>
      <c r="O921" s="16"/>
      <c r="P921" s="353">
        <f>COUNTIF(Inputs!$D$4:$AL$247,C921)*(Inputs!$B$3*24)*60*IF(C921="",0,1)</f>
        <v>0</v>
      </c>
      <c r="Q921" s="354">
        <f>IF(Factsheet!$E$61&gt;0,P921/Factsheet!$E$61,0)</f>
        <v>0</v>
      </c>
      <c r="R921" s="18"/>
      <c r="S921" s="355"/>
      <c r="T921" s="14"/>
      <c r="U921" s="14"/>
      <c r="V921" s="14" t="str">
        <f t="shared" si="22"/>
        <v>-</v>
      </c>
      <c r="W921" s="14"/>
      <c r="X921" s="14"/>
      <c r="Y921" s="14"/>
      <c r="Z921" s="14"/>
    </row>
    <row r="922" spans="1:26" ht="15" x14ac:dyDescent="0.25">
      <c r="A922" s="14"/>
      <c r="B922" s="16"/>
      <c r="C922" s="16"/>
      <c r="D922" s="14"/>
      <c r="E922" s="14"/>
      <c r="F922" s="16"/>
      <c r="G922" s="16"/>
      <c r="H922" s="16"/>
      <c r="I922" s="82"/>
      <c r="J922" s="83"/>
      <c r="K922" s="14"/>
      <c r="L922" s="17"/>
      <c r="M922" s="16"/>
      <c r="N922" s="16"/>
      <c r="O922" s="16"/>
      <c r="P922" s="353">
        <f>COUNTIF(Inputs!$D$4:$AL$247,C922)*(Inputs!$B$3*24)*60*IF(C922="",0,1)</f>
        <v>0</v>
      </c>
      <c r="Q922" s="354">
        <f>IF(Factsheet!$E$61&gt;0,P922/Factsheet!$E$61,0)</f>
        <v>0</v>
      </c>
      <c r="R922" s="18"/>
      <c r="S922" s="355"/>
      <c r="T922" s="14"/>
      <c r="U922" s="14"/>
      <c r="V922" s="14" t="str">
        <f t="shared" si="22"/>
        <v>-</v>
      </c>
      <c r="W922" s="14"/>
      <c r="X922" s="14"/>
      <c r="Y922" s="14"/>
      <c r="Z922" s="14"/>
    </row>
    <row r="923" spans="1:26" ht="15" x14ac:dyDescent="0.25">
      <c r="A923" s="14"/>
      <c r="B923" s="16"/>
      <c r="C923" s="16"/>
      <c r="D923" s="14"/>
      <c r="E923" s="14"/>
      <c r="F923" s="16"/>
      <c r="G923" s="16"/>
      <c r="H923" s="16"/>
      <c r="I923" s="82"/>
      <c r="J923" s="83"/>
      <c r="K923" s="14"/>
      <c r="L923" s="17"/>
      <c r="M923" s="16"/>
      <c r="N923" s="16"/>
      <c r="O923" s="16"/>
      <c r="P923" s="353">
        <f>COUNTIF(Inputs!$D$4:$AL$247,C923)*(Inputs!$B$3*24)*60*IF(C923="",0,1)</f>
        <v>0</v>
      </c>
      <c r="Q923" s="354">
        <f>IF(Factsheet!$E$61&gt;0,P923/Factsheet!$E$61,0)</f>
        <v>0</v>
      </c>
      <c r="R923" s="18"/>
      <c r="S923" s="355"/>
      <c r="T923" s="14"/>
      <c r="U923" s="14"/>
      <c r="V923" s="14" t="str">
        <f t="shared" si="22"/>
        <v>-</v>
      </c>
      <c r="W923" s="14"/>
      <c r="X923" s="14"/>
      <c r="Y923" s="14"/>
      <c r="Z923" s="14"/>
    </row>
    <row r="924" spans="1:26" ht="15" x14ac:dyDescent="0.25">
      <c r="A924" s="14"/>
      <c r="B924" s="16"/>
      <c r="C924" s="16"/>
      <c r="D924" s="14"/>
      <c r="E924" s="14"/>
      <c r="F924" s="16"/>
      <c r="G924" s="16"/>
      <c r="H924" s="16"/>
      <c r="I924" s="82"/>
      <c r="J924" s="83"/>
      <c r="K924" s="14"/>
      <c r="L924" s="17"/>
      <c r="M924" s="16"/>
      <c r="N924" s="16"/>
      <c r="O924" s="16"/>
      <c r="P924" s="353">
        <f>COUNTIF(Inputs!$D$4:$AL$247,C924)*(Inputs!$B$3*24)*60*IF(C924="",0,1)</f>
        <v>0</v>
      </c>
      <c r="Q924" s="354">
        <f>IF(Factsheet!$E$61&gt;0,P924/Factsheet!$E$61,0)</f>
        <v>0</v>
      </c>
      <c r="R924" s="18"/>
      <c r="S924" s="355"/>
      <c r="T924" s="14"/>
      <c r="U924" s="14"/>
      <c r="V924" s="14" t="str">
        <f t="shared" si="22"/>
        <v>-</v>
      </c>
      <c r="W924" s="14"/>
      <c r="X924" s="14"/>
      <c r="Y924" s="14"/>
      <c r="Z924" s="14"/>
    </row>
    <row r="925" spans="1:26" ht="15" x14ac:dyDescent="0.25">
      <c r="A925" s="14"/>
      <c r="B925" s="16"/>
      <c r="C925" s="16"/>
      <c r="D925" s="14"/>
      <c r="E925" s="14"/>
      <c r="F925" s="16"/>
      <c r="G925" s="16"/>
      <c r="H925" s="16"/>
      <c r="I925" s="82"/>
      <c r="J925" s="83"/>
      <c r="K925" s="14"/>
      <c r="L925" s="17"/>
      <c r="M925" s="16"/>
      <c r="N925" s="16"/>
      <c r="O925" s="16"/>
      <c r="P925" s="353">
        <f>COUNTIF(Inputs!$D$4:$AL$247,C925)*(Inputs!$B$3*24)*60*IF(C925="",0,1)</f>
        <v>0</v>
      </c>
      <c r="Q925" s="354">
        <f>IF(Factsheet!$E$61&gt;0,P925/Factsheet!$E$61,0)</f>
        <v>0</v>
      </c>
      <c r="R925" s="18"/>
      <c r="S925" s="355"/>
      <c r="T925" s="14"/>
      <c r="U925" s="14"/>
      <c r="V925" s="14" t="str">
        <f t="shared" si="22"/>
        <v>-</v>
      </c>
      <c r="W925" s="14"/>
      <c r="X925" s="14"/>
      <c r="Y925" s="14"/>
      <c r="Z925" s="14"/>
    </row>
    <row r="926" spans="1:26" ht="15" x14ac:dyDescent="0.25">
      <c r="A926" s="14"/>
      <c r="B926" s="16"/>
      <c r="C926" s="16"/>
      <c r="D926" s="14"/>
      <c r="E926" s="14"/>
      <c r="F926" s="16"/>
      <c r="G926" s="16"/>
      <c r="H926" s="16"/>
      <c r="I926" s="82"/>
      <c r="J926" s="83"/>
      <c r="K926" s="14"/>
      <c r="L926" s="17"/>
      <c r="M926" s="16"/>
      <c r="N926" s="16"/>
      <c r="O926" s="16"/>
      <c r="P926" s="353">
        <f>COUNTIF(Inputs!$D$4:$AL$247,C926)*(Inputs!$B$3*24)*60*IF(C926="",0,1)</f>
        <v>0</v>
      </c>
      <c r="Q926" s="354">
        <f>IF(Factsheet!$E$61&gt;0,P926/Factsheet!$E$61,0)</f>
        <v>0</v>
      </c>
      <c r="R926" s="18"/>
      <c r="S926" s="355"/>
      <c r="T926" s="14"/>
      <c r="U926" s="14"/>
      <c r="V926" s="14" t="str">
        <f t="shared" si="22"/>
        <v>-</v>
      </c>
      <c r="W926" s="14"/>
      <c r="X926" s="14"/>
      <c r="Y926" s="14"/>
      <c r="Z926" s="14"/>
    </row>
    <row r="927" spans="1:26" ht="15" x14ac:dyDescent="0.25">
      <c r="A927" s="14"/>
      <c r="B927" s="16"/>
      <c r="C927" s="16"/>
      <c r="D927" s="14"/>
      <c r="E927" s="14"/>
      <c r="F927" s="16"/>
      <c r="G927" s="16"/>
      <c r="H927" s="16"/>
      <c r="I927" s="82"/>
      <c r="J927" s="83"/>
      <c r="K927" s="14"/>
      <c r="L927" s="17"/>
      <c r="M927" s="16"/>
      <c r="N927" s="16"/>
      <c r="O927" s="16"/>
      <c r="P927" s="353">
        <f>COUNTIF(Inputs!$D$4:$AL$247,C927)*(Inputs!$B$3*24)*60*IF(C927="",0,1)</f>
        <v>0</v>
      </c>
      <c r="Q927" s="354">
        <f>IF(Factsheet!$E$61&gt;0,P927/Factsheet!$E$61,0)</f>
        <v>0</v>
      </c>
      <c r="R927" s="18"/>
      <c r="S927" s="355"/>
      <c r="T927" s="14"/>
      <c r="U927" s="14"/>
      <c r="V927" s="14" t="str">
        <f t="shared" si="22"/>
        <v>-</v>
      </c>
      <c r="W927" s="14"/>
      <c r="X927" s="14"/>
      <c r="Y927" s="14"/>
      <c r="Z927" s="14"/>
    </row>
    <row r="928" spans="1:26" ht="15" x14ac:dyDescent="0.25">
      <c r="A928" s="14"/>
      <c r="B928" s="16"/>
      <c r="C928" s="16"/>
      <c r="D928" s="14"/>
      <c r="E928" s="14"/>
      <c r="F928" s="16"/>
      <c r="G928" s="16"/>
      <c r="H928" s="16"/>
      <c r="I928" s="82"/>
      <c r="J928" s="83"/>
      <c r="K928" s="14"/>
      <c r="L928" s="17"/>
      <c r="M928" s="16"/>
      <c r="N928" s="16"/>
      <c r="O928" s="16"/>
      <c r="P928" s="353">
        <f>COUNTIF(Inputs!$D$4:$AL$247,C928)*(Inputs!$B$3*24)*60*IF(C928="",0,1)</f>
        <v>0</v>
      </c>
      <c r="Q928" s="354">
        <f>IF(Factsheet!$E$61&gt;0,P928/Factsheet!$E$61,0)</f>
        <v>0</v>
      </c>
      <c r="R928" s="18"/>
      <c r="S928" s="355"/>
      <c r="T928" s="14"/>
      <c r="U928" s="14"/>
      <c r="V928" s="14" t="str">
        <f t="shared" si="22"/>
        <v>-</v>
      </c>
      <c r="W928" s="14"/>
      <c r="X928" s="14"/>
      <c r="Y928" s="14"/>
      <c r="Z928" s="14"/>
    </row>
    <row r="929" spans="1:26" ht="15" x14ac:dyDescent="0.25">
      <c r="A929" s="14"/>
      <c r="B929" s="16"/>
      <c r="C929" s="16"/>
      <c r="D929" s="14"/>
      <c r="E929" s="14"/>
      <c r="F929" s="16"/>
      <c r="G929" s="16"/>
      <c r="H929" s="16"/>
      <c r="I929" s="82"/>
      <c r="J929" s="83"/>
      <c r="K929" s="14"/>
      <c r="L929" s="17"/>
      <c r="M929" s="16"/>
      <c r="N929" s="16"/>
      <c r="O929" s="16"/>
      <c r="P929" s="353">
        <f>COUNTIF(Inputs!$D$4:$AL$247,C929)*(Inputs!$B$3*24)*60*IF(C929="",0,1)</f>
        <v>0</v>
      </c>
      <c r="Q929" s="354">
        <f>IF(Factsheet!$E$61&gt;0,P929/Factsheet!$E$61,0)</f>
        <v>0</v>
      </c>
      <c r="R929" s="18"/>
      <c r="S929" s="355"/>
      <c r="T929" s="14"/>
      <c r="U929" s="14"/>
      <c r="V929" s="14" t="str">
        <f t="shared" si="22"/>
        <v>-</v>
      </c>
      <c r="W929" s="14"/>
      <c r="X929" s="14"/>
      <c r="Y929" s="14"/>
      <c r="Z929" s="14"/>
    </row>
    <row r="930" spans="1:26" ht="15" x14ac:dyDescent="0.25">
      <c r="A930" s="14"/>
      <c r="B930" s="16"/>
      <c r="C930" s="16"/>
      <c r="D930" s="14"/>
      <c r="E930" s="14"/>
      <c r="F930" s="16"/>
      <c r="G930" s="16"/>
      <c r="H930" s="16"/>
      <c r="I930" s="82"/>
      <c r="J930" s="83"/>
      <c r="K930" s="14"/>
      <c r="L930" s="17"/>
      <c r="M930" s="16"/>
      <c r="N930" s="16"/>
      <c r="O930" s="16"/>
      <c r="P930" s="353">
        <f>COUNTIF(Inputs!$D$4:$AL$247,C930)*(Inputs!$B$3*24)*60*IF(C930="",0,1)</f>
        <v>0</v>
      </c>
      <c r="Q930" s="354">
        <f>IF(Factsheet!$E$61&gt;0,P930/Factsheet!$E$61,0)</f>
        <v>0</v>
      </c>
      <c r="R930" s="18"/>
      <c r="S930" s="355"/>
      <c r="T930" s="14"/>
      <c r="U930" s="14"/>
      <c r="V930" s="14" t="str">
        <f t="shared" si="22"/>
        <v>-</v>
      </c>
      <c r="W930" s="14"/>
      <c r="X930" s="14"/>
      <c r="Y930" s="14"/>
      <c r="Z930" s="14"/>
    </row>
    <row r="931" spans="1:26" ht="15" x14ac:dyDescent="0.25">
      <c r="A931" s="14"/>
      <c r="B931" s="16"/>
      <c r="C931" s="16"/>
      <c r="D931" s="14"/>
      <c r="E931" s="14"/>
      <c r="F931" s="16"/>
      <c r="G931" s="16"/>
      <c r="H931" s="16"/>
      <c r="I931" s="82"/>
      <c r="J931" s="83"/>
      <c r="K931" s="14"/>
      <c r="L931" s="17"/>
      <c r="M931" s="16"/>
      <c r="N931" s="16"/>
      <c r="O931" s="16"/>
      <c r="P931" s="353">
        <f>COUNTIF(Inputs!$D$4:$AL$247,C931)*(Inputs!$B$3*24)*60*IF(C931="",0,1)</f>
        <v>0</v>
      </c>
      <c r="Q931" s="354">
        <f>IF(Factsheet!$E$61&gt;0,P931/Factsheet!$E$61,0)</f>
        <v>0</v>
      </c>
      <c r="R931" s="18"/>
      <c r="S931" s="355"/>
      <c r="T931" s="14"/>
      <c r="U931" s="14"/>
      <c r="V931" s="14" t="str">
        <f t="shared" si="22"/>
        <v>-</v>
      </c>
      <c r="W931" s="14"/>
      <c r="X931" s="14"/>
      <c r="Y931" s="14"/>
      <c r="Z931" s="14"/>
    </row>
    <row r="932" spans="1:26" ht="15" x14ac:dyDescent="0.25">
      <c r="A932" s="14"/>
      <c r="B932" s="16"/>
      <c r="C932" s="16"/>
      <c r="D932" s="14"/>
      <c r="E932" s="14"/>
      <c r="F932" s="16"/>
      <c r="G932" s="16"/>
      <c r="H932" s="16"/>
      <c r="I932" s="82"/>
      <c r="J932" s="83"/>
      <c r="K932" s="14"/>
      <c r="L932" s="17"/>
      <c r="M932" s="16"/>
      <c r="N932" s="16"/>
      <c r="O932" s="16"/>
      <c r="P932" s="353">
        <f>COUNTIF(Inputs!$D$4:$AL$247,C932)*(Inputs!$B$3*24)*60*IF(C932="",0,1)</f>
        <v>0</v>
      </c>
      <c r="Q932" s="354">
        <f>IF(Factsheet!$E$61&gt;0,P932/Factsheet!$E$61,0)</f>
        <v>0</v>
      </c>
      <c r="R932" s="18"/>
      <c r="S932" s="355"/>
      <c r="T932" s="14"/>
      <c r="U932" s="14"/>
      <c r="V932" s="14" t="str">
        <f t="shared" si="22"/>
        <v>-</v>
      </c>
      <c r="W932" s="14"/>
      <c r="X932" s="14"/>
      <c r="Y932" s="14"/>
      <c r="Z932" s="14"/>
    </row>
    <row r="933" spans="1:26" ht="15" x14ac:dyDescent="0.25">
      <c r="A933" s="14"/>
      <c r="B933" s="16"/>
      <c r="C933" s="16"/>
      <c r="D933" s="14"/>
      <c r="E933" s="14"/>
      <c r="F933" s="16"/>
      <c r="G933" s="16"/>
      <c r="H933" s="16"/>
      <c r="I933" s="82"/>
      <c r="J933" s="83"/>
      <c r="K933" s="14"/>
      <c r="L933" s="17"/>
      <c r="M933" s="16"/>
      <c r="N933" s="16"/>
      <c r="O933" s="16"/>
      <c r="P933" s="353">
        <f>COUNTIF(Inputs!$D$4:$AL$247,C933)*(Inputs!$B$3*24)*60*IF(C933="",0,1)</f>
        <v>0</v>
      </c>
      <c r="Q933" s="354">
        <f>IF(Factsheet!$E$61&gt;0,P933/Factsheet!$E$61,0)</f>
        <v>0</v>
      </c>
      <c r="R933" s="18"/>
      <c r="S933" s="355"/>
      <c r="T933" s="14"/>
      <c r="U933" s="14"/>
      <c r="V933" s="14" t="str">
        <f t="shared" si="22"/>
        <v>-</v>
      </c>
      <c r="W933" s="14"/>
      <c r="X933" s="14"/>
      <c r="Y933" s="14"/>
      <c r="Z933" s="14"/>
    </row>
    <row r="934" spans="1:26" ht="15" x14ac:dyDescent="0.25">
      <c r="A934" s="14"/>
      <c r="B934" s="16"/>
      <c r="C934" s="16"/>
      <c r="D934" s="14"/>
      <c r="E934" s="14"/>
      <c r="F934" s="16"/>
      <c r="G934" s="16"/>
      <c r="H934" s="16"/>
      <c r="I934" s="82"/>
      <c r="J934" s="83"/>
      <c r="K934" s="14"/>
      <c r="L934" s="17"/>
      <c r="M934" s="16"/>
      <c r="N934" s="16"/>
      <c r="O934" s="16"/>
      <c r="P934" s="353">
        <f>COUNTIF(Inputs!$D$4:$AL$247,C934)*(Inputs!$B$3*24)*60*IF(C934="",0,1)</f>
        <v>0</v>
      </c>
      <c r="Q934" s="354">
        <f>IF(Factsheet!$E$61&gt;0,P934/Factsheet!$E$61,0)</f>
        <v>0</v>
      </c>
      <c r="R934" s="18"/>
      <c r="S934" s="355"/>
      <c r="T934" s="14"/>
      <c r="U934" s="14"/>
      <c r="V934" s="14" t="str">
        <f t="shared" si="22"/>
        <v>-</v>
      </c>
      <c r="W934" s="14"/>
      <c r="X934" s="14"/>
      <c r="Y934" s="14"/>
      <c r="Z934" s="14"/>
    </row>
    <row r="935" spans="1:26" ht="15" x14ac:dyDescent="0.25">
      <c r="A935" s="14"/>
      <c r="B935" s="16"/>
      <c r="C935" s="16"/>
      <c r="D935" s="14"/>
      <c r="E935" s="14"/>
      <c r="F935" s="16"/>
      <c r="G935" s="16"/>
      <c r="H935" s="16"/>
      <c r="I935" s="82"/>
      <c r="J935" s="83"/>
      <c r="K935" s="14"/>
      <c r="L935" s="17"/>
      <c r="M935" s="16"/>
      <c r="N935" s="16"/>
      <c r="O935" s="16"/>
      <c r="P935" s="353">
        <f>COUNTIF(Inputs!$D$4:$AL$247,C935)*(Inputs!$B$3*24)*60*IF(C935="",0,1)</f>
        <v>0</v>
      </c>
      <c r="Q935" s="354">
        <f>IF(Factsheet!$E$61&gt;0,P935/Factsheet!$E$61,0)</f>
        <v>0</v>
      </c>
      <c r="R935" s="18"/>
      <c r="S935" s="355"/>
      <c r="T935" s="14"/>
      <c r="U935" s="14"/>
      <c r="V935" s="14" t="str">
        <f t="shared" si="22"/>
        <v>-</v>
      </c>
      <c r="W935" s="14"/>
      <c r="X935" s="14"/>
      <c r="Y935" s="14"/>
      <c r="Z935" s="14"/>
    </row>
    <row r="936" spans="1:26" ht="15" x14ac:dyDescent="0.25">
      <c r="A936" s="14"/>
      <c r="B936" s="16"/>
      <c r="C936" s="16"/>
      <c r="D936" s="14"/>
      <c r="E936" s="14"/>
      <c r="F936" s="16"/>
      <c r="G936" s="16"/>
      <c r="H936" s="16"/>
      <c r="I936" s="82"/>
      <c r="J936" s="83"/>
      <c r="K936" s="14"/>
      <c r="L936" s="17"/>
      <c r="M936" s="16"/>
      <c r="N936" s="16"/>
      <c r="O936" s="16"/>
      <c r="P936" s="353">
        <f>COUNTIF(Inputs!$D$4:$AL$247,C936)*(Inputs!$B$3*24)*60*IF(C936="",0,1)</f>
        <v>0</v>
      </c>
      <c r="Q936" s="354">
        <f>IF(Factsheet!$E$61&gt;0,P936/Factsheet!$E$61,0)</f>
        <v>0</v>
      </c>
      <c r="R936" s="18"/>
      <c r="S936" s="355"/>
      <c r="T936" s="14"/>
      <c r="U936" s="14"/>
      <c r="V936" s="14" t="str">
        <f t="shared" si="22"/>
        <v>-</v>
      </c>
      <c r="W936" s="14"/>
      <c r="X936" s="14"/>
      <c r="Y936" s="14"/>
      <c r="Z936" s="14"/>
    </row>
    <row r="937" spans="1:26" ht="15" x14ac:dyDescent="0.25">
      <c r="A937" s="14"/>
      <c r="B937" s="16"/>
      <c r="C937" s="16"/>
      <c r="D937" s="14"/>
      <c r="E937" s="14"/>
      <c r="F937" s="16"/>
      <c r="G937" s="16"/>
      <c r="H937" s="16"/>
      <c r="I937" s="82"/>
      <c r="J937" s="83"/>
      <c r="K937" s="14"/>
      <c r="L937" s="17"/>
      <c r="M937" s="16"/>
      <c r="N937" s="16"/>
      <c r="O937" s="16"/>
      <c r="P937" s="353">
        <f>COUNTIF(Inputs!$D$4:$AL$247,C937)*(Inputs!$B$3*24)*60*IF(C937="",0,1)</f>
        <v>0</v>
      </c>
      <c r="Q937" s="354">
        <f>IF(Factsheet!$E$61&gt;0,P937/Factsheet!$E$61,0)</f>
        <v>0</v>
      </c>
      <c r="R937" s="18"/>
      <c r="S937" s="355"/>
      <c r="T937" s="14"/>
      <c r="U937" s="14"/>
      <c r="V937" s="14" t="str">
        <f t="shared" si="22"/>
        <v>-</v>
      </c>
      <c r="W937" s="14"/>
      <c r="X937" s="14"/>
      <c r="Y937" s="14"/>
      <c r="Z937" s="14"/>
    </row>
    <row r="938" spans="1:26" ht="15" x14ac:dyDescent="0.25">
      <c r="A938" s="14"/>
      <c r="B938" s="16"/>
      <c r="C938" s="16"/>
      <c r="D938" s="14"/>
      <c r="E938" s="14"/>
      <c r="F938" s="16"/>
      <c r="G938" s="16"/>
      <c r="H938" s="16"/>
      <c r="I938" s="82"/>
      <c r="J938" s="83"/>
      <c r="K938" s="14"/>
      <c r="L938" s="17"/>
      <c r="M938" s="16"/>
      <c r="N938" s="16"/>
      <c r="O938" s="16"/>
      <c r="P938" s="353">
        <f>COUNTIF(Inputs!$D$4:$AL$247,C938)*(Inputs!$B$3*24)*60*IF(C938="",0,1)</f>
        <v>0</v>
      </c>
      <c r="Q938" s="354">
        <f>IF(Factsheet!$E$61&gt;0,P938/Factsheet!$E$61,0)</f>
        <v>0</v>
      </c>
      <c r="R938" s="18"/>
      <c r="S938" s="355"/>
      <c r="T938" s="14"/>
      <c r="U938" s="14"/>
      <c r="V938" s="14" t="str">
        <f t="shared" si="22"/>
        <v>-</v>
      </c>
      <c r="W938" s="14"/>
      <c r="X938" s="14"/>
      <c r="Y938" s="14"/>
      <c r="Z938" s="14"/>
    </row>
    <row r="939" spans="1:26" ht="15" x14ac:dyDescent="0.25">
      <c r="A939" s="14"/>
      <c r="B939" s="16"/>
      <c r="C939" s="16"/>
      <c r="D939" s="14"/>
      <c r="E939" s="14"/>
      <c r="F939" s="16"/>
      <c r="G939" s="16"/>
      <c r="H939" s="16"/>
      <c r="I939" s="82"/>
      <c r="J939" s="83"/>
      <c r="K939" s="14"/>
      <c r="L939" s="17"/>
      <c r="M939" s="16"/>
      <c r="N939" s="16"/>
      <c r="O939" s="16"/>
      <c r="P939" s="353">
        <f>COUNTIF(Inputs!$D$4:$AL$247,C939)*(Inputs!$B$3*24)*60*IF(C939="",0,1)</f>
        <v>0</v>
      </c>
      <c r="Q939" s="354">
        <f>IF(Factsheet!$E$61&gt;0,P939/Factsheet!$E$61,0)</f>
        <v>0</v>
      </c>
      <c r="R939" s="18"/>
      <c r="S939" s="355"/>
      <c r="T939" s="14"/>
      <c r="U939" s="14"/>
      <c r="V939" s="14" t="str">
        <f t="shared" si="22"/>
        <v>-</v>
      </c>
      <c r="W939" s="14"/>
      <c r="X939" s="14"/>
      <c r="Y939" s="14"/>
      <c r="Z939" s="14"/>
    </row>
    <row r="940" spans="1:26" ht="15" x14ac:dyDescent="0.25">
      <c r="A940" s="14"/>
      <c r="B940" s="16"/>
      <c r="C940" s="16"/>
      <c r="D940" s="14"/>
      <c r="E940" s="14"/>
      <c r="F940" s="16"/>
      <c r="G940" s="16"/>
      <c r="H940" s="16"/>
      <c r="I940" s="82"/>
      <c r="J940" s="83"/>
      <c r="K940" s="14"/>
      <c r="L940" s="17"/>
      <c r="M940" s="16"/>
      <c r="N940" s="16"/>
      <c r="O940" s="16"/>
      <c r="P940" s="353">
        <f>COUNTIF(Inputs!$D$4:$AL$247,C940)*(Inputs!$B$3*24)*60*IF(C940="",0,1)</f>
        <v>0</v>
      </c>
      <c r="Q940" s="354">
        <f>IF(Factsheet!$E$61&gt;0,P940/Factsheet!$E$61,0)</f>
        <v>0</v>
      </c>
      <c r="R940" s="18"/>
      <c r="S940" s="355"/>
      <c r="T940" s="14"/>
      <c r="U940" s="14"/>
      <c r="V940" s="14" t="str">
        <f t="shared" si="22"/>
        <v>-</v>
      </c>
      <c r="W940" s="14"/>
      <c r="X940" s="14"/>
      <c r="Y940" s="14"/>
      <c r="Z940" s="14"/>
    </row>
    <row r="941" spans="1:26" ht="15" x14ac:dyDescent="0.25">
      <c r="A941" s="14"/>
      <c r="B941" s="16"/>
      <c r="C941" s="16"/>
      <c r="D941" s="14"/>
      <c r="E941" s="14"/>
      <c r="F941" s="16"/>
      <c r="G941" s="16"/>
      <c r="H941" s="16"/>
      <c r="I941" s="82"/>
      <c r="J941" s="83"/>
      <c r="K941" s="14"/>
      <c r="L941" s="17"/>
      <c r="M941" s="16"/>
      <c r="N941" s="16"/>
      <c r="O941" s="16"/>
      <c r="P941" s="353">
        <f>COUNTIF(Inputs!$D$4:$AL$247,C941)*(Inputs!$B$3*24)*60*IF(C941="",0,1)</f>
        <v>0</v>
      </c>
      <c r="Q941" s="354">
        <f>IF(Factsheet!$E$61&gt;0,P941/Factsheet!$E$61,0)</f>
        <v>0</v>
      </c>
      <c r="R941" s="18"/>
      <c r="S941" s="355"/>
      <c r="T941" s="14"/>
      <c r="U941" s="14"/>
      <c r="V941" s="14" t="str">
        <f t="shared" si="22"/>
        <v>-</v>
      </c>
      <c r="W941" s="14"/>
      <c r="X941" s="14"/>
      <c r="Y941" s="14"/>
      <c r="Z941" s="14"/>
    </row>
    <row r="942" spans="1:26" ht="15" x14ac:dyDescent="0.25">
      <c r="A942" s="14"/>
      <c r="B942" s="16"/>
      <c r="C942" s="16"/>
      <c r="D942" s="14"/>
      <c r="E942" s="14"/>
      <c r="F942" s="16"/>
      <c r="G942" s="16"/>
      <c r="H942" s="16"/>
      <c r="I942" s="82"/>
      <c r="J942" s="83"/>
      <c r="K942" s="14"/>
      <c r="L942" s="17"/>
      <c r="M942" s="16"/>
      <c r="N942" s="16"/>
      <c r="O942" s="16"/>
      <c r="P942" s="353">
        <f>COUNTIF(Inputs!$D$4:$AL$247,C942)*(Inputs!$B$3*24)*60*IF(C942="",0,1)</f>
        <v>0</v>
      </c>
      <c r="Q942" s="354">
        <f>IF(Factsheet!$E$61&gt;0,P942/Factsheet!$E$61,0)</f>
        <v>0</v>
      </c>
      <c r="R942" s="18"/>
      <c r="S942" s="355"/>
      <c r="T942" s="14"/>
      <c r="U942" s="14"/>
      <c r="V942" s="14" t="str">
        <f t="shared" si="22"/>
        <v>-</v>
      </c>
      <c r="W942" s="14"/>
      <c r="X942" s="14"/>
      <c r="Y942" s="14"/>
      <c r="Z942" s="14"/>
    </row>
    <row r="943" spans="1:26" ht="15" x14ac:dyDescent="0.25">
      <c r="A943" s="14"/>
      <c r="B943" s="16"/>
      <c r="C943" s="16"/>
      <c r="D943" s="14"/>
      <c r="E943" s="14"/>
      <c r="F943" s="16"/>
      <c r="G943" s="16"/>
      <c r="H943" s="16"/>
      <c r="I943" s="82"/>
      <c r="J943" s="83"/>
      <c r="K943" s="14"/>
      <c r="L943" s="17"/>
      <c r="M943" s="16"/>
      <c r="N943" s="16"/>
      <c r="O943" s="16"/>
      <c r="P943" s="353">
        <f>COUNTIF(Inputs!$D$4:$AL$247,C943)*(Inputs!$B$3*24)*60*IF(C943="",0,1)</f>
        <v>0</v>
      </c>
      <c r="Q943" s="354">
        <f>IF(Factsheet!$E$61&gt;0,P943/Factsheet!$E$61,0)</f>
        <v>0</v>
      </c>
      <c r="R943" s="18"/>
      <c r="S943" s="355"/>
      <c r="T943" s="14"/>
      <c r="U943" s="14"/>
      <c r="V943" s="14" t="str">
        <f t="shared" si="22"/>
        <v>-</v>
      </c>
      <c r="W943" s="14"/>
      <c r="X943" s="14"/>
      <c r="Y943" s="14"/>
      <c r="Z943" s="14"/>
    </row>
    <row r="944" spans="1:26" ht="15" x14ac:dyDescent="0.25">
      <c r="A944" s="14"/>
      <c r="B944" s="16"/>
      <c r="C944" s="16"/>
      <c r="D944" s="14"/>
      <c r="E944" s="14"/>
      <c r="F944" s="16"/>
      <c r="G944" s="16"/>
      <c r="H944" s="16"/>
      <c r="I944" s="82"/>
      <c r="J944" s="83"/>
      <c r="K944" s="14"/>
      <c r="L944" s="17"/>
      <c r="M944" s="16"/>
      <c r="N944" s="16"/>
      <c r="O944" s="16"/>
      <c r="P944" s="353">
        <f>COUNTIF(Inputs!$D$4:$AL$247,C944)*(Inputs!$B$3*24)*60*IF(C944="",0,1)</f>
        <v>0</v>
      </c>
      <c r="Q944" s="354">
        <f>IF(Factsheet!$E$61&gt;0,P944/Factsheet!$E$61,0)</f>
        <v>0</v>
      </c>
      <c r="R944" s="18"/>
      <c r="S944" s="355"/>
      <c r="T944" s="14"/>
      <c r="U944" s="14"/>
      <c r="V944" s="14" t="str">
        <f t="shared" si="22"/>
        <v>-</v>
      </c>
      <c r="W944" s="14"/>
      <c r="X944" s="14"/>
      <c r="Y944" s="14"/>
      <c r="Z944" s="14"/>
    </row>
    <row r="945" spans="1:26" ht="15" x14ac:dyDescent="0.25">
      <c r="A945" s="14"/>
      <c r="B945" s="16"/>
      <c r="C945" s="16"/>
      <c r="D945" s="14"/>
      <c r="E945" s="14"/>
      <c r="F945" s="16"/>
      <c r="G945" s="16"/>
      <c r="H945" s="16"/>
      <c r="I945" s="82"/>
      <c r="J945" s="83"/>
      <c r="K945" s="14"/>
      <c r="L945" s="17"/>
      <c r="M945" s="16"/>
      <c r="N945" s="16"/>
      <c r="O945" s="16"/>
      <c r="P945" s="353">
        <f>COUNTIF(Inputs!$D$4:$AL$247,C945)*(Inputs!$B$3*24)*60*IF(C945="",0,1)</f>
        <v>0</v>
      </c>
      <c r="Q945" s="354">
        <f>IF(Factsheet!$E$61&gt;0,P945/Factsheet!$E$61,0)</f>
        <v>0</v>
      </c>
      <c r="R945" s="18"/>
      <c r="S945" s="355"/>
      <c r="T945" s="14"/>
      <c r="U945" s="14"/>
      <c r="V945" s="14" t="str">
        <f t="shared" si="22"/>
        <v>-</v>
      </c>
      <c r="W945" s="14"/>
      <c r="X945" s="14"/>
      <c r="Y945" s="14"/>
      <c r="Z945" s="14"/>
    </row>
    <row r="946" spans="1:26" ht="15" x14ac:dyDescent="0.25">
      <c r="A946" s="14"/>
      <c r="B946" s="16"/>
      <c r="C946" s="16"/>
      <c r="D946" s="14"/>
      <c r="E946" s="14"/>
      <c r="F946" s="16"/>
      <c r="G946" s="16"/>
      <c r="H946" s="16"/>
      <c r="I946" s="82"/>
      <c r="J946" s="83"/>
      <c r="K946" s="14"/>
      <c r="L946" s="17"/>
      <c r="M946" s="16"/>
      <c r="N946" s="16"/>
      <c r="O946" s="16"/>
      <c r="P946" s="353">
        <f>COUNTIF(Inputs!$D$4:$AL$247,C946)*(Inputs!$B$3*24)*60*IF(C946="",0,1)</f>
        <v>0</v>
      </c>
      <c r="Q946" s="354">
        <f>IF(Factsheet!$E$61&gt;0,P946/Factsheet!$E$61,0)</f>
        <v>0</v>
      </c>
      <c r="R946" s="18"/>
      <c r="S946" s="355"/>
      <c r="T946" s="14"/>
      <c r="U946" s="14"/>
      <c r="V946" s="14" t="str">
        <f t="shared" si="22"/>
        <v>-</v>
      </c>
      <c r="W946" s="14"/>
      <c r="X946" s="14"/>
      <c r="Y946" s="14"/>
      <c r="Z946" s="14"/>
    </row>
    <row r="947" spans="1:26" ht="15" x14ac:dyDescent="0.25">
      <c r="A947" s="14"/>
      <c r="B947" s="16"/>
      <c r="C947" s="16"/>
      <c r="D947" s="14"/>
      <c r="E947" s="14"/>
      <c r="F947" s="16"/>
      <c r="G947" s="16"/>
      <c r="H947" s="16"/>
      <c r="I947" s="82"/>
      <c r="J947" s="83"/>
      <c r="K947" s="14"/>
      <c r="L947" s="17"/>
      <c r="M947" s="16"/>
      <c r="N947" s="16"/>
      <c r="O947" s="16"/>
      <c r="P947" s="353">
        <f>COUNTIF(Inputs!$D$4:$AL$247,C947)*(Inputs!$B$3*24)*60*IF(C947="",0,1)</f>
        <v>0</v>
      </c>
      <c r="Q947" s="354">
        <f>IF(Factsheet!$E$61&gt;0,P947/Factsheet!$E$61,0)</f>
        <v>0</v>
      </c>
      <c r="R947" s="18"/>
      <c r="S947" s="355"/>
      <c r="T947" s="14"/>
      <c r="U947" s="14"/>
      <c r="V947" s="14" t="str">
        <f t="shared" si="22"/>
        <v>-</v>
      </c>
      <c r="W947" s="14"/>
      <c r="X947" s="14"/>
      <c r="Y947" s="14"/>
      <c r="Z947" s="14"/>
    </row>
    <row r="948" spans="1:26" ht="15" x14ac:dyDescent="0.25">
      <c r="A948" s="14"/>
      <c r="B948" s="16"/>
      <c r="C948" s="16"/>
      <c r="D948" s="14"/>
      <c r="E948" s="14"/>
      <c r="F948" s="16"/>
      <c r="G948" s="16"/>
      <c r="H948" s="16"/>
      <c r="I948" s="82"/>
      <c r="J948" s="83"/>
      <c r="K948" s="14"/>
      <c r="L948" s="17"/>
      <c r="M948" s="16"/>
      <c r="N948" s="16"/>
      <c r="O948" s="16"/>
      <c r="P948" s="353">
        <f>COUNTIF(Inputs!$D$4:$AL$247,C948)*(Inputs!$B$3*24)*60*IF(C948="",0,1)</f>
        <v>0</v>
      </c>
      <c r="Q948" s="354">
        <f>IF(Factsheet!$E$61&gt;0,P948/Factsheet!$E$61,0)</f>
        <v>0</v>
      </c>
      <c r="R948" s="18"/>
      <c r="S948" s="355"/>
      <c r="T948" s="14"/>
      <c r="U948" s="14"/>
      <c r="V948" s="14" t="str">
        <f t="shared" si="22"/>
        <v>-</v>
      </c>
      <c r="W948" s="14"/>
      <c r="X948" s="14"/>
      <c r="Y948" s="14"/>
      <c r="Z948" s="14"/>
    </row>
    <row r="949" spans="1:26" ht="15" x14ac:dyDescent="0.25">
      <c r="A949" s="14"/>
      <c r="B949" s="16"/>
      <c r="C949" s="16"/>
      <c r="D949" s="14"/>
      <c r="E949" s="14"/>
      <c r="F949" s="16"/>
      <c r="G949" s="16"/>
      <c r="H949" s="16"/>
      <c r="I949" s="82"/>
      <c r="J949" s="83"/>
      <c r="K949" s="14"/>
      <c r="L949" s="17"/>
      <c r="M949" s="16"/>
      <c r="N949" s="16"/>
      <c r="O949" s="16"/>
      <c r="P949" s="353">
        <f>COUNTIF(Inputs!$D$4:$AL$247,C949)*(Inputs!$B$3*24)*60*IF(C949="",0,1)</f>
        <v>0</v>
      </c>
      <c r="Q949" s="354">
        <f>IF(Factsheet!$E$61&gt;0,P949/Factsheet!$E$61,0)</f>
        <v>0</v>
      </c>
      <c r="R949" s="18"/>
      <c r="S949" s="355"/>
      <c r="T949" s="14"/>
      <c r="U949" s="14"/>
      <c r="V949" s="14" t="str">
        <f t="shared" si="22"/>
        <v>-</v>
      </c>
      <c r="W949" s="14"/>
      <c r="X949" s="14"/>
      <c r="Y949" s="14"/>
      <c r="Z949" s="14"/>
    </row>
    <row r="950" spans="1:26" ht="15" x14ac:dyDescent="0.25">
      <c r="A950" s="14"/>
      <c r="B950" s="16"/>
      <c r="C950" s="16"/>
      <c r="D950" s="14"/>
      <c r="E950" s="14"/>
      <c r="F950" s="16"/>
      <c r="G950" s="16"/>
      <c r="H950" s="16"/>
      <c r="I950" s="82"/>
      <c r="J950" s="83"/>
      <c r="K950" s="14"/>
      <c r="L950" s="17"/>
      <c r="M950" s="16"/>
      <c r="N950" s="16"/>
      <c r="O950" s="16"/>
      <c r="P950" s="353">
        <f>COUNTIF(Inputs!$D$4:$AL$247,C950)*(Inputs!$B$3*24)*60*IF(C950="",0,1)</f>
        <v>0</v>
      </c>
      <c r="Q950" s="354">
        <f>IF(Factsheet!$E$61&gt;0,P950/Factsheet!$E$61,0)</f>
        <v>0</v>
      </c>
      <c r="R950" s="18"/>
      <c r="S950" s="355"/>
      <c r="T950" s="14"/>
      <c r="U950" s="14"/>
      <c r="V950" s="14" t="str">
        <f t="shared" si="22"/>
        <v>-</v>
      </c>
      <c r="W950" s="14"/>
      <c r="X950" s="14"/>
      <c r="Y950" s="14"/>
      <c r="Z950" s="14"/>
    </row>
    <row r="951" spans="1:26" ht="15" x14ac:dyDescent="0.25">
      <c r="A951" s="14"/>
      <c r="B951" s="16"/>
      <c r="C951" s="16"/>
      <c r="D951" s="14"/>
      <c r="E951" s="14"/>
      <c r="F951" s="16"/>
      <c r="G951" s="16"/>
      <c r="H951" s="16"/>
      <c r="I951" s="82"/>
      <c r="J951" s="83"/>
      <c r="K951" s="14"/>
      <c r="L951" s="17"/>
      <c r="M951" s="16"/>
      <c r="N951" s="16"/>
      <c r="O951" s="16"/>
      <c r="P951" s="353">
        <f>COUNTIF(Inputs!$D$4:$AL$247,C951)*(Inputs!$B$3*24)*60*IF(C951="",0,1)</f>
        <v>0</v>
      </c>
      <c r="Q951" s="354">
        <f>IF(Factsheet!$E$61&gt;0,P951/Factsheet!$E$61,0)</f>
        <v>0</v>
      </c>
      <c r="R951" s="18"/>
      <c r="S951" s="355"/>
      <c r="T951" s="14"/>
      <c r="U951" s="14"/>
      <c r="V951" s="14" t="str">
        <f t="shared" si="22"/>
        <v>-</v>
      </c>
      <c r="W951" s="14"/>
      <c r="X951" s="14"/>
      <c r="Y951" s="14"/>
      <c r="Z951" s="14"/>
    </row>
    <row r="952" spans="1:26" ht="15" x14ac:dyDescent="0.25">
      <c r="A952" s="14"/>
      <c r="B952" s="16"/>
      <c r="C952" s="16"/>
      <c r="D952" s="14"/>
      <c r="E952" s="14"/>
      <c r="F952" s="16"/>
      <c r="G952" s="16"/>
      <c r="H952" s="16"/>
      <c r="I952" s="82"/>
      <c r="J952" s="83"/>
      <c r="K952" s="14"/>
      <c r="L952" s="17"/>
      <c r="M952" s="16"/>
      <c r="N952" s="16"/>
      <c r="O952" s="16"/>
      <c r="P952" s="353">
        <f>COUNTIF(Inputs!$D$4:$AL$247,C952)*(Inputs!$B$3*24)*60*IF(C952="",0,1)</f>
        <v>0</v>
      </c>
      <c r="Q952" s="354">
        <f>IF(Factsheet!$E$61&gt;0,P952/Factsheet!$E$61,0)</f>
        <v>0</v>
      </c>
      <c r="R952" s="18"/>
      <c r="S952" s="355"/>
      <c r="T952" s="14"/>
      <c r="U952" s="14"/>
      <c r="V952" s="14" t="str">
        <f t="shared" ref="V952:V1008" si="23">A952&amp;"-"&amp;C952</f>
        <v>-</v>
      </c>
      <c r="W952" s="14"/>
      <c r="X952" s="14"/>
      <c r="Y952" s="14"/>
      <c r="Z952" s="14"/>
    </row>
    <row r="953" spans="1:26" ht="15" x14ac:dyDescent="0.25">
      <c r="A953" s="14"/>
      <c r="B953" s="16"/>
      <c r="C953" s="16"/>
      <c r="D953" s="14"/>
      <c r="E953" s="14"/>
      <c r="F953" s="16"/>
      <c r="G953" s="16"/>
      <c r="H953" s="16"/>
      <c r="I953" s="82"/>
      <c r="J953" s="83"/>
      <c r="K953" s="14"/>
      <c r="L953" s="17"/>
      <c r="M953" s="16"/>
      <c r="N953" s="16"/>
      <c r="O953" s="16"/>
      <c r="P953" s="353">
        <f>COUNTIF(Inputs!$D$4:$AL$247,C953)*(Inputs!$B$3*24)*60*IF(C953="",0,1)</f>
        <v>0</v>
      </c>
      <c r="Q953" s="354">
        <f>IF(Factsheet!$E$61&gt;0,P953/Factsheet!$E$61,0)</f>
        <v>0</v>
      </c>
      <c r="R953" s="18"/>
      <c r="S953" s="355"/>
      <c r="T953" s="14"/>
      <c r="U953" s="14"/>
      <c r="V953" s="14" t="str">
        <f t="shared" si="23"/>
        <v>-</v>
      </c>
      <c r="W953" s="14"/>
      <c r="X953" s="14"/>
      <c r="Y953" s="14"/>
      <c r="Z953" s="14"/>
    </row>
    <row r="954" spans="1:26" ht="15" x14ac:dyDescent="0.25">
      <c r="A954" s="14"/>
      <c r="B954" s="16"/>
      <c r="C954" s="16"/>
      <c r="D954" s="14"/>
      <c r="E954" s="14"/>
      <c r="F954" s="16"/>
      <c r="G954" s="16"/>
      <c r="H954" s="16"/>
      <c r="I954" s="82"/>
      <c r="J954" s="83"/>
      <c r="K954" s="14"/>
      <c r="L954" s="17"/>
      <c r="M954" s="16"/>
      <c r="N954" s="16"/>
      <c r="O954" s="16"/>
      <c r="P954" s="353">
        <f>COUNTIF(Inputs!$D$4:$AL$247,C954)*(Inputs!$B$3*24)*60*IF(C954="",0,1)</f>
        <v>0</v>
      </c>
      <c r="Q954" s="354">
        <f>IF(Factsheet!$E$61&gt;0,P954/Factsheet!$E$61,0)</f>
        <v>0</v>
      </c>
      <c r="R954" s="18"/>
      <c r="S954" s="355"/>
      <c r="T954" s="14"/>
      <c r="U954" s="14"/>
      <c r="V954" s="14" t="str">
        <f t="shared" si="23"/>
        <v>-</v>
      </c>
      <c r="W954" s="14"/>
      <c r="X954" s="14"/>
      <c r="Y954" s="14"/>
      <c r="Z954" s="14"/>
    </row>
    <row r="955" spans="1:26" ht="15" x14ac:dyDescent="0.25">
      <c r="A955" s="14"/>
      <c r="B955" s="16"/>
      <c r="C955" s="16"/>
      <c r="D955" s="14"/>
      <c r="E955" s="14"/>
      <c r="F955" s="16"/>
      <c r="G955" s="16"/>
      <c r="H955" s="16"/>
      <c r="I955" s="82"/>
      <c r="J955" s="83"/>
      <c r="K955" s="14"/>
      <c r="L955" s="17"/>
      <c r="M955" s="16"/>
      <c r="N955" s="16"/>
      <c r="O955" s="16"/>
      <c r="P955" s="353">
        <f>COUNTIF(Inputs!$D$4:$AL$247,C955)*(Inputs!$B$3*24)*60*IF(C955="",0,1)</f>
        <v>0</v>
      </c>
      <c r="Q955" s="354">
        <f>IF(Factsheet!$E$61&gt;0,P955/Factsheet!$E$61,0)</f>
        <v>0</v>
      </c>
      <c r="R955" s="18"/>
      <c r="S955" s="355"/>
      <c r="T955" s="14"/>
      <c r="U955" s="14"/>
      <c r="V955" s="14" t="str">
        <f t="shared" si="23"/>
        <v>-</v>
      </c>
      <c r="W955" s="14"/>
      <c r="X955" s="14"/>
      <c r="Y955" s="14"/>
      <c r="Z955" s="14"/>
    </row>
    <row r="956" spans="1:26" ht="15" x14ac:dyDescent="0.25">
      <c r="A956" s="14"/>
      <c r="B956" s="16"/>
      <c r="C956" s="16"/>
      <c r="D956" s="14"/>
      <c r="E956" s="14"/>
      <c r="F956" s="16"/>
      <c r="G956" s="16"/>
      <c r="H956" s="16"/>
      <c r="I956" s="82"/>
      <c r="J956" s="83"/>
      <c r="K956" s="14"/>
      <c r="L956" s="17"/>
      <c r="M956" s="16"/>
      <c r="N956" s="16"/>
      <c r="O956" s="16"/>
      <c r="P956" s="353">
        <f>COUNTIF(Inputs!$D$4:$AL$247,C956)*(Inputs!$B$3*24)*60*IF(C956="",0,1)</f>
        <v>0</v>
      </c>
      <c r="Q956" s="354">
        <f>IF(Factsheet!$E$61&gt;0,P956/Factsheet!$E$61,0)</f>
        <v>0</v>
      </c>
      <c r="R956" s="18"/>
      <c r="S956" s="355"/>
      <c r="T956" s="14"/>
      <c r="U956" s="14"/>
      <c r="V956" s="14" t="str">
        <f t="shared" si="23"/>
        <v>-</v>
      </c>
      <c r="W956" s="14"/>
      <c r="X956" s="14"/>
      <c r="Y956" s="14"/>
      <c r="Z956" s="14"/>
    </row>
    <row r="957" spans="1:26" ht="15" x14ac:dyDescent="0.25">
      <c r="A957" s="14"/>
      <c r="B957" s="16"/>
      <c r="C957" s="16"/>
      <c r="D957" s="14"/>
      <c r="E957" s="14"/>
      <c r="F957" s="16"/>
      <c r="G957" s="16"/>
      <c r="H957" s="16"/>
      <c r="I957" s="82"/>
      <c r="J957" s="83"/>
      <c r="K957" s="14"/>
      <c r="L957" s="17"/>
      <c r="M957" s="16"/>
      <c r="N957" s="16"/>
      <c r="O957" s="16"/>
      <c r="P957" s="353">
        <f>COUNTIF(Inputs!$D$4:$AL$247,C957)*(Inputs!$B$3*24)*60*IF(C957="",0,1)</f>
        <v>0</v>
      </c>
      <c r="Q957" s="354">
        <f>IF(Factsheet!$E$61&gt;0,P957/Factsheet!$E$61,0)</f>
        <v>0</v>
      </c>
      <c r="R957" s="18"/>
      <c r="S957" s="355"/>
      <c r="T957" s="14"/>
      <c r="U957" s="14"/>
      <c r="V957" s="14" t="str">
        <f t="shared" si="23"/>
        <v>-</v>
      </c>
      <c r="W957" s="14"/>
      <c r="X957" s="14"/>
      <c r="Y957" s="14"/>
      <c r="Z957" s="14"/>
    </row>
    <row r="958" spans="1:26" ht="15" x14ac:dyDescent="0.25">
      <c r="A958" s="14"/>
      <c r="B958" s="16"/>
      <c r="C958" s="16"/>
      <c r="D958" s="14"/>
      <c r="E958" s="14"/>
      <c r="F958" s="16"/>
      <c r="G958" s="16"/>
      <c r="H958" s="16"/>
      <c r="I958" s="82"/>
      <c r="J958" s="83"/>
      <c r="K958" s="14"/>
      <c r="L958" s="17"/>
      <c r="M958" s="16"/>
      <c r="N958" s="16"/>
      <c r="O958" s="16"/>
      <c r="P958" s="353">
        <f>COUNTIF(Inputs!$D$4:$AL$247,C958)*(Inputs!$B$3*24)*60*IF(C958="",0,1)</f>
        <v>0</v>
      </c>
      <c r="Q958" s="354">
        <f>IF(Factsheet!$E$61&gt;0,P958/Factsheet!$E$61,0)</f>
        <v>0</v>
      </c>
      <c r="R958" s="18"/>
      <c r="S958" s="355"/>
      <c r="T958" s="14"/>
      <c r="U958" s="14"/>
      <c r="V958" s="14" t="str">
        <f t="shared" si="23"/>
        <v>-</v>
      </c>
      <c r="W958" s="14"/>
      <c r="X958" s="14"/>
      <c r="Y958" s="14"/>
      <c r="Z958" s="14"/>
    </row>
    <row r="959" spans="1:26" ht="15" x14ac:dyDescent="0.25">
      <c r="A959" s="14"/>
      <c r="B959" s="16"/>
      <c r="C959" s="16"/>
      <c r="D959" s="14"/>
      <c r="E959" s="14"/>
      <c r="F959" s="16"/>
      <c r="G959" s="16"/>
      <c r="H959" s="16"/>
      <c r="I959" s="82"/>
      <c r="J959" s="83"/>
      <c r="K959" s="14"/>
      <c r="L959" s="17"/>
      <c r="M959" s="16"/>
      <c r="N959" s="16"/>
      <c r="O959" s="16"/>
      <c r="P959" s="353">
        <f>COUNTIF(Inputs!$D$4:$AL$247,C959)*(Inputs!$B$3*24)*60*IF(C959="",0,1)</f>
        <v>0</v>
      </c>
      <c r="Q959" s="354">
        <f>IF(Factsheet!$E$61&gt;0,P959/Factsheet!$E$61,0)</f>
        <v>0</v>
      </c>
      <c r="R959" s="18"/>
      <c r="S959" s="355"/>
      <c r="T959" s="14"/>
      <c r="U959" s="14"/>
      <c r="V959" s="14" t="str">
        <f t="shared" si="23"/>
        <v>-</v>
      </c>
      <c r="W959" s="14"/>
      <c r="X959" s="14"/>
      <c r="Y959" s="14"/>
      <c r="Z959" s="14"/>
    </row>
    <row r="960" spans="1:26" ht="15" x14ac:dyDescent="0.25">
      <c r="A960" s="14"/>
      <c r="B960" s="16"/>
      <c r="C960" s="16"/>
      <c r="D960" s="14"/>
      <c r="E960" s="14"/>
      <c r="F960" s="16"/>
      <c r="G960" s="16"/>
      <c r="H960" s="16"/>
      <c r="I960" s="82"/>
      <c r="J960" s="83"/>
      <c r="K960" s="14"/>
      <c r="L960" s="17"/>
      <c r="M960" s="16"/>
      <c r="N960" s="16"/>
      <c r="O960" s="16"/>
      <c r="P960" s="353">
        <f>COUNTIF(Inputs!$D$4:$AL$247,C960)*(Inputs!$B$3*24)*60*IF(C960="",0,1)</f>
        <v>0</v>
      </c>
      <c r="Q960" s="354">
        <f>IF(Factsheet!$E$61&gt;0,P960/Factsheet!$E$61,0)</f>
        <v>0</v>
      </c>
      <c r="R960" s="18"/>
      <c r="S960" s="355"/>
      <c r="T960" s="14"/>
      <c r="U960" s="14"/>
      <c r="V960" s="14" t="str">
        <f t="shared" si="23"/>
        <v>-</v>
      </c>
      <c r="W960" s="14"/>
      <c r="X960" s="14"/>
      <c r="Y960" s="14"/>
      <c r="Z960" s="14"/>
    </row>
    <row r="961" spans="1:26" ht="15" x14ac:dyDescent="0.25">
      <c r="A961" s="14"/>
      <c r="B961" s="16"/>
      <c r="C961" s="16"/>
      <c r="D961" s="14"/>
      <c r="E961" s="14"/>
      <c r="F961" s="16"/>
      <c r="G961" s="16"/>
      <c r="H961" s="16"/>
      <c r="I961" s="82"/>
      <c r="J961" s="83"/>
      <c r="K961" s="14"/>
      <c r="L961" s="17"/>
      <c r="M961" s="16"/>
      <c r="N961" s="16"/>
      <c r="O961" s="16"/>
      <c r="P961" s="353">
        <f>COUNTIF(Inputs!$D$4:$AL$247,C961)*(Inputs!$B$3*24)*60*IF(C961="",0,1)</f>
        <v>0</v>
      </c>
      <c r="Q961" s="354">
        <f>IF(Factsheet!$E$61&gt;0,P961/Factsheet!$E$61,0)</f>
        <v>0</v>
      </c>
      <c r="R961" s="18"/>
      <c r="S961" s="355"/>
      <c r="T961" s="14"/>
      <c r="U961" s="14"/>
      <c r="V961" s="14" t="str">
        <f t="shared" si="23"/>
        <v>-</v>
      </c>
      <c r="W961" s="14"/>
      <c r="X961" s="14"/>
      <c r="Y961" s="14"/>
      <c r="Z961" s="14"/>
    </row>
    <row r="962" spans="1:26" ht="15" x14ac:dyDescent="0.25">
      <c r="A962" s="14"/>
      <c r="B962" s="16"/>
      <c r="C962" s="16"/>
      <c r="D962" s="14"/>
      <c r="E962" s="14"/>
      <c r="F962" s="16"/>
      <c r="G962" s="16"/>
      <c r="H962" s="16"/>
      <c r="I962" s="82"/>
      <c r="J962" s="83"/>
      <c r="K962" s="14"/>
      <c r="L962" s="17"/>
      <c r="M962" s="16"/>
      <c r="N962" s="16"/>
      <c r="O962" s="16"/>
      <c r="P962" s="353">
        <f>COUNTIF(Inputs!$D$4:$AL$247,C962)*(Inputs!$B$3*24)*60*IF(C962="",0,1)</f>
        <v>0</v>
      </c>
      <c r="Q962" s="354">
        <f>IF(Factsheet!$E$61&gt;0,P962/Factsheet!$E$61,0)</f>
        <v>0</v>
      </c>
      <c r="R962" s="18"/>
      <c r="S962" s="355"/>
      <c r="T962" s="14"/>
      <c r="U962" s="14"/>
      <c r="V962" s="14" t="str">
        <f t="shared" si="23"/>
        <v>-</v>
      </c>
      <c r="W962" s="14"/>
      <c r="X962" s="14"/>
      <c r="Y962" s="14"/>
      <c r="Z962" s="14"/>
    </row>
    <row r="963" spans="1:26" ht="15" x14ac:dyDescent="0.25">
      <c r="A963" s="14"/>
      <c r="B963" s="16"/>
      <c r="C963" s="16"/>
      <c r="D963" s="14"/>
      <c r="E963" s="14"/>
      <c r="F963" s="16"/>
      <c r="G963" s="16"/>
      <c r="H963" s="16"/>
      <c r="I963" s="82"/>
      <c r="J963" s="83"/>
      <c r="K963" s="14"/>
      <c r="L963" s="17"/>
      <c r="M963" s="16"/>
      <c r="N963" s="16"/>
      <c r="O963" s="16"/>
      <c r="P963" s="353">
        <f>COUNTIF(Inputs!$D$4:$AL$247,C963)*(Inputs!$B$3*24)*60*IF(C963="",0,1)</f>
        <v>0</v>
      </c>
      <c r="Q963" s="354">
        <f>IF(Factsheet!$E$61&gt;0,P963/Factsheet!$E$61,0)</f>
        <v>0</v>
      </c>
      <c r="R963" s="18"/>
      <c r="S963" s="355"/>
      <c r="T963" s="14"/>
      <c r="U963" s="14"/>
      <c r="V963" s="14" t="str">
        <f t="shared" si="23"/>
        <v>-</v>
      </c>
      <c r="W963" s="14"/>
      <c r="X963" s="14"/>
      <c r="Y963" s="14"/>
      <c r="Z963" s="14"/>
    </row>
    <row r="964" spans="1:26" ht="15" x14ac:dyDescent="0.25">
      <c r="A964" s="14"/>
      <c r="B964" s="16"/>
      <c r="C964" s="16"/>
      <c r="D964" s="14"/>
      <c r="E964" s="14"/>
      <c r="F964" s="16"/>
      <c r="G964" s="16"/>
      <c r="H964" s="16"/>
      <c r="I964" s="82"/>
      <c r="J964" s="83"/>
      <c r="K964" s="14"/>
      <c r="L964" s="17"/>
      <c r="M964" s="16"/>
      <c r="N964" s="16"/>
      <c r="O964" s="16"/>
      <c r="P964" s="353">
        <f>COUNTIF(Inputs!$D$4:$AL$247,C964)*(Inputs!$B$3*24)*60*IF(C964="",0,1)</f>
        <v>0</v>
      </c>
      <c r="Q964" s="354">
        <f>IF(Factsheet!$E$61&gt;0,P964/Factsheet!$E$61,0)</f>
        <v>0</v>
      </c>
      <c r="R964" s="18"/>
      <c r="S964" s="355"/>
      <c r="T964" s="14"/>
      <c r="U964" s="14"/>
      <c r="V964" s="14" t="str">
        <f t="shared" si="23"/>
        <v>-</v>
      </c>
      <c r="W964" s="14"/>
      <c r="X964" s="14"/>
      <c r="Y964" s="14"/>
      <c r="Z964" s="14"/>
    </row>
    <row r="965" spans="1:26" ht="15" x14ac:dyDescent="0.25">
      <c r="A965" s="14"/>
      <c r="B965" s="16"/>
      <c r="C965" s="16"/>
      <c r="D965" s="14"/>
      <c r="E965" s="14"/>
      <c r="F965" s="16"/>
      <c r="G965" s="16"/>
      <c r="H965" s="16"/>
      <c r="I965" s="82"/>
      <c r="J965" s="83"/>
      <c r="K965" s="14"/>
      <c r="L965" s="17"/>
      <c r="M965" s="16"/>
      <c r="N965" s="16"/>
      <c r="O965" s="16"/>
      <c r="P965" s="353">
        <f>COUNTIF(Inputs!$D$4:$AL$247,C965)*(Inputs!$B$3*24)*60*IF(C965="",0,1)</f>
        <v>0</v>
      </c>
      <c r="Q965" s="354">
        <f>IF(Factsheet!$E$61&gt;0,P965/Factsheet!$E$61,0)</f>
        <v>0</v>
      </c>
      <c r="R965" s="18"/>
      <c r="S965" s="355"/>
      <c r="T965" s="14"/>
      <c r="U965" s="14"/>
      <c r="V965" s="14" t="str">
        <f t="shared" si="23"/>
        <v>-</v>
      </c>
      <c r="W965" s="14"/>
      <c r="X965" s="14"/>
      <c r="Y965" s="14"/>
      <c r="Z965" s="14"/>
    </row>
    <row r="966" spans="1:26" ht="15" x14ac:dyDescent="0.25">
      <c r="A966" s="14"/>
      <c r="B966" s="16"/>
      <c r="C966" s="16"/>
      <c r="D966" s="14"/>
      <c r="E966" s="14"/>
      <c r="F966" s="16"/>
      <c r="G966" s="16"/>
      <c r="H966" s="16"/>
      <c r="I966" s="82"/>
      <c r="J966" s="83"/>
      <c r="K966" s="14"/>
      <c r="L966" s="17"/>
      <c r="M966" s="16"/>
      <c r="N966" s="16"/>
      <c r="O966" s="16"/>
      <c r="P966" s="353">
        <f>COUNTIF(Inputs!$D$4:$AL$247,C966)*(Inputs!$B$3*24)*60*IF(C966="",0,1)</f>
        <v>0</v>
      </c>
      <c r="Q966" s="354">
        <f>IF(Factsheet!$E$61&gt;0,P966/Factsheet!$E$61,0)</f>
        <v>0</v>
      </c>
      <c r="R966" s="18"/>
      <c r="S966" s="355"/>
      <c r="T966" s="14"/>
      <c r="U966" s="14"/>
      <c r="V966" s="14" t="str">
        <f t="shared" si="23"/>
        <v>-</v>
      </c>
      <c r="W966" s="14"/>
      <c r="X966" s="14"/>
      <c r="Y966" s="14"/>
      <c r="Z966" s="14"/>
    </row>
    <row r="967" spans="1:26" ht="15" x14ac:dyDescent="0.25">
      <c r="A967" s="14"/>
      <c r="B967" s="16"/>
      <c r="C967" s="16"/>
      <c r="D967" s="14"/>
      <c r="E967" s="14"/>
      <c r="F967" s="16"/>
      <c r="G967" s="16"/>
      <c r="H967" s="16"/>
      <c r="I967" s="82"/>
      <c r="J967" s="83"/>
      <c r="K967" s="14"/>
      <c r="L967" s="17"/>
      <c r="M967" s="16"/>
      <c r="N967" s="16"/>
      <c r="O967" s="16"/>
      <c r="P967" s="353">
        <f>COUNTIF(Inputs!$D$4:$AL$247,C967)*(Inputs!$B$3*24)*60*IF(C967="",0,1)</f>
        <v>0</v>
      </c>
      <c r="Q967" s="354">
        <f>IF(Factsheet!$E$61&gt;0,P967/Factsheet!$E$61,0)</f>
        <v>0</v>
      </c>
      <c r="R967" s="18"/>
      <c r="S967" s="355"/>
      <c r="T967" s="14"/>
      <c r="U967" s="14"/>
      <c r="V967" s="14" t="str">
        <f t="shared" si="23"/>
        <v>-</v>
      </c>
      <c r="W967" s="14"/>
      <c r="X967" s="14"/>
      <c r="Y967" s="14"/>
      <c r="Z967" s="14"/>
    </row>
    <row r="968" spans="1:26" ht="15" x14ac:dyDescent="0.25">
      <c r="A968" s="14"/>
      <c r="B968" s="16"/>
      <c r="C968" s="16"/>
      <c r="D968" s="14"/>
      <c r="E968" s="14"/>
      <c r="F968" s="16"/>
      <c r="G968" s="16"/>
      <c r="H968" s="16"/>
      <c r="I968" s="82"/>
      <c r="J968" s="83"/>
      <c r="K968" s="14"/>
      <c r="L968" s="17"/>
      <c r="M968" s="16"/>
      <c r="N968" s="16"/>
      <c r="O968" s="16"/>
      <c r="P968" s="353">
        <f>COUNTIF(Inputs!$D$4:$AL$247,C968)*(Inputs!$B$3*24)*60*IF(C968="",0,1)</f>
        <v>0</v>
      </c>
      <c r="Q968" s="354">
        <f>IF(Factsheet!$E$61&gt;0,P968/Factsheet!$E$61,0)</f>
        <v>0</v>
      </c>
      <c r="R968" s="18"/>
      <c r="S968" s="355"/>
      <c r="T968" s="14"/>
      <c r="U968" s="14"/>
      <c r="V968" s="14" t="str">
        <f t="shared" si="23"/>
        <v>-</v>
      </c>
      <c r="W968" s="14"/>
      <c r="X968" s="14"/>
      <c r="Y968" s="14"/>
      <c r="Z968" s="14"/>
    </row>
    <row r="969" spans="1:26" ht="15" x14ac:dyDescent="0.25">
      <c r="A969" s="14"/>
      <c r="B969" s="16"/>
      <c r="C969" s="16"/>
      <c r="D969" s="14"/>
      <c r="E969" s="14"/>
      <c r="F969" s="16"/>
      <c r="G969" s="16"/>
      <c r="H969" s="16"/>
      <c r="I969" s="82"/>
      <c r="J969" s="83"/>
      <c r="K969" s="14"/>
      <c r="L969" s="17"/>
      <c r="M969" s="16"/>
      <c r="N969" s="16"/>
      <c r="O969" s="16"/>
      <c r="P969" s="353">
        <f>COUNTIF(Inputs!$D$4:$AL$247,C969)*(Inputs!$B$3*24)*60*IF(C969="",0,1)</f>
        <v>0</v>
      </c>
      <c r="Q969" s="354">
        <f>IF(Factsheet!$E$61&gt;0,P969/Factsheet!$E$61,0)</f>
        <v>0</v>
      </c>
      <c r="R969" s="18"/>
      <c r="S969" s="355"/>
      <c r="T969" s="14"/>
      <c r="U969" s="14"/>
      <c r="V969" s="14" t="str">
        <f t="shared" si="23"/>
        <v>-</v>
      </c>
      <c r="W969" s="14"/>
      <c r="X969" s="14"/>
      <c r="Y969" s="14"/>
      <c r="Z969" s="14"/>
    </row>
    <row r="970" spans="1:26" ht="15" x14ac:dyDescent="0.25">
      <c r="A970" s="14"/>
      <c r="B970" s="16"/>
      <c r="C970" s="16"/>
      <c r="D970" s="14"/>
      <c r="E970" s="14"/>
      <c r="F970" s="16"/>
      <c r="G970" s="16"/>
      <c r="H970" s="16"/>
      <c r="I970" s="82"/>
      <c r="J970" s="83"/>
      <c r="K970" s="14"/>
      <c r="L970" s="17"/>
      <c r="M970" s="16"/>
      <c r="N970" s="16"/>
      <c r="O970" s="16"/>
      <c r="P970" s="353">
        <f>COUNTIF(Inputs!$D$4:$AL$247,C970)*(Inputs!$B$3*24)*60*IF(C970="",0,1)</f>
        <v>0</v>
      </c>
      <c r="Q970" s="354">
        <f>IF(Factsheet!$E$61&gt;0,P970/Factsheet!$E$61,0)</f>
        <v>0</v>
      </c>
      <c r="R970" s="18"/>
      <c r="S970" s="355"/>
      <c r="T970" s="14"/>
      <c r="U970" s="14"/>
      <c r="V970" s="14" t="str">
        <f t="shared" si="23"/>
        <v>-</v>
      </c>
      <c r="W970" s="14"/>
      <c r="X970" s="14"/>
      <c r="Y970" s="14"/>
      <c r="Z970" s="14"/>
    </row>
    <row r="971" spans="1:26" ht="15" x14ac:dyDescent="0.25">
      <c r="A971" s="14"/>
      <c r="B971" s="16"/>
      <c r="C971" s="16"/>
      <c r="D971" s="14"/>
      <c r="E971" s="14"/>
      <c r="F971" s="16"/>
      <c r="G971" s="16"/>
      <c r="H971" s="16"/>
      <c r="I971" s="82"/>
      <c r="J971" s="83"/>
      <c r="K971" s="14"/>
      <c r="L971" s="17"/>
      <c r="M971" s="16"/>
      <c r="N971" s="16"/>
      <c r="O971" s="16"/>
      <c r="P971" s="353">
        <f>COUNTIF(Inputs!$D$4:$AL$247,C971)*(Inputs!$B$3*24)*60*IF(C971="",0,1)</f>
        <v>0</v>
      </c>
      <c r="Q971" s="354">
        <f>IF(Factsheet!$E$61&gt;0,P971/Factsheet!$E$61,0)</f>
        <v>0</v>
      </c>
      <c r="R971" s="18"/>
      <c r="S971" s="355"/>
      <c r="T971" s="14"/>
      <c r="U971" s="14"/>
      <c r="V971" s="14" t="str">
        <f t="shared" si="23"/>
        <v>-</v>
      </c>
      <c r="W971" s="14"/>
      <c r="X971" s="14"/>
      <c r="Y971" s="14"/>
      <c r="Z971" s="14"/>
    </row>
    <row r="972" spans="1:26" ht="15" x14ac:dyDescent="0.25">
      <c r="A972" s="14"/>
      <c r="B972" s="16"/>
      <c r="C972" s="16"/>
      <c r="D972" s="14"/>
      <c r="E972" s="14"/>
      <c r="F972" s="16"/>
      <c r="G972" s="16"/>
      <c r="H972" s="16"/>
      <c r="I972" s="82"/>
      <c r="J972" s="83"/>
      <c r="K972" s="14"/>
      <c r="L972" s="17"/>
      <c r="M972" s="16"/>
      <c r="N972" s="16"/>
      <c r="O972" s="16"/>
      <c r="P972" s="353">
        <f>COUNTIF(Inputs!$D$4:$AL$247,C972)*(Inputs!$B$3*24)*60*IF(C972="",0,1)</f>
        <v>0</v>
      </c>
      <c r="Q972" s="354">
        <f>IF(Factsheet!$E$61&gt;0,P972/Factsheet!$E$61,0)</f>
        <v>0</v>
      </c>
      <c r="R972" s="18"/>
      <c r="S972" s="355"/>
      <c r="T972" s="14"/>
      <c r="U972" s="14"/>
      <c r="V972" s="14" t="str">
        <f t="shared" si="23"/>
        <v>-</v>
      </c>
      <c r="W972" s="14"/>
      <c r="X972" s="14"/>
      <c r="Y972" s="14"/>
      <c r="Z972" s="14"/>
    </row>
    <row r="973" spans="1:26" ht="15" x14ac:dyDescent="0.25">
      <c r="A973" s="14"/>
      <c r="B973" s="16"/>
      <c r="C973" s="16"/>
      <c r="D973" s="14"/>
      <c r="E973" s="14"/>
      <c r="F973" s="16"/>
      <c r="G973" s="16"/>
      <c r="H973" s="16"/>
      <c r="I973" s="82"/>
      <c r="J973" s="83"/>
      <c r="K973" s="14"/>
      <c r="L973" s="17"/>
      <c r="M973" s="16"/>
      <c r="N973" s="16"/>
      <c r="O973" s="16"/>
      <c r="P973" s="353">
        <f>COUNTIF(Inputs!$D$4:$AL$247,C973)*(Inputs!$B$3*24)*60*IF(C973="",0,1)</f>
        <v>0</v>
      </c>
      <c r="Q973" s="354">
        <f>IF(Factsheet!$E$61&gt;0,P973/Factsheet!$E$61,0)</f>
        <v>0</v>
      </c>
      <c r="R973" s="18"/>
      <c r="S973" s="355"/>
      <c r="T973" s="14"/>
      <c r="U973" s="14"/>
      <c r="V973" s="14" t="str">
        <f t="shared" si="23"/>
        <v>-</v>
      </c>
      <c r="W973" s="14"/>
      <c r="X973" s="14"/>
      <c r="Y973" s="14"/>
      <c r="Z973" s="14"/>
    </row>
    <row r="974" spans="1:26" ht="15" x14ac:dyDescent="0.25">
      <c r="A974" s="14"/>
      <c r="B974" s="16"/>
      <c r="C974" s="16"/>
      <c r="D974" s="14"/>
      <c r="E974" s="14"/>
      <c r="F974" s="16"/>
      <c r="G974" s="16"/>
      <c r="H974" s="16"/>
      <c r="I974" s="82"/>
      <c r="J974" s="83"/>
      <c r="K974" s="14"/>
      <c r="L974" s="17"/>
      <c r="M974" s="16"/>
      <c r="N974" s="16"/>
      <c r="O974" s="16"/>
      <c r="P974" s="353">
        <f>COUNTIF(Inputs!$D$4:$AL$247,C974)*(Inputs!$B$3*24)*60*IF(C974="",0,1)</f>
        <v>0</v>
      </c>
      <c r="Q974" s="354">
        <f>IF(Factsheet!$E$61&gt;0,P974/Factsheet!$E$61,0)</f>
        <v>0</v>
      </c>
      <c r="R974" s="18"/>
      <c r="S974" s="355"/>
      <c r="T974" s="14"/>
      <c r="U974" s="14"/>
      <c r="V974" s="14" t="str">
        <f t="shared" si="23"/>
        <v>-</v>
      </c>
      <c r="W974" s="14"/>
      <c r="X974" s="14"/>
      <c r="Y974" s="14"/>
      <c r="Z974" s="14"/>
    </row>
    <row r="975" spans="1:26" ht="15" x14ac:dyDescent="0.25">
      <c r="A975" s="14"/>
      <c r="B975" s="16"/>
      <c r="C975" s="16"/>
      <c r="D975" s="14"/>
      <c r="E975" s="14"/>
      <c r="F975" s="16"/>
      <c r="G975" s="16"/>
      <c r="H975" s="16"/>
      <c r="I975" s="82"/>
      <c r="J975" s="83"/>
      <c r="K975" s="14"/>
      <c r="L975" s="17"/>
      <c r="M975" s="16"/>
      <c r="N975" s="16"/>
      <c r="O975" s="16"/>
      <c r="P975" s="353">
        <f>COUNTIF(Inputs!$D$4:$AL$247,C975)*(Inputs!$B$3*24)*60*IF(C975="",0,1)</f>
        <v>0</v>
      </c>
      <c r="Q975" s="354">
        <f>IF(Factsheet!$E$61&gt;0,P975/Factsheet!$E$61,0)</f>
        <v>0</v>
      </c>
      <c r="R975" s="18"/>
      <c r="S975" s="355"/>
      <c r="T975" s="14"/>
      <c r="U975" s="14"/>
      <c r="V975" s="14" t="str">
        <f t="shared" si="23"/>
        <v>-</v>
      </c>
      <c r="W975" s="14"/>
      <c r="X975" s="14"/>
      <c r="Y975" s="14"/>
      <c r="Z975" s="14"/>
    </row>
    <row r="976" spans="1:26" ht="15" x14ac:dyDescent="0.25">
      <c r="A976" s="14"/>
      <c r="B976" s="16"/>
      <c r="C976" s="16"/>
      <c r="D976" s="14"/>
      <c r="E976" s="14"/>
      <c r="F976" s="16"/>
      <c r="G976" s="16"/>
      <c r="H976" s="16"/>
      <c r="I976" s="82"/>
      <c r="J976" s="83"/>
      <c r="K976" s="14"/>
      <c r="L976" s="17"/>
      <c r="M976" s="16"/>
      <c r="N976" s="16"/>
      <c r="O976" s="16"/>
      <c r="P976" s="353">
        <f>COUNTIF(Inputs!$D$4:$AL$247,C976)*(Inputs!$B$3*24)*60*IF(C976="",0,1)</f>
        <v>0</v>
      </c>
      <c r="Q976" s="354">
        <f>IF(Factsheet!$E$61&gt;0,P976/Factsheet!$E$61,0)</f>
        <v>0</v>
      </c>
      <c r="R976" s="18"/>
      <c r="S976" s="355"/>
      <c r="T976" s="14"/>
      <c r="U976" s="14"/>
      <c r="V976" s="14" t="str">
        <f t="shared" si="23"/>
        <v>-</v>
      </c>
      <c r="W976" s="14"/>
      <c r="X976" s="14"/>
      <c r="Y976" s="14"/>
      <c r="Z976" s="14"/>
    </row>
    <row r="977" spans="1:26" ht="15" x14ac:dyDescent="0.25">
      <c r="A977" s="14"/>
      <c r="B977" s="16"/>
      <c r="C977" s="16"/>
      <c r="D977" s="14"/>
      <c r="E977" s="14"/>
      <c r="F977" s="16"/>
      <c r="G977" s="16"/>
      <c r="H977" s="16"/>
      <c r="I977" s="82"/>
      <c r="J977" s="83"/>
      <c r="K977" s="14"/>
      <c r="L977" s="17"/>
      <c r="M977" s="16"/>
      <c r="N977" s="16"/>
      <c r="O977" s="16"/>
      <c r="P977" s="353">
        <f>COUNTIF(Inputs!$D$4:$AL$247,C977)*(Inputs!$B$3*24)*60*IF(C977="",0,1)</f>
        <v>0</v>
      </c>
      <c r="Q977" s="354">
        <f>IF(Factsheet!$E$61&gt;0,P977/Factsheet!$E$61,0)</f>
        <v>0</v>
      </c>
      <c r="R977" s="18"/>
      <c r="S977" s="355"/>
      <c r="T977" s="14"/>
      <c r="U977" s="14"/>
      <c r="V977" s="14" t="str">
        <f t="shared" si="23"/>
        <v>-</v>
      </c>
      <c r="W977" s="14"/>
      <c r="X977" s="14"/>
      <c r="Y977" s="14"/>
      <c r="Z977" s="14"/>
    </row>
    <row r="978" spans="1:26" ht="15" x14ac:dyDescent="0.25">
      <c r="A978" s="14"/>
      <c r="B978" s="16"/>
      <c r="C978" s="16"/>
      <c r="D978" s="14"/>
      <c r="E978" s="14"/>
      <c r="F978" s="16"/>
      <c r="G978" s="16"/>
      <c r="H978" s="16"/>
      <c r="I978" s="82"/>
      <c r="J978" s="83"/>
      <c r="K978" s="14"/>
      <c r="L978" s="17"/>
      <c r="M978" s="16"/>
      <c r="N978" s="16"/>
      <c r="O978" s="16"/>
      <c r="P978" s="353">
        <f>COUNTIF(Inputs!$D$4:$AL$247,C978)*(Inputs!$B$3*24)*60*IF(C978="",0,1)</f>
        <v>0</v>
      </c>
      <c r="Q978" s="354">
        <f>IF(Factsheet!$E$61&gt;0,P978/Factsheet!$E$61,0)</f>
        <v>0</v>
      </c>
      <c r="R978" s="18"/>
      <c r="S978" s="355"/>
      <c r="T978" s="14"/>
      <c r="U978" s="14"/>
      <c r="V978" s="14" t="str">
        <f t="shared" si="23"/>
        <v>-</v>
      </c>
      <c r="W978" s="14"/>
      <c r="X978" s="14"/>
      <c r="Y978" s="14"/>
      <c r="Z978" s="14"/>
    </row>
    <row r="979" spans="1:26" ht="15" x14ac:dyDescent="0.25">
      <c r="A979" s="14"/>
      <c r="B979" s="16"/>
      <c r="C979" s="16"/>
      <c r="D979" s="14"/>
      <c r="E979" s="14"/>
      <c r="F979" s="16"/>
      <c r="G979" s="16"/>
      <c r="H979" s="16"/>
      <c r="I979" s="82"/>
      <c r="J979" s="83"/>
      <c r="K979" s="14"/>
      <c r="L979" s="17"/>
      <c r="M979" s="16"/>
      <c r="N979" s="16"/>
      <c r="O979" s="16"/>
      <c r="P979" s="353">
        <f>COUNTIF(Inputs!$D$4:$AL$247,C979)*(Inputs!$B$3*24)*60*IF(C979="",0,1)</f>
        <v>0</v>
      </c>
      <c r="Q979" s="354">
        <f>IF(Factsheet!$E$61&gt;0,P979/Factsheet!$E$61,0)</f>
        <v>0</v>
      </c>
      <c r="R979" s="18"/>
      <c r="S979" s="355"/>
      <c r="T979" s="14"/>
      <c r="U979" s="14"/>
      <c r="V979" s="14" t="str">
        <f t="shared" si="23"/>
        <v>-</v>
      </c>
      <c r="W979" s="14"/>
      <c r="X979" s="14"/>
      <c r="Y979" s="14"/>
      <c r="Z979" s="14"/>
    </row>
    <row r="980" spans="1:26" ht="15" x14ac:dyDescent="0.25">
      <c r="A980" s="14"/>
      <c r="B980" s="16"/>
      <c r="C980" s="16"/>
      <c r="D980" s="14"/>
      <c r="E980" s="14"/>
      <c r="F980" s="16"/>
      <c r="G980" s="16"/>
      <c r="H980" s="16"/>
      <c r="I980" s="82"/>
      <c r="J980" s="83"/>
      <c r="K980" s="14"/>
      <c r="L980" s="17"/>
      <c r="M980" s="16"/>
      <c r="N980" s="16"/>
      <c r="O980" s="16"/>
      <c r="P980" s="353">
        <f>COUNTIF(Inputs!$D$4:$AL$247,C980)*(Inputs!$B$3*24)*60*IF(C980="",0,1)</f>
        <v>0</v>
      </c>
      <c r="Q980" s="354">
        <f>IF(Factsheet!$E$61&gt;0,P980/Factsheet!$E$61,0)</f>
        <v>0</v>
      </c>
      <c r="R980" s="18"/>
      <c r="S980" s="355"/>
      <c r="T980" s="14"/>
      <c r="U980" s="14"/>
      <c r="V980" s="14" t="str">
        <f t="shared" si="23"/>
        <v>-</v>
      </c>
      <c r="W980" s="14"/>
      <c r="X980" s="14"/>
      <c r="Y980" s="14"/>
      <c r="Z980" s="14"/>
    </row>
    <row r="981" spans="1:26" ht="15" x14ac:dyDescent="0.25">
      <c r="A981" s="14"/>
      <c r="B981" s="16"/>
      <c r="C981" s="16"/>
      <c r="D981" s="14"/>
      <c r="E981" s="14"/>
      <c r="F981" s="16"/>
      <c r="G981" s="16"/>
      <c r="H981" s="16"/>
      <c r="I981" s="82"/>
      <c r="J981" s="83"/>
      <c r="K981" s="14"/>
      <c r="L981" s="17"/>
      <c r="M981" s="16"/>
      <c r="N981" s="16"/>
      <c r="O981" s="16"/>
      <c r="P981" s="353">
        <f>COUNTIF(Inputs!$D$4:$AL$247,C981)*(Inputs!$B$3*24)*60*IF(C981="",0,1)</f>
        <v>0</v>
      </c>
      <c r="Q981" s="354">
        <f>IF(Factsheet!$E$61&gt;0,P981/Factsheet!$E$61,0)</f>
        <v>0</v>
      </c>
      <c r="R981" s="18"/>
      <c r="S981" s="355"/>
      <c r="T981" s="14"/>
      <c r="U981" s="14"/>
      <c r="V981" s="14" t="str">
        <f t="shared" si="23"/>
        <v>-</v>
      </c>
      <c r="W981" s="14"/>
      <c r="X981" s="14"/>
      <c r="Y981" s="14"/>
      <c r="Z981" s="14"/>
    </row>
    <row r="982" spans="1:26" ht="15" x14ac:dyDescent="0.25">
      <c r="A982" s="14"/>
      <c r="B982" s="16"/>
      <c r="C982" s="16"/>
      <c r="D982" s="14"/>
      <c r="E982" s="14"/>
      <c r="F982" s="16"/>
      <c r="G982" s="16"/>
      <c r="H982" s="16"/>
      <c r="I982" s="82"/>
      <c r="J982" s="83"/>
      <c r="K982" s="14"/>
      <c r="L982" s="17"/>
      <c r="M982" s="16"/>
      <c r="N982" s="16"/>
      <c r="O982" s="16"/>
      <c r="P982" s="353">
        <f>COUNTIF(Inputs!$D$4:$AL$247,C982)*(Inputs!$B$3*24)*60*IF(C982="",0,1)</f>
        <v>0</v>
      </c>
      <c r="Q982" s="354">
        <f>IF(Factsheet!$E$61&gt;0,P982/Factsheet!$E$61,0)</f>
        <v>0</v>
      </c>
      <c r="R982" s="18"/>
      <c r="S982" s="355"/>
      <c r="T982" s="14"/>
      <c r="U982" s="14"/>
      <c r="V982" s="14" t="str">
        <f t="shared" si="23"/>
        <v>-</v>
      </c>
      <c r="W982" s="14"/>
      <c r="X982" s="14"/>
      <c r="Y982" s="14"/>
      <c r="Z982" s="14"/>
    </row>
    <row r="983" spans="1:26" ht="15" x14ac:dyDescent="0.25">
      <c r="A983" s="14"/>
      <c r="B983" s="16"/>
      <c r="C983" s="16"/>
      <c r="D983" s="14"/>
      <c r="E983" s="14"/>
      <c r="F983" s="16"/>
      <c r="G983" s="16"/>
      <c r="H983" s="16"/>
      <c r="I983" s="82"/>
      <c r="J983" s="83"/>
      <c r="K983" s="14"/>
      <c r="L983" s="17"/>
      <c r="M983" s="16"/>
      <c r="N983" s="16"/>
      <c r="O983" s="16"/>
      <c r="P983" s="353">
        <f>COUNTIF(Inputs!$D$4:$AL$247,C983)*(Inputs!$B$3*24)*60*IF(C983="",0,1)</f>
        <v>0</v>
      </c>
      <c r="Q983" s="354">
        <f>IF(Factsheet!$E$61&gt;0,P983/Factsheet!$E$61,0)</f>
        <v>0</v>
      </c>
      <c r="R983" s="18"/>
      <c r="S983" s="355"/>
      <c r="T983" s="14"/>
      <c r="U983" s="14"/>
      <c r="V983" s="14" t="str">
        <f t="shared" si="23"/>
        <v>-</v>
      </c>
      <c r="W983" s="14"/>
      <c r="X983" s="14"/>
      <c r="Y983" s="14"/>
      <c r="Z983" s="14"/>
    </row>
    <row r="984" spans="1:26" ht="15" x14ac:dyDescent="0.25">
      <c r="A984" s="14"/>
      <c r="B984" s="16"/>
      <c r="C984" s="16"/>
      <c r="D984" s="14"/>
      <c r="E984" s="14"/>
      <c r="F984" s="16"/>
      <c r="G984" s="16"/>
      <c r="H984" s="16"/>
      <c r="I984" s="82"/>
      <c r="J984" s="83"/>
      <c r="K984" s="14"/>
      <c r="L984" s="17"/>
      <c r="M984" s="16"/>
      <c r="N984" s="16"/>
      <c r="O984" s="16"/>
      <c r="P984" s="353">
        <f>COUNTIF(Inputs!$D$4:$AL$247,C984)*(Inputs!$B$3*24)*60*IF(C984="",0,1)</f>
        <v>0</v>
      </c>
      <c r="Q984" s="354">
        <f>IF(Factsheet!$E$61&gt;0,P984/Factsheet!$E$61,0)</f>
        <v>0</v>
      </c>
      <c r="R984" s="18"/>
      <c r="S984" s="355"/>
      <c r="T984" s="14"/>
      <c r="U984" s="14"/>
      <c r="V984" s="14" t="str">
        <f t="shared" si="23"/>
        <v>-</v>
      </c>
      <c r="W984" s="14"/>
      <c r="X984" s="14"/>
      <c r="Y984" s="14"/>
      <c r="Z984" s="14"/>
    </row>
    <row r="985" spans="1:26" ht="15" x14ac:dyDescent="0.25">
      <c r="A985" s="14"/>
      <c r="B985" s="16"/>
      <c r="C985" s="16"/>
      <c r="D985" s="14"/>
      <c r="E985" s="14"/>
      <c r="F985" s="16"/>
      <c r="G985" s="16"/>
      <c r="H985" s="16"/>
      <c r="I985" s="82"/>
      <c r="J985" s="83"/>
      <c r="K985" s="14"/>
      <c r="L985" s="17"/>
      <c r="M985" s="16"/>
      <c r="N985" s="16"/>
      <c r="O985" s="16"/>
      <c r="P985" s="353">
        <f>COUNTIF(Inputs!$D$4:$AL$247,C985)*(Inputs!$B$3*24)*60*IF(C985="",0,1)</f>
        <v>0</v>
      </c>
      <c r="Q985" s="354">
        <f>IF(Factsheet!$E$61&gt;0,P985/Factsheet!$E$61,0)</f>
        <v>0</v>
      </c>
      <c r="R985" s="18"/>
      <c r="S985" s="355"/>
      <c r="T985" s="14"/>
      <c r="U985" s="14"/>
      <c r="V985" s="14" t="str">
        <f t="shared" si="23"/>
        <v>-</v>
      </c>
      <c r="W985" s="14"/>
      <c r="X985" s="14"/>
      <c r="Y985" s="14"/>
      <c r="Z985" s="14"/>
    </row>
    <row r="986" spans="1:26" ht="15" x14ac:dyDescent="0.25">
      <c r="A986" s="14"/>
      <c r="B986" s="16"/>
      <c r="C986" s="16"/>
      <c r="D986" s="14"/>
      <c r="E986" s="14"/>
      <c r="F986" s="16"/>
      <c r="G986" s="16"/>
      <c r="H986" s="16"/>
      <c r="I986" s="82"/>
      <c r="J986" s="83"/>
      <c r="K986" s="14"/>
      <c r="L986" s="17"/>
      <c r="M986" s="16"/>
      <c r="N986" s="16"/>
      <c r="O986" s="16"/>
      <c r="P986" s="353">
        <f>COUNTIF(Inputs!$D$4:$AL$247,C986)*(Inputs!$B$3*24)*60*IF(C986="",0,1)</f>
        <v>0</v>
      </c>
      <c r="Q986" s="354">
        <f>IF(Factsheet!$E$61&gt;0,P986/Factsheet!$E$61,0)</f>
        <v>0</v>
      </c>
      <c r="R986" s="18"/>
      <c r="S986" s="355"/>
      <c r="T986" s="14"/>
      <c r="U986" s="14"/>
      <c r="V986" s="14" t="str">
        <f t="shared" si="23"/>
        <v>-</v>
      </c>
      <c r="W986" s="14"/>
      <c r="X986" s="14"/>
      <c r="Y986" s="14"/>
      <c r="Z986" s="14"/>
    </row>
    <row r="987" spans="1:26" ht="15" x14ac:dyDescent="0.25">
      <c r="A987" s="14"/>
      <c r="B987" s="16"/>
      <c r="C987" s="16"/>
      <c r="D987" s="14"/>
      <c r="E987" s="14"/>
      <c r="F987" s="16"/>
      <c r="G987" s="16"/>
      <c r="H987" s="16"/>
      <c r="I987" s="82"/>
      <c r="J987" s="83"/>
      <c r="K987" s="14"/>
      <c r="L987" s="17"/>
      <c r="M987" s="16"/>
      <c r="N987" s="16"/>
      <c r="O987" s="16"/>
      <c r="P987" s="353">
        <f>COUNTIF(Inputs!$D$4:$AL$247,C987)*(Inputs!$B$3*24)*60*IF(C987="",0,1)</f>
        <v>0</v>
      </c>
      <c r="Q987" s="354">
        <f>IF(Factsheet!$E$61&gt;0,P987/Factsheet!$E$61,0)</f>
        <v>0</v>
      </c>
      <c r="R987" s="18"/>
      <c r="S987" s="355"/>
      <c r="T987" s="14"/>
      <c r="U987" s="14"/>
      <c r="V987" s="14" t="str">
        <f t="shared" si="23"/>
        <v>-</v>
      </c>
      <c r="W987" s="14"/>
      <c r="X987" s="14"/>
      <c r="Y987" s="14"/>
      <c r="Z987" s="14"/>
    </row>
    <row r="988" spans="1:26" ht="15" x14ac:dyDescent="0.25">
      <c r="A988" s="14"/>
      <c r="B988" s="16"/>
      <c r="C988" s="16"/>
      <c r="D988" s="14"/>
      <c r="E988" s="14"/>
      <c r="F988" s="16"/>
      <c r="G988" s="16"/>
      <c r="H988" s="16"/>
      <c r="I988" s="82"/>
      <c r="J988" s="83"/>
      <c r="K988" s="14"/>
      <c r="L988" s="17"/>
      <c r="M988" s="16"/>
      <c r="N988" s="16"/>
      <c r="O988" s="16"/>
      <c r="P988" s="353">
        <f>COUNTIF(Inputs!$D$4:$AL$247,C988)*(Inputs!$B$3*24)*60*IF(C988="",0,1)</f>
        <v>0</v>
      </c>
      <c r="Q988" s="354">
        <f>IF(Factsheet!$E$61&gt;0,P988/Factsheet!$E$61,0)</f>
        <v>0</v>
      </c>
      <c r="R988" s="18"/>
      <c r="S988" s="355"/>
      <c r="T988" s="14"/>
      <c r="U988" s="14"/>
      <c r="V988" s="14" t="str">
        <f t="shared" si="23"/>
        <v>-</v>
      </c>
      <c r="W988" s="14"/>
      <c r="X988" s="14"/>
      <c r="Y988" s="14"/>
      <c r="Z988" s="14"/>
    </row>
    <row r="989" spans="1:26" ht="15" x14ac:dyDescent="0.25">
      <c r="A989" s="14"/>
      <c r="B989" s="16"/>
      <c r="C989" s="16"/>
      <c r="D989" s="14"/>
      <c r="E989" s="14"/>
      <c r="F989" s="16"/>
      <c r="G989" s="16"/>
      <c r="H989" s="16"/>
      <c r="I989" s="82"/>
      <c r="J989" s="83"/>
      <c r="K989" s="14"/>
      <c r="L989" s="17"/>
      <c r="M989" s="16"/>
      <c r="N989" s="16"/>
      <c r="O989" s="16"/>
      <c r="P989" s="353">
        <f>COUNTIF(Inputs!$D$4:$AL$247,C989)*(Inputs!$B$3*24)*60*IF(C989="",0,1)</f>
        <v>0</v>
      </c>
      <c r="Q989" s="354">
        <f>IF(Factsheet!$E$61&gt;0,P989/Factsheet!$E$61,0)</f>
        <v>0</v>
      </c>
      <c r="R989" s="18"/>
      <c r="S989" s="355"/>
      <c r="T989" s="14"/>
      <c r="U989" s="14"/>
      <c r="V989" s="14" t="str">
        <f t="shared" si="23"/>
        <v>-</v>
      </c>
      <c r="W989" s="14"/>
      <c r="X989" s="14"/>
      <c r="Y989" s="14"/>
      <c r="Z989" s="14"/>
    </row>
    <row r="990" spans="1:26" ht="15" x14ac:dyDescent="0.25">
      <c r="A990" s="14"/>
      <c r="B990" s="16"/>
      <c r="C990" s="16"/>
      <c r="D990" s="14"/>
      <c r="E990" s="14"/>
      <c r="F990" s="16"/>
      <c r="G990" s="16"/>
      <c r="H990" s="16"/>
      <c r="I990" s="82"/>
      <c r="J990" s="83"/>
      <c r="K990" s="14"/>
      <c r="L990" s="17"/>
      <c r="M990" s="16"/>
      <c r="N990" s="16"/>
      <c r="O990" s="16"/>
      <c r="P990" s="353">
        <f>COUNTIF(Inputs!$D$4:$AL$247,C990)*(Inputs!$B$3*24)*60*IF(C990="",0,1)</f>
        <v>0</v>
      </c>
      <c r="Q990" s="354">
        <f>IF(Factsheet!$E$61&gt;0,P990/Factsheet!$E$61,0)</f>
        <v>0</v>
      </c>
      <c r="R990" s="18"/>
      <c r="S990" s="355"/>
      <c r="T990" s="14"/>
      <c r="U990" s="14"/>
      <c r="V990" s="14" t="str">
        <f t="shared" si="23"/>
        <v>-</v>
      </c>
      <c r="W990" s="14"/>
      <c r="X990" s="14"/>
      <c r="Y990" s="14"/>
      <c r="Z990" s="14"/>
    </row>
    <row r="991" spans="1:26" ht="15" x14ac:dyDescent="0.25">
      <c r="A991" s="14"/>
      <c r="B991" s="16"/>
      <c r="C991" s="16"/>
      <c r="D991" s="14"/>
      <c r="E991" s="14"/>
      <c r="F991" s="16"/>
      <c r="G991" s="16"/>
      <c r="H991" s="16"/>
      <c r="I991" s="82"/>
      <c r="J991" s="83"/>
      <c r="K991" s="14"/>
      <c r="L991" s="17"/>
      <c r="M991" s="16"/>
      <c r="N991" s="16"/>
      <c r="O991" s="16"/>
      <c r="P991" s="353">
        <f>COUNTIF(Inputs!$D$4:$AL$247,C991)*(Inputs!$B$3*24)*60*IF(C991="",0,1)</f>
        <v>0</v>
      </c>
      <c r="Q991" s="354">
        <f>IF(Factsheet!$E$61&gt;0,P991/Factsheet!$E$61,0)</f>
        <v>0</v>
      </c>
      <c r="R991" s="18"/>
      <c r="S991" s="355"/>
      <c r="T991" s="14"/>
      <c r="U991" s="14"/>
      <c r="V991" s="14" t="str">
        <f t="shared" si="23"/>
        <v>-</v>
      </c>
      <c r="W991" s="14"/>
      <c r="X991" s="14"/>
      <c r="Y991" s="14"/>
      <c r="Z991" s="14"/>
    </row>
    <row r="992" spans="1:26" ht="15" x14ac:dyDescent="0.25">
      <c r="A992" s="14"/>
      <c r="B992" s="16"/>
      <c r="C992" s="16"/>
      <c r="D992" s="14"/>
      <c r="E992" s="14"/>
      <c r="F992" s="16"/>
      <c r="G992" s="16"/>
      <c r="H992" s="16"/>
      <c r="I992" s="82"/>
      <c r="J992" s="83"/>
      <c r="K992" s="14"/>
      <c r="L992" s="17"/>
      <c r="M992" s="16"/>
      <c r="N992" s="16"/>
      <c r="O992" s="16"/>
      <c r="P992" s="353">
        <f>COUNTIF(Inputs!$D$4:$AL$247,C992)*(Inputs!$B$3*24)*60*IF(C992="",0,1)</f>
        <v>0</v>
      </c>
      <c r="Q992" s="354">
        <f>IF(Factsheet!$E$61&gt;0,P992/Factsheet!$E$61,0)</f>
        <v>0</v>
      </c>
      <c r="R992" s="18"/>
      <c r="S992" s="355"/>
      <c r="T992" s="14"/>
      <c r="U992" s="14"/>
      <c r="V992" s="14" t="str">
        <f t="shared" si="23"/>
        <v>-</v>
      </c>
      <c r="W992" s="14"/>
      <c r="X992" s="14"/>
      <c r="Y992" s="14"/>
      <c r="Z992" s="14"/>
    </row>
    <row r="993" spans="1:34" ht="15" x14ac:dyDescent="0.25">
      <c r="A993" s="14"/>
      <c r="B993" s="16"/>
      <c r="C993" s="16"/>
      <c r="D993" s="14"/>
      <c r="E993" s="14"/>
      <c r="F993" s="16"/>
      <c r="G993" s="16"/>
      <c r="H993" s="16"/>
      <c r="I993" s="82"/>
      <c r="J993" s="83"/>
      <c r="K993" s="14"/>
      <c r="L993" s="17"/>
      <c r="M993" s="16"/>
      <c r="N993" s="16"/>
      <c r="O993" s="16"/>
      <c r="P993" s="353">
        <f>COUNTIF(Inputs!$D$4:$AL$247,C993)*(Inputs!$B$3*24)*60*IF(C993="",0,1)</f>
        <v>0</v>
      </c>
      <c r="Q993" s="354">
        <f>IF(Factsheet!$E$61&gt;0,P993/Factsheet!$E$61,0)</f>
        <v>0</v>
      </c>
      <c r="R993" s="18"/>
      <c r="S993" s="355"/>
      <c r="T993" s="14"/>
      <c r="U993" s="14"/>
      <c r="V993" s="14" t="str">
        <f t="shared" si="23"/>
        <v>-</v>
      </c>
      <c r="W993" s="14"/>
      <c r="X993" s="14"/>
      <c r="Y993" s="14"/>
      <c r="Z993" s="14"/>
    </row>
    <row r="994" spans="1:34" ht="15" x14ac:dyDescent="0.25">
      <c r="A994" s="14"/>
      <c r="B994" s="16"/>
      <c r="C994" s="16"/>
      <c r="D994" s="14"/>
      <c r="E994" s="14"/>
      <c r="F994" s="16"/>
      <c r="G994" s="16"/>
      <c r="H994" s="16"/>
      <c r="I994" s="82"/>
      <c r="J994" s="83"/>
      <c r="K994" s="14"/>
      <c r="L994" s="17"/>
      <c r="M994" s="16"/>
      <c r="N994" s="16"/>
      <c r="O994" s="16"/>
      <c r="P994" s="353">
        <f>COUNTIF(Inputs!$D$4:$AL$247,C994)*(Inputs!$B$3*24)*60*IF(C994="",0,1)</f>
        <v>0</v>
      </c>
      <c r="Q994" s="354">
        <f>IF(Factsheet!$E$61&gt;0,P994/Factsheet!$E$61,0)</f>
        <v>0</v>
      </c>
      <c r="R994" s="18"/>
      <c r="S994" s="355"/>
      <c r="T994" s="14"/>
      <c r="U994" s="14"/>
      <c r="V994" s="14" t="str">
        <f t="shared" si="23"/>
        <v>-</v>
      </c>
      <c r="W994" s="14"/>
      <c r="X994" s="14"/>
      <c r="Y994" s="14"/>
      <c r="Z994" s="14"/>
    </row>
    <row r="995" spans="1:34" ht="15" x14ac:dyDescent="0.25">
      <c r="A995" s="14"/>
      <c r="B995" s="16"/>
      <c r="C995" s="16"/>
      <c r="D995" s="14"/>
      <c r="E995" s="14"/>
      <c r="F995" s="16"/>
      <c r="G995" s="16"/>
      <c r="H995" s="16"/>
      <c r="I995" s="82"/>
      <c r="J995" s="83"/>
      <c r="K995" s="14"/>
      <c r="L995" s="17"/>
      <c r="M995" s="16"/>
      <c r="N995" s="16"/>
      <c r="O995" s="16"/>
      <c r="P995" s="353">
        <f>COUNTIF(Inputs!$D$4:$AL$247,C995)*(Inputs!$B$3*24)*60*IF(C995="",0,1)</f>
        <v>0</v>
      </c>
      <c r="Q995" s="354">
        <f>IF(Factsheet!$E$61&gt;0,P995/Factsheet!$E$61,0)</f>
        <v>0</v>
      </c>
      <c r="R995" s="18"/>
      <c r="S995" s="355"/>
      <c r="T995" s="14"/>
      <c r="U995" s="14"/>
      <c r="V995" s="14" t="str">
        <f t="shared" si="23"/>
        <v>-</v>
      </c>
      <c r="W995" s="14"/>
      <c r="X995" s="14"/>
      <c r="Y995" s="14"/>
      <c r="Z995" s="14"/>
    </row>
    <row r="996" spans="1:34" ht="15" x14ac:dyDescent="0.25">
      <c r="A996" s="14"/>
      <c r="B996" s="16"/>
      <c r="C996" s="16"/>
      <c r="D996" s="14"/>
      <c r="E996" s="14"/>
      <c r="F996" s="16"/>
      <c r="G996" s="16"/>
      <c r="H996" s="16"/>
      <c r="I996" s="82"/>
      <c r="J996" s="83"/>
      <c r="K996" s="14"/>
      <c r="L996" s="17"/>
      <c r="M996" s="16"/>
      <c r="N996" s="16"/>
      <c r="O996" s="16"/>
      <c r="P996" s="353">
        <f>COUNTIF(Inputs!$D$4:$AL$247,C996)*(Inputs!$B$3*24)*60*IF(C996="",0,1)</f>
        <v>0</v>
      </c>
      <c r="Q996" s="354">
        <f>IF(Factsheet!$E$61&gt;0,P996/Factsheet!$E$61,0)</f>
        <v>0</v>
      </c>
      <c r="R996" s="18"/>
      <c r="S996" s="355"/>
      <c r="T996" s="14"/>
      <c r="U996" s="14"/>
      <c r="V996" s="14" t="str">
        <f t="shared" si="23"/>
        <v>-</v>
      </c>
      <c r="W996" s="14"/>
      <c r="X996" s="14"/>
      <c r="Y996" s="14"/>
      <c r="Z996" s="14"/>
    </row>
    <row r="997" spans="1:34" ht="15" x14ac:dyDescent="0.25">
      <c r="A997" s="14"/>
      <c r="B997" s="16"/>
      <c r="C997" s="16"/>
      <c r="D997" s="14"/>
      <c r="E997" s="14"/>
      <c r="F997" s="16"/>
      <c r="G997" s="16"/>
      <c r="H997" s="16"/>
      <c r="I997" s="82"/>
      <c r="J997" s="83"/>
      <c r="K997" s="14"/>
      <c r="L997" s="17"/>
      <c r="M997" s="16"/>
      <c r="N997" s="16"/>
      <c r="O997" s="16"/>
      <c r="P997" s="353">
        <f>COUNTIF(Inputs!$D$4:$AL$247,C997)*(Inputs!$B$3*24)*60*IF(C997="",0,1)</f>
        <v>0</v>
      </c>
      <c r="Q997" s="354">
        <f>IF(Factsheet!$E$61&gt;0,P997/Factsheet!$E$61,0)</f>
        <v>0</v>
      </c>
      <c r="R997" s="18"/>
      <c r="S997" s="355"/>
      <c r="T997" s="14"/>
      <c r="U997" s="14"/>
      <c r="V997" s="14" t="str">
        <f t="shared" si="23"/>
        <v>-</v>
      </c>
      <c r="W997" s="14"/>
      <c r="X997" s="14"/>
      <c r="Y997" s="14"/>
      <c r="Z997" s="14"/>
    </row>
    <row r="998" spans="1:34" ht="15" x14ac:dyDescent="0.25">
      <c r="A998" s="14"/>
      <c r="B998" s="16"/>
      <c r="C998" s="16"/>
      <c r="D998" s="14"/>
      <c r="E998" s="14"/>
      <c r="F998" s="16"/>
      <c r="G998" s="16"/>
      <c r="H998" s="16"/>
      <c r="I998" s="82"/>
      <c r="J998" s="83"/>
      <c r="K998" s="14"/>
      <c r="L998" s="17"/>
      <c r="M998" s="16"/>
      <c r="N998" s="16"/>
      <c r="O998" s="16"/>
      <c r="P998" s="353">
        <f>COUNTIF(Inputs!$D$4:$AL$247,C998)*(Inputs!$B$3*24)*60*IF(C998="",0,1)</f>
        <v>0</v>
      </c>
      <c r="Q998" s="354">
        <f>IF(Factsheet!$E$61&gt;0,P998/Factsheet!$E$61,0)</f>
        <v>0</v>
      </c>
      <c r="R998" s="18"/>
      <c r="S998" s="355"/>
      <c r="T998" s="14"/>
      <c r="U998" s="14"/>
      <c r="V998" s="14" t="str">
        <f t="shared" si="23"/>
        <v>-</v>
      </c>
      <c r="W998" s="14"/>
      <c r="X998" s="14"/>
      <c r="Y998" s="14"/>
      <c r="Z998" s="14"/>
    </row>
    <row r="999" spans="1:34" ht="15" x14ac:dyDescent="0.25">
      <c r="A999" s="14"/>
      <c r="B999" s="16"/>
      <c r="C999" s="16"/>
      <c r="D999" s="14"/>
      <c r="E999" s="14"/>
      <c r="F999" s="16"/>
      <c r="G999" s="16"/>
      <c r="H999" s="16"/>
      <c r="I999" s="82"/>
      <c r="J999" s="83"/>
      <c r="K999" s="14"/>
      <c r="L999" s="17"/>
      <c r="M999" s="16"/>
      <c r="N999" s="16"/>
      <c r="O999" s="16"/>
      <c r="P999" s="353">
        <f>COUNTIF(Inputs!$D$4:$AL$247,C999)*(Inputs!$B$3*24)*60*IF(C999="",0,1)</f>
        <v>0</v>
      </c>
      <c r="Q999" s="354">
        <f>IF(Factsheet!$E$61&gt;0,P999/Factsheet!$E$61,0)</f>
        <v>0</v>
      </c>
      <c r="R999" s="18"/>
      <c r="S999" s="355"/>
      <c r="T999" s="14"/>
      <c r="U999" s="14"/>
      <c r="V999" s="14" t="str">
        <f t="shared" si="23"/>
        <v>-</v>
      </c>
      <c r="W999" s="14"/>
      <c r="X999" s="14"/>
      <c r="Y999" s="14"/>
      <c r="Z999" s="14"/>
    </row>
    <row r="1000" spans="1:34" ht="15" x14ac:dyDescent="0.25">
      <c r="A1000" s="14"/>
      <c r="B1000" s="16"/>
      <c r="C1000" s="16"/>
      <c r="D1000" s="14"/>
      <c r="E1000" s="14"/>
      <c r="F1000" s="16"/>
      <c r="G1000" s="16"/>
      <c r="H1000" s="16"/>
      <c r="I1000" s="82"/>
      <c r="J1000" s="83"/>
      <c r="K1000" s="14"/>
      <c r="L1000" s="17"/>
      <c r="M1000" s="16"/>
      <c r="N1000" s="16"/>
      <c r="O1000" s="16"/>
      <c r="P1000" s="353">
        <f>COUNTIF(Inputs!$D$4:$AL$247,C1000)*(Inputs!$B$3*24)*60*IF(C1000="",0,1)</f>
        <v>0</v>
      </c>
      <c r="Q1000" s="354">
        <f>IF(Factsheet!$E$61&gt;0,P1000/Factsheet!$E$61,0)</f>
        <v>0</v>
      </c>
      <c r="R1000" s="18"/>
      <c r="S1000" s="355"/>
      <c r="T1000" s="14"/>
      <c r="U1000" s="14"/>
      <c r="V1000" s="14" t="str">
        <f t="shared" si="23"/>
        <v>-</v>
      </c>
      <c r="W1000" s="14"/>
      <c r="X1000" s="14"/>
      <c r="Y1000" s="14"/>
      <c r="Z1000" s="14"/>
    </row>
    <row r="1001" spans="1:34" ht="15" x14ac:dyDescent="0.25">
      <c r="A1001" s="14"/>
      <c r="B1001" s="16"/>
      <c r="C1001" s="16"/>
      <c r="D1001" s="14"/>
      <c r="E1001" s="14"/>
      <c r="F1001" s="16"/>
      <c r="G1001" s="16"/>
      <c r="H1001" s="16"/>
      <c r="I1001" s="82"/>
      <c r="J1001" s="83"/>
      <c r="K1001" s="14"/>
      <c r="L1001" s="17"/>
      <c r="M1001" s="16"/>
      <c r="N1001" s="16"/>
      <c r="O1001" s="16"/>
      <c r="P1001" s="353">
        <f>COUNTIF(Inputs!$D$4:$AL$247,C1001)*(Inputs!$B$3*24)*60*IF(C1001="",0,1)</f>
        <v>0</v>
      </c>
      <c r="Q1001" s="354">
        <f>IF(Factsheet!$E$61&gt;0,P1001/Factsheet!$E$61,0)</f>
        <v>0</v>
      </c>
      <c r="R1001" s="18"/>
      <c r="S1001" s="355"/>
      <c r="T1001" s="14"/>
      <c r="U1001" s="14"/>
      <c r="V1001" s="14" t="str">
        <f t="shared" si="23"/>
        <v>-</v>
      </c>
      <c r="W1001" s="14"/>
      <c r="X1001" s="14"/>
      <c r="Y1001" s="14"/>
      <c r="Z1001" s="14"/>
    </row>
    <row r="1002" spans="1:34" ht="15" x14ac:dyDescent="0.25">
      <c r="A1002" s="14"/>
      <c r="B1002" s="16"/>
      <c r="C1002" s="16"/>
      <c r="D1002" s="14"/>
      <c r="E1002" s="14"/>
      <c r="F1002" s="16"/>
      <c r="G1002" s="16"/>
      <c r="H1002" s="16"/>
      <c r="I1002" s="82"/>
      <c r="J1002" s="83"/>
      <c r="K1002" s="14"/>
      <c r="L1002" s="17"/>
      <c r="M1002" s="16"/>
      <c r="N1002" s="16"/>
      <c r="O1002" s="16"/>
      <c r="P1002" s="353">
        <f>COUNTIF(Inputs!$D$4:$AL$247,C1002)*(Inputs!$B$3*24)*60*IF(C1002="",0,1)</f>
        <v>0</v>
      </c>
      <c r="Q1002" s="354">
        <f>IF(Factsheet!$E$61&gt;0,P1002/Factsheet!$E$61,0)</f>
        <v>0</v>
      </c>
      <c r="R1002" s="18"/>
      <c r="S1002" s="355"/>
      <c r="T1002" s="14"/>
      <c r="U1002" s="14"/>
      <c r="V1002" s="14" t="str">
        <f t="shared" si="23"/>
        <v>-</v>
      </c>
      <c r="W1002" s="14"/>
      <c r="X1002" s="14"/>
      <c r="Y1002" s="14"/>
      <c r="Z1002" s="14"/>
    </row>
    <row r="1003" spans="1:34" ht="15" x14ac:dyDescent="0.25">
      <c r="A1003" s="14"/>
      <c r="B1003" s="16"/>
      <c r="C1003" s="16"/>
      <c r="D1003" s="14"/>
      <c r="E1003" s="14"/>
      <c r="F1003" s="16"/>
      <c r="G1003" s="16"/>
      <c r="H1003" s="16"/>
      <c r="I1003" s="82"/>
      <c r="J1003" s="83"/>
      <c r="K1003" s="14"/>
      <c r="L1003" s="17"/>
      <c r="M1003" s="16"/>
      <c r="N1003" s="16"/>
      <c r="O1003" s="16"/>
      <c r="P1003" s="353">
        <f>COUNTIF(Inputs!$D$4:$AL$247,C1003)*(Inputs!$B$3*24)*60*IF(C1003="",0,1)</f>
        <v>0</v>
      </c>
      <c r="Q1003" s="354">
        <f>IF(Factsheet!$E$61&gt;0,P1003/Factsheet!$E$61,0)</f>
        <v>0</v>
      </c>
      <c r="R1003" s="18"/>
      <c r="S1003" s="355"/>
      <c r="T1003" s="14"/>
      <c r="U1003" s="14"/>
      <c r="V1003" s="14" t="str">
        <f t="shared" si="23"/>
        <v>-</v>
      </c>
      <c r="W1003" s="14"/>
      <c r="X1003" s="14"/>
      <c r="Y1003" s="14"/>
      <c r="Z1003" s="14"/>
    </row>
    <row r="1004" spans="1:34" ht="15" x14ac:dyDescent="0.25">
      <c r="A1004" s="14"/>
      <c r="B1004" s="16"/>
      <c r="C1004" s="16"/>
      <c r="D1004" s="14"/>
      <c r="E1004" s="14"/>
      <c r="F1004" s="16"/>
      <c r="G1004" s="16"/>
      <c r="H1004" s="16"/>
      <c r="I1004" s="82"/>
      <c r="J1004" s="83"/>
      <c r="K1004" s="14"/>
      <c r="L1004" s="17"/>
      <c r="M1004" s="16"/>
      <c r="N1004" s="16"/>
      <c r="O1004" s="16"/>
      <c r="P1004" s="353">
        <f>COUNTIF(Inputs!$D$4:$AL$247,C1004)*(Inputs!$B$3*24)*60*IF(C1004="",0,1)</f>
        <v>0</v>
      </c>
      <c r="Q1004" s="354">
        <f>IF(Factsheet!$E$61&gt;0,P1004/Factsheet!$E$61,0)</f>
        <v>0</v>
      </c>
      <c r="R1004" s="18"/>
      <c r="S1004" s="355"/>
      <c r="T1004" s="14"/>
      <c r="U1004" s="14"/>
      <c r="V1004" s="14" t="str">
        <f t="shared" si="23"/>
        <v>-</v>
      </c>
      <c r="W1004" s="14"/>
      <c r="X1004" s="14"/>
      <c r="Y1004" s="14"/>
      <c r="Z1004" s="14"/>
    </row>
    <row r="1005" spans="1:34" ht="15" x14ac:dyDescent="0.25">
      <c r="A1005" s="14"/>
      <c r="B1005" s="16"/>
      <c r="C1005" s="16"/>
      <c r="D1005" s="14"/>
      <c r="E1005" s="14"/>
      <c r="F1005" s="16"/>
      <c r="G1005" s="16"/>
      <c r="H1005" s="16"/>
      <c r="I1005" s="82"/>
      <c r="J1005" s="83"/>
      <c r="K1005" s="14"/>
      <c r="L1005" s="17"/>
      <c r="M1005" s="16"/>
      <c r="N1005" s="16"/>
      <c r="O1005" s="16"/>
      <c r="P1005" s="353">
        <f>COUNTIF(Inputs!$D$4:$AL$247,C1005)*(Inputs!$B$3*24)*60*IF(C1005="",0,1)</f>
        <v>0</v>
      </c>
      <c r="Q1005" s="354">
        <f>IF(Factsheet!$E$61&gt;0,P1005/Factsheet!$E$61,0)</f>
        <v>0</v>
      </c>
      <c r="R1005" s="18"/>
      <c r="S1005" s="355"/>
      <c r="T1005" s="14"/>
      <c r="U1005" s="14"/>
      <c r="V1005" s="14" t="str">
        <f t="shared" si="23"/>
        <v>-</v>
      </c>
      <c r="W1005" s="14"/>
      <c r="X1005" s="14"/>
      <c r="Y1005" s="14"/>
      <c r="Z1005" s="14"/>
    </row>
    <row r="1006" spans="1:34" ht="25.5" x14ac:dyDescent="0.25">
      <c r="A1006" s="14" t="s">
        <v>196</v>
      </c>
      <c r="B1006" s="14" t="s">
        <v>203</v>
      </c>
      <c r="C1006" s="31" t="s">
        <v>418</v>
      </c>
      <c r="D1006" s="14"/>
      <c r="E1006" s="14"/>
      <c r="F1006" s="16" t="s">
        <v>419</v>
      </c>
      <c r="G1006" s="16" t="s">
        <v>199</v>
      </c>
      <c r="H1006" s="16" t="s">
        <v>200</v>
      </c>
      <c r="I1006" s="17">
        <v>0</v>
      </c>
      <c r="J1006" s="17"/>
      <c r="K1006" s="17"/>
      <c r="L1006" s="17"/>
      <c r="M1006" s="16"/>
      <c r="N1006" s="16"/>
      <c r="O1006" s="29"/>
      <c r="P1006" s="353">
        <f>COUNTIF(Inputs!$D$4:$AL$247,C1006)*(Inputs!$B$3*24)*60*IF(C1006="",0,1)</f>
        <v>0</v>
      </c>
      <c r="Q1006" s="354">
        <f>IF(Factsheet!$E$61&gt;0,P1006/Factsheet!$E$61,0)</f>
        <v>0</v>
      </c>
      <c r="R1006" s="18" t="s">
        <v>212</v>
      </c>
      <c r="S1006" s="355"/>
      <c r="T1006" s="14"/>
      <c r="U1006" s="14"/>
      <c r="V1006" s="14" t="str">
        <f t="shared" si="23"/>
        <v>SDM Option 3-Brk.Serv.MH</v>
      </c>
      <c r="W1006" s="14"/>
      <c r="X1006" s="14"/>
      <c r="Y1006" s="14"/>
      <c r="Z1006" s="14"/>
      <c r="AH1006" s="21" t="s">
        <v>1302</v>
      </c>
    </row>
    <row r="1007" spans="1:34" ht="25.5" x14ac:dyDescent="0.25">
      <c r="A1007" s="14" t="s">
        <v>196</v>
      </c>
      <c r="B1007" s="14" t="s">
        <v>203</v>
      </c>
      <c r="C1007" s="32" t="s">
        <v>37</v>
      </c>
      <c r="D1007" s="14"/>
      <c r="E1007" s="14"/>
      <c r="F1007" s="16" t="s">
        <v>1293</v>
      </c>
      <c r="G1007" s="16" t="s">
        <v>199</v>
      </c>
      <c r="H1007" s="16" t="s">
        <v>200</v>
      </c>
      <c r="I1007" s="17">
        <v>0</v>
      </c>
      <c r="J1007" s="17">
        <v>1.5</v>
      </c>
      <c r="K1007" s="17">
        <v>0</v>
      </c>
      <c r="L1007" s="17">
        <v>0</v>
      </c>
      <c r="M1007" s="16" t="s">
        <v>1294</v>
      </c>
      <c r="N1007" s="16" t="s">
        <v>1295</v>
      </c>
      <c r="O1007" s="29" t="s">
        <v>1296</v>
      </c>
      <c r="P1007" s="353">
        <f>COUNTIF(Inputs!$D$4:$AL$247,C1007)*(Inputs!$B$3*24)*60*IF(C1007="",0,1)</f>
        <v>0</v>
      </c>
      <c r="Q1007" s="354">
        <f>IF(Factsheet!$E$61&gt;0,P1007/Factsheet!$E$61,0)</f>
        <v>0</v>
      </c>
      <c r="R1007" s="18" t="s">
        <v>212</v>
      </c>
      <c r="S1007" s="355"/>
      <c r="T1007" s="14"/>
      <c r="U1007" s="14"/>
      <c r="V1007" s="14" t="str">
        <f t="shared" si="23"/>
        <v>SDM Option 3-Br.Serv.MH</v>
      </c>
      <c r="W1007" s="14"/>
      <c r="X1007" s="14"/>
      <c r="Y1007" s="14"/>
      <c r="Z1007" s="14"/>
      <c r="AH1007" s="21" t="s">
        <v>1303</v>
      </c>
    </row>
    <row r="1008" spans="1:34" ht="15" x14ac:dyDescent="0.25">
      <c r="A1008" s="14" t="s">
        <v>196</v>
      </c>
      <c r="B1008" s="14" t="s">
        <v>288</v>
      </c>
      <c r="C1008" s="45" t="s">
        <v>306</v>
      </c>
      <c r="D1008" s="14"/>
      <c r="E1008" s="14"/>
      <c r="F1008" s="16" t="s">
        <v>307</v>
      </c>
      <c r="G1008" s="16" t="s">
        <v>199</v>
      </c>
      <c r="H1008" s="16" t="s">
        <v>200</v>
      </c>
      <c r="I1008" s="17">
        <v>3.7037037037037035E-2</v>
      </c>
      <c r="J1008" s="17"/>
      <c r="K1008" s="17"/>
      <c r="L1008" s="17"/>
      <c r="M1008" s="16"/>
      <c r="N1008" s="16"/>
      <c r="O1008" s="16"/>
      <c r="P1008" s="353">
        <f>COUNTIF(Inputs!$D$4:$AL$247,C1008)*(Inputs!$B$3*24)*60*IF(C1008="",0,1)</f>
        <v>0</v>
      </c>
      <c r="Q1008" s="354">
        <f>IF(Factsheet!$E$61&gt;0,P1008/Factsheet!$E$61,0)</f>
        <v>0</v>
      </c>
      <c r="R1008" s="18" t="s">
        <v>212</v>
      </c>
      <c r="S1008" s="355"/>
      <c r="T1008" s="14"/>
      <c r="U1008" s="14"/>
      <c r="V1008" s="14" t="str">
        <f t="shared" si="23"/>
        <v>SDM Option 3-Del.Brfst.ED&amp;SS</v>
      </c>
      <c r="W1008" s="14"/>
      <c r="X1008" s="14"/>
      <c r="Y1008" s="14"/>
      <c r="Z1008" s="14"/>
      <c r="AH1008" s="21" t="s">
        <v>1304</v>
      </c>
    </row>
    <row r="1009" spans="1:34" ht="15" x14ac:dyDescent="0.25">
      <c r="A1009" s="14" t="s">
        <v>196</v>
      </c>
      <c r="B1009" s="14" t="s">
        <v>288</v>
      </c>
      <c r="C1009" s="53" t="s">
        <v>1297</v>
      </c>
      <c r="D1009" s="14"/>
      <c r="E1009" s="14"/>
      <c r="F1009" s="16" t="s">
        <v>1298</v>
      </c>
      <c r="G1009" s="16" t="s">
        <v>199</v>
      </c>
      <c r="H1009" s="16" t="s">
        <v>200</v>
      </c>
      <c r="I1009" s="17">
        <v>3.7037037037037E-2</v>
      </c>
      <c r="J1009" s="17"/>
      <c r="K1009" s="17">
        <v>0</v>
      </c>
      <c r="L1009" s="17">
        <v>0</v>
      </c>
      <c r="M1009" s="16"/>
      <c r="N1009" s="16"/>
      <c r="O1009" s="29" t="s">
        <v>1299</v>
      </c>
      <c r="P1009" s="353">
        <f>COUNTIF(Inputs!$D$4:$AL$247,C1009)*(Inputs!$B$3*24)*60*IF(C1009="",0,1)</f>
        <v>0</v>
      </c>
      <c r="Q1009" s="354">
        <f>IF(Factsheet!$E$61&gt;0,P1009/Factsheet!$E$61,0)</f>
        <v>0</v>
      </c>
      <c r="R1009" s="18" t="s">
        <v>212</v>
      </c>
      <c r="S1009" s="355"/>
      <c r="T1009" s="14"/>
      <c r="U1009" s="14"/>
      <c r="V1009" s="14" t="str">
        <f t="shared" ref="V1009:V1014" si="24">A1009&amp;"-"&amp;C1009</f>
        <v>SDM Option 3-Del.Brfst.ED</v>
      </c>
      <c r="W1009" s="14" t="s">
        <v>384</v>
      </c>
      <c r="X1009" s="14" t="s">
        <v>384</v>
      </c>
      <c r="Y1009" s="14" t="s">
        <v>384</v>
      </c>
      <c r="Z1009" s="14" t="s">
        <v>384</v>
      </c>
      <c r="AH1009" s="21" t="s">
        <v>1305</v>
      </c>
    </row>
    <row r="1010" spans="1:34" ht="15" x14ac:dyDescent="0.25">
      <c r="A1010" s="14" t="s">
        <v>196</v>
      </c>
      <c r="B1010" s="14" t="s">
        <v>288</v>
      </c>
      <c r="C1010" s="32" t="s">
        <v>54</v>
      </c>
      <c r="D1010" s="14"/>
      <c r="E1010" s="14"/>
      <c r="F1010" s="16" t="s">
        <v>1300</v>
      </c>
      <c r="G1010" s="16" t="s">
        <v>228</v>
      </c>
      <c r="H1010" s="16" t="s">
        <v>200</v>
      </c>
      <c r="I1010" s="17">
        <v>1</v>
      </c>
      <c r="J1010" s="17"/>
      <c r="K1010" s="17">
        <v>0</v>
      </c>
      <c r="L1010" s="17">
        <v>0</v>
      </c>
      <c r="M1010" s="16"/>
      <c r="N1010" s="16"/>
      <c r="O1010" s="29" t="s">
        <v>1301</v>
      </c>
      <c r="P1010" s="353">
        <f>COUNTIF(Inputs!$D$4:$AL$247,C1010)*(Inputs!$B$3*24)*60*IF(C1010="",0,1)</f>
        <v>0</v>
      </c>
      <c r="Q1010" s="354">
        <f>IF(Factsheet!$E$61&gt;0,P1010/Factsheet!$E$61,0)</f>
        <v>0</v>
      </c>
      <c r="R1010" s="18" t="s">
        <v>233</v>
      </c>
      <c r="S1010" s="355"/>
      <c r="T1010" s="14"/>
      <c r="U1010" s="14"/>
      <c r="V1010" s="14" t="str">
        <f t="shared" si="24"/>
        <v>SDM Option 3-Ml.Orders.MH</v>
      </c>
      <c r="W1010" s="14" t="s">
        <v>234</v>
      </c>
      <c r="X1010" s="14" t="s">
        <v>234</v>
      </c>
      <c r="Y1010" s="14" t="s">
        <v>234</v>
      </c>
      <c r="Z1010" s="14" t="s">
        <v>234</v>
      </c>
      <c r="AH1010" s="21" t="s">
        <v>1306</v>
      </c>
    </row>
    <row r="1011" spans="1:34" ht="15" x14ac:dyDescent="0.25">
      <c r="A1011" s="14" t="s">
        <v>196</v>
      </c>
      <c r="B1011" s="14" t="s">
        <v>247</v>
      </c>
      <c r="C1011" s="38" t="s">
        <v>252</v>
      </c>
      <c r="D1011" s="14"/>
      <c r="E1011" s="14"/>
      <c r="F1011" s="16" t="s">
        <v>253</v>
      </c>
      <c r="G1011" s="16" t="s">
        <v>199</v>
      </c>
      <c r="H1011" s="16" t="s">
        <v>200</v>
      </c>
      <c r="I1011" s="17">
        <v>0.1111111111111111</v>
      </c>
      <c r="J1011" s="17"/>
      <c r="K1011" s="17"/>
      <c r="L1011" s="17"/>
      <c r="M1011" s="16"/>
      <c r="N1011" s="16"/>
      <c r="O1011" s="16"/>
      <c r="P1011" s="353">
        <f>COUNTIF(Inputs!$D$20:$DS$307,C1011)*(Inputs!$B$3*24)*60*IF(C1011="",0,1)</f>
        <v>0</v>
      </c>
      <c r="Q1011" s="354">
        <f>IF(Factsheet!$E$61&gt;0,P1011/Factsheet!$E$61,0)</f>
        <v>0</v>
      </c>
      <c r="R1011" s="356" t="s">
        <v>250</v>
      </c>
      <c r="S1011" s="19">
        <f>IF(H1011="Trays",I1011*Factsheet!$I$61,IF(G1011="Fixed",I1011,0))</f>
        <v>12</v>
      </c>
      <c r="T1011" s="20">
        <f>IF(H1011="Other","N/A",IF(H1011="Trays",Factsheet!$I$61,Factsheet!$E$61))</f>
        <v>108</v>
      </c>
      <c r="U1011" s="20" t="s">
        <v>137</v>
      </c>
      <c r="V1011" s="14" t="str">
        <f t="shared" si="24"/>
        <v>SDM Option 3-Cln.Back.Dck</v>
      </c>
      <c r="W1011" s="14"/>
      <c r="X1011" s="14"/>
      <c r="Y1011" s="14"/>
      <c r="Z1011" s="14"/>
      <c r="AH1011" s="21" t="s">
        <v>1358</v>
      </c>
    </row>
    <row r="1012" spans="1:34" ht="15" x14ac:dyDescent="0.25">
      <c r="A1012" s="14" t="s">
        <v>196</v>
      </c>
      <c r="B1012" s="14" t="s">
        <v>247</v>
      </c>
      <c r="C1012" s="38" t="s">
        <v>256</v>
      </c>
      <c r="D1012" s="14"/>
      <c r="E1012" s="14"/>
      <c r="F1012" s="16" t="s">
        <v>257</v>
      </c>
      <c r="G1012" s="16" t="s">
        <v>228</v>
      </c>
      <c r="H1012" s="16" t="s">
        <v>132</v>
      </c>
      <c r="I1012" s="39"/>
      <c r="J1012" s="17"/>
      <c r="K1012" s="17"/>
      <c r="L1012" s="17"/>
      <c r="M1012" s="16"/>
      <c r="N1012" s="16"/>
      <c r="O1012" s="16"/>
      <c r="P1012" s="353">
        <f>COUNTIF(Inputs!$D$20:$DS$307,C1012)*(Inputs!$B$3*24)*60*IF(C1012="",0,1)</f>
        <v>0</v>
      </c>
      <c r="Q1012" s="354">
        <f>IF(Factsheet!$E$61&gt;0,P1012/Factsheet!$E$61,0)</f>
        <v>0</v>
      </c>
      <c r="R1012" s="356" t="s">
        <v>250</v>
      </c>
      <c r="S1012" s="19">
        <f>IF(H1012="Trays",I1012*Factsheet!$I$61,IF(G1012="Fixed",I1012,0))</f>
        <v>0</v>
      </c>
      <c r="T1012" s="20" t="str">
        <f>IF(H1012="Other","N/A",IF(H1012="Trays",Factsheet!$I$61,Factsheet!$E$61))</f>
        <v>N/A</v>
      </c>
      <c r="U1012" s="20" t="str">
        <f>IF(P1012&gt;0,"Y","N")</f>
        <v>N</v>
      </c>
      <c r="V1012" s="14" t="str">
        <f t="shared" si="24"/>
        <v>SDM Option 3-Cln.Col.Trlly</v>
      </c>
      <c r="W1012" s="14"/>
      <c r="X1012" s="14"/>
      <c r="Y1012" s="14"/>
      <c r="Z1012" s="14"/>
      <c r="AH1012" s="21" t="s">
        <v>1359</v>
      </c>
    </row>
    <row r="1013" spans="1:34" ht="15" x14ac:dyDescent="0.25">
      <c r="A1013" s="14" t="s">
        <v>196</v>
      </c>
      <c r="B1013" s="14" t="s">
        <v>247</v>
      </c>
      <c r="C1013" s="40" t="s">
        <v>258</v>
      </c>
      <c r="D1013" s="14"/>
      <c r="E1013" s="14"/>
      <c r="F1013" s="16" t="s">
        <v>259</v>
      </c>
      <c r="G1013" s="16" t="s">
        <v>228</v>
      </c>
      <c r="H1013" s="16" t="s">
        <v>132</v>
      </c>
      <c r="I1013" s="39"/>
      <c r="J1013" s="17"/>
      <c r="K1013" s="17">
        <v>0</v>
      </c>
      <c r="L1013" s="17">
        <v>0</v>
      </c>
      <c r="M1013" s="16"/>
      <c r="N1013" s="16"/>
      <c r="O1013" s="29"/>
      <c r="P1013" s="353">
        <f>COUNTIF(Inputs!$D$20:$DS$307,C1013)*(Inputs!$B$3*24)*60*IF(C1013="",0,1)</f>
        <v>15</v>
      </c>
      <c r="Q1013" s="354">
        <f>IF(Factsheet!$E$61&gt;0,P1013/Factsheet!$E$61,0)</f>
        <v>0.375</v>
      </c>
      <c r="R1013" s="356" t="s">
        <v>250</v>
      </c>
      <c r="S1013" s="19">
        <f>IF(H1013="Trays",I1013*Factsheet!$I$61,IF(G1013="Fixed",I1013,0))</f>
        <v>0</v>
      </c>
      <c r="T1013" s="20" t="str">
        <f>IF(H1013="Other","N/A",IF(H1013="Trays",Factsheet!$I$61,Factsheet!$E$61))</f>
        <v>N/A</v>
      </c>
      <c r="U1013" s="20" t="str">
        <f>IF(P1013&gt;0,"Y","N")</f>
        <v>Y</v>
      </c>
      <c r="V1013" s="14" t="str">
        <f t="shared" si="24"/>
        <v>SDM Option 3-Cln.Coll.Crts</v>
      </c>
      <c r="W1013" s="14"/>
      <c r="X1013" s="14"/>
      <c r="Y1013" s="14"/>
      <c r="Z1013" s="14"/>
      <c r="AH1013" s="21" t="s">
        <v>1360</v>
      </c>
    </row>
    <row r="1014" spans="1:34" ht="15" x14ac:dyDescent="0.25">
      <c r="A1014" s="14" t="s">
        <v>196</v>
      </c>
      <c r="B1014" s="14" t="s">
        <v>235</v>
      </c>
      <c r="C1014" s="416" t="s">
        <v>1361</v>
      </c>
      <c r="D1014" s="14"/>
      <c r="E1014" s="14"/>
      <c r="F1014" s="16" t="s">
        <v>1362</v>
      </c>
      <c r="G1014" s="16" t="s">
        <v>199</v>
      </c>
      <c r="H1014" s="16" t="s">
        <v>200</v>
      </c>
      <c r="I1014" s="17">
        <v>0.75</v>
      </c>
      <c r="J1014" s="17">
        <v>0.55000000000000004</v>
      </c>
      <c r="K1014" s="17">
        <v>0</v>
      </c>
      <c r="L1014" s="17">
        <v>0</v>
      </c>
      <c r="M1014" s="16" t="s">
        <v>1363</v>
      </c>
      <c r="N1014" s="16" t="s">
        <v>1364</v>
      </c>
      <c r="O1014" s="16" t="s">
        <v>1365</v>
      </c>
      <c r="P1014" s="353">
        <f>COUNTIF(Inputs!$D$20:$DS$307,C1014)*(Inputs!$B$3*24)*60*IF(C1014="",0,1)</f>
        <v>0</v>
      </c>
      <c r="Q1014" s="354">
        <f>IF(Factsheet!$E$61&gt;0,P1014/Factsheet!$E$61,0)</f>
        <v>0</v>
      </c>
      <c r="R1014" s="356" t="s">
        <v>220</v>
      </c>
      <c r="S1014" s="19">
        <f>IF(H1014="Trays",I1014*Factsheet!$I$61,IF(G1014="Fixed",I1014,0))</f>
        <v>81</v>
      </c>
      <c r="T1014" s="20">
        <f>IF(H1014="Other","N/A",IF(H1014="Trays",Factsheet!$I$61,Factsheet!$E$61))</f>
        <v>108</v>
      </c>
      <c r="U1014" s="20" t="str">
        <f>IF(P1014&gt;0,"Y","N")</f>
        <v>N</v>
      </c>
      <c r="V1014" s="14" t="str">
        <f t="shared" si="24"/>
        <v>SDM Option 3-Buffer3</v>
      </c>
      <c r="W1014" s="14" t="s">
        <v>1366</v>
      </c>
      <c r="X1014" s="14" t="s">
        <v>1367</v>
      </c>
      <c r="Y1014" s="14" t="s">
        <v>1368</v>
      </c>
      <c r="Z1014" s="14" t="s">
        <v>1369</v>
      </c>
      <c r="AH1014" s="21" t="s">
        <v>1370</v>
      </c>
    </row>
    <row r="1015" spans="1:34" ht="15" x14ac:dyDescent="0.25"/>
    <row r="1016" spans="1:34" ht="15" x14ac:dyDescent="0.25"/>
    <row r="1017" spans="1:34" ht="15" x14ac:dyDescent="0.25"/>
    <row r="1018" spans="1:34" ht="15" x14ac:dyDescent="0.25"/>
    <row r="1019" spans="1:34" ht="15" x14ac:dyDescent="0.25"/>
    <row r="1020" spans="1:34" ht="15" x14ac:dyDescent="0.25"/>
    <row r="1021" spans="1:34" ht="15" x14ac:dyDescent="0.25"/>
    <row r="1022" spans="1:34" ht="15" x14ac:dyDescent="0.25"/>
    <row r="1023" spans="1:34" ht="15" x14ac:dyDescent="0.25"/>
    <row r="1024" spans="1:34" ht="15" x14ac:dyDescent="0.25"/>
    <row r="1025" ht="15" x14ac:dyDescent="0.25"/>
    <row r="1026" ht="15" x14ac:dyDescent="0.25"/>
    <row r="1027" ht="15" x14ac:dyDescent="0.25"/>
    <row r="1028" ht="15" x14ac:dyDescent="0.25"/>
    <row r="1029" ht="15" x14ac:dyDescent="0.25"/>
    <row r="1030" ht="15" x14ac:dyDescent="0.25"/>
    <row r="1031" ht="15" x14ac:dyDescent="0.25"/>
    <row r="1032" ht="15" x14ac:dyDescent="0.25"/>
    <row r="1033" ht="15" x14ac:dyDescent="0.25"/>
    <row r="1034" ht="15" x14ac:dyDescent="0.25"/>
    <row r="1035" ht="31.5" customHeight="1" x14ac:dyDescent="0.25"/>
    <row r="1036" ht="31.5" customHeight="1" x14ac:dyDescent="0.25"/>
    <row r="1037" ht="31.5" customHeight="1" x14ac:dyDescent="0.25"/>
    <row r="1038" ht="31.5" customHeight="1" x14ac:dyDescent="0.25"/>
    <row r="1039" ht="31.5" customHeight="1" x14ac:dyDescent="0.25"/>
    <row r="1040" ht="31.5" customHeight="1" x14ac:dyDescent="0.25"/>
    <row r="1041" ht="31.5" customHeight="1" x14ac:dyDescent="0.25"/>
    <row r="1042" ht="31.5" customHeight="1" x14ac:dyDescent="0.25"/>
    <row r="1043" ht="31.5" customHeight="1" x14ac:dyDescent="0.25"/>
    <row r="1044" ht="31.5" customHeight="1" x14ac:dyDescent="0.25"/>
    <row r="1045" ht="31.5" customHeight="1" x14ac:dyDescent="0.25"/>
    <row r="1046" ht="31.5" customHeight="1" x14ac:dyDescent="0.25"/>
    <row r="1047" ht="31.5" customHeight="1" x14ac:dyDescent="0.25"/>
    <row r="1048" ht="31.5" customHeight="1" x14ac:dyDescent="0.25"/>
    <row r="1049" ht="31.5" customHeight="1" x14ac:dyDescent="0.25"/>
    <row r="1050" ht="31.5" customHeight="1" x14ac:dyDescent="0.25"/>
    <row r="1051" ht="31.5" customHeight="1" x14ac:dyDescent="0.25"/>
    <row r="1052" ht="31.5" customHeight="1" x14ac:dyDescent="0.25"/>
    <row r="1053" ht="31.5" customHeight="1" x14ac:dyDescent="0.25"/>
    <row r="1054" ht="31.5" customHeight="1" x14ac:dyDescent="0.25"/>
    <row r="1055" ht="31.5" customHeight="1" x14ac:dyDescent="0.25"/>
    <row r="1056" ht="31.5" customHeight="1" x14ac:dyDescent="0.25"/>
    <row r="1057" ht="31.5" customHeight="1" x14ac:dyDescent="0.25"/>
    <row r="1058" ht="31.5" customHeight="1" x14ac:dyDescent="0.25"/>
    <row r="1059" ht="31.5" customHeight="1" x14ac:dyDescent="0.25"/>
    <row r="1060" ht="31.5" customHeight="1" x14ac:dyDescent="0.25"/>
    <row r="1061" ht="31.5" customHeight="1" x14ac:dyDescent="0.25"/>
    <row r="1062" ht="31.5" customHeight="1" x14ac:dyDescent="0.25"/>
    <row r="1063" ht="31.5" customHeight="1" x14ac:dyDescent="0.25"/>
    <row r="1064" ht="31.5" customHeight="1" x14ac:dyDescent="0.25"/>
    <row r="1065" ht="31.5" customHeight="1" x14ac:dyDescent="0.25"/>
    <row r="1066" ht="31.5" customHeight="1" x14ac:dyDescent="0.25"/>
    <row r="1067" ht="31.5" customHeight="1" x14ac:dyDescent="0.25"/>
    <row r="1068" ht="31.5" customHeight="1" x14ac:dyDescent="0.25"/>
    <row r="1069" ht="31.5" customHeight="1" x14ac:dyDescent="0.25"/>
    <row r="1070" ht="31.5" customHeight="1" x14ac:dyDescent="0.25"/>
    <row r="1071" ht="31.5" customHeight="1" x14ac:dyDescent="0.25"/>
    <row r="1072" ht="31.5" customHeight="1" x14ac:dyDescent="0.25"/>
    <row r="1073" ht="31.5" customHeight="1" x14ac:dyDescent="0.25"/>
    <row r="1074" ht="31.5" customHeight="1" x14ac:dyDescent="0.25"/>
    <row r="1075" ht="31.5" customHeight="1" x14ac:dyDescent="0.25"/>
    <row r="1076" ht="31.5" customHeight="1" x14ac:dyDescent="0.25"/>
    <row r="1077" ht="31.5" customHeight="1" x14ac:dyDescent="0.25"/>
    <row r="1078" ht="31.5" customHeight="1" x14ac:dyDescent="0.25"/>
    <row r="1079" ht="31.5" customHeight="1" x14ac:dyDescent="0.25"/>
    <row r="1080" ht="31.5" customHeight="1" x14ac:dyDescent="0.25"/>
    <row r="1081" ht="31.5" customHeight="1" x14ac:dyDescent="0.25"/>
    <row r="1082" ht="31.5" customHeight="1" x14ac:dyDescent="0.25"/>
    <row r="1083" ht="31.5" customHeight="1" x14ac:dyDescent="0.25"/>
    <row r="1084" ht="31.5" customHeight="1" x14ac:dyDescent="0.25"/>
    <row r="1085" ht="31.5" customHeight="1" x14ac:dyDescent="0.25"/>
    <row r="1086" ht="31.5" customHeight="1" x14ac:dyDescent="0.25"/>
    <row r="1087" ht="31.5" customHeight="1" x14ac:dyDescent="0.25"/>
    <row r="1088" ht="31.5" customHeight="1" x14ac:dyDescent="0.25"/>
    <row r="1089" ht="31.5" customHeight="1" x14ac:dyDescent="0.25"/>
    <row r="1090" ht="31.5" customHeight="1" x14ac:dyDescent="0.25"/>
    <row r="1091" ht="31.5" customHeight="1" x14ac:dyDescent="0.25"/>
    <row r="1092" ht="31.5" customHeight="1" x14ac:dyDescent="0.25"/>
    <row r="1093" ht="31.5" customHeight="1" x14ac:dyDescent="0.25"/>
    <row r="1094" ht="31.5" customHeight="1" x14ac:dyDescent="0.25"/>
    <row r="1095" ht="31.5" customHeight="1" x14ac:dyDescent="0.25"/>
    <row r="1096" ht="31.5" customHeight="1" x14ac:dyDescent="0.25"/>
    <row r="1097" ht="31.5" customHeight="1" x14ac:dyDescent="0.25"/>
    <row r="1098" ht="31.5" customHeight="1" x14ac:dyDescent="0.25"/>
    <row r="1099" ht="31.5" customHeight="1" x14ac:dyDescent="0.25"/>
    <row r="1100" ht="31.5" customHeight="1" x14ac:dyDescent="0.25"/>
    <row r="1101" ht="31.5" customHeight="1" x14ac:dyDescent="0.25"/>
    <row r="1102" ht="31.5" customHeight="1" x14ac:dyDescent="0.25"/>
    <row r="1103" ht="31.5" customHeight="1" x14ac:dyDescent="0.25"/>
    <row r="1104" ht="31.5" customHeight="1" x14ac:dyDescent="0.25"/>
    <row r="1105" ht="31.5" customHeight="1" x14ac:dyDescent="0.25"/>
    <row r="1106" ht="31.5" customHeight="1" x14ac:dyDescent="0.25"/>
    <row r="1107" ht="31.5" customHeight="1" x14ac:dyDescent="0.25"/>
    <row r="1108" ht="31.5" customHeight="1" x14ac:dyDescent="0.25"/>
    <row r="1109" ht="31.5" customHeight="1" x14ac:dyDescent="0.25"/>
    <row r="1110" ht="31.5" customHeight="1" x14ac:dyDescent="0.25"/>
    <row r="1111" ht="31.5" customHeight="1" x14ac:dyDescent="0.25"/>
    <row r="1112" ht="31.5" customHeight="1" x14ac:dyDescent="0.25"/>
    <row r="1113" ht="31.5" customHeight="1" x14ac:dyDescent="0.25"/>
    <row r="1114" ht="31.5" customHeight="1" x14ac:dyDescent="0.25"/>
    <row r="1115" ht="31.5" customHeight="1" x14ac:dyDescent="0.25"/>
    <row r="1116" ht="31.5" customHeight="1" x14ac:dyDescent="0.25"/>
    <row r="1117" ht="31.5" customHeight="1" x14ac:dyDescent="0.25"/>
    <row r="1118" ht="31.5" customHeight="1" x14ac:dyDescent="0.25"/>
    <row r="1119" ht="31.5" customHeight="1" x14ac:dyDescent="0.25"/>
    <row r="1120" ht="31.5" customHeight="1" x14ac:dyDescent="0.25"/>
    <row r="1121" ht="31.5" customHeight="1" x14ac:dyDescent="0.25"/>
    <row r="1122" ht="31.5" customHeight="1" x14ac:dyDescent="0.25"/>
    <row r="1123" ht="31.5" customHeight="1" x14ac:dyDescent="0.25"/>
    <row r="1124" ht="31.5" customHeight="1" x14ac:dyDescent="0.25"/>
    <row r="1125" ht="31.5" customHeight="1" x14ac:dyDescent="0.25"/>
    <row r="1126" ht="31.5" customHeight="1" x14ac:dyDescent="0.25"/>
    <row r="1127" ht="31.5" customHeight="1" x14ac:dyDescent="0.25"/>
    <row r="1128" ht="31.5" customHeight="1" x14ac:dyDescent="0.25"/>
    <row r="1129" ht="31.5" customHeight="1" x14ac:dyDescent="0.25"/>
    <row r="1130" ht="31.5" customHeight="1" x14ac:dyDescent="0.25"/>
    <row r="1131" ht="31.5" customHeight="1" x14ac:dyDescent="0.25"/>
    <row r="1132" ht="31.5" customHeight="1" x14ac:dyDescent="0.25"/>
    <row r="1133" ht="31.5" customHeight="1" x14ac:dyDescent="0.25"/>
    <row r="1134" ht="31.5" customHeight="1" x14ac:dyDescent="0.25"/>
    <row r="1135" ht="31.5" customHeight="1" x14ac:dyDescent="0.25"/>
    <row r="1136" ht="31.5" customHeight="1" x14ac:dyDescent="0.25"/>
    <row r="1137" ht="31.5" customHeight="1" x14ac:dyDescent="0.25"/>
    <row r="1138" ht="31.5" customHeight="1" x14ac:dyDescent="0.25"/>
    <row r="1139" ht="31.5" customHeight="1" x14ac:dyDescent="0.25"/>
    <row r="1140" ht="31.5" customHeight="1" x14ac:dyDescent="0.25"/>
    <row r="1141" ht="31.5" customHeight="1" x14ac:dyDescent="0.25"/>
    <row r="1142" ht="31.5" customHeight="1" x14ac:dyDescent="0.25"/>
    <row r="1143" ht="31.5" customHeight="1" x14ac:dyDescent="0.25"/>
    <row r="1144" ht="31.5" customHeight="1" x14ac:dyDescent="0.25"/>
    <row r="1145" ht="31.5" customHeight="1" x14ac:dyDescent="0.25"/>
  </sheetData>
  <autoFilter ref="A1:AH1010" xr:uid="{00000000-0009-0000-0000-000008000000}"/>
  <dataValidations count="2">
    <dataValidation type="list" allowBlank="1" showInputMessage="1" showErrorMessage="1" sqref="H242:H1014 H2:H114" xr:uid="{00000000-0002-0000-0800-000000000000}">
      <formula1>"Trays,Beds,Other"</formula1>
    </dataValidation>
    <dataValidation type="list" allowBlank="1" showInputMessage="1" showErrorMessage="1" sqref="G242:G1014 G2:G114" xr:uid="{00000000-0002-0000-0800-000001000000}">
      <formula1>"Var,Fixed,Formula"</formula1>
    </dataValidation>
  </dataValidations>
  <pageMargins left="0.23622047244094491" right="0.23622047244094491" top="0.74803149606299213" bottom="0.74803149606299213" header="0.31496062992125984" footer="0.31496062992125984"/>
  <pageSetup paperSize="9" scale="21" fitToHeight="10" orientation="landscape" horizontalDpi="4294967292" verticalDpi="4294967292" r:id="rId1"/>
  <headerFooter>
    <oddHeader>&amp;A</oddHeader>
    <oddFoote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11</vt:i4>
      </vt:variant>
    </vt:vector>
  </HeadingPairs>
  <TitlesOfParts>
    <vt:vector size="13" baseType="lpstr">
      <vt:lpstr>HomePage</vt:lpstr>
      <vt:lpstr>MastRoster</vt:lpstr>
      <vt:lpstr>Global_Var_Rpt!Print_Area</vt:lpstr>
      <vt:lpstr>Inputs!Print_Area</vt:lpstr>
      <vt:lpstr>Positions!Print_Area</vt:lpstr>
      <vt:lpstr>Roster!Print_Area</vt:lpstr>
      <vt:lpstr>StaffEstb!Print_Area</vt:lpstr>
      <vt:lpstr>'Working Standard'!Print_Area</vt:lpstr>
      <vt:lpstr>Global_Var_Rpt!Print_Titles</vt:lpstr>
      <vt:lpstr>Inputs!Print_Titles</vt:lpstr>
      <vt:lpstr>'Working Standard'!Print_Titles</vt:lpstr>
      <vt:lpstr>Shift_Position</vt:lpstr>
      <vt:lpstr>StaffList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RISHIKESH</dc:creator>
  <cp:lastModifiedBy>Alexandra Djurichkovic</cp:lastModifiedBy>
  <cp:lastPrinted>2023-02-09T03:59:36Z</cp:lastPrinted>
  <dcterms:created xsi:type="dcterms:W3CDTF">2017-04-09T02:52:27Z</dcterms:created>
  <dcterms:modified xsi:type="dcterms:W3CDTF">2023-02-09T04:06:22Z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FC Planner Ver">
    <vt:lpwstr>1.0</vt:lpwstr>
  </property>
</Properties>
</file>